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Users\DEV IPSOFT\Downloads\"/>
    </mc:Choice>
  </mc:AlternateContent>
  <xr:revisionPtr revIDLastSave="0" documentId="13_ncr:1_{B354ABFA-79A3-4648-89D2-DAE140760DE0}" xr6:coauthVersionLast="47" xr6:coauthVersionMax="47" xr10:uidLastSave="{00000000-0000-0000-0000-000000000000}"/>
  <bookViews>
    <workbookView xWindow="-120" yWindow="-120" windowWidth="24240" windowHeight="13140" xr2:uid="{CEE01EF7-52A9-44A6-8E95-7DA2E6A1EEC7}"/>
  </bookViews>
  <sheets>
    <sheet name="Feuil1" sheetId="1" r:id="rId1"/>
  </sheets>
  <externalReferences>
    <externalReference r:id="rId2"/>
    <externalReference r:id="rId3"/>
  </externalReferences>
  <definedNames>
    <definedName name="_xlnm._FilterDatabase" localSheetId="0" hidden="1">Feuil1!$F$1:$F$2576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573" i="1" l="1"/>
  <c r="P2572" i="1"/>
  <c r="P2571" i="1"/>
  <c r="P2570" i="1"/>
  <c r="P2569" i="1"/>
  <c r="P2568" i="1"/>
  <c r="P2567" i="1"/>
  <c r="P2566" i="1"/>
  <c r="P2565" i="1"/>
  <c r="P2564" i="1"/>
  <c r="P2563" i="1"/>
  <c r="P2562" i="1"/>
  <c r="P2561" i="1"/>
  <c r="BK2560" i="1"/>
  <c r="AG2560" i="1"/>
  <c r="AH2560" i="1" s="1"/>
  <c r="P2560" i="1"/>
  <c r="AG2559" i="1"/>
  <c r="AH2559" i="1" s="1"/>
  <c r="P2559" i="1"/>
  <c r="AG2558" i="1"/>
  <c r="AH2558" i="1" s="1"/>
  <c r="P2558" i="1"/>
  <c r="AG2557" i="1"/>
  <c r="AH2557" i="1" s="1"/>
  <c r="P2557" i="1"/>
  <c r="AG2556" i="1"/>
  <c r="AH2556" i="1" s="1"/>
  <c r="P2556" i="1"/>
  <c r="AG2555" i="1"/>
  <c r="AH2555" i="1" s="1"/>
  <c r="P2555" i="1"/>
  <c r="AG2554" i="1"/>
  <c r="AH2554" i="1" s="1"/>
  <c r="P2554" i="1"/>
  <c r="AG2553" i="1"/>
  <c r="AH2553" i="1" s="1"/>
  <c r="P2553" i="1"/>
  <c r="P2552" i="1"/>
  <c r="AG2551" i="1"/>
  <c r="AH2551" i="1" s="1"/>
  <c r="P2551" i="1"/>
  <c r="AG2550" i="1"/>
  <c r="AH2550" i="1" s="1"/>
  <c r="P2550" i="1"/>
  <c r="AG2549" i="1"/>
  <c r="AH2549" i="1" s="1"/>
  <c r="P2549" i="1"/>
  <c r="AG2548" i="1"/>
  <c r="AH2548" i="1" s="1"/>
  <c r="P2548" i="1"/>
  <c r="AG2547" i="1"/>
  <c r="AH2547" i="1" s="1"/>
  <c r="P2547" i="1"/>
  <c r="AG2546" i="1"/>
  <c r="AH2546" i="1" s="1"/>
  <c r="P2546" i="1"/>
  <c r="AG2545" i="1"/>
  <c r="AH2545" i="1" s="1"/>
  <c r="P2545" i="1"/>
  <c r="AG2544" i="1"/>
  <c r="AH2544" i="1" s="1"/>
  <c r="P2544" i="1"/>
  <c r="AG2543" i="1"/>
  <c r="AH2543" i="1" s="1"/>
  <c r="P2543" i="1"/>
  <c r="AG2542" i="1"/>
  <c r="AH2542" i="1" s="1"/>
  <c r="P2542" i="1"/>
  <c r="AG2541" i="1"/>
  <c r="AH2541" i="1" s="1"/>
  <c r="P2541" i="1"/>
  <c r="AG2540" i="1"/>
  <c r="AH2540" i="1" s="1"/>
  <c r="P2540" i="1"/>
  <c r="P2539" i="1"/>
  <c r="P2538" i="1"/>
  <c r="P2537" i="1"/>
  <c r="AG2536" i="1"/>
  <c r="AH2536" i="1" s="1"/>
  <c r="P2536" i="1"/>
  <c r="AG2535" i="1"/>
  <c r="AH2535" i="1" s="1"/>
  <c r="P2535" i="1"/>
  <c r="AG2534" i="1"/>
  <c r="AH2534" i="1" s="1"/>
  <c r="P2534" i="1"/>
  <c r="AG2533" i="1"/>
  <c r="AH2533" i="1" s="1"/>
  <c r="P2533" i="1"/>
  <c r="AG2532" i="1"/>
  <c r="AH2532" i="1" s="1"/>
  <c r="P2532" i="1"/>
  <c r="AG2531" i="1"/>
  <c r="AH2531" i="1" s="1"/>
  <c r="P2531" i="1"/>
  <c r="AG2530" i="1"/>
  <c r="AH2530" i="1" s="1"/>
  <c r="P2530" i="1"/>
  <c r="P2529" i="1"/>
  <c r="P2528" i="1"/>
  <c r="P2527" i="1"/>
  <c r="P2526" i="1"/>
  <c r="P2525" i="1"/>
  <c r="BA2524" i="1"/>
  <c r="BB2524" i="1" s="1"/>
  <c r="P2524" i="1"/>
  <c r="BK2523" i="1"/>
  <c r="BA2523" i="1"/>
  <c r="BB2523" i="1" s="1"/>
  <c r="AG2523" i="1"/>
  <c r="AH2523" i="1" s="1"/>
  <c r="P2523" i="1"/>
  <c r="BK2522" i="1"/>
  <c r="BA2522" i="1"/>
  <c r="BB2522" i="1" s="1"/>
  <c r="AG2522" i="1"/>
  <c r="AH2522" i="1" s="1"/>
  <c r="P2522" i="1"/>
  <c r="BK2521" i="1"/>
  <c r="BA2521" i="1"/>
  <c r="BB2521" i="1" s="1"/>
  <c r="AG2521" i="1"/>
  <c r="AH2521" i="1" s="1"/>
  <c r="P2521" i="1"/>
  <c r="BA2520" i="1"/>
  <c r="BB2520" i="1" s="1"/>
  <c r="AG2520" i="1"/>
  <c r="AH2520" i="1" s="1"/>
  <c r="P2520" i="1"/>
  <c r="BK2519" i="1"/>
  <c r="BA2519" i="1"/>
  <c r="BB2519" i="1" s="1"/>
  <c r="AG2519" i="1"/>
  <c r="AH2519" i="1" s="1"/>
  <c r="P2519" i="1"/>
  <c r="BK2518" i="1"/>
  <c r="BA2518" i="1"/>
  <c r="BB2518" i="1" s="1"/>
  <c r="AG2518" i="1"/>
  <c r="AH2518" i="1" s="1"/>
  <c r="P2518" i="1"/>
  <c r="BK2517" i="1"/>
  <c r="BA2517" i="1"/>
  <c r="BB2517" i="1" s="1"/>
  <c r="AG2517" i="1"/>
  <c r="AH2517" i="1" s="1"/>
  <c r="P2517" i="1"/>
  <c r="BK2516" i="1"/>
  <c r="BA2516" i="1"/>
  <c r="BB2516" i="1" s="1"/>
  <c r="AG2516" i="1"/>
  <c r="AH2516" i="1" s="1"/>
  <c r="P2516" i="1"/>
  <c r="BK2515" i="1"/>
  <c r="BA2515" i="1"/>
  <c r="BB2515" i="1" s="1"/>
  <c r="AG2515" i="1"/>
  <c r="AH2515" i="1" s="1"/>
  <c r="P2515" i="1"/>
  <c r="BA2514" i="1"/>
  <c r="BB2514" i="1" s="1"/>
  <c r="AG2514" i="1"/>
  <c r="AH2514" i="1" s="1"/>
  <c r="P2514" i="1"/>
  <c r="BK2513" i="1"/>
  <c r="BA2513" i="1"/>
  <c r="BB2513" i="1" s="1"/>
  <c r="AG2513" i="1"/>
  <c r="AH2513" i="1" s="1"/>
  <c r="P2513" i="1"/>
  <c r="BK2512" i="1"/>
  <c r="BA2512" i="1"/>
  <c r="BB2512" i="1" s="1"/>
  <c r="AG2512" i="1"/>
  <c r="AH2512" i="1" s="1"/>
  <c r="P2512" i="1"/>
  <c r="BA2511" i="1"/>
  <c r="BB2511" i="1" s="1"/>
  <c r="AG2511" i="1"/>
  <c r="AH2511" i="1" s="1"/>
  <c r="P2511" i="1"/>
  <c r="BK2510" i="1"/>
  <c r="BA2510" i="1"/>
  <c r="BB2510" i="1" s="1"/>
  <c r="AG2510" i="1"/>
  <c r="AH2510" i="1" s="1"/>
  <c r="P2510" i="1"/>
  <c r="BK2509" i="1"/>
  <c r="BA2509" i="1"/>
  <c r="BB2509" i="1" s="1"/>
  <c r="AG2509" i="1"/>
  <c r="AH2509" i="1" s="1"/>
  <c r="P2509" i="1"/>
  <c r="BK2508" i="1"/>
  <c r="BA2508" i="1"/>
  <c r="BB2508" i="1" s="1"/>
  <c r="AG2508" i="1"/>
  <c r="AH2508" i="1" s="1"/>
  <c r="P2508" i="1"/>
  <c r="BK2507" i="1"/>
  <c r="BA2507" i="1"/>
  <c r="BB2507" i="1" s="1"/>
  <c r="AG2507" i="1"/>
  <c r="AH2507" i="1" s="1"/>
  <c r="P2507" i="1"/>
  <c r="BA2506" i="1"/>
  <c r="BB2506" i="1" s="1"/>
  <c r="AG2506" i="1"/>
  <c r="AH2506" i="1" s="1"/>
  <c r="P2506" i="1"/>
  <c r="BK2505" i="1"/>
  <c r="BA2505" i="1"/>
  <c r="BB2505" i="1" s="1"/>
  <c r="AG2505" i="1"/>
  <c r="AH2505" i="1" s="1"/>
  <c r="P2505" i="1"/>
  <c r="BA2504" i="1"/>
  <c r="BB2504" i="1" s="1"/>
  <c r="AG2504" i="1"/>
  <c r="AH2504" i="1" s="1"/>
  <c r="P2504" i="1"/>
  <c r="BK2503" i="1"/>
  <c r="BA2503" i="1"/>
  <c r="BB2503" i="1" s="1"/>
  <c r="AG2503" i="1"/>
  <c r="AH2503" i="1" s="1"/>
  <c r="P2503" i="1"/>
  <c r="BK2502" i="1"/>
  <c r="BA2502" i="1"/>
  <c r="BB2502" i="1" s="1"/>
  <c r="P2502" i="1"/>
  <c r="BK2501" i="1"/>
  <c r="BA2501" i="1"/>
  <c r="BB2501" i="1" s="1"/>
  <c r="AG2501" i="1"/>
  <c r="AH2501" i="1" s="1"/>
  <c r="P2501" i="1"/>
  <c r="BK2500" i="1"/>
  <c r="BA2500" i="1"/>
  <c r="BB2500" i="1" s="1"/>
  <c r="AG2500" i="1"/>
  <c r="AH2500" i="1" s="1"/>
  <c r="P2500" i="1"/>
  <c r="BK2499" i="1"/>
  <c r="BA2499" i="1"/>
  <c r="BB2499" i="1" s="1"/>
  <c r="AG2499" i="1"/>
  <c r="AH2499" i="1" s="1"/>
  <c r="P2499" i="1"/>
  <c r="BK2498" i="1"/>
  <c r="BA2498" i="1"/>
  <c r="BB2498" i="1" s="1"/>
  <c r="AG2498" i="1"/>
  <c r="AH2498" i="1" s="1"/>
  <c r="P2498" i="1"/>
  <c r="BK2497" i="1"/>
  <c r="BA2497" i="1"/>
  <c r="BB2497" i="1" s="1"/>
  <c r="AG2497" i="1"/>
  <c r="AH2497" i="1" s="1"/>
  <c r="P2497" i="1"/>
  <c r="BK2496" i="1"/>
  <c r="BA2496" i="1"/>
  <c r="BB2496" i="1" s="1"/>
  <c r="AG2496" i="1"/>
  <c r="AH2496" i="1" s="1"/>
  <c r="P2496" i="1"/>
  <c r="BK2495" i="1"/>
  <c r="BA2495" i="1"/>
  <c r="BB2495" i="1" s="1"/>
  <c r="P2495" i="1"/>
  <c r="BA2494" i="1"/>
  <c r="BB2494" i="1" s="1"/>
  <c r="AG2494" i="1"/>
  <c r="AH2494" i="1" s="1"/>
  <c r="P2494" i="1"/>
  <c r="BA2493" i="1"/>
  <c r="BB2493" i="1" s="1"/>
  <c r="AG2493" i="1"/>
  <c r="AH2493" i="1" s="1"/>
  <c r="P2493" i="1"/>
  <c r="BK2492" i="1"/>
  <c r="BA2492" i="1"/>
  <c r="BB2492" i="1" s="1"/>
  <c r="AG2492" i="1"/>
  <c r="AH2492" i="1" s="1"/>
  <c r="P2492" i="1"/>
  <c r="BK2491" i="1"/>
  <c r="BA2491" i="1"/>
  <c r="BB2491" i="1" s="1"/>
  <c r="AG2491" i="1"/>
  <c r="AH2491" i="1" s="1"/>
  <c r="P2491" i="1"/>
  <c r="BK2490" i="1"/>
  <c r="BA2490" i="1"/>
  <c r="BB2490" i="1" s="1"/>
  <c r="AG2490" i="1"/>
  <c r="AH2490" i="1" s="1"/>
  <c r="P2490" i="1"/>
  <c r="BA2489" i="1"/>
  <c r="BB2489" i="1" s="1"/>
  <c r="AG2489" i="1"/>
  <c r="AH2489" i="1" s="1"/>
  <c r="P2489" i="1"/>
  <c r="BA2488" i="1"/>
  <c r="BB2488" i="1" s="1"/>
  <c r="AG2488" i="1"/>
  <c r="AH2488" i="1" s="1"/>
  <c r="P2488" i="1"/>
  <c r="BA2487" i="1"/>
  <c r="BB2487" i="1" s="1"/>
  <c r="AG2487" i="1"/>
  <c r="AH2487" i="1" s="1"/>
  <c r="P2487" i="1"/>
  <c r="BA2486" i="1"/>
  <c r="BB2486" i="1" s="1"/>
  <c r="AG2486" i="1"/>
  <c r="AH2486" i="1" s="1"/>
  <c r="P2486" i="1"/>
  <c r="BA2485" i="1"/>
  <c r="BB2485" i="1" s="1"/>
  <c r="AG2485" i="1"/>
  <c r="AH2485" i="1" s="1"/>
  <c r="P2485" i="1"/>
  <c r="BK2484" i="1"/>
  <c r="BA2484" i="1"/>
  <c r="BB2484" i="1" s="1"/>
  <c r="AG2484" i="1"/>
  <c r="AH2484" i="1" s="1"/>
  <c r="P2484" i="1"/>
  <c r="BK2483" i="1"/>
  <c r="BA2483" i="1"/>
  <c r="BB2483" i="1" s="1"/>
  <c r="AG2483" i="1"/>
  <c r="AH2483" i="1" s="1"/>
  <c r="P2483" i="1"/>
  <c r="BA2482" i="1"/>
  <c r="BB2482" i="1" s="1"/>
  <c r="AG2482" i="1"/>
  <c r="AH2482" i="1" s="1"/>
  <c r="P2482" i="1"/>
  <c r="BA2481" i="1"/>
  <c r="BB2481" i="1" s="1"/>
  <c r="AG2481" i="1"/>
  <c r="AH2481" i="1" s="1"/>
  <c r="P2481" i="1"/>
  <c r="BK2480" i="1"/>
  <c r="BA2480" i="1"/>
  <c r="BB2480" i="1" s="1"/>
  <c r="AG2480" i="1"/>
  <c r="AH2480" i="1" s="1"/>
  <c r="P2480" i="1"/>
  <c r="BK2479" i="1"/>
  <c r="BA2479" i="1"/>
  <c r="BB2479" i="1" s="1"/>
  <c r="AG2479" i="1"/>
  <c r="AH2479" i="1" s="1"/>
  <c r="P2479" i="1"/>
  <c r="BK2478" i="1"/>
  <c r="BA2478" i="1"/>
  <c r="BB2478" i="1" s="1"/>
  <c r="AG2478" i="1"/>
  <c r="AH2478" i="1" s="1"/>
  <c r="P2478" i="1"/>
  <c r="BK2477" i="1"/>
  <c r="BA2477" i="1"/>
  <c r="BB2477" i="1" s="1"/>
  <c r="AG2477" i="1"/>
  <c r="AH2477" i="1" s="1"/>
  <c r="P2477" i="1"/>
  <c r="BK2476" i="1"/>
  <c r="BA2476" i="1"/>
  <c r="BB2476" i="1" s="1"/>
  <c r="AG2476" i="1"/>
  <c r="AH2476" i="1" s="1"/>
  <c r="P2476" i="1"/>
  <c r="BA2475" i="1"/>
  <c r="BB2475" i="1" s="1"/>
  <c r="AG2475" i="1"/>
  <c r="AH2475" i="1" s="1"/>
  <c r="P2475" i="1"/>
  <c r="BA2474" i="1"/>
  <c r="BB2474" i="1" s="1"/>
  <c r="AG2474" i="1"/>
  <c r="AH2474" i="1" s="1"/>
  <c r="P2474" i="1"/>
  <c r="BA2473" i="1"/>
  <c r="BB2473" i="1" s="1"/>
  <c r="AG2473" i="1"/>
  <c r="AH2473" i="1" s="1"/>
  <c r="P2473" i="1"/>
  <c r="BA2472" i="1"/>
  <c r="BB2472" i="1" s="1"/>
  <c r="AG2472" i="1"/>
  <c r="AH2472" i="1" s="1"/>
  <c r="P2472" i="1"/>
  <c r="BK2471" i="1"/>
  <c r="BA2471" i="1"/>
  <c r="BB2471" i="1" s="1"/>
  <c r="AG2471" i="1"/>
  <c r="AH2471" i="1" s="1"/>
  <c r="P2471" i="1"/>
  <c r="BK2470" i="1"/>
  <c r="BA2470" i="1"/>
  <c r="BB2470" i="1" s="1"/>
  <c r="AG2470" i="1"/>
  <c r="AH2470" i="1" s="1"/>
  <c r="P2470" i="1"/>
  <c r="BK2469" i="1"/>
  <c r="BA2469" i="1"/>
  <c r="BB2469" i="1" s="1"/>
  <c r="AG2469" i="1"/>
  <c r="AH2469" i="1" s="1"/>
  <c r="P2469" i="1"/>
  <c r="BK2468" i="1"/>
  <c r="BA2468" i="1"/>
  <c r="BB2468" i="1" s="1"/>
  <c r="AG2468" i="1"/>
  <c r="AH2468" i="1" s="1"/>
  <c r="P2468" i="1"/>
  <c r="BK2467" i="1"/>
  <c r="BA2467" i="1"/>
  <c r="BB2467" i="1" s="1"/>
  <c r="AS2467" i="1"/>
  <c r="AG2467" i="1"/>
  <c r="AH2467" i="1" s="1"/>
  <c r="AD2467" i="1"/>
  <c r="AE2467" i="1" s="1"/>
  <c r="AC2467" i="1"/>
  <c r="P2467" i="1"/>
  <c r="BK2466" i="1"/>
  <c r="BA2466" i="1"/>
  <c r="BB2466" i="1" s="1"/>
  <c r="AS2466" i="1"/>
  <c r="AG2466" i="1"/>
  <c r="AH2466" i="1" s="1"/>
  <c r="AD2466" i="1"/>
  <c r="AE2466" i="1" s="1"/>
  <c r="AC2466" i="1"/>
  <c r="Z2466" i="1"/>
  <c r="P2466" i="1"/>
  <c r="M2466" i="1"/>
  <c r="BK2465" i="1"/>
  <c r="BA2465" i="1"/>
  <c r="BB2465" i="1" s="1"/>
  <c r="AS2465" i="1"/>
  <c r="AG2465" i="1"/>
  <c r="AH2465" i="1" s="1"/>
  <c r="AD2465" i="1"/>
  <c r="AE2465" i="1" s="1"/>
  <c r="AC2465" i="1"/>
  <c r="AA2465" i="1"/>
  <c r="P2465" i="1"/>
  <c r="BK2464" i="1"/>
  <c r="BA2464" i="1"/>
  <c r="BB2464" i="1" s="1"/>
  <c r="AS2464" i="1"/>
  <c r="AG2464" i="1"/>
  <c r="AH2464" i="1" s="1"/>
  <c r="AD2464" i="1"/>
  <c r="AE2464" i="1" s="1"/>
  <c r="AC2464" i="1"/>
  <c r="AA2464" i="1"/>
  <c r="P2464" i="1"/>
  <c r="BA2463" i="1"/>
  <c r="BB2463" i="1" s="1"/>
  <c r="AS2463" i="1"/>
  <c r="AG2463" i="1"/>
  <c r="AH2463" i="1" s="1"/>
  <c r="AD2463" i="1"/>
  <c r="AE2463" i="1" s="1"/>
  <c r="AC2463" i="1"/>
  <c r="AA2463" i="1"/>
  <c r="P2463" i="1"/>
  <c r="BK2462" i="1"/>
  <c r="BA2462" i="1"/>
  <c r="BB2462" i="1" s="1"/>
  <c r="AG2462" i="1"/>
  <c r="AH2462" i="1" s="1"/>
  <c r="P2462" i="1"/>
  <c r="BA2461" i="1"/>
  <c r="BB2461" i="1" s="1"/>
  <c r="AG2461" i="1"/>
  <c r="AH2461" i="1" s="1"/>
  <c r="P2461" i="1"/>
  <c r="BK2460" i="1"/>
  <c r="BA2460" i="1"/>
  <c r="BB2460" i="1" s="1"/>
  <c r="AG2460" i="1"/>
  <c r="AH2460" i="1" s="1"/>
  <c r="P2460" i="1"/>
  <c r="BK2459" i="1"/>
  <c r="BA2459" i="1"/>
  <c r="BB2459" i="1" s="1"/>
  <c r="AU2459" i="1"/>
  <c r="AS2459" i="1"/>
  <c r="AG2459" i="1"/>
  <c r="AH2459" i="1" s="1"/>
  <c r="AD2459" i="1"/>
  <c r="AE2459" i="1" s="1"/>
  <c r="AC2459" i="1"/>
  <c r="AA2459" i="1"/>
  <c r="Z2459" i="1"/>
  <c r="P2459" i="1"/>
  <c r="BK2458" i="1"/>
  <c r="BA2458" i="1"/>
  <c r="BB2458" i="1" s="1"/>
  <c r="AS2458" i="1"/>
  <c r="AG2458" i="1"/>
  <c r="AH2458" i="1" s="1"/>
  <c r="AD2458" i="1"/>
  <c r="AE2458" i="1" s="1"/>
  <c r="AC2458" i="1"/>
  <c r="AA2458" i="1"/>
  <c r="P2458" i="1"/>
  <c r="BK2457" i="1"/>
  <c r="BA2457" i="1"/>
  <c r="BB2457" i="1" s="1"/>
  <c r="AS2457" i="1"/>
  <c r="AG2457" i="1"/>
  <c r="AH2457" i="1" s="1"/>
  <c r="AD2457" i="1"/>
  <c r="AE2457" i="1" s="1"/>
  <c r="AC2457" i="1"/>
  <c r="AA2457" i="1"/>
  <c r="Z2457" i="1"/>
  <c r="P2457" i="1"/>
  <c r="M2457" i="1"/>
  <c r="BK2456" i="1"/>
  <c r="BA2456" i="1"/>
  <c r="BB2456" i="1" s="1"/>
  <c r="AS2456" i="1"/>
  <c r="AG2456" i="1"/>
  <c r="AH2456" i="1" s="1"/>
  <c r="AD2456" i="1"/>
  <c r="AE2456" i="1" s="1"/>
  <c r="AC2456" i="1"/>
  <c r="AA2456" i="1"/>
  <c r="P2456" i="1"/>
  <c r="BK2455" i="1"/>
  <c r="BA2455" i="1"/>
  <c r="BB2455" i="1" s="1"/>
  <c r="AS2455" i="1"/>
  <c r="AG2455" i="1"/>
  <c r="AH2455" i="1" s="1"/>
  <c r="AD2455" i="1"/>
  <c r="AE2455" i="1" s="1"/>
  <c r="AC2455" i="1"/>
  <c r="AA2455" i="1"/>
  <c r="P2455" i="1"/>
  <c r="BK2454" i="1"/>
  <c r="BA2454" i="1"/>
  <c r="BB2454" i="1" s="1"/>
  <c r="AS2454" i="1"/>
  <c r="AG2454" i="1"/>
  <c r="AH2454" i="1" s="1"/>
  <c r="AD2454" i="1"/>
  <c r="AE2454" i="1" s="1"/>
  <c r="AC2454" i="1"/>
  <c r="AA2454" i="1"/>
  <c r="P2454" i="1"/>
  <c r="BK2453" i="1"/>
  <c r="BA2453" i="1"/>
  <c r="BB2453" i="1" s="1"/>
  <c r="AS2453" i="1"/>
  <c r="AG2453" i="1"/>
  <c r="AH2453" i="1" s="1"/>
  <c r="AD2453" i="1"/>
  <c r="AE2453" i="1" s="1"/>
  <c r="AC2453" i="1"/>
  <c r="AA2453" i="1"/>
  <c r="W2453" i="1"/>
  <c r="P2453" i="1" s="1"/>
  <c r="BK2452" i="1"/>
  <c r="BA2452" i="1"/>
  <c r="BB2452" i="1" s="1"/>
  <c r="AS2452" i="1"/>
  <c r="AG2452" i="1"/>
  <c r="AH2452" i="1" s="1"/>
  <c r="AD2452" i="1"/>
  <c r="AE2452" i="1" s="1"/>
  <c r="AC2452" i="1"/>
  <c r="AA2452" i="1"/>
  <c r="P2452" i="1"/>
  <c r="BK2451" i="1"/>
  <c r="BA2451" i="1"/>
  <c r="BB2451" i="1" s="1"/>
  <c r="AS2451" i="1"/>
  <c r="AG2451" i="1"/>
  <c r="AH2451" i="1" s="1"/>
  <c r="AD2451" i="1"/>
  <c r="AE2451" i="1" s="1"/>
  <c r="AC2451" i="1"/>
  <c r="AA2451" i="1"/>
  <c r="P2451" i="1"/>
  <c r="BK2450" i="1"/>
  <c r="BA2450" i="1"/>
  <c r="BB2450" i="1" s="1"/>
  <c r="AS2450" i="1"/>
  <c r="AG2450" i="1"/>
  <c r="AH2450" i="1" s="1"/>
  <c r="AD2450" i="1"/>
  <c r="AE2450" i="1" s="1"/>
  <c r="AC2450" i="1"/>
  <c r="AA2450" i="1"/>
  <c r="W2450" i="1"/>
  <c r="P2450" i="1" s="1"/>
  <c r="BK2449" i="1"/>
  <c r="BA2449" i="1"/>
  <c r="BB2449" i="1" s="1"/>
  <c r="AS2449" i="1"/>
  <c r="AG2449" i="1"/>
  <c r="AH2449" i="1" s="1"/>
  <c r="AD2449" i="1"/>
  <c r="AE2449" i="1" s="1"/>
  <c r="AC2449" i="1"/>
  <c r="AA2449" i="1"/>
  <c r="W2449" i="1"/>
  <c r="P2449" i="1" s="1"/>
  <c r="BK2448" i="1"/>
  <c r="BA2448" i="1"/>
  <c r="BB2448" i="1" s="1"/>
  <c r="AS2448" i="1"/>
  <c r="AG2448" i="1"/>
  <c r="AH2448" i="1" s="1"/>
  <c r="AD2448" i="1"/>
  <c r="AE2448" i="1" s="1"/>
  <c r="AC2448" i="1"/>
  <c r="AA2448" i="1"/>
  <c r="W2448" i="1"/>
  <c r="P2448" i="1" s="1"/>
  <c r="BK2447" i="1"/>
  <c r="BA2447" i="1"/>
  <c r="BB2447" i="1" s="1"/>
  <c r="AS2447" i="1"/>
  <c r="AG2447" i="1"/>
  <c r="AH2447" i="1" s="1"/>
  <c r="AD2447" i="1"/>
  <c r="AE2447" i="1" s="1"/>
  <c r="AC2447" i="1"/>
  <c r="AA2447" i="1"/>
  <c r="W2447" i="1"/>
  <c r="P2447" i="1" s="1"/>
  <c r="BK2446" i="1"/>
  <c r="BA2446" i="1"/>
  <c r="BB2446" i="1" s="1"/>
  <c r="AS2446" i="1"/>
  <c r="AG2446" i="1"/>
  <c r="AH2446" i="1" s="1"/>
  <c r="AD2446" i="1"/>
  <c r="AE2446" i="1" s="1"/>
  <c r="AC2446" i="1"/>
  <c r="AA2446" i="1"/>
  <c r="W2446" i="1"/>
  <c r="P2446" i="1" s="1"/>
  <c r="BK2445" i="1"/>
  <c r="BA2445" i="1"/>
  <c r="BB2445" i="1" s="1"/>
  <c r="AS2445" i="1"/>
  <c r="AG2445" i="1"/>
  <c r="AH2445" i="1" s="1"/>
  <c r="AD2445" i="1"/>
  <c r="AE2445" i="1" s="1"/>
  <c r="AC2445" i="1"/>
  <c r="AA2445" i="1"/>
  <c r="P2445" i="1"/>
  <c r="BK2444" i="1"/>
  <c r="BA2444" i="1"/>
  <c r="BB2444" i="1" s="1"/>
  <c r="AS2444" i="1"/>
  <c r="AG2444" i="1"/>
  <c r="AH2444" i="1" s="1"/>
  <c r="AD2444" i="1"/>
  <c r="AE2444" i="1" s="1"/>
  <c r="AC2444" i="1"/>
  <c r="AA2444" i="1"/>
  <c r="W2444" i="1"/>
  <c r="P2444" i="1" s="1"/>
  <c r="BK2443" i="1"/>
  <c r="BA2443" i="1"/>
  <c r="BB2443" i="1" s="1"/>
  <c r="AS2443" i="1"/>
  <c r="AG2443" i="1"/>
  <c r="AH2443" i="1" s="1"/>
  <c r="AD2443" i="1"/>
  <c r="AE2443" i="1" s="1"/>
  <c r="AC2443" i="1"/>
  <c r="AA2443" i="1"/>
  <c r="W2443" i="1"/>
  <c r="P2443" i="1" s="1"/>
  <c r="BK2442" i="1"/>
  <c r="BA2442" i="1"/>
  <c r="BB2442" i="1" s="1"/>
  <c r="AS2442" i="1"/>
  <c r="AG2442" i="1"/>
  <c r="AH2442" i="1" s="1"/>
  <c r="AD2442" i="1"/>
  <c r="AE2442" i="1" s="1"/>
  <c r="AC2442" i="1"/>
  <c r="AA2442" i="1"/>
  <c r="W2442" i="1"/>
  <c r="P2442" i="1" s="1"/>
  <c r="BK2441" i="1"/>
  <c r="BA2441" i="1"/>
  <c r="BB2441" i="1" s="1"/>
  <c r="AS2441" i="1"/>
  <c r="AG2441" i="1"/>
  <c r="AH2441" i="1" s="1"/>
  <c r="AD2441" i="1"/>
  <c r="AE2441" i="1" s="1"/>
  <c r="AC2441" i="1"/>
  <c r="AA2441" i="1"/>
  <c r="W2441" i="1"/>
  <c r="P2441" i="1" s="1"/>
  <c r="BK2440" i="1"/>
  <c r="BA2440" i="1"/>
  <c r="BB2440" i="1" s="1"/>
  <c r="AS2440" i="1"/>
  <c r="AG2440" i="1"/>
  <c r="AH2440" i="1" s="1"/>
  <c r="AD2440" i="1"/>
  <c r="AE2440" i="1" s="1"/>
  <c r="AC2440" i="1"/>
  <c r="AA2440" i="1"/>
  <c r="W2440" i="1"/>
  <c r="P2440" i="1" s="1"/>
  <c r="BK2439" i="1"/>
  <c r="BA2439" i="1"/>
  <c r="BB2439" i="1" s="1"/>
  <c r="AS2439" i="1"/>
  <c r="AG2439" i="1"/>
  <c r="AH2439" i="1" s="1"/>
  <c r="AD2439" i="1"/>
  <c r="AE2439" i="1" s="1"/>
  <c r="AC2439" i="1"/>
  <c r="AA2439" i="1"/>
  <c r="W2439" i="1"/>
  <c r="P2439" i="1" s="1"/>
  <c r="BK2438" i="1"/>
  <c r="BA2438" i="1"/>
  <c r="BB2438" i="1" s="1"/>
  <c r="AS2438" i="1"/>
  <c r="AG2438" i="1"/>
  <c r="AH2438" i="1" s="1"/>
  <c r="AD2438" i="1"/>
  <c r="AE2438" i="1" s="1"/>
  <c r="AC2438" i="1"/>
  <c r="AA2438" i="1"/>
  <c r="P2438" i="1"/>
  <c r="BK2437" i="1"/>
  <c r="BA2437" i="1"/>
  <c r="BB2437" i="1" s="1"/>
  <c r="AS2437" i="1"/>
  <c r="AG2437" i="1"/>
  <c r="AH2437" i="1" s="1"/>
  <c r="AD2437" i="1"/>
  <c r="AE2437" i="1" s="1"/>
  <c r="AC2437" i="1"/>
  <c r="AA2437" i="1"/>
  <c r="P2437" i="1"/>
  <c r="BK2436" i="1"/>
  <c r="BA2436" i="1"/>
  <c r="BB2436" i="1" s="1"/>
  <c r="AS2436" i="1"/>
  <c r="AG2436" i="1"/>
  <c r="AH2436" i="1" s="1"/>
  <c r="AD2436" i="1"/>
  <c r="AE2436" i="1" s="1"/>
  <c r="AC2436" i="1"/>
  <c r="AA2436" i="1"/>
  <c r="W2436" i="1"/>
  <c r="P2436" i="1" s="1"/>
  <c r="BK2435" i="1"/>
  <c r="BA2435" i="1"/>
  <c r="BB2435" i="1" s="1"/>
  <c r="AS2435" i="1"/>
  <c r="AG2435" i="1"/>
  <c r="AH2435" i="1" s="1"/>
  <c r="AD2435" i="1"/>
  <c r="AE2435" i="1" s="1"/>
  <c r="AC2435" i="1"/>
  <c r="AA2435" i="1"/>
  <c r="W2435" i="1"/>
  <c r="P2435" i="1" s="1"/>
  <c r="BK2434" i="1"/>
  <c r="BA2434" i="1"/>
  <c r="BB2434" i="1" s="1"/>
  <c r="AS2434" i="1"/>
  <c r="AG2434" i="1"/>
  <c r="AH2434" i="1" s="1"/>
  <c r="AD2434" i="1"/>
  <c r="AE2434" i="1" s="1"/>
  <c r="AC2434" i="1"/>
  <c r="AA2434" i="1"/>
  <c r="W2434" i="1"/>
  <c r="P2434" i="1" s="1"/>
  <c r="BA2433" i="1"/>
  <c r="BB2433" i="1" s="1"/>
  <c r="AS2433" i="1"/>
  <c r="AG2433" i="1"/>
  <c r="AH2433" i="1" s="1"/>
  <c r="AD2433" i="1"/>
  <c r="AE2433" i="1" s="1"/>
  <c r="AC2433" i="1"/>
  <c r="AA2433" i="1"/>
  <c r="W2433" i="1"/>
  <c r="P2433" i="1" s="1"/>
  <c r="BK2432" i="1"/>
  <c r="BA2432" i="1"/>
  <c r="BB2432" i="1" s="1"/>
  <c r="AS2432" i="1"/>
  <c r="AG2432" i="1"/>
  <c r="AH2432" i="1" s="1"/>
  <c r="AD2432" i="1"/>
  <c r="AE2432" i="1" s="1"/>
  <c r="AC2432" i="1"/>
  <c r="AA2432" i="1"/>
  <c r="P2432" i="1"/>
  <c r="BK2431" i="1"/>
  <c r="BA2431" i="1"/>
  <c r="BB2431" i="1" s="1"/>
  <c r="AS2431" i="1"/>
  <c r="AG2431" i="1"/>
  <c r="AH2431" i="1" s="1"/>
  <c r="AD2431" i="1"/>
  <c r="AE2431" i="1" s="1"/>
  <c r="AC2431" i="1"/>
  <c r="AA2431" i="1"/>
  <c r="W2431" i="1"/>
  <c r="P2431" i="1" s="1"/>
  <c r="BK2430" i="1"/>
  <c r="BA2430" i="1"/>
  <c r="BB2430" i="1" s="1"/>
  <c r="AS2430" i="1"/>
  <c r="AG2430" i="1"/>
  <c r="AH2430" i="1" s="1"/>
  <c r="AD2430" i="1"/>
  <c r="AE2430" i="1" s="1"/>
  <c r="AC2430" i="1"/>
  <c r="AA2430" i="1"/>
  <c r="P2430" i="1"/>
  <c r="BK2429" i="1"/>
  <c r="BA2429" i="1"/>
  <c r="BB2429" i="1" s="1"/>
  <c r="AS2429" i="1"/>
  <c r="AG2429" i="1"/>
  <c r="AH2429" i="1" s="1"/>
  <c r="AD2429" i="1"/>
  <c r="AE2429" i="1" s="1"/>
  <c r="AC2429" i="1"/>
  <c r="AA2429" i="1"/>
  <c r="P2429" i="1"/>
  <c r="BK2428" i="1"/>
  <c r="BA2428" i="1"/>
  <c r="BB2428" i="1" s="1"/>
  <c r="AS2428" i="1"/>
  <c r="AG2428" i="1"/>
  <c r="AH2428" i="1" s="1"/>
  <c r="AD2428" i="1"/>
  <c r="AE2428" i="1" s="1"/>
  <c r="AC2428" i="1"/>
  <c r="AA2428" i="1"/>
  <c r="P2428" i="1"/>
  <c r="BK2427" i="1"/>
  <c r="BA2427" i="1"/>
  <c r="BB2427" i="1" s="1"/>
  <c r="AS2427" i="1"/>
  <c r="AG2427" i="1"/>
  <c r="AH2427" i="1" s="1"/>
  <c r="AD2427" i="1"/>
  <c r="AE2427" i="1" s="1"/>
  <c r="AC2427" i="1"/>
  <c r="AA2427" i="1"/>
  <c r="P2427" i="1"/>
  <c r="BK2426" i="1"/>
  <c r="BA2426" i="1"/>
  <c r="BB2426" i="1" s="1"/>
  <c r="AS2426" i="1"/>
  <c r="AG2426" i="1"/>
  <c r="AH2426" i="1" s="1"/>
  <c r="AD2426" i="1"/>
  <c r="AE2426" i="1" s="1"/>
  <c r="AC2426" i="1"/>
  <c r="AA2426" i="1"/>
  <c r="W2426" i="1"/>
  <c r="P2426" i="1" s="1"/>
  <c r="BK2425" i="1"/>
  <c r="BA2425" i="1"/>
  <c r="BB2425" i="1" s="1"/>
  <c r="AS2425" i="1"/>
  <c r="AG2425" i="1"/>
  <c r="AH2425" i="1" s="1"/>
  <c r="AD2425" i="1"/>
  <c r="AE2425" i="1" s="1"/>
  <c r="AC2425" i="1"/>
  <c r="AA2425" i="1"/>
  <c r="W2425" i="1"/>
  <c r="P2425" i="1" s="1"/>
  <c r="BK2424" i="1"/>
  <c r="BA2424" i="1"/>
  <c r="BB2424" i="1" s="1"/>
  <c r="AS2424" i="1"/>
  <c r="AG2424" i="1"/>
  <c r="AH2424" i="1" s="1"/>
  <c r="AD2424" i="1"/>
  <c r="AE2424" i="1" s="1"/>
  <c r="AC2424" i="1"/>
  <c r="AA2424" i="1"/>
  <c r="P2424" i="1"/>
  <c r="BK2423" i="1"/>
  <c r="BA2423" i="1"/>
  <c r="BB2423" i="1" s="1"/>
  <c r="AS2423" i="1"/>
  <c r="AG2423" i="1"/>
  <c r="AH2423" i="1" s="1"/>
  <c r="AD2423" i="1"/>
  <c r="AE2423" i="1" s="1"/>
  <c r="AC2423" i="1"/>
  <c r="AA2423" i="1"/>
  <c r="P2423" i="1"/>
  <c r="BK2422" i="1"/>
  <c r="BA2422" i="1"/>
  <c r="BB2422" i="1" s="1"/>
  <c r="AS2422" i="1"/>
  <c r="AG2422" i="1"/>
  <c r="AH2422" i="1" s="1"/>
  <c r="AD2422" i="1"/>
  <c r="AE2422" i="1" s="1"/>
  <c r="AC2422" i="1"/>
  <c r="AA2422" i="1"/>
  <c r="W2422" i="1"/>
  <c r="P2422" i="1" s="1"/>
  <c r="BK2421" i="1"/>
  <c r="BA2421" i="1"/>
  <c r="BB2421" i="1" s="1"/>
  <c r="AS2421" i="1"/>
  <c r="AG2421" i="1"/>
  <c r="AH2421" i="1" s="1"/>
  <c r="AD2421" i="1"/>
  <c r="AE2421" i="1" s="1"/>
  <c r="AC2421" i="1"/>
  <c r="AA2421" i="1"/>
  <c r="W2421" i="1"/>
  <c r="P2421" i="1" s="1"/>
  <c r="BK2420" i="1"/>
  <c r="BA2420" i="1"/>
  <c r="BB2420" i="1" s="1"/>
  <c r="AS2420" i="1"/>
  <c r="AG2420" i="1"/>
  <c r="AH2420" i="1" s="1"/>
  <c r="AD2420" i="1"/>
  <c r="AE2420" i="1" s="1"/>
  <c r="AC2420" i="1"/>
  <c r="AA2420" i="1"/>
  <c r="W2420" i="1"/>
  <c r="P2420" i="1" s="1"/>
  <c r="BK2419" i="1"/>
  <c r="BA2419" i="1"/>
  <c r="BB2419" i="1" s="1"/>
  <c r="AS2419" i="1"/>
  <c r="AG2419" i="1"/>
  <c r="AH2419" i="1" s="1"/>
  <c r="AD2419" i="1"/>
  <c r="AE2419" i="1" s="1"/>
  <c r="AC2419" i="1"/>
  <c r="AA2419" i="1"/>
  <c r="P2419" i="1"/>
  <c r="BK2418" i="1"/>
  <c r="BA2418" i="1"/>
  <c r="BB2418" i="1" s="1"/>
  <c r="AS2418" i="1"/>
  <c r="AG2418" i="1"/>
  <c r="AH2418" i="1" s="1"/>
  <c r="AD2418" i="1"/>
  <c r="AE2418" i="1" s="1"/>
  <c r="AC2418" i="1"/>
  <c r="AA2418" i="1"/>
  <c r="P2418" i="1"/>
  <c r="BK2417" i="1"/>
  <c r="BA2417" i="1"/>
  <c r="BB2417" i="1" s="1"/>
  <c r="AS2417" i="1"/>
  <c r="AG2417" i="1"/>
  <c r="AH2417" i="1" s="1"/>
  <c r="AD2417" i="1"/>
  <c r="AE2417" i="1" s="1"/>
  <c r="AC2417" i="1"/>
  <c r="AA2417" i="1"/>
  <c r="W2417" i="1"/>
  <c r="P2417" i="1" s="1"/>
  <c r="BK2416" i="1"/>
  <c r="BA2416" i="1"/>
  <c r="BB2416" i="1" s="1"/>
  <c r="AS2416" i="1"/>
  <c r="AG2416" i="1"/>
  <c r="AH2416" i="1" s="1"/>
  <c r="AD2416" i="1"/>
  <c r="AE2416" i="1" s="1"/>
  <c r="AC2416" i="1"/>
  <c r="AA2416" i="1"/>
  <c r="W2416" i="1"/>
  <c r="P2416" i="1" s="1"/>
  <c r="BK2415" i="1"/>
  <c r="BA2415" i="1"/>
  <c r="BB2415" i="1" s="1"/>
  <c r="AS2415" i="1"/>
  <c r="AG2415" i="1"/>
  <c r="AH2415" i="1" s="1"/>
  <c r="AD2415" i="1"/>
  <c r="AE2415" i="1" s="1"/>
  <c r="AC2415" i="1"/>
  <c r="AA2415" i="1"/>
  <c r="W2415" i="1"/>
  <c r="P2415" i="1" s="1"/>
  <c r="BK2414" i="1"/>
  <c r="BA2414" i="1"/>
  <c r="BB2414" i="1" s="1"/>
  <c r="AS2414" i="1"/>
  <c r="AG2414" i="1"/>
  <c r="AH2414" i="1" s="1"/>
  <c r="AD2414" i="1"/>
  <c r="AE2414" i="1" s="1"/>
  <c r="AC2414" i="1"/>
  <c r="AA2414" i="1"/>
  <c r="W2414" i="1"/>
  <c r="P2414" i="1" s="1"/>
  <c r="BK2413" i="1"/>
  <c r="BA2413" i="1"/>
  <c r="BB2413" i="1" s="1"/>
  <c r="AS2413" i="1"/>
  <c r="AG2413" i="1"/>
  <c r="AH2413" i="1" s="1"/>
  <c r="AD2413" i="1"/>
  <c r="AE2413" i="1" s="1"/>
  <c r="AC2413" i="1"/>
  <c r="AA2413" i="1"/>
  <c r="W2413" i="1"/>
  <c r="P2413" i="1" s="1"/>
  <c r="BK2412" i="1"/>
  <c r="BA2412" i="1"/>
  <c r="BB2412" i="1" s="1"/>
  <c r="AS2412" i="1"/>
  <c r="AG2412" i="1"/>
  <c r="AH2412" i="1" s="1"/>
  <c r="AD2412" i="1"/>
  <c r="AE2412" i="1" s="1"/>
  <c r="AC2412" i="1"/>
  <c r="AA2412" i="1"/>
  <c r="W2412" i="1"/>
  <c r="P2412" i="1" s="1"/>
  <c r="BK2411" i="1"/>
  <c r="BA2411" i="1"/>
  <c r="BB2411" i="1" s="1"/>
  <c r="AS2411" i="1"/>
  <c r="AG2411" i="1"/>
  <c r="AH2411" i="1" s="1"/>
  <c r="AD2411" i="1"/>
  <c r="AE2411" i="1" s="1"/>
  <c r="AC2411" i="1"/>
  <c r="AA2411" i="1"/>
  <c r="W2411" i="1"/>
  <c r="P2411" i="1" s="1"/>
  <c r="BK2410" i="1"/>
  <c r="BA2410" i="1"/>
  <c r="BB2410" i="1" s="1"/>
  <c r="AS2410" i="1"/>
  <c r="AG2410" i="1"/>
  <c r="AH2410" i="1" s="1"/>
  <c r="AD2410" i="1"/>
  <c r="AE2410" i="1" s="1"/>
  <c r="AC2410" i="1"/>
  <c r="AA2410" i="1"/>
  <c r="W2410" i="1"/>
  <c r="P2410" i="1" s="1"/>
  <c r="BK2409" i="1"/>
  <c r="BA2409" i="1"/>
  <c r="BB2409" i="1" s="1"/>
  <c r="AS2409" i="1"/>
  <c r="AG2409" i="1"/>
  <c r="AH2409" i="1" s="1"/>
  <c r="AD2409" i="1"/>
  <c r="AE2409" i="1" s="1"/>
  <c r="AC2409" i="1"/>
  <c r="AA2409" i="1"/>
  <c r="W2409" i="1"/>
  <c r="P2409" i="1" s="1"/>
  <c r="BA2408" i="1"/>
  <c r="BB2408" i="1" s="1"/>
  <c r="AS2408" i="1"/>
  <c r="AG2408" i="1"/>
  <c r="AH2408" i="1" s="1"/>
  <c r="AD2408" i="1"/>
  <c r="AE2408" i="1" s="1"/>
  <c r="AC2408" i="1"/>
  <c r="AA2408" i="1"/>
  <c r="W2408" i="1"/>
  <c r="P2408" i="1" s="1"/>
  <c r="BK2407" i="1"/>
  <c r="BA2407" i="1"/>
  <c r="BB2407" i="1" s="1"/>
  <c r="AS2407" i="1"/>
  <c r="AG2407" i="1"/>
  <c r="AH2407" i="1" s="1"/>
  <c r="AD2407" i="1"/>
  <c r="AE2407" i="1" s="1"/>
  <c r="AC2407" i="1"/>
  <c r="AA2407" i="1"/>
  <c r="W2407" i="1"/>
  <c r="P2407" i="1" s="1"/>
  <c r="BK2406" i="1"/>
  <c r="BA2406" i="1"/>
  <c r="BB2406" i="1" s="1"/>
  <c r="AS2406" i="1"/>
  <c r="AG2406" i="1"/>
  <c r="AH2406" i="1" s="1"/>
  <c r="AD2406" i="1"/>
  <c r="AE2406" i="1" s="1"/>
  <c r="AC2406" i="1"/>
  <c r="AA2406" i="1"/>
  <c r="W2406" i="1"/>
  <c r="P2406" i="1" s="1"/>
  <c r="BK2405" i="1"/>
  <c r="BA2405" i="1"/>
  <c r="BB2405" i="1" s="1"/>
  <c r="AS2405" i="1"/>
  <c r="AG2405" i="1"/>
  <c r="AH2405" i="1" s="1"/>
  <c r="AD2405" i="1"/>
  <c r="AE2405" i="1" s="1"/>
  <c r="AC2405" i="1"/>
  <c r="AA2405" i="1"/>
  <c r="W2405" i="1"/>
  <c r="P2405" i="1" s="1"/>
  <c r="BK2404" i="1"/>
  <c r="BA2404" i="1"/>
  <c r="BB2404" i="1" s="1"/>
  <c r="AS2404" i="1"/>
  <c r="AG2404" i="1"/>
  <c r="AH2404" i="1" s="1"/>
  <c r="AD2404" i="1"/>
  <c r="AE2404" i="1" s="1"/>
  <c r="AC2404" i="1"/>
  <c r="AA2404" i="1"/>
  <c r="W2404" i="1"/>
  <c r="P2404" i="1" s="1"/>
  <c r="BK2403" i="1"/>
  <c r="BA2403" i="1"/>
  <c r="BB2403" i="1" s="1"/>
  <c r="AS2403" i="1"/>
  <c r="AG2403" i="1"/>
  <c r="AH2403" i="1" s="1"/>
  <c r="AD2403" i="1"/>
  <c r="AE2403" i="1" s="1"/>
  <c r="AC2403" i="1"/>
  <c r="AA2403" i="1"/>
  <c r="W2403" i="1"/>
  <c r="P2403" i="1" s="1"/>
  <c r="BK2402" i="1"/>
  <c r="BA2402" i="1"/>
  <c r="BB2402" i="1" s="1"/>
  <c r="AS2402" i="1"/>
  <c r="AG2402" i="1"/>
  <c r="AH2402" i="1" s="1"/>
  <c r="AD2402" i="1"/>
  <c r="AE2402" i="1" s="1"/>
  <c r="AC2402" i="1"/>
  <c r="AA2402" i="1"/>
  <c r="W2402" i="1"/>
  <c r="P2402" i="1" s="1"/>
  <c r="BK2401" i="1"/>
  <c r="BA2401" i="1"/>
  <c r="BB2401" i="1" s="1"/>
  <c r="AS2401" i="1"/>
  <c r="AG2401" i="1"/>
  <c r="AH2401" i="1" s="1"/>
  <c r="AD2401" i="1"/>
  <c r="AE2401" i="1" s="1"/>
  <c r="AC2401" i="1"/>
  <c r="AA2401" i="1"/>
  <c r="P2401" i="1"/>
  <c r="BK2400" i="1"/>
  <c r="BA2400" i="1"/>
  <c r="BB2400" i="1" s="1"/>
  <c r="AS2400" i="1"/>
  <c r="AG2400" i="1"/>
  <c r="AH2400" i="1" s="1"/>
  <c r="AD2400" i="1"/>
  <c r="AE2400" i="1" s="1"/>
  <c r="AC2400" i="1"/>
  <c r="AA2400" i="1"/>
  <c r="W2400" i="1"/>
  <c r="P2400" i="1" s="1"/>
  <c r="BK2399" i="1"/>
  <c r="BA2399" i="1"/>
  <c r="BB2399" i="1" s="1"/>
  <c r="AS2399" i="1"/>
  <c r="AG2399" i="1"/>
  <c r="AH2399" i="1" s="1"/>
  <c r="AD2399" i="1"/>
  <c r="AE2399" i="1" s="1"/>
  <c r="AC2399" i="1"/>
  <c r="AA2399" i="1"/>
  <c r="W2399" i="1"/>
  <c r="P2399" i="1" s="1"/>
  <c r="BK2398" i="1"/>
  <c r="BA2398" i="1"/>
  <c r="BB2398" i="1" s="1"/>
  <c r="AS2398" i="1"/>
  <c r="AG2398" i="1"/>
  <c r="AH2398" i="1" s="1"/>
  <c r="AD2398" i="1"/>
  <c r="AE2398" i="1" s="1"/>
  <c r="AC2398" i="1"/>
  <c r="AA2398" i="1"/>
  <c r="W2398" i="1"/>
  <c r="P2398" i="1" s="1"/>
  <c r="BK2397" i="1"/>
  <c r="BA2397" i="1"/>
  <c r="BB2397" i="1" s="1"/>
  <c r="AS2397" i="1"/>
  <c r="AG2397" i="1"/>
  <c r="AH2397" i="1" s="1"/>
  <c r="AD2397" i="1"/>
  <c r="AE2397" i="1" s="1"/>
  <c r="AC2397" i="1"/>
  <c r="AA2397" i="1"/>
  <c r="W2397" i="1"/>
  <c r="P2397" i="1" s="1"/>
  <c r="BK2396" i="1"/>
  <c r="BA2396" i="1"/>
  <c r="BB2396" i="1" s="1"/>
  <c r="AS2396" i="1"/>
  <c r="AG2396" i="1"/>
  <c r="AH2396" i="1" s="1"/>
  <c r="AD2396" i="1"/>
  <c r="AE2396" i="1" s="1"/>
  <c r="AC2396" i="1"/>
  <c r="AA2396" i="1"/>
  <c r="W2396" i="1"/>
  <c r="P2396" i="1" s="1"/>
  <c r="BK2395" i="1"/>
  <c r="BA2395" i="1"/>
  <c r="BB2395" i="1" s="1"/>
  <c r="AS2395" i="1"/>
  <c r="AG2395" i="1"/>
  <c r="AH2395" i="1" s="1"/>
  <c r="AD2395" i="1"/>
  <c r="AE2395" i="1" s="1"/>
  <c r="AC2395" i="1"/>
  <c r="AA2395" i="1"/>
  <c r="P2395" i="1"/>
  <c r="BK2394" i="1"/>
  <c r="BA2394" i="1"/>
  <c r="BB2394" i="1" s="1"/>
  <c r="AS2394" i="1"/>
  <c r="AG2394" i="1"/>
  <c r="AH2394" i="1" s="1"/>
  <c r="AD2394" i="1"/>
  <c r="AE2394" i="1" s="1"/>
  <c r="AC2394" i="1"/>
  <c r="AA2394" i="1"/>
  <c r="W2394" i="1"/>
  <c r="P2394" i="1" s="1"/>
  <c r="BK2393" i="1"/>
  <c r="BA2393" i="1"/>
  <c r="BB2393" i="1" s="1"/>
  <c r="AS2393" i="1"/>
  <c r="AG2393" i="1"/>
  <c r="AH2393" i="1" s="1"/>
  <c r="AD2393" i="1"/>
  <c r="AE2393" i="1" s="1"/>
  <c r="AC2393" i="1"/>
  <c r="AA2393" i="1"/>
  <c r="W2393" i="1"/>
  <c r="P2393" i="1" s="1"/>
  <c r="BK2392" i="1"/>
  <c r="BA2392" i="1"/>
  <c r="BB2392" i="1" s="1"/>
  <c r="AS2392" i="1"/>
  <c r="AG2392" i="1"/>
  <c r="AH2392" i="1" s="1"/>
  <c r="AD2392" i="1"/>
  <c r="AE2392" i="1" s="1"/>
  <c r="AC2392" i="1"/>
  <c r="AA2392" i="1"/>
  <c r="P2392" i="1"/>
  <c r="BK2391" i="1"/>
  <c r="BA2391" i="1"/>
  <c r="BB2391" i="1" s="1"/>
  <c r="AS2391" i="1"/>
  <c r="AG2391" i="1"/>
  <c r="AH2391" i="1" s="1"/>
  <c r="AD2391" i="1"/>
  <c r="AE2391" i="1" s="1"/>
  <c r="AC2391" i="1"/>
  <c r="AA2391" i="1"/>
  <c r="P2391" i="1"/>
  <c r="BK2390" i="1"/>
  <c r="BA2390" i="1"/>
  <c r="BB2390" i="1" s="1"/>
  <c r="AS2390" i="1"/>
  <c r="AG2390" i="1"/>
  <c r="AH2390" i="1" s="1"/>
  <c r="AD2390" i="1"/>
  <c r="AE2390" i="1" s="1"/>
  <c r="AC2390" i="1"/>
  <c r="AA2390" i="1"/>
  <c r="W2390" i="1"/>
  <c r="P2390" i="1" s="1"/>
  <c r="BK2389" i="1"/>
  <c r="BA2389" i="1"/>
  <c r="BB2389" i="1" s="1"/>
  <c r="AS2389" i="1"/>
  <c r="AG2389" i="1"/>
  <c r="AH2389" i="1" s="1"/>
  <c r="AD2389" i="1"/>
  <c r="AE2389" i="1" s="1"/>
  <c r="AC2389" i="1"/>
  <c r="AA2389" i="1"/>
  <c r="P2389" i="1"/>
  <c r="BK2388" i="1"/>
  <c r="BA2388" i="1"/>
  <c r="BB2388" i="1" s="1"/>
  <c r="AS2388" i="1"/>
  <c r="AG2388" i="1"/>
  <c r="AH2388" i="1" s="1"/>
  <c r="AD2388" i="1"/>
  <c r="AE2388" i="1" s="1"/>
  <c r="AC2388" i="1"/>
  <c r="AA2388" i="1"/>
  <c r="P2388" i="1"/>
  <c r="BK2387" i="1"/>
  <c r="BA2387" i="1"/>
  <c r="BB2387" i="1" s="1"/>
  <c r="AS2387" i="1"/>
  <c r="AG2387" i="1"/>
  <c r="AH2387" i="1" s="1"/>
  <c r="AD2387" i="1"/>
  <c r="AE2387" i="1" s="1"/>
  <c r="AC2387" i="1"/>
  <c r="AA2387" i="1"/>
  <c r="W2387" i="1"/>
  <c r="P2387" i="1" s="1"/>
  <c r="BK2386" i="1"/>
  <c r="BA2386" i="1"/>
  <c r="BB2386" i="1" s="1"/>
  <c r="AS2386" i="1"/>
  <c r="AG2386" i="1"/>
  <c r="AH2386" i="1" s="1"/>
  <c r="AD2386" i="1"/>
  <c r="AE2386" i="1" s="1"/>
  <c r="AC2386" i="1"/>
  <c r="AA2386" i="1"/>
  <c r="W2386" i="1"/>
  <c r="P2386" i="1" s="1"/>
  <c r="BK2385" i="1"/>
  <c r="BA2385" i="1"/>
  <c r="BB2385" i="1" s="1"/>
  <c r="AS2385" i="1"/>
  <c r="AG2385" i="1"/>
  <c r="AH2385" i="1" s="1"/>
  <c r="AD2385" i="1"/>
  <c r="AE2385" i="1" s="1"/>
  <c r="AC2385" i="1"/>
  <c r="AA2385" i="1"/>
  <c r="W2385" i="1"/>
  <c r="P2385" i="1" s="1"/>
  <c r="BK2384" i="1"/>
  <c r="BA2384" i="1"/>
  <c r="BB2384" i="1" s="1"/>
  <c r="AS2384" i="1"/>
  <c r="AG2384" i="1"/>
  <c r="AH2384" i="1" s="1"/>
  <c r="AD2384" i="1"/>
  <c r="AE2384" i="1" s="1"/>
  <c r="AC2384" i="1"/>
  <c r="AA2384" i="1"/>
  <c r="P2384" i="1"/>
  <c r="BK2383" i="1"/>
  <c r="BA2383" i="1"/>
  <c r="BB2383" i="1" s="1"/>
  <c r="AS2383" i="1"/>
  <c r="AG2383" i="1"/>
  <c r="AH2383" i="1" s="1"/>
  <c r="AD2383" i="1"/>
  <c r="AE2383" i="1" s="1"/>
  <c r="AC2383" i="1"/>
  <c r="AA2383" i="1"/>
  <c r="W2383" i="1"/>
  <c r="P2383" i="1" s="1"/>
  <c r="BK2382" i="1"/>
  <c r="BA2382" i="1"/>
  <c r="BB2382" i="1" s="1"/>
  <c r="AS2382" i="1"/>
  <c r="AG2382" i="1"/>
  <c r="AH2382" i="1" s="1"/>
  <c r="AD2382" i="1"/>
  <c r="AE2382" i="1" s="1"/>
  <c r="AC2382" i="1"/>
  <c r="AA2382" i="1"/>
  <c r="W2382" i="1"/>
  <c r="P2382" i="1" s="1"/>
  <c r="BK2381" i="1"/>
  <c r="BA2381" i="1"/>
  <c r="BB2381" i="1" s="1"/>
  <c r="AS2381" i="1"/>
  <c r="AG2381" i="1"/>
  <c r="AH2381" i="1" s="1"/>
  <c r="AD2381" i="1"/>
  <c r="AE2381" i="1" s="1"/>
  <c r="AC2381" i="1"/>
  <c r="AA2381" i="1"/>
  <c r="W2381" i="1"/>
  <c r="P2381" i="1" s="1"/>
  <c r="BK2380" i="1"/>
  <c r="BA2380" i="1"/>
  <c r="BB2380" i="1" s="1"/>
  <c r="AS2380" i="1"/>
  <c r="AG2380" i="1"/>
  <c r="AH2380" i="1" s="1"/>
  <c r="AD2380" i="1"/>
  <c r="AE2380" i="1" s="1"/>
  <c r="AC2380" i="1"/>
  <c r="AA2380" i="1"/>
  <c r="W2380" i="1"/>
  <c r="P2380" i="1" s="1"/>
  <c r="BK2379" i="1"/>
  <c r="BA2379" i="1"/>
  <c r="BB2379" i="1" s="1"/>
  <c r="AS2379" i="1"/>
  <c r="AG2379" i="1"/>
  <c r="AH2379" i="1" s="1"/>
  <c r="AD2379" i="1"/>
  <c r="AE2379" i="1" s="1"/>
  <c r="AC2379" i="1"/>
  <c r="AA2379" i="1"/>
  <c r="W2379" i="1"/>
  <c r="P2379" i="1" s="1"/>
  <c r="BK2378" i="1"/>
  <c r="BA2378" i="1"/>
  <c r="BB2378" i="1" s="1"/>
  <c r="AS2378" i="1"/>
  <c r="AG2378" i="1"/>
  <c r="AH2378" i="1" s="1"/>
  <c r="AD2378" i="1"/>
  <c r="AE2378" i="1" s="1"/>
  <c r="AC2378" i="1"/>
  <c r="AA2378" i="1"/>
  <c r="W2378" i="1"/>
  <c r="P2378" i="1" s="1"/>
  <c r="BK2377" i="1"/>
  <c r="BA2377" i="1"/>
  <c r="BB2377" i="1" s="1"/>
  <c r="AS2377" i="1"/>
  <c r="AG2377" i="1"/>
  <c r="AH2377" i="1" s="1"/>
  <c r="AD2377" i="1"/>
  <c r="AE2377" i="1" s="1"/>
  <c r="AC2377" i="1"/>
  <c r="AA2377" i="1"/>
  <c r="W2377" i="1"/>
  <c r="P2377" i="1" s="1"/>
  <c r="BK2376" i="1"/>
  <c r="BA2376" i="1"/>
  <c r="BB2376" i="1" s="1"/>
  <c r="AS2376" i="1"/>
  <c r="AG2376" i="1"/>
  <c r="AH2376" i="1" s="1"/>
  <c r="AD2376" i="1"/>
  <c r="AE2376" i="1" s="1"/>
  <c r="AC2376" i="1"/>
  <c r="AA2376" i="1"/>
  <c r="W2376" i="1"/>
  <c r="P2376" i="1" s="1"/>
  <c r="BK2375" i="1"/>
  <c r="BA2375" i="1"/>
  <c r="BB2375" i="1" s="1"/>
  <c r="AS2375" i="1"/>
  <c r="AG2375" i="1"/>
  <c r="AH2375" i="1" s="1"/>
  <c r="AD2375" i="1"/>
  <c r="AE2375" i="1" s="1"/>
  <c r="AC2375" i="1"/>
  <c r="AA2375" i="1"/>
  <c r="W2375" i="1"/>
  <c r="P2375" i="1" s="1"/>
  <c r="BK2374" i="1"/>
  <c r="BA2374" i="1"/>
  <c r="BB2374" i="1" s="1"/>
  <c r="AS2374" i="1"/>
  <c r="AG2374" i="1"/>
  <c r="AH2374" i="1" s="1"/>
  <c r="AD2374" i="1"/>
  <c r="AE2374" i="1" s="1"/>
  <c r="AC2374" i="1"/>
  <c r="AA2374" i="1"/>
  <c r="W2374" i="1"/>
  <c r="P2374" i="1" s="1"/>
  <c r="BK2373" i="1"/>
  <c r="BA2373" i="1"/>
  <c r="BB2373" i="1" s="1"/>
  <c r="AS2373" i="1"/>
  <c r="AG2373" i="1"/>
  <c r="AH2373" i="1" s="1"/>
  <c r="AD2373" i="1"/>
  <c r="AE2373" i="1" s="1"/>
  <c r="AC2373" i="1"/>
  <c r="AA2373" i="1"/>
  <c r="W2373" i="1"/>
  <c r="P2373" i="1" s="1"/>
  <c r="BK2372" i="1"/>
  <c r="BA2372" i="1"/>
  <c r="BB2372" i="1" s="1"/>
  <c r="AS2372" i="1"/>
  <c r="AG2372" i="1"/>
  <c r="AH2372" i="1" s="1"/>
  <c r="AD2372" i="1"/>
  <c r="AE2372" i="1" s="1"/>
  <c r="AC2372" i="1"/>
  <c r="AA2372" i="1"/>
  <c r="P2372" i="1"/>
  <c r="BK2371" i="1"/>
  <c r="BA2371" i="1"/>
  <c r="BB2371" i="1" s="1"/>
  <c r="AS2371" i="1"/>
  <c r="AG2371" i="1"/>
  <c r="AH2371" i="1" s="1"/>
  <c r="AD2371" i="1"/>
  <c r="AE2371" i="1" s="1"/>
  <c r="AC2371" i="1"/>
  <c r="AA2371" i="1"/>
  <c r="W2371" i="1"/>
  <c r="P2371" i="1" s="1"/>
  <c r="BK2370" i="1"/>
  <c r="BA2370" i="1"/>
  <c r="BB2370" i="1" s="1"/>
  <c r="AS2370" i="1"/>
  <c r="AG2370" i="1"/>
  <c r="AH2370" i="1" s="1"/>
  <c r="AD2370" i="1"/>
  <c r="AE2370" i="1" s="1"/>
  <c r="AC2370" i="1"/>
  <c r="AA2370" i="1"/>
  <c r="P2370" i="1"/>
  <c r="BK2369" i="1"/>
  <c r="BA2369" i="1"/>
  <c r="BB2369" i="1" s="1"/>
  <c r="AS2369" i="1"/>
  <c r="AG2369" i="1"/>
  <c r="AH2369" i="1" s="1"/>
  <c r="AD2369" i="1"/>
  <c r="AE2369" i="1" s="1"/>
  <c r="AC2369" i="1"/>
  <c r="AA2369" i="1"/>
  <c r="W2369" i="1"/>
  <c r="P2369" i="1" s="1"/>
  <c r="U2369" i="1"/>
  <c r="BK2368" i="1"/>
  <c r="BA2368" i="1"/>
  <c r="BB2368" i="1" s="1"/>
  <c r="AS2368" i="1"/>
  <c r="AG2368" i="1"/>
  <c r="AH2368" i="1" s="1"/>
  <c r="AD2368" i="1"/>
  <c r="AE2368" i="1" s="1"/>
  <c r="AC2368" i="1"/>
  <c r="AA2368" i="1"/>
  <c r="U2368" i="1"/>
  <c r="P2368" i="1"/>
  <c r="BK2367" i="1"/>
  <c r="BA2367" i="1"/>
  <c r="BB2367" i="1" s="1"/>
  <c r="AS2367" i="1"/>
  <c r="AG2367" i="1"/>
  <c r="AH2367" i="1" s="1"/>
  <c r="AD2367" i="1"/>
  <c r="AE2367" i="1" s="1"/>
  <c r="AC2367" i="1"/>
  <c r="AA2367" i="1"/>
  <c r="Z2367" i="1"/>
  <c r="U2367" i="1"/>
  <c r="P2367" i="1"/>
  <c r="BK2366" i="1"/>
  <c r="BA2366" i="1"/>
  <c r="BB2366" i="1" s="1"/>
  <c r="AS2366" i="1"/>
  <c r="AG2366" i="1"/>
  <c r="AH2366" i="1" s="1"/>
  <c r="AD2366" i="1"/>
  <c r="AE2366" i="1" s="1"/>
  <c r="AC2366" i="1"/>
  <c r="AA2366" i="1"/>
  <c r="W2366" i="1"/>
  <c r="P2366" i="1" s="1"/>
  <c r="U2366" i="1"/>
  <c r="BK2365" i="1"/>
  <c r="BA2365" i="1"/>
  <c r="BB2365" i="1" s="1"/>
  <c r="AS2365" i="1"/>
  <c r="AG2365" i="1"/>
  <c r="AH2365" i="1" s="1"/>
  <c r="AD2365" i="1"/>
  <c r="AE2365" i="1" s="1"/>
  <c r="AC2365" i="1"/>
  <c r="AA2365" i="1"/>
  <c r="U2365" i="1"/>
  <c r="P2365" i="1"/>
  <c r="BK2364" i="1"/>
  <c r="BA2364" i="1"/>
  <c r="BB2364" i="1" s="1"/>
  <c r="AS2364" i="1"/>
  <c r="AG2364" i="1"/>
  <c r="AH2364" i="1" s="1"/>
  <c r="AD2364" i="1"/>
  <c r="AE2364" i="1" s="1"/>
  <c r="AC2364" i="1"/>
  <c r="AA2364" i="1"/>
  <c r="W2364" i="1"/>
  <c r="P2364" i="1" s="1"/>
  <c r="U2364" i="1"/>
  <c r="BK2363" i="1"/>
  <c r="BA2363" i="1"/>
  <c r="BB2363" i="1" s="1"/>
  <c r="AS2363" i="1"/>
  <c r="AG2363" i="1"/>
  <c r="AH2363" i="1" s="1"/>
  <c r="AD2363" i="1"/>
  <c r="AE2363" i="1" s="1"/>
  <c r="AC2363" i="1"/>
  <c r="AA2363" i="1"/>
  <c r="U2363" i="1"/>
  <c r="P2363" i="1"/>
  <c r="BK2362" i="1"/>
  <c r="BA2362" i="1"/>
  <c r="BB2362" i="1" s="1"/>
  <c r="AS2362" i="1"/>
  <c r="AG2362" i="1"/>
  <c r="AH2362" i="1" s="1"/>
  <c r="AD2362" i="1"/>
  <c r="AE2362" i="1" s="1"/>
  <c r="AC2362" i="1"/>
  <c r="AA2362" i="1"/>
  <c r="W2362" i="1"/>
  <c r="P2362" i="1" s="1"/>
  <c r="U2362" i="1"/>
  <c r="BK2361" i="1"/>
  <c r="BA2361" i="1"/>
  <c r="BB2361" i="1" s="1"/>
  <c r="AS2361" i="1"/>
  <c r="AG2361" i="1"/>
  <c r="AH2361" i="1" s="1"/>
  <c r="AD2361" i="1"/>
  <c r="AE2361" i="1" s="1"/>
  <c r="AC2361" i="1"/>
  <c r="AA2361" i="1"/>
  <c r="W2361" i="1"/>
  <c r="P2361" i="1" s="1"/>
  <c r="U2361" i="1"/>
  <c r="BK2360" i="1"/>
  <c r="BA2360" i="1"/>
  <c r="BB2360" i="1" s="1"/>
  <c r="AS2360" i="1"/>
  <c r="AG2360" i="1"/>
  <c r="AH2360" i="1" s="1"/>
  <c r="AD2360" i="1"/>
  <c r="AE2360" i="1" s="1"/>
  <c r="AC2360" i="1"/>
  <c r="AA2360" i="1"/>
  <c r="W2360" i="1"/>
  <c r="P2360" i="1" s="1"/>
  <c r="U2360" i="1"/>
  <c r="BK2359" i="1"/>
  <c r="BA2359" i="1"/>
  <c r="BB2359" i="1" s="1"/>
  <c r="AS2359" i="1"/>
  <c r="AG2359" i="1"/>
  <c r="AH2359" i="1" s="1"/>
  <c r="AD2359" i="1"/>
  <c r="AE2359" i="1" s="1"/>
  <c r="AC2359" i="1"/>
  <c r="AA2359" i="1"/>
  <c r="W2359" i="1"/>
  <c r="P2359" i="1" s="1"/>
  <c r="U2359" i="1"/>
  <c r="BK2358" i="1"/>
  <c r="BA2358" i="1"/>
  <c r="BB2358" i="1" s="1"/>
  <c r="AS2358" i="1"/>
  <c r="AG2358" i="1"/>
  <c r="AH2358" i="1" s="1"/>
  <c r="AD2358" i="1"/>
  <c r="AE2358" i="1" s="1"/>
  <c r="AC2358" i="1"/>
  <c r="AA2358" i="1"/>
  <c r="W2358" i="1"/>
  <c r="P2358" i="1" s="1"/>
  <c r="U2358" i="1"/>
  <c r="BK2357" i="1"/>
  <c r="BA2357" i="1"/>
  <c r="BB2357" i="1" s="1"/>
  <c r="AS2357" i="1"/>
  <c r="AG2357" i="1"/>
  <c r="AH2357" i="1" s="1"/>
  <c r="AD2357" i="1"/>
  <c r="AE2357" i="1" s="1"/>
  <c r="AC2357" i="1"/>
  <c r="AA2357" i="1"/>
  <c r="W2357" i="1"/>
  <c r="P2357" i="1" s="1"/>
  <c r="U2357" i="1"/>
  <c r="BK2356" i="1"/>
  <c r="BA2356" i="1"/>
  <c r="BB2356" i="1" s="1"/>
  <c r="AS2356" i="1"/>
  <c r="AG2356" i="1"/>
  <c r="AH2356" i="1" s="1"/>
  <c r="AD2356" i="1"/>
  <c r="AE2356" i="1" s="1"/>
  <c r="AC2356" i="1"/>
  <c r="AA2356" i="1"/>
  <c r="W2356" i="1"/>
  <c r="P2356" i="1" s="1"/>
  <c r="U2356" i="1"/>
  <c r="BK2355" i="1"/>
  <c r="BA2355" i="1"/>
  <c r="BB2355" i="1" s="1"/>
  <c r="AS2355" i="1"/>
  <c r="AG2355" i="1"/>
  <c r="AH2355" i="1" s="1"/>
  <c r="AD2355" i="1"/>
  <c r="AE2355" i="1" s="1"/>
  <c r="AC2355" i="1"/>
  <c r="AA2355" i="1"/>
  <c r="W2355" i="1"/>
  <c r="P2355" i="1" s="1"/>
  <c r="U2355" i="1"/>
  <c r="BK2354" i="1"/>
  <c r="BA2354" i="1"/>
  <c r="BB2354" i="1" s="1"/>
  <c r="AS2354" i="1"/>
  <c r="AG2354" i="1"/>
  <c r="AH2354" i="1" s="1"/>
  <c r="AD2354" i="1"/>
  <c r="AE2354" i="1" s="1"/>
  <c r="AC2354" i="1"/>
  <c r="AA2354" i="1"/>
  <c r="U2354" i="1"/>
  <c r="P2354" i="1"/>
  <c r="BK2353" i="1"/>
  <c r="BA2353" i="1"/>
  <c r="BB2353" i="1" s="1"/>
  <c r="AS2353" i="1"/>
  <c r="AG2353" i="1"/>
  <c r="AH2353" i="1" s="1"/>
  <c r="AD2353" i="1"/>
  <c r="AE2353" i="1" s="1"/>
  <c r="AC2353" i="1"/>
  <c r="AA2353" i="1"/>
  <c r="W2353" i="1"/>
  <c r="P2353" i="1" s="1"/>
  <c r="U2353" i="1"/>
  <c r="BK2352" i="1"/>
  <c r="BA2352" i="1"/>
  <c r="BB2352" i="1" s="1"/>
  <c r="AS2352" i="1"/>
  <c r="AG2352" i="1"/>
  <c r="AH2352" i="1" s="1"/>
  <c r="AD2352" i="1"/>
  <c r="AE2352" i="1" s="1"/>
  <c r="AC2352" i="1"/>
  <c r="AA2352" i="1"/>
  <c r="W2352" i="1"/>
  <c r="P2352" i="1" s="1"/>
  <c r="U2352" i="1"/>
  <c r="BK2351" i="1"/>
  <c r="BA2351" i="1"/>
  <c r="BB2351" i="1" s="1"/>
  <c r="AS2351" i="1"/>
  <c r="AG2351" i="1"/>
  <c r="AH2351" i="1" s="1"/>
  <c r="AD2351" i="1"/>
  <c r="AE2351" i="1" s="1"/>
  <c r="AC2351" i="1"/>
  <c r="AA2351" i="1"/>
  <c r="W2351" i="1"/>
  <c r="P2351" i="1" s="1"/>
  <c r="U2351" i="1"/>
  <c r="BK2350" i="1"/>
  <c r="BA2350" i="1"/>
  <c r="BB2350" i="1" s="1"/>
  <c r="AS2350" i="1"/>
  <c r="AG2350" i="1"/>
  <c r="AH2350" i="1" s="1"/>
  <c r="AD2350" i="1"/>
  <c r="AE2350" i="1" s="1"/>
  <c r="AC2350" i="1"/>
  <c r="AA2350" i="1"/>
  <c r="U2350" i="1"/>
  <c r="P2350" i="1"/>
  <c r="BK2349" i="1"/>
  <c r="BA2349" i="1"/>
  <c r="BB2349" i="1" s="1"/>
  <c r="AS2349" i="1"/>
  <c r="AG2349" i="1"/>
  <c r="AH2349" i="1" s="1"/>
  <c r="AD2349" i="1"/>
  <c r="AE2349" i="1" s="1"/>
  <c r="AC2349" i="1"/>
  <c r="AA2349" i="1"/>
  <c r="U2349" i="1"/>
  <c r="P2349" i="1"/>
  <c r="BK2348" i="1"/>
  <c r="BA2348" i="1"/>
  <c r="BB2348" i="1" s="1"/>
  <c r="AS2348" i="1"/>
  <c r="AG2348" i="1"/>
  <c r="AH2348" i="1" s="1"/>
  <c r="AD2348" i="1"/>
  <c r="AE2348" i="1" s="1"/>
  <c r="AC2348" i="1"/>
  <c r="AA2348" i="1"/>
  <c r="W2348" i="1"/>
  <c r="P2348" i="1" s="1"/>
  <c r="U2348" i="1"/>
  <c r="BK2347" i="1"/>
  <c r="BA2347" i="1"/>
  <c r="BB2347" i="1" s="1"/>
  <c r="AS2347" i="1"/>
  <c r="AG2347" i="1"/>
  <c r="AH2347" i="1" s="1"/>
  <c r="AD2347" i="1"/>
  <c r="AE2347" i="1" s="1"/>
  <c r="AC2347" i="1"/>
  <c r="AA2347" i="1"/>
  <c r="W2347" i="1"/>
  <c r="P2347" i="1" s="1"/>
  <c r="U2347" i="1"/>
  <c r="BK2346" i="1"/>
  <c r="BA2346" i="1"/>
  <c r="BB2346" i="1" s="1"/>
  <c r="AS2346" i="1"/>
  <c r="AG2346" i="1"/>
  <c r="AH2346" i="1" s="1"/>
  <c r="AD2346" i="1"/>
  <c r="AE2346" i="1" s="1"/>
  <c r="AC2346" i="1"/>
  <c r="AA2346" i="1"/>
  <c r="W2346" i="1"/>
  <c r="P2346" i="1" s="1"/>
  <c r="U2346" i="1"/>
  <c r="BK2345" i="1"/>
  <c r="BA2345" i="1"/>
  <c r="BB2345" i="1" s="1"/>
  <c r="AS2345" i="1"/>
  <c r="AG2345" i="1"/>
  <c r="AH2345" i="1" s="1"/>
  <c r="AD2345" i="1"/>
  <c r="AE2345" i="1" s="1"/>
  <c r="AC2345" i="1"/>
  <c r="AA2345" i="1"/>
  <c r="U2345" i="1"/>
  <c r="P2345" i="1"/>
  <c r="BK2344" i="1"/>
  <c r="BA2344" i="1"/>
  <c r="BB2344" i="1" s="1"/>
  <c r="AS2344" i="1"/>
  <c r="AG2344" i="1"/>
  <c r="AH2344" i="1" s="1"/>
  <c r="AD2344" i="1"/>
  <c r="AE2344" i="1" s="1"/>
  <c r="AC2344" i="1"/>
  <c r="AA2344" i="1"/>
  <c r="W2344" i="1"/>
  <c r="P2344" i="1" s="1"/>
  <c r="U2344" i="1"/>
  <c r="BK2343" i="1"/>
  <c r="BA2343" i="1"/>
  <c r="BB2343" i="1" s="1"/>
  <c r="AS2343" i="1"/>
  <c r="AG2343" i="1"/>
  <c r="AH2343" i="1" s="1"/>
  <c r="AD2343" i="1"/>
  <c r="AE2343" i="1" s="1"/>
  <c r="AC2343" i="1"/>
  <c r="AA2343" i="1"/>
  <c r="W2343" i="1"/>
  <c r="P2343" i="1" s="1"/>
  <c r="U2343" i="1"/>
  <c r="BK2342" i="1"/>
  <c r="BA2342" i="1"/>
  <c r="BB2342" i="1" s="1"/>
  <c r="AS2342" i="1"/>
  <c r="AG2342" i="1"/>
  <c r="AH2342" i="1" s="1"/>
  <c r="AD2342" i="1"/>
  <c r="AE2342" i="1" s="1"/>
  <c r="AC2342" i="1"/>
  <c r="AA2342" i="1"/>
  <c r="W2342" i="1"/>
  <c r="P2342" i="1" s="1"/>
  <c r="U2342" i="1"/>
  <c r="BK2341" i="1"/>
  <c r="BA2341" i="1"/>
  <c r="BB2341" i="1" s="1"/>
  <c r="AS2341" i="1"/>
  <c r="AG2341" i="1"/>
  <c r="AH2341" i="1" s="1"/>
  <c r="AD2341" i="1"/>
  <c r="AE2341" i="1" s="1"/>
  <c r="AC2341" i="1"/>
  <c r="AA2341" i="1"/>
  <c r="U2341" i="1"/>
  <c r="P2341" i="1"/>
  <c r="BK2340" i="1"/>
  <c r="BA2340" i="1"/>
  <c r="BB2340" i="1" s="1"/>
  <c r="AS2340" i="1"/>
  <c r="AG2340" i="1"/>
  <c r="AH2340" i="1" s="1"/>
  <c r="AD2340" i="1"/>
  <c r="AE2340" i="1" s="1"/>
  <c r="AC2340" i="1"/>
  <c r="AA2340" i="1"/>
  <c r="W2340" i="1"/>
  <c r="P2340" i="1" s="1"/>
  <c r="U2340" i="1"/>
  <c r="BK2339" i="1"/>
  <c r="BA2339" i="1"/>
  <c r="BB2339" i="1" s="1"/>
  <c r="AS2339" i="1"/>
  <c r="AG2339" i="1"/>
  <c r="AH2339" i="1" s="1"/>
  <c r="AD2339" i="1"/>
  <c r="AE2339" i="1" s="1"/>
  <c r="AC2339" i="1"/>
  <c r="AA2339" i="1"/>
  <c r="U2339" i="1"/>
  <c r="P2339" i="1"/>
  <c r="BK2338" i="1"/>
  <c r="BA2338" i="1"/>
  <c r="BB2338" i="1" s="1"/>
  <c r="AS2338" i="1"/>
  <c r="AG2338" i="1"/>
  <c r="AH2338" i="1" s="1"/>
  <c r="AD2338" i="1"/>
  <c r="AE2338" i="1" s="1"/>
  <c r="AC2338" i="1"/>
  <c r="AA2338" i="1"/>
  <c r="W2338" i="1"/>
  <c r="P2338" i="1" s="1"/>
  <c r="U2338" i="1"/>
  <c r="BK2337" i="1"/>
  <c r="BA2337" i="1"/>
  <c r="BB2337" i="1" s="1"/>
  <c r="AS2337" i="1"/>
  <c r="AG2337" i="1"/>
  <c r="AH2337" i="1" s="1"/>
  <c r="AD2337" i="1"/>
  <c r="AE2337" i="1" s="1"/>
  <c r="AC2337" i="1"/>
  <c r="AA2337" i="1"/>
  <c r="U2337" i="1"/>
  <c r="P2337" i="1"/>
  <c r="BK2336" i="1"/>
  <c r="BA2336" i="1"/>
  <c r="BB2336" i="1" s="1"/>
  <c r="AS2336" i="1"/>
  <c r="AG2336" i="1"/>
  <c r="AH2336" i="1" s="1"/>
  <c r="AD2336" i="1"/>
  <c r="AE2336" i="1" s="1"/>
  <c r="AC2336" i="1"/>
  <c r="AA2336" i="1"/>
  <c r="W2336" i="1"/>
  <c r="P2336" i="1" s="1"/>
  <c r="U2336" i="1"/>
  <c r="BK2335" i="1"/>
  <c r="BA2335" i="1"/>
  <c r="BB2335" i="1" s="1"/>
  <c r="AS2335" i="1"/>
  <c r="AG2335" i="1"/>
  <c r="AH2335" i="1" s="1"/>
  <c r="AD2335" i="1"/>
  <c r="AE2335" i="1" s="1"/>
  <c r="AC2335" i="1"/>
  <c r="AA2335" i="1"/>
  <c r="U2335" i="1"/>
  <c r="P2335" i="1"/>
  <c r="BK2334" i="1"/>
  <c r="BA2334" i="1"/>
  <c r="BB2334" i="1" s="1"/>
  <c r="AS2334" i="1"/>
  <c r="AG2334" i="1"/>
  <c r="AH2334" i="1" s="1"/>
  <c r="AD2334" i="1"/>
  <c r="AE2334" i="1" s="1"/>
  <c r="AC2334" i="1"/>
  <c r="AA2334" i="1"/>
  <c r="U2334" i="1"/>
  <c r="P2334" i="1"/>
  <c r="BK2333" i="1"/>
  <c r="BA2333" i="1"/>
  <c r="BB2333" i="1" s="1"/>
  <c r="AS2333" i="1"/>
  <c r="AG2333" i="1"/>
  <c r="AH2333" i="1" s="1"/>
  <c r="AD2333" i="1"/>
  <c r="AE2333" i="1" s="1"/>
  <c r="AC2333" i="1"/>
  <c r="AA2333" i="1"/>
  <c r="W2333" i="1"/>
  <c r="P2333" i="1" s="1"/>
  <c r="U2333" i="1"/>
  <c r="BK2332" i="1"/>
  <c r="BA2332" i="1"/>
  <c r="BB2332" i="1" s="1"/>
  <c r="AS2332" i="1"/>
  <c r="AG2332" i="1"/>
  <c r="AH2332" i="1" s="1"/>
  <c r="AD2332" i="1"/>
  <c r="AE2332" i="1" s="1"/>
  <c r="AC2332" i="1"/>
  <c r="AA2332" i="1"/>
  <c r="U2332" i="1"/>
  <c r="P2332" i="1"/>
  <c r="BK2331" i="1"/>
  <c r="BA2331" i="1"/>
  <c r="BB2331" i="1" s="1"/>
  <c r="AS2331" i="1"/>
  <c r="AG2331" i="1"/>
  <c r="AH2331" i="1" s="1"/>
  <c r="AD2331" i="1"/>
  <c r="AE2331" i="1" s="1"/>
  <c r="AC2331" i="1"/>
  <c r="AA2331" i="1"/>
  <c r="W2331" i="1"/>
  <c r="P2331" i="1" s="1"/>
  <c r="U2331" i="1"/>
  <c r="BK2330" i="1"/>
  <c r="BA2330" i="1"/>
  <c r="BB2330" i="1" s="1"/>
  <c r="AS2330" i="1"/>
  <c r="AG2330" i="1"/>
  <c r="AH2330" i="1" s="1"/>
  <c r="AD2330" i="1"/>
  <c r="AE2330" i="1" s="1"/>
  <c r="AC2330" i="1"/>
  <c r="AA2330" i="1"/>
  <c r="U2330" i="1"/>
  <c r="P2330" i="1"/>
  <c r="BK2329" i="1"/>
  <c r="BA2329" i="1"/>
  <c r="BB2329" i="1" s="1"/>
  <c r="AS2329" i="1"/>
  <c r="AG2329" i="1"/>
  <c r="AH2329" i="1" s="1"/>
  <c r="AD2329" i="1"/>
  <c r="AE2329" i="1" s="1"/>
  <c r="AC2329" i="1"/>
  <c r="AA2329" i="1"/>
  <c r="U2329" i="1"/>
  <c r="P2329" i="1"/>
  <c r="BK2328" i="1"/>
  <c r="BA2328" i="1"/>
  <c r="BB2328" i="1" s="1"/>
  <c r="AS2328" i="1"/>
  <c r="AG2328" i="1"/>
  <c r="AH2328" i="1" s="1"/>
  <c r="AD2328" i="1"/>
  <c r="AE2328" i="1" s="1"/>
  <c r="AC2328" i="1"/>
  <c r="AA2328" i="1"/>
  <c r="W2328" i="1"/>
  <c r="P2328" i="1" s="1"/>
  <c r="U2328" i="1"/>
  <c r="BK2327" i="1"/>
  <c r="BA2327" i="1"/>
  <c r="BB2327" i="1" s="1"/>
  <c r="AS2327" i="1"/>
  <c r="AG2327" i="1"/>
  <c r="AH2327" i="1" s="1"/>
  <c r="AD2327" i="1"/>
  <c r="AE2327" i="1" s="1"/>
  <c r="AC2327" i="1"/>
  <c r="AA2327" i="1"/>
  <c r="U2327" i="1"/>
  <c r="P2327" i="1"/>
  <c r="BK2326" i="1"/>
  <c r="BA2326" i="1"/>
  <c r="BB2326" i="1" s="1"/>
  <c r="AS2326" i="1"/>
  <c r="AG2326" i="1"/>
  <c r="AH2326" i="1" s="1"/>
  <c r="AD2326" i="1"/>
  <c r="AE2326" i="1" s="1"/>
  <c r="AC2326" i="1"/>
  <c r="AA2326" i="1"/>
  <c r="U2326" i="1"/>
  <c r="P2326" i="1"/>
  <c r="BA2325" i="1"/>
  <c r="BB2325" i="1" s="1"/>
  <c r="AS2325" i="1"/>
  <c r="AG2325" i="1"/>
  <c r="AH2325" i="1" s="1"/>
  <c r="AD2325" i="1"/>
  <c r="AE2325" i="1" s="1"/>
  <c r="AC2325" i="1"/>
  <c r="AA2325" i="1"/>
  <c r="W2325" i="1"/>
  <c r="P2325" i="1" s="1"/>
  <c r="U2325" i="1"/>
  <c r="BK2324" i="1"/>
  <c r="BA2324" i="1"/>
  <c r="BB2324" i="1" s="1"/>
  <c r="AS2324" i="1"/>
  <c r="AG2324" i="1"/>
  <c r="AH2324" i="1" s="1"/>
  <c r="AD2324" i="1"/>
  <c r="AE2324" i="1" s="1"/>
  <c r="AC2324" i="1"/>
  <c r="AA2324" i="1"/>
  <c r="W2324" i="1"/>
  <c r="P2324" i="1" s="1"/>
  <c r="U2324" i="1"/>
  <c r="BK2323" i="1"/>
  <c r="BA2323" i="1"/>
  <c r="BB2323" i="1" s="1"/>
  <c r="AS2323" i="1"/>
  <c r="AG2323" i="1"/>
  <c r="AH2323" i="1" s="1"/>
  <c r="AD2323" i="1"/>
  <c r="AE2323" i="1" s="1"/>
  <c r="AC2323" i="1"/>
  <c r="AA2323" i="1"/>
  <c r="W2323" i="1"/>
  <c r="P2323" i="1" s="1"/>
  <c r="U2323" i="1"/>
  <c r="BK2322" i="1"/>
  <c r="BA2322" i="1"/>
  <c r="BB2322" i="1" s="1"/>
  <c r="AS2322" i="1"/>
  <c r="AG2322" i="1"/>
  <c r="AH2322" i="1" s="1"/>
  <c r="AD2322" i="1"/>
  <c r="AE2322" i="1" s="1"/>
  <c r="AC2322" i="1"/>
  <c r="AA2322" i="1"/>
  <c r="W2322" i="1"/>
  <c r="P2322" i="1" s="1"/>
  <c r="U2322" i="1"/>
  <c r="BK2321" i="1"/>
  <c r="BA2321" i="1"/>
  <c r="BB2321" i="1" s="1"/>
  <c r="AS2321" i="1"/>
  <c r="AG2321" i="1"/>
  <c r="AH2321" i="1" s="1"/>
  <c r="AD2321" i="1"/>
  <c r="AE2321" i="1" s="1"/>
  <c r="AC2321" i="1"/>
  <c r="AA2321" i="1"/>
  <c r="U2321" i="1"/>
  <c r="P2321" i="1"/>
  <c r="BK2320" i="1"/>
  <c r="BA2320" i="1"/>
  <c r="BB2320" i="1" s="1"/>
  <c r="AS2320" i="1"/>
  <c r="AG2320" i="1"/>
  <c r="AH2320" i="1" s="1"/>
  <c r="AD2320" i="1"/>
  <c r="AE2320" i="1" s="1"/>
  <c r="AC2320" i="1"/>
  <c r="AA2320" i="1"/>
  <c r="W2320" i="1"/>
  <c r="P2320" i="1" s="1"/>
  <c r="U2320" i="1"/>
  <c r="BK2319" i="1"/>
  <c r="BA2319" i="1"/>
  <c r="BB2319" i="1" s="1"/>
  <c r="AS2319" i="1"/>
  <c r="AG2319" i="1"/>
  <c r="AH2319" i="1" s="1"/>
  <c r="AD2319" i="1"/>
  <c r="AE2319" i="1" s="1"/>
  <c r="AC2319" i="1"/>
  <c r="AA2319" i="1"/>
  <c r="W2319" i="1"/>
  <c r="P2319" i="1" s="1"/>
  <c r="U2319" i="1"/>
  <c r="BA2318" i="1"/>
  <c r="BB2318" i="1" s="1"/>
  <c r="AS2318" i="1"/>
  <c r="AG2318" i="1"/>
  <c r="AH2318" i="1" s="1"/>
  <c r="AD2318" i="1"/>
  <c r="AE2318" i="1" s="1"/>
  <c r="AC2318" i="1"/>
  <c r="AA2318" i="1"/>
  <c r="W2318" i="1"/>
  <c r="P2318" i="1" s="1"/>
  <c r="U2318" i="1"/>
  <c r="BK2317" i="1"/>
  <c r="BA2317" i="1"/>
  <c r="BB2317" i="1" s="1"/>
  <c r="AS2317" i="1"/>
  <c r="AG2317" i="1"/>
  <c r="AH2317" i="1" s="1"/>
  <c r="AD2317" i="1"/>
  <c r="AE2317" i="1" s="1"/>
  <c r="AC2317" i="1"/>
  <c r="AA2317" i="1"/>
  <c r="W2317" i="1"/>
  <c r="P2317" i="1" s="1"/>
  <c r="U2317" i="1"/>
  <c r="BK2316" i="1"/>
  <c r="BA2316" i="1"/>
  <c r="BB2316" i="1" s="1"/>
  <c r="AS2316" i="1"/>
  <c r="AG2316" i="1"/>
  <c r="AH2316" i="1" s="1"/>
  <c r="AD2316" i="1"/>
  <c r="AE2316" i="1" s="1"/>
  <c r="AC2316" i="1"/>
  <c r="AA2316" i="1"/>
  <c r="U2316" i="1"/>
  <c r="P2316" i="1"/>
  <c r="BK2315" i="1"/>
  <c r="BA2315" i="1"/>
  <c r="BB2315" i="1" s="1"/>
  <c r="AS2315" i="1"/>
  <c r="AG2315" i="1"/>
  <c r="AH2315" i="1" s="1"/>
  <c r="AD2315" i="1"/>
  <c r="AE2315" i="1" s="1"/>
  <c r="AC2315" i="1"/>
  <c r="AA2315" i="1"/>
  <c r="W2315" i="1"/>
  <c r="P2315" i="1" s="1"/>
  <c r="U2315" i="1"/>
  <c r="BA2314" i="1"/>
  <c r="BB2314" i="1" s="1"/>
  <c r="AS2314" i="1"/>
  <c r="AG2314" i="1"/>
  <c r="AH2314" i="1" s="1"/>
  <c r="AD2314" i="1"/>
  <c r="AE2314" i="1" s="1"/>
  <c r="AC2314" i="1"/>
  <c r="AA2314" i="1"/>
  <c r="W2314" i="1"/>
  <c r="P2314" i="1" s="1"/>
  <c r="U2314" i="1"/>
  <c r="BK2313" i="1"/>
  <c r="BA2313" i="1"/>
  <c r="BB2313" i="1" s="1"/>
  <c r="AS2313" i="1"/>
  <c r="AG2313" i="1"/>
  <c r="AH2313" i="1" s="1"/>
  <c r="AD2313" i="1"/>
  <c r="AE2313" i="1" s="1"/>
  <c r="AC2313" i="1"/>
  <c r="AA2313" i="1"/>
  <c r="W2313" i="1"/>
  <c r="P2313" i="1" s="1"/>
  <c r="U2313" i="1"/>
  <c r="BK2312" i="1"/>
  <c r="BA2312" i="1"/>
  <c r="BB2312" i="1" s="1"/>
  <c r="AS2312" i="1"/>
  <c r="AG2312" i="1"/>
  <c r="AH2312" i="1" s="1"/>
  <c r="AD2312" i="1"/>
  <c r="AE2312" i="1" s="1"/>
  <c r="AC2312" i="1"/>
  <c r="AA2312" i="1"/>
  <c r="W2312" i="1"/>
  <c r="P2312" i="1" s="1"/>
  <c r="U2312" i="1"/>
  <c r="BK2311" i="1"/>
  <c r="BA2311" i="1"/>
  <c r="BB2311" i="1" s="1"/>
  <c r="AS2311" i="1"/>
  <c r="AG2311" i="1"/>
  <c r="AH2311" i="1" s="1"/>
  <c r="AD2311" i="1"/>
  <c r="AE2311" i="1" s="1"/>
  <c r="AC2311" i="1"/>
  <c r="AA2311" i="1"/>
  <c r="W2311" i="1"/>
  <c r="P2311" i="1" s="1"/>
  <c r="U2311" i="1"/>
  <c r="BK2310" i="1"/>
  <c r="BA2310" i="1"/>
  <c r="BB2310" i="1" s="1"/>
  <c r="AS2310" i="1"/>
  <c r="AG2310" i="1"/>
  <c r="AH2310" i="1" s="1"/>
  <c r="AD2310" i="1"/>
  <c r="AE2310" i="1" s="1"/>
  <c r="AC2310" i="1"/>
  <c r="AA2310" i="1"/>
  <c r="U2310" i="1"/>
  <c r="BA2309" i="1"/>
  <c r="BB2309" i="1" s="1"/>
  <c r="AS2309" i="1"/>
  <c r="AG2309" i="1"/>
  <c r="AH2309" i="1" s="1"/>
  <c r="AD2309" i="1"/>
  <c r="AE2309" i="1" s="1"/>
  <c r="AC2309" i="1"/>
  <c r="AA2309" i="1"/>
  <c r="W2309" i="1"/>
  <c r="P2309" i="1" s="1"/>
  <c r="U2309" i="1"/>
  <c r="BK2308" i="1"/>
  <c r="BA2308" i="1"/>
  <c r="BB2308" i="1" s="1"/>
  <c r="AS2308" i="1"/>
  <c r="AG2308" i="1"/>
  <c r="AH2308" i="1" s="1"/>
  <c r="AD2308" i="1"/>
  <c r="AE2308" i="1" s="1"/>
  <c r="AC2308" i="1"/>
  <c r="AA2308" i="1"/>
  <c r="W2308" i="1"/>
  <c r="P2308" i="1" s="1"/>
  <c r="U2308" i="1"/>
  <c r="BK2307" i="1"/>
  <c r="BA2307" i="1"/>
  <c r="BB2307" i="1" s="1"/>
  <c r="AS2307" i="1"/>
  <c r="AG2307" i="1"/>
  <c r="AH2307" i="1" s="1"/>
  <c r="AD2307" i="1"/>
  <c r="AE2307" i="1" s="1"/>
  <c r="AC2307" i="1"/>
  <c r="AA2307" i="1"/>
  <c r="W2307" i="1"/>
  <c r="P2307" i="1" s="1"/>
  <c r="U2307" i="1"/>
  <c r="BK2306" i="1"/>
  <c r="BA2306" i="1"/>
  <c r="BB2306" i="1" s="1"/>
  <c r="AS2306" i="1"/>
  <c r="AG2306" i="1"/>
  <c r="AH2306" i="1" s="1"/>
  <c r="AD2306" i="1"/>
  <c r="AE2306" i="1" s="1"/>
  <c r="AC2306" i="1"/>
  <c r="AA2306" i="1"/>
  <c r="W2306" i="1"/>
  <c r="P2306" i="1" s="1"/>
  <c r="U2306" i="1"/>
  <c r="BK2305" i="1"/>
  <c r="BA2305" i="1"/>
  <c r="BB2305" i="1" s="1"/>
  <c r="AS2305" i="1"/>
  <c r="AG2305" i="1"/>
  <c r="AH2305" i="1" s="1"/>
  <c r="AD2305" i="1"/>
  <c r="AE2305" i="1" s="1"/>
  <c r="AC2305" i="1"/>
  <c r="AA2305" i="1"/>
  <c r="U2305" i="1"/>
  <c r="BK2304" i="1"/>
  <c r="BA2304" i="1"/>
  <c r="BB2304" i="1" s="1"/>
  <c r="AS2304" i="1"/>
  <c r="AG2304" i="1"/>
  <c r="AH2304" i="1" s="1"/>
  <c r="AD2304" i="1"/>
  <c r="AE2304" i="1" s="1"/>
  <c r="AC2304" i="1"/>
  <c r="AA2304" i="1"/>
  <c r="U2304" i="1"/>
  <c r="P2304" i="1"/>
  <c r="BK2303" i="1"/>
  <c r="BA2303" i="1"/>
  <c r="BB2303" i="1" s="1"/>
  <c r="AS2303" i="1"/>
  <c r="AG2303" i="1"/>
  <c r="AH2303" i="1" s="1"/>
  <c r="AD2303" i="1"/>
  <c r="AE2303" i="1" s="1"/>
  <c r="AC2303" i="1"/>
  <c r="AA2303" i="1"/>
  <c r="W2303" i="1"/>
  <c r="P2303" i="1" s="1"/>
  <c r="U2303" i="1"/>
  <c r="BK2302" i="1"/>
  <c r="BA2302" i="1"/>
  <c r="BB2302" i="1" s="1"/>
  <c r="AS2302" i="1"/>
  <c r="AG2302" i="1"/>
  <c r="AH2302" i="1" s="1"/>
  <c r="AD2302" i="1"/>
  <c r="AE2302" i="1" s="1"/>
  <c r="AC2302" i="1"/>
  <c r="AA2302" i="1"/>
  <c r="W2302" i="1"/>
  <c r="P2302" i="1" s="1"/>
  <c r="U2302" i="1"/>
  <c r="BK2301" i="1"/>
  <c r="BA2301" i="1"/>
  <c r="BB2301" i="1" s="1"/>
  <c r="AS2301" i="1"/>
  <c r="AG2301" i="1"/>
  <c r="AH2301" i="1" s="1"/>
  <c r="AD2301" i="1"/>
  <c r="AE2301" i="1" s="1"/>
  <c r="AC2301" i="1"/>
  <c r="AA2301" i="1"/>
  <c r="W2301" i="1"/>
  <c r="P2301" i="1" s="1"/>
  <c r="U2301" i="1"/>
  <c r="BK2300" i="1"/>
  <c r="BA2300" i="1"/>
  <c r="BB2300" i="1" s="1"/>
  <c r="AS2300" i="1"/>
  <c r="AG2300" i="1"/>
  <c r="AH2300" i="1" s="1"/>
  <c r="AD2300" i="1"/>
  <c r="AE2300" i="1" s="1"/>
  <c r="AC2300" i="1"/>
  <c r="AA2300" i="1"/>
  <c r="U2300" i="1"/>
  <c r="P2300" i="1"/>
  <c r="BK2299" i="1"/>
  <c r="BA2299" i="1"/>
  <c r="BB2299" i="1" s="1"/>
  <c r="AS2299" i="1"/>
  <c r="AG2299" i="1"/>
  <c r="AH2299" i="1" s="1"/>
  <c r="AD2299" i="1"/>
  <c r="AE2299" i="1" s="1"/>
  <c r="AC2299" i="1"/>
  <c r="AA2299" i="1"/>
  <c r="W2299" i="1"/>
  <c r="P2299" i="1" s="1"/>
  <c r="U2299" i="1"/>
  <c r="BK2298" i="1"/>
  <c r="BA2298" i="1"/>
  <c r="BB2298" i="1" s="1"/>
  <c r="AS2298" i="1"/>
  <c r="AG2298" i="1"/>
  <c r="AH2298" i="1" s="1"/>
  <c r="AD2298" i="1"/>
  <c r="AE2298" i="1" s="1"/>
  <c r="AC2298" i="1"/>
  <c r="AA2298" i="1"/>
  <c r="W2298" i="1"/>
  <c r="P2298" i="1" s="1"/>
  <c r="U2298" i="1"/>
  <c r="BK2297" i="1"/>
  <c r="BA2297" i="1"/>
  <c r="BB2297" i="1" s="1"/>
  <c r="AS2297" i="1"/>
  <c r="AG2297" i="1"/>
  <c r="AH2297" i="1" s="1"/>
  <c r="AD2297" i="1"/>
  <c r="AE2297" i="1" s="1"/>
  <c r="AC2297" i="1"/>
  <c r="AA2297" i="1"/>
  <c r="U2297" i="1"/>
  <c r="P2297" i="1"/>
  <c r="BK2296" i="1"/>
  <c r="BA2296" i="1"/>
  <c r="BB2296" i="1" s="1"/>
  <c r="AS2296" i="1"/>
  <c r="AG2296" i="1"/>
  <c r="AH2296" i="1" s="1"/>
  <c r="AD2296" i="1"/>
  <c r="AE2296" i="1" s="1"/>
  <c r="AB2296" i="1"/>
  <c r="AC2296" i="1" s="1"/>
  <c r="AA2296" i="1"/>
  <c r="W2296" i="1"/>
  <c r="P2296" i="1" s="1"/>
  <c r="U2296" i="1"/>
  <c r="BK2295" i="1"/>
  <c r="BA2295" i="1"/>
  <c r="BB2295" i="1" s="1"/>
  <c r="AS2295" i="1"/>
  <c r="AG2295" i="1"/>
  <c r="AH2295" i="1" s="1"/>
  <c r="AD2295" i="1"/>
  <c r="AE2295" i="1" s="1"/>
  <c r="AB2295" i="1"/>
  <c r="AC2295" i="1" s="1"/>
  <c r="AA2295" i="1"/>
  <c r="W2295" i="1"/>
  <c r="P2295" i="1" s="1"/>
  <c r="U2295" i="1"/>
  <c r="BK2294" i="1"/>
  <c r="BA2294" i="1"/>
  <c r="BB2294" i="1" s="1"/>
  <c r="AS2294" i="1"/>
  <c r="AG2294" i="1"/>
  <c r="AH2294" i="1" s="1"/>
  <c r="AD2294" i="1"/>
  <c r="AE2294" i="1" s="1"/>
  <c r="AB2294" i="1"/>
  <c r="AC2294" i="1" s="1"/>
  <c r="AA2294" i="1"/>
  <c r="W2294" i="1"/>
  <c r="P2294" i="1" s="1"/>
  <c r="U2294" i="1"/>
  <c r="BK2293" i="1"/>
  <c r="BA2293" i="1"/>
  <c r="BB2293" i="1" s="1"/>
  <c r="AS2293" i="1"/>
  <c r="AG2293" i="1"/>
  <c r="AH2293" i="1" s="1"/>
  <c r="AD2293" i="1"/>
  <c r="AE2293" i="1" s="1"/>
  <c r="AC2293" i="1"/>
  <c r="AA2293" i="1"/>
  <c r="U2293" i="1"/>
  <c r="P2293" i="1"/>
  <c r="BK2292" i="1"/>
  <c r="BA2292" i="1"/>
  <c r="BB2292" i="1" s="1"/>
  <c r="AS2292" i="1"/>
  <c r="AG2292" i="1"/>
  <c r="AH2292" i="1" s="1"/>
  <c r="AD2292" i="1"/>
  <c r="AE2292" i="1" s="1"/>
  <c r="AC2292" i="1"/>
  <c r="AA2292" i="1"/>
  <c r="U2292" i="1"/>
  <c r="P2292" i="1"/>
  <c r="BK2291" i="1"/>
  <c r="BA2291" i="1"/>
  <c r="BB2291" i="1" s="1"/>
  <c r="AS2291" i="1"/>
  <c r="AG2291" i="1"/>
  <c r="AH2291" i="1" s="1"/>
  <c r="AD2291" i="1"/>
  <c r="AE2291" i="1" s="1"/>
  <c r="AC2291" i="1"/>
  <c r="AA2291" i="1"/>
  <c r="U2291" i="1"/>
  <c r="P2291" i="1"/>
  <c r="BK2290" i="1"/>
  <c r="BA2290" i="1"/>
  <c r="BB2290" i="1" s="1"/>
  <c r="AS2290" i="1"/>
  <c r="AG2290" i="1"/>
  <c r="AH2290" i="1" s="1"/>
  <c r="AD2290" i="1"/>
  <c r="AE2290" i="1" s="1"/>
  <c r="AC2290" i="1"/>
  <c r="AA2290" i="1"/>
  <c r="W2290" i="1"/>
  <c r="P2290" i="1" s="1"/>
  <c r="U2290" i="1"/>
  <c r="BK2289" i="1"/>
  <c r="BA2289" i="1"/>
  <c r="BB2289" i="1" s="1"/>
  <c r="AS2289" i="1"/>
  <c r="AG2289" i="1"/>
  <c r="AH2289" i="1" s="1"/>
  <c r="AD2289" i="1"/>
  <c r="AE2289" i="1" s="1"/>
  <c r="AC2289" i="1"/>
  <c r="AA2289" i="1"/>
  <c r="W2289" i="1"/>
  <c r="P2289" i="1" s="1"/>
  <c r="U2289" i="1"/>
  <c r="BK2288" i="1"/>
  <c r="BA2288" i="1"/>
  <c r="BB2288" i="1" s="1"/>
  <c r="AS2288" i="1"/>
  <c r="AG2288" i="1"/>
  <c r="AH2288" i="1" s="1"/>
  <c r="AD2288" i="1"/>
  <c r="AE2288" i="1" s="1"/>
  <c r="AC2288" i="1"/>
  <c r="AA2288" i="1"/>
  <c r="W2288" i="1"/>
  <c r="P2288" i="1" s="1"/>
  <c r="U2288" i="1"/>
  <c r="BK2287" i="1"/>
  <c r="BA2287" i="1"/>
  <c r="BB2287" i="1" s="1"/>
  <c r="AS2287" i="1"/>
  <c r="AG2287" i="1"/>
  <c r="AH2287" i="1" s="1"/>
  <c r="AD2287" i="1"/>
  <c r="AE2287" i="1" s="1"/>
  <c r="AC2287" i="1"/>
  <c r="AA2287" i="1"/>
  <c r="U2287" i="1"/>
  <c r="P2287" i="1"/>
  <c r="BK2286" i="1"/>
  <c r="BA2286" i="1"/>
  <c r="BB2286" i="1" s="1"/>
  <c r="AS2286" i="1"/>
  <c r="AG2286" i="1"/>
  <c r="AH2286" i="1" s="1"/>
  <c r="AD2286" i="1"/>
  <c r="AE2286" i="1" s="1"/>
  <c r="AC2286" i="1"/>
  <c r="AA2286" i="1"/>
  <c r="U2286" i="1"/>
  <c r="P2286" i="1"/>
  <c r="BK2285" i="1"/>
  <c r="BA2285" i="1"/>
  <c r="BB2285" i="1" s="1"/>
  <c r="AS2285" i="1"/>
  <c r="AG2285" i="1"/>
  <c r="AH2285" i="1" s="1"/>
  <c r="AD2285" i="1"/>
  <c r="AE2285" i="1" s="1"/>
  <c r="AC2285" i="1"/>
  <c r="AA2285" i="1"/>
  <c r="W2285" i="1"/>
  <c r="P2285" i="1" s="1"/>
  <c r="U2285" i="1"/>
  <c r="BK2284" i="1"/>
  <c r="BA2284" i="1"/>
  <c r="BB2284" i="1" s="1"/>
  <c r="AS2284" i="1"/>
  <c r="AG2284" i="1"/>
  <c r="AH2284" i="1" s="1"/>
  <c r="AD2284" i="1"/>
  <c r="AE2284" i="1" s="1"/>
  <c r="AC2284" i="1"/>
  <c r="AA2284" i="1"/>
  <c r="W2284" i="1"/>
  <c r="P2284" i="1" s="1"/>
  <c r="U2284" i="1"/>
  <c r="BA2283" i="1"/>
  <c r="BB2283" i="1" s="1"/>
  <c r="AS2283" i="1"/>
  <c r="AG2283" i="1"/>
  <c r="AH2283" i="1" s="1"/>
  <c r="AD2283" i="1"/>
  <c r="AE2283" i="1" s="1"/>
  <c r="AC2283" i="1"/>
  <c r="AA2283" i="1"/>
  <c r="W2283" i="1"/>
  <c r="P2283" i="1" s="1"/>
  <c r="U2283" i="1"/>
  <c r="BK2282" i="1"/>
  <c r="BA2282" i="1"/>
  <c r="BB2282" i="1" s="1"/>
  <c r="AS2282" i="1"/>
  <c r="AG2282" i="1"/>
  <c r="AH2282" i="1" s="1"/>
  <c r="AD2282" i="1"/>
  <c r="AE2282" i="1" s="1"/>
  <c r="AC2282" i="1"/>
  <c r="AA2282" i="1"/>
  <c r="W2282" i="1"/>
  <c r="P2282" i="1" s="1"/>
  <c r="U2282" i="1"/>
  <c r="BK2281" i="1"/>
  <c r="BA2281" i="1"/>
  <c r="BB2281" i="1" s="1"/>
  <c r="AS2281" i="1"/>
  <c r="AG2281" i="1"/>
  <c r="AH2281" i="1" s="1"/>
  <c r="AD2281" i="1"/>
  <c r="AE2281" i="1" s="1"/>
  <c r="AC2281" i="1"/>
  <c r="AA2281" i="1"/>
  <c r="U2281" i="1"/>
  <c r="P2281" i="1"/>
  <c r="BK2280" i="1"/>
  <c r="BA2280" i="1"/>
  <c r="BB2280" i="1" s="1"/>
  <c r="AS2280" i="1"/>
  <c r="AG2280" i="1"/>
  <c r="AH2280" i="1" s="1"/>
  <c r="AD2280" i="1"/>
  <c r="AE2280" i="1" s="1"/>
  <c r="AC2280" i="1"/>
  <c r="AA2280" i="1"/>
  <c r="W2280" i="1"/>
  <c r="P2280" i="1" s="1"/>
  <c r="U2280" i="1"/>
  <c r="BK2279" i="1"/>
  <c r="BA2279" i="1"/>
  <c r="BB2279" i="1" s="1"/>
  <c r="AS2279" i="1"/>
  <c r="AG2279" i="1"/>
  <c r="AH2279" i="1" s="1"/>
  <c r="AD2279" i="1"/>
  <c r="AE2279" i="1" s="1"/>
  <c r="AC2279" i="1"/>
  <c r="AA2279" i="1"/>
  <c r="U2279" i="1"/>
  <c r="BA2278" i="1"/>
  <c r="BB2278" i="1" s="1"/>
  <c r="AS2278" i="1"/>
  <c r="AG2278" i="1"/>
  <c r="AH2278" i="1" s="1"/>
  <c r="AD2278" i="1"/>
  <c r="AE2278" i="1" s="1"/>
  <c r="AC2278" i="1"/>
  <c r="AA2278" i="1"/>
  <c r="W2278" i="1"/>
  <c r="P2278" i="1" s="1"/>
  <c r="U2278" i="1"/>
  <c r="BK2277" i="1"/>
  <c r="BA2277" i="1"/>
  <c r="BB2277" i="1" s="1"/>
  <c r="AS2277" i="1"/>
  <c r="AG2277" i="1"/>
  <c r="AH2277" i="1" s="1"/>
  <c r="AD2277" i="1"/>
  <c r="AE2277" i="1" s="1"/>
  <c r="AC2277" i="1"/>
  <c r="AA2277" i="1"/>
  <c r="U2277" i="1"/>
  <c r="P2277" i="1"/>
  <c r="BA2276" i="1"/>
  <c r="BB2276" i="1" s="1"/>
  <c r="AS2276" i="1"/>
  <c r="AG2276" i="1"/>
  <c r="AH2276" i="1" s="1"/>
  <c r="AD2276" i="1"/>
  <c r="AE2276" i="1" s="1"/>
  <c r="AC2276" i="1"/>
  <c r="AA2276" i="1"/>
  <c r="W2276" i="1"/>
  <c r="P2276" i="1" s="1"/>
  <c r="U2276" i="1"/>
  <c r="BK2275" i="1"/>
  <c r="BA2275" i="1"/>
  <c r="BB2275" i="1" s="1"/>
  <c r="AS2275" i="1"/>
  <c r="AG2275" i="1"/>
  <c r="AH2275" i="1" s="1"/>
  <c r="AD2275" i="1"/>
  <c r="AE2275" i="1" s="1"/>
  <c r="AC2275" i="1"/>
  <c r="AA2275" i="1"/>
  <c r="W2275" i="1"/>
  <c r="P2275" i="1" s="1"/>
  <c r="U2275" i="1"/>
  <c r="BK2274" i="1"/>
  <c r="BA2274" i="1"/>
  <c r="BB2274" i="1" s="1"/>
  <c r="AS2274" i="1"/>
  <c r="AG2274" i="1"/>
  <c r="AH2274" i="1" s="1"/>
  <c r="AD2274" i="1"/>
  <c r="AE2274" i="1" s="1"/>
  <c r="AC2274" i="1"/>
  <c r="AA2274" i="1"/>
  <c r="U2274" i="1"/>
  <c r="P2274" i="1"/>
  <c r="BK2273" i="1"/>
  <c r="BA2273" i="1"/>
  <c r="BB2273" i="1" s="1"/>
  <c r="AS2273" i="1"/>
  <c r="AG2273" i="1"/>
  <c r="AH2273" i="1" s="1"/>
  <c r="AD2273" i="1"/>
  <c r="AE2273" i="1" s="1"/>
  <c r="AC2273" i="1"/>
  <c r="AA2273" i="1"/>
  <c r="W2273" i="1"/>
  <c r="P2273" i="1" s="1"/>
  <c r="U2273" i="1"/>
  <c r="BK2272" i="1"/>
  <c r="BA2272" i="1"/>
  <c r="BB2272" i="1" s="1"/>
  <c r="AS2272" i="1"/>
  <c r="AG2272" i="1"/>
  <c r="AH2272" i="1" s="1"/>
  <c r="AD2272" i="1"/>
  <c r="AE2272" i="1" s="1"/>
  <c r="AB2272" i="1"/>
  <c r="AC2272" i="1" s="1"/>
  <c r="AA2272" i="1"/>
  <c r="W2272" i="1"/>
  <c r="P2272" i="1" s="1"/>
  <c r="U2272" i="1"/>
  <c r="BK2271" i="1"/>
  <c r="BA2271" i="1"/>
  <c r="BB2271" i="1" s="1"/>
  <c r="AS2271" i="1"/>
  <c r="AG2271" i="1"/>
  <c r="AH2271" i="1" s="1"/>
  <c r="AD2271" i="1"/>
  <c r="AE2271" i="1" s="1"/>
  <c r="AC2271" i="1"/>
  <c r="AA2271" i="1"/>
  <c r="U2271" i="1"/>
  <c r="P2271" i="1"/>
  <c r="BK2270" i="1"/>
  <c r="BA2270" i="1"/>
  <c r="BB2270" i="1" s="1"/>
  <c r="AS2270" i="1"/>
  <c r="AG2270" i="1"/>
  <c r="AH2270" i="1" s="1"/>
  <c r="AD2270" i="1"/>
  <c r="AE2270" i="1" s="1"/>
  <c r="AC2270" i="1"/>
  <c r="AA2270" i="1"/>
  <c r="W2270" i="1"/>
  <c r="P2270" i="1" s="1"/>
  <c r="U2270" i="1"/>
  <c r="BK2269" i="1"/>
  <c r="BA2269" i="1"/>
  <c r="BB2269" i="1" s="1"/>
  <c r="AS2269" i="1"/>
  <c r="AG2269" i="1"/>
  <c r="AH2269" i="1" s="1"/>
  <c r="AD2269" i="1"/>
  <c r="AE2269" i="1" s="1"/>
  <c r="AC2269" i="1"/>
  <c r="AA2269" i="1"/>
  <c r="W2269" i="1"/>
  <c r="P2269" i="1" s="1"/>
  <c r="U2269" i="1"/>
  <c r="BK2268" i="1"/>
  <c r="BA2268" i="1"/>
  <c r="BB2268" i="1" s="1"/>
  <c r="AS2268" i="1"/>
  <c r="AG2268" i="1"/>
  <c r="AH2268" i="1" s="1"/>
  <c r="AD2268" i="1"/>
  <c r="AE2268" i="1" s="1"/>
  <c r="AC2268" i="1"/>
  <c r="AA2268" i="1"/>
  <c r="U2268" i="1"/>
  <c r="P2268" i="1"/>
  <c r="BK2267" i="1"/>
  <c r="BA2267" i="1"/>
  <c r="BB2267" i="1" s="1"/>
  <c r="AS2267" i="1"/>
  <c r="AG2267" i="1"/>
  <c r="AH2267" i="1" s="1"/>
  <c r="AD2267" i="1"/>
  <c r="AE2267" i="1" s="1"/>
  <c r="AC2267" i="1"/>
  <c r="AA2267" i="1"/>
  <c r="U2267" i="1"/>
  <c r="BK2266" i="1"/>
  <c r="BA2266" i="1"/>
  <c r="BB2266" i="1" s="1"/>
  <c r="AS2266" i="1"/>
  <c r="AG2266" i="1"/>
  <c r="AH2266" i="1" s="1"/>
  <c r="AD2266" i="1"/>
  <c r="AE2266" i="1" s="1"/>
  <c r="AC2266" i="1"/>
  <c r="AA2266" i="1"/>
  <c r="W2266" i="1"/>
  <c r="P2266" i="1" s="1"/>
  <c r="U2266" i="1"/>
  <c r="BK2265" i="1"/>
  <c r="BA2265" i="1"/>
  <c r="BB2265" i="1" s="1"/>
  <c r="AS2265" i="1"/>
  <c r="AG2265" i="1"/>
  <c r="AH2265" i="1" s="1"/>
  <c r="AD2265" i="1"/>
  <c r="AE2265" i="1" s="1"/>
  <c r="AC2265" i="1"/>
  <c r="AA2265" i="1"/>
  <c r="W2265" i="1"/>
  <c r="P2265" i="1" s="1"/>
  <c r="U2265" i="1"/>
  <c r="BK2264" i="1"/>
  <c r="BA2264" i="1"/>
  <c r="BB2264" i="1" s="1"/>
  <c r="AS2264" i="1"/>
  <c r="AG2264" i="1"/>
  <c r="AH2264" i="1" s="1"/>
  <c r="AD2264" i="1"/>
  <c r="AE2264" i="1" s="1"/>
  <c r="AC2264" i="1"/>
  <c r="AA2264" i="1"/>
  <c r="U2264" i="1"/>
  <c r="BA2263" i="1"/>
  <c r="BB2263" i="1" s="1"/>
  <c r="AS2263" i="1"/>
  <c r="AG2263" i="1"/>
  <c r="AH2263" i="1" s="1"/>
  <c r="AD2263" i="1"/>
  <c r="AE2263" i="1" s="1"/>
  <c r="AC2263" i="1"/>
  <c r="AA2263" i="1"/>
  <c r="W2263" i="1"/>
  <c r="P2263" i="1" s="1"/>
  <c r="U2263" i="1"/>
  <c r="BK2262" i="1"/>
  <c r="BA2262" i="1"/>
  <c r="BB2262" i="1" s="1"/>
  <c r="AS2262" i="1"/>
  <c r="AG2262" i="1"/>
  <c r="AH2262" i="1" s="1"/>
  <c r="AD2262" i="1"/>
  <c r="AE2262" i="1" s="1"/>
  <c r="AC2262" i="1"/>
  <c r="AA2262" i="1"/>
  <c r="U2262" i="1"/>
  <c r="P2262" i="1"/>
  <c r="BK2261" i="1"/>
  <c r="BA2261" i="1"/>
  <c r="BB2261" i="1" s="1"/>
  <c r="AS2261" i="1"/>
  <c r="AG2261" i="1"/>
  <c r="AH2261" i="1" s="1"/>
  <c r="AD2261" i="1"/>
  <c r="AE2261" i="1" s="1"/>
  <c r="AC2261" i="1"/>
  <c r="AA2261" i="1"/>
  <c r="W2261" i="1"/>
  <c r="P2261" i="1" s="1"/>
  <c r="U2261" i="1"/>
  <c r="BK2260" i="1"/>
  <c r="BA2260" i="1"/>
  <c r="BB2260" i="1" s="1"/>
  <c r="AS2260" i="1"/>
  <c r="AG2260" i="1"/>
  <c r="AH2260" i="1" s="1"/>
  <c r="AD2260" i="1"/>
  <c r="AE2260" i="1" s="1"/>
  <c r="AC2260" i="1"/>
  <c r="AA2260" i="1"/>
  <c r="W2260" i="1"/>
  <c r="P2260" i="1" s="1"/>
  <c r="U2260" i="1"/>
  <c r="BK2259" i="1"/>
  <c r="BA2259" i="1"/>
  <c r="BB2259" i="1" s="1"/>
  <c r="AS2259" i="1"/>
  <c r="AG2259" i="1"/>
  <c r="AH2259" i="1" s="1"/>
  <c r="AD2259" i="1"/>
  <c r="AE2259" i="1" s="1"/>
  <c r="AC2259" i="1"/>
  <c r="AA2259" i="1"/>
  <c r="W2259" i="1"/>
  <c r="P2259" i="1" s="1"/>
  <c r="U2259" i="1"/>
  <c r="BK2258" i="1"/>
  <c r="BA2258" i="1"/>
  <c r="BB2258" i="1" s="1"/>
  <c r="AS2258" i="1"/>
  <c r="AG2258" i="1"/>
  <c r="AH2258" i="1" s="1"/>
  <c r="AD2258" i="1"/>
  <c r="AE2258" i="1" s="1"/>
  <c r="AC2258" i="1"/>
  <c r="AA2258" i="1"/>
  <c r="W2258" i="1"/>
  <c r="P2258" i="1" s="1"/>
  <c r="U2258" i="1"/>
  <c r="BK2257" i="1"/>
  <c r="BA2257" i="1"/>
  <c r="BB2257" i="1" s="1"/>
  <c r="AS2257" i="1"/>
  <c r="AG2257" i="1"/>
  <c r="AH2257" i="1" s="1"/>
  <c r="AD2257" i="1"/>
  <c r="AE2257" i="1" s="1"/>
  <c r="AC2257" i="1"/>
  <c r="AA2257" i="1"/>
  <c r="W2257" i="1"/>
  <c r="P2257" i="1" s="1"/>
  <c r="U2257" i="1"/>
  <c r="BK2256" i="1"/>
  <c r="BA2256" i="1"/>
  <c r="BB2256" i="1" s="1"/>
  <c r="AS2256" i="1"/>
  <c r="AG2256" i="1"/>
  <c r="AH2256" i="1" s="1"/>
  <c r="AD2256" i="1"/>
  <c r="AE2256" i="1" s="1"/>
  <c r="AC2256" i="1"/>
  <c r="AA2256" i="1"/>
  <c r="W2256" i="1"/>
  <c r="P2256" i="1" s="1"/>
  <c r="U2256" i="1"/>
  <c r="BA2255" i="1"/>
  <c r="BB2255" i="1" s="1"/>
  <c r="AS2255" i="1"/>
  <c r="AG2255" i="1"/>
  <c r="AH2255" i="1" s="1"/>
  <c r="AD2255" i="1"/>
  <c r="AE2255" i="1" s="1"/>
  <c r="AC2255" i="1"/>
  <c r="AA2255" i="1"/>
  <c r="W2255" i="1"/>
  <c r="P2255" i="1" s="1"/>
  <c r="U2255" i="1"/>
  <c r="BA2254" i="1"/>
  <c r="BB2254" i="1" s="1"/>
  <c r="AS2254" i="1"/>
  <c r="AG2254" i="1"/>
  <c r="AH2254" i="1" s="1"/>
  <c r="AD2254" i="1"/>
  <c r="AE2254" i="1" s="1"/>
  <c r="AC2254" i="1"/>
  <c r="AA2254" i="1"/>
  <c r="W2254" i="1"/>
  <c r="P2254" i="1" s="1"/>
  <c r="U2254" i="1"/>
  <c r="BA2253" i="1"/>
  <c r="BB2253" i="1" s="1"/>
  <c r="AS2253" i="1"/>
  <c r="AG2253" i="1"/>
  <c r="AH2253" i="1" s="1"/>
  <c r="AD2253" i="1"/>
  <c r="AE2253" i="1" s="1"/>
  <c r="AC2253" i="1"/>
  <c r="AA2253" i="1"/>
  <c r="W2253" i="1"/>
  <c r="P2253" i="1" s="1"/>
  <c r="U2253" i="1"/>
  <c r="BK2252" i="1"/>
  <c r="BA2252" i="1"/>
  <c r="BB2252" i="1" s="1"/>
  <c r="AS2252" i="1"/>
  <c r="AG2252" i="1"/>
  <c r="AH2252" i="1" s="1"/>
  <c r="AD2252" i="1"/>
  <c r="AE2252" i="1" s="1"/>
  <c r="AC2252" i="1"/>
  <c r="AA2252" i="1"/>
  <c r="U2252" i="1"/>
  <c r="M2252" i="1"/>
  <c r="BK2251" i="1"/>
  <c r="BA2251" i="1"/>
  <c r="BB2251" i="1" s="1"/>
  <c r="AS2251" i="1"/>
  <c r="AG2251" i="1"/>
  <c r="AH2251" i="1" s="1"/>
  <c r="AD2251" i="1"/>
  <c r="AE2251" i="1" s="1"/>
  <c r="AC2251" i="1"/>
  <c r="AA2251" i="1"/>
  <c r="U2251" i="1"/>
  <c r="BK2250" i="1"/>
  <c r="BA2250" i="1"/>
  <c r="BB2250" i="1" s="1"/>
  <c r="AS2250" i="1"/>
  <c r="AG2250" i="1"/>
  <c r="AH2250" i="1" s="1"/>
  <c r="AD2250" i="1"/>
  <c r="AE2250" i="1" s="1"/>
  <c r="AC2250" i="1"/>
  <c r="AA2250" i="1"/>
  <c r="U2250" i="1"/>
  <c r="P2250" i="1"/>
  <c r="BK2249" i="1"/>
  <c r="BA2249" i="1"/>
  <c r="BB2249" i="1" s="1"/>
  <c r="AS2249" i="1"/>
  <c r="AG2249" i="1"/>
  <c r="AH2249" i="1" s="1"/>
  <c r="AD2249" i="1"/>
  <c r="AE2249" i="1" s="1"/>
  <c r="AC2249" i="1"/>
  <c r="AA2249" i="1"/>
  <c r="U2249" i="1"/>
  <c r="BK2248" i="1"/>
  <c r="BA2248" i="1"/>
  <c r="BB2248" i="1" s="1"/>
  <c r="AS2248" i="1"/>
  <c r="AG2248" i="1"/>
  <c r="AH2248" i="1" s="1"/>
  <c r="AD2248" i="1"/>
  <c r="AE2248" i="1" s="1"/>
  <c r="AC2248" i="1"/>
  <c r="AA2248" i="1"/>
  <c r="W2248" i="1"/>
  <c r="P2248" i="1" s="1"/>
  <c r="U2248" i="1"/>
  <c r="BK2247" i="1"/>
  <c r="BA2247" i="1"/>
  <c r="BB2247" i="1" s="1"/>
  <c r="AS2247" i="1"/>
  <c r="AG2247" i="1"/>
  <c r="AH2247" i="1" s="1"/>
  <c r="AD2247" i="1"/>
  <c r="AE2247" i="1" s="1"/>
  <c r="AC2247" i="1"/>
  <c r="AA2247" i="1"/>
  <c r="U2247" i="1"/>
  <c r="P2247" i="1"/>
  <c r="BK2246" i="1"/>
  <c r="BA2246" i="1"/>
  <c r="BB2246" i="1" s="1"/>
  <c r="AS2246" i="1"/>
  <c r="AG2246" i="1"/>
  <c r="AH2246" i="1" s="1"/>
  <c r="AD2246" i="1"/>
  <c r="AE2246" i="1" s="1"/>
  <c r="AC2246" i="1"/>
  <c r="AA2246" i="1"/>
  <c r="W2246" i="1"/>
  <c r="P2246" i="1" s="1"/>
  <c r="U2246" i="1"/>
  <c r="BA2245" i="1"/>
  <c r="BB2245" i="1" s="1"/>
  <c r="AS2245" i="1"/>
  <c r="AG2245" i="1"/>
  <c r="AH2245" i="1" s="1"/>
  <c r="AD2245" i="1"/>
  <c r="AE2245" i="1" s="1"/>
  <c r="AC2245" i="1"/>
  <c r="AA2245" i="1"/>
  <c r="W2245" i="1"/>
  <c r="P2245" i="1" s="1"/>
  <c r="U2245" i="1"/>
  <c r="BA2244" i="1"/>
  <c r="BB2244" i="1" s="1"/>
  <c r="AS2244" i="1"/>
  <c r="AG2244" i="1"/>
  <c r="AH2244" i="1" s="1"/>
  <c r="AD2244" i="1"/>
  <c r="AE2244" i="1" s="1"/>
  <c r="AC2244" i="1"/>
  <c r="AA2244" i="1"/>
  <c r="W2244" i="1"/>
  <c r="P2244" i="1" s="1"/>
  <c r="U2244" i="1"/>
  <c r="BK2243" i="1"/>
  <c r="BA2243" i="1"/>
  <c r="BB2243" i="1" s="1"/>
  <c r="AS2243" i="1"/>
  <c r="AG2243" i="1"/>
  <c r="AH2243" i="1" s="1"/>
  <c r="AD2243" i="1"/>
  <c r="AE2243" i="1" s="1"/>
  <c r="AA2243" i="1"/>
  <c r="W2243" i="1"/>
  <c r="P2243" i="1" s="1"/>
  <c r="U2243" i="1"/>
  <c r="BK2242" i="1"/>
  <c r="BA2242" i="1"/>
  <c r="BB2242" i="1" s="1"/>
  <c r="AS2242" i="1"/>
  <c r="AG2242" i="1"/>
  <c r="AH2242" i="1" s="1"/>
  <c r="AD2242" i="1"/>
  <c r="AE2242" i="1" s="1"/>
  <c r="AA2242" i="1"/>
  <c r="W2242" i="1"/>
  <c r="P2242" i="1" s="1"/>
  <c r="U2242" i="1"/>
  <c r="BK2241" i="1"/>
  <c r="BA2241" i="1"/>
  <c r="BB2241" i="1" s="1"/>
  <c r="AS2241" i="1"/>
  <c r="AG2241" i="1"/>
  <c r="AH2241" i="1" s="1"/>
  <c r="AD2241" i="1"/>
  <c r="AE2241" i="1" s="1"/>
  <c r="AC2241" i="1"/>
  <c r="AA2241" i="1"/>
  <c r="U2241" i="1"/>
  <c r="BK2240" i="1"/>
  <c r="BA2240" i="1"/>
  <c r="BB2240" i="1" s="1"/>
  <c r="AS2240" i="1"/>
  <c r="AG2240" i="1"/>
  <c r="AH2240" i="1" s="1"/>
  <c r="AD2240" i="1"/>
  <c r="AE2240" i="1" s="1"/>
  <c r="AC2240" i="1"/>
  <c r="AA2240" i="1"/>
  <c r="U2240" i="1"/>
  <c r="BK2239" i="1"/>
  <c r="BA2239" i="1"/>
  <c r="BB2239" i="1" s="1"/>
  <c r="AS2239" i="1"/>
  <c r="AG2239" i="1"/>
  <c r="AH2239" i="1" s="1"/>
  <c r="AD2239" i="1"/>
  <c r="AE2239" i="1" s="1"/>
  <c r="AC2239" i="1"/>
  <c r="AA2239" i="1"/>
  <c r="W2239" i="1"/>
  <c r="P2239" i="1" s="1"/>
  <c r="U2239" i="1"/>
  <c r="BK2238" i="1"/>
  <c r="BA2238" i="1"/>
  <c r="BB2238" i="1" s="1"/>
  <c r="AS2238" i="1"/>
  <c r="AG2238" i="1"/>
  <c r="AH2238" i="1" s="1"/>
  <c r="AD2238" i="1"/>
  <c r="AE2238" i="1" s="1"/>
  <c r="AA2238" i="1"/>
  <c r="W2238" i="1"/>
  <c r="P2238" i="1" s="1"/>
  <c r="U2238" i="1"/>
  <c r="BK2237" i="1"/>
  <c r="BA2237" i="1"/>
  <c r="BB2237" i="1" s="1"/>
  <c r="AS2237" i="1"/>
  <c r="AG2237" i="1"/>
  <c r="AH2237" i="1" s="1"/>
  <c r="AD2237" i="1"/>
  <c r="AE2237" i="1" s="1"/>
  <c r="AA2237" i="1"/>
  <c r="U2237" i="1"/>
  <c r="P2237" i="1"/>
  <c r="BA2236" i="1"/>
  <c r="BB2236" i="1" s="1"/>
  <c r="AS2236" i="1"/>
  <c r="AG2236" i="1"/>
  <c r="AH2236" i="1" s="1"/>
  <c r="AD2236" i="1"/>
  <c r="AE2236" i="1" s="1"/>
  <c r="AA2236" i="1"/>
  <c r="W2236" i="1"/>
  <c r="P2236" i="1" s="1"/>
  <c r="U2236" i="1"/>
  <c r="BK2235" i="1"/>
  <c r="BA2235" i="1"/>
  <c r="BB2235" i="1" s="1"/>
  <c r="AS2235" i="1"/>
  <c r="AG2235" i="1"/>
  <c r="AH2235" i="1" s="1"/>
  <c r="AD2235" i="1"/>
  <c r="AE2235" i="1" s="1"/>
  <c r="AA2235" i="1"/>
  <c r="W2235" i="1"/>
  <c r="P2235" i="1" s="1"/>
  <c r="U2235" i="1"/>
  <c r="BK2234" i="1"/>
  <c r="BA2234" i="1"/>
  <c r="BB2234" i="1" s="1"/>
  <c r="AS2234" i="1"/>
  <c r="AG2234" i="1"/>
  <c r="AH2234" i="1" s="1"/>
  <c r="AD2234" i="1"/>
  <c r="AE2234" i="1" s="1"/>
  <c r="AA2234" i="1"/>
  <c r="W2234" i="1"/>
  <c r="P2234" i="1" s="1"/>
  <c r="U2234" i="1"/>
  <c r="BK2233" i="1"/>
  <c r="BA2233" i="1"/>
  <c r="BB2233" i="1" s="1"/>
  <c r="AS2233" i="1"/>
  <c r="AG2233" i="1"/>
  <c r="AH2233" i="1" s="1"/>
  <c r="AD2233" i="1"/>
  <c r="AE2233" i="1" s="1"/>
  <c r="AA2233" i="1"/>
  <c r="U2233" i="1"/>
  <c r="P2233" i="1"/>
  <c r="BA2232" i="1"/>
  <c r="BB2232" i="1" s="1"/>
  <c r="AS2232" i="1"/>
  <c r="AG2232" i="1"/>
  <c r="AH2232" i="1" s="1"/>
  <c r="AD2232" i="1"/>
  <c r="AE2232" i="1" s="1"/>
  <c r="AA2232" i="1"/>
  <c r="W2232" i="1"/>
  <c r="P2232" i="1" s="1"/>
  <c r="U2232" i="1"/>
  <c r="BK2231" i="1"/>
  <c r="BA2231" i="1"/>
  <c r="BB2231" i="1" s="1"/>
  <c r="AS2231" i="1"/>
  <c r="AG2231" i="1"/>
  <c r="AH2231" i="1" s="1"/>
  <c r="AD2231" i="1"/>
  <c r="AE2231" i="1" s="1"/>
  <c r="AA2231" i="1"/>
  <c r="U2231" i="1"/>
  <c r="P2231" i="1"/>
  <c r="BA2230" i="1"/>
  <c r="BB2230" i="1" s="1"/>
  <c r="AS2230" i="1"/>
  <c r="AG2230" i="1"/>
  <c r="AH2230" i="1" s="1"/>
  <c r="AD2230" i="1"/>
  <c r="AE2230" i="1" s="1"/>
  <c r="AA2230" i="1"/>
  <c r="W2230" i="1"/>
  <c r="P2230" i="1" s="1"/>
  <c r="U2230" i="1"/>
  <c r="BA2229" i="1"/>
  <c r="BB2229" i="1" s="1"/>
  <c r="AS2229" i="1"/>
  <c r="AG2229" i="1"/>
  <c r="AH2229" i="1" s="1"/>
  <c r="AD2229" i="1"/>
  <c r="AE2229" i="1" s="1"/>
  <c r="AA2229" i="1"/>
  <c r="W2229" i="1"/>
  <c r="P2229" i="1" s="1"/>
  <c r="U2229" i="1"/>
  <c r="BA2228" i="1"/>
  <c r="BB2228" i="1" s="1"/>
  <c r="AS2228" i="1"/>
  <c r="AG2228" i="1"/>
  <c r="AH2228" i="1" s="1"/>
  <c r="AD2228" i="1"/>
  <c r="AE2228" i="1" s="1"/>
  <c r="AA2228" i="1"/>
  <c r="W2228" i="1"/>
  <c r="P2228" i="1" s="1"/>
  <c r="U2228" i="1"/>
  <c r="BA2227" i="1"/>
  <c r="BB2227" i="1" s="1"/>
  <c r="AS2227" i="1"/>
  <c r="AG2227" i="1"/>
  <c r="AH2227" i="1" s="1"/>
  <c r="AD2227" i="1"/>
  <c r="AE2227" i="1" s="1"/>
  <c r="AA2227" i="1"/>
  <c r="W2227" i="1"/>
  <c r="P2227" i="1" s="1"/>
  <c r="U2227" i="1"/>
  <c r="BK2226" i="1"/>
  <c r="BA2226" i="1"/>
  <c r="BB2226" i="1" s="1"/>
  <c r="AS2226" i="1"/>
  <c r="AG2226" i="1"/>
  <c r="AH2226" i="1" s="1"/>
  <c r="AD2226" i="1"/>
  <c r="AE2226" i="1" s="1"/>
  <c r="AA2226" i="1"/>
  <c r="W2226" i="1"/>
  <c r="P2226" i="1" s="1"/>
  <c r="U2226" i="1"/>
  <c r="BK2225" i="1"/>
  <c r="BA2225" i="1"/>
  <c r="BB2225" i="1" s="1"/>
  <c r="AS2225" i="1"/>
  <c r="AG2225" i="1"/>
  <c r="AH2225" i="1" s="1"/>
  <c r="AD2225" i="1"/>
  <c r="AE2225" i="1" s="1"/>
  <c r="AC2225" i="1"/>
  <c r="AA2225" i="1"/>
  <c r="U2225" i="1"/>
  <c r="BK2224" i="1"/>
  <c r="BA2224" i="1"/>
  <c r="BB2224" i="1" s="1"/>
  <c r="AS2224" i="1"/>
  <c r="AG2224" i="1"/>
  <c r="AH2224" i="1" s="1"/>
  <c r="AD2224" i="1"/>
  <c r="AE2224" i="1" s="1"/>
  <c r="AC2224" i="1"/>
  <c r="AA2224" i="1"/>
  <c r="U2224" i="1"/>
  <c r="BK2223" i="1"/>
  <c r="BA2223" i="1"/>
  <c r="BB2223" i="1" s="1"/>
  <c r="AS2223" i="1"/>
  <c r="AG2223" i="1"/>
  <c r="AH2223" i="1" s="1"/>
  <c r="AD2223" i="1"/>
  <c r="AE2223" i="1" s="1"/>
  <c r="AA2223" i="1"/>
  <c r="W2223" i="1"/>
  <c r="P2223" i="1" s="1"/>
  <c r="U2223" i="1"/>
  <c r="BK2222" i="1"/>
  <c r="BA2222" i="1"/>
  <c r="BB2222" i="1" s="1"/>
  <c r="AS2222" i="1"/>
  <c r="AG2222" i="1"/>
  <c r="AH2222" i="1" s="1"/>
  <c r="AD2222" i="1"/>
  <c r="AE2222" i="1" s="1"/>
  <c r="AA2222" i="1"/>
  <c r="W2222" i="1"/>
  <c r="P2222" i="1" s="1"/>
  <c r="U2222" i="1"/>
  <c r="BK2221" i="1"/>
  <c r="BA2221" i="1"/>
  <c r="BB2221" i="1" s="1"/>
  <c r="AS2221" i="1"/>
  <c r="AG2221" i="1"/>
  <c r="AH2221" i="1" s="1"/>
  <c r="AD2221" i="1"/>
  <c r="AE2221" i="1" s="1"/>
  <c r="AA2221" i="1"/>
  <c r="W2221" i="1"/>
  <c r="P2221" i="1" s="1"/>
  <c r="U2221" i="1"/>
  <c r="BK2220" i="1"/>
  <c r="BA2220" i="1"/>
  <c r="BB2220" i="1" s="1"/>
  <c r="AS2220" i="1"/>
  <c r="AG2220" i="1"/>
  <c r="AH2220" i="1" s="1"/>
  <c r="AD2220" i="1"/>
  <c r="AE2220" i="1" s="1"/>
  <c r="AA2220" i="1"/>
  <c r="W2220" i="1"/>
  <c r="P2220" i="1" s="1"/>
  <c r="U2220" i="1"/>
  <c r="BK2219" i="1"/>
  <c r="BA2219" i="1"/>
  <c r="BB2219" i="1" s="1"/>
  <c r="AS2219" i="1"/>
  <c r="AG2219" i="1"/>
  <c r="AH2219" i="1" s="1"/>
  <c r="AD2219" i="1"/>
  <c r="AE2219" i="1" s="1"/>
  <c r="AA2219" i="1"/>
  <c r="W2219" i="1"/>
  <c r="P2219" i="1" s="1"/>
  <c r="U2219" i="1"/>
  <c r="BK2218" i="1"/>
  <c r="BA2218" i="1"/>
  <c r="BB2218" i="1" s="1"/>
  <c r="AS2218" i="1"/>
  <c r="AG2218" i="1"/>
  <c r="AH2218" i="1" s="1"/>
  <c r="AD2218" i="1"/>
  <c r="AE2218" i="1" s="1"/>
  <c r="AA2218" i="1"/>
  <c r="W2218" i="1"/>
  <c r="P2218" i="1" s="1"/>
  <c r="U2218" i="1"/>
  <c r="BK2217" i="1"/>
  <c r="BA2217" i="1"/>
  <c r="BB2217" i="1" s="1"/>
  <c r="AS2217" i="1"/>
  <c r="AG2217" i="1"/>
  <c r="AH2217" i="1" s="1"/>
  <c r="AD2217" i="1"/>
  <c r="AE2217" i="1" s="1"/>
  <c r="AA2217" i="1"/>
  <c r="W2217" i="1"/>
  <c r="P2217" i="1" s="1"/>
  <c r="U2217" i="1"/>
  <c r="BK2216" i="1"/>
  <c r="BA2216" i="1"/>
  <c r="BB2216" i="1" s="1"/>
  <c r="AS2216" i="1"/>
  <c r="AG2216" i="1"/>
  <c r="AH2216" i="1" s="1"/>
  <c r="AD2216" i="1"/>
  <c r="AE2216" i="1" s="1"/>
  <c r="AC2216" i="1"/>
  <c r="AA2216" i="1"/>
  <c r="U2216" i="1"/>
  <c r="BK2215" i="1"/>
  <c r="BA2215" i="1"/>
  <c r="BB2215" i="1" s="1"/>
  <c r="AS2215" i="1"/>
  <c r="AG2215" i="1"/>
  <c r="AH2215" i="1" s="1"/>
  <c r="AD2215" i="1"/>
  <c r="AE2215" i="1" s="1"/>
  <c r="AA2215" i="1"/>
  <c r="W2215" i="1"/>
  <c r="P2215" i="1" s="1"/>
  <c r="U2215" i="1"/>
  <c r="BK2214" i="1"/>
  <c r="BA2214" i="1"/>
  <c r="BB2214" i="1" s="1"/>
  <c r="AS2214" i="1"/>
  <c r="AG2214" i="1"/>
  <c r="AH2214" i="1" s="1"/>
  <c r="AD2214" i="1"/>
  <c r="AE2214" i="1" s="1"/>
  <c r="AA2214" i="1"/>
  <c r="U2214" i="1"/>
  <c r="P2214" i="1"/>
  <c r="BA2213" i="1"/>
  <c r="BB2213" i="1" s="1"/>
  <c r="AS2213" i="1"/>
  <c r="AG2213" i="1"/>
  <c r="AH2213" i="1" s="1"/>
  <c r="AD2213" i="1"/>
  <c r="AE2213" i="1" s="1"/>
  <c r="AA2213" i="1"/>
  <c r="W2213" i="1"/>
  <c r="P2213" i="1" s="1"/>
  <c r="U2213" i="1"/>
  <c r="BK2212" i="1"/>
  <c r="BA2212" i="1"/>
  <c r="BB2212" i="1" s="1"/>
  <c r="AS2212" i="1"/>
  <c r="AG2212" i="1"/>
  <c r="AH2212" i="1" s="1"/>
  <c r="AD2212" i="1"/>
  <c r="AE2212" i="1" s="1"/>
  <c r="AA2212" i="1"/>
  <c r="W2212" i="1"/>
  <c r="P2212" i="1" s="1"/>
  <c r="U2212" i="1"/>
  <c r="BK2211" i="1"/>
  <c r="BA2211" i="1"/>
  <c r="BB2211" i="1" s="1"/>
  <c r="AS2211" i="1"/>
  <c r="AG2211" i="1"/>
  <c r="AH2211" i="1" s="1"/>
  <c r="AD2211" i="1"/>
  <c r="AE2211" i="1" s="1"/>
  <c r="AC2211" i="1"/>
  <c r="AA2211" i="1"/>
  <c r="U2211" i="1"/>
  <c r="BK2210" i="1"/>
  <c r="BA2210" i="1"/>
  <c r="BB2210" i="1" s="1"/>
  <c r="AS2210" i="1"/>
  <c r="AG2210" i="1"/>
  <c r="AH2210" i="1" s="1"/>
  <c r="AD2210" i="1"/>
  <c r="AE2210" i="1" s="1"/>
  <c r="AC2210" i="1"/>
  <c r="AA2210" i="1"/>
  <c r="U2210" i="1"/>
  <c r="BA2209" i="1"/>
  <c r="BB2209" i="1" s="1"/>
  <c r="AS2209" i="1"/>
  <c r="AG2209" i="1"/>
  <c r="AH2209" i="1" s="1"/>
  <c r="AD2209" i="1"/>
  <c r="AE2209" i="1" s="1"/>
  <c r="AA2209" i="1"/>
  <c r="W2209" i="1"/>
  <c r="P2209" i="1" s="1"/>
  <c r="U2209" i="1"/>
  <c r="BK2208" i="1"/>
  <c r="BA2208" i="1"/>
  <c r="BB2208" i="1" s="1"/>
  <c r="AS2208" i="1"/>
  <c r="AG2208" i="1"/>
  <c r="AH2208" i="1" s="1"/>
  <c r="AD2208" i="1"/>
  <c r="AE2208" i="1" s="1"/>
  <c r="AA2208" i="1"/>
  <c r="W2208" i="1"/>
  <c r="P2208" i="1" s="1"/>
  <c r="U2208" i="1"/>
  <c r="BK2207" i="1"/>
  <c r="BA2207" i="1"/>
  <c r="BB2207" i="1" s="1"/>
  <c r="AS2207" i="1"/>
  <c r="AG2207" i="1"/>
  <c r="AH2207" i="1" s="1"/>
  <c r="AD2207" i="1"/>
  <c r="AE2207" i="1" s="1"/>
  <c r="AA2207" i="1"/>
  <c r="W2207" i="1"/>
  <c r="P2207" i="1" s="1"/>
  <c r="U2207" i="1"/>
  <c r="BK2206" i="1"/>
  <c r="BA2206" i="1"/>
  <c r="BB2206" i="1" s="1"/>
  <c r="AS2206" i="1"/>
  <c r="AG2206" i="1"/>
  <c r="AH2206" i="1" s="1"/>
  <c r="AD2206" i="1"/>
  <c r="AE2206" i="1" s="1"/>
  <c r="AA2206" i="1"/>
  <c r="W2206" i="1"/>
  <c r="P2206" i="1" s="1"/>
  <c r="U2206" i="1"/>
  <c r="BK2205" i="1"/>
  <c r="BA2205" i="1"/>
  <c r="BB2205" i="1" s="1"/>
  <c r="AS2205" i="1"/>
  <c r="AG2205" i="1"/>
  <c r="AH2205" i="1" s="1"/>
  <c r="AD2205" i="1"/>
  <c r="AE2205" i="1" s="1"/>
  <c r="AA2205" i="1"/>
  <c r="W2205" i="1"/>
  <c r="P2205" i="1" s="1"/>
  <c r="U2205" i="1"/>
  <c r="BK2204" i="1"/>
  <c r="BA2204" i="1"/>
  <c r="BB2204" i="1" s="1"/>
  <c r="AS2204" i="1"/>
  <c r="AG2204" i="1"/>
  <c r="AH2204" i="1" s="1"/>
  <c r="AD2204" i="1"/>
  <c r="AE2204" i="1" s="1"/>
  <c r="AC2204" i="1"/>
  <c r="AA2204" i="1"/>
  <c r="U2204" i="1"/>
  <c r="BK2203" i="1"/>
  <c r="BA2203" i="1"/>
  <c r="BB2203" i="1" s="1"/>
  <c r="AS2203" i="1"/>
  <c r="AG2203" i="1"/>
  <c r="AH2203" i="1" s="1"/>
  <c r="AD2203" i="1"/>
  <c r="AE2203" i="1" s="1"/>
  <c r="AA2203" i="1"/>
  <c r="W2203" i="1"/>
  <c r="P2203" i="1" s="1"/>
  <c r="U2203" i="1"/>
  <c r="BK2202" i="1"/>
  <c r="BA2202" i="1"/>
  <c r="BB2202" i="1" s="1"/>
  <c r="AS2202" i="1"/>
  <c r="AG2202" i="1"/>
  <c r="AH2202" i="1" s="1"/>
  <c r="AD2202" i="1"/>
  <c r="AE2202" i="1" s="1"/>
  <c r="AA2202" i="1"/>
  <c r="U2202" i="1"/>
  <c r="P2202" i="1"/>
  <c r="BA2201" i="1"/>
  <c r="BB2201" i="1" s="1"/>
  <c r="AS2201" i="1"/>
  <c r="AG2201" i="1"/>
  <c r="AH2201" i="1" s="1"/>
  <c r="AD2201" i="1"/>
  <c r="AE2201" i="1" s="1"/>
  <c r="AA2201" i="1"/>
  <c r="W2201" i="1"/>
  <c r="P2201" i="1" s="1"/>
  <c r="U2201" i="1"/>
  <c r="BK2200" i="1"/>
  <c r="BA2200" i="1"/>
  <c r="BB2200" i="1" s="1"/>
  <c r="AS2200" i="1"/>
  <c r="AG2200" i="1"/>
  <c r="AH2200" i="1" s="1"/>
  <c r="AD2200" i="1"/>
  <c r="AE2200" i="1" s="1"/>
  <c r="AC2200" i="1"/>
  <c r="AA2200" i="1"/>
  <c r="W2200" i="1"/>
  <c r="P2200" i="1" s="1"/>
  <c r="U2200" i="1"/>
  <c r="BK2199" i="1"/>
  <c r="BA2199" i="1"/>
  <c r="BB2199" i="1" s="1"/>
  <c r="AS2199" i="1"/>
  <c r="AG2199" i="1"/>
  <c r="AH2199" i="1" s="1"/>
  <c r="AD2199" i="1"/>
  <c r="AE2199" i="1" s="1"/>
  <c r="AA2199" i="1"/>
  <c r="W2199" i="1"/>
  <c r="P2199" i="1" s="1"/>
  <c r="U2199" i="1"/>
  <c r="BK2198" i="1"/>
  <c r="BA2198" i="1"/>
  <c r="BB2198" i="1" s="1"/>
  <c r="AS2198" i="1"/>
  <c r="AG2198" i="1"/>
  <c r="AH2198" i="1" s="1"/>
  <c r="AD2198" i="1"/>
  <c r="AE2198" i="1" s="1"/>
  <c r="AA2198" i="1"/>
  <c r="W2198" i="1"/>
  <c r="P2198" i="1" s="1"/>
  <c r="U2198" i="1"/>
  <c r="BK2197" i="1"/>
  <c r="BA2197" i="1"/>
  <c r="BB2197" i="1" s="1"/>
  <c r="AS2197" i="1"/>
  <c r="AG2197" i="1"/>
  <c r="AH2197" i="1" s="1"/>
  <c r="AD2197" i="1"/>
  <c r="AE2197" i="1" s="1"/>
  <c r="AA2197" i="1"/>
  <c r="U2197" i="1"/>
  <c r="P2197" i="1"/>
  <c r="BK2196" i="1"/>
  <c r="BA2196" i="1"/>
  <c r="BB2196" i="1" s="1"/>
  <c r="AS2196" i="1"/>
  <c r="AG2196" i="1"/>
  <c r="AH2196" i="1" s="1"/>
  <c r="AD2196" i="1"/>
  <c r="AE2196" i="1" s="1"/>
  <c r="AA2196" i="1"/>
  <c r="W2196" i="1"/>
  <c r="P2196" i="1" s="1"/>
  <c r="U2196" i="1"/>
  <c r="BK2195" i="1"/>
  <c r="BA2195" i="1"/>
  <c r="BB2195" i="1" s="1"/>
  <c r="AS2195" i="1"/>
  <c r="AG2195" i="1"/>
  <c r="AH2195" i="1" s="1"/>
  <c r="AD2195" i="1"/>
  <c r="AE2195" i="1" s="1"/>
  <c r="AA2195" i="1"/>
  <c r="W2195" i="1"/>
  <c r="P2195" i="1" s="1"/>
  <c r="U2195" i="1"/>
  <c r="BK2194" i="1"/>
  <c r="BA2194" i="1"/>
  <c r="BB2194" i="1" s="1"/>
  <c r="AS2194" i="1"/>
  <c r="AG2194" i="1"/>
  <c r="AH2194" i="1" s="1"/>
  <c r="AD2194" i="1"/>
  <c r="AE2194" i="1" s="1"/>
  <c r="AA2194" i="1"/>
  <c r="W2194" i="1"/>
  <c r="P2194" i="1" s="1"/>
  <c r="U2194" i="1"/>
  <c r="BK2193" i="1"/>
  <c r="BA2193" i="1"/>
  <c r="BB2193" i="1" s="1"/>
  <c r="AS2193" i="1"/>
  <c r="AG2193" i="1"/>
  <c r="AH2193" i="1" s="1"/>
  <c r="AD2193" i="1"/>
  <c r="AE2193" i="1" s="1"/>
  <c r="AA2193" i="1"/>
  <c r="W2193" i="1"/>
  <c r="P2193" i="1" s="1"/>
  <c r="U2193" i="1"/>
  <c r="BK2192" i="1"/>
  <c r="BA2192" i="1"/>
  <c r="BB2192" i="1" s="1"/>
  <c r="AS2192" i="1"/>
  <c r="AG2192" i="1"/>
  <c r="AH2192" i="1" s="1"/>
  <c r="AD2192" i="1"/>
  <c r="AE2192" i="1" s="1"/>
  <c r="AA2192" i="1"/>
  <c r="U2192" i="1"/>
  <c r="P2192" i="1"/>
  <c r="BK2191" i="1"/>
  <c r="BA2191" i="1"/>
  <c r="BB2191" i="1" s="1"/>
  <c r="AS2191" i="1"/>
  <c r="AG2191" i="1"/>
  <c r="AH2191" i="1" s="1"/>
  <c r="AD2191" i="1"/>
  <c r="AE2191" i="1" s="1"/>
  <c r="AA2191" i="1"/>
  <c r="W2191" i="1"/>
  <c r="P2191" i="1" s="1"/>
  <c r="U2191" i="1"/>
  <c r="BK2190" i="1"/>
  <c r="BA2190" i="1"/>
  <c r="BB2190" i="1" s="1"/>
  <c r="AS2190" i="1"/>
  <c r="AG2190" i="1"/>
  <c r="AH2190" i="1" s="1"/>
  <c r="AD2190" i="1"/>
  <c r="AE2190" i="1" s="1"/>
  <c r="AA2190" i="1"/>
  <c r="U2190" i="1"/>
  <c r="BK2189" i="1"/>
  <c r="BA2189" i="1"/>
  <c r="BB2189" i="1" s="1"/>
  <c r="AS2189" i="1"/>
  <c r="AG2189" i="1"/>
  <c r="AH2189" i="1" s="1"/>
  <c r="AD2189" i="1"/>
  <c r="AE2189" i="1" s="1"/>
  <c r="AA2189" i="1"/>
  <c r="U2189" i="1"/>
  <c r="P2189" i="1"/>
  <c r="BK2188" i="1"/>
  <c r="BA2188" i="1"/>
  <c r="BB2188" i="1" s="1"/>
  <c r="AS2188" i="1"/>
  <c r="AG2188" i="1"/>
  <c r="AH2188" i="1" s="1"/>
  <c r="AD2188" i="1"/>
  <c r="AE2188" i="1" s="1"/>
  <c r="AA2188" i="1"/>
  <c r="W2188" i="1"/>
  <c r="P2188" i="1" s="1"/>
  <c r="U2188" i="1"/>
  <c r="BK2187" i="1"/>
  <c r="BA2187" i="1"/>
  <c r="BB2187" i="1" s="1"/>
  <c r="AS2187" i="1"/>
  <c r="AG2187" i="1"/>
  <c r="AH2187" i="1" s="1"/>
  <c r="AD2187" i="1"/>
  <c r="AE2187" i="1" s="1"/>
  <c r="AA2187" i="1"/>
  <c r="W2187" i="1"/>
  <c r="P2187" i="1" s="1"/>
  <c r="U2187" i="1"/>
  <c r="BK2186" i="1"/>
  <c r="BA2186" i="1"/>
  <c r="BB2186" i="1" s="1"/>
  <c r="AS2186" i="1"/>
  <c r="AG2186" i="1"/>
  <c r="AH2186" i="1" s="1"/>
  <c r="AD2186" i="1"/>
  <c r="AE2186" i="1" s="1"/>
  <c r="AA2186" i="1"/>
  <c r="W2186" i="1"/>
  <c r="P2186" i="1" s="1"/>
  <c r="U2186" i="1"/>
  <c r="BK2185" i="1"/>
  <c r="BA2185" i="1"/>
  <c r="BB2185" i="1" s="1"/>
  <c r="AS2185" i="1"/>
  <c r="AG2185" i="1"/>
  <c r="AH2185" i="1" s="1"/>
  <c r="AD2185" i="1"/>
  <c r="AE2185" i="1" s="1"/>
  <c r="AA2185" i="1"/>
  <c r="W2185" i="1"/>
  <c r="P2185" i="1" s="1"/>
  <c r="U2185" i="1"/>
  <c r="BK2184" i="1"/>
  <c r="BA2184" i="1"/>
  <c r="BB2184" i="1" s="1"/>
  <c r="AS2184" i="1"/>
  <c r="AG2184" i="1"/>
  <c r="AH2184" i="1" s="1"/>
  <c r="AD2184" i="1"/>
  <c r="AE2184" i="1" s="1"/>
  <c r="AA2184" i="1"/>
  <c r="U2184" i="1"/>
  <c r="P2184" i="1"/>
  <c r="BK2183" i="1"/>
  <c r="BA2183" i="1"/>
  <c r="BB2183" i="1" s="1"/>
  <c r="AS2183" i="1"/>
  <c r="AG2183" i="1"/>
  <c r="AH2183" i="1" s="1"/>
  <c r="AD2183" i="1"/>
  <c r="AE2183" i="1" s="1"/>
  <c r="AA2183" i="1"/>
  <c r="W2183" i="1"/>
  <c r="P2183" i="1" s="1"/>
  <c r="U2183" i="1"/>
  <c r="BK2182" i="1"/>
  <c r="BA2182" i="1"/>
  <c r="BB2182" i="1" s="1"/>
  <c r="AS2182" i="1"/>
  <c r="AG2182" i="1"/>
  <c r="AH2182" i="1" s="1"/>
  <c r="AD2182" i="1"/>
  <c r="AE2182" i="1" s="1"/>
  <c r="AA2182" i="1"/>
  <c r="U2182" i="1"/>
  <c r="P2182" i="1"/>
  <c r="BK2181" i="1"/>
  <c r="BA2181" i="1"/>
  <c r="BB2181" i="1" s="1"/>
  <c r="AS2181" i="1"/>
  <c r="AG2181" i="1"/>
  <c r="AH2181" i="1" s="1"/>
  <c r="AD2181" i="1"/>
  <c r="AE2181" i="1" s="1"/>
  <c r="AA2181" i="1"/>
  <c r="W2181" i="1"/>
  <c r="P2181" i="1" s="1"/>
  <c r="U2181" i="1"/>
  <c r="BK2180" i="1"/>
  <c r="BA2180" i="1"/>
  <c r="BB2180" i="1" s="1"/>
  <c r="AS2180" i="1"/>
  <c r="AG2180" i="1"/>
  <c r="AH2180" i="1" s="1"/>
  <c r="AD2180" i="1"/>
  <c r="AE2180" i="1" s="1"/>
  <c r="AA2180" i="1"/>
  <c r="U2180" i="1"/>
  <c r="P2180" i="1"/>
  <c r="BK2179" i="1"/>
  <c r="BA2179" i="1"/>
  <c r="BB2179" i="1" s="1"/>
  <c r="AS2179" i="1"/>
  <c r="AG2179" i="1"/>
  <c r="AH2179" i="1" s="1"/>
  <c r="AD2179" i="1"/>
  <c r="AE2179" i="1" s="1"/>
  <c r="AC2179" i="1"/>
  <c r="AA2179" i="1"/>
  <c r="W2179" i="1"/>
  <c r="P2179" i="1" s="1"/>
  <c r="U2179" i="1"/>
  <c r="BK2178" i="1"/>
  <c r="BA2178" i="1"/>
  <c r="BB2178" i="1" s="1"/>
  <c r="AS2178" i="1"/>
  <c r="AG2178" i="1"/>
  <c r="AH2178" i="1" s="1"/>
  <c r="AD2178" i="1"/>
  <c r="AE2178" i="1" s="1"/>
  <c r="AC2178" i="1"/>
  <c r="AA2178" i="1"/>
  <c r="U2178" i="1"/>
  <c r="P2178" i="1"/>
  <c r="BK2177" i="1"/>
  <c r="BA2177" i="1"/>
  <c r="BB2177" i="1" s="1"/>
  <c r="AS2177" i="1"/>
  <c r="AG2177" i="1"/>
  <c r="AH2177" i="1" s="1"/>
  <c r="AD2177" i="1"/>
  <c r="AE2177" i="1" s="1"/>
  <c r="AA2177" i="1"/>
  <c r="W2177" i="1"/>
  <c r="P2177" i="1" s="1"/>
  <c r="U2177" i="1"/>
  <c r="BK2176" i="1"/>
  <c r="BA2176" i="1"/>
  <c r="BB2176" i="1" s="1"/>
  <c r="AS2176" i="1"/>
  <c r="AG2176" i="1"/>
  <c r="AH2176" i="1" s="1"/>
  <c r="AD2176" i="1"/>
  <c r="AE2176" i="1" s="1"/>
  <c r="AA2176" i="1"/>
  <c r="W2176" i="1"/>
  <c r="P2176" i="1" s="1"/>
  <c r="U2176" i="1"/>
  <c r="BK2175" i="1"/>
  <c r="BA2175" i="1"/>
  <c r="BB2175" i="1" s="1"/>
  <c r="AS2175" i="1"/>
  <c r="AG2175" i="1"/>
  <c r="AH2175" i="1" s="1"/>
  <c r="AD2175" i="1"/>
  <c r="AE2175" i="1" s="1"/>
  <c r="AA2175" i="1"/>
  <c r="U2175" i="1"/>
  <c r="P2175" i="1"/>
  <c r="BK2174" i="1"/>
  <c r="BA2174" i="1"/>
  <c r="BB2174" i="1" s="1"/>
  <c r="AS2174" i="1"/>
  <c r="AG2174" i="1"/>
  <c r="AH2174" i="1" s="1"/>
  <c r="AD2174" i="1"/>
  <c r="AE2174" i="1" s="1"/>
  <c r="AA2174" i="1"/>
  <c r="W2174" i="1"/>
  <c r="P2174" i="1" s="1"/>
  <c r="U2174" i="1"/>
  <c r="BK2173" i="1"/>
  <c r="BA2173" i="1"/>
  <c r="BB2173" i="1" s="1"/>
  <c r="AS2173" i="1"/>
  <c r="AG2173" i="1"/>
  <c r="AH2173" i="1" s="1"/>
  <c r="AD2173" i="1"/>
  <c r="AE2173" i="1" s="1"/>
  <c r="AA2173" i="1"/>
  <c r="W2173" i="1"/>
  <c r="P2173" i="1" s="1"/>
  <c r="U2173" i="1"/>
  <c r="BK2172" i="1"/>
  <c r="BA2172" i="1"/>
  <c r="BB2172" i="1" s="1"/>
  <c r="AS2172" i="1"/>
  <c r="AG2172" i="1"/>
  <c r="AH2172" i="1" s="1"/>
  <c r="AD2172" i="1"/>
  <c r="AE2172" i="1" s="1"/>
  <c r="AA2172" i="1"/>
  <c r="W2172" i="1"/>
  <c r="P2172" i="1" s="1"/>
  <c r="U2172" i="1"/>
  <c r="BK2171" i="1"/>
  <c r="BA2171" i="1"/>
  <c r="BB2171" i="1" s="1"/>
  <c r="AS2171" i="1"/>
  <c r="AG2171" i="1"/>
  <c r="AH2171" i="1" s="1"/>
  <c r="AD2171" i="1"/>
  <c r="AE2171" i="1" s="1"/>
  <c r="AA2171" i="1"/>
  <c r="W2171" i="1"/>
  <c r="P2171" i="1" s="1"/>
  <c r="U2171" i="1"/>
  <c r="BK2170" i="1"/>
  <c r="BA2170" i="1"/>
  <c r="BB2170" i="1" s="1"/>
  <c r="AS2170" i="1"/>
  <c r="AG2170" i="1"/>
  <c r="AH2170" i="1" s="1"/>
  <c r="AD2170" i="1"/>
  <c r="AE2170" i="1" s="1"/>
  <c r="AA2170" i="1"/>
  <c r="U2170" i="1"/>
  <c r="P2170" i="1"/>
  <c r="BK2169" i="1"/>
  <c r="BA2169" i="1"/>
  <c r="BB2169" i="1" s="1"/>
  <c r="AS2169" i="1"/>
  <c r="AG2169" i="1"/>
  <c r="AH2169" i="1" s="1"/>
  <c r="AD2169" i="1"/>
  <c r="AE2169" i="1" s="1"/>
  <c r="AA2169" i="1"/>
  <c r="W2169" i="1"/>
  <c r="P2169" i="1" s="1"/>
  <c r="U2169" i="1"/>
  <c r="BK2168" i="1"/>
  <c r="BA2168" i="1"/>
  <c r="BB2168" i="1" s="1"/>
  <c r="AS2168" i="1"/>
  <c r="AG2168" i="1"/>
  <c r="AH2168" i="1" s="1"/>
  <c r="AD2168" i="1"/>
  <c r="AE2168" i="1" s="1"/>
  <c r="AA2168" i="1"/>
  <c r="W2168" i="1"/>
  <c r="P2168" i="1" s="1"/>
  <c r="U2168" i="1"/>
  <c r="BK2167" i="1"/>
  <c r="BA2167" i="1"/>
  <c r="BB2167" i="1" s="1"/>
  <c r="AS2167" i="1"/>
  <c r="AG2167" i="1"/>
  <c r="AH2167" i="1" s="1"/>
  <c r="AD2167" i="1"/>
  <c r="AE2167" i="1" s="1"/>
  <c r="AA2167" i="1"/>
  <c r="W2167" i="1"/>
  <c r="P2167" i="1" s="1"/>
  <c r="U2167" i="1"/>
  <c r="BK2166" i="1"/>
  <c r="BA2166" i="1"/>
  <c r="BB2166" i="1" s="1"/>
  <c r="AS2166" i="1"/>
  <c r="AG2166" i="1"/>
  <c r="AH2166" i="1" s="1"/>
  <c r="AD2166" i="1"/>
  <c r="AE2166" i="1" s="1"/>
  <c r="AA2166" i="1"/>
  <c r="Z2166" i="1"/>
  <c r="U2166" i="1"/>
  <c r="P2166" i="1"/>
  <c r="BK2165" i="1"/>
  <c r="BA2165" i="1"/>
  <c r="BB2165" i="1" s="1"/>
  <c r="AS2165" i="1"/>
  <c r="AG2165" i="1"/>
  <c r="AH2165" i="1" s="1"/>
  <c r="AD2165" i="1"/>
  <c r="AE2165" i="1" s="1"/>
  <c r="AA2165" i="1"/>
  <c r="W2165" i="1"/>
  <c r="P2165" i="1" s="1"/>
  <c r="U2165" i="1"/>
  <c r="BK2164" i="1"/>
  <c r="BA2164" i="1"/>
  <c r="BB2164" i="1" s="1"/>
  <c r="AS2164" i="1"/>
  <c r="AG2164" i="1"/>
  <c r="AH2164" i="1" s="1"/>
  <c r="AD2164" i="1"/>
  <c r="AE2164" i="1" s="1"/>
  <c r="AA2164" i="1"/>
  <c r="W2164" i="1"/>
  <c r="P2164" i="1" s="1"/>
  <c r="U2164" i="1"/>
  <c r="BK2163" i="1"/>
  <c r="BA2163" i="1"/>
  <c r="BB2163" i="1" s="1"/>
  <c r="AS2163" i="1"/>
  <c r="AG2163" i="1"/>
  <c r="AH2163" i="1" s="1"/>
  <c r="AD2163" i="1"/>
  <c r="AE2163" i="1" s="1"/>
  <c r="AA2163" i="1"/>
  <c r="W2163" i="1"/>
  <c r="P2163" i="1" s="1"/>
  <c r="U2163" i="1"/>
  <c r="BK2162" i="1"/>
  <c r="BA2162" i="1"/>
  <c r="BB2162" i="1" s="1"/>
  <c r="AS2162" i="1"/>
  <c r="AG2162" i="1"/>
  <c r="AH2162" i="1" s="1"/>
  <c r="AD2162" i="1"/>
  <c r="AE2162" i="1" s="1"/>
  <c r="AA2162" i="1"/>
  <c r="W2162" i="1"/>
  <c r="P2162" i="1" s="1"/>
  <c r="U2162" i="1"/>
  <c r="BK2161" i="1"/>
  <c r="BA2161" i="1"/>
  <c r="BB2161" i="1" s="1"/>
  <c r="AS2161" i="1"/>
  <c r="AG2161" i="1"/>
  <c r="AH2161" i="1" s="1"/>
  <c r="AD2161" i="1"/>
  <c r="AE2161" i="1" s="1"/>
  <c r="AC2161" i="1"/>
  <c r="AA2161" i="1"/>
  <c r="U2161" i="1"/>
  <c r="P2161" i="1"/>
  <c r="BK2160" i="1"/>
  <c r="BA2160" i="1"/>
  <c r="BB2160" i="1" s="1"/>
  <c r="AS2160" i="1"/>
  <c r="AG2160" i="1"/>
  <c r="AH2160" i="1" s="1"/>
  <c r="AD2160" i="1"/>
  <c r="AE2160" i="1" s="1"/>
  <c r="AA2160" i="1"/>
  <c r="W2160" i="1"/>
  <c r="P2160" i="1" s="1"/>
  <c r="U2160" i="1"/>
  <c r="BK2159" i="1"/>
  <c r="BA2159" i="1"/>
  <c r="BB2159" i="1" s="1"/>
  <c r="AS2159" i="1"/>
  <c r="AG2159" i="1"/>
  <c r="AH2159" i="1" s="1"/>
  <c r="AD2159" i="1"/>
  <c r="AE2159" i="1" s="1"/>
  <c r="AA2159" i="1"/>
  <c r="U2159" i="1"/>
  <c r="P2159" i="1"/>
  <c r="BK2158" i="1"/>
  <c r="BA2158" i="1"/>
  <c r="BB2158" i="1" s="1"/>
  <c r="AS2158" i="1"/>
  <c r="AG2158" i="1"/>
  <c r="AH2158" i="1" s="1"/>
  <c r="AD2158" i="1"/>
  <c r="AE2158" i="1" s="1"/>
  <c r="AA2158" i="1"/>
  <c r="U2158" i="1"/>
  <c r="P2158" i="1"/>
  <c r="BK2157" i="1"/>
  <c r="BA2157" i="1"/>
  <c r="BB2157" i="1" s="1"/>
  <c r="AS2157" i="1"/>
  <c r="AG2157" i="1"/>
  <c r="AH2157" i="1" s="1"/>
  <c r="AD2157" i="1"/>
  <c r="AE2157" i="1" s="1"/>
  <c r="AA2157" i="1"/>
  <c r="W2157" i="1"/>
  <c r="P2157" i="1" s="1"/>
  <c r="U2157" i="1"/>
  <c r="BK2156" i="1"/>
  <c r="BA2156" i="1"/>
  <c r="BB2156" i="1" s="1"/>
  <c r="AS2156" i="1"/>
  <c r="AG2156" i="1"/>
  <c r="AH2156" i="1" s="1"/>
  <c r="AD2156" i="1"/>
  <c r="AE2156" i="1" s="1"/>
  <c r="AA2156" i="1"/>
  <c r="W2156" i="1"/>
  <c r="P2156" i="1" s="1"/>
  <c r="U2156" i="1"/>
  <c r="BK2155" i="1"/>
  <c r="BA2155" i="1"/>
  <c r="BB2155" i="1" s="1"/>
  <c r="AS2155" i="1"/>
  <c r="AG2155" i="1"/>
  <c r="AH2155" i="1" s="1"/>
  <c r="AD2155" i="1"/>
  <c r="AE2155" i="1" s="1"/>
  <c r="AA2155" i="1"/>
  <c r="U2155" i="1"/>
  <c r="P2155" i="1"/>
  <c r="BK2154" i="1"/>
  <c r="BA2154" i="1"/>
  <c r="BB2154" i="1" s="1"/>
  <c r="AS2154" i="1"/>
  <c r="AG2154" i="1"/>
  <c r="AH2154" i="1" s="1"/>
  <c r="AD2154" i="1"/>
  <c r="AE2154" i="1" s="1"/>
  <c r="AA2154" i="1"/>
  <c r="W2154" i="1"/>
  <c r="P2154" i="1" s="1"/>
  <c r="U2154" i="1"/>
  <c r="BK2153" i="1"/>
  <c r="BA2153" i="1"/>
  <c r="BB2153" i="1" s="1"/>
  <c r="AS2153" i="1"/>
  <c r="AG2153" i="1"/>
  <c r="AH2153" i="1" s="1"/>
  <c r="AD2153" i="1"/>
  <c r="AE2153" i="1" s="1"/>
  <c r="AA2153" i="1"/>
  <c r="U2153" i="1"/>
  <c r="P2153" i="1"/>
  <c r="BK2152" i="1"/>
  <c r="BA2152" i="1"/>
  <c r="BB2152" i="1" s="1"/>
  <c r="AS2152" i="1"/>
  <c r="AG2152" i="1"/>
  <c r="AH2152" i="1" s="1"/>
  <c r="AD2152" i="1"/>
  <c r="AE2152" i="1" s="1"/>
  <c r="AA2152" i="1"/>
  <c r="U2152" i="1"/>
  <c r="P2152" i="1"/>
  <c r="BK2151" i="1"/>
  <c r="BA2151" i="1"/>
  <c r="BB2151" i="1" s="1"/>
  <c r="AS2151" i="1"/>
  <c r="AG2151" i="1"/>
  <c r="AH2151" i="1" s="1"/>
  <c r="AD2151" i="1"/>
  <c r="AE2151" i="1" s="1"/>
  <c r="AC2151" i="1"/>
  <c r="AA2151" i="1"/>
  <c r="W2151" i="1"/>
  <c r="P2151" i="1" s="1"/>
  <c r="U2151" i="1"/>
  <c r="BK2150" i="1"/>
  <c r="BA2150" i="1"/>
  <c r="BB2150" i="1" s="1"/>
  <c r="AS2150" i="1"/>
  <c r="AG2150" i="1"/>
  <c r="AH2150" i="1" s="1"/>
  <c r="AD2150" i="1"/>
  <c r="AE2150" i="1" s="1"/>
  <c r="AA2150" i="1"/>
  <c r="W2150" i="1"/>
  <c r="P2150" i="1" s="1"/>
  <c r="U2150" i="1"/>
  <c r="BK2149" i="1"/>
  <c r="BA2149" i="1"/>
  <c r="BB2149" i="1" s="1"/>
  <c r="AS2149" i="1"/>
  <c r="AG2149" i="1"/>
  <c r="AH2149" i="1" s="1"/>
  <c r="AD2149" i="1"/>
  <c r="AE2149" i="1" s="1"/>
  <c r="AA2149" i="1"/>
  <c r="W2149" i="1"/>
  <c r="P2149" i="1" s="1"/>
  <c r="U2149" i="1"/>
  <c r="BK2148" i="1"/>
  <c r="BA2148" i="1"/>
  <c r="BB2148" i="1" s="1"/>
  <c r="AS2148" i="1"/>
  <c r="AG2148" i="1"/>
  <c r="AH2148" i="1" s="1"/>
  <c r="AD2148" i="1"/>
  <c r="AE2148" i="1" s="1"/>
  <c r="AA2148" i="1"/>
  <c r="Z2148" i="1"/>
  <c r="U2148" i="1"/>
  <c r="P2148" i="1"/>
  <c r="BK2147" i="1"/>
  <c r="BA2147" i="1"/>
  <c r="BB2147" i="1" s="1"/>
  <c r="AS2147" i="1"/>
  <c r="AG2147" i="1"/>
  <c r="AH2147" i="1" s="1"/>
  <c r="AD2147" i="1"/>
  <c r="AE2147" i="1" s="1"/>
  <c r="AA2147" i="1"/>
  <c r="U2147" i="1"/>
  <c r="P2147" i="1"/>
  <c r="BK2146" i="1"/>
  <c r="BA2146" i="1"/>
  <c r="BB2146" i="1" s="1"/>
  <c r="AS2146" i="1"/>
  <c r="AG2146" i="1"/>
  <c r="AH2146" i="1" s="1"/>
  <c r="AD2146" i="1"/>
  <c r="AE2146" i="1" s="1"/>
  <c r="AC2146" i="1"/>
  <c r="AA2146" i="1"/>
  <c r="W2146" i="1"/>
  <c r="P2146" i="1" s="1"/>
  <c r="U2146" i="1"/>
  <c r="BK2145" i="1"/>
  <c r="BA2145" i="1"/>
  <c r="BB2145" i="1" s="1"/>
  <c r="AS2145" i="1"/>
  <c r="AG2145" i="1"/>
  <c r="AH2145" i="1" s="1"/>
  <c r="AD2145" i="1"/>
  <c r="AE2145" i="1" s="1"/>
  <c r="AA2145" i="1"/>
  <c r="U2145" i="1"/>
  <c r="P2145" i="1"/>
  <c r="BK2144" i="1"/>
  <c r="BA2144" i="1"/>
  <c r="BB2144" i="1" s="1"/>
  <c r="AS2144" i="1"/>
  <c r="AG2144" i="1"/>
  <c r="AH2144" i="1" s="1"/>
  <c r="AD2144" i="1"/>
  <c r="AE2144" i="1" s="1"/>
  <c r="AA2144" i="1"/>
  <c r="U2144" i="1"/>
  <c r="BK2143" i="1"/>
  <c r="BA2143" i="1"/>
  <c r="BB2143" i="1" s="1"/>
  <c r="AS2143" i="1"/>
  <c r="AG2143" i="1"/>
  <c r="AH2143" i="1" s="1"/>
  <c r="AD2143" i="1"/>
  <c r="AE2143" i="1" s="1"/>
  <c r="AA2143" i="1"/>
  <c r="W2143" i="1"/>
  <c r="P2143" i="1" s="1"/>
  <c r="U2143" i="1"/>
  <c r="BK2142" i="1"/>
  <c r="BA2142" i="1"/>
  <c r="BB2142" i="1" s="1"/>
  <c r="AS2142" i="1"/>
  <c r="AG2142" i="1"/>
  <c r="AH2142" i="1" s="1"/>
  <c r="AD2142" i="1"/>
  <c r="AE2142" i="1" s="1"/>
  <c r="AC2142" i="1"/>
  <c r="AA2142" i="1"/>
  <c r="W2142" i="1"/>
  <c r="P2142" i="1" s="1"/>
  <c r="U2142" i="1"/>
  <c r="BK2141" i="1"/>
  <c r="BA2141" i="1"/>
  <c r="BB2141" i="1" s="1"/>
  <c r="AS2141" i="1"/>
  <c r="AG2141" i="1"/>
  <c r="AH2141" i="1" s="1"/>
  <c r="AD2141" i="1"/>
  <c r="AE2141" i="1" s="1"/>
  <c r="AA2141" i="1"/>
  <c r="W2141" i="1"/>
  <c r="P2141" i="1" s="1"/>
  <c r="U2141" i="1"/>
  <c r="BK2140" i="1"/>
  <c r="BA2140" i="1"/>
  <c r="BB2140" i="1" s="1"/>
  <c r="AS2140" i="1"/>
  <c r="AG2140" i="1"/>
  <c r="AH2140" i="1" s="1"/>
  <c r="AD2140" i="1"/>
  <c r="AE2140" i="1" s="1"/>
  <c r="AA2140" i="1"/>
  <c r="U2140" i="1"/>
  <c r="BK2139" i="1"/>
  <c r="BA2139" i="1"/>
  <c r="BB2139" i="1" s="1"/>
  <c r="AS2139" i="1"/>
  <c r="AG2139" i="1"/>
  <c r="AH2139" i="1" s="1"/>
  <c r="AD2139" i="1"/>
  <c r="AE2139" i="1" s="1"/>
  <c r="AA2139" i="1"/>
  <c r="Z2139" i="1"/>
  <c r="U2139" i="1"/>
  <c r="P2139" i="1"/>
  <c r="BK2138" i="1"/>
  <c r="BA2138" i="1"/>
  <c r="BB2138" i="1" s="1"/>
  <c r="AS2138" i="1"/>
  <c r="AG2138" i="1"/>
  <c r="AH2138" i="1" s="1"/>
  <c r="AD2138" i="1"/>
  <c r="AE2138" i="1" s="1"/>
  <c r="AA2138" i="1"/>
  <c r="U2138" i="1"/>
  <c r="P2138" i="1"/>
  <c r="BK2137" i="1"/>
  <c r="BA2137" i="1"/>
  <c r="BB2137" i="1" s="1"/>
  <c r="AS2137" i="1"/>
  <c r="AG2137" i="1"/>
  <c r="AH2137" i="1" s="1"/>
  <c r="AD2137" i="1"/>
  <c r="AE2137" i="1" s="1"/>
  <c r="AA2137" i="1"/>
  <c r="U2137" i="1"/>
  <c r="P2137" i="1"/>
  <c r="BK2136" i="1"/>
  <c r="BA2136" i="1"/>
  <c r="BB2136" i="1" s="1"/>
  <c r="AS2136" i="1"/>
  <c r="AG2136" i="1"/>
  <c r="AH2136" i="1" s="1"/>
  <c r="AD2136" i="1"/>
  <c r="AE2136" i="1" s="1"/>
  <c r="AA2136" i="1"/>
  <c r="U2136" i="1"/>
  <c r="S2136" i="1"/>
  <c r="P2136" i="1"/>
  <c r="BK2135" i="1"/>
  <c r="BA2135" i="1"/>
  <c r="BB2135" i="1" s="1"/>
  <c r="AS2135" i="1"/>
  <c r="AG2135" i="1"/>
  <c r="AH2135" i="1" s="1"/>
  <c r="AD2135" i="1"/>
  <c r="AE2135" i="1" s="1"/>
  <c r="AA2135" i="1"/>
  <c r="U2135" i="1"/>
  <c r="P2135" i="1"/>
  <c r="BK2134" i="1"/>
  <c r="BA2134" i="1"/>
  <c r="BB2134" i="1" s="1"/>
  <c r="AS2134" i="1"/>
  <c r="AG2134" i="1"/>
  <c r="AH2134" i="1" s="1"/>
  <c r="AD2134" i="1"/>
  <c r="AE2134" i="1" s="1"/>
  <c r="AC2134" i="1"/>
  <c r="AA2134" i="1"/>
  <c r="W2134" i="1"/>
  <c r="P2134" i="1" s="1"/>
  <c r="U2134" i="1"/>
  <c r="BK2133" i="1"/>
  <c r="BA2133" i="1"/>
  <c r="BB2133" i="1" s="1"/>
  <c r="AS2133" i="1"/>
  <c r="AG2133" i="1"/>
  <c r="AH2133" i="1" s="1"/>
  <c r="AD2133" i="1"/>
  <c r="AE2133" i="1" s="1"/>
  <c r="AA2133" i="1"/>
  <c r="U2133" i="1"/>
  <c r="P2133" i="1"/>
  <c r="BK2132" i="1"/>
  <c r="BA2132" i="1"/>
  <c r="BB2132" i="1" s="1"/>
  <c r="AS2132" i="1"/>
  <c r="AG2132" i="1"/>
  <c r="AH2132" i="1" s="1"/>
  <c r="AD2132" i="1"/>
  <c r="AE2132" i="1" s="1"/>
  <c r="AC2132" i="1"/>
  <c r="AA2132" i="1"/>
  <c r="W2132" i="1"/>
  <c r="P2132" i="1" s="1"/>
  <c r="U2132" i="1"/>
  <c r="BK2131" i="1"/>
  <c r="BA2131" i="1"/>
  <c r="BB2131" i="1" s="1"/>
  <c r="AS2131" i="1"/>
  <c r="AG2131" i="1"/>
  <c r="AH2131" i="1" s="1"/>
  <c r="AD2131" i="1"/>
  <c r="AE2131" i="1" s="1"/>
  <c r="AA2131" i="1"/>
  <c r="W2131" i="1"/>
  <c r="P2131" i="1" s="1"/>
  <c r="U2131" i="1"/>
  <c r="BK2130" i="1"/>
  <c r="BA2130" i="1"/>
  <c r="BB2130" i="1" s="1"/>
  <c r="AS2130" i="1"/>
  <c r="AG2130" i="1"/>
  <c r="AH2130" i="1" s="1"/>
  <c r="AD2130" i="1"/>
  <c r="AE2130" i="1" s="1"/>
  <c r="AA2130" i="1"/>
  <c r="U2130" i="1"/>
  <c r="S2130" i="1"/>
  <c r="P2130" i="1"/>
  <c r="BK2129" i="1"/>
  <c r="BA2129" i="1"/>
  <c r="BB2129" i="1" s="1"/>
  <c r="AS2129" i="1"/>
  <c r="AG2129" i="1"/>
  <c r="AH2129" i="1" s="1"/>
  <c r="AD2129" i="1"/>
  <c r="AE2129" i="1" s="1"/>
  <c r="AA2129" i="1"/>
  <c r="W2129" i="1"/>
  <c r="P2129" i="1" s="1"/>
  <c r="U2129" i="1"/>
  <c r="BK2128" i="1"/>
  <c r="BA2128" i="1"/>
  <c r="BB2128" i="1" s="1"/>
  <c r="AS2128" i="1"/>
  <c r="AG2128" i="1"/>
  <c r="AH2128" i="1" s="1"/>
  <c r="AD2128" i="1"/>
  <c r="AE2128" i="1" s="1"/>
  <c r="AA2128" i="1"/>
  <c r="U2128" i="1"/>
  <c r="P2128" i="1"/>
  <c r="BK2127" i="1"/>
  <c r="BA2127" i="1"/>
  <c r="BB2127" i="1" s="1"/>
  <c r="AS2127" i="1"/>
  <c r="AG2127" i="1"/>
  <c r="AH2127" i="1" s="1"/>
  <c r="AD2127" i="1"/>
  <c r="AE2127" i="1" s="1"/>
  <c r="AA2127" i="1"/>
  <c r="U2127" i="1"/>
  <c r="P2127" i="1"/>
  <c r="BK2126" i="1"/>
  <c r="BA2126" i="1"/>
  <c r="BB2126" i="1" s="1"/>
  <c r="AS2126" i="1"/>
  <c r="AG2126" i="1"/>
  <c r="AH2126" i="1" s="1"/>
  <c r="AD2126" i="1"/>
  <c r="AE2126" i="1" s="1"/>
  <c r="AA2126" i="1"/>
  <c r="W2126" i="1"/>
  <c r="P2126" i="1" s="1"/>
  <c r="U2126" i="1"/>
  <c r="BK2125" i="1"/>
  <c r="BA2125" i="1"/>
  <c r="BB2125" i="1" s="1"/>
  <c r="AS2125" i="1"/>
  <c r="AG2125" i="1"/>
  <c r="AH2125" i="1" s="1"/>
  <c r="AD2125" i="1"/>
  <c r="AE2125" i="1" s="1"/>
  <c r="AC2125" i="1"/>
  <c r="AA2125" i="1"/>
  <c r="W2125" i="1"/>
  <c r="P2125" i="1" s="1"/>
  <c r="U2125" i="1"/>
  <c r="BK2124" i="1"/>
  <c r="BA2124" i="1"/>
  <c r="BB2124" i="1" s="1"/>
  <c r="AS2124" i="1"/>
  <c r="AG2124" i="1"/>
  <c r="AH2124" i="1" s="1"/>
  <c r="AD2124" i="1"/>
  <c r="AE2124" i="1" s="1"/>
  <c r="AC2124" i="1"/>
  <c r="AA2124" i="1"/>
  <c r="U2124" i="1"/>
  <c r="P2124" i="1"/>
  <c r="BK2123" i="1"/>
  <c r="BA2123" i="1"/>
  <c r="BB2123" i="1" s="1"/>
  <c r="AS2123" i="1"/>
  <c r="AG2123" i="1"/>
  <c r="AH2123" i="1" s="1"/>
  <c r="AD2123" i="1"/>
  <c r="AE2123" i="1" s="1"/>
  <c r="AC2123" i="1"/>
  <c r="AA2123" i="1"/>
  <c r="W2123" i="1"/>
  <c r="P2123" i="1" s="1"/>
  <c r="U2123" i="1"/>
  <c r="BA2122" i="1"/>
  <c r="BB2122" i="1" s="1"/>
  <c r="AS2122" i="1"/>
  <c r="AG2122" i="1"/>
  <c r="AH2122" i="1" s="1"/>
  <c r="AD2122" i="1"/>
  <c r="AE2122" i="1" s="1"/>
  <c r="AA2122" i="1"/>
  <c r="W2122" i="1"/>
  <c r="P2122" i="1" s="1"/>
  <c r="U2122" i="1"/>
  <c r="BK2121" i="1"/>
  <c r="BA2121" i="1"/>
  <c r="BB2121" i="1" s="1"/>
  <c r="AS2121" i="1"/>
  <c r="AG2121" i="1"/>
  <c r="AH2121" i="1" s="1"/>
  <c r="AD2121" i="1"/>
  <c r="AE2121" i="1" s="1"/>
  <c r="AA2121" i="1"/>
  <c r="W2121" i="1"/>
  <c r="P2121" i="1" s="1"/>
  <c r="U2121" i="1"/>
  <c r="BA2120" i="1"/>
  <c r="BB2120" i="1" s="1"/>
  <c r="AS2120" i="1"/>
  <c r="AG2120" i="1"/>
  <c r="AH2120" i="1" s="1"/>
  <c r="AD2120" i="1"/>
  <c r="AE2120" i="1" s="1"/>
  <c r="AC2120" i="1"/>
  <c r="AA2120" i="1"/>
  <c r="W2120" i="1"/>
  <c r="P2120" i="1" s="1"/>
  <c r="U2120" i="1"/>
  <c r="BA2119" i="1"/>
  <c r="BB2119" i="1" s="1"/>
  <c r="AS2119" i="1"/>
  <c r="AG2119" i="1"/>
  <c r="AH2119" i="1" s="1"/>
  <c r="AD2119" i="1"/>
  <c r="AE2119" i="1" s="1"/>
  <c r="AA2119" i="1"/>
  <c r="W2119" i="1"/>
  <c r="P2119" i="1" s="1"/>
  <c r="U2119" i="1"/>
  <c r="BK2118" i="1"/>
  <c r="BA2118" i="1"/>
  <c r="BB2118" i="1" s="1"/>
  <c r="AS2118" i="1"/>
  <c r="AG2118" i="1"/>
  <c r="AH2118" i="1" s="1"/>
  <c r="AD2118" i="1"/>
  <c r="AE2118" i="1" s="1"/>
  <c r="AA2118" i="1"/>
  <c r="W2118" i="1"/>
  <c r="P2118" i="1" s="1"/>
  <c r="U2118" i="1"/>
  <c r="BK2117" i="1"/>
  <c r="BA2117" i="1"/>
  <c r="BB2117" i="1" s="1"/>
  <c r="AS2117" i="1"/>
  <c r="AG2117" i="1"/>
  <c r="AH2117" i="1" s="1"/>
  <c r="AD2117" i="1"/>
  <c r="AE2117" i="1" s="1"/>
  <c r="AA2117" i="1"/>
  <c r="W2117" i="1"/>
  <c r="P2117" i="1" s="1"/>
  <c r="U2117" i="1"/>
  <c r="BK2116" i="1"/>
  <c r="BA2116" i="1"/>
  <c r="BB2116" i="1" s="1"/>
  <c r="AS2116" i="1"/>
  <c r="AG2116" i="1"/>
  <c r="AH2116" i="1" s="1"/>
  <c r="AD2116" i="1"/>
  <c r="AE2116" i="1" s="1"/>
  <c r="AA2116" i="1"/>
  <c r="W2116" i="1"/>
  <c r="P2116" i="1" s="1"/>
  <c r="U2116" i="1"/>
  <c r="BK2115" i="1"/>
  <c r="BA2115" i="1"/>
  <c r="BB2115" i="1" s="1"/>
  <c r="AS2115" i="1"/>
  <c r="AG2115" i="1"/>
  <c r="AH2115" i="1" s="1"/>
  <c r="AD2115" i="1"/>
  <c r="AE2115" i="1" s="1"/>
  <c r="AA2115" i="1"/>
  <c r="W2115" i="1"/>
  <c r="P2115" i="1" s="1"/>
  <c r="U2115" i="1"/>
  <c r="BK2114" i="1"/>
  <c r="BA2114" i="1"/>
  <c r="BB2114" i="1" s="1"/>
  <c r="AS2114" i="1"/>
  <c r="AG2114" i="1"/>
  <c r="AH2114" i="1" s="1"/>
  <c r="AD2114" i="1"/>
  <c r="AE2114" i="1" s="1"/>
  <c r="AA2114" i="1"/>
  <c r="W2114" i="1"/>
  <c r="P2114" i="1" s="1"/>
  <c r="U2114" i="1"/>
  <c r="BK2113" i="1"/>
  <c r="BA2113" i="1"/>
  <c r="BB2113" i="1" s="1"/>
  <c r="AS2113" i="1"/>
  <c r="AG2113" i="1"/>
  <c r="AH2113" i="1" s="1"/>
  <c r="AD2113" i="1"/>
  <c r="AE2113" i="1" s="1"/>
  <c r="AC2113" i="1"/>
  <c r="AA2113" i="1"/>
  <c r="U2113" i="1"/>
  <c r="P2113" i="1"/>
  <c r="BK2112" i="1"/>
  <c r="BA2112" i="1"/>
  <c r="BB2112" i="1" s="1"/>
  <c r="AS2112" i="1"/>
  <c r="AG2112" i="1"/>
  <c r="AH2112" i="1" s="1"/>
  <c r="AD2112" i="1"/>
  <c r="AE2112" i="1" s="1"/>
  <c r="AC2112" i="1"/>
  <c r="AA2112" i="1"/>
  <c r="W2112" i="1"/>
  <c r="P2112" i="1" s="1"/>
  <c r="U2112" i="1"/>
  <c r="BK2111" i="1"/>
  <c r="BA2111" i="1"/>
  <c r="BB2111" i="1" s="1"/>
  <c r="AS2111" i="1"/>
  <c r="AG2111" i="1"/>
  <c r="AH2111" i="1" s="1"/>
  <c r="AD2111" i="1"/>
  <c r="AE2111" i="1" s="1"/>
  <c r="AA2111" i="1"/>
  <c r="U2111" i="1"/>
  <c r="P2111" i="1"/>
  <c r="BK2110" i="1"/>
  <c r="BA2110" i="1"/>
  <c r="BB2110" i="1" s="1"/>
  <c r="AS2110" i="1"/>
  <c r="AG2110" i="1"/>
  <c r="AH2110" i="1" s="1"/>
  <c r="AD2110" i="1"/>
  <c r="AE2110" i="1" s="1"/>
  <c r="AC2110" i="1"/>
  <c r="AA2110" i="1"/>
  <c r="U2110" i="1"/>
  <c r="P2110" i="1"/>
  <c r="BK2109" i="1"/>
  <c r="BA2109" i="1"/>
  <c r="BB2109" i="1" s="1"/>
  <c r="AS2109" i="1"/>
  <c r="AG2109" i="1"/>
  <c r="AH2109" i="1" s="1"/>
  <c r="AD2109" i="1"/>
  <c r="AE2109" i="1" s="1"/>
  <c r="AC2109" i="1"/>
  <c r="AA2109" i="1"/>
  <c r="U2109" i="1"/>
  <c r="P2109" i="1"/>
  <c r="BK2108" i="1"/>
  <c r="BA2108" i="1"/>
  <c r="BB2108" i="1" s="1"/>
  <c r="AS2108" i="1"/>
  <c r="AG2108" i="1"/>
  <c r="AH2108" i="1" s="1"/>
  <c r="AD2108" i="1"/>
  <c r="AE2108" i="1" s="1"/>
  <c r="AC2108" i="1"/>
  <c r="AA2108" i="1"/>
  <c r="W2108" i="1"/>
  <c r="P2108" i="1" s="1"/>
  <c r="U2108" i="1"/>
  <c r="BK2107" i="1"/>
  <c r="BA2107" i="1"/>
  <c r="BB2107" i="1" s="1"/>
  <c r="AS2107" i="1"/>
  <c r="AG2107" i="1"/>
  <c r="AH2107" i="1" s="1"/>
  <c r="AD2107" i="1"/>
  <c r="AE2107" i="1" s="1"/>
  <c r="AC2107" i="1"/>
  <c r="AA2107" i="1"/>
  <c r="U2107" i="1"/>
  <c r="P2107" i="1"/>
  <c r="BK2106" i="1"/>
  <c r="BA2106" i="1"/>
  <c r="BB2106" i="1" s="1"/>
  <c r="AS2106" i="1"/>
  <c r="AG2106" i="1"/>
  <c r="AH2106" i="1" s="1"/>
  <c r="AD2106" i="1"/>
  <c r="AE2106" i="1" s="1"/>
  <c r="AA2106" i="1"/>
  <c r="U2106" i="1"/>
  <c r="P2106" i="1"/>
  <c r="BK2105" i="1"/>
  <c r="BA2105" i="1"/>
  <c r="BB2105" i="1" s="1"/>
  <c r="AS2105" i="1"/>
  <c r="AG2105" i="1"/>
  <c r="AH2105" i="1" s="1"/>
  <c r="AD2105" i="1"/>
  <c r="AE2105" i="1" s="1"/>
  <c r="AA2105" i="1"/>
  <c r="U2105" i="1"/>
  <c r="P2105" i="1"/>
  <c r="BK2104" i="1"/>
  <c r="BA2104" i="1"/>
  <c r="BB2104" i="1" s="1"/>
  <c r="AS2104" i="1"/>
  <c r="AG2104" i="1"/>
  <c r="AH2104" i="1" s="1"/>
  <c r="AD2104" i="1"/>
  <c r="AE2104" i="1" s="1"/>
  <c r="AA2104" i="1"/>
  <c r="U2104" i="1"/>
  <c r="P2104" i="1"/>
  <c r="BK2103" i="1"/>
  <c r="BA2103" i="1"/>
  <c r="BB2103" i="1" s="1"/>
  <c r="AS2103" i="1"/>
  <c r="AG2103" i="1"/>
  <c r="AH2103" i="1" s="1"/>
  <c r="AD2103" i="1"/>
  <c r="AE2103" i="1" s="1"/>
  <c r="AC2103" i="1"/>
  <c r="AA2103" i="1"/>
  <c r="W2103" i="1"/>
  <c r="P2103" i="1" s="1"/>
  <c r="U2103" i="1"/>
  <c r="BK2102" i="1"/>
  <c r="BA2102" i="1"/>
  <c r="BB2102" i="1" s="1"/>
  <c r="AS2102" i="1"/>
  <c r="AG2102" i="1"/>
  <c r="AH2102" i="1" s="1"/>
  <c r="AD2102" i="1"/>
  <c r="AE2102" i="1" s="1"/>
  <c r="AA2102" i="1"/>
  <c r="U2102" i="1"/>
  <c r="P2102" i="1"/>
  <c r="BK2101" i="1"/>
  <c r="BA2101" i="1"/>
  <c r="BB2101" i="1" s="1"/>
  <c r="AS2101" i="1"/>
  <c r="AG2101" i="1"/>
  <c r="AH2101" i="1" s="1"/>
  <c r="AD2101" i="1"/>
  <c r="AE2101" i="1" s="1"/>
  <c r="AA2101" i="1"/>
  <c r="U2101" i="1"/>
  <c r="P2101" i="1"/>
  <c r="BK2100" i="1"/>
  <c r="BA2100" i="1"/>
  <c r="BB2100" i="1" s="1"/>
  <c r="AS2100" i="1"/>
  <c r="AG2100" i="1"/>
  <c r="AH2100" i="1" s="1"/>
  <c r="AD2100" i="1"/>
  <c r="AE2100" i="1" s="1"/>
  <c r="AA2100" i="1"/>
  <c r="U2100" i="1"/>
  <c r="P2100" i="1"/>
  <c r="BK2099" i="1"/>
  <c r="BA2099" i="1"/>
  <c r="BB2099" i="1" s="1"/>
  <c r="AS2099" i="1"/>
  <c r="AG2099" i="1"/>
  <c r="AH2099" i="1" s="1"/>
  <c r="AD2099" i="1"/>
  <c r="AE2099" i="1" s="1"/>
  <c r="AA2099" i="1"/>
  <c r="U2099" i="1"/>
  <c r="P2099" i="1"/>
  <c r="BK2098" i="1"/>
  <c r="BA2098" i="1"/>
  <c r="BB2098" i="1" s="1"/>
  <c r="AS2098" i="1"/>
  <c r="AG2098" i="1"/>
  <c r="AH2098" i="1" s="1"/>
  <c r="AD2098" i="1"/>
  <c r="AE2098" i="1" s="1"/>
  <c r="AC2098" i="1"/>
  <c r="AA2098" i="1"/>
  <c r="U2098" i="1"/>
  <c r="P2098" i="1"/>
  <c r="BK2097" i="1"/>
  <c r="BA2097" i="1"/>
  <c r="BB2097" i="1" s="1"/>
  <c r="AS2097" i="1"/>
  <c r="AG2097" i="1"/>
  <c r="AH2097" i="1" s="1"/>
  <c r="AD2097" i="1"/>
  <c r="AE2097" i="1" s="1"/>
  <c r="AA2097" i="1"/>
  <c r="W2097" i="1"/>
  <c r="P2097" i="1" s="1"/>
  <c r="U2097" i="1"/>
  <c r="BK2096" i="1"/>
  <c r="BA2096" i="1"/>
  <c r="BB2096" i="1" s="1"/>
  <c r="AS2096" i="1"/>
  <c r="AG2096" i="1"/>
  <c r="AH2096" i="1" s="1"/>
  <c r="AD2096" i="1"/>
  <c r="AE2096" i="1" s="1"/>
  <c r="AA2096" i="1"/>
  <c r="W2096" i="1"/>
  <c r="P2096" i="1" s="1"/>
  <c r="U2096" i="1"/>
  <c r="BK2095" i="1"/>
  <c r="BA2095" i="1"/>
  <c r="BB2095" i="1" s="1"/>
  <c r="AS2095" i="1"/>
  <c r="AG2095" i="1"/>
  <c r="AH2095" i="1" s="1"/>
  <c r="AD2095" i="1"/>
  <c r="AE2095" i="1" s="1"/>
  <c r="AC2095" i="1"/>
  <c r="AA2095" i="1"/>
  <c r="W2095" i="1"/>
  <c r="P2095" i="1" s="1"/>
  <c r="U2095" i="1"/>
  <c r="BK2094" i="1"/>
  <c r="BA2094" i="1"/>
  <c r="BB2094" i="1" s="1"/>
  <c r="AS2094" i="1"/>
  <c r="AG2094" i="1"/>
  <c r="AH2094" i="1" s="1"/>
  <c r="AD2094" i="1"/>
  <c r="AE2094" i="1" s="1"/>
  <c r="AC2094" i="1"/>
  <c r="AA2094" i="1"/>
  <c r="W2094" i="1"/>
  <c r="P2094" i="1" s="1"/>
  <c r="U2094" i="1"/>
  <c r="BK2093" i="1"/>
  <c r="BA2093" i="1"/>
  <c r="BB2093" i="1" s="1"/>
  <c r="AS2093" i="1"/>
  <c r="AG2093" i="1"/>
  <c r="AH2093" i="1" s="1"/>
  <c r="AD2093" i="1"/>
  <c r="AE2093" i="1" s="1"/>
  <c r="AA2093" i="1"/>
  <c r="U2093" i="1"/>
  <c r="P2093" i="1"/>
  <c r="BK2092" i="1"/>
  <c r="BA2092" i="1"/>
  <c r="BB2092" i="1" s="1"/>
  <c r="AS2092" i="1"/>
  <c r="AG2092" i="1"/>
  <c r="AH2092" i="1" s="1"/>
  <c r="AD2092" i="1"/>
  <c r="AE2092" i="1" s="1"/>
  <c r="AA2092" i="1"/>
  <c r="U2092" i="1"/>
  <c r="S2092" i="1"/>
  <c r="P2092" i="1"/>
  <c r="BK2091" i="1"/>
  <c r="BA2091" i="1"/>
  <c r="BB2091" i="1" s="1"/>
  <c r="AS2091" i="1"/>
  <c r="AG2091" i="1"/>
  <c r="AH2091" i="1" s="1"/>
  <c r="AD2091" i="1"/>
  <c r="AE2091" i="1" s="1"/>
  <c r="AC2091" i="1"/>
  <c r="AA2091" i="1"/>
  <c r="W2091" i="1"/>
  <c r="P2091" i="1" s="1"/>
  <c r="U2091" i="1"/>
  <c r="BK2090" i="1"/>
  <c r="BA2090" i="1"/>
  <c r="BB2090" i="1" s="1"/>
  <c r="AS2090" i="1"/>
  <c r="AG2090" i="1"/>
  <c r="AH2090" i="1" s="1"/>
  <c r="AD2090" i="1"/>
  <c r="AE2090" i="1" s="1"/>
  <c r="AC2090" i="1"/>
  <c r="AA2090" i="1"/>
  <c r="W2090" i="1"/>
  <c r="P2090" i="1" s="1"/>
  <c r="U2090" i="1"/>
  <c r="BK2089" i="1"/>
  <c r="BA2089" i="1"/>
  <c r="BB2089" i="1" s="1"/>
  <c r="AS2089" i="1"/>
  <c r="AG2089" i="1"/>
  <c r="AH2089" i="1" s="1"/>
  <c r="AD2089" i="1"/>
  <c r="AE2089" i="1" s="1"/>
  <c r="AA2089" i="1"/>
  <c r="W2089" i="1"/>
  <c r="P2089" i="1" s="1"/>
  <c r="U2089" i="1"/>
  <c r="BK2088" i="1"/>
  <c r="BA2088" i="1"/>
  <c r="BB2088" i="1" s="1"/>
  <c r="AS2088" i="1"/>
  <c r="AG2088" i="1"/>
  <c r="AH2088" i="1" s="1"/>
  <c r="AD2088" i="1"/>
  <c r="AE2088" i="1" s="1"/>
  <c r="AC2088" i="1"/>
  <c r="AA2088" i="1"/>
  <c r="W2088" i="1"/>
  <c r="P2088" i="1" s="1"/>
  <c r="U2088" i="1"/>
  <c r="BA2087" i="1"/>
  <c r="BB2087" i="1" s="1"/>
  <c r="AS2087" i="1"/>
  <c r="AG2087" i="1"/>
  <c r="AH2087" i="1" s="1"/>
  <c r="AD2087" i="1"/>
  <c r="AE2087" i="1" s="1"/>
  <c r="AA2087" i="1"/>
  <c r="W2087" i="1"/>
  <c r="P2087" i="1" s="1"/>
  <c r="U2087" i="1"/>
  <c r="BK2086" i="1"/>
  <c r="BA2086" i="1"/>
  <c r="BB2086" i="1" s="1"/>
  <c r="AS2086" i="1"/>
  <c r="AG2086" i="1"/>
  <c r="AH2086" i="1" s="1"/>
  <c r="AD2086" i="1"/>
  <c r="AE2086" i="1" s="1"/>
  <c r="AA2086" i="1"/>
  <c r="W2086" i="1"/>
  <c r="P2086" i="1" s="1"/>
  <c r="U2086" i="1"/>
  <c r="BK2085" i="1"/>
  <c r="BA2085" i="1"/>
  <c r="BB2085" i="1" s="1"/>
  <c r="AS2085" i="1"/>
  <c r="AG2085" i="1"/>
  <c r="AH2085" i="1" s="1"/>
  <c r="AD2085" i="1"/>
  <c r="AE2085" i="1" s="1"/>
  <c r="AC2085" i="1"/>
  <c r="AA2085" i="1"/>
  <c r="W2085" i="1"/>
  <c r="P2085" i="1" s="1"/>
  <c r="U2085" i="1"/>
  <c r="BK2084" i="1"/>
  <c r="BA2084" i="1"/>
  <c r="BB2084" i="1" s="1"/>
  <c r="AS2084" i="1"/>
  <c r="AG2084" i="1"/>
  <c r="AH2084" i="1" s="1"/>
  <c r="AD2084" i="1"/>
  <c r="AE2084" i="1" s="1"/>
  <c r="AA2084" i="1"/>
  <c r="W2084" i="1"/>
  <c r="P2084" i="1" s="1"/>
  <c r="U2084" i="1"/>
  <c r="BK2083" i="1"/>
  <c r="BA2083" i="1"/>
  <c r="BB2083" i="1" s="1"/>
  <c r="AS2083" i="1"/>
  <c r="AG2083" i="1"/>
  <c r="AH2083" i="1" s="1"/>
  <c r="AD2083" i="1"/>
  <c r="AE2083" i="1" s="1"/>
  <c r="AC2083" i="1"/>
  <c r="AA2083" i="1"/>
  <c r="W2083" i="1"/>
  <c r="P2083" i="1" s="1"/>
  <c r="U2083" i="1"/>
  <c r="BK2082" i="1"/>
  <c r="BA2082" i="1"/>
  <c r="BB2082" i="1" s="1"/>
  <c r="AS2082" i="1"/>
  <c r="AG2082" i="1"/>
  <c r="AH2082" i="1" s="1"/>
  <c r="AD2082" i="1"/>
  <c r="AE2082" i="1" s="1"/>
  <c r="AA2082" i="1"/>
  <c r="W2082" i="1"/>
  <c r="P2082" i="1" s="1"/>
  <c r="U2082" i="1"/>
  <c r="BK2081" i="1"/>
  <c r="BA2081" i="1"/>
  <c r="BB2081" i="1" s="1"/>
  <c r="AS2081" i="1"/>
  <c r="AG2081" i="1"/>
  <c r="AH2081" i="1" s="1"/>
  <c r="AD2081" i="1"/>
  <c r="AE2081" i="1" s="1"/>
  <c r="AC2081" i="1"/>
  <c r="AA2081" i="1"/>
  <c r="W2081" i="1"/>
  <c r="P2081" i="1" s="1"/>
  <c r="U2081" i="1"/>
  <c r="BK2080" i="1"/>
  <c r="BA2080" i="1"/>
  <c r="BB2080" i="1" s="1"/>
  <c r="AS2080" i="1"/>
  <c r="AG2080" i="1"/>
  <c r="AH2080" i="1" s="1"/>
  <c r="AD2080" i="1"/>
  <c r="AE2080" i="1" s="1"/>
  <c r="AC2080" i="1"/>
  <c r="AA2080" i="1"/>
  <c r="U2080" i="1"/>
  <c r="P2080" i="1"/>
  <c r="BK2079" i="1"/>
  <c r="BA2079" i="1"/>
  <c r="BB2079" i="1" s="1"/>
  <c r="AS2079" i="1"/>
  <c r="AG2079" i="1"/>
  <c r="AH2079" i="1" s="1"/>
  <c r="AD2079" i="1"/>
  <c r="AE2079" i="1" s="1"/>
  <c r="AC2079" i="1"/>
  <c r="AA2079" i="1"/>
  <c r="U2079" i="1"/>
  <c r="P2079" i="1"/>
  <c r="BK2078" i="1"/>
  <c r="BA2078" i="1"/>
  <c r="BB2078" i="1" s="1"/>
  <c r="AS2078" i="1"/>
  <c r="AG2078" i="1"/>
  <c r="AH2078" i="1" s="1"/>
  <c r="AD2078" i="1"/>
  <c r="AE2078" i="1" s="1"/>
  <c r="AA2078" i="1"/>
  <c r="W2078" i="1"/>
  <c r="P2078" i="1" s="1"/>
  <c r="U2078" i="1"/>
  <c r="BK2077" i="1"/>
  <c r="BA2077" i="1"/>
  <c r="BB2077" i="1" s="1"/>
  <c r="AS2077" i="1"/>
  <c r="AG2077" i="1"/>
  <c r="AH2077" i="1" s="1"/>
  <c r="AD2077" i="1"/>
  <c r="AE2077" i="1" s="1"/>
  <c r="AA2077" i="1"/>
  <c r="U2077" i="1"/>
  <c r="S2077" i="1"/>
  <c r="P2077" i="1"/>
  <c r="BK2076" i="1"/>
  <c r="BA2076" i="1"/>
  <c r="BB2076" i="1" s="1"/>
  <c r="AS2076" i="1"/>
  <c r="AG2076" i="1"/>
  <c r="AH2076" i="1" s="1"/>
  <c r="AD2076" i="1"/>
  <c r="AE2076" i="1" s="1"/>
  <c r="AA2076" i="1"/>
  <c r="U2076" i="1"/>
  <c r="P2076" i="1"/>
  <c r="BA2075" i="1"/>
  <c r="BB2075" i="1" s="1"/>
  <c r="AS2075" i="1"/>
  <c r="AG2075" i="1"/>
  <c r="AH2075" i="1" s="1"/>
  <c r="AD2075" i="1"/>
  <c r="AE2075" i="1" s="1"/>
  <c r="AA2075" i="1"/>
  <c r="W2075" i="1"/>
  <c r="P2075" i="1" s="1"/>
  <c r="U2075" i="1"/>
  <c r="BK2074" i="1"/>
  <c r="BA2074" i="1"/>
  <c r="BB2074" i="1" s="1"/>
  <c r="AS2074" i="1"/>
  <c r="AG2074" i="1"/>
  <c r="AH2074" i="1" s="1"/>
  <c r="AD2074" i="1"/>
  <c r="AE2074" i="1" s="1"/>
  <c r="AA2074" i="1"/>
  <c r="U2074" i="1"/>
  <c r="P2074" i="1"/>
  <c r="BK2073" i="1"/>
  <c r="BA2073" i="1"/>
  <c r="BB2073" i="1" s="1"/>
  <c r="AS2073" i="1"/>
  <c r="AG2073" i="1"/>
  <c r="AH2073" i="1" s="1"/>
  <c r="AD2073" i="1"/>
  <c r="AE2073" i="1" s="1"/>
  <c r="AA2073" i="1"/>
  <c r="W2073" i="1"/>
  <c r="P2073" i="1" s="1"/>
  <c r="U2073" i="1"/>
  <c r="BK2072" i="1"/>
  <c r="BA2072" i="1"/>
  <c r="BB2072" i="1" s="1"/>
  <c r="AS2072" i="1"/>
  <c r="AG2072" i="1"/>
  <c r="AH2072" i="1" s="1"/>
  <c r="AD2072" i="1"/>
  <c r="AE2072" i="1" s="1"/>
  <c r="AC2072" i="1"/>
  <c r="AA2072" i="1"/>
  <c r="W2072" i="1"/>
  <c r="P2072" i="1" s="1"/>
  <c r="U2072" i="1"/>
  <c r="BK2071" i="1"/>
  <c r="BA2071" i="1"/>
  <c r="BB2071" i="1" s="1"/>
  <c r="AS2071" i="1"/>
  <c r="AG2071" i="1"/>
  <c r="AH2071" i="1" s="1"/>
  <c r="AD2071" i="1"/>
  <c r="AE2071" i="1" s="1"/>
  <c r="AC2071" i="1"/>
  <c r="AA2071" i="1"/>
  <c r="U2071" i="1"/>
  <c r="P2071" i="1"/>
  <c r="BK2070" i="1"/>
  <c r="BA2070" i="1"/>
  <c r="BB2070" i="1" s="1"/>
  <c r="AS2070" i="1"/>
  <c r="AG2070" i="1"/>
  <c r="AH2070" i="1" s="1"/>
  <c r="AD2070" i="1"/>
  <c r="AE2070" i="1" s="1"/>
  <c r="AA2070" i="1"/>
  <c r="W2070" i="1"/>
  <c r="P2070" i="1" s="1"/>
  <c r="U2070" i="1"/>
  <c r="BK2069" i="1"/>
  <c r="BA2069" i="1"/>
  <c r="BB2069" i="1" s="1"/>
  <c r="AS2069" i="1"/>
  <c r="AG2069" i="1"/>
  <c r="AH2069" i="1" s="1"/>
  <c r="AD2069" i="1"/>
  <c r="AE2069" i="1" s="1"/>
  <c r="AC2069" i="1"/>
  <c r="AA2069" i="1"/>
  <c r="U2069" i="1"/>
  <c r="P2069" i="1"/>
  <c r="BK2068" i="1"/>
  <c r="BA2068" i="1"/>
  <c r="BB2068" i="1" s="1"/>
  <c r="AS2068" i="1"/>
  <c r="AG2068" i="1"/>
  <c r="AH2068" i="1" s="1"/>
  <c r="AD2068" i="1"/>
  <c r="AE2068" i="1" s="1"/>
  <c r="AC2068" i="1"/>
  <c r="AA2068" i="1"/>
  <c r="W2068" i="1"/>
  <c r="P2068" i="1" s="1"/>
  <c r="U2068" i="1"/>
  <c r="BK2067" i="1"/>
  <c r="BA2067" i="1"/>
  <c r="BB2067" i="1" s="1"/>
  <c r="AS2067" i="1"/>
  <c r="AG2067" i="1"/>
  <c r="AH2067" i="1" s="1"/>
  <c r="AD2067" i="1"/>
  <c r="AE2067" i="1" s="1"/>
  <c r="AC2067" i="1"/>
  <c r="AA2067" i="1"/>
  <c r="W2067" i="1"/>
  <c r="P2067" i="1" s="1"/>
  <c r="U2067" i="1"/>
  <c r="BK2066" i="1"/>
  <c r="BA2066" i="1"/>
  <c r="BB2066" i="1" s="1"/>
  <c r="AS2066" i="1"/>
  <c r="AG2066" i="1"/>
  <c r="AH2066" i="1" s="1"/>
  <c r="AD2066" i="1"/>
  <c r="AE2066" i="1" s="1"/>
  <c r="AA2066" i="1"/>
  <c r="W2066" i="1"/>
  <c r="P2066" i="1" s="1"/>
  <c r="U2066" i="1"/>
  <c r="BK2065" i="1"/>
  <c r="BA2065" i="1"/>
  <c r="BB2065" i="1" s="1"/>
  <c r="AS2065" i="1"/>
  <c r="AG2065" i="1"/>
  <c r="AH2065" i="1" s="1"/>
  <c r="AD2065" i="1"/>
  <c r="AE2065" i="1" s="1"/>
  <c r="AA2065" i="1"/>
  <c r="W2065" i="1"/>
  <c r="P2065" i="1" s="1"/>
  <c r="U2065" i="1"/>
  <c r="BK2064" i="1"/>
  <c r="BA2064" i="1"/>
  <c r="BB2064" i="1" s="1"/>
  <c r="AS2064" i="1"/>
  <c r="AG2064" i="1"/>
  <c r="AH2064" i="1" s="1"/>
  <c r="AD2064" i="1"/>
  <c r="AE2064" i="1" s="1"/>
  <c r="AA2064" i="1"/>
  <c r="U2064" i="1"/>
  <c r="S2064" i="1"/>
  <c r="P2064" i="1"/>
  <c r="BK2063" i="1"/>
  <c r="BA2063" i="1"/>
  <c r="BB2063" i="1" s="1"/>
  <c r="AS2063" i="1"/>
  <c r="AG2063" i="1"/>
  <c r="AH2063" i="1" s="1"/>
  <c r="AD2063" i="1"/>
  <c r="AE2063" i="1" s="1"/>
  <c r="AA2063" i="1"/>
  <c r="U2063" i="1"/>
  <c r="S2063" i="1"/>
  <c r="P2063" i="1"/>
  <c r="BK2062" i="1"/>
  <c r="BA2062" i="1"/>
  <c r="BB2062" i="1" s="1"/>
  <c r="AS2062" i="1"/>
  <c r="AG2062" i="1"/>
  <c r="AH2062" i="1" s="1"/>
  <c r="AD2062" i="1"/>
  <c r="AE2062" i="1" s="1"/>
  <c r="AA2062" i="1"/>
  <c r="U2062" i="1"/>
  <c r="S2062" i="1"/>
  <c r="P2062" i="1"/>
  <c r="BK2061" i="1"/>
  <c r="BA2061" i="1"/>
  <c r="BB2061" i="1" s="1"/>
  <c r="AS2061" i="1"/>
  <c r="AG2061" i="1"/>
  <c r="AH2061" i="1" s="1"/>
  <c r="AD2061" i="1"/>
  <c r="AE2061" i="1" s="1"/>
  <c r="AA2061" i="1"/>
  <c r="W2061" i="1"/>
  <c r="P2061" i="1" s="1"/>
  <c r="U2061" i="1"/>
  <c r="BK2060" i="1"/>
  <c r="BA2060" i="1"/>
  <c r="BB2060" i="1" s="1"/>
  <c r="AS2060" i="1"/>
  <c r="AG2060" i="1"/>
  <c r="AH2060" i="1" s="1"/>
  <c r="AD2060" i="1"/>
  <c r="AE2060" i="1" s="1"/>
  <c r="AA2060" i="1"/>
  <c r="U2060" i="1"/>
  <c r="P2060" i="1"/>
  <c r="BK2059" i="1"/>
  <c r="BA2059" i="1"/>
  <c r="BB2059" i="1" s="1"/>
  <c r="AS2059" i="1"/>
  <c r="AG2059" i="1"/>
  <c r="AH2059" i="1" s="1"/>
  <c r="AD2059" i="1"/>
  <c r="AE2059" i="1" s="1"/>
  <c r="AA2059" i="1"/>
  <c r="U2059" i="1"/>
  <c r="BK2058" i="1"/>
  <c r="BA2058" i="1"/>
  <c r="BB2058" i="1" s="1"/>
  <c r="AS2058" i="1"/>
  <c r="AG2058" i="1"/>
  <c r="AH2058" i="1" s="1"/>
  <c r="AD2058" i="1"/>
  <c r="AE2058" i="1" s="1"/>
  <c r="AA2058" i="1"/>
  <c r="W2058" i="1"/>
  <c r="P2058" i="1" s="1"/>
  <c r="U2058" i="1"/>
  <c r="BK2057" i="1"/>
  <c r="BA2057" i="1"/>
  <c r="BB2057" i="1" s="1"/>
  <c r="AS2057" i="1"/>
  <c r="AG2057" i="1"/>
  <c r="AH2057" i="1" s="1"/>
  <c r="AD2057" i="1"/>
  <c r="AE2057" i="1" s="1"/>
  <c r="AA2057" i="1"/>
  <c r="U2057" i="1"/>
  <c r="S2057" i="1"/>
  <c r="P2057" i="1"/>
  <c r="BK2056" i="1"/>
  <c r="BA2056" i="1"/>
  <c r="BB2056" i="1" s="1"/>
  <c r="AS2056" i="1"/>
  <c r="AG2056" i="1"/>
  <c r="AH2056" i="1" s="1"/>
  <c r="AD2056" i="1"/>
  <c r="AE2056" i="1" s="1"/>
  <c r="AA2056" i="1"/>
  <c r="W2056" i="1"/>
  <c r="P2056" i="1" s="1"/>
  <c r="U2056" i="1"/>
  <c r="BK2055" i="1"/>
  <c r="BA2055" i="1"/>
  <c r="BB2055" i="1" s="1"/>
  <c r="AS2055" i="1"/>
  <c r="AG2055" i="1"/>
  <c r="AH2055" i="1" s="1"/>
  <c r="AD2055" i="1"/>
  <c r="AE2055" i="1" s="1"/>
  <c r="AA2055" i="1"/>
  <c r="U2055" i="1"/>
  <c r="P2055" i="1"/>
  <c r="BK2054" i="1"/>
  <c r="BA2054" i="1"/>
  <c r="BB2054" i="1" s="1"/>
  <c r="AS2054" i="1"/>
  <c r="AG2054" i="1"/>
  <c r="AH2054" i="1" s="1"/>
  <c r="AA2054" i="1"/>
  <c r="W2054" i="1"/>
  <c r="P2054" i="1" s="1"/>
  <c r="U2054" i="1"/>
  <c r="BK2053" i="1"/>
  <c r="BA2053" i="1"/>
  <c r="BB2053" i="1" s="1"/>
  <c r="AS2053" i="1"/>
  <c r="AG2053" i="1"/>
  <c r="AH2053" i="1" s="1"/>
  <c r="AD2053" i="1"/>
  <c r="AE2053" i="1" s="1"/>
  <c r="AA2053" i="1"/>
  <c r="U2053" i="1"/>
  <c r="S2053" i="1"/>
  <c r="P2053" i="1"/>
  <c r="BK2052" i="1"/>
  <c r="BA2052" i="1"/>
  <c r="BB2052" i="1" s="1"/>
  <c r="AS2052" i="1"/>
  <c r="AG2052" i="1"/>
  <c r="AH2052" i="1" s="1"/>
  <c r="AD2052" i="1"/>
  <c r="AE2052" i="1" s="1"/>
  <c r="AA2052" i="1"/>
  <c r="U2052" i="1"/>
  <c r="P2052" i="1"/>
  <c r="BK2051" i="1"/>
  <c r="BA2051" i="1"/>
  <c r="BB2051" i="1" s="1"/>
  <c r="AS2051" i="1"/>
  <c r="AG2051" i="1"/>
  <c r="AH2051" i="1" s="1"/>
  <c r="AD2051" i="1"/>
  <c r="AE2051" i="1" s="1"/>
  <c r="AA2051" i="1"/>
  <c r="W2051" i="1"/>
  <c r="P2051" i="1" s="1"/>
  <c r="U2051" i="1"/>
  <c r="BK2050" i="1"/>
  <c r="BA2050" i="1"/>
  <c r="BB2050" i="1" s="1"/>
  <c r="AS2050" i="1"/>
  <c r="AG2050" i="1"/>
  <c r="AH2050" i="1" s="1"/>
  <c r="AD2050" i="1"/>
  <c r="AE2050" i="1" s="1"/>
  <c r="AA2050" i="1"/>
  <c r="W2050" i="1"/>
  <c r="P2050" i="1" s="1"/>
  <c r="U2050" i="1"/>
  <c r="BK2049" i="1"/>
  <c r="BA2049" i="1"/>
  <c r="BB2049" i="1" s="1"/>
  <c r="AS2049" i="1"/>
  <c r="AG2049" i="1"/>
  <c r="AH2049" i="1" s="1"/>
  <c r="AD2049" i="1"/>
  <c r="AE2049" i="1" s="1"/>
  <c r="AA2049" i="1"/>
  <c r="W2049" i="1"/>
  <c r="P2049" i="1" s="1"/>
  <c r="U2049" i="1"/>
  <c r="BK2048" i="1"/>
  <c r="BA2048" i="1"/>
  <c r="BB2048" i="1" s="1"/>
  <c r="AS2048" i="1"/>
  <c r="AG2048" i="1"/>
  <c r="AH2048" i="1" s="1"/>
  <c r="AD2048" i="1"/>
  <c r="AE2048" i="1" s="1"/>
  <c r="AA2048" i="1"/>
  <c r="W2048" i="1"/>
  <c r="P2048" i="1" s="1"/>
  <c r="U2048" i="1"/>
  <c r="BK2047" i="1"/>
  <c r="BA2047" i="1"/>
  <c r="BB2047" i="1" s="1"/>
  <c r="AS2047" i="1"/>
  <c r="AG2047" i="1"/>
  <c r="AH2047" i="1" s="1"/>
  <c r="AD2047" i="1"/>
  <c r="AE2047" i="1" s="1"/>
  <c r="AA2047" i="1"/>
  <c r="W2047" i="1"/>
  <c r="P2047" i="1" s="1"/>
  <c r="U2047" i="1"/>
  <c r="BK2046" i="1"/>
  <c r="BA2046" i="1"/>
  <c r="BB2046" i="1" s="1"/>
  <c r="AS2046" i="1"/>
  <c r="AG2046" i="1"/>
  <c r="AH2046" i="1" s="1"/>
  <c r="AD2046" i="1"/>
  <c r="AE2046" i="1" s="1"/>
  <c r="AA2046" i="1"/>
  <c r="W2046" i="1"/>
  <c r="P2046" i="1" s="1"/>
  <c r="U2046" i="1"/>
  <c r="BK2045" i="1"/>
  <c r="BA2045" i="1"/>
  <c r="BB2045" i="1" s="1"/>
  <c r="AS2045" i="1"/>
  <c r="AG2045" i="1"/>
  <c r="AH2045" i="1" s="1"/>
  <c r="AD2045" i="1"/>
  <c r="AE2045" i="1" s="1"/>
  <c r="AA2045" i="1"/>
  <c r="U2045" i="1"/>
  <c r="P2045" i="1"/>
  <c r="BK2044" i="1"/>
  <c r="BA2044" i="1"/>
  <c r="BB2044" i="1" s="1"/>
  <c r="AS2044" i="1"/>
  <c r="AG2044" i="1"/>
  <c r="AH2044" i="1" s="1"/>
  <c r="AD2044" i="1"/>
  <c r="AE2044" i="1" s="1"/>
  <c r="AA2044" i="1"/>
  <c r="W2044" i="1"/>
  <c r="P2044" i="1" s="1"/>
  <c r="U2044" i="1"/>
  <c r="BK2043" i="1"/>
  <c r="BA2043" i="1"/>
  <c r="BB2043" i="1" s="1"/>
  <c r="AS2043" i="1"/>
  <c r="AG2043" i="1"/>
  <c r="AH2043" i="1" s="1"/>
  <c r="AD2043" i="1"/>
  <c r="AE2043" i="1" s="1"/>
  <c r="AA2043" i="1"/>
  <c r="W2043" i="1"/>
  <c r="P2043" i="1" s="1"/>
  <c r="U2043" i="1"/>
  <c r="BK2042" i="1"/>
  <c r="BA2042" i="1"/>
  <c r="BB2042" i="1" s="1"/>
  <c r="AS2042" i="1"/>
  <c r="AG2042" i="1"/>
  <c r="AH2042" i="1" s="1"/>
  <c r="AD2042" i="1"/>
  <c r="AE2042" i="1" s="1"/>
  <c r="AA2042" i="1"/>
  <c r="W2042" i="1"/>
  <c r="P2042" i="1" s="1"/>
  <c r="U2042" i="1"/>
  <c r="BK2041" i="1"/>
  <c r="BA2041" i="1"/>
  <c r="BB2041" i="1" s="1"/>
  <c r="AS2041" i="1"/>
  <c r="AG2041" i="1"/>
  <c r="AH2041" i="1" s="1"/>
  <c r="AD2041" i="1"/>
  <c r="AE2041" i="1" s="1"/>
  <c r="AA2041" i="1"/>
  <c r="U2041" i="1"/>
  <c r="S2041" i="1"/>
  <c r="P2041" i="1"/>
  <c r="BK2040" i="1"/>
  <c r="BA2040" i="1"/>
  <c r="BB2040" i="1" s="1"/>
  <c r="AS2040" i="1"/>
  <c r="AG2040" i="1"/>
  <c r="AH2040" i="1" s="1"/>
  <c r="AD2040" i="1"/>
  <c r="AE2040" i="1" s="1"/>
  <c r="AA2040" i="1"/>
  <c r="W2040" i="1"/>
  <c r="P2040" i="1" s="1"/>
  <c r="U2040" i="1"/>
  <c r="BK2039" i="1"/>
  <c r="BA2039" i="1"/>
  <c r="BB2039" i="1" s="1"/>
  <c r="AS2039" i="1"/>
  <c r="AG2039" i="1"/>
  <c r="AH2039" i="1" s="1"/>
  <c r="AD2039" i="1"/>
  <c r="AE2039" i="1" s="1"/>
  <c r="AC2039" i="1"/>
  <c r="AA2039" i="1"/>
  <c r="U2039" i="1"/>
  <c r="P2039" i="1"/>
  <c r="BK2038" i="1"/>
  <c r="BA2038" i="1"/>
  <c r="BB2038" i="1" s="1"/>
  <c r="AS2038" i="1"/>
  <c r="AG2038" i="1"/>
  <c r="AH2038" i="1" s="1"/>
  <c r="AD2038" i="1"/>
  <c r="AE2038" i="1" s="1"/>
  <c r="AC2038" i="1"/>
  <c r="AA2038" i="1"/>
  <c r="U2038" i="1"/>
  <c r="P2038" i="1"/>
  <c r="BK2037" i="1"/>
  <c r="BA2037" i="1"/>
  <c r="BB2037" i="1" s="1"/>
  <c r="AS2037" i="1"/>
  <c r="AG2037" i="1"/>
  <c r="AH2037" i="1" s="1"/>
  <c r="AD2037" i="1"/>
  <c r="AE2037" i="1" s="1"/>
  <c r="AA2037" i="1"/>
  <c r="U2037" i="1"/>
  <c r="P2037" i="1"/>
  <c r="BK2036" i="1"/>
  <c r="BA2036" i="1"/>
  <c r="BB2036" i="1" s="1"/>
  <c r="AS2036" i="1"/>
  <c r="AG2036" i="1"/>
  <c r="AH2036" i="1" s="1"/>
  <c r="AD2036" i="1"/>
  <c r="AE2036" i="1" s="1"/>
  <c r="AA2036" i="1"/>
  <c r="W2036" i="1"/>
  <c r="P2036" i="1" s="1"/>
  <c r="U2036" i="1"/>
  <c r="BK2035" i="1"/>
  <c r="BA2035" i="1"/>
  <c r="BB2035" i="1" s="1"/>
  <c r="AS2035" i="1"/>
  <c r="AG2035" i="1"/>
  <c r="AH2035" i="1" s="1"/>
  <c r="AD2035" i="1"/>
  <c r="AE2035" i="1" s="1"/>
  <c r="AC2035" i="1"/>
  <c r="AA2035" i="1"/>
  <c r="U2035" i="1"/>
  <c r="P2035" i="1"/>
  <c r="BK2034" i="1"/>
  <c r="BA2034" i="1"/>
  <c r="BB2034" i="1" s="1"/>
  <c r="AS2034" i="1"/>
  <c r="AG2034" i="1"/>
  <c r="AH2034" i="1" s="1"/>
  <c r="AD2034" i="1"/>
  <c r="AE2034" i="1" s="1"/>
  <c r="AA2034" i="1"/>
  <c r="U2034" i="1"/>
  <c r="P2034" i="1"/>
  <c r="BK2033" i="1"/>
  <c r="BA2033" i="1"/>
  <c r="BB2033" i="1" s="1"/>
  <c r="AS2033" i="1"/>
  <c r="AG2033" i="1"/>
  <c r="AH2033" i="1" s="1"/>
  <c r="AD2033" i="1"/>
  <c r="AE2033" i="1" s="1"/>
  <c r="AA2033" i="1"/>
  <c r="U2033" i="1"/>
  <c r="P2033" i="1"/>
  <c r="BK2032" i="1"/>
  <c r="BA2032" i="1"/>
  <c r="BB2032" i="1" s="1"/>
  <c r="AS2032" i="1"/>
  <c r="AG2032" i="1"/>
  <c r="AH2032" i="1" s="1"/>
  <c r="AD2032" i="1"/>
  <c r="AE2032" i="1" s="1"/>
  <c r="AA2032" i="1"/>
  <c r="W2032" i="1"/>
  <c r="P2032" i="1" s="1"/>
  <c r="U2032" i="1"/>
  <c r="BK2031" i="1"/>
  <c r="BA2031" i="1"/>
  <c r="BB2031" i="1" s="1"/>
  <c r="AS2031" i="1"/>
  <c r="AG2031" i="1"/>
  <c r="AH2031" i="1" s="1"/>
  <c r="AD2031" i="1"/>
  <c r="AE2031" i="1" s="1"/>
  <c r="AA2031" i="1"/>
  <c r="W2031" i="1"/>
  <c r="P2031" i="1" s="1"/>
  <c r="U2031" i="1"/>
  <c r="BK2030" i="1"/>
  <c r="BA2030" i="1"/>
  <c r="BB2030" i="1" s="1"/>
  <c r="AS2030" i="1"/>
  <c r="AG2030" i="1"/>
  <c r="AH2030" i="1" s="1"/>
  <c r="AD2030" i="1"/>
  <c r="AE2030" i="1" s="1"/>
  <c r="AA2030" i="1"/>
  <c r="W2030" i="1"/>
  <c r="P2030" i="1" s="1"/>
  <c r="U2030" i="1"/>
  <c r="BK2029" i="1"/>
  <c r="BA2029" i="1"/>
  <c r="BB2029" i="1" s="1"/>
  <c r="AS2029" i="1"/>
  <c r="AG2029" i="1"/>
  <c r="AH2029" i="1" s="1"/>
  <c r="AD2029" i="1"/>
  <c r="AE2029" i="1" s="1"/>
  <c r="AA2029" i="1"/>
  <c r="W2029" i="1"/>
  <c r="P2029" i="1" s="1"/>
  <c r="U2029" i="1"/>
  <c r="BK2028" i="1"/>
  <c r="BA2028" i="1"/>
  <c r="BB2028" i="1" s="1"/>
  <c r="AS2028" i="1"/>
  <c r="AG2028" i="1"/>
  <c r="AH2028" i="1" s="1"/>
  <c r="AD2028" i="1"/>
  <c r="AE2028" i="1" s="1"/>
  <c r="AA2028" i="1"/>
  <c r="U2028" i="1"/>
  <c r="P2028" i="1"/>
  <c r="BK2027" i="1"/>
  <c r="BA2027" i="1"/>
  <c r="BB2027" i="1" s="1"/>
  <c r="AS2027" i="1"/>
  <c r="AG2027" i="1"/>
  <c r="AH2027" i="1" s="1"/>
  <c r="AD2027" i="1"/>
  <c r="AE2027" i="1" s="1"/>
  <c r="AA2027" i="1"/>
  <c r="U2027" i="1"/>
  <c r="S2027" i="1"/>
  <c r="P2027" i="1"/>
  <c r="BK2026" i="1"/>
  <c r="BA2026" i="1"/>
  <c r="BB2026" i="1" s="1"/>
  <c r="AS2026" i="1"/>
  <c r="AG2026" i="1"/>
  <c r="AH2026" i="1" s="1"/>
  <c r="AD2026" i="1"/>
  <c r="AE2026" i="1" s="1"/>
  <c r="AA2026" i="1"/>
  <c r="W2026" i="1"/>
  <c r="P2026" i="1" s="1"/>
  <c r="U2026" i="1"/>
  <c r="BK2025" i="1"/>
  <c r="BA2025" i="1"/>
  <c r="BB2025" i="1" s="1"/>
  <c r="AS2025" i="1"/>
  <c r="AG2025" i="1"/>
  <c r="AH2025" i="1" s="1"/>
  <c r="AD2025" i="1"/>
  <c r="AE2025" i="1" s="1"/>
  <c r="AA2025" i="1"/>
  <c r="W2025" i="1"/>
  <c r="P2025" i="1" s="1"/>
  <c r="U2025" i="1"/>
  <c r="BK2024" i="1"/>
  <c r="BA2024" i="1"/>
  <c r="BB2024" i="1" s="1"/>
  <c r="AS2024" i="1"/>
  <c r="AG2024" i="1"/>
  <c r="AH2024" i="1" s="1"/>
  <c r="AD2024" i="1"/>
  <c r="AE2024" i="1" s="1"/>
  <c r="AA2024" i="1"/>
  <c r="W2024" i="1"/>
  <c r="P2024" i="1" s="1"/>
  <c r="U2024" i="1"/>
  <c r="BK2023" i="1"/>
  <c r="BA2023" i="1"/>
  <c r="BB2023" i="1" s="1"/>
  <c r="AS2023" i="1"/>
  <c r="AG2023" i="1"/>
  <c r="AH2023" i="1" s="1"/>
  <c r="AD2023" i="1"/>
  <c r="AE2023" i="1" s="1"/>
  <c r="AA2023" i="1"/>
  <c r="W2023" i="1"/>
  <c r="P2023" i="1" s="1"/>
  <c r="U2023" i="1"/>
  <c r="BK2022" i="1"/>
  <c r="BA2022" i="1"/>
  <c r="BB2022" i="1" s="1"/>
  <c r="AS2022" i="1"/>
  <c r="AG2022" i="1"/>
  <c r="AH2022" i="1" s="1"/>
  <c r="AD2022" i="1"/>
  <c r="AE2022" i="1" s="1"/>
  <c r="AC2022" i="1"/>
  <c r="AA2022" i="1"/>
  <c r="U2022" i="1"/>
  <c r="P2022" i="1"/>
  <c r="BK2021" i="1"/>
  <c r="BA2021" i="1"/>
  <c r="BB2021" i="1" s="1"/>
  <c r="AS2021" i="1"/>
  <c r="AG2021" i="1"/>
  <c r="AH2021" i="1" s="1"/>
  <c r="AD2021" i="1"/>
  <c r="AE2021" i="1" s="1"/>
  <c r="AA2021" i="1"/>
  <c r="U2021" i="1"/>
  <c r="S2021" i="1"/>
  <c r="P2021" i="1"/>
  <c r="BK2020" i="1"/>
  <c r="BA2020" i="1"/>
  <c r="BB2020" i="1" s="1"/>
  <c r="AS2020" i="1"/>
  <c r="AG2020" i="1"/>
  <c r="AH2020" i="1" s="1"/>
  <c r="AD2020" i="1"/>
  <c r="AE2020" i="1" s="1"/>
  <c r="AA2020" i="1"/>
  <c r="W2020" i="1"/>
  <c r="P2020" i="1" s="1"/>
  <c r="U2020" i="1"/>
  <c r="BK2019" i="1"/>
  <c r="BA2019" i="1"/>
  <c r="BB2019" i="1" s="1"/>
  <c r="AS2019" i="1"/>
  <c r="AG2019" i="1"/>
  <c r="AH2019" i="1" s="1"/>
  <c r="AD2019" i="1"/>
  <c r="AE2019" i="1" s="1"/>
  <c r="AA2019" i="1"/>
  <c r="W2019" i="1"/>
  <c r="P2019" i="1" s="1"/>
  <c r="U2019" i="1"/>
  <c r="BK2018" i="1"/>
  <c r="BA2018" i="1"/>
  <c r="BB2018" i="1" s="1"/>
  <c r="AS2018" i="1"/>
  <c r="AG2018" i="1"/>
  <c r="AH2018" i="1" s="1"/>
  <c r="AD2018" i="1"/>
  <c r="AE2018" i="1" s="1"/>
  <c r="AA2018" i="1"/>
  <c r="W2018" i="1"/>
  <c r="P2018" i="1" s="1"/>
  <c r="U2018" i="1"/>
  <c r="BK2017" i="1"/>
  <c r="BA2017" i="1"/>
  <c r="BB2017" i="1" s="1"/>
  <c r="AS2017" i="1"/>
  <c r="AG2017" i="1"/>
  <c r="AH2017" i="1" s="1"/>
  <c r="AD2017" i="1"/>
  <c r="AE2017" i="1" s="1"/>
  <c r="AA2017" i="1"/>
  <c r="W2017" i="1"/>
  <c r="P2017" i="1" s="1"/>
  <c r="U2017" i="1"/>
  <c r="BK2016" i="1"/>
  <c r="BA2016" i="1"/>
  <c r="BB2016" i="1" s="1"/>
  <c r="AS2016" i="1"/>
  <c r="AG2016" i="1"/>
  <c r="AH2016" i="1" s="1"/>
  <c r="AD2016" i="1"/>
  <c r="AE2016" i="1" s="1"/>
  <c r="AA2016" i="1"/>
  <c r="W2016" i="1"/>
  <c r="P2016" i="1" s="1"/>
  <c r="U2016" i="1"/>
  <c r="BA2015" i="1"/>
  <c r="BB2015" i="1" s="1"/>
  <c r="AS2015" i="1"/>
  <c r="AG2015" i="1"/>
  <c r="AH2015" i="1" s="1"/>
  <c r="AD2015" i="1"/>
  <c r="AE2015" i="1" s="1"/>
  <c r="AA2015" i="1"/>
  <c r="W2015" i="1"/>
  <c r="P2015" i="1" s="1"/>
  <c r="U2015" i="1"/>
  <c r="BK2014" i="1"/>
  <c r="BA2014" i="1"/>
  <c r="BB2014" i="1" s="1"/>
  <c r="AS2014" i="1"/>
  <c r="AG2014" i="1"/>
  <c r="AH2014" i="1" s="1"/>
  <c r="AD2014" i="1"/>
  <c r="AE2014" i="1" s="1"/>
  <c r="AA2014" i="1"/>
  <c r="W2014" i="1"/>
  <c r="P2014" i="1" s="1"/>
  <c r="U2014" i="1"/>
  <c r="BK2013" i="1"/>
  <c r="BA2013" i="1"/>
  <c r="BB2013" i="1" s="1"/>
  <c r="AS2013" i="1"/>
  <c r="AG2013" i="1"/>
  <c r="AH2013" i="1" s="1"/>
  <c r="AD2013" i="1"/>
  <c r="AE2013" i="1" s="1"/>
  <c r="AA2013" i="1"/>
  <c r="W2013" i="1"/>
  <c r="P2013" i="1" s="1"/>
  <c r="U2013" i="1"/>
  <c r="BK2012" i="1"/>
  <c r="BA2012" i="1"/>
  <c r="BB2012" i="1" s="1"/>
  <c r="AS2012" i="1"/>
  <c r="AG2012" i="1"/>
  <c r="AH2012" i="1" s="1"/>
  <c r="AD2012" i="1"/>
  <c r="AE2012" i="1" s="1"/>
  <c r="AA2012" i="1"/>
  <c r="U2012" i="1"/>
  <c r="P2012" i="1"/>
  <c r="BK2011" i="1"/>
  <c r="BA2011" i="1"/>
  <c r="BB2011" i="1" s="1"/>
  <c r="AS2011" i="1"/>
  <c r="AG2011" i="1"/>
  <c r="AH2011" i="1" s="1"/>
  <c r="AD2011" i="1"/>
  <c r="AE2011" i="1" s="1"/>
  <c r="AA2011" i="1"/>
  <c r="W2011" i="1"/>
  <c r="P2011" i="1" s="1"/>
  <c r="U2011" i="1"/>
  <c r="BK2010" i="1"/>
  <c r="BA2010" i="1"/>
  <c r="BB2010" i="1" s="1"/>
  <c r="AS2010" i="1"/>
  <c r="AG2010" i="1"/>
  <c r="AH2010" i="1" s="1"/>
  <c r="AD2010" i="1"/>
  <c r="AE2010" i="1" s="1"/>
  <c r="AA2010" i="1"/>
  <c r="W2010" i="1"/>
  <c r="P2010" i="1" s="1"/>
  <c r="U2010" i="1"/>
  <c r="BA2009" i="1"/>
  <c r="BB2009" i="1" s="1"/>
  <c r="AS2009" i="1"/>
  <c r="AG2009" i="1"/>
  <c r="AH2009" i="1" s="1"/>
  <c r="AD2009" i="1"/>
  <c r="AE2009" i="1" s="1"/>
  <c r="AA2009" i="1"/>
  <c r="W2009" i="1"/>
  <c r="P2009" i="1" s="1"/>
  <c r="U2009" i="1"/>
  <c r="BK2008" i="1"/>
  <c r="BA2008" i="1"/>
  <c r="BB2008" i="1" s="1"/>
  <c r="AS2008" i="1"/>
  <c r="AG2008" i="1"/>
  <c r="AH2008" i="1" s="1"/>
  <c r="AD2008" i="1"/>
  <c r="AE2008" i="1" s="1"/>
  <c r="AA2008" i="1"/>
  <c r="W2008" i="1"/>
  <c r="P2008" i="1" s="1"/>
  <c r="U2008" i="1"/>
  <c r="BK2007" i="1"/>
  <c r="BA2007" i="1"/>
  <c r="BB2007" i="1" s="1"/>
  <c r="AS2007" i="1"/>
  <c r="AG2007" i="1"/>
  <c r="AH2007" i="1" s="1"/>
  <c r="AD2007" i="1"/>
  <c r="AE2007" i="1" s="1"/>
  <c r="AA2007" i="1"/>
  <c r="W2007" i="1"/>
  <c r="P2007" i="1" s="1"/>
  <c r="U2007" i="1"/>
  <c r="BK2006" i="1"/>
  <c r="BA2006" i="1"/>
  <c r="BB2006" i="1" s="1"/>
  <c r="AS2006" i="1"/>
  <c r="AG2006" i="1"/>
  <c r="AH2006" i="1" s="1"/>
  <c r="AD2006" i="1"/>
  <c r="AE2006" i="1" s="1"/>
  <c r="AA2006" i="1"/>
  <c r="U2006" i="1"/>
  <c r="P2006" i="1"/>
  <c r="BK2005" i="1"/>
  <c r="BA2005" i="1"/>
  <c r="BB2005" i="1" s="1"/>
  <c r="AS2005" i="1"/>
  <c r="AG2005" i="1"/>
  <c r="AH2005" i="1" s="1"/>
  <c r="AD2005" i="1"/>
  <c r="AE2005" i="1" s="1"/>
  <c r="AA2005" i="1"/>
  <c r="W2005" i="1"/>
  <c r="P2005" i="1" s="1"/>
  <c r="U2005" i="1"/>
  <c r="BK2004" i="1"/>
  <c r="BA2004" i="1"/>
  <c r="BB2004" i="1" s="1"/>
  <c r="AS2004" i="1"/>
  <c r="AG2004" i="1"/>
  <c r="AH2004" i="1" s="1"/>
  <c r="AD2004" i="1"/>
  <c r="AE2004" i="1" s="1"/>
  <c r="AA2004" i="1"/>
  <c r="U2004" i="1"/>
  <c r="P2004" i="1"/>
  <c r="BK2003" i="1"/>
  <c r="BA2003" i="1"/>
  <c r="BB2003" i="1" s="1"/>
  <c r="AS2003" i="1"/>
  <c r="AG2003" i="1"/>
  <c r="AH2003" i="1" s="1"/>
  <c r="AD2003" i="1"/>
  <c r="AE2003" i="1" s="1"/>
  <c r="AA2003" i="1"/>
  <c r="U2003" i="1"/>
  <c r="S2003" i="1"/>
  <c r="P2003" i="1"/>
  <c r="BK2002" i="1"/>
  <c r="BA2002" i="1"/>
  <c r="BB2002" i="1" s="1"/>
  <c r="AS2002" i="1"/>
  <c r="AG2002" i="1"/>
  <c r="AH2002" i="1" s="1"/>
  <c r="AD2002" i="1"/>
  <c r="AE2002" i="1" s="1"/>
  <c r="AA2002" i="1"/>
  <c r="U2002" i="1"/>
  <c r="S2002" i="1"/>
  <c r="P2002" i="1"/>
  <c r="BK2001" i="1"/>
  <c r="BA2001" i="1"/>
  <c r="BB2001" i="1" s="1"/>
  <c r="AS2001" i="1"/>
  <c r="AG2001" i="1"/>
  <c r="AH2001" i="1" s="1"/>
  <c r="AD2001" i="1"/>
  <c r="AE2001" i="1" s="1"/>
  <c r="AA2001" i="1"/>
  <c r="W2001" i="1"/>
  <c r="P2001" i="1" s="1"/>
  <c r="U2001" i="1"/>
  <c r="BK2000" i="1"/>
  <c r="BA2000" i="1"/>
  <c r="BB2000" i="1" s="1"/>
  <c r="AS2000" i="1"/>
  <c r="AG2000" i="1"/>
  <c r="AH2000" i="1" s="1"/>
  <c r="AD2000" i="1"/>
  <c r="AE2000" i="1" s="1"/>
  <c r="AA2000" i="1"/>
  <c r="U2000" i="1"/>
  <c r="S2000" i="1"/>
  <c r="P2000" i="1"/>
  <c r="BK1999" i="1"/>
  <c r="BA1999" i="1"/>
  <c r="BB1999" i="1" s="1"/>
  <c r="AS1999" i="1"/>
  <c r="AG1999" i="1"/>
  <c r="AH1999" i="1" s="1"/>
  <c r="AD1999" i="1"/>
  <c r="AE1999" i="1" s="1"/>
  <c r="AA1999" i="1"/>
  <c r="W1999" i="1"/>
  <c r="P1999" i="1" s="1"/>
  <c r="U1999" i="1"/>
  <c r="BK1998" i="1"/>
  <c r="BA1998" i="1"/>
  <c r="BB1998" i="1" s="1"/>
  <c r="AS1998" i="1"/>
  <c r="AG1998" i="1"/>
  <c r="AH1998" i="1" s="1"/>
  <c r="AD1998" i="1"/>
  <c r="AE1998" i="1" s="1"/>
  <c r="AA1998" i="1"/>
  <c r="U1998" i="1"/>
  <c r="P1998" i="1"/>
  <c r="BK1997" i="1"/>
  <c r="BA1997" i="1"/>
  <c r="BB1997" i="1" s="1"/>
  <c r="AS1997" i="1"/>
  <c r="AG1997" i="1"/>
  <c r="AH1997" i="1" s="1"/>
  <c r="AD1997" i="1"/>
  <c r="AE1997" i="1" s="1"/>
  <c r="AA1997" i="1"/>
  <c r="W1997" i="1"/>
  <c r="P1997" i="1" s="1"/>
  <c r="U1997" i="1"/>
  <c r="BK1996" i="1"/>
  <c r="BA1996" i="1"/>
  <c r="BB1996" i="1" s="1"/>
  <c r="AS1996" i="1"/>
  <c r="AG1996" i="1"/>
  <c r="AH1996" i="1" s="1"/>
  <c r="AD1996" i="1"/>
  <c r="AE1996" i="1" s="1"/>
  <c r="AA1996" i="1"/>
  <c r="U1996" i="1"/>
  <c r="P1996" i="1"/>
  <c r="BK1995" i="1"/>
  <c r="BA1995" i="1"/>
  <c r="BB1995" i="1" s="1"/>
  <c r="AS1995" i="1"/>
  <c r="AG1995" i="1"/>
  <c r="AH1995" i="1" s="1"/>
  <c r="AD1995" i="1"/>
  <c r="AE1995" i="1" s="1"/>
  <c r="AA1995" i="1"/>
  <c r="W1995" i="1"/>
  <c r="P1995" i="1" s="1"/>
  <c r="U1995" i="1"/>
  <c r="BK1994" i="1"/>
  <c r="BA1994" i="1"/>
  <c r="BB1994" i="1" s="1"/>
  <c r="AS1994" i="1"/>
  <c r="AG1994" i="1"/>
  <c r="AH1994" i="1" s="1"/>
  <c r="AD1994" i="1"/>
  <c r="AE1994" i="1" s="1"/>
  <c r="AA1994" i="1"/>
  <c r="W1994" i="1"/>
  <c r="P1994" i="1" s="1"/>
  <c r="U1994" i="1"/>
  <c r="BK1993" i="1"/>
  <c r="BA1993" i="1"/>
  <c r="BB1993" i="1" s="1"/>
  <c r="AS1993" i="1"/>
  <c r="AG1993" i="1"/>
  <c r="AH1993" i="1" s="1"/>
  <c r="AD1993" i="1"/>
  <c r="AE1993" i="1" s="1"/>
  <c r="AA1993" i="1"/>
  <c r="W1993" i="1"/>
  <c r="P1993" i="1" s="1"/>
  <c r="U1993" i="1"/>
  <c r="BK1992" i="1"/>
  <c r="BA1992" i="1"/>
  <c r="BB1992" i="1" s="1"/>
  <c r="AS1992" i="1"/>
  <c r="AG1992" i="1"/>
  <c r="AH1992" i="1" s="1"/>
  <c r="AD1992" i="1"/>
  <c r="AE1992" i="1" s="1"/>
  <c r="AA1992" i="1"/>
  <c r="W1992" i="1"/>
  <c r="P1992" i="1" s="1"/>
  <c r="U1992" i="1"/>
  <c r="BA1991" i="1"/>
  <c r="BB1991" i="1" s="1"/>
  <c r="AS1991" i="1"/>
  <c r="AG1991" i="1"/>
  <c r="AH1991" i="1" s="1"/>
  <c r="AD1991" i="1"/>
  <c r="AE1991" i="1" s="1"/>
  <c r="AA1991" i="1"/>
  <c r="W1991" i="1"/>
  <c r="P1991" i="1" s="1"/>
  <c r="U1991" i="1"/>
  <c r="BA1990" i="1"/>
  <c r="BB1990" i="1" s="1"/>
  <c r="AS1990" i="1"/>
  <c r="AG1990" i="1"/>
  <c r="AH1990" i="1" s="1"/>
  <c r="AD1990" i="1"/>
  <c r="AE1990" i="1" s="1"/>
  <c r="AA1990" i="1"/>
  <c r="W1990" i="1"/>
  <c r="P1990" i="1" s="1"/>
  <c r="U1990" i="1"/>
  <c r="BA1989" i="1"/>
  <c r="AS1989" i="1"/>
  <c r="AG1989" i="1"/>
  <c r="AH1989" i="1" s="1"/>
  <c r="AD1989" i="1"/>
  <c r="AE1989" i="1" s="1"/>
  <c r="AA1989" i="1"/>
  <c r="W1989" i="1"/>
  <c r="P1989" i="1" s="1"/>
  <c r="U1989" i="1"/>
  <c r="BK1988" i="1"/>
  <c r="BA1988" i="1"/>
  <c r="BB1988" i="1" s="1"/>
  <c r="AS1988" i="1"/>
  <c r="AG1988" i="1"/>
  <c r="AH1988" i="1" s="1"/>
  <c r="AD1988" i="1"/>
  <c r="AE1988" i="1" s="1"/>
  <c r="AA1988" i="1"/>
  <c r="W1988" i="1"/>
  <c r="P1988" i="1" s="1"/>
  <c r="U1988" i="1"/>
  <c r="BK1987" i="1"/>
  <c r="BA1987" i="1"/>
  <c r="BB1987" i="1" s="1"/>
  <c r="AS1987" i="1"/>
  <c r="AG1987" i="1"/>
  <c r="AH1987" i="1" s="1"/>
  <c r="AD1987" i="1"/>
  <c r="AE1987" i="1" s="1"/>
  <c r="AA1987" i="1"/>
  <c r="U1987" i="1"/>
  <c r="P1987" i="1"/>
  <c r="BK1986" i="1"/>
  <c r="BA1986" i="1"/>
  <c r="AS1986" i="1"/>
  <c r="AG1986" i="1"/>
  <c r="AH1986" i="1" s="1"/>
  <c r="AD1986" i="1"/>
  <c r="AE1986" i="1" s="1"/>
  <c r="AA1986" i="1"/>
  <c r="W1986" i="1"/>
  <c r="P1986" i="1" s="1"/>
  <c r="U1986" i="1"/>
  <c r="BK1985" i="1"/>
  <c r="BA1985" i="1"/>
  <c r="BB1985" i="1" s="1"/>
  <c r="AS1985" i="1"/>
  <c r="AG1985" i="1"/>
  <c r="AH1985" i="1" s="1"/>
  <c r="AD1985" i="1"/>
  <c r="AE1985" i="1" s="1"/>
  <c r="AA1985" i="1"/>
  <c r="U1985" i="1"/>
  <c r="P1985" i="1"/>
  <c r="BA1984" i="1"/>
  <c r="BB1984" i="1" s="1"/>
  <c r="AS1984" i="1"/>
  <c r="AG1984" i="1"/>
  <c r="AH1984" i="1" s="1"/>
  <c r="AD1984" i="1"/>
  <c r="AE1984" i="1" s="1"/>
  <c r="AA1984" i="1"/>
  <c r="W1984" i="1"/>
  <c r="P1984" i="1" s="1"/>
  <c r="U1984" i="1"/>
  <c r="BA1983" i="1"/>
  <c r="BB1983" i="1" s="1"/>
  <c r="AS1983" i="1"/>
  <c r="AG1983" i="1"/>
  <c r="AH1983" i="1" s="1"/>
  <c r="AD1983" i="1"/>
  <c r="AE1983" i="1" s="1"/>
  <c r="AA1983" i="1"/>
  <c r="W1983" i="1"/>
  <c r="P1983" i="1" s="1"/>
  <c r="U1983" i="1"/>
  <c r="BK1982" i="1"/>
  <c r="BA1982" i="1"/>
  <c r="AS1982" i="1"/>
  <c r="AG1982" i="1"/>
  <c r="AH1982" i="1" s="1"/>
  <c r="AD1982" i="1"/>
  <c r="AE1982" i="1" s="1"/>
  <c r="AA1982" i="1"/>
  <c r="U1982" i="1"/>
  <c r="P1982" i="1"/>
  <c r="BK1981" i="1"/>
  <c r="BA1981" i="1"/>
  <c r="BB1981" i="1" s="1"/>
  <c r="AS1981" i="1"/>
  <c r="AG1981" i="1"/>
  <c r="AH1981" i="1" s="1"/>
  <c r="AD1981" i="1"/>
  <c r="AE1981" i="1" s="1"/>
  <c r="AA1981" i="1"/>
  <c r="W1981" i="1"/>
  <c r="P1981" i="1" s="1"/>
  <c r="U1981" i="1"/>
  <c r="BK1980" i="1"/>
  <c r="BA1980" i="1"/>
  <c r="BB1980" i="1" s="1"/>
  <c r="AS1980" i="1"/>
  <c r="AG1980" i="1"/>
  <c r="AH1980" i="1" s="1"/>
  <c r="AD1980" i="1"/>
  <c r="AE1980" i="1" s="1"/>
  <c r="AA1980" i="1"/>
  <c r="U1980" i="1"/>
  <c r="P1980" i="1"/>
  <c r="BK1979" i="1"/>
  <c r="BA1979" i="1"/>
  <c r="AS1979" i="1"/>
  <c r="AG1979" i="1"/>
  <c r="AH1979" i="1" s="1"/>
  <c r="AD1979" i="1"/>
  <c r="AE1979" i="1" s="1"/>
  <c r="AA1979" i="1"/>
  <c r="U1979" i="1"/>
  <c r="P1979" i="1"/>
  <c r="BK1978" i="1"/>
  <c r="BA1978" i="1"/>
  <c r="BB1978" i="1" s="1"/>
  <c r="AS1978" i="1"/>
  <c r="AG1978" i="1"/>
  <c r="AH1978" i="1" s="1"/>
  <c r="AD1978" i="1"/>
  <c r="AE1978" i="1" s="1"/>
  <c r="AA1978" i="1"/>
  <c r="U1978" i="1"/>
  <c r="P1978" i="1"/>
  <c r="BK1977" i="1"/>
  <c r="BA1977" i="1"/>
  <c r="BB1977" i="1" s="1"/>
  <c r="AS1977" i="1"/>
  <c r="AG1977" i="1"/>
  <c r="AH1977" i="1" s="1"/>
  <c r="AD1977" i="1"/>
  <c r="AE1977" i="1" s="1"/>
  <c r="AA1977" i="1"/>
  <c r="W1977" i="1"/>
  <c r="P1977" i="1" s="1"/>
  <c r="U1977" i="1"/>
  <c r="BK1976" i="1"/>
  <c r="BA1976" i="1"/>
  <c r="AS1976" i="1"/>
  <c r="AG1976" i="1"/>
  <c r="AH1976" i="1" s="1"/>
  <c r="AD1976" i="1"/>
  <c r="AE1976" i="1" s="1"/>
  <c r="AA1976" i="1"/>
  <c r="W1976" i="1"/>
  <c r="P1976" i="1" s="1"/>
  <c r="U1976" i="1"/>
  <c r="BK1975" i="1"/>
  <c r="BA1975" i="1"/>
  <c r="BB1975" i="1" s="1"/>
  <c r="AS1975" i="1"/>
  <c r="AG1975" i="1"/>
  <c r="AH1975" i="1" s="1"/>
  <c r="AD1975" i="1"/>
  <c r="AE1975" i="1" s="1"/>
  <c r="AA1975" i="1"/>
  <c r="W1975" i="1"/>
  <c r="P1975" i="1" s="1"/>
  <c r="U1975" i="1"/>
  <c r="BK1974" i="1"/>
  <c r="BA1974" i="1"/>
  <c r="BB1974" i="1" s="1"/>
  <c r="AS1974" i="1"/>
  <c r="AG1974" i="1"/>
  <c r="AH1974" i="1" s="1"/>
  <c r="AD1974" i="1"/>
  <c r="AE1974" i="1" s="1"/>
  <c r="AA1974" i="1"/>
  <c r="U1974" i="1"/>
  <c r="P1974" i="1"/>
  <c r="BK1973" i="1"/>
  <c r="BA1973" i="1"/>
  <c r="BB1973" i="1" s="1"/>
  <c r="AS1973" i="1"/>
  <c r="AG1973" i="1"/>
  <c r="AH1973" i="1" s="1"/>
  <c r="AD1973" i="1"/>
  <c r="AE1973" i="1" s="1"/>
  <c r="AA1973" i="1"/>
  <c r="W1973" i="1"/>
  <c r="P1973" i="1" s="1"/>
  <c r="U1973" i="1"/>
  <c r="BK1972" i="1"/>
  <c r="BA1972" i="1"/>
  <c r="BB1972" i="1" s="1"/>
  <c r="AS1972" i="1"/>
  <c r="AG1972" i="1"/>
  <c r="AH1972" i="1" s="1"/>
  <c r="AD1972" i="1"/>
  <c r="AE1972" i="1" s="1"/>
  <c r="AA1972" i="1"/>
  <c r="U1972" i="1"/>
  <c r="P1972" i="1"/>
  <c r="BK1971" i="1"/>
  <c r="BA1971" i="1"/>
  <c r="BB1971" i="1" s="1"/>
  <c r="AS1971" i="1"/>
  <c r="AG1971" i="1"/>
  <c r="AH1971" i="1" s="1"/>
  <c r="AD1971" i="1"/>
  <c r="AE1971" i="1" s="1"/>
  <c r="AA1971" i="1"/>
  <c r="U1971" i="1"/>
  <c r="BA1970" i="1"/>
  <c r="AS1970" i="1"/>
  <c r="AG1970" i="1"/>
  <c r="AH1970" i="1" s="1"/>
  <c r="AD1970" i="1"/>
  <c r="AE1970" i="1" s="1"/>
  <c r="AA1970" i="1"/>
  <c r="W1970" i="1"/>
  <c r="P1970" i="1" s="1"/>
  <c r="U1970" i="1"/>
  <c r="BK1969" i="1"/>
  <c r="BA1969" i="1"/>
  <c r="AS1969" i="1"/>
  <c r="AG1969" i="1"/>
  <c r="AH1969" i="1" s="1"/>
  <c r="AD1969" i="1"/>
  <c r="AE1969" i="1" s="1"/>
  <c r="AA1969" i="1"/>
  <c r="U1969" i="1"/>
  <c r="P1969" i="1"/>
  <c r="BA1968" i="1"/>
  <c r="BB1968" i="1" s="1"/>
  <c r="AS1968" i="1"/>
  <c r="AG1968" i="1"/>
  <c r="AH1968" i="1" s="1"/>
  <c r="AD1968" i="1"/>
  <c r="AE1968" i="1" s="1"/>
  <c r="AA1968" i="1"/>
  <c r="W1968" i="1"/>
  <c r="P1968" i="1" s="1"/>
  <c r="U1968" i="1"/>
  <c r="BA1967" i="1"/>
  <c r="AS1967" i="1"/>
  <c r="AG1967" i="1"/>
  <c r="AH1967" i="1" s="1"/>
  <c r="AD1967" i="1"/>
  <c r="AE1967" i="1" s="1"/>
  <c r="AA1967" i="1"/>
  <c r="W1967" i="1"/>
  <c r="P1967" i="1" s="1"/>
  <c r="U1967" i="1"/>
  <c r="BA1966" i="1"/>
  <c r="AS1966" i="1"/>
  <c r="AG1966" i="1"/>
  <c r="AH1966" i="1" s="1"/>
  <c r="AD1966" i="1"/>
  <c r="AE1966" i="1" s="1"/>
  <c r="AA1966" i="1"/>
  <c r="W1966" i="1"/>
  <c r="P1966" i="1" s="1"/>
  <c r="U1966" i="1"/>
  <c r="BA1965" i="1"/>
  <c r="BB1965" i="1" s="1"/>
  <c r="AS1965" i="1"/>
  <c r="AG1965" i="1"/>
  <c r="AH1965" i="1" s="1"/>
  <c r="AD1965" i="1"/>
  <c r="AE1965" i="1" s="1"/>
  <c r="AA1965" i="1"/>
  <c r="W1965" i="1"/>
  <c r="P1965" i="1" s="1"/>
  <c r="U1965" i="1"/>
  <c r="BA1964" i="1"/>
  <c r="AS1964" i="1"/>
  <c r="AG1964" i="1"/>
  <c r="AH1964" i="1" s="1"/>
  <c r="AD1964" i="1"/>
  <c r="AE1964" i="1" s="1"/>
  <c r="AA1964" i="1"/>
  <c r="W1964" i="1"/>
  <c r="P1964" i="1" s="1"/>
  <c r="U1964" i="1"/>
  <c r="BA1963" i="1"/>
  <c r="BB1963" i="1" s="1"/>
  <c r="AS1963" i="1"/>
  <c r="AG1963" i="1"/>
  <c r="AH1963" i="1" s="1"/>
  <c r="AD1963" i="1"/>
  <c r="AE1963" i="1" s="1"/>
  <c r="AA1963" i="1"/>
  <c r="W1963" i="1"/>
  <c r="P1963" i="1" s="1"/>
  <c r="U1963" i="1"/>
  <c r="BA1962" i="1"/>
  <c r="AS1962" i="1"/>
  <c r="AG1962" i="1"/>
  <c r="AH1962" i="1" s="1"/>
  <c r="AD1962" i="1"/>
  <c r="AE1962" i="1" s="1"/>
  <c r="AA1962" i="1"/>
  <c r="W1962" i="1"/>
  <c r="P1962" i="1" s="1"/>
  <c r="U1962" i="1"/>
  <c r="BA1961" i="1"/>
  <c r="BB1961" i="1" s="1"/>
  <c r="AS1961" i="1"/>
  <c r="AG1961" i="1"/>
  <c r="AH1961" i="1" s="1"/>
  <c r="AD1961" i="1"/>
  <c r="AE1961" i="1" s="1"/>
  <c r="AA1961" i="1"/>
  <c r="W1961" i="1"/>
  <c r="P1961" i="1" s="1"/>
  <c r="U1961" i="1"/>
  <c r="BA1960" i="1"/>
  <c r="AS1960" i="1"/>
  <c r="AG1960" i="1"/>
  <c r="AH1960" i="1" s="1"/>
  <c r="AD1960" i="1"/>
  <c r="AE1960" i="1" s="1"/>
  <c r="AA1960" i="1"/>
  <c r="W1960" i="1"/>
  <c r="P1960" i="1" s="1"/>
  <c r="U1960" i="1"/>
  <c r="BA1959" i="1"/>
  <c r="BB1959" i="1" s="1"/>
  <c r="AS1959" i="1"/>
  <c r="AG1959" i="1"/>
  <c r="AH1959" i="1" s="1"/>
  <c r="AD1959" i="1"/>
  <c r="AE1959" i="1" s="1"/>
  <c r="AA1959" i="1"/>
  <c r="W1959" i="1"/>
  <c r="P1959" i="1" s="1"/>
  <c r="U1959" i="1"/>
  <c r="BA1958" i="1"/>
  <c r="BB1958" i="1" s="1"/>
  <c r="AS1958" i="1"/>
  <c r="AG1958" i="1"/>
  <c r="AH1958" i="1" s="1"/>
  <c r="AD1958" i="1"/>
  <c r="AE1958" i="1" s="1"/>
  <c r="AA1958" i="1"/>
  <c r="W1958" i="1"/>
  <c r="P1958" i="1" s="1"/>
  <c r="U1958" i="1"/>
  <c r="BA1957" i="1"/>
  <c r="AS1957" i="1"/>
  <c r="AG1957" i="1"/>
  <c r="AH1957" i="1" s="1"/>
  <c r="AD1957" i="1"/>
  <c r="AE1957" i="1" s="1"/>
  <c r="AA1957" i="1"/>
  <c r="W1957" i="1"/>
  <c r="P1957" i="1" s="1"/>
  <c r="U1957" i="1"/>
  <c r="BA1956" i="1"/>
  <c r="BB1956" i="1" s="1"/>
  <c r="AS1956" i="1"/>
  <c r="AG1956" i="1"/>
  <c r="AH1956" i="1" s="1"/>
  <c r="AD1956" i="1"/>
  <c r="AE1956" i="1" s="1"/>
  <c r="AA1956" i="1"/>
  <c r="W1956" i="1"/>
  <c r="P1956" i="1" s="1"/>
  <c r="U1956" i="1"/>
  <c r="BK1955" i="1"/>
  <c r="BA1955" i="1"/>
  <c r="BB1955" i="1" s="1"/>
  <c r="AS1955" i="1"/>
  <c r="AG1955" i="1"/>
  <c r="AH1955" i="1" s="1"/>
  <c r="AD1955" i="1"/>
  <c r="AE1955" i="1" s="1"/>
  <c r="AA1955" i="1"/>
  <c r="U1955" i="1"/>
  <c r="P1955" i="1"/>
  <c r="BK1954" i="1"/>
  <c r="BA1954" i="1"/>
  <c r="BB1954" i="1" s="1"/>
  <c r="AS1954" i="1"/>
  <c r="AG1954" i="1"/>
  <c r="AH1954" i="1" s="1"/>
  <c r="AD1954" i="1"/>
  <c r="AE1954" i="1" s="1"/>
  <c r="AA1954" i="1"/>
  <c r="W1954" i="1"/>
  <c r="P1954" i="1" s="1"/>
  <c r="U1954" i="1"/>
  <c r="BK1953" i="1"/>
  <c r="BA1953" i="1"/>
  <c r="BB1953" i="1" s="1"/>
  <c r="AS1953" i="1"/>
  <c r="AG1953" i="1"/>
  <c r="AH1953" i="1" s="1"/>
  <c r="AD1953" i="1"/>
  <c r="AE1953" i="1" s="1"/>
  <c r="AA1953" i="1"/>
  <c r="U1953" i="1"/>
  <c r="P1953" i="1"/>
  <c r="BK1952" i="1"/>
  <c r="BA1952" i="1"/>
  <c r="BB1952" i="1" s="1"/>
  <c r="AS1952" i="1"/>
  <c r="AG1952" i="1"/>
  <c r="AH1952" i="1" s="1"/>
  <c r="AD1952" i="1"/>
  <c r="AE1952" i="1" s="1"/>
  <c r="AA1952" i="1"/>
  <c r="W1952" i="1"/>
  <c r="P1952" i="1" s="1"/>
  <c r="U1952" i="1"/>
  <c r="BK1951" i="1"/>
  <c r="BA1951" i="1"/>
  <c r="BB1951" i="1" s="1"/>
  <c r="AS1951" i="1"/>
  <c r="AG1951" i="1"/>
  <c r="AH1951" i="1" s="1"/>
  <c r="AD1951" i="1"/>
  <c r="AE1951" i="1" s="1"/>
  <c r="AA1951" i="1"/>
  <c r="U1951" i="1"/>
  <c r="P1951" i="1"/>
  <c r="BA1950" i="1"/>
  <c r="AS1950" i="1"/>
  <c r="AG1950" i="1"/>
  <c r="AH1950" i="1" s="1"/>
  <c r="AD1950" i="1"/>
  <c r="AE1950" i="1" s="1"/>
  <c r="AA1950" i="1"/>
  <c r="W1950" i="1"/>
  <c r="P1950" i="1" s="1"/>
  <c r="U1950" i="1"/>
  <c r="BK1949" i="1"/>
  <c r="BA1949" i="1"/>
  <c r="BB1949" i="1" s="1"/>
  <c r="AS1949" i="1"/>
  <c r="AG1949" i="1"/>
  <c r="AH1949" i="1" s="1"/>
  <c r="AD1949" i="1"/>
  <c r="AE1949" i="1" s="1"/>
  <c r="AA1949" i="1"/>
  <c r="W1949" i="1"/>
  <c r="P1949" i="1" s="1"/>
  <c r="U1949" i="1"/>
  <c r="BK1948" i="1"/>
  <c r="BA1948" i="1"/>
  <c r="BB1948" i="1" s="1"/>
  <c r="AS1948" i="1"/>
  <c r="AG1948" i="1"/>
  <c r="AH1948" i="1" s="1"/>
  <c r="AD1948" i="1"/>
  <c r="AE1948" i="1" s="1"/>
  <c r="AC1948" i="1"/>
  <c r="AA1948" i="1"/>
  <c r="W1948" i="1"/>
  <c r="P1948" i="1" s="1"/>
  <c r="U1948" i="1"/>
  <c r="BK1947" i="1"/>
  <c r="BA1947" i="1"/>
  <c r="AS1947" i="1"/>
  <c r="AG1947" i="1"/>
  <c r="AH1947" i="1" s="1"/>
  <c r="AD1947" i="1"/>
  <c r="AE1947" i="1" s="1"/>
  <c r="AA1947" i="1"/>
  <c r="W1947" i="1"/>
  <c r="P1947" i="1" s="1"/>
  <c r="U1947" i="1"/>
  <c r="BK1946" i="1"/>
  <c r="BA1946" i="1"/>
  <c r="AS1946" i="1"/>
  <c r="AG1946" i="1"/>
  <c r="AH1946" i="1" s="1"/>
  <c r="AD1946" i="1"/>
  <c r="AE1946" i="1" s="1"/>
  <c r="AA1946" i="1"/>
  <c r="W1946" i="1"/>
  <c r="P1946" i="1" s="1"/>
  <c r="U1946" i="1"/>
  <c r="BK1945" i="1"/>
  <c r="BA1945" i="1"/>
  <c r="BB1945" i="1" s="1"/>
  <c r="AS1945" i="1"/>
  <c r="AG1945" i="1"/>
  <c r="AH1945" i="1" s="1"/>
  <c r="AD1945" i="1"/>
  <c r="AE1945" i="1" s="1"/>
  <c r="AC1945" i="1"/>
  <c r="AA1945" i="1"/>
  <c r="U1945" i="1"/>
  <c r="P1945" i="1"/>
  <c r="BK1944" i="1"/>
  <c r="BA1944" i="1"/>
  <c r="AS1944" i="1"/>
  <c r="AG1944" i="1"/>
  <c r="AH1944" i="1" s="1"/>
  <c r="AD1944" i="1"/>
  <c r="AE1944" i="1" s="1"/>
  <c r="AA1944" i="1"/>
  <c r="W1944" i="1"/>
  <c r="P1944" i="1" s="1"/>
  <c r="U1944" i="1"/>
  <c r="BK1943" i="1"/>
  <c r="BA1943" i="1"/>
  <c r="BB1943" i="1" s="1"/>
  <c r="AS1943" i="1"/>
  <c r="AG1943" i="1"/>
  <c r="AH1943" i="1" s="1"/>
  <c r="AD1943" i="1"/>
  <c r="AE1943" i="1" s="1"/>
  <c r="AA1943" i="1"/>
  <c r="W1943" i="1"/>
  <c r="P1943" i="1" s="1"/>
  <c r="U1943" i="1"/>
  <c r="BK1942" i="1"/>
  <c r="BA1942" i="1"/>
  <c r="BB1942" i="1" s="1"/>
  <c r="AS1942" i="1"/>
  <c r="AG1942" i="1"/>
  <c r="AH1942" i="1" s="1"/>
  <c r="AD1942" i="1"/>
  <c r="AE1942" i="1" s="1"/>
  <c r="AA1942" i="1"/>
  <c r="W1942" i="1"/>
  <c r="P1942" i="1" s="1"/>
  <c r="U1942" i="1"/>
  <c r="BK1941" i="1"/>
  <c r="BA1941" i="1"/>
  <c r="BB1941" i="1" s="1"/>
  <c r="AS1941" i="1"/>
  <c r="AG1941" i="1"/>
  <c r="AH1941" i="1" s="1"/>
  <c r="AD1941" i="1"/>
  <c r="AE1941" i="1" s="1"/>
  <c r="AA1941" i="1"/>
  <c r="W1941" i="1"/>
  <c r="P1941" i="1" s="1"/>
  <c r="U1941" i="1"/>
  <c r="BA1940" i="1"/>
  <c r="AS1940" i="1"/>
  <c r="AG1940" i="1"/>
  <c r="AH1940" i="1" s="1"/>
  <c r="AD1940" i="1"/>
  <c r="AE1940" i="1" s="1"/>
  <c r="AA1940" i="1"/>
  <c r="W1940" i="1"/>
  <c r="P1940" i="1" s="1"/>
  <c r="U1940" i="1"/>
  <c r="BK1939" i="1"/>
  <c r="BA1939" i="1"/>
  <c r="AS1939" i="1"/>
  <c r="AG1939" i="1"/>
  <c r="AH1939" i="1" s="1"/>
  <c r="AD1939" i="1"/>
  <c r="AE1939" i="1" s="1"/>
  <c r="AA1939" i="1"/>
  <c r="U1939" i="1"/>
  <c r="P1939" i="1"/>
  <c r="M1939" i="1"/>
  <c r="BK1938" i="1"/>
  <c r="BA1938" i="1"/>
  <c r="AS1938" i="1"/>
  <c r="AG1938" i="1"/>
  <c r="AH1938" i="1" s="1"/>
  <c r="AD1938" i="1"/>
  <c r="AE1938" i="1" s="1"/>
  <c r="AA1938" i="1"/>
  <c r="U1938" i="1"/>
  <c r="P1938" i="1"/>
  <c r="BA1937" i="1"/>
  <c r="AS1937" i="1"/>
  <c r="AG1937" i="1"/>
  <c r="AH1937" i="1" s="1"/>
  <c r="AD1937" i="1"/>
  <c r="AE1937" i="1" s="1"/>
  <c r="AA1937" i="1"/>
  <c r="W1937" i="1"/>
  <c r="P1937" i="1" s="1"/>
  <c r="U1937" i="1"/>
  <c r="BK1936" i="1"/>
  <c r="BA1936" i="1"/>
  <c r="AS1936" i="1"/>
  <c r="AG1936" i="1"/>
  <c r="AH1936" i="1" s="1"/>
  <c r="AD1936" i="1"/>
  <c r="AE1936" i="1" s="1"/>
  <c r="AA1936" i="1"/>
  <c r="W1936" i="1"/>
  <c r="P1936" i="1" s="1"/>
  <c r="U1936" i="1"/>
  <c r="BK1935" i="1"/>
  <c r="BA1935" i="1"/>
  <c r="BB1935" i="1" s="1"/>
  <c r="AS1935" i="1"/>
  <c r="AG1935" i="1"/>
  <c r="AH1935" i="1" s="1"/>
  <c r="AD1935" i="1"/>
  <c r="AE1935" i="1" s="1"/>
  <c r="AA1935" i="1"/>
  <c r="U1935" i="1"/>
  <c r="P1935" i="1"/>
  <c r="BK1934" i="1"/>
  <c r="BA1934" i="1"/>
  <c r="BB1934" i="1" s="1"/>
  <c r="AS1934" i="1"/>
  <c r="AG1934" i="1"/>
  <c r="AH1934" i="1" s="1"/>
  <c r="AD1934" i="1"/>
  <c r="AE1934" i="1" s="1"/>
  <c r="AA1934" i="1"/>
  <c r="U1934" i="1"/>
  <c r="P1934" i="1"/>
  <c r="BK1933" i="1"/>
  <c r="BA1933" i="1"/>
  <c r="BB1933" i="1" s="1"/>
  <c r="AS1933" i="1"/>
  <c r="AG1933" i="1"/>
  <c r="AH1933" i="1" s="1"/>
  <c r="AD1933" i="1"/>
  <c r="AE1933" i="1" s="1"/>
  <c r="AA1933" i="1"/>
  <c r="U1933" i="1"/>
  <c r="P1933" i="1"/>
  <c r="BK1932" i="1"/>
  <c r="BA1932" i="1"/>
  <c r="BB1932" i="1" s="1"/>
  <c r="AS1932" i="1"/>
  <c r="AG1932" i="1"/>
  <c r="AH1932" i="1" s="1"/>
  <c r="AD1932" i="1"/>
  <c r="AE1932" i="1" s="1"/>
  <c r="AA1932" i="1"/>
  <c r="W1932" i="1"/>
  <c r="P1932" i="1" s="1"/>
  <c r="U1932" i="1"/>
  <c r="BK1931" i="1"/>
  <c r="BA1931" i="1"/>
  <c r="BB1931" i="1" s="1"/>
  <c r="AS1931" i="1"/>
  <c r="AG1931" i="1"/>
  <c r="AH1931" i="1" s="1"/>
  <c r="AD1931" i="1"/>
  <c r="AE1931" i="1" s="1"/>
  <c r="AA1931" i="1"/>
  <c r="W1931" i="1"/>
  <c r="P1931" i="1" s="1"/>
  <c r="U1931" i="1"/>
  <c r="BK1930" i="1"/>
  <c r="BA1930" i="1"/>
  <c r="BB1930" i="1" s="1"/>
  <c r="AS1930" i="1"/>
  <c r="AG1930" i="1"/>
  <c r="AH1930" i="1" s="1"/>
  <c r="AD1930" i="1"/>
  <c r="AE1930" i="1" s="1"/>
  <c r="AC1930" i="1"/>
  <c r="AA1930" i="1"/>
  <c r="W1930" i="1"/>
  <c r="P1930" i="1" s="1"/>
  <c r="U1930" i="1"/>
  <c r="BK1929" i="1"/>
  <c r="BA1929" i="1"/>
  <c r="BB1929" i="1" s="1"/>
  <c r="AS1929" i="1"/>
  <c r="AG1929" i="1"/>
  <c r="AH1929" i="1" s="1"/>
  <c r="AD1929" i="1"/>
  <c r="AE1929" i="1" s="1"/>
  <c r="AA1929" i="1"/>
  <c r="W1929" i="1"/>
  <c r="P1929" i="1" s="1"/>
  <c r="U1929" i="1"/>
  <c r="BK1928" i="1"/>
  <c r="BA1928" i="1"/>
  <c r="BB1928" i="1" s="1"/>
  <c r="AS1928" i="1"/>
  <c r="AG1928" i="1"/>
  <c r="AH1928" i="1" s="1"/>
  <c r="AD1928" i="1"/>
  <c r="AE1928" i="1" s="1"/>
  <c r="AA1928" i="1"/>
  <c r="U1928" i="1"/>
  <c r="P1928" i="1"/>
  <c r="BK1927" i="1"/>
  <c r="BA1927" i="1"/>
  <c r="BB1927" i="1" s="1"/>
  <c r="AS1927" i="1"/>
  <c r="AG1927" i="1"/>
  <c r="AH1927" i="1" s="1"/>
  <c r="AD1927" i="1"/>
  <c r="AE1927" i="1" s="1"/>
  <c r="AA1927" i="1"/>
  <c r="U1927" i="1"/>
  <c r="P1927" i="1"/>
  <c r="BK1926" i="1"/>
  <c r="BA1926" i="1"/>
  <c r="BB1926" i="1" s="1"/>
  <c r="AS1926" i="1"/>
  <c r="AG1926" i="1"/>
  <c r="AH1926" i="1" s="1"/>
  <c r="AD1926" i="1"/>
  <c r="AE1926" i="1" s="1"/>
  <c r="AA1926" i="1"/>
  <c r="U1926" i="1"/>
  <c r="P1926" i="1"/>
  <c r="BK1925" i="1"/>
  <c r="BA1925" i="1"/>
  <c r="BB1925" i="1" s="1"/>
  <c r="AS1925" i="1"/>
  <c r="AG1925" i="1"/>
  <c r="AH1925" i="1" s="1"/>
  <c r="AD1925" i="1"/>
  <c r="AE1925" i="1" s="1"/>
  <c r="AA1925" i="1"/>
  <c r="W1925" i="1"/>
  <c r="P1925" i="1" s="1"/>
  <c r="U1925" i="1"/>
  <c r="BK1924" i="1"/>
  <c r="BA1924" i="1"/>
  <c r="BB1924" i="1" s="1"/>
  <c r="AS1924" i="1"/>
  <c r="AG1924" i="1"/>
  <c r="AH1924" i="1" s="1"/>
  <c r="AD1924" i="1"/>
  <c r="AE1924" i="1" s="1"/>
  <c r="AA1924" i="1"/>
  <c r="W1924" i="1"/>
  <c r="P1924" i="1" s="1"/>
  <c r="U1924" i="1"/>
  <c r="BA1923" i="1"/>
  <c r="BB1923" i="1" s="1"/>
  <c r="AS1923" i="1"/>
  <c r="AG1923" i="1"/>
  <c r="AH1923" i="1" s="1"/>
  <c r="AD1923" i="1"/>
  <c r="AE1923" i="1" s="1"/>
  <c r="AA1923" i="1"/>
  <c r="U1923" i="1"/>
  <c r="BK1922" i="1"/>
  <c r="BA1922" i="1"/>
  <c r="BB1922" i="1" s="1"/>
  <c r="AS1922" i="1"/>
  <c r="AG1922" i="1"/>
  <c r="AH1922" i="1" s="1"/>
  <c r="AD1922" i="1"/>
  <c r="AE1922" i="1" s="1"/>
  <c r="AA1922" i="1"/>
  <c r="U1922" i="1"/>
  <c r="P1922" i="1"/>
  <c r="M1922" i="1"/>
  <c r="BK1921" i="1"/>
  <c r="BA1921" i="1"/>
  <c r="BB1921" i="1" s="1"/>
  <c r="AS1921" i="1"/>
  <c r="AG1921" i="1"/>
  <c r="AH1921" i="1" s="1"/>
  <c r="AD1921" i="1"/>
  <c r="AE1921" i="1" s="1"/>
  <c r="AA1921" i="1"/>
  <c r="W1921" i="1"/>
  <c r="P1921" i="1" s="1"/>
  <c r="U1921" i="1"/>
  <c r="BK1920" i="1"/>
  <c r="BA1920" i="1"/>
  <c r="BB1920" i="1" s="1"/>
  <c r="AS1920" i="1"/>
  <c r="AG1920" i="1"/>
  <c r="AH1920" i="1" s="1"/>
  <c r="AD1920" i="1"/>
  <c r="AE1920" i="1" s="1"/>
  <c r="AA1920" i="1"/>
  <c r="U1920" i="1"/>
  <c r="P1920" i="1"/>
  <c r="BK1919" i="1"/>
  <c r="BA1919" i="1"/>
  <c r="BB1919" i="1" s="1"/>
  <c r="AS1919" i="1"/>
  <c r="AG1919" i="1"/>
  <c r="AH1919" i="1" s="1"/>
  <c r="AD1919" i="1"/>
  <c r="AE1919" i="1" s="1"/>
  <c r="AA1919" i="1"/>
  <c r="U1919" i="1"/>
  <c r="P1919" i="1"/>
  <c r="BA1918" i="1"/>
  <c r="AS1918" i="1"/>
  <c r="AG1918" i="1"/>
  <c r="AH1918" i="1" s="1"/>
  <c r="AD1918" i="1"/>
  <c r="AE1918" i="1" s="1"/>
  <c r="AA1918" i="1"/>
  <c r="W1918" i="1"/>
  <c r="P1918" i="1" s="1"/>
  <c r="U1918" i="1"/>
  <c r="BA1917" i="1"/>
  <c r="BB1917" i="1" s="1"/>
  <c r="AS1917" i="1"/>
  <c r="AG1917" i="1"/>
  <c r="AH1917" i="1" s="1"/>
  <c r="AD1917" i="1"/>
  <c r="AE1917" i="1" s="1"/>
  <c r="AA1917" i="1"/>
  <c r="W1917" i="1"/>
  <c r="P1917" i="1" s="1"/>
  <c r="U1917" i="1"/>
  <c r="BK1916" i="1"/>
  <c r="BA1916" i="1"/>
  <c r="BB1916" i="1" s="1"/>
  <c r="AS1916" i="1"/>
  <c r="AG1916" i="1"/>
  <c r="AH1916" i="1" s="1"/>
  <c r="AD1916" i="1"/>
  <c r="AE1916" i="1" s="1"/>
  <c r="AA1916" i="1"/>
  <c r="U1916" i="1"/>
  <c r="P1916" i="1"/>
  <c r="BA1915" i="1"/>
  <c r="BB1915" i="1" s="1"/>
  <c r="AS1915" i="1"/>
  <c r="AG1915" i="1"/>
  <c r="AH1915" i="1" s="1"/>
  <c r="AD1915" i="1"/>
  <c r="AE1915" i="1" s="1"/>
  <c r="AA1915" i="1"/>
  <c r="W1915" i="1"/>
  <c r="P1915" i="1" s="1"/>
  <c r="U1915" i="1"/>
  <c r="BA1914" i="1"/>
  <c r="BB1914" i="1" s="1"/>
  <c r="AS1914" i="1"/>
  <c r="AG1914" i="1"/>
  <c r="AH1914" i="1" s="1"/>
  <c r="AD1914" i="1"/>
  <c r="AE1914" i="1" s="1"/>
  <c r="AA1914" i="1"/>
  <c r="W1914" i="1"/>
  <c r="P1914" i="1" s="1"/>
  <c r="U1914" i="1"/>
  <c r="BA1913" i="1"/>
  <c r="BB1913" i="1" s="1"/>
  <c r="AS1913" i="1"/>
  <c r="AG1913" i="1"/>
  <c r="AH1913" i="1" s="1"/>
  <c r="AD1913" i="1"/>
  <c r="AE1913" i="1" s="1"/>
  <c r="AA1913" i="1"/>
  <c r="W1913" i="1"/>
  <c r="P1913" i="1" s="1"/>
  <c r="U1913" i="1"/>
  <c r="BA1912" i="1"/>
  <c r="BB1912" i="1" s="1"/>
  <c r="AS1912" i="1"/>
  <c r="AG1912" i="1"/>
  <c r="AH1912" i="1" s="1"/>
  <c r="AD1912" i="1"/>
  <c r="AE1912" i="1" s="1"/>
  <c r="AA1912" i="1"/>
  <c r="W1912" i="1"/>
  <c r="P1912" i="1" s="1"/>
  <c r="U1912" i="1"/>
  <c r="BK1911" i="1"/>
  <c r="BA1911" i="1"/>
  <c r="BB1911" i="1" s="1"/>
  <c r="AS1911" i="1"/>
  <c r="AG1911" i="1"/>
  <c r="AH1911" i="1" s="1"/>
  <c r="AD1911" i="1"/>
  <c r="AE1911" i="1" s="1"/>
  <c r="AA1911" i="1"/>
  <c r="U1911" i="1"/>
  <c r="P1911" i="1"/>
  <c r="BK1910" i="1"/>
  <c r="BA1910" i="1"/>
  <c r="BB1910" i="1" s="1"/>
  <c r="AS1910" i="1"/>
  <c r="AG1910" i="1"/>
  <c r="AH1910" i="1" s="1"/>
  <c r="AD1910" i="1"/>
  <c r="AE1910" i="1" s="1"/>
  <c r="AA1910" i="1"/>
  <c r="W1910" i="1"/>
  <c r="P1910" i="1" s="1"/>
  <c r="U1910" i="1"/>
  <c r="BK1909" i="1"/>
  <c r="BA1909" i="1"/>
  <c r="BB1909" i="1" s="1"/>
  <c r="AS1909" i="1"/>
  <c r="AG1909" i="1"/>
  <c r="AH1909" i="1" s="1"/>
  <c r="AD1909" i="1"/>
  <c r="AE1909" i="1" s="1"/>
  <c r="AA1909" i="1"/>
  <c r="W1909" i="1"/>
  <c r="P1909" i="1" s="1"/>
  <c r="U1909" i="1"/>
  <c r="BK1908" i="1"/>
  <c r="BA1908" i="1"/>
  <c r="BB1908" i="1" s="1"/>
  <c r="AS1908" i="1"/>
  <c r="AG1908" i="1"/>
  <c r="AH1908" i="1" s="1"/>
  <c r="AD1908" i="1"/>
  <c r="AE1908" i="1" s="1"/>
  <c r="AA1908" i="1"/>
  <c r="W1908" i="1"/>
  <c r="P1908" i="1" s="1"/>
  <c r="U1908" i="1"/>
  <c r="BA1907" i="1"/>
  <c r="AS1907" i="1"/>
  <c r="AG1907" i="1"/>
  <c r="AH1907" i="1" s="1"/>
  <c r="AD1907" i="1"/>
  <c r="AE1907" i="1" s="1"/>
  <c r="AA1907" i="1"/>
  <c r="W1907" i="1"/>
  <c r="P1907" i="1" s="1"/>
  <c r="U1907" i="1"/>
  <c r="BK1906" i="1"/>
  <c r="BA1906" i="1"/>
  <c r="AS1906" i="1"/>
  <c r="AG1906" i="1"/>
  <c r="AH1906" i="1" s="1"/>
  <c r="AD1906" i="1"/>
  <c r="AE1906" i="1" s="1"/>
  <c r="AC1906" i="1"/>
  <c r="AA1906" i="1"/>
  <c r="U1906" i="1"/>
  <c r="P1906" i="1"/>
  <c r="BK1905" i="1"/>
  <c r="BA1905" i="1"/>
  <c r="BB1905" i="1" s="1"/>
  <c r="AS1905" i="1"/>
  <c r="AG1905" i="1"/>
  <c r="AH1905" i="1" s="1"/>
  <c r="AD1905" i="1"/>
  <c r="AE1905" i="1" s="1"/>
  <c r="AA1905" i="1"/>
  <c r="W1905" i="1"/>
  <c r="P1905" i="1" s="1"/>
  <c r="U1905" i="1"/>
  <c r="BK1904" i="1"/>
  <c r="BA1904" i="1"/>
  <c r="BB1904" i="1" s="1"/>
  <c r="AS1904" i="1"/>
  <c r="AG1904" i="1"/>
  <c r="AH1904" i="1" s="1"/>
  <c r="AD1904" i="1"/>
  <c r="AE1904" i="1" s="1"/>
  <c r="AA1904" i="1"/>
  <c r="W1904" i="1"/>
  <c r="P1904" i="1" s="1"/>
  <c r="U1904" i="1"/>
  <c r="BK1903" i="1"/>
  <c r="BA1903" i="1"/>
  <c r="BB1903" i="1" s="1"/>
  <c r="AS1903" i="1"/>
  <c r="AG1903" i="1"/>
  <c r="AH1903" i="1" s="1"/>
  <c r="AD1903" i="1"/>
  <c r="AE1903" i="1" s="1"/>
  <c r="AA1903" i="1"/>
  <c r="W1903" i="1"/>
  <c r="P1903" i="1" s="1"/>
  <c r="U1903" i="1"/>
  <c r="BK1902" i="1"/>
  <c r="BA1902" i="1"/>
  <c r="BB1902" i="1" s="1"/>
  <c r="AS1902" i="1"/>
  <c r="AG1902" i="1"/>
  <c r="AH1902" i="1" s="1"/>
  <c r="AD1902" i="1"/>
  <c r="AE1902" i="1" s="1"/>
  <c r="AA1902" i="1"/>
  <c r="W1902" i="1"/>
  <c r="P1902" i="1" s="1"/>
  <c r="U1902" i="1"/>
  <c r="BK1901" i="1"/>
  <c r="BA1901" i="1"/>
  <c r="BB1901" i="1" s="1"/>
  <c r="AS1901" i="1"/>
  <c r="AG1901" i="1"/>
  <c r="AH1901" i="1" s="1"/>
  <c r="AD1901" i="1"/>
  <c r="AE1901" i="1" s="1"/>
  <c r="AA1901" i="1"/>
  <c r="U1901" i="1"/>
  <c r="P1901" i="1"/>
  <c r="BK1900" i="1"/>
  <c r="BA1900" i="1"/>
  <c r="AS1900" i="1"/>
  <c r="AG1900" i="1"/>
  <c r="AH1900" i="1" s="1"/>
  <c r="AD1900" i="1"/>
  <c r="AE1900" i="1" s="1"/>
  <c r="AA1900" i="1"/>
  <c r="W1900" i="1"/>
  <c r="P1900" i="1" s="1"/>
  <c r="U1900" i="1"/>
  <c r="BK1899" i="1"/>
  <c r="BA1899" i="1"/>
  <c r="BB1899" i="1" s="1"/>
  <c r="AS1899" i="1"/>
  <c r="AG1899" i="1"/>
  <c r="AH1899" i="1" s="1"/>
  <c r="AD1899" i="1"/>
  <c r="AE1899" i="1" s="1"/>
  <c r="AA1899" i="1"/>
  <c r="W1899" i="1"/>
  <c r="P1899" i="1" s="1"/>
  <c r="U1899" i="1"/>
  <c r="BK1898" i="1"/>
  <c r="BA1898" i="1"/>
  <c r="BB1898" i="1" s="1"/>
  <c r="AS1898" i="1"/>
  <c r="AG1898" i="1"/>
  <c r="AH1898" i="1" s="1"/>
  <c r="AD1898" i="1"/>
  <c r="AE1898" i="1" s="1"/>
  <c r="AA1898" i="1"/>
  <c r="W1898" i="1"/>
  <c r="P1898" i="1" s="1"/>
  <c r="U1898" i="1"/>
  <c r="BA1897" i="1"/>
  <c r="AS1897" i="1"/>
  <c r="AG1897" i="1"/>
  <c r="AH1897" i="1" s="1"/>
  <c r="AD1897" i="1"/>
  <c r="AE1897" i="1" s="1"/>
  <c r="AA1897" i="1"/>
  <c r="W1897" i="1"/>
  <c r="P1897" i="1" s="1"/>
  <c r="U1897" i="1"/>
  <c r="BK1896" i="1"/>
  <c r="BA1896" i="1"/>
  <c r="BB1896" i="1" s="1"/>
  <c r="AS1896" i="1"/>
  <c r="AG1896" i="1"/>
  <c r="AH1896" i="1" s="1"/>
  <c r="AD1896" i="1"/>
  <c r="AE1896" i="1" s="1"/>
  <c r="AA1896" i="1"/>
  <c r="W1896" i="1"/>
  <c r="P1896" i="1" s="1"/>
  <c r="U1896" i="1"/>
  <c r="BK1895" i="1"/>
  <c r="BA1895" i="1"/>
  <c r="BB1895" i="1" s="1"/>
  <c r="AS1895" i="1"/>
  <c r="AG1895" i="1"/>
  <c r="AH1895" i="1" s="1"/>
  <c r="AD1895" i="1"/>
  <c r="AE1895" i="1" s="1"/>
  <c r="AA1895" i="1"/>
  <c r="U1895" i="1"/>
  <c r="P1895" i="1"/>
  <c r="BK1894" i="1"/>
  <c r="BA1894" i="1"/>
  <c r="AS1894" i="1"/>
  <c r="AG1894" i="1"/>
  <c r="AH1894" i="1" s="1"/>
  <c r="AD1894" i="1"/>
  <c r="AE1894" i="1" s="1"/>
  <c r="AA1894" i="1"/>
  <c r="U1894" i="1"/>
  <c r="P1894" i="1"/>
  <c r="BK1893" i="1"/>
  <c r="BA1893" i="1"/>
  <c r="BB1893" i="1" s="1"/>
  <c r="AS1893" i="1"/>
  <c r="AG1893" i="1"/>
  <c r="AH1893" i="1" s="1"/>
  <c r="AD1893" i="1"/>
  <c r="AE1893" i="1" s="1"/>
  <c r="AA1893" i="1"/>
  <c r="U1893" i="1"/>
  <c r="P1893" i="1"/>
  <c r="BK1892" i="1"/>
  <c r="BA1892" i="1"/>
  <c r="BB1892" i="1" s="1"/>
  <c r="AS1892" i="1"/>
  <c r="AG1892" i="1"/>
  <c r="AH1892" i="1" s="1"/>
  <c r="AD1892" i="1"/>
  <c r="AE1892" i="1" s="1"/>
  <c r="AA1892" i="1"/>
  <c r="W1892" i="1"/>
  <c r="P1892" i="1" s="1"/>
  <c r="U1892" i="1"/>
  <c r="BK1891" i="1"/>
  <c r="BA1891" i="1"/>
  <c r="BB1891" i="1" s="1"/>
  <c r="AS1891" i="1"/>
  <c r="AG1891" i="1"/>
  <c r="AH1891" i="1" s="1"/>
  <c r="AD1891" i="1"/>
  <c r="AE1891" i="1" s="1"/>
  <c r="AC1891" i="1"/>
  <c r="AA1891" i="1"/>
  <c r="U1891" i="1"/>
  <c r="P1891" i="1"/>
  <c r="BA1890" i="1"/>
  <c r="BB1890" i="1" s="1"/>
  <c r="AS1890" i="1"/>
  <c r="AG1890" i="1"/>
  <c r="AH1890" i="1" s="1"/>
  <c r="AD1890" i="1"/>
  <c r="AE1890" i="1" s="1"/>
  <c r="AA1890" i="1"/>
  <c r="W1890" i="1"/>
  <c r="P1890" i="1" s="1"/>
  <c r="U1890" i="1"/>
  <c r="BK1889" i="1"/>
  <c r="BA1889" i="1"/>
  <c r="BB1889" i="1" s="1"/>
  <c r="AS1889" i="1"/>
  <c r="AG1889" i="1"/>
  <c r="AH1889" i="1" s="1"/>
  <c r="AD1889" i="1"/>
  <c r="AE1889" i="1" s="1"/>
  <c r="AA1889" i="1"/>
  <c r="W1889" i="1"/>
  <c r="P1889" i="1" s="1"/>
  <c r="U1889" i="1"/>
  <c r="BK1888" i="1"/>
  <c r="BA1888" i="1"/>
  <c r="BB1888" i="1" s="1"/>
  <c r="AS1888" i="1"/>
  <c r="AG1888" i="1"/>
  <c r="AH1888" i="1" s="1"/>
  <c r="AD1888" i="1"/>
  <c r="AE1888" i="1" s="1"/>
  <c r="AC1888" i="1"/>
  <c r="AA1888" i="1"/>
  <c r="U1888" i="1"/>
  <c r="P1888" i="1"/>
  <c r="BK1887" i="1"/>
  <c r="BA1887" i="1"/>
  <c r="BB1887" i="1" s="1"/>
  <c r="AS1887" i="1"/>
  <c r="AG1887" i="1"/>
  <c r="AH1887" i="1" s="1"/>
  <c r="AD1887" i="1"/>
  <c r="AE1887" i="1" s="1"/>
  <c r="AA1887" i="1"/>
  <c r="W1887" i="1"/>
  <c r="P1887" i="1" s="1"/>
  <c r="U1887" i="1"/>
  <c r="BK1886" i="1"/>
  <c r="BA1886" i="1"/>
  <c r="BB1886" i="1" s="1"/>
  <c r="AS1886" i="1"/>
  <c r="AG1886" i="1"/>
  <c r="AH1886" i="1" s="1"/>
  <c r="AD1886" i="1"/>
  <c r="AE1886" i="1" s="1"/>
  <c r="AC1886" i="1"/>
  <c r="AA1886" i="1"/>
  <c r="W1886" i="1"/>
  <c r="P1886" i="1" s="1"/>
  <c r="U1886" i="1"/>
  <c r="BK1885" i="1"/>
  <c r="BA1885" i="1"/>
  <c r="BB1885" i="1" s="1"/>
  <c r="AS1885" i="1"/>
  <c r="AG1885" i="1"/>
  <c r="AH1885" i="1" s="1"/>
  <c r="AD1885" i="1"/>
  <c r="AE1885" i="1" s="1"/>
  <c r="AC1885" i="1"/>
  <c r="AA1885" i="1"/>
  <c r="W1885" i="1"/>
  <c r="P1885" i="1" s="1"/>
  <c r="U1885" i="1"/>
  <c r="BK1884" i="1"/>
  <c r="BA1884" i="1"/>
  <c r="BB1884" i="1" s="1"/>
  <c r="AS1884" i="1"/>
  <c r="AG1884" i="1"/>
  <c r="AH1884" i="1" s="1"/>
  <c r="AD1884" i="1"/>
  <c r="AE1884" i="1" s="1"/>
  <c r="AC1884" i="1"/>
  <c r="AA1884" i="1"/>
  <c r="W1884" i="1"/>
  <c r="P1884" i="1" s="1"/>
  <c r="U1884" i="1"/>
  <c r="BK1883" i="1"/>
  <c r="BA1883" i="1"/>
  <c r="BB1883" i="1" s="1"/>
  <c r="AS1883" i="1"/>
  <c r="AG1883" i="1"/>
  <c r="AH1883" i="1" s="1"/>
  <c r="AD1883" i="1"/>
  <c r="AE1883" i="1" s="1"/>
  <c r="AC1883" i="1"/>
  <c r="AA1883" i="1"/>
  <c r="U1883" i="1"/>
  <c r="P1883" i="1"/>
  <c r="BK1882" i="1"/>
  <c r="BA1882" i="1"/>
  <c r="BB1882" i="1" s="1"/>
  <c r="AS1882" i="1"/>
  <c r="AG1882" i="1"/>
  <c r="AH1882" i="1" s="1"/>
  <c r="AD1882" i="1"/>
  <c r="AE1882" i="1" s="1"/>
  <c r="AC1882" i="1"/>
  <c r="AA1882" i="1"/>
  <c r="U1882" i="1"/>
  <c r="P1882" i="1"/>
  <c r="BK1881" i="1"/>
  <c r="BA1881" i="1"/>
  <c r="BB1881" i="1" s="1"/>
  <c r="AS1881" i="1"/>
  <c r="AG1881" i="1"/>
  <c r="AH1881" i="1" s="1"/>
  <c r="AD1881" i="1"/>
  <c r="AE1881" i="1" s="1"/>
  <c r="AC1881" i="1"/>
  <c r="AA1881" i="1"/>
  <c r="W1881" i="1"/>
  <c r="P1881" i="1" s="1"/>
  <c r="U1881" i="1"/>
  <c r="BK1880" i="1"/>
  <c r="BA1880" i="1"/>
  <c r="BB1880" i="1" s="1"/>
  <c r="AS1880" i="1"/>
  <c r="AG1880" i="1"/>
  <c r="AH1880" i="1" s="1"/>
  <c r="AD1880" i="1"/>
  <c r="AE1880" i="1" s="1"/>
  <c r="AC1880" i="1"/>
  <c r="AA1880" i="1"/>
  <c r="W1880" i="1"/>
  <c r="P1880" i="1" s="1"/>
  <c r="U1880" i="1"/>
  <c r="BK1879" i="1"/>
  <c r="BA1879" i="1"/>
  <c r="BB1879" i="1" s="1"/>
  <c r="AS1879" i="1"/>
  <c r="AG1879" i="1"/>
  <c r="AH1879" i="1" s="1"/>
  <c r="AD1879" i="1"/>
  <c r="AE1879" i="1" s="1"/>
  <c r="AC1879" i="1"/>
  <c r="AA1879" i="1"/>
  <c r="U1879" i="1"/>
  <c r="P1879" i="1"/>
  <c r="BK1878" i="1"/>
  <c r="BA1878" i="1"/>
  <c r="BB1878" i="1" s="1"/>
  <c r="AS1878" i="1"/>
  <c r="AG1878" i="1"/>
  <c r="AH1878" i="1" s="1"/>
  <c r="AD1878" i="1"/>
  <c r="AE1878" i="1" s="1"/>
  <c r="AC1878" i="1"/>
  <c r="AA1878" i="1"/>
  <c r="W1878" i="1"/>
  <c r="P1878" i="1" s="1"/>
  <c r="U1878" i="1"/>
  <c r="BK1877" i="1"/>
  <c r="BA1877" i="1"/>
  <c r="BB1877" i="1" s="1"/>
  <c r="AS1877" i="1"/>
  <c r="AG1877" i="1"/>
  <c r="AH1877" i="1" s="1"/>
  <c r="AD1877" i="1"/>
  <c r="AE1877" i="1" s="1"/>
  <c r="AA1877" i="1"/>
  <c r="W1877" i="1"/>
  <c r="P1877" i="1" s="1"/>
  <c r="U1877" i="1"/>
  <c r="BK1876" i="1"/>
  <c r="BA1876" i="1"/>
  <c r="BB1876" i="1" s="1"/>
  <c r="AS1876" i="1"/>
  <c r="AG1876" i="1"/>
  <c r="AH1876" i="1" s="1"/>
  <c r="AD1876" i="1"/>
  <c r="AE1876" i="1" s="1"/>
  <c r="AA1876" i="1"/>
  <c r="W1876" i="1"/>
  <c r="P1876" i="1" s="1"/>
  <c r="U1876" i="1"/>
  <c r="BK1875" i="1"/>
  <c r="BA1875" i="1"/>
  <c r="BB1875" i="1" s="1"/>
  <c r="AS1875" i="1"/>
  <c r="AG1875" i="1"/>
  <c r="AH1875" i="1" s="1"/>
  <c r="AD1875" i="1"/>
  <c r="AE1875" i="1" s="1"/>
  <c r="AC1875" i="1"/>
  <c r="AA1875" i="1"/>
  <c r="W1875" i="1"/>
  <c r="P1875" i="1" s="1"/>
  <c r="U1875" i="1"/>
  <c r="BK1874" i="1"/>
  <c r="BA1874" i="1"/>
  <c r="BB1874" i="1" s="1"/>
  <c r="AS1874" i="1"/>
  <c r="AG1874" i="1"/>
  <c r="AH1874" i="1" s="1"/>
  <c r="AD1874" i="1"/>
  <c r="AE1874" i="1" s="1"/>
  <c r="AA1874" i="1"/>
  <c r="W1874" i="1"/>
  <c r="P1874" i="1" s="1"/>
  <c r="U1874" i="1"/>
  <c r="BK1873" i="1"/>
  <c r="BA1873" i="1"/>
  <c r="BB1873" i="1" s="1"/>
  <c r="AS1873" i="1"/>
  <c r="AG1873" i="1"/>
  <c r="AH1873" i="1" s="1"/>
  <c r="AD1873" i="1"/>
  <c r="AE1873" i="1" s="1"/>
  <c r="AA1873" i="1"/>
  <c r="W1873" i="1"/>
  <c r="P1873" i="1" s="1"/>
  <c r="U1873" i="1"/>
  <c r="BK1872" i="1"/>
  <c r="BA1872" i="1"/>
  <c r="BB1872" i="1" s="1"/>
  <c r="AS1872" i="1"/>
  <c r="AG1872" i="1"/>
  <c r="AH1872" i="1" s="1"/>
  <c r="AD1872" i="1"/>
  <c r="AE1872" i="1" s="1"/>
  <c r="AC1872" i="1"/>
  <c r="AA1872" i="1"/>
  <c r="U1872" i="1"/>
  <c r="P1872" i="1"/>
  <c r="M1872" i="1"/>
  <c r="BK1871" i="1"/>
  <c r="BA1871" i="1"/>
  <c r="BB1871" i="1" s="1"/>
  <c r="AS1871" i="1"/>
  <c r="AG1871" i="1"/>
  <c r="AH1871" i="1" s="1"/>
  <c r="AD1871" i="1"/>
  <c r="AE1871" i="1" s="1"/>
  <c r="AC1871" i="1"/>
  <c r="AA1871" i="1"/>
  <c r="U1871" i="1"/>
  <c r="P1871" i="1"/>
  <c r="M1871" i="1"/>
  <c r="BK1870" i="1"/>
  <c r="BA1870" i="1"/>
  <c r="BB1870" i="1" s="1"/>
  <c r="AS1870" i="1"/>
  <c r="AG1870" i="1"/>
  <c r="AH1870" i="1" s="1"/>
  <c r="AD1870" i="1"/>
  <c r="AE1870" i="1" s="1"/>
  <c r="AA1870" i="1"/>
  <c r="W1870" i="1"/>
  <c r="P1870" i="1" s="1"/>
  <c r="U1870" i="1"/>
  <c r="BK1869" i="1"/>
  <c r="BA1869" i="1"/>
  <c r="BB1869" i="1" s="1"/>
  <c r="AS1869" i="1"/>
  <c r="AG1869" i="1"/>
  <c r="AH1869" i="1" s="1"/>
  <c r="AD1869" i="1"/>
  <c r="AE1869" i="1" s="1"/>
  <c r="AA1869" i="1"/>
  <c r="U1869" i="1"/>
  <c r="P1869" i="1"/>
  <c r="BK1868" i="1"/>
  <c r="BA1868" i="1"/>
  <c r="BB1868" i="1" s="1"/>
  <c r="AS1868" i="1"/>
  <c r="AG1868" i="1"/>
  <c r="AH1868" i="1" s="1"/>
  <c r="AD1868" i="1"/>
  <c r="AE1868" i="1" s="1"/>
  <c r="AA1868" i="1"/>
  <c r="U1868" i="1"/>
  <c r="P1868" i="1"/>
  <c r="BK1867" i="1"/>
  <c r="BA1867" i="1"/>
  <c r="BB1867" i="1" s="1"/>
  <c r="AS1867" i="1"/>
  <c r="AG1867" i="1"/>
  <c r="AH1867" i="1" s="1"/>
  <c r="AD1867" i="1"/>
  <c r="AE1867" i="1" s="1"/>
  <c r="AC1867" i="1"/>
  <c r="AA1867" i="1"/>
  <c r="U1867" i="1"/>
  <c r="P1867" i="1"/>
  <c r="BA1866" i="1"/>
  <c r="BB1866" i="1" s="1"/>
  <c r="AS1866" i="1"/>
  <c r="AG1866" i="1"/>
  <c r="AH1866" i="1" s="1"/>
  <c r="AD1866" i="1"/>
  <c r="AE1866" i="1" s="1"/>
  <c r="AC1866" i="1"/>
  <c r="AA1866" i="1"/>
  <c r="U1866" i="1"/>
  <c r="P1866" i="1"/>
  <c r="BK1865" i="1"/>
  <c r="BA1865" i="1"/>
  <c r="BB1865" i="1" s="1"/>
  <c r="AS1865" i="1"/>
  <c r="AG1865" i="1"/>
  <c r="AH1865" i="1" s="1"/>
  <c r="AD1865" i="1"/>
  <c r="AE1865" i="1" s="1"/>
  <c r="AC1865" i="1"/>
  <c r="AA1865" i="1"/>
  <c r="U1865" i="1"/>
  <c r="P1865" i="1"/>
  <c r="BK1864" i="1"/>
  <c r="BA1864" i="1"/>
  <c r="AU1864" i="1"/>
  <c r="AS1864" i="1"/>
  <c r="AG1864" i="1"/>
  <c r="AH1864" i="1" s="1"/>
  <c r="AD1864" i="1"/>
  <c r="AE1864" i="1" s="1"/>
  <c r="AC1864" i="1"/>
  <c r="AA1864" i="1"/>
  <c r="U1864" i="1"/>
  <c r="P1864" i="1"/>
  <c r="BA1863" i="1"/>
  <c r="BB1863" i="1" s="1"/>
  <c r="AS1863" i="1"/>
  <c r="AG1863" i="1"/>
  <c r="AH1863" i="1" s="1"/>
  <c r="AD1863" i="1"/>
  <c r="AE1863" i="1" s="1"/>
  <c r="AA1863" i="1"/>
  <c r="U1863" i="1"/>
  <c r="BK1862" i="1"/>
  <c r="BA1862" i="1"/>
  <c r="BB1862" i="1" s="1"/>
  <c r="AS1862" i="1"/>
  <c r="AG1862" i="1"/>
  <c r="AH1862" i="1" s="1"/>
  <c r="AD1862" i="1"/>
  <c r="AE1862" i="1" s="1"/>
  <c r="AB1862" i="1"/>
  <c r="AC1862" i="1" s="1"/>
  <c r="AA1862" i="1"/>
  <c r="W1862" i="1"/>
  <c r="P1862" i="1" s="1"/>
  <c r="U1862" i="1"/>
  <c r="BK1861" i="1"/>
  <c r="BA1861" i="1"/>
  <c r="BB1861" i="1" s="1"/>
  <c r="AS1861" i="1"/>
  <c r="AG1861" i="1"/>
  <c r="AH1861" i="1" s="1"/>
  <c r="AD1861" i="1"/>
  <c r="AE1861" i="1" s="1"/>
  <c r="AB1861" i="1"/>
  <c r="AC1861" i="1" s="1"/>
  <c r="AA1861" i="1"/>
  <c r="W1861" i="1"/>
  <c r="P1861" i="1" s="1"/>
  <c r="U1861" i="1"/>
  <c r="BK1860" i="1"/>
  <c r="BA1860" i="1"/>
  <c r="BB1860" i="1" s="1"/>
  <c r="AS1860" i="1"/>
  <c r="AG1860" i="1"/>
  <c r="AH1860" i="1" s="1"/>
  <c r="AD1860" i="1"/>
  <c r="AE1860" i="1" s="1"/>
  <c r="AB1860" i="1"/>
  <c r="AC1860" i="1" s="1"/>
  <c r="AA1860" i="1"/>
  <c r="U1860" i="1"/>
  <c r="BA1859" i="1"/>
  <c r="BB1859" i="1" s="1"/>
  <c r="AS1859" i="1"/>
  <c r="AG1859" i="1"/>
  <c r="AH1859" i="1" s="1"/>
  <c r="AD1859" i="1"/>
  <c r="AE1859" i="1" s="1"/>
  <c r="AC1859" i="1"/>
  <c r="AA1859" i="1"/>
  <c r="U1859" i="1"/>
  <c r="P1859" i="1"/>
  <c r="BK1858" i="1"/>
  <c r="BA1858" i="1"/>
  <c r="BB1858" i="1" s="1"/>
  <c r="AS1858" i="1"/>
  <c r="AG1858" i="1"/>
  <c r="AH1858" i="1" s="1"/>
  <c r="AD1858" i="1"/>
  <c r="AE1858" i="1" s="1"/>
  <c r="AB1858" i="1"/>
  <c r="AC1858" i="1" s="1"/>
  <c r="AA1858" i="1"/>
  <c r="W1858" i="1"/>
  <c r="P1858" i="1" s="1"/>
  <c r="U1858" i="1"/>
  <c r="BA1857" i="1"/>
  <c r="BB1857" i="1" s="1"/>
  <c r="AS1857" i="1"/>
  <c r="AG1857" i="1"/>
  <c r="AH1857" i="1" s="1"/>
  <c r="AD1857" i="1"/>
  <c r="AE1857" i="1" s="1"/>
  <c r="AC1857" i="1"/>
  <c r="AA1857" i="1"/>
  <c r="U1857" i="1"/>
  <c r="P1857" i="1"/>
  <c r="BK1856" i="1"/>
  <c r="BA1856" i="1"/>
  <c r="BB1856" i="1" s="1"/>
  <c r="AS1856" i="1"/>
  <c r="AG1856" i="1"/>
  <c r="AH1856" i="1" s="1"/>
  <c r="AD1856" i="1"/>
  <c r="AE1856" i="1" s="1"/>
  <c r="AC1856" i="1"/>
  <c r="AA1856" i="1"/>
  <c r="W1856" i="1"/>
  <c r="P1856" i="1" s="1"/>
  <c r="U1856" i="1"/>
  <c r="BK1855" i="1"/>
  <c r="BA1855" i="1"/>
  <c r="BB1855" i="1" s="1"/>
  <c r="AS1855" i="1"/>
  <c r="AG1855" i="1"/>
  <c r="AH1855" i="1" s="1"/>
  <c r="AD1855" i="1"/>
  <c r="AE1855" i="1" s="1"/>
  <c r="AB1855" i="1"/>
  <c r="AC1855" i="1" s="1"/>
  <c r="AA1855" i="1"/>
  <c r="W1855" i="1"/>
  <c r="P1855" i="1" s="1"/>
  <c r="U1855" i="1"/>
  <c r="BK1854" i="1"/>
  <c r="BA1854" i="1"/>
  <c r="BB1854" i="1" s="1"/>
  <c r="AS1854" i="1"/>
  <c r="AG1854" i="1"/>
  <c r="AH1854" i="1" s="1"/>
  <c r="AD1854" i="1"/>
  <c r="AE1854" i="1" s="1"/>
  <c r="AB1854" i="1"/>
  <c r="AC1854" i="1" s="1"/>
  <c r="AA1854" i="1"/>
  <c r="U1854" i="1"/>
  <c r="P1854" i="1"/>
  <c r="BK1853" i="1"/>
  <c r="BA1853" i="1"/>
  <c r="BB1853" i="1" s="1"/>
  <c r="AS1853" i="1"/>
  <c r="AG1853" i="1"/>
  <c r="AH1853" i="1" s="1"/>
  <c r="AD1853" i="1"/>
  <c r="AE1853" i="1" s="1"/>
  <c r="AB1853" i="1"/>
  <c r="AC1853" i="1" s="1"/>
  <c r="AA1853" i="1"/>
  <c r="W1853" i="1"/>
  <c r="P1853" i="1" s="1"/>
  <c r="U1853" i="1"/>
  <c r="BK1852" i="1"/>
  <c r="BA1852" i="1"/>
  <c r="BB1852" i="1" s="1"/>
  <c r="AS1852" i="1"/>
  <c r="AG1852" i="1"/>
  <c r="AH1852" i="1" s="1"/>
  <c r="AD1852" i="1"/>
  <c r="AE1852" i="1" s="1"/>
  <c r="AB1852" i="1"/>
  <c r="AC1852" i="1" s="1"/>
  <c r="AA1852" i="1"/>
  <c r="U1852" i="1"/>
  <c r="P1852" i="1"/>
  <c r="BK1851" i="1"/>
  <c r="BA1851" i="1"/>
  <c r="BB1851" i="1" s="1"/>
  <c r="AS1851" i="1"/>
  <c r="AG1851" i="1"/>
  <c r="AH1851" i="1" s="1"/>
  <c r="AD1851" i="1"/>
  <c r="AE1851" i="1" s="1"/>
  <c r="AB1851" i="1"/>
  <c r="AC1851" i="1" s="1"/>
  <c r="AA1851" i="1"/>
  <c r="W1851" i="1"/>
  <c r="P1851" i="1" s="1"/>
  <c r="U1851" i="1"/>
  <c r="BK1850" i="1"/>
  <c r="BA1850" i="1"/>
  <c r="BB1850" i="1" s="1"/>
  <c r="AS1850" i="1"/>
  <c r="AG1850" i="1"/>
  <c r="AH1850" i="1" s="1"/>
  <c r="AD1850" i="1"/>
  <c r="AE1850" i="1" s="1"/>
  <c r="AB1850" i="1"/>
  <c r="AC1850" i="1" s="1"/>
  <c r="AA1850" i="1"/>
  <c r="W1850" i="1"/>
  <c r="P1850" i="1" s="1"/>
  <c r="U1850" i="1"/>
  <c r="BK1849" i="1"/>
  <c r="BA1849" i="1"/>
  <c r="BB1849" i="1" s="1"/>
  <c r="AS1849" i="1"/>
  <c r="AG1849" i="1"/>
  <c r="AH1849" i="1" s="1"/>
  <c r="AD1849" i="1"/>
  <c r="AE1849" i="1" s="1"/>
  <c r="AB1849" i="1"/>
  <c r="AC1849" i="1" s="1"/>
  <c r="AA1849" i="1"/>
  <c r="U1849" i="1"/>
  <c r="P1849" i="1"/>
  <c r="BK1848" i="1"/>
  <c r="BA1848" i="1"/>
  <c r="BB1848" i="1" s="1"/>
  <c r="AS1848" i="1"/>
  <c r="AG1848" i="1"/>
  <c r="AH1848" i="1" s="1"/>
  <c r="AD1848" i="1"/>
  <c r="AE1848" i="1" s="1"/>
  <c r="AB1848" i="1"/>
  <c r="AC1848" i="1" s="1"/>
  <c r="AA1848" i="1"/>
  <c r="U1848" i="1"/>
  <c r="P1848" i="1"/>
  <c r="BK1847" i="1"/>
  <c r="BA1847" i="1"/>
  <c r="BB1847" i="1" s="1"/>
  <c r="AS1847" i="1"/>
  <c r="AG1847" i="1"/>
  <c r="AH1847" i="1" s="1"/>
  <c r="AD1847" i="1"/>
  <c r="AE1847" i="1" s="1"/>
  <c r="AB1847" i="1"/>
  <c r="AC1847" i="1" s="1"/>
  <c r="AA1847" i="1"/>
  <c r="U1847" i="1"/>
  <c r="P1847" i="1"/>
  <c r="BK1846" i="1"/>
  <c r="BA1846" i="1"/>
  <c r="BB1846" i="1" s="1"/>
  <c r="AS1846" i="1"/>
  <c r="AG1846" i="1"/>
  <c r="AH1846" i="1" s="1"/>
  <c r="AD1846" i="1"/>
  <c r="AE1846" i="1" s="1"/>
  <c r="AB1846" i="1"/>
  <c r="AC1846" i="1" s="1"/>
  <c r="AA1846" i="1"/>
  <c r="W1846" i="1"/>
  <c r="P1846" i="1" s="1"/>
  <c r="U1846" i="1"/>
  <c r="BK1845" i="1"/>
  <c r="BA1845" i="1"/>
  <c r="BB1845" i="1" s="1"/>
  <c r="AS1845" i="1"/>
  <c r="AG1845" i="1"/>
  <c r="AH1845" i="1" s="1"/>
  <c r="AD1845" i="1"/>
  <c r="AE1845" i="1" s="1"/>
  <c r="AB1845" i="1"/>
  <c r="AC1845" i="1" s="1"/>
  <c r="AA1845" i="1"/>
  <c r="W1845" i="1"/>
  <c r="P1845" i="1" s="1"/>
  <c r="U1845" i="1"/>
  <c r="BK1844" i="1"/>
  <c r="BA1844" i="1"/>
  <c r="BB1844" i="1" s="1"/>
  <c r="AS1844" i="1"/>
  <c r="AG1844" i="1"/>
  <c r="AH1844" i="1" s="1"/>
  <c r="AD1844" i="1"/>
  <c r="AE1844" i="1" s="1"/>
  <c r="AB1844" i="1"/>
  <c r="AC1844" i="1" s="1"/>
  <c r="AA1844" i="1"/>
  <c r="U1844" i="1"/>
  <c r="P1844" i="1"/>
  <c r="BK1843" i="1"/>
  <c r="BA1843" i="1"/>
  <c r="BB1843" i="1" s="1"/>
  <c r="AS1843" i="1"/>
  <c r="AG1843" i="1"/>
  <c r="AH1843" i="1" s="1"/>
  <c r="AD1843" i="1"/>
  <c r="AE1843" i="1" s="1"/>
  <c r="AB1843" i="1"/>
  <c r="AC1843" i="1" s="1"/>
  <c r="AA1843" i="1"/>
  <c r="W1843" i="1"/>
  <c r="P1843" i="1" s="1"/>
  <c r="U1843" i="1"/>
  <c r="BK1842" i="1"/>
  <c r="BA1842" i="1"/>
  <c r="BB1842" i="1" s="1"/>
  <c r="AS1842" i="1"/>
  <c r="AG1842" i="1"/>
  <c r="AH1842" i="1" s="1"/>
  <c r="AD1842" i="1"/>
  <c r="AE1842" i="1" s="1"/>
  <c r="AB1842" i="1"/>
  <c r="AC1842" i="1" s="1"/>
  <c r="AA1842" i="1"/>
  <c r="W1842" i="1"/>
  <c r="P1842" i="1" s="1"/>
  <c r="U1842" i="1"/>
  <c r="BK1841" i="1"/>
  <c r="BA1841" i="1"/>
  <c r="BB1841" i="1" s="1"/>
  <c r="AS1841" i="1"/>
  <c r="AG1841" i="1"/>
  <c r="AH1841" i="1" s="1"/>
  <c r="AD1841" i="1"/>
  <c r="AE1841" i="1" s="1"/>
  <c r="AB1841" i="1"/>
  <c r="AC1841" i="1" s="1"/>
  <c r="AA1841" i="1"/>
  <c r="U1841" i="1"/>
  <c r="BK1840" i="1"/>
  <c r="BA1840" i="1"/>
  <c r="BB1840" i="1" s="1"/>
  <c r="AS1840" i="1"/>
  <c r="AG1840" i="1"/>
  <c r="AH1840" i="1" s="1"/>
  <c r="AD1840" i="1"/>
  <c r="AE1840" i="1" s="1"/>
  <c r="AB1840" i="1"/>
  <c r="AC1840" i="1" s="1"/>
  <c r="AA1840" i="1"/>
  <c r="U1840" i="1"/>
  <c r="BK1839" i="1"/>
  <c r="BA1839" i="1"/>
  <c r="BB1839" i="1" s="1"/>
  <c r="AS1839" i="1"/>
  <c r="AG1839" i="1"/>
  <c r="AH1839" i="1" s="1"/>
  <c r="AD1839" i="1"/>
  <c r="AE1839" i="1" s="1"/>
  <c r="AB1839" i="1"/>
  <c r="AC1839" i="1" s="1"/>
  <c r="AA1839" i="1"/>
  <c r="W1839" i="1"/>
  <c r="P1839" i="1" s="1"/>
  <c r="U1839" i="1"/>
  <c r="BK1838" i="1"/>
  <c r="BA1838" i="1"/>
  <c r="BB1838" i="1" s="1"/>
  <c r="AS1838" i="1"/>
  <c r="AG1838" i="1"/>
  <c r="AH1838" i="1" s="1"/>
  <c r="AD1838" i="1"/>
  <c r="AE1838" i="1" s="1"/>
  <c r="AB1838" i="1"/>
  <c r="AC1838" i="1" s="1"/>
  <c r="AA1838" i="1"/>
  <c r="U1838" i="1"/>
  <c r="P1838" i="1"/>
  <c r="BK1837" i="1"/>
  <c r="BA1837" i="1"/>
  <c r="BB1837" i="1" s="1"/>
  <c r="AS1837" i="1"/>
  <c r="AG1837" i="1"/>
  <c r="AH1837" i="1" s="1"/>
  <c r="AD1837" i="1"/>
  <c r="AE1837" i="1" s="1"/>
  <c r="AB1837" i="1"/>
  <c r="AC1837" i="1" s="1"/>
  <c r="AA1837" i="1"/>
  <c r="U1837" i="1"/>
  <c r="P1837" i="1"/>
  <c r="BK1836" i="1"/>
  <c r="BA1836" i="1"/>
  <c r="BB1836" i="1" s="1"/>
  <c r="AS1836" i="1"/>
  <c r="AG1836" i="1"/>
  <c r="AH1836" i="1" s="1"/>
  <c r="AD1836" i="1"/>
  <c r="AE1836" i="1" s="1"/>
  <c r="AB1836" i="1"/>
  <c r="AC1836" i="1" s="1"/>
  <c r="AA1836" i="1"/>
  <c r="U1836" i="1"/>
  <c r="P1836" i="1"/>
  <c r="BK1835" i="1"/>
  <c r="BA1835" i="1"/>
  <c r="BB1835" i="1" s="1"/>
  <c r="AS1835" i="1"/>
  <c r="AG1835" i="1"/>
  <c r="AH1835" i="1" s="1"/>
  <c r="AD1835" i="1"/>
  <c r="AE1835" i="1" s="1"/>
  <c r="AB1835" i="1"/>
  <c r="AC1835" i="1" s="1"/>
  <c r="AA1835" i="1"/>
  <c r="W1835" i="1"/>
  <c r="P1835" i="1" s="1"/>
  <c r="U1835" i="1"/>
  <c r="BA1834" i="1"/>
  <c r="BB1834" i="1" s="1"/>
  <c r="AS1834" i="1"/>
  <c r="AG1834" i="1"/>
  <c r="AH1834" i="1" s="1"/>
  <c r="AD1834" i="1"/>
  <c r="AE1834" i="1" s="1"/>
  <c r="AB1834" i="1"/>
  <c r="AC1834" i="1" s="1"/>
  <c r="AA1834" i="1"/>
  <c r="W1834" i="1"/>
  <c r="P1834" i="1" s="1"/>
  <c r="U1834" i="1"/>
  <c r="BK1833" i="1"/>
  <c r="BA1833" i="1"/>
  <c r="BB1833" i="1" s="1"/>
  <c r="AS1833" i="1"/>
  <c r="AG1833" i="1"/>
  <c r="AH1833" i="1" s="1"/>
  <c r="AD1833" i="1"/>
  <c r="AE1833" i="1" s="1"/>
  <c r="AB1833" i="1"/>
  <c r="AC1833" i="1" s="1"/>
  <c r="AA1833" i="1"/>
  <c r="W1833" i="1"/>
  <c r="P1833" i="1" s="1"/>
  <c r="U1833" i="1"/>
  <c r="BK1832" i="1"/>
  <c r="BA1832" i="1"/>
  <c r="BB1832" i="1" s="1"/>
  <c r="AS1832" i="1"/>
  <c r="AG1832" i="1"/>
  <c r="AH1832" i="1" s="1"/>
  <c r="AD1832" i="1"/>
  <c r="AE1832" i="1" s="1"/>
  <c r="AB1832" i="1"/>
  <c r="AC1832" i="1" s="1"/>
  <c r="AA1832" i="1"/>
  <c r="W1832" i="1"/>
  <c r="P1832" i="1" s="1"/>
  <c r="U1832" i="1"/>
  <c r="BK1831" i="1"/>
  <c r="BA1831" i="1"/>
  <c r="BB1831" i="1" s="1"/>
  <c r="AS1831" i="1"/>
  <c r="AG1831" i="1"/>
  <c r="AH1831" i="1" s="1"/>
  <c r="AD1831" i="1"/>
  <c r="AE1831" i="1" s="1"/>
  <c r="AB1831" i="1"/>
  <c r="AC1831" i="1" s="1"/>
  <c r="AA1831" i="1"/>
  <c r="W1831" i="1"/>
  <c r="P1831" i="1" s="1"/>
  <c r="U1831" i="1"/>
  <c r="BK1830" i="1"/>
  <c r="BA1830" i="1"/>
  <c r="BB1830" i="1" s="1"/>
  <c r="AS1830" i="1"/>
  <c r="AG1830" i="1"/>
  <c r="AH1830" i="1" s="1"/>
  <c r="AD1830" i="1"/>
  <c r="AE1830" i="1" s="1"/>
  <c r="AB1830" i="1"/>
  <c r="AC1830" i="1" s="1"/>
  <c r="AA1830" i="1"/>
  <c r="W1830" i="1"/>
  <c r="P1830" i="1" s="1"/>
  <c r="U1830" i="1"/>
  <c r="BK1829" i="1"/>
  <c r="BA1829" i="1"/>
  <c r="BB1829" i="1" s="1"/>
  <c r="AS1829" i="1"/>
  <c r="AG1829" i="1"/>
  <c r="AH1829" i="1" s="1"/>
  <c r="AD1829" i="1"/>
  <c r="AE1829" i="1" s="1"/>
  <c r="AB1829" i="1"/>
  <c r="AC1829" i="1" s="1"/>
  <c r="AA1829" i="1"/>
  <c r="W1829" i="1"/>
  <c r="P1829" i="1" s="1"/>
  <c r="U1829" i="1"/>
  <c r="BK1828" i="1"/>
  <c r="BA1828" i="1"/>
  <c r="BB1828" i="1" s="1"/>
  <c r="AS1828" i="1"/>
  <c r="AG1828" i="1"/>
  <c r="AH1828" i="1" s="1"/>
  <c r="AD1828" i="1"/>
  <c r="AE1828" i="1" s="1"/>
  <c r="AB1828" i="1"/>
  <c r="AC1828" i="1" s="1"/>
  <c r="AA1828" i="1"/>
  <c r="U1828" i="1"/>
  <c r="P1828" i="1"/>
  <c r="BK1827" i="1"/>
  <c r="BA1827" i="1"/>
  <c r="BB1827" i="1" s="1"/>
  <c r="AS1827" i="1"/>
  <c r="AG1827" i="1"/>
  <c r="AH1827" i="1" s="1"/>
  <c r="AD1827" i="1"/>
  <c r="AE1827" i="1" s="1"/>
  <c r="AB1827" i="1"/>
  <c r="AC1827" i="1" s="1"/>
  <c r="AA1827" i="1"/>
  <c r="W1827" i="1"/>
  <c r="P1827" i="1" s="1"/>
  <c r="U1827" i="1"/>
  <c r="BK1826" i="1"/>
  <c r="BA1826" i="1"/>
  <c r="BB1826" i="1" s="1"/>
  <c r="AS1826" i="1"/>
  <c r="AG1826" i="1"/>
  <c r="AH1826" i="1" s="1"/>
  <c r="AD1826" i="1"/>
  <c r="AE1826" i="1" s="1"/>
  <c r="AB1826" i="1"/>
  <c r="AC1826" i="1" s="1"/>
  <c r="AA1826" i="1"/>
  <c r="W1826" i="1"/>
  <c r="P1826" i="1" s="1"/>
  <c r="U1826" i="1"/>
  <c r="BK1825" i="1"/>
  <c r="BA1825" i="1"/>
  <c r="BB1825" i="1" s="1"/>
  <c r="AS1825" i="1"/>
  <c r="AG1825" i="1"/>
  <c r="AH1825" i="1" s="1"/>
  <c r="AD1825" i="1"/>
  <c r="AE1825" i="1" s="1"/>
  <c r="AB1825" i="1"/>
  <c r="AC1825" i="1" s="1"/>
  <c r="AA1825" i="1"/>
  <c r="W1825" i="1"/>
  <c r="P1825" i="1" s="1"/>
  <c r="U1825" i="1"/>
  <c r="BK1824" i="1"/>
  <c r="BA1824" i="1"/>
  <c r="BB1824" i="1" s="1"/>
  <c r="AS1824" i="1"/>
  <c r="AG1824" i="1"/>
  <c r="AH1824" i="1" s="1"/>
  <c r="AD1824" i="1"/>
  <c r="AE1824" i="1" s="1"/>
  <c r="AB1824" i="1"/>
  <c r="AC1824" i="1" s="1"/>
  <c r="AA1824" i="1"/>
  <c r="U1824" i="1"/>
  <c r="P1824" i="1"/>
  <c r="BK1823" i="1"/>
  <c r="BA1823" i="1"/>
  <c r="BB1823" i="1" s="1"/>
  <c r="AS1823" i="1"/>
  <c r="AG1823" i="1"/>
  <c r="AH1823" i="1" s="1"/>
  <c r="AD1823" i="1"/>
  <c r="AE1823" i="1" s="1"/>
  <c r="AB1823" i="1"/>
  <c r="AC1823" i="1" s="1"/>
  <c r="AA1823" i="1"/>
  <c r="U1823" i="1"/>
  <c r="P1823" i="1"/>
  <c r="BK1822" i="1"/>
  <c r="BA1822" i="1"/>
  <c r="BB1822" i="1" s="1"/>
  <c r="AS1822" i="1"/>
  <c r="AG1822" i="1"/>
  <c r="AH1822" i="1" s="1"/>
  <c r="AD1822" i="1"/>
  <c r="AE1822" i="1" s="1"/>
  <c r="AB1822" i="1"/>
  <c r="AC1822" i="1" s="1"/>
  <c r="AA1822" i="1"/>
  <c r="W1822" i="1"/>
  <c r="P1822" i="1" s="1"/>
  <c r="U1822" i="1"/>
  <c r="BK1821" i="1"/>
  <c r="BA1821" i="1"/>
  <c r="BB1821" i="1" s="1"/>
  <c r="AS1821" i="1"/>
  <c r="AG1821" i="1"/>
  <c r="AH1821" i="1" s="1"/>
  <c r="AD1821" i="1"/>
  <c r="AE1821" i="1" s="1"/>
  <c r="AB1821" i="1"/>
  <c r="AC1821" i="1" s="1"/>
  <c r="AA1821" i="1"/>
  <c r="W1821" i="1"/>
  <c r="P1821" i="1" s="1"/>
  <c r="U1821" i="1"/>
  <c r="BK1820" i="1"/>
  <c r="BA1820" i="1"/>
  <c r="BB1820" i="1" s="1"/>
  <c r="AS1820" i="1"/>
  <c r="AG1820" i="1"/>
  <c r="AH1820" i="1" s="1"/>
  <c r="AD1820" i="1"/>
  <c r="AE1820" i="1" s="1"/>
  <c r="AB1820" i="1"/>
  <c r="AC1820" i="1" s="1"/>
  <c r="AA1820" i="1"/>
  <c r="W1820" i="1"/>
  <c r="P1820" i="1" s="1"/>
  <c r="U1820" i="1"/>
  <c r="BK1819" i="1"/>
  <c r="BA1819" i="1"/>
  <c r="BB1819" i="1" s="1"/>
  <c r="AS1819" i="1"/>
  <c r="AG1819" i="1"/>
  <c r="AH1819" i="1" s="1"/>
  <c r="AD1819" i="1"/>
  <c r="AE1819" i="1" s="1"/>
  <c r="AB1819" i="1"/>
  <c r="AC1819" i="1" s="1"/>
  <c r="AA1819" i="1"/>
  <c r="W1819" i="1"/>
  <c r="P1819" i="1" s="1"/>
  <c r="U1819" i="1"/>
  <c r="BK1818" i="1"/>
  <c r="BA1818" i="1"/>
  <c r="BB1818" i="1" s="1"/>
  <c r="AS1818" i="1"/>
  <c r="AG1818" i="1"/>
  <c r="AH1818" i="1" s="1"/>
  <c r="AD1818" i="1"/>
  <c r="AE1818" i="1" s="1"/>
  <c r="AC1818" i="1"/>
  <c r="AA1818" i="1"/>
  <c r="U1818" i="1"/>
  <c r="P1818" i="1"/>
  <c r="BK1817" i="1"/>
  <c r="BA1817" i="1"/>
  <c r="BB1817" i="1" s="1"/>
  <c r="AS1817" i="1"/>
  <c r="AG1817" i="1"/>
  <c r="AH1817" i="1" s="1"/>
  <c r="AD1817" i="1"/>
  <c r="AE1817" i="1" s="1"/>
  <c r="AC1817" i="1"/>
  <c r="AA1817" i="1"/>
  <c r="W1817" i="1"/>
  <c r="P1817" i="1" s="1"/>
  <c r="U1817" i="1"/>
  <c r="BK1816" i="1"/>
  <c r="BA1816" i="1"/>
  <c r="BB1816" i="1" s="1"/>
  <c r="AS1816" i="1"/>
  <c r="AG1816" i="1"/>
  <c r="AH1816" i="1" s="1"/>
  <c r="AD1816" i="1"/>
  <c r="AE1816" i="1" s="1"/>
  <c r="AC1816" i="1"/>
  <c r="AA1816" i="1"/>
  <c r="W1816" i="1"/>
  <c r="P1816" i="1" s="1"/>
  <c r="U1816" i="1"/>
  <c r="BK1815" i="1"/>
  <c r="BA1815" i="1"/>
  <c r="BB1815" i="1" s="1"/>
  <c r="AS1815" i="1"/>
  <c r="AG1815" i="1"/>
  <c r="AH1815" i="1" s="1"/>
  <c r="AD1815" i="1"/>
  <c r="AE1815" i="1" s="1"/>
  <c r="AC1815" i="1"/>
  <c r="AA1815" i="1"/>
  <c r="W1815" i="1"/>
  <c r="P1815" i="1" s="1"/>
  <c r="U1815" i="1"/>
  <c r="BA1814" i="1"/>
  <c r="BB1814" i="1" s="1"/>
  <c r="AS1814" i="1"/>
  <c r="AG1814" i="1"/>
  <c r="AH1814" i="1" s="1"/>
  <c r="AD1814" i="1"/>
  <c r="AE1814" i="1" s="1"/>
  <c r="AC1814" i="1"/>
  <c r="AA1814" i="1"/>
  <c r="W1814" i="1"/>
  <c r="P1814" i="1" s="1"/>
  <c r="U1814" i="1"/>
  <c r="BK1813" i="1"/>
  <c r="BA1813" i="1"/>
  <c r="BB1813" i="1" s="1"/>
  <c r="AS1813" i="1"/>
  <c r="AG1813" i="1"/>
  <c r="AH1813" i="1" s="1"/>
  <c r="AD1813" i="1"/>
  <c r="AE1813" i="1" s="1"/>
  <c r="AC1813" i="1"/>
  <c r="AA1813" i="1"/>
  <c r="W1813" i="1"/>
  <c r="P1813" i="1" s="1"/>
  <c r="U1813" i="1"/>
  <c r="BK1812" i="1"/>
  <c r="BA1812" i="1"/>
  <c r="BB1812" i="1" s="1"/>
  <c r="AS1812" i="1"/>
  <c r="AG1812" i="1"/>
  <c r="AH1812" i="1" s="1"/>
  <c r="AD1812" i="1"/>
  <c r="AE1812" i="1" s="1"/>
  <c r="AC1812" i="1"/>
  <c r="AA1812" i="1"/>
  <c r="W1812" i="1"/>
  <c r="P1812" i="1" s="1"/>
  <c r="U1812" i="1"/>
  <c r="BA1811" i="1"/>
  <c r="BB1811" i="1" s="1"/>
  <c r="AS1811" i="1"/>
  <c r="AG1811" i="1"/>
  <c r="AH1811" i="1" s="1"/>
  <c r="AD1811" i="1"/>
  <c r="AE1811" i="1" s="1"/>
  <c r="AC1811" i="1"/>
  <c r="AA1811" i="1"/>
  <c r="W1811" i="1"/>
  <c r="P1811" i="1" s="1"/>
  <c r="U1811" i="1"/>
  <c r="BK1810" i="1"/>
  <c r="BA1810" i="1"/>
  <c r="BB1810" i="1" s="1"/>
  <c r="AS1810" i="1"/>
  <c r="AG1810" i="1"/>
  <c r="AH1810" i="1" s="1"/>
  <c r="AD1810" i="1"/>
  <c r="AE1810" i="1" s="1"/>
  <c r="AC1810" i="1"/>
  <c r="AA1810" i="1"/>
  <c r="U1810" i="1"/>
  <c r="P1810" i="1"/>
  <c r="BK1809" i="1"/>
  <c r="BA1809" i="1"/>
  <c r="BB1809" i="1" s="1"/>
  <c r="AS1809" i="1"/>
  <c r="AG1809" i="1"/>
  <c r="AH1809" i="1" s="1"/>
  <c r="AD1809" i="1"/>
  <c r="AE1809" i="1" s="1"/>
  <c r="AC1809" i="1"/>
  <c r="AA1809" i="1"/>
  <c r="W1809" i="1"/>
  <c r="P1809" i="1" s="1"/>
  <c r="U1809" i="1"/>
  <c r="BK1808" i="1"/>
  <c r="BA1808" i="1"/>
  <c r="BB1808" i="1" s="1"/>
  <c r="AS1808" i="1"/>
  <c r="AG1808" i="1"/>
  <c r="AH1808" i="1" s="1"/>
  <c r="AD1808" i="1"/>
  <c r="AE1808" i="1" s="1"/>
  <c r="AC1808" i="1"/>
  <c r="AA1808" i="1"/>
  <c r="U1808" i="1"/>
  <c r="P1808" i="1"/>
  <c r="BK1807" i="1"/>
  <c r="BA1807" i="1"/>
  <c r="BB1807" i="1" s="1"/>
  <c r="AS1807" i="1"/>
  <c r="AG1807" i="1"/>
  <c r="AH1807" i="1" s="1"/>
  <c r="AD1807" i="1"/>
  <c r="AE1807" i="1" s="1"/>
  <c r="AC1807" i="1"/>
  <c r="AA1807" i="1"/>
  <c r="U1807" i="1"/>
  <c r="P1807" i="1"/>
  <c r="BK1806" i="1"/>
  <c r="BA1806" i="1"/>
  <c r="BB1806" i="1" s="1"/>
  <c r="AS1806" i="1"/>
  <c r="AG1806" i="1"/>
  <c r="AH1806" i="1" s="1"/>
  <c r="AD1806" i="1"/>
  <c r="AE1806" i="1" s="1"/>
  <c r="AC1806" i="1"/>
  <c r="AA1806" i="1"/>
  <c r="W1806" i="1"/>
  <c r="P1806" i="1" s="1"/>
  <c r="U1806" i="1"/>
  <c r="BK1805" i="1"/>
  <c r="BA1805" i="1"/>
  <c r="BB1805" i="1" s="1"/>
  <c r="AS1805" i="1"/>
  <c r="AG1805" i="1"/>
  <c r="AH1805" i="1" s="1"/>
  <c r="AD1805" i="1"/>
  <c r="AE1805" i="1" s="1"/>
  <c r="AC1805" i="1"/>
  <c r="AA1805" i="1"/>
  <c r="U1805" i="1"/>
  <c r="P1805" i="1"/>
  <c r="BK1804" i="1"/>
  <c r="BA1804" i="1"/>
  <c r="BB1804" i="1" s="1"/>
  <c r="AS1804" i="1"/>
  <c r="AG1804" i="1"/>
  <c r="AH1804" i="1" s="1"/>
  <c r="AD1804" i="1"/>
  <c r="AE1804" i="1" s="1"/>
  <c r="AC1804" i="1"/>
  <c r="AA1804" i="1"/>
  <c r="W1804" i="1"/>
  <c r="P1804" i="1" s="1"/>
  <c r="U1804" i="1"/>
  <c r="BK1803" i="1"/>
  <c r="BA1803" i="1"/>
  <c r="BB1803" i="1" s="1"/>
  <c r="AS1803" i="1"/>
  <c r="AG1803" i="1"/>
  <c r="AH1803" i="1" s="1"/>
  <c r="AD1803" i="1"/>
  <c r="AE1803" i="1" s="1"/>
  <c r="AC1803" i="1"/>
  <c r="AA1803" i="1"/>
  <c r="W1803" i="1"/>
  <c r="P1803" i="1" s="1"/>
  <c r="U1803" i="1"/>
  <c r="BK1802" i="1"/>
  <c r="BA1802" i="1"/>
  <c r="BB1802" i="1" s="1"/>
  <c r="AS1802" i="1"/>
  <c r="AG1802" i="1"/>
  <c r="AH1802" i="1" s="1"/>
  <c r="AD1802" i="1"/>
  <c r="AE1802" i="1" s="1"/>
  <c r="AC1802" i="1"/>
  <c r="AA1802" i="1"/>
  <c r="U1802" i="1"/>
  <c r="P1802" i="1"/>
  <c r="BK1801" i="1"/>
  <c r="BA1801" i="1"/>
  <c r="BB1801" i="1" s="1"/>
  <c r="AS1801" i="1"/>
  <c r="AG1801" i="1"/>
  <c r="AH1801" i="1" s="1"/>
  <c r="AD1801" i="1"/>
  <c r="AE1801" i="1" s="1"/>
  <c r="AC1801" i="1"/>
  <c r="AA1801" i="1"/>
  <c r="U1801" i="1"/>
  <c r="P1801" i="1"/>
  <c r="BA1800" i="1"/>
  <c r="BB1800" i="1" s="1"/>
  <c r="AS1800" i="1"/>
  <c r="AG1800" i="1"/>
  <c r="AH1800" i="1" s="1"/>
  <c r="AD1800" i="1"/>
  <c r="AE1800" i="1" s="1"/>
  <c r="AC1800" i="1"/>
  <c r="AA1800" i="1"/>
  <c r="W1800" i="1"/>
  <c r="P1800" i="1" s="1"/>
  <c r="U1800" i="1"/>
  <c r="BA1799" i="1"/>
  <c r="BB1799" i="1" s="1"/>
  <c r="AS1799" i="1"/>
  <c r="AG1799" i="1"/>
  <c r="AH1799" i="1" s="1"/>
  <c r="AD1799" i="1"/>
  <c r="AE1799" i="1" s="1"/>
  <c r="AC1799" i="1"/>
  <c r="AA1799" i="1"/>
  <c r="W1799" i="1"/>
  <c r="P1799" i="1" s="1"/>
  <c r="U1799" i="1"/>
  <c r="BA1798" i="1"/>
  <c r="BB1798" i="1" s="1"/>
  <c r="AS1798" i="1"/>
  <c r="AG1798" i="1"/>
  <c r="AH1798" i="1" s="1"/>
  <c r="AD1798" i="1"/>
  <c r="AE1798" i="1" s="1"/>
  <c r="AC1798" i="1"/>
  <c r="AA1798" i="1"/>
  <c r="W1798" i="1"/>
  <c r="P1798" i="1" s="1"/>
  <c r="U1798" i="1"/>
  <c r="BA1797" i="1"/>
  <c r="BB1797" i="1" s="1"/>
  <c r="AS1797" i="1"/>
  <c r="AG1797" i="1"/>
  <c r="AH1797" i="1" s="1"/>
  <c r="AD1797" i="1"/>
  <c r="AE1797" i="1" s="1"/>
  <c r="AC1797" i="1"/>
  <c r="AA1797" i="1"/>
  <c r="W1797" i="1"/>
  <c r="P1797" i="1" s="1"/>
  <c r="U1797" i="1"/>
  <c r="BA1796" i="1"/>
  <c r="BB1796" i="1" s="1"/>
  <c r="AS1796" i="1"/>
  <c r="AG1796" i="1"/>
  <c r="AH1796" i="1" s="1"/>
  <c r="AD1796" i="1"/>
  <c r="AE1796" i="1" s="1"/>
  <c r="AC1796" i="1"/>
  <c r="AA1796" i="1"/>
  <c r="W1796" i="1"/>
  <c r="P1796" i="1" s="1"/>
  <c r="U1796" i="1"/>
  <c r="BA1795" i="1"/>
  <c r="BB1795" i="1" s="1"/>
  <c r="AS1795" i="1"/>
  <c r="AG1795" i="1"/>
  <c r="AH1795" i="1" s="1"/>
  <c r="AD1795" i="1"/>
  <c r="AE1795" i="1" s="1"/>
  <c r="AC1795" i="1"/>
  <c r="AA1795" i="1"/>
  <c r="W1795" i="1"/>
  <c r="P1795" i="1" s="1"/>
  <c r="U1795" i="1"/>
  <c r="BA1794" i="1"/>
  <c r="BB1794" i="1" s="1"/>
  <c r="AS1794" i="1"/>
  <c r="AG1794" i="1"/>
  <c r="AH1794" i="1" s="1"/>
  <c r="AD1794" i="1"/>
  <c r="AE1794" i="1" s="1"/>
  <c r="AC1794" i="1"/>
  <c r="AA1794" i="1"/>
  <c r="U1794" i="1"/>
  <c r="P1794" i="1"/>
  <c r="BA1793" i="1"/>
  <c r="BB1793" i="1" s="1"/>
  <c r="AS1793" i="1"/>
  <c r="AG1793" i="1"/>
  <c r="AH1793" i="1" s="1"/>
  <c r="AD1793" i="1"/>
  <c r="AE1793" i="1" s="1"/>
  <c r="AC1793" i="1"/>
  <c r="AA1793" i="1"/>
  <c r="U1793" i="1"/>
  <c r="P1793" i="1"/>
  <c r="BA1792" i="1"/>
  <c r="BB1792" i="1" s="1"/>
  <c r="AS1792" i="1"/>
  <c r="AG1792" i="1"/>
  <c r="AH1792" i="1" s="1"/>
  <c r="AD1792" i="1"/>
  <c r="AE1792" i="1" s="1"/>
  <c r="AC1792" i="1"/>
  <c r="AA1792" i="1"/>
  <c r="W1792" i="1"/>
  <c r="P1792" i="1" s="1"/>
  <c r="U1792" i="1"/>
  <c r="BK1791" i="1"/>
  <c r="BA1791" i="1"/>
  <c r="BB1791" i="1" s="1"/>
  <c r="AS1791" i="1"/>
  <c r="AG1791" i="1"/>
  <c r="AH1791" i="1" s="1"/>
  <c r="AD1791" i="1"/>
  <c r="AE1791" i="1" s="1"/>
  <c r="AC1791" i="1"/>
  <c r="AA1791" i="1"/>
  <c r="W1791" i="1"/>
  <c r="P1791" i="1" s="1"/>
  <c r="U1791" i="1"/>
  <c r="BA1790" i="1"/>
  <c r="BB1790" i="1" s="1"/>
  <c r="AS1790" i="1"/>
  <c r="AG1790" i="1"/>
  <c r="AH1790" i="1" s="1"/>
  <c r="AD1790" i="1"/>
  <c r="AE1790" i="1" s="1"/>
  <c r="AC1790" i="1"/>
  <c r="AA1790" i="1"/>
  <c r="W1790" i="1"/>
  <c r="P1790" i="1" s="1"/>
  <c r="U1790" i="1"/>
  <c r="BK1789" i="1"/>
  <c r="BA1789" i="1"/>
  <c r="BB1789" i="1" s="1"/>
  <c r="AS1789" i="1"/>
  <c r="AG1789" i="1"/>
  <c r="AH1789" i="1" s="1"/>
  <c r="AD1789" i="1"/>
  <c r="AE1789" i="1" s="1"/>
  <c r="AC1789" i="1"/>
  <c r="AA1789" i="1"/>
  <c r="W1789" i="1"/>
  <c r="P1789" i="1" s="1"/>
  <c r="U1789" i="1"/>
  <c r="BK1788" i="1"/>
  <c r="BA1788" i="1"/>
  <c r="BB1788" i="1" s="1"/>
  <c r="AS1788" i="1"/>
  <c r="AG1788" i="1"/>
  <c r="AH1788" i="1" s="1"/>
  <c r="AD1788" i="1"/>
  <c r="AE1788" i="1" s="1"/>
  <c r="AC1788" i="1"/>
  <c r="AA1788" i="1"/>
  <c r="U1788" i="1"/>
  <c r="BK1787" i="1"/>
  <c r="BA1787" i="1"/>
  <c r="BB1787" i="1" s="1"/>
  <c r="AS1787" i="1"/>
  <c r="AG1787" i="1"/>
  <c r="AH1787" i="1" s="1"/>
  <c r="AD1787" i="1"/>
  <c r="AE1787" i="1" s="1"/>
  <c r="AC1787" i="1"/>
  <c r="AA1787" i="1"/>
  <c r="W1787" i="1"/>
  <c r="P1787" i="1" s="1"/>
  <c r="U1787" i="1"/>
  <c r="BK1786" i="1"/>
  <c r="BA1786" i="1"/>
  <c r="BB1786" i="1" s="1"/>
  <c r="AS1786" i="1"/>
  <c r="AG1786" i="1"/>
  <c r="AH1786" i="1" s="1"/>
  <c r="AD1786" i="1"/>
  <c r="AE1786" i="1" s="1"/>
  <c r="AC1786" i="1"/>
  <c r="AA1786" i="1"/>
  <c r="U1786" i="1"/>
  <c r="P1786" i="1"/>
  <c r="BK1785" i="1"/>
  <c r="BA1785" i="1"/>
  <c r="BB1785" i="1" s="1"/>
  <c r="AS1785" i="1"/>
  <c r="AG1785" i="1"/>
  <c r="AH1785" i="1" s="1"/>
  <c r="AD1785" i="1"/>
  <c r="AE1785" i="1" s="1"/>
  <c r="AC1785" i="1"/>
  <c r="AA1785" i="1"/>
  <c r="U1785" i="1"/>
  <c r="P1785" i="1"/>
  <c r="BK1784" i="1"/>
  <c r="BA1784" i="1"/>
  <c r="BB1784" i="1" s="1"/>
  <c r="AS1784" i="1"/>
  <c r="AG1784" i="1"/>
  <c r="AH1784" i="1" s="1"/>
  <c r="AD1784" i="1"/>
  <c r="AE1784" i="1" s="1"/>
  <c r="AC1784" i="1"/>
  <c r="AA1784" i="1"/>
  <c r="W1784" i="1"/>
  <c r="P1784" i="1" s="1"/>
  <c r="U1784" i="1"/>
  <c r="BA1783" i="1"/>
  <c r="BB1783" i="1" s="1"/>
  <c r="AS1783" i="1"/>
  <c r="AG1783" i="1"/>
  <c r="AH1783" i="1" s="1"/>
  <c r="AD1783" i="1"/>
  <c r="AE1783" i="1" s="1"/>
  <c r="AC1783" i="1"/>
  <c r="AA1783" i="1"/>
  <c r="U1783" i="1"/>
  <c r="BA1782" i="1"/>
  <c r="BB1782" i="1" s="1"/>
  <c r="AS1782" i="1"/>
  <c r="AG1782" i="1"/>
  <c r="AH1782" i="1" s="1"/>
  <c r="AD1782" i="1"/>
  <c r="AE1782" i="1" s="1"/>
  <c r="AC1782" i="1"/>
  <c r="AA1782" i="1"/>
  <c r="U1782" i="1"/>
  <c r="P1782" i="1"/>
  <c r="BK1781" i="1"/>
  <c r="BA1781" i="1"/>
  <c r="BB1781" i="1" s="1"/>
  <c r="AS1781" i="1"/>
  <c r="AG1781" i="1"/>
  <c r="AH1781" i="1" s="1"/>
  <c r="AD1781" i="1"/>
  <c r="AE1781" i="1" s="1"/>
  <c r="AC1781" i="1"/>
  <c r="AA1781" i="1"/>
  <c r="W1781" i="1"/>
  <c r="P1781" i="1" s="1"/>
  <c r="U1781" i="1"/>
  <c r="BA1780" i="1"/>
  <c r="BB1780" i="1" s="1"/>
  <c r="AS1780" i="1"/>
  <c r="AG1780" i="1"/>
  <c r="AH1780" i="1" s="1"/>
  <c r="AD1780" i="1"/>
  <c r="AE1780" i="1" s="1"/>
  <c r="AC1780" i="1"/>
  <c r="AA1780" i="1"/>
  <c r="U1780" i="1"/>
  <c r="P1780" i="1"/>
  <c r="BK1779" i="1"/>
  <c r="BA1779" i="1"/>
  <c r="BB1779" i="1" s="1"/>
  <c r="AS1779" i="1"/>
  <c r="AG1779" i="1"/>
  <c r="AH1779" i="1" s="1"/>
  <c r="AD1779" i="1"/>
  <c r="AE1779" i="1" s="1"/>
  <c r="AC1779" i="1"/>
  <c r="AA1779" i="1"/>
  <c r="W1779" i="1"/>
  <c r="P1779" i="1" s="1"/>
  <c r="U1779" i="1"/>
  <c r="BK1778" i="1"/>
  <c r="BA1778" i="1"/>
  <c r="BB1778" i="1" s="1"/>
  <c r="AS1778" i="1"/>
  <c r="AG1778" i="1"/>
  <c r="AH1778" i="1" s="1"/>
  <c r="AD1778" i="1"/>
  <c r="AE1778" i="1" s="1"/>
  <c r="AC1778" i="1"/>
  <c r="AA1778" i="1"/>
  <c r="U1778" i="1"/>
  <c r="P1778" i="1"/>
  <c r="BK1777" i="1"/>
  <c r="BA1777" i="1"/>
  <c r="BB1777" i="1" s="1"/>
  <c r="AS1777" i="1"/>
  <c r="AG1777" i="1"/>
  <c r="AH1777" i="1" s="1"/>
  <c r="AD1777" i="1"/>
  <c r="AE1777" i="1" s="1"/>
  <c r="AC1777" i="1"/>
  <c r="AA1777" i="1"/>
  <c r="U1777" i="1"/>
  <c r="P1777" i="1"/>
  <c r="BK1776" i="1"/>
  <c r="BA1776" i="1"/>
  <c r="BB1776" i="1" s="1"/>
  <c r="AS1776" i="1"/>
  <c r="AG1776" i="1"/>
  <c r="AH1776" i="1" s="1"/>
  <c r="AD1776" i="1"/>
  <c r="AE1776" i="1" s="1"/>
  <c r="AC1776" i="1"/>
  <c r="AA1776" i="1"/>
  <c r="W1776" i="1"/>
  <c r="P1776" i="1" s="1"/>
  <c r="U1776" i="1"/>
  <c r="BK1775" i="1"/>
  <c r="BA1775" i="1"/>
  <c r="BB1775" i="1" s="1"/>
  <c r="AS1775" i="1"/>
  <c r="AG1775" i="1"/>
  <c r="AH1775" i="1" s="1"/>
  <c r="AD1775" i="1"/>
  <c r="AE1775" i="1" s="1"/>
  <c r="AC1775" i="1"/>
  <c r="AA1775" i="1"/>
  <c r="W1775" i="1"/>
  <c r="P1775" i="1" s="1"/>
  <c r="U1775" i="1"/>
  <c r="BK1774" i="1"/>
  <c r="BA1774" i="1"/>
  <c r="BB1774" i="1" s="1"/>
  <c r="AS1774" i="1"/>
  <c r="AG1774" i="1"/>
  <c r="AH1774" i="1" s="1"/>
  <c r="AD1774" i="1"/>
  <c r="AE1774" i="1" s="1"/>
  <c r="AC1774" i="1"/>
  <c r="AA1774" i="1"/>
  <c r="U1774" i="1"/>
  <c r="P1774" i="1"/>
  <c r="BA1773" i="1"/>
  <c r="BB1773" i="1" s="1"/>
  <c r="AS1773" i="1"/>
  <c r="AG1773" i="1"/>
  <c r="AH1773" i="1" s="1"/>
  <c r="AD1773" i="1"/>
  <c r="AE1773" i="1" s="1"/>
  <c r="AC1773" i="1"/>
  <c r="AA1773" i="1"/>
  <c r="U1773" i="1"/>
  <c r="P1773" i="1"/>
  <c r="BK1772" i="1"/>
  <c r="BA1772" i="1"/>
  <c r="BB1772" i="1" s="1"/>
  <c r="AS1772" i="1"/>
  <c r="AG1772" i="1"/>
  <c r="AH1772" i="1" s="1"/>
  <c r="AD1772" i="1"/>
  <c r="AE1772" i="1" s="1"/>
  <c r="AC1772" i="1"/>
  <c r="AA1772" i="1"/>
  <c r="W1772" i="1"/>
  <c r="P1772" i="1" s="1"/>
  <c r="U1772" i="1"/>
  <c r="BK1771" i="1"/>
  <c r="BA1771" i="1"/>
  <c r="BB1771" i="1" s="1"/>
  <c r="AS1771" i="1"/>
  <c r="AG1771" i="1"/>
  <c r="AH1771" i="1" s="1"/>
  <c r="AD1771" i="1"/>
  <c r="AE1771" i="1" s="1"/>
  <c r="AC1771" i="1"/>
  <c r="AA1771" i="1"/>
  <c r="U1771" i="1"/>
  <c r="P1771" i="1"/>
  <c r="BK1770" i="1"/>
  <c r="BA1770" i="1"/>
  <c r="BB1770" i="1" s="1"/>
  <c r="AS1770" i="1"/>
  <c r="AG1770" i="1"/>
  <c r="AH1770" i="1" s="1"/>
  <c r="AD1770" i="1"/>
  <c r="AE1770" i="1" s="1"/>
  <c r="AC1770" i="1"/>
  <c r="AA1770" i="1"/>
  <c r="U1770" i="1"/>
  <c r="P1770" i="1"/>
  <c r="BK1769" i="1"/>
  <c r="BA1769" i="1"/>
  <c r="AS1769" i="1"/>
  <c r="AG1769" i="1"/>
  <c r="AH1769" i="1" s="1"/>
  <c r="AD1769" i="1"/>
  <c r="AE1769" i="1" s="1"/>
  <c r="AC1769" i="1"/>
  <c r="AA1769" i="1"/>
  <c r="W1769" i="1"/>
  <c r="P1769" i="1" s="1"/>
  <c r="U1769" i="1"/>
  <c r="BK1768" i="1"/>
  <c r="BA1768" i="1"/>
  <c r="BB1768" i="1" s="1"/>
  <c r="AS1768" i="1"/>
  <c r="AG1768" i="1"/>
  <c r="AH1768" i="1" s="1"/>
  <c r="AD1768" i="1"/>
  <c r="AE1768" i="1" s="1"/>
  <c r="AC1768" i="1"/>
  <c r="AA1768" i="1"/>
  <c r="W1768" i="1"/>
  <c r="P1768" i="1" s="1"/>
  <c r="U1768" i="1"/>
  <c r="BK1767" i="1"/>
  <c r="BA1767" i="1"/>
  <c r="BB1767" i="1" s="1"/>
  <c r="AS1767" i="1"/>
  <c r="AG1767" i="1"/>
  <c r="AH1767" i="1" s="1"/>
  <c r="AD1767" i="1"/>
  <c r="AE1767" i="1" s="1"/>
  <c r="AC1767" i="1"/>
  <c r="AA1767" i="1"/>
  <c r="U1767" i="1"/>
  <c r="P1767" i="1"/>
  <c r="BK1766" i="1"/>
  <c r="BA1766" i="1"/>
  <c r="BB1766" i="1" s="1"/>
  <c r="AS1766" i="1"/>
  <c r="AG1766" i="1"/>
  <c r="AH1766" i="1" s="1"/>
  <c r="AD1766" i="1"/>
  <c r="AE1766" i="1" s="1"/>
  <c r="AC1766" i="1"/>
  <c r="AA1766" i="1"/>
  <c r="U1766" i="1"/>
  <c r="P1766" i="1"/>
  <c r="BK1765" i="1"/>
  <c r="BA1765" i="1"/>
  <c r="BB1765" i="1" s="1"/>
  <c r="AS1765" i="1"/>
  <c r="AG1765" i="1"/>
  <c r="AH1765" i="1" s="1"/>
  <c r="AD1765" i="1"/>
  <c r="AE1765" i="1" s="1"/>
  <c r="AC1765" i="1"/>
  <c r="AA1765" i="1"/>
  <c r="U1765" i="1"/>
  <c r="BK1764" i="1"/>
  <c r="BA1764" i="1"/>
  <c r="BB1764" i="1" s="1"/>
  <c r="AS1764" i="1"/>
  <c r="AG1764" i="1"/>
  <c r="AH1764" i="1" s="1"/>
  <c r="AD1764" i="1"/>
  <c r="AE1764" i="1" s="1"/>
  <c r="AC1764" i="1"/>
  <c r="AA1764" i="1"/>
  <c r="W1764" i="1"/>
  <c r="P1764" i="1" s="1"/>
  <c r="U1764" i="1"/>
  <c r="BK1763" i="1"/>
  <c r="BA1763" i="1"/>
  <c r="BB1763" i="1" s="1"/>
  <c r="AS1763" i="1"/>
  <c r="AG1763" i="1"/>
  <c r="AH1763" i="1" s="1"/>
  <c r="AD1763" i="1"/>
  <c r="AE1763" i="1" s="1"/>
  <c r="AC1763" i="1"/>
  <c r="AA1763" i="1"/>
  <c r="W1763" i="1"/>
  <c r="P1763" i="1" s="1"/>
  <c r="U1763" i="1"/>
  <c r="BK1762" i="1"/>
  <c r="BA1762" i="1"/>
  <c r="BB1762" i="1" s="1"/>
  <c r="AS1762" i="1"/>
  <c r="AG1762" i="1"/>
  <c r="AH1762" i="1" s="1"/>
  <c r="AD1762" i="1"/>
  <c r="AE1762" i="1" s="1"/>
  <c r="AC1762" i="1"/>
  <c r="AA1762" i="1"/>
  <c r="W1762" i="1"/>
  <c r="P1762" i="1" s="1"/>
  <c r="U1762" i="1"/>
  <c r="BK1761" i="1"/>
  <c r="BA1761" i="1"/>
  <c r="BB1761" i="1" s="1"/>
  <c r="AS1761" i="1"/>
  <c r="AG1761" i="1"/>
  <c r="AH1761" i="1" s="1"/>
  <c r="AD1761" i="1"/>
  <c r="AE1761" i="1" s="1"/>
  <c r="AC1761" i="1"/>
  <c r="AA1761" i="1"/>
  <c r="W1761" i="1"/>
  <c r="P1761" i="1" s="1"/>
  <c r="U1761" i="1"/>
  <c r="BK1760" i="1"/>
  <c r="BA1760" i="1"/>
  <c r="BB1760" i="1" s="1"/>
  <c r="AS1760" i="1"/>
  <c r="AG1760" i="1"/>
  <c r="AH1760" i="1" s="1"/>
  <c r="AD1760" i="1"/>
  <c r="AE1760" i="1" s="1"/>
  <c r="AC1760" i="1"/>
  <c r="AA1760" i="1"/>
  <c r="W1760" i="1"/>
  <c r="P1760" i="1" s="1"/>
  <c r="U1760" i="1"/>
  <c r="BK1759" i="1"/>
  <c r="BA1759" i="1"/>
  <c r="BB1759" i="1" s="1"/>
  <c r="AS1759" i="1"/>
  <c r="AG1759" i="1"/>
  <c r="AH1759" i="1" s="1"/>
  <c r="AD1759" i="1"/>
  <c r="AE1759" i="1" s="1"/>
  <c r="AC1759" i="1"/>
  <c r="AA1759" i="1"/>
  <c r="W1759" i="1"/>
  <c r="P1759" i="1" s="1"/>
  <c r="U1759" i="1"/>
  <c r="BK1758" i="1"/>
  <c r="BA1758" i="1"/>
  <c r="BB1758" i="1" s="1"/>
  <c r="AS1758" i="1"/>
  <c r="AG1758" i="1"/>
  <c r="AH1758" i="1" s="1"/>
  <c r="AD1758" i="1"/>
  <c r="AE1758" i="1" s="1"/>
  <c r="AC1758" i="1"/>
  <c r="AA1758" i="1"/>
  <c r="W1758" i="1"/>
  <c r="P1758" i="1" s="1"/>
  <c r="U1758" i="1"/>
  <c r="BK1757" i="1"/>
  <c r="BA1757" i="1"/>
  <c r="BB1757" i="1" s="1"/>
  <c r="AS1757" i="1"/>
  <c r="AG1757" i="1"/>
  <c r="AH1757" i="1" s="1"/>
  <c r="AD1757" i="1"/>
  <c r="AE1757" i="1" s="1"/>
  <c r="AC1757" i="1"/>
  <c r="AA1757" i="1"/>
  <c r="W1757" i="1"/>
  <c r="P1757" i="1" s="1"/>
  <c r="U1757" i="1"/>
  <c r="BK1756" i="1"/>
  <c r="BA1756" i="1"/>
  <c r="BB1756" i="1" s="1"/>
  <c r="AS1756" i="1"/>
  <c r="AG1756" i="1"/>
  <c r="AH1756" i="1" s="1"/>
  <c r="AD1756" i="1"/>
  <c r="AE1756" i="1" s="1"/>
  <c r="AC1756" i="1"/>
  <c r="AA1756" i="1"/>
  <c r="W1756" i="1"/>
  <c r="P1756" i="1" s="1"/>
  <c r="U1756" i="1"/>
  <c r="BA1755" i="1"/>
  <c r="BB1755" i="1" s="1"/>
  <c r="AS1755" i="1"/>
  <c r="AG1755" i="1"/>
  <c r="AH1755" i="1" s="1"/>
  <c r="AD1755" i="1"/>
  <c r="AE1755" i="1" s="1"/>
  <c r="AC1755" i="1"/>
  <c r="AA1755" i="1"/>
  <c r="W1755" i="1"/>
  <c r="P1755" i="1" s="1"/>
  <c r="U1755" i="1"/>
  <c r="BA1754" i="1"/>
  <c r="BB1754" i="1" s="1"/>
  <c r="AS1754" i="1"/>
  <c r="AG1754" i="1"/>
  <c r="AH1754" i="1" s="1"/>
  <c r="AD1754" i="1"/>
  <c r="AE1754" i="1" s="1"/>
  <c r="AC1754" i="1"/>
  <c r="AA1754" i="1"/>
  <c r="W1754" i="1"/>
  <c r="P1754" i="1" s="1"/>
  <c r="U1754" i="1"/>
  <c r="BK1753" i="1"/>
  <c r="BA1753" i="1"/>
  <c r="BB1753" i="1" s="1"/>
  <c r="AS1753" i="1"/>
  <c r="AG1753" i="1"/>
  <c r="AH1753" i="1" s="1"/>
  <c r="AD1753" i="1"/>
  <c r="AE1753" i="1" s="1"/>
  <c r="AC1753" i="1"/>
  <c r="AA1753" i="1"/>
  <c r="U1753" i="1"/>
  <c r="BK1752" i="1"/>
  <c r="BA1752" i="1"/>
  <c r="BB1752" i="1" s="1"/>
  <c r="AS1752" i="1"/>
  <c r="AG1752" i="1"/>
  <c r="AH1752" i="1" s="1"/>
  <c r="AD1752" i="1"/>
  <c r="AE1752" i="1" s="1"/>
  <c r="AC1752" i="1"/>
  <c r="AA1752" i="1"/>
  <c r="W1752" i="1"/>
  <c r="P1752" i="1" s="1"/>
  <c r="U1752" i="1"/>
  <c r="BA1751" i="1"/>
  <c r="BB1751" i="1" s="1"/>
  <c r="AS1751" i="1"/>
  <c r="AG1751" i="1"/>
  <c r="AH1751" i="1" s="1"/>
  <c r="AD1751" i="1"/>
  <c r="AE1751" i="1" s="1"/>
  <c r="AC1751" i="1"/>
  <c r="AA1751" i="1"/>
  <c r="U1751" i="1"/>
  <c r="P1751" i="1"/>
  <c r="BA1750" i="1"/>
  <c r="BB1750" i="1" s="1"/>
  <c r="AS1750" i="1"/>
  <c r="AG1750" i="1"/>
  <c r="AH1750" i="1" s="1"/>
  <c r="AD1750" i="1"/>
  <c r="AE1750" i="1" s="1"/>
  <c r="AC1750" i="1"/>
  <c r="AA1750" i="1"/>
  <c r="W1750" i="1"/>
  <c r="P1750" i="1" s="1"/>
  <c r="U1750" i="1"/>
  <c r="BA1749" i="1"/>
  <c r="BB1749" i="1" s="1"/>
  <c r="AS1749" i="1"/>
  <c r="AG1749" i="1"/>
  <c r="AH1749" i="1" s="1"/>
  <c r="AD1749" i="1"/>
  <c r="AE1749" i="1" s="1"/>
  <c r="AC1749" i="1"/>
  <c r="AA1749" i="1"/>
  <c r="W1749" i="1"/>
  <c r="P1749" i="1" s="1"/>
  <c r="U1749" i="1"/>
  <c r="BA1748" i="1"/>
  <c r="BB1748" i="1" s="1"/>
  <c r="AS1748" i="1"/>
  <c r="AG1748" i="1"/>
  <c r="AH1748" i="1" s="1"/>
  <c r="AD1748" i="1"/>
  <c r="AE1748" i="1" s="1"/>
  <c r="AC1748" i="1"/>
  <c r="AA1748" i="1"/>
  <c r="W1748" i="1"/>
  <c r="P1748" i="1" s="1"/>
  <c r="U1748" i="1"/>
  <c r="BA1747" i="1"/>
  <c r="BB1747" i="1" s="1"/>
  <c r="AS1747" i="1"/>
  <c r="AG1747" i="1"/>
  <c r="AH1747" i="1" s="1"/>
  <c r="AD1747" i="1"/>
  <c r="AE1747" i="1" s="1"/>
  <c r="AC1747" i="1"/>
  <c r="AA1747" i="1"/>
  <c r="U1747" i="1"/>
  <c r="P1747" i="1"/>
  <c r="BA1746" i="1"/>
  <c r="BB1746" i="1" s="1"/>
  <c r="AS1746" i="1"/>
  <c r="AG1746" i="1"/>
  <c r="AH1746" i="1" s="1"/>
  <c r="AD1746" i="1"/>
  <c r="AE1746" i="1" s="1"/>
  <c r="AC1746" i="1"/>
  <c r="AA1746" i="1"/>
  <c r="U1746" i="1"/>
  <c r="P1746" i="1"/>
  <c r="BK1745" i="1"/>
  <c r="BA1745" i="1"/>
  <c r="BB1745" i="1" s="1"/>
  <c r="AS1745" i="1"/>
  <c r="AG1745" i="1"/>
  <c r="AH1745" i="1" s="1"/>
  <c r="AD1745" i="1"/>
  <c r="AE1745" i="1" s="1"/>
  <c r="AC1745" i="1"/>
  <c r="AA1745" i="1"/>
  <c r="W1745" i="1"/>
  <c r="P1745" i="1" s="1"/>
  <c r="U1745" i="1"/>
  <c r="BK1744" i="1"/>
  <c r="BA1744" i="1"/>
  <c r="BB1744" i="1" s="1"/>
  <c r="AS1744" i="1"/>
  <c r="AG1744" i="1"/>
  <c r="AH1744" i="1" s="1"/>
  <c r="AD1744" i="1"/>
  <c r="AE1744" i="1" s="1"/>
  <c r="AC1744" i="1"/>
  <c r="AA1744" i="1"/>
  <c r="U1744" i="1"/>
  <c r="P1744" i="1"/>
  <c r="BK1743" i="1"/>
  <c r="BA1743" i="1"/>
  <c r="BB1743" i="1" s="1"/>
  <c r="AS1743" i="1"/>
  <c r="AG1743" i="1"/>
  <c r="AH1743" i="1" s="1"/>
  <c r="AD1743" i="1"/>
  <c r="AE1743" i="1" s="1"/>
  <c r="AB1743" i="1"/>
  <c r="AC1743" i="1" s="1"/>
  <c r="AA1743" i="1"/>
  <c r="U1743" i="1"/>
  <c r="P1743" i="1"/>
  <c r="BK1742" i="1"/>
  <c r="BA1742" i="1"/>
  <c r="BB1742" i="1" s="1"/>
  <c r="AS1742" i="1"/>
  <c r="AG1742" i="1"/>
  <c r="AH1742" i="1" s="1"/>
  <c r="AD1742" i="1"/>
  <c r="AE1742" i="1" s="1"/>
  <c r="AB1742" i="1"/>
  <c r="AC1742" i="1" s="1"/>
  <c r="AA1742" i="1"/>
  <c r="W1742" i="1"/>
  <c r="P1742" i="1" s="1"/>
  <c r="U1742" i="1"/>
  <c r="BK1741" i="1"/>
  <c r="BA1741" i="1"/>
  <c r="BB1741" i="1" s="1"/>
  <c r="AS1741" i="1"/>
  <c r="AG1741" i="1"/>
  <c r="AH1741" i="1" s="1"/>
  <c r="AD1741" i="1"/>
  <c r="AE1741" i="1" s="1"/>
  <c r="AB1741" i="1"/>
  <c r="AC1741" i="1" s="1"/>
  <c r="AA1741" i="1"/>
  <c r="W1741" i="1"/>
  <c r="P1741" i="1" s="1"/>
  <c r="U1741" i="1"/>
  <c r="BK1740" i="1"/>
  <c r="BA1740" i="1"/>
  <c r="BB1740" i="1" s="1"/>
  <c r="AS1740" i="1"/>
  <c r="AG1740" i="1"/>
  <c r="AH1740" i="1" s="1"/>
  <c r="AD1740" i="1"/>
  <c r="AE1740" i="1" s="1"/>
  <c r="AB1740" i="1"/>
  <c r="AC1740" i="1" s="1"/>
  <c r="AA1740" i="1"/>
  <c r="U1740" i="1"/>
  <c r="P1740" i="1"/>
  <c r="BK1739" i="1"/>
  <c r="BA1739" i="1"/>
  <c r="BB1739" i="1" s="1"/>
  <c r="AS1739" i="1"/>
  <c r="AG1739" i="1"/>
  <c r="AH1739" i="1" s="1"/>
  <c r="AD1739" i="1"/>
  <c r="AE1739" i="1" s="1"/>
  <c r="AB1739" i="1"/>
  <c r="AC1739" i="1" s="1"/>
  <c r="AA1739" i="1"/>
  <c r="W1739" i="1"/>
  <c r="P1739" i="1" s="1"/>
  <c r="U1739" i="1"/>
  <c r="BK1738" i="1"/>
  <c r="BA1738" i="1"/>
  <c r="BB1738" i="1" s="1"/>
  <c r="AS1738" i="1"/>
  <c r="AG1738" i="1"/>
  <c r="AH1738" i="1" s="1"/>
  <c r="AD1738" i="1"/>
  <c r="AE1738" i="1" s="1"/>
  <c r="AB1738" i="1"/>
  <c r="AC1738" i="1" s="1"/>
  <c r="AA1738" i="1"/>
  <c r="W1738" i="1"/>
  <c r="P1738" i="1" s="1"/>
  <c r="U1738" i="1"/>
  <c r="BK1737" i="1"/>
  <c r="BA1737" i="1"/>
  <c r="BB1737" i="1" s="1"/>
  <c r="AS1737" i="1"/>
  <c r="AG1737" i="1"/>
  <c r="AH1737" i="1" s="1"/>
  <c r="AD1737" i="1"/>
  <c r="AE1737" i="1" s="1"/>
  <c r="AB1737" i="1"/>
  <c r="AC1737" i="1" s="1"/>
  <c r="AA1737" i="1"/>
  <c r="W1737" i="1"/>
  <c r="P1737" i="1" s="1"/>
  <c r="U1737" i="1"/>
  <c r="BK1736" i="1"/>
  <c r="BA1736" i="1"/>
  <c r="BB1736" i="1" s="1"/>
  <c r="AS1736" i="1"/>
  <c r="AG1736" i="1"/>
  <c r="AH1736" i="1" s="1"/>
  <c r="AD1736" i="1"/>
  <c r="AE1736" i="1" s="1"/>
  <c r="AB1736" i="1"/>
  <c r="AC1736" i="1" s="1"/>
  <c r="AA1736" i="1"/>
  <c r="W1736" i="1"/>
  <c r="P1736" i="1" s="1"/>
  <c r="U1736" i="1"/>
  <c r="BK1735" i="1"/>
  <c r="BA1735" i="1"/>
  <c r="BB1735" i="1" s="1"/>
  <c r="AS1735" i="1"/>
  <c r="AG1735" i="1"/>
  <c r="AH1735" i="1" s="1"/>
  <c r="AD1735" i="1"/>
  <c r="AE1735" i="1" s="1"/>
  <c r="AB1735" i="1"/>
  <c r="AC1735" i="1" s="1"/>
  <c r="AA1735" i="1"/>
  <c r="U1735" i="1"/>
  <c r="P1735" i="1"/>
  <c r="BK1734" i="1"/>
  <c r="BA1734" i="1"/>
  <c r="BB1734" i="1" s="1"/>
  <c r="AS1734" i="1"/>
  <c r="AG1734" i="1"/>
  <c r="AH1734" i="1" s="1"/>
  <c r="AD1734" i="1"/>
  <c r="AE1734" i="1" s="1"/>
  <c r="AB1734" i="1"/>
  <c r="AC1734" i="1" s="1"/>
  <c r="AA1734" i="1"/>
  <c r="W1734" i="1"/>
  <c r="P1734" i="1" s="1"/>
  <c r="U1734" i="1"/>
  <c r="BK1733" i="1"/>
  <c r="BA1733" i="1"/>
  <c r="BB1733" i="1" s="1"/>
  <c r="AS1733" i="1"/>
  <c r="AG1733" i="1"/>
  <c r="AH1733" i="1" s="1"/>
  <c r="AD1733" i="1"/>
  <c r="AE1733" i="1" s="1"/>
  <c r="AB1733" i="1"/>
  <c r="AC1733" i="1" s="1"/>
  <c r="AA1733" i="1"/>
  <c r="W1733" i="1"/>
  <c r="P1733" i="1" s="1"/>
  <c r="U1733" i="1"/>
  <c r="BK1732" i="1"/>
  <c r="BA1732" i="1"/>
  <c r="BB1732" i="1" s="1"/>
  <c r="AS1732" i="1"/>
  <c r="AG1732" i="1"/>
  <c r="AH1732" i="1" s="1"/>
  <c r="AD1732" i="1"/>
  <c r="AE1732" i="1" s="1"/>
  <c r="AB1732" i="1"/>
  <c r="AC1732" i="1" s="1"/>
  <c r="AA1732" i="1"/>
  <c r="U1732" i="1"/>
  <c r="P1732" i="1"/>
  <c r="BA1731" i="1"/>
  <c r="BB1731" i="1" s="1"/>
  <c r="AS1731" i="1"/>
  <c r="AG1731" i="1"/>
  <c r="AH1731" i="1" s="1"/>
  <c r="AD1731" i="1"/>
  <c r="AE1731" i="1" s="1"/>
  <c r="AB1731" i="1"/>
  <c r="AC1731" i="1" s="1"/>
  <c r="AA1731" i="1"/>
  <c r="W1731" i="1"/>
  <c r="P1731" i="1" s="1"/>
  <c r="U1731" i="1"/>
  <c r="BK1730" i="1"/>
  <c r="BA1730" i="1"/>
  <c r="BB1730" i="1" s="1"/>
  <c r="AS1730" i="1"/>
  <c r="AG1730" i="1"/>
  <c r="AH1730" i="1" s="1"/>
  <c r="AD1730" i="1"/>
  <c r="AE1730" i="1" s="1"/>
  <c r="AB1730" i="1"/>
  <c r="AC1730" i="1" s="1"/>
  <c r="AA1730" i="1"/>
  <c r="U1730" i="1"/>
  <c r="P1730" i="1"/>
  <c r="BK1729" i="1"/>
  <c r="BA1729" i="1"/>
  <c r="BB1729" i="1" s="1"/>
  <c r="AS1729" i="1"/>
  <c r="AG1729" i="1"/>
  <c r="AH1729" i="1" s="1"/>
  <c r="AD1729" i="1"/>
  <c r="AE1729" i="1" s="1"/>
  <c r="AB1729" i="1"/>
  <c r="AC1729" i="1" s="1"/>
  <c r="AA1729" i="1"/>
  <c r="U1729" i="1"/>
  <c r="P1729" i="1"/>
  <c r="BK1728" i="1"/>
  <c r="BA1728" i="1"/>
  <c r="BB1728" i="1" s="1"/>
  <c r="AS1728" i="1"/>
  <c r="AG1728" i="1"/>
  <c r="AH1728" i="1" s="1"/>
  <c r="AD1728" i="1"/>
  <c r="AE1728" i="1" s="1"/>
  <c r="AB1728" i="1"/>
  <c r="AC1728" i="1" s="1"/>
  <c r="AA1728" i="1"/>
  <c r="W1728" i="1"/>
  <c r="P1728" i="1" s="1"/>
  <c r="U1728" i="1"/>
  <c r="BK1727" i="1"/>
  <c r="BA1727" i="1"/>
  <c r="BB1727" i="1" s="1"/>
  <c r="AS1727" i="1"/>
  <c r="AG1727" i="1"/>
  <c r="AH1727" i="1" s="1"/>
  <c r="AD1727" i="1"/>
  <c r="AE1727" i="1" s="1"/>
  <c r="AB1727" i="1"/>
  <c r="AC1727" i="1" s="1"/>
  <c r="AA1727" i="1"/>
  <c r="W1727" i="1"/>
  <c r="P1727" i="1" s="1"/>
  <c r="U1727" i="1"/>
  <c r="BK1726" i="1"/>
  <c r="BA1726" i="1"/>
  <c r="BB1726" i="1" s="1"/>
  <c r="AS1726" i="1"/>
  <c r="AG1726" i="1"/>
  <c r="AH1726" i="1" s="1"/>
  <c r="AD1726" i="1"/>
  <c r="AE1726" i="1" s="1"/>
  <c r="AB1726" i="1"/>
  <c r="AC1726" i="1" s="1"/>
  <c r="AA1726" i="1"/>
  <c r="W1726" i="1"/>
  <c r="P1726" i="1" s="1"/>
  <c r="U1726" i="1"/>
  <c r="BK1725" i="1"/>
  <c r="BA1725" i="1"/>
  <c r="BB1725" i="1" s="1"/>
  <c r="AS1725" i="1"/>
  <c r="AG1725" i="1"/>
  <c r="AH1725" i="1" s="1"/>
  <c r="AD1725" i="1"/>
  <c r="AE1725" i="1" s="1"/>
  <c r="AB1725" i="1"/>
  <c r="AC1725" i="1" s="1"/>
  <c r="AA1725" i="1"/>
  <c r="U1725" i="1"/>
  <c r="P1725" i="1"/>
  <c r="BK1724" i="1"/>
  <c r="BA1724" i="1"/>
  <c r="BB1724" i="1" s="1"/>
  <c r="AS1724" i="1"/>
  <c r="AG1724" i="1"/>
  <c r="AH1724" i="1" s="1"/>
  <c r="AD1724" i="1"/>
  <c r="AE1724" i="1" s="1"/>
  <c r="AB1724" i="1"/>
  <c r="AC1724" i="1" s="1"/>
  <c r="AA1724" i="1"/>
  <c r="W1724" i="1"/>
  <c r="P1724" i="1" s="1"/>
  <c r="U1724" i="1"/>
  <c r="BK1723" i="1"/>
  <c r="BA1723" i="1"/>
  <c r="BB1723" i="1" s="1"/>
  <c r="AS1723" i="1"/>
  <c r="AG1723" i="1"/>
  <c r="AH1723" i="1" s="1"/>
  <c r="AD1723" i="1"/>
  <c r="AE1723" i="1" s="1"/>
  <c r="AB1723" i="1"/>
  <c r="AC1723" i="1" s="1"/>
  <c r="AA1723" i="1"/>
  <c r="U1723" i="1"/>
  <c r="P1723" i="1"/>
  <c r="BK1722" i="1"/>
  <c r="BA1722" i="1"/>
  <c r="BB1722" i="1" s="1"/>
  <c r="AS1722" i="1"/>
  <c r="AG1722" i="1"/>
  <c r="AH1722" i="1" s="1"/>
  <c r="AD1722" i="1"/>
  <c r="AE1722" i="1" s="1"/>
  <c r="AB1722" i="1"/>
  <c r="AC1722" i="1" s="1"/>
  <c r="AA1722" i="1"/>
  <c r="W1722" i="1"/>
  <c r="P1722" i="1" s="1"/>
  <c r="U1722" i="1"/>
  <c r="BK1721" i="1"/>
  <c r="BA1721" i="1"/>
  <c r="BB1721" i="1" s="1"/>
  <c r="AS1721" i="1"/>
  <c r="AG1721" i="1"/>
  <c r="AH1721" i="1" s="1"/>
  <c r="AD1721" i="1"/>
  <c r="AE1721" i="1" s="1"/>
  <c r="AB1721" i="1"/>
  <c r="AC1721" i="1" s="1"/>
  <c r="AA1721" i="1"/>
  <c r="W1721" i="1"/>
  <c r="P1721" i="1" s="1"/>
  <c r="U1721" i="1"/>
  <c r="BK1720" i="1"/>
  <c r="BA1720" i="1"/>
  <c r="BB1720" i="1" s="1"/>
  <c r="AS1720" i="1"/>
  <c r="AG1720" i="1"/>
  <c r="AH1720" i="1" s="1"/>
  <c r="AD1720" i="1"/>
  <c r="AE1720" i="1" s="1"/>
  <c r="AB1720" i="1"/>
  <c r="AC1720" i="1" s="1"/>
  <c r="AA1720" i="1"/>
  <c r="U1720" i="1"/>
  <c r="P1720" i="1"/>
  <c r="BK1719" i="1"/>
  <c r="BA1719" i="1"/>
  <c r="BB1719" i="1" s="1"/>
  <c r="AS1719" i="1"/>
  <c r="AG1719" i="1"/>
  <c r="AH1719" i="1" s="1"/>
  <c r="AD1719" i="1"/>
  <c r="AE1719" i="1" s="1"/>
  <c r="AB1719" i="1"/>
  <c r="AC1719" i="1" s="1"/>
  <c r="AA1719" i="1"/>
  <c r="U1719" i="1"/>
  <c r="P1719" i="1"/>
  <c r="BK1718" i="1"/>
  <c r="BA1718" i="1"/>
  <c r="BB1718" i="1" s="1"/>
  <c r="AS1718" i="1"/>
  <c r="AG1718" i="1"/>
  <c r="AH1718" i="1" s="1"/>
  <c r="AD1718" i="1"/>
  <c r="AE1718" i="1" s="1"/>
  <c r="AB1718" i="1"/>
  <c r="AC1718" i="1" s="1"/>
  <c r="AA1718" i="1"/>
  <c r="U1718" i="1"/>
  <c r="P1718" i="1"/>
  <c r="BK1717" i="1"/>
  <c r="BA1717" i="1"/>
  <c r="BB1717" i="1" s="1"/>
  <c r="AS1717" i="1"/>
  <c r="AG1717" i="1"/>
  <c r="AH1717" i="1" s="1"/>
  <c r="AD1717" i="1"/>
  <c r="AE1717" i="1" s="1"/>
  <c r="AB1717" i="1"/>
  <c r="AC1717" i="1" s="1"/>
  <c r="AA1717" i="1"/>
  <c r="W1717" i="1"/>
  <c r="P1717" i="1" s="1"/>
  <c r="U1717" i="1"/>
  <c r="BK1716" i="1"/>
  <c r="BA1716" i="1"/>
  <c r="BB1716" i="1" s="1"/>
  <c r="AS1716" i="1"/>
  <c r="AG1716" i="1"/>
  <c r="AH1716" i="1" s="1"/>
  <c r="AD1716" i="1"/>
  <c r="AE1716" i="1" s="1"/>
  <c r="AB1716" i="1"/>
  <c r="AC1716" i="1" s="1"/>
  <c r="AA1716" i="1"/>
  <c r="W1716" i="1"/>
  <c r="P1716" i="1" s="1"/>
  <c r="U1716" i="1"/>
  <c r="BK1715" i="1"/>
  <c r="BA1715" i="1"/>
  <c r="BB1715" i="1" s="1"/>
  <c r="AS1715" i="1"/>
  <c r="AG1715" i="1"/>
  <c r="AH1715" i="1" s="1"/>
  <c r="AD1715" i="1"/>
  <c r="AE1715" i="1" s="1"/>
  <c r="AB1715" i="1"/>
  <c r="AC1715" i="1" s="1"/>
  <c r="AA1715" i="1"/>
  <c r="W1715" i="1"/>
  <c r="P1715" i="1" s="1"/>
  <c r="U1715" i="1"/>
  <c r="BK1714" i="1"/>
  <c r="BA1714" i="1"/>
  <c r="BB1714" i="1" s="1"/>
  <c r="AS1714" i="1"/>
  <c r="AG1714" i="1"/>
  <c r="AH1714" i="1" s="1"/>
  <c r="AD1714" i="1"/>
  <c r="AE1714" i="1" s="1"/>
  <c r="AB1714" i="1"/>
  <c r="AC1714" i="1" s="1"/>
  <c r="AA1714" i="1"/>
  <c r="U1714" i="1"/>
  <c r="P1714" i="1"/>
  <c r="BK1713" i="1"/>
  <c r="BA1713" i="1"/>
  <c r="BB1713" i="1" s="1"/>
  <c r="AS1713" i="1"/>
  <c r="AG1713" i="1"/>
  <c r="AH1713" i="1" s="1"/>
  <c r="AD1713" i="1"/>
  <c r="AE1713" i="1" s="1"/>
  <c r="AB1713" i="1"/>
  <c r="AC1713" i="1" s="1"/>
  <c r="AA1713" i="1"/>
  <c r="U1713" i="1"/>
  <c r="P1713" i="1"/>
  <c r="BA1712" i="1"/>
  <c r="BB1712" i="1" s="1"/>
  <c r="AS1712" i="1"/>
  <c r="AG1712" i="1"/>
  <c r="AH1712" i="1" s="1"/>
  <c r="AD1712" i="1"/>
  <c r="AE1712" i="1" s="1"/>
  <c r="AB1712" i="1"/>
  <c r="AC1712" i="1" s="1"/>
  <c r="AA1712" i="1"/>
  <c r="W1712" i="1"/>
  <c r="P1712" i="1" s="1"/>
  <c r="U1712" i="1"/>
  <c r="BK1711" i="1"/>
  <c r="BA1711" i="1"/>
  <c r="BB1711" i="1" s="1"/>
  <c r="AS1711" i="1"/>
  <c r="AG1711" i="1"/>
  <c r="AH1711" i="1" s="1"/>
  <c r="AD1711" i="1"/>
  <c r="AE1711" i="1" s="1"/>
  <c r="AB1711" i="1"/>
  <c r="AC1711" i="1" s="1"/>
  <c r="AA1711" i="1"/>
  <c r="W1711" i="1"/>
  <c r="P1711" i="1" s="1"/>
  <c r="U1711" i="1"/>
  <c r="BK1710" i="1"/>
  <c r="BA1710" i="1"/>
  <c r="BB1710" i="1" s="1"/>
  <c r="AS1710" i="1"/>
  <c r="AG1710" i="1"/>
  <c r="AH1710" i="1" s="1"/>
  <c r="AD1710" i="1"/>
  <c r="AE1710" i="1" s="1"/>
  <c r="AB1710" i="1"/>
  <c r="AC1710" i="1" s="1"/>
  <c r="AA1710" i="1"/>
  <c r="U1710" i="1"/>
  <c r="P1710" i="1"/>
  <c r="BK1709" i="1"/>
  <c r="BA1709" i="1"/>
  <c r="BB1709" i="1" s="1"/>
  <c r="AS1709" i="1"/>
  <c r="AG1709" i="1"/>
  <c r="AH1709" i="1" s="1"/>
  <c r="AD1709" i="1"/>
  <c r="AE1709" i="1" s="1"/>
  <c r="AB1709" i="1"/>
  <c r="AC1709" i="1" s="1"/>
  <c r="AA1709" i="1"/>
  <c r="W1709" i="1"/>
  <c r="P1709" i="1" s="1"/>
  <c r="U1709" i="1"/>
  <c r="BK1708" i="1"/>
  <c r="BA1708" i="1"/>
  <c r="BB1708" i="1" s="1"/>
  <c r="AS1708" i="1"/>
  <c r="AG1708" i="1"/>
  <c r="AH1708" i="1" s="1"/>
  <c r="AD1708" i="1"/>
  <c r="AE1708" i="1" s="1"/>
  <c r="AB1708" i="1"/>
  <c r="AC1708" i="1" s="1"/>
  <c r="AA1708" i="1"/>
  <c r="U1708" i="1"/>
  <c r="P1708" i="1"/>
  <c r="BK1707" i="1"/>
  <c r="BA1707" i="1"/>
  <c r="BB1707" i="1" s="1"/>
  <c r="AS1707" i="1"/>
  <c r="AG1707" i="1"/>
  <c r="AH1707" i="1" s="1"/>
  <c r="AD1707" i="1"/>
  <c r="AE1707" i="1" s="1"/>
  <c r="AB1707" i="1"/>
  <c r="AC1707" i="1" s="1"/>
  <c r="AA1707" i="1"/>
  <c r="U1707" i="1"/>
  <c r="P1707" i="1"/>
  <c r="BK1706" i="1"/>
  <c r="BA1706" i="1"/>
  <c r="BB1706" i="1" s="1"/>
  <c r="AS1706" i="1"/>
  <c r="AG1706" i="1"/>
  <c r="AH1706" i="1" s="1"/>
  <c r="AD1706" i="1"/>
  <c r="AE1706" i="1" s="1"/>
  <c r="AB1706" i="1"/>
  <c r="AC1706" i="1" s="1"/>
  <c r="AA1706" i="1"/>
  <c r="U1706" i="1"/>
  <c r="P1706" i="1"/>
  <c r="BK1705" i="1"/>
  <c r="BA1705" i="1"/>
  <c r="BB1705" i="1" s="1"/>
  <c r="AS1705" i="1"/>
  <c r="AG1705" i="1"/>
  <c r="AH1705" i="1" s="1"/>
  <c r="AD1705" i="1"/>
  <c r="AE1705" i="1" s="1"/>
  <c r="AB1705" i="1"/>
  <c r="AC1705" i="1" s="1"/>
  <c r="AA1705" i="1"/>
  <c r="W1705" i="1"/>
  <c r="P1705" i="1" s="1"/>
  <c r="U1705" i="1"/>
  <c r="BK1704" i="1"/>
  <c r="BA1704" i="1"/>
  <c r="BB1704" i="1" s="1"/>
  <c r="AS1704" i="1"/>
  <c r="AG1704" i="1"/>
  <c r="AH1704" i="1" s="1"/>
  <c r="AD1704" i="1"/>
  <c r="AE1704" i="1" s="1"/>
  <c r="AB1704" i="1"/>
  <c r="AC1704" i="1" s="1"/>
  <c r="AA1704" i="1"/>
  <c r="U1704" i="1"/>
  <c r="P1704" i="1"/>
  <c r="BK1703" i="1"/>
  <c r="BA1703" i="1"/>
  <c r="BB1703" i="1" s="1"/>
  <c r="AS1703" i="1"/>
  <c r="AG1703" i="1"/>
  <c r="AH1703" i="1" s="1"/>
  <c r="AD1703" i="1"/>
  <c r="AE1703" i="1" s="1"/>
  <c r="AB1703" i="1"/>
  <c r="AC1703" i="1" s="1"/>
  <c r="AA1703" i="1"/>
  <c r="W1703" i="1"/>
  <c r="P1703" i="1" s="1"/>
  <c r="U1703" i="1"/>
  <c r="BK1702" i="1"/>
  <c r="BA1702" i="1"/>
  <c r="BB1702" i="1" s="1"/>
  <c r="AS1702" i="1"/>
  <c r="AG1702" i="1"/>
  <c r="AH1702" i="1" s="1"/>
  <c r="AD1702" i="1"/>
  <c r="AE1702" i="1" s="1"/>
  <c r="AB1702" i="1"/>
  <c r="AC1702" i="1" s="1"/>
  <c r="AA1702" i="1"/>
  <c r="W1702" i="1"/>
  <c r="P1702" i="1" s="1"/>
  <c r="U1702" i="1"/>
  <c r="BK1701" i="1"/>
  <c r="BA1701" i="1"/>
  <c r="BB1701" i="1" s="1"/>
  <c r="AS1701" i="1"/>
  <c r="AG1701" i="1"/>
  <c r="AH1701" i="1" s="1"/>
  <c r="AD1701" i="1"/>
  <c r="AE1701" i="1" s="1"/>
  <c r="AB1701" i="1"/>
  <c r="AC1701" i="1" s="1"/>
  <c r="AA1701" i="1"/>
  <c r="U1701" i="1"/>
  <c r="P1701" i="1"/>
  <c r="BK1700" i="1"/>
  <c r="BA1700" i="1"/>
  <c r="BB1700" i="1" s="1"/>
  <c r="AS1700" i="1"/>
  <c r="AG1700" i="1"/>
  <c r="AH1700" i="1" s="1"/>
  <c r="AD1700" i="1"/>
  <c r="AE1700" i="1" s="1"/>
  <c r="AB1700" i="1"/>
  <c r="AC1700" i="1" s="1"/>
  <c r="AA1700" i="1"/>
  <c r="Y1700" i="1"/>
  <c r="U1700" i="1"/>
  <c r="P1700" i="1"/>
  <c r="M1700" i="1"/>
  <c r="BK1699" i="1"/>
  <c r="BA1699" i="1"/>
  <c r="BB1699" i="1" s="1"/>
  <c r="AS1699" i="1"/>
  <c r="AG1699" i="1"/>
  <c r="AH1699" i="1" s="1"/>
  <c r="AD1699" i="1"/>
  <c r="AE1699" i="1" s="1"/>
  <c r="AB1699" i="1"/>
  <c r="AC1699" i="1" s="1"/>
  <c r="AA1699" i="1"/>
  <c r="W1699" i="1"/>
  <c r="P1699" i="1" s="1"/>
  <c r="U1699" i="1"/>
  <c r="BK1698" i="1"/>
  <c r="BA1698" i="1"/>
  <c r="BB1698" i="1" s="1"/>
  <c r="AS1698" i="1"/>
  <c r="AG1698" i="1"/>
  <c r="AH1698" i="1" s="1"/>
  <c r="AD1698" i="1"/>
  <c r="AE1698" i="1" s="1"/>
  <c r="AB1698" i="1"/>
  <c r="AC1698" i="1" s="1"/>
  <c r="AA1698" i="1"/>
  <c r="U1698" i="1"/>
  <c r="P1698" i="1"/>
  <c r="BK1697" i="1"/>
  <c r="BA1697" i="1"/>
  <c r="BB1697" i="1" s="1"/>
  <c r="AS1697" i="1"/>
  <c r="AG1697" i="1"/>
  <c r="AH1697" i="1" s="1"/>
  <c r="AD1697" i="1"/>
  <c r="AE1697" i="1" s="1"/>
  <c r="AB1697" i="1"/>
  <c r="AC1697" i="1" s="1"/>
  <c r="AA1697" i="1"/>
  <c r="U1697" i="1"/>
  <c r="P1697" i="1"/>
  <c r="BK1696" i="1"/>
  <c r="BA1696" i="1"/>
  <c r="BB1696" i="1" s="1"/>
  <c r="AS1696" i="1"/>
  <c r="AG1696" i="1"/>
  <c r="AH1696" i="1" s="1"/>
  <c r="AD1696" i="1"/>
  <c r="AE1696" i="1" s="1"/>
  <c r="AB1696" i="1"/>
  <c r="AC1696" i="1" s="1"/>
  <c r="AA1696" i="1"/>
  <c r="U1696" i="1"/>
  <c r="P1696" i="1"/>
  <c r="BK1695" i="1"/>
  <c r="BA1695" i="1"/>
  <c r="BB1695" i="1" s="1"/>
  <c r="AS1695" i="1"/>
  <c r="AG1695" i="1"/>
  <c r="AH1695" i="1" s="1"/>
  <c r="AD1695" i="1"/>
  <c r="AE1695" i="1" s="1"/>
  <c r="AB1695" i="1"/>
  <c r="AC1695" i="1" s="1"/>
  <c r="AA1695" i="1"/>
  <c r="W1695" i="1"/>
  <c r="P1695" i="1" s="1"/>
  <c r="U1695" i="1"/>
  <c r="BK1694" i="1"/>
  <c r="BA1694" i="1"/>
  <c r="BB1694" i="1" s="1"/>
  <c r="AS1694" i="1"/>
  <c r="AG1694" i="1"/>
  <c r="AH1694" i="1" s="1"/>
  <c r="AD1694" i="1"/>
  <c r="AE1694" i="1" s="1"/>
  <c r="AB1694" i="1"/>
  <c r="AC1694" i="1" s="1"/>
  <c r="AA1694" i="1"/>
  <c r="W1694" i="1"/>
  <c r="P1694" i="1" s="1"/>
  <c r="U1694" i="1"/>
  <c r="BK1693" i="1"/>
  <c r="BA1693" i="1"/>
  <c r="BB1693" i="1" s="1"/>
  <c r="AS1693" i="1"/>
  <c r="AG1693" i="1"/>
  <c r="AH1693" i="1" s="1"/>
  <c r="AD1693" i="1"/>
  <c r="AE1693" i="1" s="1"/>
  <c r="AB1693" i="1"/>
  <c r="AC1693" i="1" s="1"/>
  <c r="AA1693" i="1"/>
  <c r="W1693" i="1"/>
  <c r="P1693" i="1" s="1"/>
  <c r="U1693" i="1"/>
  <c r="BK1692" i="1"/>
  <c r="BA1692" i="1"/>
  <c r="BB1692" i="1" s="1"/>
  <c r="AS1692" i="1"/>
  <c r="AG1692" i="1"/>
  <c r="AH1692" i="1" s="1"/>
  <c r="AD1692" i="1"/>
  <c r="AE1692" i="1" s="1"/>
  <c r="AB1692" i="1"/>
  <c r="AC1692" i="1" s="1"/>
  <c r="AA1692" i="1"/>
  <c r="W1692" i="1"/>
  <c r="P1692" i="1" s="1"/>
  <c r="U1692" i="1"/>
  <c r="BK1691" i="1"/>
  <c r="BA1691" i="1"/>
  <c r="BB1691" i="1" s="1"/>
  <c r="AS1691" i="1"/>
  <c r="AG1691" i="1"/>
  <c r="AH1691" i="1" s="1"/>
  <c r="AD1691" i="1"/>
  <c r="AE1691" i="1" s="1"/>
  <c r="AB1691" i="1"/>
  <c r="AC1691" i="1" s="1"/>
  <c r="AA1691" i="1"/>
  <c r="U1691" i="1"/>
  <c r="P1691" i="1"/>
  <c r="BK1690" i="1"/>
  <c r="BA1690" i="1"/>
  <c r="BB1690" i="1" s="1"/>
  <c r="AS1690" i="1"/>
  <c r="AG1690" i="1"/>
  <c r="AH1690" i="1" s="1"/>
  <c r="AD1690" i="1"/>
  <c r="AE1690" i="1" s="1"/>
  <c r="AB1690" i="1"/>
  <c r="AC1690" i="1" s="1"/>
  <c r="AA1690" i="1"/>
  <c r="W1690" i="1"/>
  <c r="P1690" i="1" s="1"/>
  <c r="U1690" i="1"/>
  <c r="BK1689" i="1"/>
  <c r="BA1689" i="1"/>
  <c r="BB1689" i="1" s="1"/>
  <c r="AS1689" i="1"/>
  <c r="AG1689" i="1"/>
  <c r="AH1689" i="1" s="1"/>
  <c r="AD1689" i="1"/>
  <c r="AE1689" i="1" s="1"/>
  <c r="AB1689" i="1"/>
  <c r="AC1689" i="1" s="1"/>
  <c r="AA1689" i="1"/>
  <c r="W1689" i="1"/>
  <c r="P1689" i="1" s="1"/>
  <c r="U1689" i="1"/>
  <c r="BK1688" i="1"/>
  <c r="BA1688" i="1"/>
  <c r="BB1688" i="1" s="1"/>
  <c r="AS1688" i="1"/>
  <c r="AG1688" i="1"/>
  <c r="AH1688" i="1" s="1"/>
  <c r="AD1688" i="1"/>
  <c r="AE1688" i="1" s="1"/>
  <c r="AB1688" i="1"/>
  <c r="AC1688" i="1" s="1"/>
  <c r="AA1688" i="1"/>
  <c r="U1688" i="1"/>
  <c r="P1688" i="1"/>
  <c r="BK1687" i="1"/>
  <c r="BA1687" i="1"/>
  <c r="BB1687" i="1" s="1"/>
  <c r="AS1687" i="1"/>
  <c r="AG1687" i="1"/>
  <c r="AH1687" i="1" s="1"/>
  <c r="AD1687" i="1"/>
  <c r="AE1687" i="1" s="1"/>
  <c r="AB1687" i="1"/>
  <c r="AC1687" i="1" s="1"/>
  <c r="AA1687" i="1"/>
  <c r="U1687" i="1"/>
  <c r="P1687" i="1"/>
  <c r="BK1686" i="1"/>
  <c r="BA1686" i="1"/>
  <c r="BB1686" i="1" s="1"/>
  <c r="AS1686" i="1"/>
  <c r="AG1686" i="1"/>
  <c r="AH1686" i="1" s="1"/>
  <c r="AD1686" i="1"/>
  <c r="AE1686" i="1" s="1"/>
  <c r="AB1686" i="1"/>
  <c r="AC1686" i="1" s="1"/>
  <c r="AA1686" i="1"/>
  <c r="W1686" i="1"/>
  <c r="P1686" i="1" s="1"/>
  <c r="U1686" i="1"/>
  <c r="BA1685" i="1"/>
  <c r="BB1685" i="1" s="1"/>
  <c r="AS1685" i="1"/>
  <c r="AG1685" i="1"/>
  <c r="AH1685" i="1" s="1"/>
  <c r="AD1685" i="1"/>
  <c r="AE1685" i="1" s="1"/>
  <c r="AC1685" i="1"/>
  <c r="AA1685" i="1"/>
  <c r="W1685" i="1"/>
  <c r="P1685" i="1" s="1"/>
  <c r="U1685" i="1"/>
  <c r="BK1684" i="1"/>
  <c r="BA1684" i="1"/>
  <c r="BB1684" i="1" s="1"/>
  <c r="AS1684" i="1"/>
  <c r="AG1684" i="1"/>
  <c r="AH1684" i="1" s="1"/>
  <c r="AD1684" i="1"/>
  <c r="AE1684" i="1" s="1"/>
  <c r="AB1684" i="1"/>
  <c r="AC1684" i="1" s="1"/>
  <c r="AA1684" i="1"/>
  <c r="W1684" i="1"/>
  <c r="P1684" i="1" s="1"/>
  <c r="U1684" i="1"/>
  <c r="BK1683" i="1"/>
  <c r="BA1683" i="1"/>
  <c r="BB1683" i="1" s="1"/>
  <c r="AS1683" i="1"/>
  <c r="AG1683" i="1"/>
  <c r="AH1683" i="1" s="1"/>
  <c r="AD1683" i="1"/>
  <c r="AE1683" i="1" s="1"/>
  <c r="AB1683" i="1"/>
  <c r="AC1683" i="1" s="1"/>
  <c r="AA1683" i="1"/>
  <c r="W1683" i="1"/>
  <c r="P1683" i="1" s="1"/>
  <c r="U1683" i="1"/>
  <c r="BK1682" i="1"/>
  <c r="BA1682" i="1"/>
  <c r="BB1682" i="1" s="1"/>
  <c r="AS1682" i="1"/>
  <c r="AG1682" i="1"/>
  <c r="AH1682" i="1" s="1"/>
  <c r="AD1682" i="1"/>
  <c r="AE1682" i="1" s="1"/>
  <c r="AB1682" i="1"/>
  <c r="AC1682" i="1" s="1"/>
  <c r="AA1682" i="1"/>
  <c r="U1682" i="1"/>
  <c r="P1682" i="1"/>
  <c r="BK1681" i="1"/>
  <c r="BA1681" i="1"/>
  <c r="BB1681" i="1" s="1"/>
  <c r="AS1681" i="1"/>
  <c r="AG1681" i="1"/>
  <c r="AH1681" i="1" s="1"/>
  <c r="AD1681" i="1"/>
  <c r="AE1681" i="1" s="1"/>
  <c r="AB1681" i="1"/>
  <c r="AC1681" i="1" s="1"/>
  <c r="AA1681" i="1"/>
  <c r="W1681" i="1"/>
  <c r="P1681" i="1" s="1"/>
  <c r="U1681" i="1"/>
  <c r="BK1680" i="1"/>
  <c r="BA1680" i="1"/>
  <c r="BB1680" i="1" s="1"/>
  <c r="AS1680" i="1"/>
  <c r="AG1680" i="1"/>
  <c r="AH1680" i="1" s="1"/>
  <c r="AD1680" i="1"/>
  <c r="AE1680" i="1" s="1"/>
  <c r="AB1680" i="1"/>
  <c r="AC1680" i="1" s="1"/>
  <c r="AA1680" i="1"/>
  <c r="U1680" i="1"/>
  <c r="P1680" i="1"/>
  <c r="BK1679" i="1"/>
  <c r="BA1679" i="1"/>
  <c r="BB1679" i="1" s="1"/>
  <c r="AS1679" i="1"/>
  <c r="AG1679" i="1"/>
  <c r="AH1679" i="1" s="1"/>
  <c r="AD1679" i="1"/>
  <c r="AE1679" i="1" s="1"/>
  <c r="AB1679" i="1"/>
  <c r="AC1679" i="1" s="1"/>
  <c r="AA1679" i="1"/>
  <c r="W1679" i="1"/>
  <c r="P1679" i="1" s="1"/>
  <c r="U1679" i="1"/>
  <c r="BK1678" i="1"/>
  <c r="BA1678" i="1"/>
  <c r="BB1678" i="1" s="1"/>
  <c r="AS1678" i="1"/>
  <c r="AG1678" i="1"/>
  <c r="AH1678" i="1" s="1"/>
  <c r="AD1678" i="1"/>
  <c r="AE1678" i="1" s="1"/>
  <c r="AB1678" i="1"/>
  <c r="AC1678" i="1" s="1"/>
  <c r="AA1678" i="1"/>
  <c r="W1678" i="1"/>
  <c r="P1678" i="1" s="1"/>
  <c r="U1678" i="1"/>
  <c r="BK1677" i="1"/>
  <c r="BA1677" i="1"/>
  <c r="BB1677" i="1" s="1"/>
  <c r="AS1677" i="1"/>
  <c r="AG1677" i="1"/>
  <c r="AH1677" i="1" s="1"/>
  <c r="AD1677" i="1"/>
  <c r="AE1677" i="1" s="1"/>
  <c r="AB1677" i="1"/>
  <c r="AC1677" i="1" s="1"/>
  <c r="AA1677" i="1"/>
  <c r="W1677" i="1"/>
  <c r="P1677" i="1" s="1"/>
  <c r="U1677" i="1"/>
  <c r="BK1676" i="1"/>
  <c r="BA1676" i="1"/>
  <c r="BB1676" i="1" s="1"/>
  <c r="AS1676" i="1"/>
  <c r="AG1676" i="1"/>
  <c r="AH1676" i="1" s="1"/>
  <c r="AD1676" i="1"/>
  <c r="AE1676" i="1" s="1"/>
  <c r="AB1676" i="1"/>
  <c r="AC1676" i="1" s="1"/>
  <c r="AA1676" i="1"/>
  <c r="W1676" i="1"/>
  <c r="P1676" i="1" s="1"/>
  <c r="U1676" i="1"/>
  <c r="BK1675" i="1"/>
  <c r="BA1675" i="1"/>
  <c r="BB1675" i="1" s="1"/>
  <c r="AS1675" i="1"/>
  <c r="AG1675" i="1"/>
  <c r="AH1675" i="1" s="1"/>
  <c r="AD1675" i="1"/>
  <c r="AE1675" i="1" s="1"/>
  <c r="AB1675" i="1"/>
  <c r="AC1675" i="1" s="1"/>
  <c r="AA1675" i="1"/>
  <c r="U1675" i="1"/>
  <c r="P1675" i="1"/>
  <c r="BK1674" i="1"/>
  <c r="BA1674" i="1"/>
  <c r="AS1674" i="1"/>
  <c r="AG1674" i="1"/>
  <c r="AH1674" i="1" s="1"/>
  <c r="AD1674" i="1"/>
  <c r="AE1674" i="1" s="1"/>
  <c r="AB1674" i="1"/>
  <c r="AC1674" i="1" s="1"/>
  <c r="AA1674" i="1"/>
  <c r="W1674" i="1"/>
  <c r="P1674" i="1" s="1"/>
  <c r="U1674" i="1"/>
  <c r="BK1673" i="1"/>
  <c r="BA1673" i="1"/>
  <c r="BB1673" i="1" s="1"/>
  <c r="AS1673" i="1"/>
  <c r="AG1673" i="1"/>
  <c r="AH1673" i="1" s="1"/>
  <c r="AD1673" i="1"/>
  <c r="AE1673" i="1" s="1"/>
  <c r="AB1673" i="1"/>
  <c r="AC1673" i="1" s="1"/>
  <c r="AA1673" i="1"/>
  <c r="U1673" i="1"/>
  <c r="P1673" i="1"/>
  <c r="M1673" i="1"/>
  <c r="BK1672" i="1"/>
  <c r="BA1672" i="1"/>
  <c r="BB1672" i="1" s="1"/>
  <c r="AS1672" i="1"/>
  <c r="AG1672" i="1"/>
  <c r="AH1672" i="1" s="1"/>
  <c r="AD1672" i="1"/>
  <c r="AE1672" i="1" s="1"/>
  <c r="AB1672" i="1"/>
  <c r="AC1672" i="1" s="1"/>
  <c r="AA1672" i="1"/>
  <c r="W1672" i="1"/>
  <c r="P1672" i="1" s="1"/>
  <c r="U1672" i="1"/>
  <c r="BK1671" i="1"/>
  <c r="BA1671" i="1"/>
  <c r="BB1671" i="1" s="1"/>
  <c r="AS1671" i="1"/>
  <c r="AG1671" i="1"/>
  <c r="AH1671" i="1" s="1"/>
  <c r="AD1671" i="1"/>
  <c r="AE1671" i="1" s="1"/>
  <c r="AB1671" i="1"/>
  <c r="AC1671" i="1" s="1"/>
  <c r="AA1671" i="1"/>
  <c r="U1671" i="1"/>
  <c r="P1671" i="1"/>
  <c r="BK1670" i="1"/>
  <c r="BA1670" i="1"/>
  <c r="BB1670" i="1" s="1"/>
  <c r="AS1670" i="1"/>
  <c r="AG1670" i="1"/>
  <c r="AH1670" i="1" s="1"/>
  <c r="AD1670" i="1"/>
  <c r="AE1670" i="1" s="1"/>
  <c r="AB1670" i="1"/>
  <c r="AC1670" i="1" s="1"/>
  <c r="AA1670" i="1"/>
  <c r="W1670" i="1"/>
  <c r="P1670" i="1" s="1"/>
  <c r="U1670" i="1"/>
  <c r="BK1669" i="1"/>
  <c r="BA1669" i="1"/>
  <c r="BB1669" i="1" s="1"/>
  <c r="AS1669" i="1"/>
  <c r="AG1669" i="1"/>
  <c r="AH1669" i="1" s="1"/>
  <c r="AD1669" i="1"/>
  <c r="AE1669" i="1" s="1"/>
  <c r="AB1669" i="1"/>
  <c r="AC1669" i="1" s="1"/>
  <c r="AA1669" i="1"/>
  <c r="W1669" i="1"/>
  <c r="P1669" i="1" s="1"/>
  <c r="U1669" i="1"/>
  <c r="BK1668" i="1"/>
  <c r="BA1668" i="1"/>
  <c r="BB1668" i="1" s="1"/>
  <c r="AS1668" i="1"/>
  <c r="AG1668" i="1"/>
  <c r="AH1668" i="1" s="1"/>
  <c r="AD1668" i="1"/>
  <c r="AE1668" i="1" s="1"/>
  <c r="AB1668" i="1"/>
  <c r="AC1668" i="1" s="1"/>
  <c r="AA1668" i="1"/>
  <c r="W1668" i="1"/>
  <c r="P1668" i="1" s="1"/>
  <c r="U1668" i="1"/>
  <c r="BK1667" i="1"/>
  <c r="BA1667" i="1"/>
  <c r="BB1667" i="1" s="1"/>
  <c r="AS1667" i="1"/>
  <c r="AG1667" i="1"/>
  <c r="AH1667" i="1" s="1"/>
  <c r="AD1667" i="1"/>
  <c r="AE1667" i="1" s="1"/>
  <c r="AB1667" i="1"/>
  <c r="AC1667" i="1" s="1"/>
  <c r="AA1667" i="1"/>
  <c r="U1667" i="1"/>
  <c r="P1667" i="1"/>
  <c r="BK1666" i="1"/>
  <c r="BA1666" i="1"/>
  <c r="BB1666" i="1" s="1"/>
  <c r="AS1666" i="1"/>
  <c r="AG1666" i="1"/>
  <c r="AH1666" i="1" s="1"/>
  <c r="AD1666" i="1"/>
  <c r="AE1666" i="1" s="1"/>
  <c r="AB1666" i="1"/>
  <c r="AC1666" i="1" s="1"/>
  <c r="AA1666" i="1"/>
  <c r="W1666" i="1"/>
  <c r="P1666" i="1" s="1"/>
  <c r="U1666" i="1"/>
  <c r="BK1665" i="1"/>
  <c r="BA1665" i="1"/>
  <c r="BB1665" i="1" s="1"/>
  <c r="AS1665" i="1"/>
  <c r="AG1665" i="1"/>
  <c r="AH1665" i="1" s="1"/>
  <c r="AD1665" i="1"/>
  <c r="AE1665" i="1" s="1"/>
  <c r="AB1665" i="1"/>
  <c r="AC1665" i="1" s="1"/>
  <c r="AA1665" i="1"/>
  <c r="W1665" i="1"/>
  <c r="P1665" i="1" s="1"/>
  <c r="U1665" i="1"/>
  <c r="BK1664" i="1"/>
  <c r="BA1664" i="1"/>
  <c r="BB1664" i="1" s="1"/>
  <c r="AS1664" i="1"/>
  <c r="AG1664" i="1"/>
  <c r="AH1664" i="1" s="1"/>
  <c r="AD1664" i="1"/>
  <c r="AE1664" i="1" s="1"/>
  <c r="AB1664" i="1"/>
  <c r="AC1664" i="1" s="1"/>
  <c r="AA1664" i="1"/>
  <c r="U1664" i="1"/>
  <c r="P1664" i="1"/>
  <c r="BK1663" i="1"/>
  <c r="BA1663" i="1"/>
  <c r="AS1663" i="1"/>
  <c r="AG1663" i="1"/>
  <c r="AH1663" i="1" s="1"/>
  <c r="AD1663" i="1"/>
  <c r="AE1663" i="1" s="1"/>
  <c r="AB1663" i="1"/>
  <c r="AC1663" i="1" s="1"/>
  <c r="AA1663" i="1"/>
  <c r="W1663" i="1"/>
  <c r="P1663" i="1" s="1"/>
  <c r="U1663" i="1"/>
  <c r="BK1662" i="1"/>
  <c r="BA1662" i="1"/>
  <c r="BB1662" i="1" s="1"/>
  <c r="AS1662" i="1"/>
  <c r="AG1662" i="1"/>
  <c r="AH1662" i="1" s="1"/>
  <c r="AD1662" i="1"/>
  <c r="AE1662" i="1" s="1"/>
  <c r="AB1662" i="1"/>
  <c r="AC1662" i="1" s="1"/>
  <c r="AA1662" i="1"/>
  <c r="U1662" i="1"/>
  <c r="P1662" i="1"/>
  <c r="BA1661" i="1"/>
  <c r="AS1661" i="1"/>
  <c r="AG1661" i="1"/>
  <c r="AH1661" i="1" s="1"/>
  <c r="AD1661" i="1"/>
  <c r="AE1661" i="1" s="1"/>
  <c r="AB1661" i="1"/>
  <c r="AC1661" i="1" s="1"/>
  <c r="AA1661" i="1"/>
  <c r="W1661" i="1"/>
  <c r="P1661" i="1" s="1"/>
  <c r="U1661" i="1"/>
  <c r="BK1660" i="1"/>
  <c r="BA1660" i="1"/>
  <c r="BB1660" i="1" s="1"/>
  <c r="AS1660" i="1"/>
  <c r="AG1660" i="1"/>
  <c r="AH1660" i="1" s="1"/>
  <c r="AD1660" i="1"/>
  <c r="AE1660" i="1" s="1"/>
  <c r="AB1660" i="1"/>
  <c r="AC1660" i="1" s="1"/>
  <c r="AA1660" i="1"/>
  <c r="U1660" i="1"/>
  <c r="P1660" i="1"/>
  <c r="BK1659" i="1"/>
  <c r="BA1659" i="1"/>
  <c r="BB1659" i="1" s="1"/>
  <c r="AS1659" i="1"/>
  <c r="AG1659" i="1"/>
  <c r="AH1659" i="1" s="1"/>
  <c r="AD1659" i="1"/>
  <c r="AE1659" i="1" s="1"/>
  <c r="AB1659" i="1"/>
  <c r="AC1659" i="1" s="1"/>
  <c r="AA1659" i="1"/>
  <c r="W1659" i="1"/>
  <c r="P1659" i="1" s="1"/>
  <c r="U1659" i="1"/>
  <c r="BK1658" i="1"/>
  <c r="BA1658" i="1"/>
  <c r="BB1658" i="1" s="1"/>
  <c r="AS1658" i="1"/>
  <c r="AG1658" i="1"/>
  <c r="AH1658" i="1" s="1"/>
  <c r="AD1658" i="1"/>
  <c r="AE1658" i="1" s="1"/>
  <c r="AB1658" i="1"/>
  <c r="AC1658" i="1" s="1"/>
  <c r="AA1658" i="1"/>
  <c r="W1658" i="1"/>
  <c r="P1658" i="1" s="1"/>
  <c r="U1658" i="1"/>
  <c r="BA1657" i="1"/>
  <c r="AS1657" i="1"/>
  <c r="AG1657" i="1"/>
  <c r="AH1657" i="1" s="1"/>
  <c r="AD1657" i="1"/>
  <c r="AE1657" i="1" s="1"/>
  <c r="AB1657" i="1"/>
  <c r="AC1657" i="1" s="1"/>
  <c r="AA1657" i="1"/>
  <c r="W1657" i="1"/>
  <c r="P1657" i="1" s="1"/>
  <c r="U1657" i="1"/>
  <c r="BK1656" i="1"/>
  <c r="BA1656" i="1"/>
  <c r="AS1656" i="1"/>
  <c r="AG1656" i="1"/>
  <c r="AH1656" i="1" s="1"/>
  <c r="AD1656" i="1"/>
  <c r="AE1656" i="1" s="1"/>
  <c r="AB1656" i="1"/>
  <c r="AC1656" i="1" s="1"/>
  <c r="AA1656" i="1"/>
  <c r="W1656" i="1"/>
  <c r="P1656" i="1" s="1"/>
  <c r="U1656" i="1"/>
  <c r="BK1655" i="1"/>
  <c r="BA1655" i="1"/>
  <c r="AS1655" i="1"/>
  <c r="AG1655" i="1"/>
  <c r="AH1655" i="1" s="1"/>
  <c r="AD1655" i="1"/>
  <c r="AE1655" i="1" s="1"/>
  <c r="AB1655" i="1"/>
  <c r="AC1655" i="1" s="1"/>
  <c r="AA1655" i="1"/>
  <c r="U1655" i="1"/>
  <c r="P1655" i="1"/>
  <c r="BK1654" i="1"/>
  <c r="BA1654" i="1"/>
  <c r="BB1654" i="1" s="1"/>
  <c r="AS1654" i="1"/>
  <c r="AG1654" i="1"/>
  <c r="AH1654" i="1" s="1"/>
  <c r="AD1654" i="1"/>
  <c r="AE1654" i="1" s="1"/>
  <c r="AB1654" i="1"/>
  <c r="AC1654" i="1" s="1"/>
  <c r="AA1654" i="1"/>
  <c r="W1654" i="1"/>
  <c r="P1654" i="1" s="1"/>
  <c r="U1654" i="1"/>
  <c r="BK1653" i="1"/>
  <c r="BA1653" i="1"/>
  <c r="AS1653" i="1"/>
  <c r="AG1653" i="1"/>
  <c r="AH1653" i="1" s="1"/>
  <c r="AD1653" i="1"/>
  <c r="AE1653" i="1" s="1"/>
  <c r="AB1653" i="1"/>
  <c r="AC1653" i="1" s="1"/>
  <c r="AA1653" i="1"/>
  <c r="W1653" i="1"/>
  <c r="P1653" i="1" s="1"/>
  <c r="U1653" i="1"/>
  <c r="BK1652" i="1"/>
  <c r="BA1652" i="1"/>
  <c r="BB1652" i="1" s="1"/>
  <c r="AS1652" i="1"/>
  <c r="AG1652" i="1"/>
  <c r="AH1652" i="1" s="1"/>
  <c r="AD1652" i="1"/>
  <c r="AE1652" i="1" s="1"/>
  <c r="AB1652" i="1"/>
  <c r="AC1652" i="1" s="1"/>
  <c r="AA1652" i="1"/>
  <c r="U1652" i="1"/>
  <c r="P1652" i="1"/>
  <c r="BA1651" i="1"/>
  <c r="AS1651" i="1"/>
  <c r="AG1651" i="1"/>
  <c r="AH1651" i="1" s="1"/>
  <c r="AD1651" i="1"/>
  <c r="AE1651" i="1" s="1"/>
  <c r="AB1651" i="1"/>
  <c r="AC1651" i="1" s="1"/>
  <c r="AA1651" i="1"/>
  <c r="W1651" i="1"/>
  <c r="P1651" i="1" s="1"/>
  <c r="U1651" i="1"/>
  <c r="BK1650" i="1"/>
  <c r="BA1650" i="1"/>
  <c r="AS1650" i="1"/>
  <c r="AG1650" i="1"/>
  <c r="AH1650" i="1" s="1"/>
  <c r="AD1650" i="1"/>
  <c r="AE1650" i="1" s="1"/>
  <c r="AB1650" i="1"/>
  <c r="AC1650" i="1" s="1"/>
  <c r="AA1650" i="1"/>
  <c r="U1650" i="1"/>
  <c r="P1650" i="1"/>
  <c r="BK1649" i="1"/>
  <c r="BA1649" i="1"/>
  <c r="BB1649" i="1" s="1"/>
  <c r="AS1649" i="1"/>
  <c r="AG1649" i="1"/>
  <c r="AH1649" i="1" s="1"/>
  <c r="AD1649" i="1"/>
  <c r="AE1649" i="1" s="1"/>
  <c r="AB1649" i="1"/>
  <c r="AC1649" i="1" s="1"/>
  <c r="AA1649" i="1"/>
  <c r="U1649" i="1"/>
  <c r="P1649" i="1"/>
  <c r="BK1648" i="1"/>
  <c r="BA1648" i="1"/>
  <c r="AS1648" i="1"/>
  <c r="AG1648" i="1"/>
  <c r="AH1648" i="1" s="1"/>
  <c r="AD1648" i="1"/>
  <c r="AE1648" i="1" s="1"/>
  <c r="AB1648" i="1"/>
  <c r="AC1648" i="1" s="1"/>
  <c r="AA1648" i="1"/>
  <c r="W1648" i="1"/>
  <c r="P1648" i="1" s="1"/>
  <c r="U1648" i="1"/>
  <c r="BK1647" i="1"/>
  <c r="BA1647" i="1"/>
  <c r="BB1647" i="1" s="1"/>
  <c r="AS1647" i="1"/>
  <c r="AG1647" i="1"/>
  <c r="AH1647" i="1" s="1"/>
  <c r="AD1647" i="1"/>
  <c r="AE1647" i="1" s="1"/>
  <c r="AB1647" i="1"/>
  <c r="AC1647" i="1" s="1"/>
  <c r="AA1647" i="1"/>
  <c r="W1647" i="1"/>
  <c r="P1647" i="1" s="1"/>
  <c r="U1647" i="1"/>
  <c r="BK1646" i="1"/>
  <c r="BA1646" i="1"/>
  <c r="AS1646" i="1"/>
  <c r="AG1646" i="1"/>
  <c r="AH1646" i="1" s="1"/>
  <c r="AD1646" i="1"/>
  <c r="AE1646" i="1" s="1"/>
  <c r="AB1646" i="1"/>
  <c r="AC1646" i="1" s="1"/>
  <c r="AA1646" i="1"/>
  <c r="W1646" i="1"/>
  <c r="P1646" i="1" s="1"/>
  <c r="U1646" i="1"/>
  <c r="BK1645" i="1"/>
  <c r="BA1645" i="1"/>
  <c r="BB1645" i="1" s="1"/>
  <c r="AS1645" i="1"/>
  <c r="AG1645" i="1"/>
  <c r="AH1645" i="1" s="1"/>
  <c r="AD1645" i="1"/>
  <c r="AE1645" i="1" s="1"/>
  <c r="AB1645" i="1"/>
  <c r="AC1645" i="1" s="1"/>
  <c r="AA1645" i="1"/>
  <c r="U1645" i="1"/>
  <c r="P1645" i="1"/>
  <c r="BA1644" i="1"/>
  <c r="AS1644" i="1"/>
  <c r="AG1644" i="1"/>
  <c r="AH1644" i="1" s="1"/>
  <c r="AD1644" i="1"/>
  <c r="AE1644" i="1" s="1"/>
  <c r="AB1644" i="1"/>
  <c r="AC1644" i="1" s="1"/>
  <c r="AA1644" i="1"/>
  <c r="W1644" i="1"/>
  <c r="P1644" i="1" s="1"/>
  <c r="U1644" i="1"/>
  <c r="BK1643" i="1"/>
  <c r="BA1643" i="1"/>
  <c r="BB1643" i="1" s="1"/>
  <c r="AS1643" i="1"/>
  <c r="AG1643" i="1"/>
  <c r="AH1643" i="1" s="1"/>
  <c r="AD1643" i="1"/>
  <c r="AE1643" i="1" s="1"/>
  <c r="AB1643" i="1"/>
  <c r="AC1643" i="1" s="1"/>
  <c r="AA1643" i="1"/>
  <c r="W1643" i="1"/>
  <c r="P1643" i="1" s="1"/>
  <c r="U1643" i="1"/>
  <c r="BK1642" i="1"/>
  <c r="BA1642" i="1"/>
  <c r="AS1642" i="1"/>
  <c r="AG1642" i="1"/>
  <c r="AH1642" i="1" s="1"/>
  <c r="AD1642" i="1"/>
  <c r="AE1642" i="1" s="1"/>
  <c r="AB1642" i="1"/>
  <c r="AC1642" i="1" s="1"/>
  <c r="AA1642" i="1"/>
  <c r="W1642" i="1"/>
  <c r="P1642" i="1" s="1"/>
  <c r="U1642" i="1"/>
  <c r="BK1641" i="1"/>
  <c r="BA1641" i="1"/>
  <c r="AS1641" i="1"/>
  <c r="AG1641" i="1"/>
  <c r="AH1641" i="1" s="1"/>
  <c r="AD1641" i="1"/>
  <c r="AE1641" i="1" s="1"/>
  <c r="AB1641" i="1"/>
  <c r="AC1641" i="1" s="1"/>
  <c r="AA1641" i="1"/>
  <c r="W1641" i="1"/>
  <c r="P1641" i="1" s="1"/>
  <c r="U1641" i="1"/>
  <c r="BK1640" i="1"/>
  <c r="BA1640" i="1"/>
  <c r="AS1640" i="1"/>
  <c r="AG1640" i="1"/>
  <c r="AH1640" i="1" s="1"/>
  <c r="AD1640" i="1"/>
  <c r="AE1640" i="1" s="1"/>
  <c r="AB1640" i="1"/>
  <c r="AC1640" i="1" s="1"/>
  <c r="AA1640" i="1"/>
  <c r="W1640" i="1"/>
  <c r="P1640" i="1" s="1"/>
  <c r="U1640" i="1"/>
  <c r="BK1639" i="1"/>
  <c r="BA1639" i="1"/>
  <c r="BB1639" i="1" s="1"/>
  <c r="AS1639" i="1"/>
  <c r="AG1639" i="1"/>
  <c r="AH1639" i="1" s="1"/>
  <c r="AD1639" i="1"/>
  <c r="AE1639" i="1" s="1"/>
  <c r="AB1639" i="1"/>
  <c r="AC1639" i="1" s="1"/>
  <c r="AA1639" i="1"/>
  <c r="U1639" i="1"/>
  <c r="P1639" i="1"/>
  <c r="BK1638" i="1"/>
  <c r="BA1638" i="1"/>
  <c r="BB1638" i="1" s="1"/>
  <c r="AS1638" i="1"/>
  <c r="AG1638" i="1"/>
  <c r="AH1638" i="1" s="1"/>
  <c r="AD1638" i="1"/>
  <c r="AE1638" i="1" s="1"/>
  <c r="AB1638" i="1"/>
  <c r="AC1638" i="1" s="1"/>
  <c r="AA1638" i="1"/>
  <c r="U1638" i="1"/>
  <c r="P1638" i="1"/>
  <c r="BK1637" i="1"/>
  <c r="BA1637" i="1"/>
  <c r="BB1637" i="1" s="1"/>
  <c r="AS1637" i="1"/>
  <c r="AG1637" i="1"/>
  <c r="AH1637" i="1" s="1"/>
  <c r="AD1637" i="1"/>
  <c r="AE1637" i="1" s="1"/>
  <c r="AB1637" i="1"/>
  <c r="AC1637" i="1" s="1"/>
  <c r="AA1637" i="1"/>
  <c r="U1637" i="1"/>
  <c r="P1637" i="1"/>
  <c r="BK1636" i="1"/>
  <c r="BA1636" i="1"/>
  <c r="AS1636" i="1"/>
  <c r="AG1636" i="1"/>
  <c r="AH1636" i="1" s="1"/>
  <c r="AD1636" i="1"/>
  <c r="AE1636" i="1" s="1"/>
  <c r="AB1636" i="1"/>
  <c r="AC1636" i="1" s="1"/>
  <c r="AA1636" i="1"/>
  <c r="W1636" i="1"/>
  <c r="P1636" i="1" s="1"/>
  <c r="U1636" i="1"/>
  <c r="BK1635" i="1"/>
  <c r="BA1635" i="1"/>
  <c r="AS1635" i="1"/>
  <c r="AG1635" i="1"/>
  <c r="AH1635" i="1" s="1"/>
  <c r="AD1635" i="1"/>
  <c r="AE1635" i="1" s="1"/>
  <c r="AB1635" i="1"/>
  <c r="AC1635" i="1" s="1"/>
  <c r="AA1635" i="1"/>
  <c r="W1635" i="1"/>
  <c r="P1635" i="1" s="1"/>
  <c r="U1635" i="1"/>
  <c r="BA1634" i="1"/>
  <c r="BB1634" i="1" s="1"/>
  <c r="AS1634" i="1"/>
  <c r="AG1634" i="1"/>
  <c r="AH1634" i="1" s="1"/>
  <c r="AD1634" i="1"/>
  <c r="AE1634" i="1" s="1"/>
  <c r="AB1634" i="1"/>
  <c r="AC1634" i="1" s="1"/>
  <c r="AA1634" i="1"/>
  <c r="W1634" i="1"/>
  <c r="P1634" i="1" s="1"/>
  <c r="U1634" i="1"/>
  <c r="BK1633" i="1"/>
  <c r="BA1633" i="1"/>
  <c r="BB1633" i="1" s="1"/>
  <c r="AS1633" i="1"/>
  <c r="AG1633" i="1"/>
  <c r="AH1633" i="1" s="1"/>
  <c r="AD1633" i="1"/>
  <c r="AE1633" i="1" s="1"/>
  <c r="AB1633" i="1"/>
  <c r="AC1633" i="1" s="1"/>
  <c r="AA1633" i="1"/>
  <c r="W1633" i="1"/>
  <c r="P1633" i="1" s="1"/>
  <c r="U1633" i="1"/>
  <c r="BK1632" i="1"/>
  <c r="BA1632" i="1"/>
  <c r="BB1632" i="1" s="1"/>
  <c r="AS1632" i="1"/>
  <c r="AG1632" i="1"/>
  <c r="AH1632" i="1" s="1"/>
  <c r="AD1632" i="1"/>
  <c r="AE1632" i="1" s="1"/>
  <c r="AB1632" i="1"/>
  <c r="AC1632" i="1" s="1"/>
  <c r="AA1632" i="1"/>
  <c r="U1632" i="1"/>
  <c r="P1632" i="1"/>
  <c r="BK1631" i="1"/>
  <c r="BA1631" i="1"/>
  <c r="AS1631" i="1"/>
  <c r="AG1631" i="1"/>
  <c r="AH1631" i="1" s="1"/>
  <c r="AD1631" i="1"/>
  <c r="AE1631" i="1" s="1"/>
  <c r="AB1631" i="1"/>
  <c r="AC1631" i="1" s="1"/>
  <c r="AA1631" i="1"/>
  <c r="U1631" i="1"/>
  <c r="P1631" i="1"/>
  <c r="BK1630" i="1"/>
  <c r="BA1630" i="1"/>
  <c r="BB1630" i="1" s="1"/>
  <c r="AS1630" i="1"/>
  <c r="AG1630" i="1"/>
  <c r="AH1630" i="1" s="1"/>
  <c r="AD1630" i="1"/>
  <c r="AE1630" i="1" s="1"/>
  <c r="AB1630" i="1"/>
  <c r="AC1630" i="1" s="1"/>
  <c r="AA1630" i="1"/>
  <c r="U1630" i="1"/>
  <c r="P1630" i="1"/>
  <c r="BK1629" i="1"/>
  <c r="BA1629" i="1"/>
  <c r="BB1629" i="1" s="1"/>
  <c r="AS1629" i="1"/>
  <c r="AG1629" i="1"/>
  <c r="AH1629" i="1" s="1"/>
  <c r="AD1629" i="1"/>
  <c r="AE1629" i="1" s="1"/>
  <c r="AB1629" i="1"/>
  <c r="AC1629" i="1" s="1"/>
  <c r="AA1629" i="1"/>
  <c r="W1629" i="1"/>
  <c r="P1629" i="1" s="1"/>
  <c r="U1629" i="1"/>
  <c r="BK1628" i="1"/>
  <c r="BA1628" i="1"/>
  <c r="BB1628" i="1" s="1"/>
  <c r="AS1628" i="1"/>
  <c r="AG1628" i="1"/>
  <c r="AH1628" i="1" s="1"/>
  <c r="AD1628" i="1"/>
  <c r="AE1628" i="1" s="1"/>
  <c r="AB1628" i="1"/>
  <c r="AC1628" i="1" s="1"/>
  <c r="AA1628" i="1"/>
  <c r="U1628" i="1"/>
  <c r="P1628" i="1"/>
  <c r="BK1627" i="1"/>
  <c r="BA1627" i="1"/>
  <c r="BB1627" i="1" s="1"/>
  <c r="AS1627" i="1"/>
  <c r="AG1627" i="1"/>
  <c r="AH1627" i="1" s="1"/>
  <c r="AD1627" i="1"/>
  <c r="AE1627" i="1" s="1"/>
  <c r="AB1627" i="1"/>
  <c r="AC1627" i="1" s="1"/>
  <c r="AA1627" i="1"/>
  <c r="W1627" i="1"/>
  <c r="P1627" i="1" s="1"/>
  <c r="U1627" i="1"/>
  <c r="BK1626" i="1"/>
  <c r="BA1626" i="1"/>
  <c r="BB1626" i="1" s="1"/>
  <c r="AS1626" i="1"/>
  <c r="AG1626" i="1"/>
  <c r="AH1626" i="1" s="1"/>
  <c r="AD1626" i="1"/>
  <c r="AE1626" i="1" s="1"/>
  <c r="AB1626" i="1"/>
  <c r="AC1626" i="1" s="1"/>
  <c r="AA1626" i="1"/>
  <c r="U1626" i="1"/>
  <c r="P1626" i="1"/>
  <c r="BK1625" i="1"/>
  <c r="BA1625" i="1"/>
  <c r="BB1625" i="1" s="1"/>
  <c r="AS1625" i="1"/>
  <c r="AG1625" i="1"/>
  <c r="AH1625" i="1" s="1"/>
  <c r="AD1625" i="1"/>
  <c r="AE1625" i="1" s="1"/>
  <c r="AB1625" i="1"/>
  <c r="AC1625" i="1" s="1"/>
  <c r="AA1625" i="1"/>
  <c r="U1625" i="1"/>
  <c r="P1625" i="1"/>
  <c r="BK1624" i="1"/>
  <c r="BA1624" i="1"/>
  <c r="BB1624" i="1" s="1"/>
  <c r="AS1624" i="1"/>
  <c r="AG1624" i="1"/>
  <c r="AH1624" i="1" s="1"/>
  <c r="AD1624" i="1"/>
  <c r="AE1624" i="1" s="1"/>
  <c r="AB1624" i="1"/>
  <c r="AC1624" i="1" s="1"/>
  <c r="AA1624" i="1"/>
  <c r="W1624" i="1"/>
  <c r="P1624" i="1" s="1"/>
  <c r="U1624" i="1"/>
  <c r="BK1623" i="1"/>
  <c r="BA1623" i="1"/>
  <c r="BB1623" i="1" s="1"/>
  <c r="AS1623" i="1"/>
  <c r="AG1623" i="1"/>
  <c r="AH1623" i="1" s="1"/>
  <c r="AD1623" i="1"/>
  <c r="AE1623" i="1" s="1"/>
  <c r="AB1623" i="1"/>
  <c r="AC1623" i="1" s="1"/>
  <c r="AA1623" i="1"/>
  <c r="U1623" i="1"/>
  <c r="P1623" i="1"/>
  <c r="BK1622" i="1"/>
  <c r="BA1622" i="1"/>
  <c r="BB1622" i="1" s="1"/>
  <c r="AS1622" i="1"/>
  <c r="AG1622" i="1"/>
  <c r="AH1622" i="1" s="1"/>
  <c r="AD1622" i="1"/>
  <c r="AE1622" i="1" s="1"/>
  <c r="AB1622" i="1"/>
  <c r="AC1622" i="1" s="1"/>
  <c r="AA1622" i="1"/>
  <c r="W1622" i="1"/>
  <c r="P1622" i="1" s="1"/>
  <c r="U1622" i="1"/>
  <c r="BK1621" i="1"/>
  <c r="BA1621" i="1"/>
  <c r="BB1621" i="1" s="1"/>
  <c r="AS1621" i="1"/>
  <c r="AG1621" i="1"/>
  <c r="AH1621" i="1" s="1"/>
  <c r="AD1621" i="1"/>
  <c r="AE1621" i="1" s="1"/>
  <c r="AB1621" i="1"/>
  <c r="AC1621" i="1" s="1"/>
  <c r="AA1621" i="1"/>
  <c r="U1621" i="1"/>
  <c r="P1621" i="1"/>
  <c r="BK1620" i="1"/>
  <c r="BA1620" i="1"/>
  <c r="AS1620" i="1"/>
  <c r="AG1620" i="1"/>
  <c r="AH1620" i="1" s="1"/>
  <c r="AD1620" i="1"/>
  <c r="AE1620" i="1" s="1"/>
  <c r="AB1620" i="1"/>
  <c r="AC1620" i="1" s="1"/>
  <c r="AA1620" i="1"/>
  <c r="W1620" i="1"/>
  <c r="P1620" i="1" s="1"/>
  <c r="U1620" i="1"/>
  <c r="BK1619" i="1"/>
  <c r="BA1619" i="1"/>
  <c r="BB1619" i="1" s="1"/>
  <c r="AS1619" i="1"/>
  <c r="AG1619" i="1"/>
  <c r="AH1619" i="1" s="1"/>
  <c r="AD1619" i="1"/>
  <c r="AE1619" i="1" s="1"/>
  <c r="AB1619" i="1"/>
  <c r="AC1619" i="1" s="1"/>
  <c r="AA1619" i="1"/>
  <c r="W1619" i="1"/>
  <c r="P1619" i="1" s="1"/>
  <c r="U1619" i="1"/>
  <c r="BK1618" i="1"/>
  <c r="BA1618" i="1"/>
  <c r="BB1618" i="1" s="1"/>
  <c r="AS1618" i="1"/>
  <c r="AG1618" i="1"/>
  <c r="AH1618" i="1" s="1"/>
  <c r="AD1618" i="1"/>
  <c r="AE1618" i="1" s="1"/>
  <c r="AB1618" i="1"/>
  <c r="AC1618" i="1" s="1"/>
  <c r="AA1618" i="1"/>
  <c r="W1618" i="1"/>
  <c r="P1618" i="1" s="1"/>
  <c r="U1618" i="1"/>
  <c r="BK1617" i="1"/>
  <c r="BA1617" i="1"/>
  <c r="BB1617" i="1" s="1"/>
  <c r="AS1617" i="1"/>
  <c r="AG1617" i="1"/>
  <c r="AH1617" i="1" s="1"/>
  <c r="AD1617" i="1"/>
  <c r="AE1617" i="1" s="1"/>
  <c r="AB1617" i="1"/>
  <c r="AC1617" i="1" s="1"/>
  <c r="AA1617" i="1"/>
  <c r="U1617" i="1"/>
  <c r="P1617" i="1"/>
  <c r="BK1616" i="1"/>
  <c r="BA1616" i="1"/>
  <c r="BB1616" i="1" s="1"/>
  <c r="AS1616" i="1"/>
  <c r="AG1616" i="1"/>
  <c r="AH1616" i="1" s="1"/>
  <c r="AD1616" i="1"/>
  <c r="AE1616" i="1" s="1"/>
  <c r="AB1616" i="1"/>
  <c r="AC1616" i="1" s="1"/>
  <c r="AA1616" i="1"/>
  <c r="U1616" i="1"/>
  <c r="P1616" i="1"/>
  <c r="BK1615" i="1"/>
  <c r="BA1615" i="1"/>
  <c r="BB1615" i="1" s="1"/>
  <c r="AS1615" i="1"/>
  <c r="AG1615" i="1"/>
  <c r="AH1615" i="1" s="1"/>
  <c r="AD1615" i="1"/>
  <c r="AE1615" i="1" s="1"/>
  <c r="AB1615" i="1"/>
  <c r="AC1615" i="1" s="1"/>
  <c r="AA1615" i="1"/>
  <c r="U1615" i="1"/>
  <c r="P1615" i="1"/>
  <c r="BK1614" i="1"/>
  <c r="BA1614" i="1"/>
  <c r="BB1614" i="1" s="1"/>
  <c r="AS1614" i="1"/>
  <c r="AG1614" i="1"/>
  <c r="AH1614" i="1" s="1"/>
  <c r="AD1614" i="1"/>
  <c r="AE1614" i="1" s="1"/>
  <c r="AB1614" i="1"/>
  <c r="AC1614" i="1" s="1"/>
  <c r="AA1614" i="1"/>
  <c r="U1614" i="1"/>
  <c r="P1614" i="1"/>
  <c r="BK1613" i="1"/>
  <c r="BA1613" i="1"/>
  <c r="BB1613" i="1" s="1"/>
  <c r="AS1613" i="1"/>
  <c r="AG1613" i="1"/>
  <c r="AH1613" i="1" s="1"/>
  <c r="AD1613" i="1"/>
  <c r="AE1613" i="1" s="1"/>
  <c r="AB1613" i="1"/>
  <c r="AC1613" i="1" s="1"/>
  <c r="AA1613" i="1"/>
  <c r="W1613" i="1"/>
  <c r="P1613" i="1" s="1"/>
  <c r="U1613" i="1"/>
  <c r="BK1612" i="1"/>
  <c r="BA1612" i="1"/>
  <c r="AS1612" i="1"/>
  <c r="AG1612" i="1"/>
  <c r="AH1612" i="1" s="1"/>
  <c r="AD1612" i="1"/>
  <c r="AE1612" i="1" s="1"/>
  <c r="AB1612" i="1"/>
  <c r="AC1612" i="1" s="1"/>
  <c r="AA1612" i="1"/>
  <c r="U1612" i="1"/>
  <c r="P1612" i="1"/>
  <c r="BK1611" i="1"/>
  <c r="BA1611" i="1"/>
  <c r="BB1611" i="1" s="1"/>
  <c r="AS1611" i="1"/>
  <c r="AG1611" i="1"/>
  <c r="AH1611" i="1" s="1"/>
  <c r="AD1611" i="1"/>
  <c r="AE1611" i="1" s="1"/>
  <c r="AB1611" i="1"/>
  <c r="AC1611" i="1" s="1"/>
  <c r="AA1611" i="1"/>
  <c r="W1611" i="1"/>
  <c r="P1611" i="1" s="1"/>
  <c r="U1611" i="1"/>
  <c r="BK1610" i="1"/>
  <c r="BA1610" i="1"/>
  <c r="BB1610" i="1" s="1"/>
  <c r="AS1610" i="1"/>
  <c r="AG1610" i="1"/>
  <c r="AH1610" i="1" s="1"/>
  <c r="AD1610" i="1"/>
  <c r="AE1610" i="1" s="1"/>
  <c r="AB1610" i="1"/>
  <c r="AC1610" i="1" s="1"/>
  <c r="AA1610" i="1"/>
  <c r="W1610" i="1"/>
  <c r="P1610" i="1" s="1"/>
  <c r="U1610" i="1"/>
  <c r="BK1609" i="1"/>
  <c r="BA1609" i="1"/>
  <c r="BB1609" i="1" s="1"/>
  <c r="AS1609" i="1"/>
  <c r="AG1609" i="1"/>
  <c r="AH1609" i="1" s="1"/>
  <c r="AD1609" i="1"/>
  <c r="AE1609" i="1" s="1"/>
  <c r="AB1609" i="1"/>
  <c r="AC1609" i="1" s="1"/>
  <c r="AA1609" i="1"/>
  <c r="U1609" i="1"/>
  <c r="P1609" i="1"/>
  <c r="BK1608" i="1"/>
  <c r="BA1608" i="1"/>
  <c r="BB1608" i="1" s="1"/>
  <c r="AS1608" i="1"/>
  <c r="AG1608" i="1"/>
  <c r="AH1608" i="1" s="1"/>
  <c r="AD1608" i="1"/>
  <c r="AE1608" i="1" s="1"/>
  <c r="AB1608" i="1"/>
  <c r="AC1608" i="1" s="1"/>
  <c r="AA1608" i="1"/>
  <c r="U1608" i="1"/>
  <c r="P1608" i="1"/>
  <c r="BK1607" i="1"/>
  <c r="BA1607" i="1"/>
  <c r="BB1607" i="1" s="1"/>
  <c r="AS1607" i="1"/>
  <c r="AG1607" i="1"/>
  <c r="AH1607" i="1" s="1"/>
  <c r="AD1607" i="1"/>
  <c r="AE1607" i="1" s="1"/>
  <c r="AB1607" i="1"/>
  <c r="AC1607" i="1" s="1"/>
  <c r="AA1607" i="1"/>
  <c r="W1607" i="1"/>
  <c r="P1607" i="1" s="1"/>
  <c r="U1607" i="1"/>
  <c r="BK1606" i="1"/>
  <c r="BA1606" i="1"/>
  <c r="AS1606" i="1"/>
  <c r="AG1606" i="1"/>
  <c r="AH1606" i="1" s="1"/>
  <c r="AD1606" i="1"/>
  <c r="AE1606" i="1" s="1"/>
  <c r="AB1606" i="1"/>
  <c r="AC1606" i="1" s="1"/>
  <c r="AA1606" i="1"/>
  <c r="W1606" i="1"/>
  <c r="P1606" i="1" s="1"/>
  <c r="U1606" i="1"/>
  <c r="BK1605" i="1"/>
  <c r="BA1605" i="1"/>
  <c r="BB1605" i="1" s="1"/>
  <c r="AS1605" i="1"/>
  <c r="AG1605" i="1"/>
  <c r="AH1605" i="1" s="1"/>
  <c r="AD1605" i="1"/>
  <c r="AE1605" i="1" s="1"/>
  <c r="AB1605" i="1"/>
  <c r="AC1605" i="1" s="1"/>
  <c r="AA1605" i="1"/>
  <c r="U1605" i="1"/>
  <c r="P1605" i="1"/>
  <c r="BK1604" i="1"/>
  <c r="BA1604" i="1"/>
  <c r="BB1604" i="1" s="1"/>
  <c r="AS1604" i="1"/>
  <c r="AG1604" i="1"/>
  <c r="AH1604" i="1" s="1"/>
  <c r="AD1604" i="1"/>
  <c r="AE1604" i="1" s="1"/>
  <c r="AB1604" i="1"/>
  <c r="AC1604" i="1" s="1"/>
  <c r="AA1604" i="1"/>
  <c r="W1604" i="1"/>
  <c r="P1604" i="1" s="1"/>
  <c r="U1604" i="1"/>
  <c r="BK1603" i="1"/>
  <c r="BA1603" i="1"/>
  <c r="BB1603" i="1" s="1"/>
  <c r="AS1603" i="1"/>
  <c r="AG1603" i="1"/>
  <c r="AH1603" i="1" s="1"/>
  <c r="AD1603" i="1"/>
  <c r="AE1603" i="1" s="1"/>
  <c r="AB1603" i="1"/>
  <c r="AC1603" i="1" s="1"/>
  <c r="AA1603" i="1"/>
  <c r="W1603" i="1"/>
  <c r="P1603" i="1" s="1"/>
  <c r="U1603" i="1"/>
  <c r="BK1602" i="1"/>
  <c r="BA1602" i="1"/>
  <c r="AS1602" i="1"/>
  <c r="AG1602" i="1"/>
  <c r="AH1602" i="1" s="1"/>
  <c r="AD1602" i="1"/>
  <c r="AE1602" i="1" s="1"/>
  <c r="AB1602" i="1"/>
  <c r="AC1602" i="1" s="1"/>
  <c r="AA1602" i="1"/>
  <c r="U1602" i="1"/>
  <c r="P1602" i="1"/>
  <c r="BK1601" i="1"/>
  <c r="BA1601" i="1"/>
  <c r="BB1601" i="1" s="1"/>
  <c r="AS1601" i="1"/>
  <c r="AG1601" i="1"/>
  <c r="AH1601" i="1" s="1"/>
  <c r="AD1601" i="1"/>
  <c r="AE1601" i="1" s="1"/>
  <c r="AB1601" i="1"/>
  <c r="AC1601" i="1" s="1"/>
  <c r="AA1601" i="1"/>
  <c r="W1601" i="1"/>
  <c r="P1601" i="1" s="1"/>
  <c r="U1601" i="1"/>
  <c r="BK1600" i="1"/>
  <c r="BA1600" i="1"/>
  <c r="AS1600" i="1"/>
  <c r="AG1600" i="1"/>
  <c r="AH1600" i="1" s="1"/>
  <c r="AD1600" i="1"/>
  <c r="AE1600" i="1" s="1"/>
  <c r="AB1600" i="1"/>
  <c r="AC1600" i="1" s="1"/>
  <c r="AA1600" i="1"/>
  <c r="W1600" i="1"/>
  <c r="P1600" i="1" s="1"/>
  <c r="U1600" i="1"/>
  <c r="BK1599" i="1"/>
  <c r="BA1599" i="1"/>
  <c r="BB1599" i="1" s="1"/>
  <c r="AS1599" i="1"/>
  <c r="AG1599" i="1"/>
  <c r="AH1599" i="1" s="1"/>
  <c r="AD1599" i="1"/>
  <c r="AE1599" i="1" s="1"/>
  <c r="AB1599" i="1"/>
  <c r="AC1599" i="1" s="1"/>
  <c r="AA1599" i="1"/>
  <c r="W1599" i="1"/>
  <c r="P1599" i="1" s="1"/>
  <c r="U1599" i="1"/>
  <c r="BK1598" i="1"/>
  <c r="BA1598" i="1"/>
  <c r="BB1598" i="1" s="1"/>
  <c r="AS1598" i="1"/>
  <c r="AG1598" i="1"/>
  <c r="AH1598" i="1" s="1"/>
  <c r="AD1598" i="1"/>
  <c r="AE1598" i="1" s="1"/>
  <c r="AB1598" i="1"/>
  <c r="AC1598" i="1" s="1"/>
  <c r="AA1598" i="1"/>
  <c r="U1598" i="1"/>
  <c r="P1598" i="1"/>
  <c r="BK1597" i="1"/>
  <c r="BA1597" i="1"/>
  <c r="AS1597" i="1"/>
  <c r="AG1597" i="1"/>
  <c r="AH1597" i="1" s="1"/>
  <c r="AD1597" i="1"/>
  <c r="AE1597" i="1" s="1"/>
  <c r="AB1597" i="1"/>
  <c r="AC1597" i="1" s="1"/>
  <c r="AA1597" i="1"/>
  <c r="U1597" i="1"/>
  <c r="P1597" i="1"/>
  <c r="BK1596" i="1"/>
  <c r="BA1596" i="1"/>
  <c r="BB1596" i="1" s="1"/>
  <c r="AS1596" i="1"/>
  <c r="AG1596" i="1"/>
  <c r="AH1596" i="1" s="1"/>
  <c r="AD1596" i="1"/>
  <c r="AE1596" i="1" s="1"/>
  <c r="AB1596" i="1"/>
  <c r="AC1596" i="1" s="1"/>
  <c r="AA1596" i="1"/>
  <c r="U1596" i="1"/>
  <c r="P1596" i="1"/>
  <c r="BK1595" i="1"/>
  <c r="BA1595" i="1"/>
  <c r="AS1595" i="1"/>
  <c r="AG1595" i="1"/>
  <c r="AH1595" i="1" s="1"/>
  <c r="AD1595" i="1"/>
  <c r="AE1595" i="1" s="1"/>
  <c r="AB1595" i="1"/>
  <c r="AC1595" i="1" s="1"/>
  <c r="AA1595" i="1"/>
  <c r="U1595" i="1"/>
  <c r="P1595" i="1"/>
  <c r="BK1594" i="1"/>
  <c r="BA1594" i="1"/>
  <c r="AS1594" i="1"/>
  <c r="AG1594" i="1"/>
  <c r="AH1594" i="1" s="1"/>
  <c r="AD1594" i="1"/>
  <c r="AE1594" i="1" s="1"/>
  <c r="AB1594" i="1"/>
  <c r="AC1594" i="1" s="1"/>
  <c r="AA1594" i="1"/>
  <c r="W1594" i="1"/>
  <c r="P1594" i="1" s="1"/>
  <c r="U1594" i="1"/>
  <c r="BK1593" i="1"/>
  <c r="BA1593" i="1"/>
  <c r="BB1593" i="1" s="1"/>
  <c r="AS1593" i="1"/>
  <c r="AG1593" i="1"/>
  <c r="AH1593" i="1" s="1"/>
  <c r="AD1593" i="1"/>
  <c r="AE1593" i="1" s="1"/>
  <c r="AB1593" i="1"/>
  <c r="AC1593" i="1" s="1"/>
  <c r="AA1593" i="1"/>
  <c r="W1593" i="1"/>
  <c r="P1593" i="1" s="1"/>
  <c r="U1593" i="1"/>
  <c r="BK1592" i="1"/>
  <c r="BA1592" i="1"/>
  <c r="AS1592" i="1"/>
  <c r="AG1592" i="1"/>
  <c r="AH1592" i="1" s="1"/>
  <c r="AD1592" i="1"/>
  <c r="AE1592" i="1" s="1"/>
  <c r="AB1592" i="1"/>
  <c r="AC1592" i="1" s="1"/>
  <c r="AA1592" i="1"/>
  <c r="W1592" i="1"/>
  <c r="P1592" i="1" s="1"/>
  <c r="U1592" i="1"/>
  <c r="BK1591" i="1"/>
  <c r="BA1591" i="1"/>
  <c r="AS1591" i="1"/>
  <c r="AG1591" i="1"/>
  <c r="AH1591" i="1" s="1"/>
  <c r="AD1591" i="1"/>
  <c r="AE1591" i="1" s="1"/>
  <c r="AB1591" i="1"/>
  <c r="AC1591" i="1" s="1"/>
  <c r="AA1591" i="1"/>
  <c r="W1591" i="1"/>
  <c r="P1591" i="1" s="1"/>
  <c r="U1591" i="1"/>
  <c r="BK1590" i="1"/>
  <c r="BA1590" i="1"/>
  <c r="AS1590" i="1"/>
  <c r="AG1590" i="1"/>
  <c r="AH1590" i="1" s="1"/>
  <c r="AD1590" i="1"/>
  <c r="AE1590" i="1" s="1"/>
  <c r="AB1590" i="1"/>
  <c r="AC1590" i="1" s="1"/>
  <c r="AA1590" i="1"/>
  <c r="W1590" i="1"/>
  <c r="P1590" i="1" s="1"/>
  <c r="U1590" i="1"/>
  <c r="BK1589" i="1"/>
  <c r="BA1589" i="1"/>
  <c r="BB1589" i="1" s="1"/>
  <c r="AS1589" i="1"/>
  <c r="AG1589" i="1"/>
  <c r="AH1589" i="1" s="1"/>
  <c r="AD1589" i="1"/>
  <c r="AE1589" i="1" s="1"/>
  <c r="AB1589" i="1"/>
  <c r="AC1589" i="1" s="1"/>
  <c r="AA1589" i="1"/>
  <c r="U1589" i="1"/>
  <c r="P1589" i="1"/>
  <c r="BK1588" i="1"/>
  <c r="BA1588" i="1"/>
  <c r="BB1588" i="1" s="1"/>
  <c r="AS1588" i="1"/>
  <c r="AG1588" i="1"/>
  <c r="AH1588" i="1" s="1"/>
  <c r="AD1588" i="1"/>
  <c r="AE1588" i="1" s="1"/>
  <c r="AB1588" i="1"/>
  <c r="AC1588" i="1" s="1"/>
  <c r="AA1588" i="1"/>
  <c r="W1588" i="1"/>
  <c r="P1588" i="1" s="1"/>
  <c r="U1588" i="1"/>
  <c r="BK1587" i="1"/>
  <c r="BA1587" i="1"/>
  <c r="AS1587" i="1"/>
  <c r="AG1587" i="1"/>
  <c r="AH1587" i="1" s="1"/>
  <c r="AD1587" i="1"/>
  <c r="AE1587" i="1" s="1"/>
  <c r="AB1587" i="1"/>
  <c r="AC1587" i="1" s="1"/>
  <c r="AA1587" i="1"/>
  <c r="U1587" i="1"/>
  <c r="P1587" i="1"/>
  <c r="BK1586" i="1"/>
  <c r="BA1586" i="1"/>
  <c r="AS1586" i="1"/>
  <c r="AG1586" i="1"/>
  <c r="AH1586" i="1" s="1"/>
  <c r="AD1586" i="1"/>
  <c r="AE1586" i="1" s="1"/>
  <c r="AB1586" i="1"/>
  <c r="AC1586" i="1" s="1"/>
  <c r="AA1586" i="1"/>
  <c r="W1586" i="1"/>
  <c r="P1586" i="1" s="1"/>
  <c r="U1586" i="1"/>
  <c r="BK1585" i="1"/>
  <c r="BA1585" i="1"/>
  <c r="BB1585" i="1" s="1"/>
  <c r="AS1585" i="1"/>
  <c r="AG1585" i="1"/>
  <c r="AH1585" i="1" s="1"/>
  <c r="AD1585" i="1"/>
  <c r="AE1585" i="1" s="1"/>
  <c r="AB1585" i="1"/>
  <c r="AC1585" i="1" s="1"/>
  <c r="AA1585" i="1"/>
  <c r="U1585" i="1"/>
  <c r="P1585" i="1"/>
  <c r="BK1584" i="1"/>
  <c r="BA1584" i="1"/>
  <c r="BB1584" i="1" s="1"/>
  <c r="AS1584" i="1"/>
  <c r="AG1584" i="1"/>
  <c r="AH1584" i="1" s="1"/>
  <c r="AD1584" i="1"/>
  <c r="AE1584" i="1" s="1"/>
  <c r="AB1584" i="1"/>
  <c r="AC1584" i="1" s="1"/>
  <c r="AA1584" i="1"/>
  <c r="U1584" i="1"/>
  <c r="P1584" i="1"/>
  <c r="BK1583" i="1"/>
  <c r="BA1583" i="1"/>
  <c r="BB1583" i="1" s="1"/>
  <c r="AS1583" i="1"/>
  <c r="AG1583" i="1"/>
  <c r="AH1583" i="1" s="1"/>
  <c r="AD1583" i="1"/>
  <c r="AE1583" i="1" s="1"/>
  <c r="AB1583" i="1"/>
  <c r="AC1583" i="1" s="1"/>
  <c r="AA1583" i="1"/>
  <c r="U1583" i="1"/>
  <c r="P1583" i="1"/>
  <c r="BK1582" i="1"/>
  <c r="BA1582" i="1"/>
  <c r="BB1582" i="1" s="1"/>
  <c r="AS1582" i="1"/>
  <c r="AG1582" i="1"/>
  <c r="AH1582" i="1" s="1"/>
  <c r="AD1582" i="1"/>
  <c r="AE1582" i="1" s="1"/>
  <c r="AB1582" i="1"/>
  <c r="AC1582" i="1" s="1"/>
  <c r="AA1582" i="1"/>
  <c r="U1582" i="1"/>
  <c r="P1582" i="1"/>
  <c r="BK1581" i="1"/>
  <c r="BA1581" i="1"/>
  <c r="BB1581" i="1" s="1"/>
  <c r="AS1581" i="1"/>
  <c r="AG1581" i="1"/>
  <c r="AH1581" i="1" s="1"/>
  <c r="AD1581" i="1"/>
  <c r="AE1581" i="1" s="1"/>
  <c r="AB1581" i="1"/>
  <c r="AC1581" i="1" s="1"/>
  <c r="AA1581" i="1"/>
  <c r="U1581" i="1"/>
  <c r="P1581" i="1"/>
  <c r="BA1580" i="1"/>
  <c r="AS1580" i="1"/>
  <c r="AG1580" i="1"/>
  <c r="AH1580" i="1" s="1"/>
  <c r="AD1580" i="1"/>
  <c r="AE1580" i="1" s="1"/>
  <c r="AB1580" i="1"/>
  <c r="AC1580" i="1" s="1"/>
  <c r="AA1580" i="1"/>
  <c r="W1580" i="1"/>
  <c r="P1580" i="1" s="1"/>
  <c r="U1580" i="1"/>
  <c r="BK1579" i="1"/>
  <c r="BA1579" i="1"/>
  <c r="AS1579" i="1"/>
  <c r="AG1579" i="1"/>
  <c r="AH1579" i="1" s="1"/>
  <c r="AD1579" i="1"/>
  <c r="AE1579" i="1" s="1"/>
  <c r="AB1579" i="1"/>
  <c r="AC1579" i="1" s="1"/>
  <c r="AA1579" i="1"/>
  <c r="W1579" i="1"/>
  <c r="P1579" i="1" s="1"/>
  <c r="U1579" i="1"/>
  <c r="BK1578" i="1"/>
  <c r="BA1578" i="1"/>
  <c r="BB1578" i="1" s="1"/>
  <c r="AS1578" i="1"/>
  <c r="AG1578" i="1"/>
  <c r="AH1578" i="1" s="1"/>
  <c r="AD1578" i="1"/>
  <c r="AE1578" i="1" s="1"/>
  <c r="AB1578" i="1"/>
  <c r="AC1578" i="1" s="1"/>
  <c r="AA1578" i="1"/>
  <c r="W1578" i="1"/>
  <c r="P1578" i="1" s="1"/>
  <c r="U1578" i="1"/>
  <c r="BK1577" i="1"/>
  <c r="BA1577" i="1"/>
  <c r="BB1577" i="1" s="1"/>
  <c r="AS1577" i="1"/>
  <c r="AG1577" i="1"/>
  <c r="AH1577" i="1" s="1"/>
  <c r="AD1577" i="1"/>
  <c r="AE1577" i="1" s="1"/>
  <c r="AB1577" i="1"/>
  <c r="AC1577" i="1" s="1"/>
  <c r="AA1577" i="1"/>
  <c r="W1577" i="1"/>
  <c r="P1577" i="1" s="1"/>
  <c r="U1577" i="1"/>
  <c r="BK1576" i="1"/>
  <c r="BA1576" i="1"/>
  <c r="BB1576" i="1" s="1"/>
  <c r="AS1576" i="1"/>
  <c r="AG1576" i="1"/>
  <c r="AH1576" i="1" s="1"/>
  <c r="AD1576" i="1"/>
  <c r="AE1576" i="1" s="1"/>
  <c r="AB1576" i="1"/>
  <c r="AC1576" i="1" s="1"/>
  <c r="AA1576" i="1"/>
  <c r="W1576" i="1"/>
  <c r="P1576" i="1" s="1"/>
  <c r="U1576" i="1"/>
  <c r="BK1575" i="1"/>
  <c r="BA1575" i="1"/>
  <c r="BB1575" i="1" s="1"/>
  <c r="AS1575" i="1"/>
  <c r="AG1575" i="1"/>
  <c r="AH1575" i="1" s="1"/>
  <c r="AD1575" i="1"/>
  <c r="AE1575" i="1" s="1"/>
  <c r="AB1575" i="1"/>
  <c r="AC1575" i="1" s="1"/>
  <c r="AA1575" i="1"/>
  <c r="U1575" i="1"/>
  <c r="P1575" i="1"/>
  <c r="BK1574" i="1"/>
  <c r="BA1574" i="1"/>
  <c r="BB1574" i="1" s="1"/>
  <c r="AS1574" i="1"/>
  <c r="AG1574" i="1"/>
  <c r="AH1574" i="1" s="1"/>
  <c r="AD1574" i="1"/>
  <c r="AE1574" i="1" s="1"/>
  <c r="AB1574" i="1"/>
  <c r="AC1574" i="1" s="1"/>
  <c r="AA1574" i="1"/>
  <c r="U1574" i="1"/>
  <c r="P1574" i="1"/>
  <c r="BK1573" i="1"/>
  <c r="BA1573" i="1"/>
  <c r="BB1573" i="1" s="1"/>
  <c r="AS1573" i="1"/>
  <c r="AG1573" i="1"/>
  <c r="AH1573" i="1" s="1"/>
  <c r="AD1573" i="1"/>
  <c r="AE1573" i="1" s="1"/>
  <c r="AB1573" i="1"/>
  <c r="AC1573" i="1" s="1"/>
  <c r="AA1573" i="1"/>
  <c r="U1573" i="1"/>
  <c r="P1573" i="1"/>
  <c r="BK1572" i="1"/>
  <c r="BA1572" i="1"/>
  <c r="BB1572" i="1" s="1"/>
  <c r="AS1572" i="1"/>
  <c r="AG1572" i="1"/>
  <c r="AH1572" i="1" s="1"/>
  <c r="AD1572" i="1"/>
  <c r="AE1572" i="1" s="1"/>
  <c r="AB1572" i="1"/>
  <c r="AC1572" i="1" s="1"/>
  <c r="AA1572" i="1"/>
  <c r="U1572" i="1"/>
  <c r="P1572" i="1"/>
  <c r="BK1571" i="1"/>
  <c r="BA1571" i="1"/>
  <c r="BB1571" i="1" s="1"/>
  <c r="AS1571" i="1"/>
  <c r="AG1571" i="1"/>
  <c r="AH1571" i="1" s="1"/>
  <c r="AD1571" i="1"/>
  <c r="AE1571" i="1" s="1"/>
  <c r="AB1571" i="1"/>
  <c r="AC1571" i="1" s="1"/>
  <c r="AA1571" i="1"/>
  <c r="W1571" i="1"/>
  <c r="P1571" i="1" s="1"/>
  <c r="U1571" i="1"/>
  <c r="BK1570" i="1"/>
  <c r="BA1570" i="1"/>
  <c r="BB1570" i="1" s="1"/>
  <c r="AS1570" i="1"/>
  <c r="AG1570" i="1"/>
  <c r="AH1570" i="1" s="1"/>
  <c r="AD1570" i="1"/>
  <c r="AE1570" i="1" s="1"/>
  <c r="AB1570" i="1"/>
  <c r="AC1570" i="1" s="1"/>
  <c r="AA1570" i="1"/>
  <c r="U1570" i="1"/>
  <c r="P1570" i="1"/>
  <c r="BK1569" i="1"/>
  <c r="BA1569" i="1"/>
  <c r="BB1569" i="1" s="1"/>
  <c r="AS1569" i="1"/>
  <c r="AG1569" i="1"/>
  <c r="AH1569" i="1" s="1"/>
  <c r="AD1569" i="1"/>
  <c r="AE1569" i="1" s="1"/>
  <c r="AB1569" i="1"/>
  <c r="AC1569" i="1" s="1"/>
  <c r="AA1569" i="1"/>
  <c r="U1569" i="1"/>
  <c r="P1569" i="1"/>
  <c r="BK1568" i="1"/>
  <c r="BA1568" i="1"/>
  <c r="BB1568" i="1" s="1"/>
  <c r="AS1568" i="1"/>
  <c r="AG1568" i="1"/>
  <c r="AH1568" i="1" s="1"/>
  <c r="AD1568" i="1"/>
  <c r="AE1568" i="1" s="1"/>
  <c r="AB1568" i="1"/>
  <c r="AC1568" i="1" s="1"/>
  <c r="AA1568" i="1"/>
  <c r="U1568" i="1"/>
  <c r="P1568" i="1"/>
  <c r="BK1567" i="1"/>
  <c r="BA1567" i="1"/>
  <c r="BB1567" i="1" s="1"/>
  <c r="AS1567" i="1"/>
  <c r="AG1567" i="1"/>
  <c r="AH1567" i="1" s="1"/>
  <c r="AD1567" i="1"/>
  <c r="AE1567" i="1" s="1"/>
  <c r="AB1567" i="1"/>
  <c r="AC1567" i="1" s="1"/>
  <c r="AA1567" i="1"/>
  <c r="U1567" i="1"/>
  <c r="P1567" i="1"/>
  <c r="BK1566" i="1"/>
  <c r="BA1566" i="1"/>
  <c r="AS1566" i="1"/>
  <c r="AG1566" i="1"/>
  <c r="AH1566" i="1" s="1"/>
  <c r="AD1566" i="1"/>
  <c r="AE1566" i="1" s="1"/>
  <c r="AB1566" i="1"/>
  <c r="AC1566" i="1" s="1"/>
  <c r="AA1566" i="1"/>
  <c r="W1566" i="1"/>
  <c r="P1566" i="1" s="1"/>
  <c r="U1566" i="1"/>
  <c r="BK1565" i="1"/>
  <c r="BA1565" i="1"/>
  <c r="BB1565" i="1" s="1"/>
  <c r="AS1565" i="1"/>
  <c r="AG1565" i="1"/>
  <c r="AH1565" i="1" s="1"/>
  <c r="AD1565" i="1"/>
  <c r="AE1565" i="1" s="1"/>
  <c r="AB1565" i="1"/>
  <c r="AC1565" i="1" s="1"/>
  <c r="AA1565" i="1"/>
  <c r="U1565" i="1"/>
  <c r="P1565" i="1"/>
  <c r="BK1564" i="1"/>
  <c r="BA1564" i="1"/>
  <c r="BB1564" i="1" s="1"/>
  <c r="AS1564" i="1"/>
  <c r="AG1564" i="1"/>
  <c r="AH1564" i="1" s="1"/>
  <c r="AD1564" i="1"/>
  <c r="AE1564" i="1" s="1"/>
  <c r="AB1564" i="1"/>
  <c r="AC1564" i="1" s="1"/>
  <c r="AA1564" i="1"/>
  <c r="U1564" i="1"/>
  <c r="P1564" i="1"/>
  <c r="BK1563" i="1"/>
  <c r="BA1563" i="1"/>
  <c r="BB1563" i="1" s="1"/>
  <c r="AS1563" i="1"/>
  <c r="AG1563" i="1"/>
  <c r="AH1563" i="1" s="1"/>
  <c r="AD1563" i="1"/>
  <c r="AE1563" i="1" s="1"/>
  <c r="AB1563" i="1"/>
  <c r="AC1563" i="1" s="1"/>
  <c r="AA1563" i="1"/>
  <c r="U1563" i="1"/>
  <c r="P1563" i="1"/>
  <c r="BK1562" i="1"/>
  <c r="BA1562" i="1"/>
  <c r="BB1562" i="1" s="1"/>
  <c r="AS1562" i="1"/>
  <c r="AG1562" i="1"/>
  <c r="AH1562" i="1" s="1"/>
  <c r="AD1562" i="1"/>
  <c r="AE1562" i="1" s="1"/>
  <c r="AB1562" i="1"/>
  <c r="AC1562" i="1" s="1"/>
  <c r="AA1562" i="1"/>
  <c r="U1562" i="1"/>
  <c r="P1562" i="1"/>
  <c r="BK1561" i="1"/>
  <c r="BA1561" i="1"/>
  <c r="BB1561" i="1" s="1"/>
  <c r="AS1561" i="1"/>
  <c r="AG1561" i="1"/>
  <c r="AH1561" i="1" s="1"/>
  <c r="AD1561" i="1"/>
  <c r="AE1561" i="1" s="1"/>
  <c r="AB1561" i="1"/>
  <c r="AC1561" i="1" s="1"/>
  <c r="AA1561" i="1"/>
  <c r="U1561" i="1"/>
  <c r="P1561" i="1"/>
  <c r="BK1560" i="1"/>
  <c r="BA1560" i="1"/>
  <c r="BB1560" i="1" s="1"/>
  <c r="AS1560" i="1"/>
  <c r="AG1560" i="1"/>
  <c r="AH1560" i="1" s="1"/>
  <c r="AD1560" i="1"/>
  <c r="AE1560" i="1" s="1"/>
  <c r="AB1560" i="1"/>
  <c r="AC1560" i="1" s="1"/>
  <c r="AA1560" i="1"/>
  <c r="U1560" i="1"/>
  <c r="P1560" i="1"/>
  <c r="BK1559" i="1"/>
  <c r="BA1559" i="1"/>
  <c r="BB1559" i="1" s="1"/>
  <c r="AS1559" i="1"/>
  <c r="AG1559" i="1"/>
  <c r="AH1559" i="1" s="1"/>
  <c r="AD1559" i="1"/>
  <c r="AE1559" i="1" s="1"/>
  <c r="AB1559" i="1"/>
  <c r="AC1559" i="1" s="1"/>
  <c r="AA1559" i="1"/>
  <c r="U1559" i="1"/>
  <c r="P1559" i="1"/>
  <c r="BK1558" i="1"/>
  <c r="BA1558" i="1"/>
  <c r="BB1558" i="1" s="1"/>
  <c r="AS1558" i="1"/>
  <c r="AG1558" i="1"/>
  <c r="AH1558" i="1" s="1"/>
  <c r="AD1558" i="1"/>
  <c r="AE1558" i="1" s="1"/>
  <c r="AB1558" i="1"/>
  <c r="AC1558" i="1" s="1"/>
  <c r="AA1558" i="1"/>
  <c r="U1558" i="1"/>
  <c r="P1558" i="1"/>
  <c r="BK1557" i="1"/>
  <c r="BA1557" i="1"/>
  <c r="BB1557" i="1" s="1"/>
  <c r="AS1557" i="1"/>
  <c r="AG1557" i="1"/>
  <c r="AH1557" i="1" s="1"/>
  <c r="AD1557" i="1"/>
  <c r="AE1557" i="1" s="1"/>
  <c r="AB1557" i="1"/>
  <c r="AC1557" i="1" s="1"/>
  <c r="AA1557" i="1"/>
  <c r="U1557" i="1"/>
  <c r="P1557" i="1"/>
  <c r="BA1556" i="1"/>
  <c r="BB1556" i="1" s="1"/>
  <c r="AS1556" i="1"/>
  <c r="AG1556" i="1"/>
  <c r="AH1556" i="1" s="1"/>
  <c r="AD1556" i="1"/>
  <c r="AE1556" i="1" s="1"/>
  <c r="AB1556" i="1"/>
  <c r="AC1556" i="1" s="1"/>
  <c r="AA1556" i="1"/>
  <c r="W1556" i="1"/>
  <c r="P1556" i="1" s="1"/>
  <c r="U1556" i="1"/>
  <c r="BK1555" i="1"/>
  <c r="BA1555" i="1"/>
  <c r="AS1555" i="1"/>
  <c r="AG1555" i="1"/>
  <c r="AH1555" i="1" s="1"/>
  <c r="AD1555" i="1"/>
  <c r="AE1555" i="1" s="1"/>
  <c r="AB1555" i="1"/>
  <c r="AC1555" i="1" s="1"/>
  <c r="AA1555" i="1"/>
  <c r="U1555" i="1"/>
  <c r="P1555" i="1"/>
  <c r="BK1554" i="1"/>
  <c r="BA1554" i="1"/>
  <c r="BB1554" i="1" s="1"/>
  <c r="AS1554" i="1"/>
  <c r="AG1554" i="1"/>
  <c r="AH1554" i="1" s="1"/>
  <c r="AD1554" i="1"/>
  <c r="AE1554" i="1" s="1"/>
  <c r="AB1554" i="1"/>
  <c r="AC1554" i="1" s="1"/>
  <c r="AA1554" i="1"/>
  <c r="U1554" i="1"/>
  <c r="P1554" i="1"/>
  <c r="BK1553" i="1"/>
  <c r="BA1553" i="1"/>
  <c r="AS1553" i="1"/>
  <c r="AG1553" i="1"/>
  <c r="AH1553" i="1" s="1"/>
  <c r="AD1553" i="1"/>
  <c r="AE1553" i="1" s="1"/>
  <c r="AB1553" i="1"/>
  <c r="AC1553" i="1" s="1"/>
  <c r="AA1553" i="1"/>
  <c r="W1553" i="1"/>
  <c r="P1553" i="1" s="1"/>
  <c r="U1553" i="1"/>
  <c r="BK1552" i="1"/>
  <c r="BA1552" i="1"/>
  <c r="BB1552" i="1" s="1"/>
  <c r="AS1552" i="1"/>
  <c r="AG1552" i="1"/>
  <c r="AH1552" i="1" s="1"/>
  <c r="AD1552" i="1"/>
  <c r="AE1552" i="1" s="1"/>
  <c r="AB1552" i="1"/>
  <c r="AC1552" i="1" s="1"/>
  <c r="AA1552" i="1"/>
  <c r="U1552" i="1"/>
  <c r="P1552" i="1"/>
  <c r="BK1551" i="1"/>
  <c r="BA1551" i="1"/>
  <c r="AS1551" i="1"/>
  <c r="AG1551" i="1"/>
  <c r="AH1551" i="1" s="1"/>
  <c r="AD1551" i="1"/>
  <c r="AE1551" i="1" s="1"/>
  <c r="AB1551" i="1"/>
  <c r="AC1551" i="1" s="1"/>
  <c r="AA1551" i="1"/>
  <c r="W1551" i="1"/>
  <c r="P1551" i="1" s="1"/>
  <c r="U1551" i="1"/>
  <c r="BK1550" i="1"/>
  <c r="BA1550" i="1"/>
  <c r="AS1550" i="1"/>
  <c r="AG1550" i="1"/>
  <c r="AH1550" i="1" s="1"/>
  <c r="AD1550" i="1"/>
  <c r="AE1550" i="1" s="1"/>
  <c r="AB1550" i="1"/>
  <c r="AC1550" i="1" s="1"/>
  <c r="AA1550" i="1"/>
  <c r="W1550" i="1"/>
  <c r="P1550" i="1" s="1"/>
  <c r="U1550" i="1"/>
  <c r="BK1549" i="1"/>
  <c r="BA1549" i="1"/>
  <c r="BB1549" i="1" s="1"/>
  <c r="AS1549" i="1"/>
  <c r="AG1549" i="1"/>
  <c r="AH1549" i="1" s="1"/>
  <c r="AD1549" i="1"/>
  <c r="AE1549" i="1" s="1"/>
  <c r="AB1549" i="1"/>
  <c r="AC1549" i="1" s="1"/>
  <c r="AA1549" i="1"/>
  <c r="U1549" i="1"/>
  <c r="P1549" i="1"/>
  <c r="BK1548" i="1"/>
  <c r="BA1548" i="1"/>
  <c r="AS1548" i="1"/>
  <c r="AG1548" i="1"/>
  <c r="AH1548" i="1" s="1"/>
  <c r="AD1548" i="1"/>
  <c r="AE1548" i="1" s="1"/>
  <c r="AB1548" i="1"/>
  <c r="AC1548" i="1" s="1"/>
  <c r="AA1548" i="1"/>
  <c r="U1548" i="1"/>
  <c r="P1548" i="1"/>
  <c r="BK1547" i="1"/>
  <c r="BA1547" i="1"/>
  <c r="AS1547" i="1"/>
  <c r="AG1547" i="1"/>
  <c r="AH1547" i="1" s="1"/>
  <c r="AD1547" i="1"/>
  <c r="AE1547" i="1" s="1"/>
  <c r="AB1547" i="1"/>
  <c r="AC1547" i="1" s="1"/>
  <c r="AA1547" i="1"/>
  <c r="U1547" i="1"/>
  <c r="P1547" i="1"/>
  <c r="BK1546" i="1"/>
  <c r="BA1546" i="1"/>
  <c r="AS1546" i="1"/>
  <c r="AG1546" i="1"/>
  <c r="AH1546" i="1" s="1"/>
  <c r="AD1546" i="1"/>
  <c r="AE1546" i="1" s="1"/>
  <c r="AB1546" i="1"/>
  <c r="AC1546" i="1" s="1"/>
  <c r="AA1546" i="1"/>
  <c r="U1546" i="1"/>
  <c r="P1546" i="1"/>
  <c r="BK1545" i="1"/>
  <c r="BA1545" i="1"/>
  <c r="BB1545" i="1" s="1"/>
  <c r="AS1545" i="1"/>
  <c r="AG1545" i="1"/>
  <c r="AH1545" i="1" s="1"/>
  <c r="AD1545" i="1"/>
  <c r="AE1545" i="1" s="1"/>
  <c r="AB1545" i="1"/>
  <c r="AC1545" i="1" s="1"/>
  <c r="AA1545" i="1"/>
  <c r="U1545" i="1"/>
  <c r="P1545" i="1"/>
  <c r="BK1544" i="1"/>
  <c r="BA1544" i="1"/>
  <c r="BB1544" i="1" s="1"/>
  <c r="AS1544" i="1"/>
  <c r="AG1544" i="1"/>
  <c r="AH1544" i="1" s="1"/>
  <c r="AD1544" i="1"/>
  <c r="AE1544" i="1" s="1"/>
  <c r="AB1544" i="1"/>
  <c r="AC1544" i="1" s="1"/>
  <c r="AA1544" i="1"/>
  <c r="W1544" i="1"/>
  <c r="P1544" i="1" s="1"/>
  <c r="U1544" i="1"/>
  <c r="BK1543" i="1"/>
  <c r="BA1543" i="1"/>
  <c r="BB1543" i="1" s="1"/>
  <c r="AS1543" i="1"/>
  <c r="AG1543" i="1"/>
  <c r="AH1543" i="1" s="1"/>
  <c r="AD1543" i="1"/>
  <c r="AE1543" i="1" s="1"/>
  <c r="AB1543" i="1"/>
  <c r="AC1543" i="1" s="1"/>
  <c r="AA1543" i="1"/>
  <c r="U1543" i="1"/>
  <c r="P1543" i="1"/>
  <c r="BK1542" i="1"/>
  <c r="BA1542" i="1"/>
  <c r="BB1542" i="1" s="1"/>
  <c r="AS1542" i="1"/>
  <c r="AG1542" i="1"/>
  <c r="AH1542" i="1" s="1"/>
  <c r="AD1542" i="1"/>
  <c r="AE1542" i="1" s="1"/>
  <c r="AB1542" i="1"/>
  <c r="AC1542" i="1" s="1"/>
  <c r="AA1542" i="1"/>
  <c r="W1542" i="1"/>
  <c r="P1542" i="1" s="1"/>
  <c r="U1542" i="1"/>
  <c r="BK1541" i="1"/>
  <c r="BA1541" i="1"/>
  <c r="AS1541" i="1"/>
  <c r="AG1541" i="1"/>
  <c r="AH1541" i="1" s="1"/>
  <c r="AD1541" i="1"/>
  <c r="AE1541" i="1" s="1"/>
  <c r="AB1541" i="1"/>
  <c r="AC1541" i="1" s="1"/>
  <c r="AA1541" i="1"/>
  <c r="W1541" i="1"/>
  <c r="P1541" i="1" s="1"/>
  <c r="U1541" i="1"/>
  <c r="BK1540" i="1"/>
  <c r="BA1540" i="1"/>
  <c r="BB1540" i="1" s="1"/>
  <c r="AS1540" i="1"/>
  <c r="AG1540" i="1"/>
  <c r="AH1540" i="1" s="1"/>
  <c r="AD1540" i="1"/>
  <c r="AE1540" i="1" s="1"/>
  <c r="AB1540" i="1"/>
  <c r="AC1540" i="1" s="1"/>
  <c r="AA1540" i="1"/>
  <c r="W1540" i="1"/>
  <c r="P1540" i="1" s="1"/>
  <c r="U1540" i="1"/>
  <c r="BK1539" i="1"/>
  <c r="BA1539" i="1"/>
  <c r="BB1539" i="1" s="1"/>
  <c r="AS1539" i="1"/>
  <c r="AG1539" i="1"/>
  <c r="AH1539" i="1" s="1"/>
  <c r="AD1539" i="1"/>
  <c r="AE1539" i="1" s="1"/>
  <c r="AB1539" i="1"/>
  <c r="AC1539" i="1" s="1"/>
  <c r="AA1539" i="1"/>
  <c r="U1539" i="1"/>
  <c r="P1539" i="1"/>
  <c r="BK1538" i="1"/>
  <c r="BA1538" i="1"/>
  <c r="AS1538" i="1"/>
  <c r="AG1538" i="1"/>
  <c r="AH1538" i="1" s="1"/>
  <c r="AD1538" i="1"/>
  <c r="AE1538" i="1" s="1"/>
  <c r="AB1538" i="1"/>
  <c r="AC1538" i="1" s="1"/>
  <c r="AA1538" i="1"/>
  <c r="W1538" i="1"/>
  <c r="P1538" i="1" s="1"/>
  <c r="U1538" i="1"/>
  <c r="BK1537" i="1"/>
  <c r="BA1537" i="1"/>
  <c r="AS1537" i="1"/>
  <c r="AG1537" i="1"/>
  <c r="AH1537" i="1" s="1"/>
  <c r="AD1537" i="1"/>
  <c r="AE1537" i="1" s="1"/>
  <c r="AB1537" i="1"/>
  <c r="AC1537" i="1" s="1"/>
  <c r="AA1537" i="1"/>
  <c r="W1537" i="1"/>
  <c r="P1537" i="1" s="1"/>
  <c r="U1537" i="1"/>
  <c r="BK1536" i="1"/>
  <c r="BA1536" i="1"/>
  <c r="BB1536" i="1" s="1"/>
  <c r="AS1536" i="1"/>
  <c r="AG1536" i="1"/>
  <c r="AH1536" i="1" s="1"/>
  <c r="AD1536" i="1"/>
  <c r="AE1536" i="1" s="1"/>
  <c r="AB1536" i="1"/>
  <c r="AC1536" i="1" s="1"/>
  <c r="AA1536" i="1"/>
  <c r="U1536" i="1"/>
  <c r="P1536" i="1"/>
  <c r="BK1535" i="1"/>
  <c r="BA1535" i="1"/>
  <c r="AS1535" i="1"/>
  <c r="AG1535" i="1"/>
  <c r="AH1535" i="1" s="1"/>
  <c r="AD1535" i="1"/>
  <c r="AE1535" i="1" s="1"/>
  <c r="AB1535" i="1"/>
  <c r="AC1535" i="1" s="1"/>
  <c r="AA1535" i="1"/>
  <c r="W1535" i="1"/>
  <c r="P1535" i="1" s="1"/>
  <c r="U1535" i="1"/>
  <c r="BK1534" i="1"/>
  <c r="BA1534" i="1"/>
  <c r="BB1534" i="1" s="1"/>
  <c r="AS1534" i="1"/>
  <c r="AG1534" i="1"/>
  <c r="AH1534" i="1" s="1"/>
  <c r="AD1534" i="1"/>
  <c r="AE1534" i="1" s="1"/>
  <c r="AB1534" i="1"/>
  <c r="AC1534" i="1" s="1"/>
  <c r="AA1534" i="1"/>
  <c r="U1534" i="1"/>
  <c r="P1534" i="1"/>
  <c r="BK1533" i="1"/>
  <c r="BA1533" i="1"/>
  <c r="AS1533" i="1"/>
  <c r="AG1533" i="1"/>
  <c r="AH1533" i="1" s="1"/>
  <c r="AD1533" i="1"/>
  <c r="AE1533" i="1" s="1"/>
  <c r="AB1533" i="1"/>
  <c r="AC1533" i="1" s="1"/>
  <c r="AA1533" i="1"/>
  <c r="W1533" i="1"/>
  <c r="P1533" i="1" s="1"/>
  <c r="U1533" i="1"/>
  <c r="BK1532" i="1"/>
  <c r="BA1532" i="1"/>
  <c r="BB1532" i="1" s="1"/>
  <c r="AS1532" i="1"/>
  <c r="AG1532" i="1"/>
  <c r="AH1532" i="1" s="1"/>
  <c r="AD1532" i="1"/>
  <c r="AE1532" i="1" s="1"/>
  <c r="AB1532" i="1"/>
  <c r="AC1532" i="1" s="1"/>
  <c r="AA1532" i="1"/>
  <c r="U1532" i="1"/>
  <c r="P1532" i="1"/>
  <c r="BK1531" i="1"/>
  <c r="BA1531" i="1"/>
  <c r="BB1531" i="1" s="1"/>
  <c r="AS1531" i="1"/>
  <c r="AG1531" i="1"/>
  <c r="AH1531" i="1" s="1"/>
  <c r="AD1531" i="1"/>
  <c r="AE1531" i="1" s="1"/>
  <c r="AB1531" i="1"/>
  <c r="AC1531" i="1" s="1"/>
  <c r="AA1531" i="1"/>
  <c r="U1531" i="1"/>
  <c r="P1531" i="1"/>
  <c r="BK1530" i="1"/>
  <c r="BA1530" i="1"/>
  <c r="BB1530" i="1" s="1"/>
  <c r="AS1530" i="1"/>
  <c r="AG1530" i="1"/>
  <c r="AH1530" i="1" s="1"/>
  <c r="AD1530" i="1"/>
  <c r="AE1530" i="1" s="1"/>
  <c r="AB1530" i="1"/>
  <c r="AC1530" i="1" s="1"/>
  <c r="AA1530" i="1"/>
  <c r="U1530" i="1"/>
  <c r="P1530" i="1"/>
  <c r="BK1529" i="1"/>
  <c r="BA1529" i="1"/>
  <c r="BB1529" i="1" s="1"/>
  <c r="AS1529" i="1"/>
  <c r="AG1529" i="1"/>
  <c r="AH1529" i="1" s="1"/>
  <c r="AD1529" i="1"/>
  <c r="AE1529" i="1" s="1"/>
  <c r="AB1529" i="1"/>
  <c r="AC1529" i="1" s="1"/>
  <c r="AA1529" i="1"/>
  <c r="U1529" i="1"/>
  <c r="P1529" i="1"/>
  <c r="BK1528" i="1"/>
  <c r="BA1528" i="1"/>
  <c r="BB1528" i="1" s="1"/>
  <c r="AS1528" i="1"/>
  <c r="AG1528" i="1"/>
  <c r="AH1528" i="1" s="1"/>
  <c r="AD1528" i="1"/>
  <c r="AE1528" i="1" s="1"/>
  <c r="AB1528" i="1"/>
  <c r="AC1528" i="1" s="1"/>
  <c r="AA1528" i="1"/>
  <c r="W1528" i="1"/>
  <c r="P1528" i="1" s="1"/>
  <c r="U1528" i="1"/>
  <c r="BK1527" i="1"/>
  <c r="BA1527" i="1"/>
  <c r="BB1527" i="1" s="1"/>
  <c r="AS1527" i="1"/>
  <c r="AG1527" i="1"/>
  <c r="AH1527" i="1" s="1"/>
  <c r="AD1527" i="1"/>
  <c r="AE1527" i="1" s="1"/>
  <c r="AB1527" i="1"/>
  <c r="AC1527" i="1" s="1"/>
  <c r="AA1527" i="1"/>
  <c r="W1527" i="1"/>
  <c r="P1527" i="1" s="1"/>
  <c r="U1527" i="1"/>
  <c r="BK1526" i="1"/>
  <c r="BA1526" i="1"/>
  <c r="BB1526" i="1" s="1"/>
  <c r="AS1526" i="1"/>
  <c r="AG1526" i="1"/>
  <c r="AH1526" i="1" s="1"/>
  <c r="AD1526" i="1"/>
  <c r="AE1526" i="1" s="1"/>
  <c r="AB1526" i="1"/>
  <c r="AC1526" i="1" s="1"/>
  <c r="AA1526" i="1"/>
  <c r="W1526" i="1"/>
  <c r="P1526" i="1" s="1"/>
  <c r="U1526" i="1"/>
  <c r="BA1525" i="1"/>
  <c r="BB1525" i="1" s="1"/>
  <c r="AS1525" i="1"/>
  <c r="AG1525" i="1"/>
  <c r="AH1525" i="1" s="1"/>
  <c r="AD1525" i="1"/>
  <c r="AE1525" i="1" s="1"/>
  <c r="AB1525" i="1"/>
  <c r="AC1525" i="1" s="1"/>
  <c r="AA1525" i="1"/>
  <c r="W1525" i="1"/>
  <c r="P1525" i="1" s="1"/>
  <c r="U1525" i="1"/>
  <c r="BK1524" i="1"/>
  <c r="BA1524" i="1"/>
  <c r="BB1524" i="1" s="1"/>
  <c r="AS1524" i="1"/>
  <c r="AG1524" i="1"/>
  <c r="AH1524" i="1" s="1"/>
  <c r="AD1524" i="1"/>
  <c r="AE1524" i="1" s="1"/>
  <c r="AB1524" i="1"/>
  <c r="AC1524" i="1" s="1"/>
  <c r="AA1524" i="1"/>
  <c r="U1524" i="1"/>
  <c r="P1524" i="1"/>
  <c r="BK1523" i="1"/>
  <c r="BA1523" i="1"/>
  <c r="BB1523" i="1" s="1"/>
  <c r="AS1523" i="1"/>
  <c r="AG1523" i="1"/>
  <c r="AH1523" i="1" s="1"/>
  <c r="AD1523" i="1"/>
  <c r="AE1523" i="1" s="1"/>
  <c r="AB1523" i="1"/>
  <c r="AC1523" i="1" s="1"/>
  <c r="AA1523" i="1"/>
  <c r="U1523" i="1"/>
  <c r="P1523" i="1"/>
  <c r="BK1522" i="1"/>
  <c r="BA1522" i="1"/>
  <c r="BB1522" i="1" s="1"/>
  <c r="AS1522" i="1"/>
  <c r="AG1522" i="1"/>
  <c r="AH1522" i="1" s="1"/>
  <c r="AD1522" i="1"/>
  <c r="AE1522" i="1" s="1"/>
  <c r="AB1522" i="1"/>
  <c r="AC1522" i="1" s="1"/>
  <c r="AA1522" i="1"/>
  <c r="U1522" i="1"/>
  <c r="P1522" i="1"/>
  <c r="BK1521" i="1"/>
  <c r="BA1521" i="1"/>
  <c r="BB1521" i="1" s="1"/>
  <c r="AS1521" i="1"/>
  <c r="AG1521" i="1"/>
  <c r="AH1521" i="1" s="1"/>
  <c r="AD1521" i="1"/>
  <c r="AE1521" i="1" s="1"/>
  <c r="AB1521" i="1"/>
  <c r="AC1521" i="1" s="1"/>
  <c r="AA1521" i="1"/>
  <c r="U1521" i="1"/>
  <c r="P1521" i="1"/>
  <c r="M1521" i="1"/>
  <c r="BK1520" i="1"/>
  <c r="BA1520" i="1"/>
  <c r="AS1520" i="1"/>
  <c r="AG1520" i="1"/>
  <c r="AH1520" i="1" s="1"/>
  <c r="AD1520" i="1"/>
  <c r="AE1520" i="1" s="1"/>
  <c r="AB1520" i="1"/>
  <c r="AC1520" i="1" s="1"/>
  <c r="AA1520" i="1"/>
  <c r="W1520" i="1"/>
  <c r="P1520" i="1" s="1"/>
  <c r="U1520" i="1"/>
  <c r="BK1519" i="1"/>
  <c r="BA1519" i="1"/>
  <c r="BB1519" i="1" s="1"/>
  <c r="AS1519" i="1"/>
  <c r="AG1519" i="1"/>
  <c r="AH1519" i="1" s="1"/>
  <c r="AD1519" i="1"/>
  <c r="AE1519" i="1" s="1"/>
  <c r="AB1519" i="1"/>
  <c r="AC1519" i="1" s="1"/>
  <c r="AA1519" i="1"/>
  <c r="U1519" i="1"/>
  <c r="P1519" i="1"/>
  <c r="BK1518" i="1"/>
  <c r="BA1518" i="1"/>
  <c r="BB1518" i="1" s="1"/>
  <c r="AS1518" i="1"/>
  <c r="AG1518" i="1"/>
  <c r="AH1518" i="1" s="1"/>
  <c r="AD1518" i="1"/>
  <c r="AE1518" i="1" s="1"/>
  <c r="AB1518" i="1"/>
  <c r="AC1518" i="1" s="1"/>
  <c r="AA1518" i="1"/>
  <c r="U1518" i="1"/>
  <c r="P1518" i="1"/>
  <c r="BK1517" i="1"/>
  <c r="BA1517" i="1"/>
  <c r="BB1517" i="1" s="1"/>
  <c r="AS1517" i="1"/>
  <c r="AG1517" i="1"/>
  <c r="AH1517" i="1" s="1"/>
  <c r="AD1517" i="1"/>
  <c r="AE1517" i="1" s="1"/>
  <c r="AB1517" i="1"/>
  <c r="AC1517" i="1" s="1"/>
  <c r="AA1517" i="1"/>
  <c r="W1517" i="1"/>
  <c r="P1517" i="1" s="1"/>
  <c r="U1517" i="1"/>
  <c r="BK1516" i="1"/>
  <c r="BA1516" i="1"/>
  <c r="BB1516" i="1" s="1"/>
  <c r="AS1516" i="1"/>
  <c r="AG1516" i="1"/>
  <c r="AH1516" i="1" s="1"/>
  <c r="AD1516" i="1"/>
  <c r="AE1516" i="1" s="1"/>
  <c r="AB1516" i="1"/>
  <c r="AC1516" i="1" s="1"/>
  <c r="AA1516" i="1"/>
  <c r="W1516" i="1"/>
  <c r="P1516" i="1" s="1"/>
  <c r="U1516" i="1"/>
  <c r="BK1515" i="1"/>
  <c r="BA1515" i="1"/>
  <c r="AS1515" i="1"/>
  <c r="AG1515" i="1"/>
  <c r="AH1515" i="1" s="1"/>
  <c r="AD1515" i="1"/>
  <c r="AE1515" i="1" s="1"/>
  <c r="AB1515" i="1"/>
  <c r="AC1515" i="1" s="1"/>
  <c r="AA1515" i="1"/>
  <c r="W1515" i="1"/>
  <c r="P1515" i="1" s="1"/>
  <c r="U1515" i="1"/>
  <c r="BK1514" i="1"/>
  <c r="BA1514" i="1"/>
  <c r="BB1514" i="1" s="1"/>
  <c r="AS1514" i="1"/>
  <c r="AG1514" i="1"/>
  <c r="AH1514" i="1" s="1"/>
  <c r="AD1514" i="1"/>
  <c r="AE1514" i="1" s="1"/>
  <c r="AB1514" i="1"/>
  <c r="AC1514" i="1" s="1"/>
  <c r="AA1514" i="1"/>
  <c r="W1514" i="1"/>
  <c r="P1514" i="1" s="1"/>
  <c r="U1514" i="1"/>
  <c r="BK1513" i="1"/>
  <c r="BA1513" i="1"/>
  <c r="BB1513" i="1" s="1"/>
  <c r="AS1513" i="1"/>
  <c r="AG1513" i="1"/>
  <c r="AH1513" i="1" s="1"/>
  <c r="AD1513" i="1"/>
  <c r="AE1513" i="1" s="1"/>
  <c r="AB1513" i="1"/>
  <c r="AC1513" i="1" s="1"/>
  <c r="AA1513" i="1"/>
  <c r="U1513" i="1"/>
  <c r="P1513" i="1"/>
  <c r="BK1512" i="1"/>
  <c r="BA1512" i="1"/>
  <c r="AS1512" i="1"/>
  <c r="AG1512" i="1"/>
  <c r="AH1512" i="1" s="1"/>
  <c r="AD1512" i="1"/>
  <c r="AE1512" i="1" s="1"/>
  <c r="AB1512" i="1"/>
  <c r="AC1512" i="1" s="1"/>
  <c r="AA1512" i="1"/>
  <c r="W1512" i="1"/>
  <c r="P1512" i="1" s="1"/>
  <c r="U1512" i="1"/>
  <c r="BK1511" i="1"/>
  <c r="BA1511" i="1"/>
  <c r="BB1511" i="1" s="1"/>
  <c r="AS1511" i="1"/>
  <c r="AG1511" i="1"/>
  <c r="AH1511" i="1" s="1"/>
  <c r="AD1511" i="1"/>
  <c r="AE1511" i="1" s="1"/>
  <c r="AB1511" i="1"/>
  <c r="AC1511" i="1" s="1"/>
  <c r="AA1511" i="1"/>
  <c r="U1511" i="1"/>
  <c r="P1511" i="1"/>
  <c r="BK1510" i="1"/>
  <c r="BA1510" i="1"/>
  <c r="BB1510" i="1" s="1"/>
  <c r="AS1510" i="1"/>
  <c r="AG1510" i="1"/>
  <c r="AH1510" i="1" s="1"/>
  <c r="AD1510" i="1"/>
  <c r="AE1510" i="1" s="1"/>
  <c r="AB1510" i="1"/>
  <c r="AC1510" i="1" s="1"/>
  <c r="AA1510" i="1"/>
  <c r="U1510" i="1"/>
  <c r="P1510" i="1"/>
  <c r="BK1509" i="1"/>
  <c r="BA1509" i="1"/>
  <c r="BB1509" i="1" s="1"/>
  <c r="AS1509" i="1"/>
  <c r="AG1509" i="1"/>
  <c r="AH1509" i="1" s="1"/>
  <c r="AD1509" i="1"/>
  <c r="AE1509" i="1" s="1"/>
  <c r="AB1509" i="1"/>
  <c r="AC1509" i="1" s="1"/>
  <c r="AA1509" i="1"/>
  <c r="U1509" i="1"/>
  <c r="P1509" i="1"/>
  <c r="BK1508" i="1"/>
  <c r="BA1508" i="1"/>
  <c r="AS1508" i="1"/>
  <c r="AG1508" i="1"/>
  <c r="AH1508" i="1" s="1"/>
  <c r="AD1508" i="1"/>
  <c r="AE1508" i="1" s="1"/>
  <c r="AB1508" i="1"/>
  <c r="AC1508" i="1" s="1"/>
  <c r="AA1508" i="1"/>
  <c r="W1508" i="1"/>
  <c r="P1508" i="1" s="1"/>
  <c r="U1508" i="1"/>
  <c r="BK1507" i="1"/>
  <c r="BA1507" i="1"/>
  <c r="AS1507" i="1"/>
  <c r="AG1507" i="1"/>
  <c r="AH1507" i="1" s="1"/>
  <c r="AD1507" i="1"/>
  <c r="AE1507" i="1" s="1"/>
  <c r="AB1507" i="1"/>
  <c r="AC1507" i="1" s="1"/>
  <c r="AA1507" i="1"/>
  <c r="U1507" i="1"/>
  <c r="P1507" i="1"/>
  <c r="BK1506" i="1"/>
  <c r="BA1506" i="1"/>
  <c r="BB1506" i="1" s="1"/>
  <c r="AS1506" i="1"/>
  <c r="AG1506" i="1"/>
  <c r="AH1506" i="1" s="1"/>
  <c r="AD1506" i="1"/>
  <c r="AE1506" i="1" s="1"/>
  <c r="AB1506" i="1"/>
  <c r="AC1506" i="1" s="1"/>
  <c r="AA1506" i="1"/>
  <c r="U1506" i="1"/>
  <c r="P1506" i="1"/>
  <c r="BK1505" i="1"/>
  <c r="BA1505" i="1"/>
  <c r="BB1505" i="1" s="1"/>
  <c r="AS1505" i="1"/>
  <c r="AG1505" i="1"/>
  <c r="AH1505" i="1" s="1"/>
  <c r="AD1505" i="1"/>
  <c r="AE1505" i="1" s="1"/>
  <c r="AB1505" i="1"/>
  <c r="AC1505" i="1" s="1"/>
  <c r="AA1505" i="1"/>
  <c r="W1505" i="1"/>
  <c r="P1505" i="1" s="1"/>
  <c r="U1505" i="1"/>
  <c r="BK1504" i="1"/>
  <c r="BA1504" i="1"/>
  <c r="AS1504" i="1"/>
  <c r="AG1504" i="1"/>
  <c r="AH1504" i="1" s="1"/>
  <c r="AD1504" i="1"/>
  <c r="AE1504" i="1" s="1"/>
  <c r="AB1504" i="1"/>
  <c r="AC1504" i="1" s="1"/>
  <c r="AA1504" i="1"/>
  <c r="U1504" i="1"/>
  <c r="P1504" i="1"/>
  <c r="BK1503" i="1"/>
  <c r="BA1503" i="1"/>
  <c r="BB1503" i="1" s="1"/>
  <c r="AS1503" i="1"/>
  <c r="AG1503" i="1"/>
  <c r="AH1503" i="1" s="1"/>
  <c r="AD1503" i="1"/>
  <c r="AE1503" i="1" s="1"/>
  <c r="AB1503" i="1"/>
  <c r="AC1503" i="1" s="1"/>
  <c r="AA1503" i="1"/>
  <c r="U1503" i="1"/>
  <c r="P1503" i="1"/>
  <c r="BK1502" i="1"/>
  <c r="BA1502" i="1"/>
  <c r="BB1502" i="1" s="1"/>
  <c r="AS1502" i="1"/>
  <c r="AG1502" i="1"/>
  <c r="AH1502" i="1" s="1"/>
  <c r="AD1502" i="1"/>
  <c r="AE1502" i="1" s="1"/>
  <c r="AB1502" i="1"/>
  <c r="AC1502" i="1" s="1"/>
  <c r="AA1502" i="1"/>
  <c r="U1502" i="1"/>
  <c r="P1502" i="1"/>
  <c r="BK1501" i="1"/>
  <c r="BA1501" i="1"/>
  <c r="BB1501" i="1" s="1"/>
  <c r="AS1501" i="1"/>
  <c r="AG1501" i="1"/>
  <c r="AH1501" i="1" s="1"/>
  <c r="AD1501" i="1"/>
  <c r="AE1501" i="1" s="1"/>
  <c r="AB1501" i="1"/>
  <c r="AC1501" i="1" s="1"/>
  <c r="AA1501" i="1"/>
  <c r="U1501" i="1"/>
  <c r="P1501" i="1"/>
  <c r="BK1500" i="1"/>
  <c r="BA1500" i="1"/>
  <c r="AS1500" i="1"/>
  <c r="AG1500" i="1"/>
  <c r="AH1500" i="1" s="1"/>
  <c r="AD1500" i="1"/>
  <c r="AE1500" i="1" s="1"/>
  <c r="AB1500" i="1"/>
  <c r="AC1500" i="1" s="1"/>
  <c r="AA1500" i="1"/>
  <c r="U1500" i="1"/>
  <c r="P1500" i="1"/>
  <c r="BK1499" i="1"/>
  <c r="BA1499" i="1"/>
  <c r="BB1499" i="1" s="1"/>
  <c r="AS1499" i="1"/>
  <c r="AG1499" i="1"/>
  <c r="AH1499" i="1" s="1"/>
  <c r="AD1499" i="1"/>
  <c r="AE1499" i="1" s="1"/>
  <c r="AB1499" i="1"/>
  <c r="AC1499" i="1" s="1"/>
  <c r="AA1499" i="1"/>
  <c r="U1499" i="1"/>
  <c r="P1499" i="1"/>
  <c r="BK1498" i="1"/>
  <c r="BA1498" i="1"/>
  <c r="BB1498" i="1" s="1"/>
  <c r="AS1498" i="1"/>
  <c r="AG1498" i="1"/>
  <c r="AH1498" i="1" s="1"/>
  <c r="AD1498" i="1"/>
  <c r="AE1498" i="1" s="1"/>
  <c r="AB1498" i="1"/>
  <c r="AC1498" i="1" s="1"/>
  <c r="AA1498" i="1"/>
  <c r="U1498" i="1"/>
  <c r="P1498" i="1"/>
  <c r="BK1497" i="1"/>
  <c r="BA1497" i="1"/>
  <c r="BB1497" i="1" s="1"/>
  <c r="AS1497" i="1"/>
  <c r="AG1497" i="1"/>
  <c r="AH1497" i="1" s="1"/>
  <c r="AD1497" i="1"/>
  <c r="AE1497" i="1" s="1"/>
  <c r="AB1497" i="1"/>
  <c r="AC1497" i="1" s="1"/>
  <c r="AA1497" i="1"/>
  <c r="U1497" i="1"/>
  <c r="P1497" i="1"/>
  <c r="BK1496" i="1"/>
  <c r="BA1496" i="1"/>
  <c r="BB1496" i="1" s="1"/>
  <c r="AS1496" i="1"/>
  <c r="AG1496" i="1"/>
  <c r="AH1496" i="1" s="1"/>
  <c r="AD1496" i="1"/>
  <c r="AE1496" i="1" s="1"/>
  <c r="AB1496" i="1"/>
  <c r="AC1496" i="1" s="1"/>
  <c r="AA1496" i="1"/>
  <c r="U1496" i="1"/>
  <c r="P1496" i="1"/>
  <c r="BK1495" i="1"/>
  <c r="BA1495" i="1"/>
  <c r="AS1495" i="1"/>
  <c r="AG1495" i="1"/>
  <c r="AH1495" i="1" s="1"/>
  <c r="AD1495" i="1"/>
  <c r="AE1495" i="1" s="1"/>
  <c r="AB1495" i="1"/>
  <c r="AC1495" i="1" s="1"/>
  <c r="AA1495" i="1"/>
  <c r="U1495" i="1"/>
  <c r="P1495" i="1"/>
  <c r="BK1494" i="1"/>
  <c r="BA1494" i="1"/>
  <c r="BB1494" i="1" s="1"/>
  <c r="AS1494" i="1"/>
  <c r="AG1494" i="1"/>
  <c r="AH1494" i="1" s="1"/>
  <c r="AD1494" i="1"/>
  <c r="AE1494" i="1" s="1"/>
  <c r="AB1494" i="1"/>
  <c r="AC1494" i="1" s="1"/>
  <c r="AA1494" i="1"/>
  <c r="U1494" i="1"/>
  <c r="P1494" i="1"/>
  <c r="BA1493" i="1"/>
  <c r="AS1493" i="1"/>
  <c r="AG1493" i="1"/>
  <c r="AH1493" i="1" s="1"/>
  <c r="AD1493" i="1"/>
  <c r="AE1493" i="1" s="1"/>
  <c r="AB1493" i="1"/>
  <c r="AC1493" i="1" s="1"/>
  <c r="AA1493" i="1"/>
  <c r="U1493" i="1"/>
  <c r="P1493" i="1"/>
  <c r="BK1492" i="1"/>
  <c r="BA1492" i="1"/>
  <c r="BB1492" i="1" s="1"/>
  <c r="AU1492" i="1"/>
  <c r="AS1492" i="1"/>
  <c r="AG1492" i="1"/>
  <c r="AH1492" i="1" s="1"/>
  <c r="AD1492" i="1"/>
  <c r="AE1492" i="1" s="1"/>
  <c r="AB1492" i="1"/>
  <c r="AC1492" i="1" s="1"/>
  <c r="AA1492" i="1"/>
  <c r="U1492" i="1"/>
  <c r="P1492" i="1"/>
  <c r="BK1491" i="1"/>
  <c r="BA1491" i="1"/>
  <c r="BB1491" i="1" s="1"/>
  <c r="AS1491" i="1"/>
  <c r="AG1491" i="1"/>
  <c r="AH1491" i="1" s="1"/>
  <c r="AD1491" i="1"/>
  <c r="AE1491" i="1" s="1"/>
  <c r="AB1491" i="1"/>
  <c r="AC1491" i="1" s="1"/>
  <c r="AA1491" i="1"/>
  <c r="U1491" i="1"/>
  <c r="P1491" i="1"/>
  <c r="BK1490" i="1"/>
  <c r="BA1490" i="1"/>
  <c r="AS1490" i="1"/>
  <c r="AG1490" i="1"/>
  <c r="AH1490" i="1" s="1"/>
  <c r="AD1490" i="1"/>
  <c r="AE1490" i="1" s="1"/>
  <c r="AB1490" i="1"/>
  <c r="AC1490" i="1" s="1"/>
  <c r="AA1490" i="1"/>
  <c r="U1490" i="1"/>
  <c r="P1490" i="1"/>
  <c r="BK1489" i="1"/>
  <c r="BA1489" i="1"/>
  <c r="AS1489" i="1"/>
  <c r="AG1489" i="1"/>
  <c r="AH1489" i="1" s="1"/>
  <c r="AD1489" i="1"/>
  <c r="AE1489" i="1" s="1"/>
  <c r="AB1489" i="1"/>
  <c r="AC1489" i="1" s="1"/>
  <c r="AA1489" i="1"/>
  <c r="U1489" i="1"/>
  <c r="P1489" i="1"/>
  <c r="M1489" i="1"/>
  <c r="BK1488" i="1"/>
  <c r="BA1488" i="1"/>
  <c r="BB1488" i="1" s="1"/>
  <c r="AS1488" i="1"/>
  <c r="AG1488" i="1"/>
  <c r="AH1488" i="1" s="1"/>
  <c r="AD1488" i="1"/>
  <c r="AE1488" i="1" s="1"/>
  <c r="AB1488" i="1"/>
  <c r="AC1488" i="1" s="1"/>
  <c r="AA1488" i="1"/>
  <c r="U1488" i="1"/>
  <c r="P1488" i="1"/>
  <c r="M1488" i="1"/>
  <c r="BK1487" i="1"/>
  <c r="BA1487" i="1"/>
  <c r="BB1487" i="1" s="1"/>
  <c r="AS1487" i="1"/>
  <c r="AG1487" i="1"/>
  <c r="AH1487" i="1" s="1"/>
  <c r="AD1487" i="1"/>
  <c r="AE1487" i="1" s="1"/>
  <c r="AB1487" i="1"/>
  <c r="AC1487" i="1" s="1"/>
  <c r="AA1487" i="1"/>
  <c r="U1487" i="1"/>
  <c r="P1487" i="1"/>
  <c r="BK1486" i="1"/>
  <c r="BA1486" i="1"/>
  <c r="BB1486" i="1" s="1"/>
  <c r="AS1486" i="1"/>
  <c r="AG1486" i="1"/>
  <c r="AH1486" i="1" s="1"/>
  <c r="AD1486" i="1"/>
  <c r="AE1486" i="1" s="1"/>
  <c r="AB1486" i="1"/>
  <c r="AC1486" i="1" s="1"/>
  <c r="AA1486" i="1"/>
  <c r="U1486" i="1"/>
  <c r="P1486" i="1"/>
  <c r="BK1485" i="1"/>
  <c r="BA1485" i="1"/>
  <c r="BB1485" i="1" s="1"/>
  <c r="AS1485" i="1"/>
  <c r="AG1485" i="1"/>
  <c r="AH1485" i="1" s="1"/>
  <c r="AD1485" i="1"/>
  <c r="AE1485" i="1" s="1"/>
  <c r="AB1485" i="1"/>
  <c r="AC1485" i="1" s="1"/>
  <c r="AA1485" i="1"/>
  <c r="U1485" i="1"/>
  <c r="P1485" i="1"/>
  <c r="BK1484" i="1"/>
  <c r="BA1484" i="1"/>
  <c r="BB1484" i="1" s="1"/>
  <c r="AS1484" i="1"/>
  <c r="AG1484" i="1"/>
  <c r="AH1484" i="1" s="1"/>
  <c r="AD1484" i="1"/>
  <c r="AE1484" i="1" s="1"/>
  <c r="AB1484" i="1"/>
  <c r="AC1484" i="1" s="1"/>
  <c r="AA1484" i="1"/>
  <c r="U1484" i="1"/>
  <c r="P1484" i="1"/>
  <c r="BK1483" i="1"/>
  <c r="BA1483" i="1"/>
  <c r="AS1483" i="1"/>
  <c r="AG1483" i="1"/>
  <c r="AH1483" i="1" s="1"/>
  <c r="AD1483" i="1"/>
  <c r="AE1483" i="1" s="1"/>
  <c r="AB1483" i="1"/>
  <c r="AC1483" i="1" s="1"/>
  <c r="AA1483" i="1"/>
  <c r="U1483" i="1"/>
  <c r="P1483" i="1"/>
  <c r="BK1482" i="1"/>
  <c r="BA1482" i="1"/>
  <c r="AS1482" i="1"/>
  <c r="AG1482" i="1"/>
  <c r="AH1482" i="1" s="1"/>
  <c r="AD1482" i="1"/>
  <c r="AE1482" i="1" s="1"/>
  <c r="AB1482" i="1"/>
  <c r="AC1482" i="1" s="1"/>
  <c r="AA1482" i="1"/>
  <c r="U1482" i="1"/>
  <c r="P1482" i="1"/>
  <c r="BK1481" i="1"/>
  <c r="BA1481" i="1"/>
  <c r="BB1481" i="1" s="1"/>
  <c r="AS1481" i="1"/>
  <c r="AG1481" i="1"/>
  <c r="AH1481" i="1" s="1"/>
  <c r="AD1481" i="1"/>
  <c r="AE1481" i="1" s="1"/>
  <c r="AB1481" i="1"/>
  <c r="AC1481" i="1" s="1"/>
  <c r="AA1481" i="1"/>
  <c r="U1481" i="1"/>
  <c r="P1481" i="1"/>
  <c r="BK1480" i="1"/>
  <c r="BA1480" i="1"/>
  <c r="BB1480" i="1" s="1"/>
  <c r="AS1480" i="1"/>
  <c r="AG1480" i="1"/>
  <c r="AH1480" i="1" s="1"/>
  <c r="AD1480" i="1"/>
  <c r="AE1480" i="1" s="1"/>
  <c r="AB1480" i="1"/>
  <c r="AC1480" i="1" s="1"/>
  <c r="AA1480" i="1"/>
  <c r="U1480" i="1"/>
  <c r="P1480" i="1"/>
  <c r="BK1479" i="1"/>
  <c r="BA1479" i="1"/>
  <c r="BB1479" i="1" s="1"/>
  <c r="AS1479" i="1"/>
  <c r="AG1479" i="1"/>
  <c r="AH1479" i="1" s="1"/>
  <c r="AD1479" i="1"/>
  <c r="AE1479" i="1" s="1"/>
  <c r="AB1479" i="1"/>
  <c r="AC1479" i="1" s="1"/>
  <c r="AA1479" i="1"/>
  <c r="U1479" i="1"/>
  <c r="P1479" i="1"/>
  <c r="BK1478" i="1"/>
  <c r="BA1478" i="1"/>
  <c r="AS1478" i="1"/>
  <c r="AG1478" i="1"/>
  <c r="AH1478" i="1" s="1"/>
  <c r="AD1478" i="1"/>
  <c r="AE1478" i="1" s="1"/>
  <c r="AB1478" i="1"/>
  <c r="AC1478" i="1" s="1"/>
  <c r="AA1478" i="1"/>
  <c r="U1478" i="1"/>
  <c r="P1478" i="1"/>
  <c r="BK1477" i="1"/>
  <c r="BA1477" i="1"/>
  <c r="AS1477" i="1"/>
  <c r="AG1477" i="1"/>
  <c r="AH1477" i="1" s="1"/>
  <c r="AD1477" i="1"/>
  <c r="AE1477" i="1" s="1"/>
  <c r="AB1477" i="1"/>
  <c r="AC1477" i="1" s="1"/>
  <c r="AA1477" i="1"/>
  <c r="U1477" i="1"/>
  <c r="P1477" i="1"/>
  <c r="BK1476" i="1"/>
  <c r="BA1476" i="1"/>
  <c r="BB1476" i="1" s="1"/>
  <c r="AS1476" i="1"/>
  <c r="AG1476" i="1"/>
  <c r="AH1476" i="1" s="1"/>
  <c r="AD1476" i="1"/>
  <c r="AE1476" i="1" s="1"/>
  <c r="AB1476" i="1"/>
  <c r="AC1476" i="1" s="1"/>
  <c r="AA1476" i="1"/>
  <c r="U1476" i="1"/>
  <c r="P1476" i="1"/>
  <c r="BK1475" i="1"/>
  <c r="BA1475" i="1"/>
  <c r="BB1475" i="1" s="1"/>
  <c r="AS1475" i="1"/>
  <c r="AG1475" i="1"/>
  <c r="AH1475" i="1" s="1"/>
  <c r="AD1475" i="1"/>
  <c r="AE1475" i="1" s="1"/>
  <c r="AB1475" i="1"/>
  <c r="AC1475" i="1" s="1"/>
  <c r="AA1475" i="1"/>
  <c r="W1475" i="1"/>
  <c r="P1475" i="1" s="1"/>
  <c r="U1475" i="1"/>
  <c r="BK1474" i="1"/>
  <c r="BA1474" i="1"/>
  <c r="BB1474" i="1" s="1"/>
  <c r="AS1474" i="1"/>
  <c r="AG1474" i="1"/>
  <c r="AH1474" i="1" s="1"/>
  <c r="AD1474" i="1"/>
  <c r="AE1474" i="1" s="1"/>
  <c r="AB1474" i="1"/>
  <c r="AC1474" i="1" s="1"/>
  <c r="AA1474" i="1"/>
  <c r="U1474" i="1"/>
  <c r="P1474" i="1"/>
  <c r="BK1473" i="1"/>
  <c r="BA1473" i="1"/>
  <c r="BB1473" i="1" s="1"/>
  <c r="AS1473" i="1"/>
  <c r="AG1473" i="1"/>
  <c r="AH1473" i="1" s="1"/>
  <c r="AD1473" i="1"/>
  <c r="AE1473" i="1" s="1"/>
  <c r="AB1473" i="1"/>
  <c r="AC1473" i="1" s="1"/>
  <c r="AA1473" i="1"/>
  <c r="U1473" i="1"/>
  <c r="P1473" i="1"/>
  <c r="BK1472" i="1"/>
  <c r="BA1472" i="1"/>
  <c r="BB1472" i="1" s="1"/>
  <c r="AS1472" i="1"/>
  <c r="AG1472" i="1"/>
  <c r="AH1472" i="1" s="1"/>
  <c r="AD1472" i="1"/>
  <c r="AE1472" i="1" s="1"/>
  <c r="AB1472" i="1"/>
  <c r="AC1472" i="1" s="1"/>
  <c r="AA1472" i="1"/>
  <c r="W1472" i="1"/>
  <c r="P1472" i="1" s="1"/>
  <c r="U1472" i="1"/>
  <c r="BK1471" i="1"/>
  <c r="BA1471" i="1"/>
  <c r="BB1471" i="1" s="1"/>
  <c r="AS1471" i="1"/>
  <c r="AG1471" i="1"/>
  <c r="AH1471" i="1" s="1"/>
  <c r="AD1471" i="1"/>
  <c r="AE1471" i="1" s="1"/>
  <c r="AB1471" i="1"/>
  <c r="AC1471" i="1" s="1"/>
  <c r="AA1471" i="1"/>
  <c r="U1471" i="1"/>
  <c r="P1471" i="1"/>
  <c r="BA1470" i="1"/>
  <c r="AS1470" i="1"/>
  <c r="AG1470" i="1"/>
  <c r="AH1470" i="1" s="1"/>
  <c r="AD1470" i="1"/>
  <c r="AE1470" i="1" s="1"/>
  <c r="AB1470" i="1"/>
  <c r="AC1470" i="1" s="1"/>
  <c r="AA1470" i="1"/>
  <c r="W1470" i="1"/>
  <c r="P1470" i="1" s="1"/>
  <c r="U1470" i="1"/>
  <c r="BK1469" i="1"/>
  <c r="BA1469" i="1"/>
  <c r="BB1469" i="1" s="1"/>
  <c r="AS1469" i="1"/>
  <c r="AG1469" i="1"/>
  <c r="AH1469" i="1" s="1"/>
  <c r="AD1469" i="1"/>
  <c r="AE1469" i="1" s="1"/>
  <c r="AB1469" i="1"/>
  <c r="AC1469" i="1" s="1"/>
  <c r="AA1469" i="1"/>
  <c r="U1469" i="1"/>
  <c r="P1469" i="1"/>
  <c r="BK1468" i="1"/>
  <c r="BA1468" i="1"/>
  <c r="AS1468" i="1"/>
  <c r="AG1468" i="1"/>
  <c r="AH1468" i="1" s="1"/>
  <c r="AD1468" i="1"/>
  <c r="AE1468" i="1" s="1"/>
  <c r="AB1468" i="1"/>
  <c r="AC1468" i="1" s="1"/>
  <c r="AA1468" i="1"/>
  <c r="U1468" i="1"/>
  <c r="P1468" i="1"/>
  <c r="BK1467" i="1"/>
  <c r="BA1467" i="1"/>
  <c r="BB1467" i="1" s="1"/>
  <c r="AS1467" i="1"/>
  <c r="AG1467" i="1"/>
  <c r="AH1467" i="1" s="1"/>
  <c r="AD1467" i="1"/>
  <c r="AE1467" i="1" s="1"/>
  <c r="AB1467" i="1"/>
  <c r="AC1467" i="1" s="1"/>
  <c r="AA1467" i="1"/>
  <c r="U1467" i="1"/>
  <c r="P1467" i="1"/>
  <c r="BK1466" i="1"/>
  <c r="BA1466" i="1"/>
  <c r="BB1466" i="1" s="1"/>
  <c r="AS1466" i="1"/>
  <c r="AG1466" i="1"/>
  <c r="AH1466" i="1" s="1"/>
  <c r="AD1466" i="1"/>
  <c r="AE1466" i="1" s="1"/>
  <c r="AB1466" i="1"/>
  <c r="AC1466" i="1" s="1"/>
  <c r="AA1466" i="1"/>
  <c r="U1466" i="1"/>
  <c r="P1466" i="1"/>
  <c r="BK1465" i="1"/>
  <c r="BA1465" i="1"/>
  <c r="AS1465" i="1"/>
  <c r="AG1465" i="1"/>
  <c r="AH1465" i="1" s="1"/>
  <c r="AD1465" i="1"/>
  <c r="AE1465" i="1" s="1"/>
  <c r="AB1465" i="1"/>
  <c r="AC1465" i="1" s="1"/>
  <c r="AA1465" i="1"/>
  <c r="U1465" i="1"/>
  <c r="P1465" i="1"/>
  <c r="BK1464" i="1"/>
  <c r="BA1464" i="1"/>
  <c r="BB1464" i="1" s="1"/>
  <c r="AS1464" i="1"/>
  <c r="AG1464" i="1"/>
  <c r="AH1464" i="1" s="1"/>
  <c r="AD1464" i="1"/>
  <c r="AE1464" i="1" s="1"/>
  <c r="AB1464" i="1"/>
  <c r="AC1464" i="1" s="1"/>
  <c r="AA1464" i="1"/>
  <c r="U1464" i="1"/>
  <c r="P1464" i="1"/>
  <c r="BK1463" i="1"/>
  <c r="BA1463" i="1"/>
  <c r="BB1463" i="1" s="1"/>
  <c r="AS1463" i="1"/>
  <c r="AG1463" i="1"/>
  <c r="AH1463" i="1" s="1"/>
  <c r="AD1463" i="1"/>
  <c r="AE1463" i="1" s="1"/>
  <c r="AB1463" i="1"/>
  <c r="AC1463" i="1" s="1"/>
  <c r="AA1463" i="1"/>
  <c r="U1463" i="1"/>
  <c r="P1463" i="1"/>
  <c r="BK1462" i="1"/>
  <c r="BA1462" i="1"/>
  <c r="BB1462" i="1" s="1"/>
  <c r="AS1462" i="1"/>
  <c r="AG1462" i="1"/>
  <c r="AH1462" i="1" s="1"/>
  <c r="AD1462" i="1"/>
  <c r="AE1462" i="1" s="1"/>
  <c r="AB1462" i="1"/>
  <c r="AC1462" i="1" s="1"/>
  <c r="AA1462" i="1"/>
  <c r="W1462" i="1"/>
  <c r="P1462" i="1" s="1"/>
  <c r="U1462" i="1"/>
  <c r="BK1461" i="1"/>
  <c r="BA1461" i="1"/>
  <c r="BB1461" i="1" s="1"/>
  <c r="AS1461" i="1"/>
  <c r="AG1461" i="1"/>
  <c r="AH1461" i="1" s="1"/>
  <c r="AD1461" i="1"/>
  <c r="AE1461" i="1" s="1"/>
  <c r="AB1461" i="1"/>
  <c r="AC1461" i="1" s="1"/>
  <c r="AA1461" i="1"/>
  <c r="U1461" i="1"/>
  <c r="P1461" i="1"/>
  <c r="BK1460" i="1"/>
  <c r="BA1460" i="1"/>
  <c r="BB1460" i="1" s="1"/>
  <c r="AS1460" i="1"/>
  <c r="AG1460" i="1"/>
  <c r="AH1460" i="1" s="1"/>
  <c r="AD1460" i="1"/>
  <c r="AE1460" i="1" s="1"/>
  <c r="AB1460" i="1"/>
  <c r="AC1460" i="1" s="1"/>
  <c r="AA1460" i="1"/>
  <c r="U1460" i="1"/>
  <c r="P1460" i="1"/>
  <c r="BK1459" i="1"/>
  <c r="BA1459" i="1"/>
  <c r="BB1459" i="1" s="1"/>
  <c r="AS1459" i="1"/>
  <c r="AG1459" i="1"/>
  <c r="AH1459" i="1" s="1"/>
  <c r="AD1459" i="1"/>
  <c r="AE1459" i="1" s="1"/>
  <c r="AB1459" i="1"/>
  <c r="AC1459" i="1" s="1"/>
  <c r="AA1459" i="1"/>
  <c r="U1459" i="1"/>
  <c r="P1459" i="1"/>
  <c r="BK1458" i="1"/>
  <c r="BA1458" i="1"/>
  <c r="BB1458" i="1" s="1"/>
  <c r="AS1458" i="1"/>
  <c r="AG1458" i="1"/>
  <c r="AH1458" i="1" s="1"/>
  <c r="AD1458" i="1"/>
  <c r="AE1458" i="1" s="1"/>
  <c r="AB1458" i="1"/>
  <c r="AC1458" i="1" s="1"/>
  <c r="AA1458" i="1"/>
  <c r="U1458" i="1"/>
  <c r="P1458" i="1"/>
  <c r="BK1457" i="1"/>
  <c r="BA1457" i="1"/>
  <c r="BB1457" i="1" s="1"/>
  <c r="AS1457" i="1"/>
  <c r="AG1457" i="1"/>
  <c r="AH1457" i="1" s="1"/>
  <c r="AD1457" i="1"/>
  <c r="AE1457" i="1" s="1"/>
  <c r="AB1457" i="1"/>
  <c r="AC1457" i="1" s="1"/>
  <c r="AA1457" i="1"/>
  <c r="U1457" i="1"/>
  <c r="P1457" i="1"/>
  <c r="BK1456" i="1"/>
  <c r="BA1456" i="1"/>
  <c r="BB1456" i="1" s="1"/>
  <c r="AS1456" i="1"/>
  <c r="AG1456" i="1"/>
  <c r="AH1456" i="1" s="1"/>
  <c r="AD1456" i="1"/>
  <c r="AE1456" i="1" s="1"/>
  <c r="AB1456" i="1"/>
  <c r="AC1456" i="1" s="1"/>
  <c r="AA1456" i="1"/>
  <c r="U1456" i="1"/>
  <c r="P1456" i="1"/>
  <c r="BK1455" i="1"/>
  <c r="BA1455" i="1"/>
  <c r="BB1455" i="1" s="1"/>
  <c r="AS1455" i="1"/>
  <c r="AG1455" i="1"/>
  <c r="AH1455" i="1" s="1"/>
  <c r="AD1455" i="1"/>
  <c r="AE1455" i="1" s="1"/>
  <c r="AB1455" i="1"/>
  <c r="AC1455" i="1" s="1"/>
  <c r="AA1455" i="1"/>
  <c r="W1455" i="1"/>
  <c r="P1455" i="1" s="1"/>
  <c r="U1455" i="1"/>
  <c r="BK1454" i="1"/>
  <c r="BA1454" i="1"/>
  <c r="BB1454" i="1" s="1"/>
  <c r="AS1454" i="1"/>
  <c r="AG1454" i="1"/>
  <c r="AH1454" i="1" s="1"/>
  <c r="AD1454" i="1"/>
  <c r="AE1454" i="1" s="1"/>
  <c r="AB1454" i="1"/>
  <c r="AC1454" i="1" s="1"/>
  <c r="AA1454" i="1"/>
  <c r="U1454" i="1"/>
  <c r="P1454" i="1"/>
  <c r="BK1453" i="1"/>
  <c r="BA1453" i="1"/>
  <c r="BB1453" i="1" s="1"/>
  <c r="AS1453" i="1"/>
  <c r="AG1453" i="1"/>
  <c r="AH1453" i="1" s="1"/>
  <c r="AD1453" i="1"/>
  <c r="AE1453" i="1" s="1"/>
  <c r="AB1453" i="1"/>
  <c r="AC1453" i="1" s="1"/>
  <c r="AA1453" i="1"/>
  <c r="U1453" i="1"/>
  <c r="P1453" i="1"/>
  <c r="BK1452" i="1"/>
  <c r="BA1452" i="1"/>
  <c r="BB1452" i="1" s="1"/>
  <c r="AS1452" i="1"/>
  <c r="AG1452" i="1"/>
  <c r="AH1452" i="1" s="1"/>
  <c r="AD1452" i="1"/>
  <c r="AE1452" i="1" s="1"/>
  <c r="AB1452" i="1"/>
  <c r="AC1452" i="1" s="1"/>
  <c r="AA1452" i="1"/>
  <c r="W1452" i="1"/>
  <c r="P1452" i="1" s="1"/>
  <c r="U1452" i="1"/>
  <c r="BK1451" i="1"/>
  <c r="BA1451" i="1"/>
  <c r="BB1451" i="1" s="1"/>
  <c r="AS1451" i="1"/>
  <c r="AG1451" i="1"/>
  <c r="AH1451" i="1" s="1"/>
  <c r="AD1451" i="1"/>
  <c r="AE1451" i="1" s="1"/>
  <c r="AB1451" i="1"/>
  <c r="AC1451" i="1" s="1"/>
  <c r="AA1451" i="1"/>
  <c r="U1451" i="1"/>
  <c r="P1451" i="1"/>
  <c r="BK1450" i="1"/>
  <c r="BA1450" i="1"/>
  <c r="BB1450" i="1" s="1"/>
  <c r="AS1450" i="1"/>
  <c r="AG1450" i="1"/>
  <c r="AH1450" i="1" s="1"/>
  <c r="AD1450" i="1"/>
  <c r="AE1450" i="1" s="1"/>
  <c r="AB1450" i="1"/>
  <c r="AC1450" i="1" s="1"/>
  <c r="AA1450" i="1"/>
  <c r="U1450" i="1"/>
  <c r="P1450" i="1"/>
  <c r="BK1449" i="1"/>
  <c r="BA1449" i="1"/>
  <c r="AS1449" i="1"/>
  <c r="AG1449" i="1"/>
  <c r="AH1449" i="1" s="1"/>
  <c r="AD1449" i="1"/>
  <c r="AE1449" i="1" s="1"/>
  <c r="AB1449" i="1"/>
  <c r="AC1449" i="1" s="1"/>
  <c r="AA1449" i="1"/>
  <c r="U1449" i="1"/>
  <c r="P1449" i="1"/>
  <c r="BK1448" i="1"/>
  <c r="BA1448" i="1"/>
  <c r="BB1448" i="1" s="1"/>
  <c r="AS1448" i="1"/>
  <c r="AG1448" i="1"/>
  <c r="AH1448" i="1" s="1"/>
  <c r="AD1448" i="1"/>
  <c r="AE1448" i="1" s="1"/>
  <c r="AB1448" i="1"/>
  <c r="AC1448" i="1" s="1"/>
  <c r="AA1448" i="1"/>
  <c r="W1448" i="1"/>
  <c r="P1448" i="1" s="1"/>
  <c r="U1448" i="1"/>
  <c r="BK1447" i="1"/>
  <c r="BA1447" i="1"/>
  <c r="BB1447" i="1" s="1"/>
  <c r="AS1447" i="1"/>
  <c r="AG1447" i="1"/>
  <c r="AH1447" i="1" s="1"/>
  <c r="AD1447" i="1"/>
  <c r="AE1447" i="1" s="1"/>
  <c r="AB1447" i="1"/>
  <c r="AC1447" i="1" s="1"/>
  <c r="AA1447" i="1"/>
  <c r="U1447" i="1"/>
  <c r="P1447" i="1"/>
  <c r="BK1446" i="1"/>
  <c r="BA1446" i="1"/>
  <c r="BB1446" i="1" s="1"/>
  <c r="AS1446" i="1"/>
  <c r="AG1446" i="1"/>
  <c r="AH1446" i="1" s="1"/>
  <c r="AD1446" i="1"/>
  <c r="AE1446" i="1" s="1"/>
  <c r="AB1446" i="1"/>
  <c r="AC1446" i="1" s="1"/>
  <c r="AA1446" i="1"/>
  <c r="U1446" i="1"/>
  <c r="P1446" i="1"/>
  <c r="BK1445" i="1"/>
  <c r="BA1445" i="1"/>
  <c r="BB1445" i="1" s="1"/>
  <c r="AS1445" i="1"/>
  <c r="AG1445" i="1"/>
  <c r="AH1445" i="1" s="1"/>
  <c r="AD1445" i="1"/>
  <c r="AE1445" i="1" s="1"/>
  <c r="AB1445" i="1"/>
  <c r="AC1445" i="1" s="1"/>
  <c r="AA1445" i="1"/>
  <c r="U1445" i="1"/>
  <c r="P1445" i="1"/>
  <c r="BK1444" i="1"/>
  <c r="BA1444" i="1"/>
  <c r="AS1444" i="1"/>
  <c r="AG1444" i="1"/>
  <c r="AH1444" i="1" s="1"/>
  <c r="AD1444" i="1"/>
  <c r="AE1444" i="1" s="1"/>
  <c r="AB1444" i="1"/>
  <c r="AC1444" i="1" s="1"/>
  <c r="AA1444" i="1"/>
  <c r="U1444" i="1"/>
  <c r="P1444" i="1"/>
  <c r="BK1443" i="1"/>
  <c r="BA1443" i="1"/>
  <c r="BB1443" i="1" s="1"/>
  <c r="AS1443" i="1"/>
  <c r="AG1443" i="1"/>
  <c r="AH1443" i="1" s="1"/>
  <c r="AD1443" i="1"/>
  <c r="AE1443" i="1" s="1"/>
  <c r="AB1443" i="1"/>
  <c r="AC1443" i="1" s="1"/>
  <c r="AA1443" i="1"/>
  <c r="U1443" i="1"/>
  <c r="P1443" i="1"/>
  <c r="BK1442" i="1"/>
  <c r="BA1442" i="1"/>
  <c r="BB1442" i="1" s="1"/>
  <c r="AS1442" i="1"/>
  <c r="AG1442" i="1"/>
  <c r="AH1442" i="1" s="1"/>
  <c r="AD1442" i="1"/>
  <c r="AE1442" i="1" s="1"/>
  <c r="AB1442" i="1"/>
  <c r="AC1442" i="1" s="1"/>
  <c r="AA1442" i="1"/>
  <c r="U1442" i="1"/>
  <c r="P1442" i="1"/>
  <c r="BK1441" i="1"/>
  <c r="BA1441" i="1"/>
  <c r="BB1441" i="1" s="1"/>
  <c r="AS1441" i="1"/>
  <c r="AG1441" i="1"/>
  <c r="AH1441" i="1" s="1"/>
  <c r="AD1441" i="1"/>
  <c r="AE1441" i="1" s="1"/>
  <c r="AB1441" i="1"/>
  <c r="AC1441" i="1" s="1"/>
  <c r="AA1441" i="1"/>
  <c r="U1441" i="1"/>
  <c r="P1441" i="1"/>
  <c r="BK1440" i="1"/>
  <c r="BA1440" i="1"/>
  <c r="BB1440" i="1" s="1"/>
  <c r="AS1440" i="1"/>
  <c r="AG1440" i="1"/>
  <c r="AH1440" i="1" s="1"/>
  <c r="AD1440" i="1"/>
  <c r="AE1440" i="1" s="1"/>
  <c r="AB1440" i="1"/>
  <c r="AC1440" i="1" s="1"/>
  <c r="AA1440" i="1"/>
  <c r="U1440" i="1"/>
  <c r="P1440" i="1"/>
  <c r="BK1439" i="1"/>
  <c r="BA1439" i="1"/>
  <c r="BB1439" i="1" s="1"/>
  <c r="AS1439" i="1"/>
  <c r="AG1439" i="1"/>
  <c r="AH1439" i="1" s="1"/>
  <c r="AD1439" i="1"/>
  <c r="AE1439" i="1" s="1"/>
  <c r="AB1439" i="1"/>
  <c r="AC1439" i="1" s="1"/>
  <c r="AA1439" i="1"/>
  <c r="U1439" i="1"/>
  <c r="P1439" i="1"/>
  <c r="BK1438" i="1"/>
  <c r="BA1438" i="1"/>
  <c r="AS1438" i="1"/>
  <c r="AG1438" i="1"/>
  <c r="AH1438" i="1" s="1"/>
  <c r="AD1438" i="1"/>
  <c r="AE1438" i="1" s="1"/>
  <c r="AB1438" i="1"/>
  <c r="AC1438" i="1" s="1"/>
  <c r="AA1438" i="1"/>
  <c r="W1438" i="1"/>
  <c r="P1438" i="1" s="1"/>
  <c r="U1438" i="1"/>
  <c r="BK1437" i="1"/>
  <c r="BA1437" i="1"/>
  <c r="BB1437" i="1" s="1"/>
  <c r="AS1437" i="1"/>
  <c r="AG1437" i="1"/>
  <c r="AH1437" i="1" s="1"/>
  <c r="AD1437" i="1"/>
  <c r="AE1437" i="1" s="1"/>
  <c r="AB1437" i="1"/>
  <c r="AC1437" i="1" s="1"/>
  <c r="AA1437" i="1"/>
  <c r="Z1437" i="1"/>
  <c r="U1437" i="1"/>
  <c r="P1437" i="1"/>
  <c r="BK1436" i="1"/>
  <c r="BA1436" i="1"/>
  <c r="BB1436" i="1" s="1"/>
  <c r="AS1436" i="1"/>
  <c r="AG1436" i="1"/>
  <c r="AH1436" i="1" s="1"/>
  <c r="AD1436" i="1"/>
  <c r="AE1436" i="1" s="1"/>
  <c r="AB1436" i="1"/>
  <c r="AC1436" i="1" s="1"/>
  <c r="AA1436" i="1"/>
  <c r="Z1436" i="1"/>
  <c r="U1436" i="1"/>
  <c r="P1436" i="1"/>
  <c r="BK1435" i="1"/>
  <c r="BA1435" i="1"/>
  <c r="BB1435" i="1" s="1"/>
  <c r="AS1435" i="1"/>
  <c r="AG1435" i="1"/>
  <c r="AH1435" i="1" s="1"/>
  <c r="AD1435" i="1"/>
  <c r="AE1435" i="1" s="1"/>
  <c r="AB1435" i="1"/>
  <c r="AC1435" i="1" s="1"/>
  <c r="AA1435" i="1"/>
  <c r="U1435" i="1"/>
  <c r="P1435" i="1"/>
  <c r="BK1434" i="1"/>
  <c r="BA1434" i="1"/>
  <c r="BB1434" i="1" s="1"/>
  <c r="AS1434" i="1"/>
  <c r="AG1434" i="1"/>
  <c r="AH1434" i="1" s="1"/>
  <c r="AD1434" i="1"/>
  <c r="AE1434" i="1" s="1"/>
  <c r="AB1434" i="1"/>
  <c r="AC1434" i="1" s="1"/>
  <c r="AA1434" i="1"/>
  <c r="U1434" i="1"/>
  <c r="P1434" i="1"/>
  <c r="BK1433" i="1"/>
  <c r="BA1433" i="1"/>
  <c r="BB1433" i="1" s="1"/>
  <c r="AS1433" i="1"/>
  <c r="AG1433" i="1"/>
  <c r="AH1433" i="1" s="1"/>
  <c r="AD1433" i="1"/>
  <c r="AE1433" i="1" s="1"/>
  <c r="AB1433" i="1"/>
  <c r="AC1433" i="1" s="1"/>
  <c r="AA1433" i="1"/>
  <c r="U1433" i="1"/>
  <c r="P1433" i="1"/>
  <c r="BK1432" i="1"/>
  <c r="BA1432" i="1"/>
  <c r="AS1432" i="1"/>
  <c r="AG1432" i="1"/>
  <c r="AH1432" i="1" s="1"/>
  <c r="AD1432" i="1"/>
  <c r="AE1432" i="1" s="1"/>
  <c r="AB1432" i="1"/>
  <c r="AC1432" i="1" s="1"/>
  <c r="AA1432" i="1"/>
  <c r="Z1432" i="1"/>
  <c r="U1432" i="1"/>
  <c r="P1432" i="1"/>
  <c r="BK1431" i="1"/>
  <c r="BA1431" i="1"/>
  <c r="BB1431" i="1" s="1"/>
  <c r="AS1431" i="1"/>
  <c r="AG1431" i="1"/>
  <c r="AH1431" i="1" s="1"/>
  <c r="AD1431" i="1"/>
  <c r="AE1431" i="1" s="1"/>
  <c r="AB1431" i="1"/>
  <c r="AC1431" i="1" s="1"/>
  <c r="AA1431" i="1"/>
  <c r="U1431" i="1"/>
  <c r="P1431" i="1"/>
  <c r="BK1430" i="1"/>
  <c r="BA1430" i="1"/>
  <c r="BB1430" i="1" s="1"/>
  <c r="AS1430" i="1"/>
  <c r="AG1430" i="1"/>
  <c r="AH1430" i="1" s="1"/>
  <c r="AD1430" i="1"/>
  <c r="AE1430" i="1" s="1"/>
  <c r="AB1430" i="1"/>
  <c r="AC1430" i="1" s="1"/>
  <c r="AA1430" i="1"/>
  <c r="U1430" i="1"/>
  <c r="P1430" i="1"/>
  <c r="BK1429" i="1"/>
  <c r="BA1429" i="1"/>
  <c r="BB1429" i="1" s="1"/>
  <c r="AS1429" i="1"/>
  <c r="AG1429" i="1"/>
  <c r="AH1429" i="1" s="1"/>
  <c r="AD1429" i="1"/>
  <c r="AE1429" i="1" s="1"/>
  <c r="AB1429" i="1"/>
  <c r="AC1429" i="1" s="1"/>
  <c r="AA1429" i="1"/>
  <c r="U1429" i="1"/>
  <c r="P1429" i="1"/>
  <c r="BK1428" i="1"/>
  <c r="BA1428" i="1"/>
  <c r="BB1428" i="1" s="1"/>
  <c r="AS1428" i="1"/>
  <c r="AG1428" i="1"/>
  <c r="AH1428" i="1" s="1"/>
  <c r="AD1428" i="1"/>
  <c r="AE1428" i="1" s="1"/>
  <c r="AB1428" i="1"/>
  <c r="AC1428" i="1" s="1"/>
  <c r="AA1428" i="1"/>
  <c r="U1428" i="1"/>
  <c r="P1428" i="1"/>
  <c r="BK1427" i="1"/>
  <c r="BA1427" i="1"/>
  <c r="BB1427" i="1" s="1"/>
  <c r="AS1427" i="1"/>
  <c r="AG1427" i="1"/>
  <c r="AH1427" i="1" s="1"/>
  <c r="AD1427" i="1"/>
  <c r="AE1427" i="1" s="1"/>
  <c r="AB1427" i="1"/>
  <c r="AC1427" i="1" s="1"/>
  <c r="AA1427" i="1"/>
  <c r="U1427" i="1"/>
  <c r="P1427" i="1"/>
  <c r="BK1426" i="1"/>
  <c r="BA1426" i="1"/>
  <c r="AS1426" i="1"/>
  <c r="AG1426" i="1"/>
  <c r="AH1426" i="1" s="1"/>
  <c r="AD1426" i="1"/>
  <c r="AE1426" i="1" s="1"/>
  <c r="AB1426" i="1"/>
  <c r="AC1426" i="1" s="1"/>
  <c r="AA1426" i="1"/>
  <c r="U1426" i="1"/>
  <c r="P1426" i="1"/>
  <c r="BK1425" i="1"/>
  <c r="BA1425" i="1"/>
  <c r="AS1425" i="1"/>
  <c r="AG1425" i="1"/>
  <c r="AH1425" i="1" s="1"/>
  <c r="AD1425" i="1"/>
  <c r="AE1425" i="1" s="1"/>
  <c r="AB1425" i="1"/>
  <c r="AC1425" i="1" s="1"/>
  <c r="AA1425" i="1"/>
  <c r="U1425" i="1"/>
  <c r="P1425" i="1"/>
  <c r="BK1424" i="1"/>
  <c r="BA1424" i="1"/>
  <c r="BB1424" i="1" s="1"/>
  <c r="AS1424" i="1"/>
  <c r="AG1424" i="1"/>
  <c r="AH1424" i="1" s="1"/>
  <c r="AD1424" i="1"/>
  <c r="AE1424" i="1" s="1"/>
  <c r="AB1424" i="1"/>
  <c r="AC1424" i="1" s="1"/>
  <c r="AA1424" i="1"/>
  <c r="U1424" i="1"/>
  <c r="P1424" i="1"/>
  <c r="M1424" i="1"/>
  <c r="BK1423" i="1"/>
  <c r="BA1423" i="1"/>
  <c r="BB1423" i="1" s="1"/>
  <c r="AS1423" i="1"/>
  <c r="AG1423" i="1"/>
  <c r="AH1423" i="1" s="1"/>
  <c r="AD1423" i="1"/>
  <c r="AE1423" i="1" s="1"/>
  <c r="AB1423" i="1"/>
  <c r="AC1423" i="1" s="1"/>
  <c r="AA1423" i="1"/>
  <c r="U1423" i="1"/>
  <c r="P1423" i="1"/>
  <c r="BK1422" i="1"/>
  <c r="BA1422" i="1"/>
  <c r="AS1422" i="1"/>
  <c r="AG1422" i="1"/>
  <c r="AH1422" i="1" s="1"/>
  <c r="AD1422" i="1"/>
  <c r="AE1422" i="1" s="1"/>
  <c r="AB1422" i="1"/>
  <c r="AC1422" i="1" s="1"/>
  <c r="AA1422" i="1"/>
  <c r="U1422" i="1"/>
  <c r="P1422" i="1"/>
  <c r="BK1421" i="1"/>
  <c r="BA1421" i="1"/>
  <c r="AS1421" i="1"/>
  <c r="AG1421" i="1"/>
  <c r="AH1421" i="1" s="1"/>
  <c r="AD1421" i="1"/>
  <c r="AE1421" i="1" s="1"/>
  <c r="AB1421" i="1"/>
  <c r="AC1421" i="1" s="1"/>
  <c r="AA1421" i="1"/>
  <c r="U1421" i="1"/>
  <c r="P1421" i="1"/>
  <c r="BK1420" i="1"/>
  <c r="BA1420" i="1"/>
  <c r="BB1420" i="1" s="1"/>
  <c r="AS1420" i="1"/>
  <c r="AG1420" i="1"/>
  <c r="AH1420" i="1" s="1"/>
  <c r="AD1420" i="1"/>
  <c r="AE1420" i="1" s="1"/>
  <c r="AB1420" i="1"/>
  <c r="AC1420" i="1" s="1"/>
  <c r="AA1420" i="1"/>
  <c r="U1420" i="1"/>
  <c r="P1420" i="1"/>
  <c r="BA1419" i="1"/>
  <c r="AS1419" i="1"/>
  <c r="AG1419" i="1"/>
  <c r="AH1419" i="1" s="1"/>
  <c r="AD1419" i="1"/>
  <c r="AE1419" i="1" s="1"/>
  <c r="AB1419" i="1"/>
  <c r="AC1419" i="1" s="1"/>
  <c r="AA1419" i="1"/>
  <c r="U1419" i="1"/>
  <c r="P1419" i="1"/>
  <c r="BA1418" i="1"/>
  <c r="BB1418" i="1" s="1"/>
  <c r="AS1418" i="1"/>
  <c r="AG1418" i="1"/>
  <c r="AH1418" i="1" s="1"/>
  <c r="AD1418" i="1"/>
  <c r="AE1418" i="1" s="1"/>
  <c r="AB1418" i="1"/>
  <c r="AC1418" i="1" s="1"/>
  <c r="AA1418" i="1"/>
  <c r="U1418" i="1"/>
  <c r="P1418" i="1"/>
  <c r="BK1417" i="1"/>
  <c r="BA1417" i="1"/>
  <c r="BB1417" i="1" s="1"/>
  <c r="AS1417" i="1"/>
  <c r="AG1417" i="1"/>
  <c r="AH1417" i="1" s="1"/>
  <c r="AD1417" i="1"/>
  <c r="AE1417" i="1" s="1"/>
  <c r="AB1417" i="1"/>
  <c r="AC1417" i="1" s="1"/>
  <c r="AA1417" i="1"/>
  <c r="U1417" i="1"/>
  <c r="P1417" i="1"/>
  <c r="BK1416" i="1"/>
  <c r="BA1416" i="1"/>
  <c r="BB1416" i="1" s="1"/>
  <c r="AS1416" i="1"/>
  <c r="AG1416" i="1"/>
  <c r="AH1416" i="1" s="1"/>
  <c r="AD1416" i="1"/>
  <c r="AE1416" i="1" s="1"/>
  <c r="AB1416" i="1"/>
  <c r="AC1416" i="1" s="1"/>
  <c r="AA1416" i="1"/>
  <c r="U1416" i="1"/>
  <c r="P1416" i="1"/>
  <c r="BK1415" i="1"/>
  <c r="BA1415" i="1"/>
  <c r="BB1415" i="1" s="1"/>
  <c r="AS1415" i="1"/>
  <c r="AG1415" i="1"/>
  <c r="AH1415" i="1" s="1"/>
  <c r="AD1415" i="1"/>
  <c r="AE1415" i="1" s="1"/>
  <c r="AB1415" i="1"/>
  <c r="AC1415" i="1" s="1"/>
  <c r="AA1415" i="1"/>
  <c r="U1415" i="1"/>
  <c r="P1415" i="1"/>
  <c r="BK1414" i="1"/>
  <c r="BA1414" i="1"/>
  <c r="BB1414" i="1" s="1"/>
  <c r="AS1414" i="1"/>
  <c r="AG1414" i="1"/>
  <c r="AH1414" i="1" s="1"/>
  <c r="AD1414" i="1"/>
  <c r="AE1414" i="1" s="1"/>
  <c r="AB1414" i="1"/>
  <c r="AC1414" i="1" s="1"/>
  <c r="AA1414" i="1"/>
  <c r="U1414" i="1"/>
  <c r="P1414" i="1"/>
  <c r="BK1413" i="1"/>
  <c r="BA1413" i="1"/>
  <c r="BB1413" i="1" s="1"/>
  <c r="AS1413" i="1"/>
  <c r="AG1413" i="1"/>
  <c r="AH1413" i="1" s="1"/>
  <c r="AD1413" i="1"/>
  <c r="AE1413" i="1" s="1"/>
  <c r="AB1413" i="1"/>
  <c r="AC1413" i="1" s="1"/>
  <c r="AA1413" i="1"/>
  <c r="U1413" i="1"/>
  <c r="P1413" i="1"/>
  <c r="BK1412" i="1"/>
  <c r="BA1412" i="1"/>
  <c r="AS1412" i="1"/>
  <c r="AG1412" i="1"/>
  <c r="AH1412" i="1" s="1"/>
  <c r="AD1412" i="1"/>
  <c r="AE1412" i="1" s="1"/>
  <c r="AB1412" i="1"/>
  <c r="AC1412" i="1" s="1"/>
  <c r="AA1412" i="1"/>
  <c r="U1412" i="1"/>
  <c r="P1412" i="1"/>
  <c r="BK1411" i="1"/>
  <c r="BA1411" i="1"/>
  <c r="BB1411" i="1" s="1"/>
  <c r="AS1411" i="1"/>
  <c r="AG1411" i="1"/>
  <c r="AH1411" i="1" s="1"/>
  <c r="AD1411" i="1"/>
  <c r="AE1411" i="1" s="1"/>
  <c r="AB1411" i="1"/>
  <c r="AC1411" i="1" s="1"/>
  <c r="AA1411" i="1"/>
  <c r="U1411" i="1"/>
  <c r="P1411" i="1"/>
  <c r="BK1410" i="1"/>
  <c r="BA1410" i="1"/>
  <c r="BB1410" i="1" s="1"/>
  <c r="AS1410" i="1"/>
  <c r="AG1410" i="1"/>
  <c r="AH1410" i="1" s="1"/>
  <c r="AD1410" i="1"/>
  <c r="AE1410" i="1" s="1"/>
  <c r="AB1410" i="1"/>
  <c r="AC1410" i="1" s="1"/>
  <c r="AA1410" i="1"/>
  <c r="U1410" i="1"/>
  <c r="P1410" i="1"/>
  <c r="BK1409" i="1"/>
  <c r="BA1409" i="1"/>
  <c r="BB1409" i="1" s="1"/>
  <c r="AS1409" i="1"/>
  <c r="AG1409" i="1"/>
  <c r="AH1409" i="1" s="1"/>
  <c r="AD1409" i="1"/>
  <c r="AE1409" i="1" s="1"/>
  <c r="AB1409" i="1"/>
  <c r="AC1409" i="1" s="1"/>
  <c r="AA1409" i="1"/>
  <c r="U1409" i="1"/>
  <c r="P1409" i="1"/>
  <c r="BK1408" i="1"/>
  <c r="BA1408" i="1"/>
  <c r="BB1408" i="1" s="1"/>
  <c r="AS1408" i="1"/>
  <c r="AG1408" i="1"/>
  <c r="AH1408" i="1" s="1"/>
  <c r="AD1408" i="1"/>
  <c r="AE1408" i="1" s="1"/>
  <c r="AB1408" i="1"/>
  <c r="AC1408" i="1" s="1"/>
  <c r="AA1408" i="1"/>
  <c r="U1408" i="1"/>
  <c r="P1408" i="1"/>
  <c r="BK1407" i="1"/>
  <c r="BA1407" i="1"/>
  <c r="AS1407" i="1"/>
  <c r="AG1407" i="1"/>
  <c r="AH1407" i="1" s="1"/>
  <c r="AD1407" i="1"/>
  <c r="AE1407" i="1" s="1"/>
  <c r="AB1407" i="1"/>
  <c r="AC1407" i="1" s="1"/>
  <c r="AA1407" i="1"/>
  <c r="U1407" i="1"/>
  <c r="P1407" i="1"/>
  <c r="BK1406" i="1"/>
  <c r="BA1406" i="1"/>
  <c r="BB1406" i="1" s="1"/>
  <c r="AS1406" i="1"/>
  <c r="AG1406" i="1"/>
  <c r="AH1406" i="1" s="1"/>
  <c r="AD1406" i="1"/>
  <c r="AE1406" i="1" s="1"/>
  <c r="AB1406" i="1"/>
  <c r="AC1406" i="1" s="1"/>
  <c r="AA1406" i="1"/>
  <c r="Z1406" i="1"/>
  <c r="U1406" i="1"/>
  <c r="P1406" i="1"/>
  <c r="M1406" i="1"/>
  <c r="BK1405" i="1"/>
  <c r="BA1405" i="1"/>
  <c r="BB1405" i="1" s="1"/>
  <c r="AS1405" i="1"/>
  <c r="AG1405" i="1"/>
  <c r="AH1405" i="1" s="1"/>
  <c r="AD1405" i="1"/>
  <c r="AE1405" i="1" s="1"/>
  <c r="AB1405" i="1"/>
  <c r="AC1405" i="1" s="1"/>
  <c r="AA1405" i="1"/>
  <c r="U1405" i="1"/>
  <c r="P1405" i="1"/>
  <c r="BK1404" i="1"/>
  <c r="BA1404" i="1"/>
  <c r="BB1404" i="1" s="1"/>
  <c r="AS1404" i="1"/>
  <c r="AG1404" i="1"/>
  <c r="AH1404" i="1" s="1"/>
  <c r="AD1404" i="1"/>
  <c r="AE1404" i="1" s="1"/>
  <c r="AB1404" i="1"/>
  <c r="AC1404" i="1" s="1"/>
  <c r="AA1404" i="1"/>
  <c r="U1404" i="1"/>
  <c r="P1404" i="1"/>
  <c r="BK1403" i="1"/>
  <c r="BA1403" i="1"/>
  <c r="BB1403" i="1" s="1"/>
  <c r="AS1403" i="1"/>
  <c r="AG1403" i="1"/>
  <c r="AH1403" i="1" s="1"/>
  <c r="AD1403" i="1"/>
  <c r="AE1403" i="1" s="1"/>
  <c r="AB1403" i="1"/>
  <c r="AC1403" i="1" s="1"/>
  <c r="AA1403" i="1"/>
  <c r="U1403" i="1"/>
  <c r="P1403" i="1"/>
  <c r="BK1402" i="1"/>
  <c r="BA1402" i="1"/>
  <c r="BB1402" i="1" s="1"/>
  <c r="AS1402" i="1"/>
  <c r="AG1402" i="1"/>
  <c r="AH1402" i="1" s="1"/>
  <c r="AD1402" i="1"/>
  <c r="AE1402" i="1" s="1"/>
  <c r="AB1402" i="1"/>
  <c r="AC1402" i="1" s="1"/>
  <c r="AA1402" i="1"/>
  <c r="U1402" i="1"/>
  <c r="P1402" i="1"/>
  <c r="BK1401" i="1"/>
  <c r="BA1401" i="1"/>
  <c r="AS1401" i="1"/>
  <c r="AG1401" i="1"/>
  <c r="AH1401" i="1" s="1"/>
  <c r="AD1401" i="1"/>
  <c r="AE1401" i="1" s="1"/>
  <c r="AB1401" i="1"/>
  <c r="AC1401" i="1" s="1"/>
  <c r="AA1401" i="1"/>
  <c r="U1401" i="1"/>
  <c r="P1401" i="1"/>
  <c r="BK1400" i="1"/>
  <c r="BA1400" i="1"/>
  <c r="BB1400" i="1" s="1"/>
  <c r="AS1400" i="1"/>
  <c r="AG1400" i="1"/>
  <c r="AH1400" i="1" s="1"/>
  <c r="AD1400" i="1"/>
  <c r="AE1400" i="1" s="1"/>
  <c r="AB1400" i="1"/>
  <c r="AC1400" i="1" s="1"/>
  <c r="AA1400" i="1"/>
  <c r="U1400" i="1"/>
  <c r="P1400" i="1"/>
  <c r="BA1399" i="1"/>
  <c r="BB1399" i="1" s="1"/>
  <c r="AS1399" i="1"/>
  <c r="AG1399" i="1"/>
  <c r="AH1399" i="1" s="1"/>
  <c r="AD1399" i="1"/>
  <c r="AE1399" i="1" s="1"/>
  <c r="AB1399" i="1"/>
  <c r="AC1399" i="1" s="1"/>
  <c r="AA1399" i="1"/>
  <c r="U1399" i="1"/>
  <c r="P1399" i="1"/>
  <c r="BK1398" i="1"/>
  <c r="BA1398" i="1"/>
  <c r="BB1398" i="1" s="1"/>
  <c r="AS1398" i="1"/>
  <c r="AG1398" i="1"/>
  <c r="AH1398" i="1" s="1"/>
  <c r="AD1398" i="1"/>
  <c r="AE1398" i="1" s="1"/>
  <c r="AB1398" i="1"/>
  <c r="AC1398" i="1" s="1"/>
  <c r="AA1398" i="1"/>
  <c r="U1398" i="1"/>
  <c r="P1398" i="1"/>
  <c r="BK1397" i="1"/>
  <c r="BA1397" i="1"/>
  <c r="BB1397" i="1" s="1"/>
  <c r="AS1397" i="1"/>
  <c r="AG1397" i="1"/>
  <c r="AH1397" i="1" s="1"/>
  <c r="AD1397" i="1"/>
  <c r="AE1397" i="1" s="1"/>
  <c r="AB1397" i="1"/>
  <c r="AC1397" i="1" s="1"/>
  <c r="AA1397" i="1"/>
  <c r="U1397" i="1"/>
  <c r="P1397" i="1"/>
  <c r="BK1396" i="1"/>
  <c r="BA1396" i="1"/>
  <c r="BB1396" i="1" s="1"/>
  <c r="AS1396" i="1"/>
  <c r="AG1396" i="1"/>
  <c r="AH1396" i="1" s="1"/>
  <c r="AD1396" i="1"/>
  <c r="AE1396" i="1" s="1"/>
  <c r="AB1396" i="1"/>
  <c r="AC1396" i="1" s="1"/>
  <c r="AA1396" i="1"/>
  <c r="U1396" i="1"/>
  <c r="P1396" i="1"/>
  <c r="BK1395" i="1"/>
  <c r="BA1395" i="1"/>
  <c r="AS1395" i="1"/>
  <c r="AG1395" i="1"/>
  <c r="AH1395" i="1" s="1"/>
  <c r="AD1395" i="1"/>
  <c r="AE1395" i="1" s="1"/>
  <c r="AB1395" i="1"/>
  <c r="AC1395" i="1" s="1"/>
  <c r="AA1395" i="1"/>
  <c r="U1395" i="1"/>
  <c r="P1395" i="1"/>
  <c r="BK1394" i="1"/>
  <c r="BA1394" i="1"/>
  <c r="BB1394" i="1" s="1"/>
  <c r="AS1394" i="1"/>
  <c r="AG1394" i="1"/>
  <c r="AH1394" i="1" s="1"/>
  <c r="AD1394" i="1"/>
  <c r="AE1394" i="1" s="1"/>
  <c r="AB1394" i="1"/>
  <c r="AC1394" i="1" s="1"/>
  <c r="AA1394" i="1"/>
  <c r="U1394" i="1"/>
  <c r="P1394" i="1"/>
  <c r="BK1393" i="1"/>
  <c r="BA1393" i="1"/>
  <c r="AS1393" i="1"/>
  <c r="AG1393" i="1"/>
  <c r="AH1393" i="1" s="1"/>
  <c r="AD1393" i="1"/>
  <c r="AE1393" i="1" s="1"/>
  <c r="AB1393" i="1"/>
  <c r="AC1393" i="1" s="1"/>
  <c r="AA1393" i="1"/>
  <c r="U1393" i="1"/>
  <c r="P1393" i="1"/>
  <c r="BK1392" i="1"/>
  <c r="BA1392" i="1"/>
  <c r="BB1392" i="1" s="1"/>
  <c r="AS1392" i="1"/>
  <c r="AG1392" i="1"/>
  <c r="AH1392" i="1" s="1"/>
  <c r="AD1392" i="1"/>
  <c r="AE1392" i="1" s="1"/>
  <c r="AB1392" i="1"/>
  <c r="AC1392" i="1" s="1"/>
  <c r="AA1392" i="1"/>
  <c r="U1392" i="1"/>
  <c r="P1392" i="1"/>
  <c r="BK1391" i="1"/>
  <c r="BA1391" i="1"/>
  <c r="BB1391" i="1" s="1"/>
  <c r="AS1391" i="1"/>
  <c r="AG1391" i="1"/>
  <c r="AH1391" i="1" s="1"/>
  <c r="AD1391" i="1"/>
  <c r="AE1391" i="1" s="1"/>
  <c r="AB1391" i="1"/>
  <c r="AC1391" i="1" s="1"/>
  <c r="AA1391" i="1"/>
  <c r="U1391" i="1"/>
  <c r="P1391" i="1"/>
  <c r="BK1390" i="1"/>
  <c r="BA1390" i="1"/>
  <c r="BB1390" i="1" s="1"/>
  <c r="AS1390" i="1"/>
  <c r="AG1390" i="1"/>
  <c r="AH1390" i="1" s="1"/>
  <c r="AD1390" i="1"/>
  <c r="AE1390" i="1" s="1"/>
  <c r="AB1390" i="1"/>
  <c r="AC1390" i="1" s="1"/>
  <c r="AA1390" i="1"/>
  <c r="U1390" i="1"/>
  <c r="P1390" i="1"/>
  <c r="BK1389" i="1"/>
  <c r="BA1389" i="1"/>
  <c r="BB1389" i="1" s="1"/>
  <c r="AS1389" i="1"/>
  <c r="AG1389" i="1"/>
  <c r="AH1389" i="1" s="1"/>
  <c r="AD1389" i="1"/>
  <c r="AE1389" i="1" s="1"/>
  <c r="AB1389" i="1"/>
  <c r="AC1389" i="1" s="1"/>
  <c r="AA1389" i="1"/>
  <c r="U1389" i="1"/>
  <c r="P1389" i="1"/>
  <c r="BK1388" i="1"/>
  <c r="BA1388" i="1"/>
  <c r="BB1388" i="1" s="1"/>
  <c r="AS1388" i="1"/>
  <c r="AG1388" i="1"/>
  <c r="AH1388" i="1" s="1"/>
  <c r="AD1388" i="1"/>
  <c r="AE1388" i="1" s="1"/>
  <c r="AB1388" i="1"/>
  <c r="AC1388" i="1" s="1"/>
  <c r="AA1388" i="1"/>
  <c r="U1388" i="1"/>
  <c r="P1388" i="1"/>
  <c r="BK1387" i="1"/>
  <c r="BA1387" i="1"/>
  <c r="AS1387" i="1"/>
  <c r="AG1387" i="1"/>
  <c r="AH1387" i="1" s="1"/>
  <c r="AD1387" i="1"/>
  <c r="AE1387" i="1" s="1"/>
  <c r="AB1387" i="1"/>
  <c r="AC1387" i="1" s="1"/>
  <c r="AA1387" i="1"/>
  <c r="U1387" i="1"/>
  <c r="P1387" i="1"/>
  <c r="BK1386" i="1"/>
  <c r="BA1386" i="1"/>
  <c r="AS1386" i="1"/>
  <c r="AG1386" i="1"/>
  <c r="AH1386" i="1" s="1"/>
  <c r="AD1386" i="1"/>
  <c r="AE1386" i="1" s="1"/>
  <c r="AB1386" i="1"/>
  <c r="AC1386" i="1" s="1"/>
  <c r="AA1386" i="1"/>
  <c r="U1386" i="1"/>
  <c r="P1386" i="1"/>
  <c r="BK1385" i="1"/>
  <c r="BA1385" i="1"/>
  <c r="BB1385" i="1" s="1"/>
  <c r="AS1385" i="1"/>
  <c r="AG1385" i="1"/>
  <c r="AH1385" i="1" s="1"/>
  <c r="AD1385" i="1"/>
  <c r="AE1385" i="1" s="1"/>
  <c r="AB1385" i="1"/>
  <c r="AC1385" i="1" s="1"/>
  <c r="AA1385" i="1"/>
  <c r="Z1385" i="1"/>
  <c r="U1385" i="1"/>
  <c r="P1385" i="1"/>
  <c r="BK1384" i="1"/>
  <c r="BA1384" i="1"/>
  <c r="AS1384" i="1"/>
  <c r="AG1384" i="1"/>
  <c r="AH1384" i="1" s="1"/>
  <c r="AD1384" i="1"/>
  <c r="AE1384" i="1" s="1"/>
  <c r="AB1384" i="1"/>
  <c r="AC1384" i="1" s="1"/>
  <c r="AA1384" i="1"/>
  <c r="U1384" i="1"/>
  <c r="P1384" i="1"/>
  <c r="BK1383" i="1"/>
  <c r="BA1383" i="1"/>
  <c r="AS1383" i="1"/>
  <c r="AG1383" i="1"/>
  <c r="AH1383" i="1" s="1"/>
  <c r="AD1383" i="1"/>
  <c r="AE1383" i="1" s="1"/>
  <c r="AB1383" i="1"/>
  <c r="AC1383" i="1" s="1"/>
  <c r="AA1383" i="1"/>
  <c r="U1383" i="1"/>
  <c r="P1383" i="1"/>
  <c r="BK1382" i="1"/>
  <c r="BA1382" i="1"/>
  <c r="BB1382" i="1" s="1"/>
  <c r="AS1382" i="1"/>
  <c r="AG1382" i="1"/>
  <c r="AH1382" i="1" s="1"/>
  <c r="AD1382" i="1"/>
  <c r="AE1382" i="1" s="1"/>
  <c r="AB1382" i="1"/>
  <c r="AC1382" i="1" s="1"/>
  <c r="AA1382" i="1"/>
  <c r="U1382" i="1"/>
  <c r="P1382" i="1"/>
  <c r="BK1381" i="1"/>
  <c r="BA1381" i="1"/>
  <c r="AS1381" i="1"/>
  <c r="AG1381" i="1"/>
  <c r="AH1381" i="1" s="1"/>
  <c r="AD1381" i="1"/>
  <c r="AE1381" i="1" s="1"/>
  <c r="AB1381" i="1"/>
  <c r="AC1381" i="1" s="1"/>
  <c r="AA1381" i="1"/>
  <c r="U1381" i="1"/>
  <c r="P1381" i="1"/>
  <c r="BK1380" i="1"/>
  <c r="BA1380" i="1"/>
  <c r="AS1380" i="1"/>
  <c r="AG1380" i="1"/>
  <c r="AH1380" i="1" s="1"/>
  <c r="AD1380" i="1"/>
  <c r="AE1380" i="1" s="1"/>
  <c r="AB1380" i="1"/>
  <c r="AC1380" i="1" s="1"/>
  <c r="AA1380" i="1"/>
  <c r="U1380" i="1"/>
  <c r="P1380" i="1"/>
  <c r="BK1379" i="1"/>
  <c r="BA1379" i="1"/>
  <c r="BB1379" i="1" s="1"/>
  <c r="AS1379" i="1"/>
  <c r="AG1379" i="1"/>
  <c r="AH1379" i="1" s="1"/>
  <c r="AD1379" i="1"/>
  <c r="AE1379" i="1" s="1"/>
  <c r="AB1379" i="1"/>
  <c r="AC1379" i="1" s="1"/>
  <c r="AA1379" i="1"/>
  <c r="Z1379" i="1"/>
  <c r="U1379" i="1"/>
  <c r="P1379" i="1"/>
  <c r="BK1378" i="1"/>
  <c r="BA1378" i="1"/>
  <c r="AS1378" i="1"/>
  <c r="AG1378" i="1"/>
  <c r="AH1378" i="1" s="1"/>
  <c r="AD1378" i="1"/>
  <c r="AE1378" i="1" s="1"/>
  <c r="AB1378" i="1"/>
  <c r="AC1378" i="1" s="1"/>
  <c r="AA1378" i="1"/>
  <c r="U1378" i="1"/>
  <c r="P1378" i="1"/>
  <c r="BK1377" i="1"/>
  <c r="BA1377" i="1"/>
  <c r="BB1377" i="1" s="1"/>
  <c r="AS1377" i="1"/>
  <c r="AG1377" i="1"/>
  <c r="AH1377" i="1" s="1"/>
  <c r="AD1377" i="1"/>
  <c r="AE1377" i="1" s="1"/>
  <c r="AB1377" i="1"/>
  <c r="AC1377" i="1" s="1"/>
  <c r="AA1377" i="1"/>
  <c r="U1377" i="1"/>
  <c r="P1377" i="1"/>
  <c r="BK1376" i="1"/>
  <c r="BA1376" i="1"/>
  <c r="BB1376" i="1" s="1"/>
  <c r="AS1376" i="1"/>
  <c r="AG1376" i="1"/>
  <c r="AH1376" i="1" s="1"/>
  <c r="AD1376" i="1"/>
  <c r="AE1376" i="1" s="1"/>
  <c r="AB1376" i="1"/>
  <c r="AC1376" i="1" s="1"/>
  <c r="AA1376" i="1"/>
  <c r="U1376" i="1"/>
  <c r="P1376" i="1"/>
  <c r="BK1375" i="1"/>
  <c r="BA1375" i="1"/>
  <c r="AS1375" i="1"/>
  <c r="AG1375" i="1"/>
  <c r="AH1375" i="1" s="1"/>
  <c r="AD1375" i="1"/>
  <c r="AE1375" i="1" s="1"/>
  <c r="AB1375" i="1"/>
  <c r="AC1375" i="1" s="1"/>
  <c r="AA1375" i="1"/>
  <c r="U1375" i="1"/>
  <c r="P1375" i="1"/>
  <c r="BK1374" i="1"/>
  <c r="BA1374" i="1"/>
  <c r="BB1374" i="1" s="1"/>
  <c r="AS1374" i="1"/>
  <c r="AG1374" i="1"/>
  <c r="AH1374" i="1" s="1"/>
  <c r="AD1374" i="1"/>
  <c r="AE1374" i="1" s="1"/>
  <c r="AB1374" i="1"/>
  <c r="AC1374" i="1" s="1"/>
  <c r="AA1374" i="1"/>
  <c r="U1374" i="1"/>
  <c r="P1374" i="1"/>
  <c r="BK1373" i="1"/>
  <c r="BA1373" i="1"/>
  <c r="AS1373" i="1"/>
  <c r="AG1373" i="1"/>
  <c r="AH1373" i="1" s="1"/>
  <c r="AD1373" i="1"/>
  <c r="AE1373" i="1" s="1"/>
  <c r="AB1373" i="1"/>
  <c r="AC1373" i="1" s="1"/>
  <c r="AA1373" i="1"/>
  <c r="U1373" i="1"/>
  <c r="P1373" i="1"/>
  <c r="BK1372" i="1"/>
  <c r="BA1372" i="1"/>
  <c r="BB1372" i="1" s="1"/>
  <c r="AS1372" i="1"/>
  <c r="AG1372" i="1"/>
  <c r="AH1372" i="1" s="1"/>
  <c r="AD1372" i="1"/>
  <c r="AE1372" i="1" s="1"/>
  <c r="AB1372" i="1"/>
  <c r="AC1372" i="1" s="1"/>
  <c r="AA1372" i="1"/>
  <c r="U1372" i="1"/>
  <c r="P1372" i="1"/>
  <c r="BK1371" i="1"/>
  <c r="BA1371" i="1"/>
  <c r="AS1371" i="1"/>
  <c r="AG1371" i="1"/>
  <c r="AH1371" i="1" s="1"/>
  <c r="AD1371" i="1"/>
  <c r="AE1371" i="1" s="1"/>
  <c r="AB1371" i="1"/>
  <c r="AC1371" i="1" s="1"/>
  <c r="AA1371" i="1"/>
  <c r="U1371" i="1"/>
  <c r="P1371" i="1"/>
  <c r="BK1370" i="1"/>
  <c r="BA1370" i="1"/>
  <c r="BB1370" i="1" s="1"/>
  <c r="AS1370" i="1"/>
  <c r="AG1370" i="1"/>
  <c r="AH1370" i="1" s="1"/>
  <c r="AD1370" i="1"/>
  <c r="AE1370" i="1" s="1"/>
  <c r="AB1370" i="1"/>
  <c r="AC1370" i="1" s="1"/>
  <c r="AA1370" i="1"/>
  <c r="U1370" i="1"/>
  <c r="P1370" i="1"/>
  <c r="BK1369" i="1"/>
  <c r="BA1369" i="1"/>
  <c r="BB1369" i="1" s="1"/>
  <c r="AS1369" i="1"/>
  <c r="AG1369" i="1"/>
  <c r="AH1369" i="1" s="1"/>
  <c r="AD1369" i="1"/>
  <c r="AE1369" i="1" s="1"/>
  <c r="AB1369" i="1"/>
  <c r="AC1369" i="1" s="1"/>
  <c r="AA1369" i="1"/>
  <c r="U1369" i="1"/>
  <c r="P1369" i="1"/>
  <c r="BK1368" i="1"/>
  <c r="BA1368" i="1"/>
  <c r="BB1368" i="1" s="1"/>
  <c r="AS1368" i="1"/>
  <c r="AG1368" i="1"/>
  <c r="AH1368" i="1" s="1"/>
  <c r="AD1368" i="1"/>
  <c r="AE1368" i="1" s="1"/>
  <c r="AB1368" i="1"/>
  <c r="AC1368" i="1" s="1"/>
  <c r="AA1368" i="1"/>
  <c r="U1368" i="1"/>
  <c r="P1368" i="1"/>
  <c r="BK1367" i="1"/>
  <c r="BA1367" i="1"/>
  <c r="BB1367" i="1" s="1"/>
  <c r="AS1367" i="1"/>
  <c r="AG1367" i="1"/>
  <c r="AH1367" i="1" s="1"/>
  <c r="AD1367" i="1"/>
  <c r="AE1367" i="1" s="1"/>
  <c r="AB1367" i="1"/>
  <c r="AC1367" i="1" s="1"/>
  <c r="AA1367" i="1"/>
  <c r="U1367" i="1"/>
  <c r="P1367" i="1"/>
  <c r="BK1366" i="1"/>
  <c r="BA1366" i="1"/>
  <c r="AS1366" i="1"/>
  <c r="AG1366" i="1"/>
  <c r="AH1366" i="1" s="1"/>
  <c r="AD1366" i="1"/>
  <c r="AE1366" i="1" s="1"/>
  <c r="AB1366" i="1"/>
  <c r="AC1366" i="1" s="1"/>
  <c r="AA1366" i="1"/>
  <c r="U1366" i="1"/>
  <c r="P1366" i="1"/>
  <c r="BK1365" i="1"/>
  <c r="BA1365" i="1"/>
  <c r="BB1365" i="1" s="1"/>
  <c r="AS1365" i="1"/>
  <c r="AG1365" i="1"/>
  <c r="AH1365" i="1" s="1"/>
  <c r="AD1365" i="1"/>
  <c r="AE1365" i="1" s="1"/>
  <c r="AB1365" i="1"/>
  <c r="AC1365" i="1" s="1"/>
  <c r="AA1365" i="1"/>
  <c r="U1365" i="1"/>
  <c r="P1365" i="1"/>
  <c r="BK1364" i="1"/>
  <c r="BA1364" i="1"/>
  <c r="AS1364" i="1"/>
  <c r="AG1364" i="1"/>
  <c r="AH1364" i="1" s="1"/>
  <c r="AD1364" i="1"/>
  <c r="AE1364" i="1" s="1"/>
  <c r="AB1364" i="1"/>
  <c r="AC1364" i="1" s="1"/>
  <c r="AA1364" i="1"/>
  <c r="U1364" i="1"/>
  <c r="P1364" i="1"/>
  <c r="BK1363" i="1"/>
  <c r="BA1363" i="1"/>
  <c r="AS1363" i="1"/>
  <c r="AG1363" i="1"/>
  <c r="AH1363" i="1" s="1"/>
  <c r="AD1363" i="1"/>
  <c r="AE1363" i="1" s="1"/>
  <c r="AB1363" i="1"/>
  <c r="AC1363" i="1" s="1"/>
  <c r="AA1363" i="1"/>
  <c r="U1363" i="1"/>
  <c r="P1363" i="1"/>
  <c r="BK1362" i="1"/>
  <c r="BA1362" i="1"/>
  <c r="AS1362" i="1"/>
  <c r="AG1362" i="1"/>
  <c r="AH1362" i="1" s="1"/>
  <c r="AD1362" i="1"/>
  <c r="AE1362" i="1" s="1"/>
  <c r="AB1362" i="1"/>
  <c r="AC1362" i="1" s="1"/>
  <c r="AA1362" i="1"/>
  <c r="U1362" i="1"/>
  <c r="P1362" i="1"/>
  <c r="BK1361" i="1"/>
  <c r="BA1361" i="1"/>
  <c r="AS1361" i="1"/>
  <c r="AG1361" i="1"/>
  <c r="AH1361" i="1" s="1"/>
  <c r="AD1361" i="1"/>
  <c r="AE1361" i="1" s="1"/>
  <c r="AB1361" i="1"/>
  <c r="AC1361" i="1" s="1"/>
  <c r="AA1361" i="1"/>
  <c r="U1361" i="1"/>
  <c r="P1361" i="1"/>
  <c r="BK1360" i="1"/>
  <c r="BA1360" i="1"/>
  <c r="BB1360" i="1" s="1"/>
  <c r="AS1360" i="1"/>
  <c r="AG1360" i="1"/>
  <c r="AH1360" i="1" s="1"/>
  <c r="AD1360" i="1"/>
  <c r="AE1360" i="1" s="1"/>
  <c r="AB1360" i="1"/>
  <c r="AC1360" i="1" s="1"/>
  <c r="AA1360" i="1"/>
  <c r="U1360" i="1"/>
  <c r="P1360" i="1"/>
  <c r="BK1359" i="1"/>
  <c r="BA1359" i="1"/>
  <c r="BB1359" i="1" s="1"/>
  <c r="AS1359" i="1"/>
  <c r="AG1359" i="1"/>
  <c r="AH1359" i="1" s="1"/>
  <c r="AD1359" i="1"/>
  <c r="AE1359" i="1" s="1"/>
  <c r="AB1359" i="1"/>
  <c r="AC1359" i="1" s="1"/>
  <c r="AA1359" i="1"/>
  <c r="U1359" i="1"/>
  <c r="P1359" i="1"/>
  <c r="BK1358" i="1"/>
  <c r="BA1358" i="1"/>
  <c r="AS1358" i="1"/>
  <c r="AG1358" i="1"/>
  <c r="AH1358" i="1" s="1"/>
  <c r="AD1358" i="1"/>
  <c r="AE1358" i="1" s="1"/>
  <c r="AB1358" i="1"/>
  <c r="AC1358" i="1" s="1"/>
  <c r="AA1358" i="1"/>
  <c r="U1358" i="1"/>
  <c r="P1358" i="1"/>
  <c r="BK1357" i="1"/>
  <c r="BA1357" i="1"/>
  <c r="AS1357" i="1"/>
  <c r="AG1357" i="1"/>
  <c r="AH1357" i="1" s="1"/>
  <c r="AD1357" i="1"/>
  <c r="AE1357" i="1" s="1"/>
  <c r="AB1357" i="1"/>
  <c r="AC1357" i="1" s="1"/>
  <c r="AA1357" i="1"/>
  <c r="U1357" i="1"/>
  <c r="P1357" i="1"/>
  <c r="BK1356" i="1"/>
  <c r="BA1356" i="1"/>
  <c r="BB1356" i="1" s="1"/>
  <c r="AS1356" i="1"/>
  <c r="AG1356" i="1"/>
  <c r="AH1356" i="1" s="1"/>
  <c r="AD1356" i="1"/>
  <c r="AE1356" i="1" s="1"/>
  <c r="AB1356" i="1"/>
  <c r="AC1356" i="1" s="1"/>
  <c r="AA1356" i="1"/>
  <c r="U1356" i="1"/>
  <c r="P1356" i="1"/>
  <c r="BK1355" i="1"/>
  <c r="BA1355" i="1"/>
  <c r="BB1355" i="1" s="1"/>
  <c r="AS1355" i="1"/>
  <c r="AG1355" i="1"/>
  <c r="AH1355" i="1" s="1"/>
  <c r="AD1355" i="1"/>
  <c r="AE1355" i="1" s="1"/>
  <c r="AB1355" i="1"/>
  <c r="AC1355" i="1" s="1"/>
  <c r="AA1355" i="1"/>
  <c r="U1355" i="1"/>
  <c r="P1355" i="1"/>
  <c r="BK1354" i="1"/>
  <c r="BA1354" i="1"/>
  <c r="BB1354" i="1" s="1"/>
  <c r="AS1354" i="1"/>
  <c r="AG1354" i="1"/>
  <c r="AH1354" i="1" s="1"/>
  <c r="AD1354" i="1"/>
  <c r="AE1354" i="1" s="1"/>
  <c r="AB1354" i="1"/>
  <c r="AC1354" i="1" s="1"/>
  <c r="AA1354" i="1"/>
  <c r="Z1354" i="1"/>
  <c r="X1354" i="1"/>
  <c r="W1354" i="1"/>
  <c r="P1354" i="1" s="1"/>
  <c r="U1354" i="1"/>
  <c r="BK1353" i="1"/>
  <c r="BA1353" i="1"/>
  <c r="AS1353" i="1"/>
  <c r="AG1353" i="1"/>
  <c r="AH1353" i="1" s="1"/>
  <c r="AD1353" i="1"/>
  <c r="AE1353" i="1" s="1"/>
  <c r="AB1353" i="1"/>
  <c r="AC1353" i="1" s="1"/>
  <c r="AA1353" i="1"/>
  <c r="U1353" i="1"/>
  <c r="P1353" i="1"/>
  <c r="BK1352" i="1"/>
  <c r="BA1352" i="1"/>
  <c r="BB1352" i="1" s="1"/>
  <c r="AS1352" i="1"/>
  <c r="AG1352" i="1"/>
  <c r="AH1352" i="1" s="1"/>
  <c r="AD1352" i="1"/>
  <c r="AE1352" i="1" s="1"/>
  <c r="AB1352" i="1"/>
  <c r="AC1352" i="1" s="1"/>
  <c r="AA1352" i="1"/>
  <c r="U1352" i="1"/>
  <c r="P1352" i="1"/>
  <c r="BK1351" i="1"/>
  <c r="BA1351" i="1"/>
  <c r="AS1351" i="1"/>
  <c r="AG1351" i="1"/>
  <c r="AH1351" i="1" s="1"/>
  <c r="AD1351" i="1"/>
  <c r="AE1351" i="1" s="1"/>
  <c r="AB1351" i="1"/>
  <c r="AC1351" i="1" s="1"/>
  <c r="AA1351" i="1"/>
  <c r="U1351" i="1"/>
  <c r="P1351" i="1"/>
  <c r="BK1350" i="1"/>
  <c r="BA1350" i="1"/>
  <c r="BB1350" i="1" s="1"/>
  <c r="AS1350" i="1"/>
  <c r="AG1350" i="1"/>
  <c r="AH1350" i="1" s="1"/>
  <c r="AD1350" i="1"/>
  <c r="AE1350" i="1" s="1"/>
  <c r="AB1350" i="1"/>
  <c r="AC1350" i="1" s="1"/>
  <c r="AA1350" i="1"/>
  <c r="U1350" i="1"/>
  <c r="P1350" i="1"/>
  <c r="BK1349" i="1"/>
  <c r="BA1349" i="1"/>
  <c r="BB1349" i="1" s="1"/>
  <c r="AS1349" i="1"/>
  <c r="AG1349" i="1"/>
  <c r="AH1349" i="1" s="1"/>
  <c r="AD1349" i="1"/>
  <c r="AE1349" i="1" s="1"/>
  <c r="AB1349" i="1"/>
  <c r="AC1349" i="1" s="1"/>
  <c r="AA1349" i="1"/>
  <c r="U1349" i="1"/>
  <c r="P1349" i="1"/>
  <c r="BK1348" i="1"/>
  <c r="BA1348" i="1"/>
  <c r="BB1348" i="1" s="1"/>
  <c r="AS1348" i="1"/>
  <c r="AG1348" i="1"/>
  <c r="AH1348" i="1" s="1"/>
  <c r="AD1348" i="1"/>
  <c r="AE1348" i="1" s="1"/>
  <c r="AB1348" i="1"/>
  <c r="AC1348" i="1" s="1"/>
  <c r="AA1348" i="1"/>
  <c r="U1348" i="1"/>
  <c r="P1348" i="1"/>
  <c r="BK1347" i="1"/>
  <c r="BA1347" i="1"/>
  <c r="BB1347" i="1" s="1"/>
  <c r="AS1347" i="1"/>
  <c r="AG1347" i="1"/>
  <c r="AH1347" i="1" s="1"/>
  <c r="AD1347" i="1"/>
  <c r="AE1347" i="1" s="1"/>
  <c r="AB1347" i="1"/>
  <c r="AC1347" i="1" s="1"/>
  <c r="AA1347" i="1"/>
  <c r="U1347" i="1"/>
  <c r="P1347" i="1"/>
  <c r="BK1346" i="1"/>
  <c r="BA1346" i="1"/>
  <c r="AS1346" i="1"/>
  <c r="AG1346" i="1"/>
  <c r="AH1346" i="1" s="1"/>
  <c r="AD1346" i="1"/>
  <c r="AE1346" i="1" s="1"/>
  <c r="AB1346" i="1"/>
  <c r="AC1346" i="1" s="1"/>
  <c r="AA1346" i="1"/>
  <c r="U1346" i="1"/>
  <c r="P1346" i="1"/>
  <c r="BK1345" i="1"/>
  <c r="BA1345" i="1"/>
  <c r="BB1345" i="1" s="1"/>
  <c r="AS1345" i="1"/>
  <c r="AG1345" i="1"/>
  <c r="AH1345" i="1" s="1"/>
  <c r="AD1345" i="1"/>
  <c r="AE1345" i="1" s="1"/>
  <c r="AB1345" i="1"/>
  <c r="AC1345" i="1" s="1"/>
  <c r="AA1345" i="1"/>
  <c r="U1345" i="1"/>
  <c r="P1345" i="1"/>
  <c r="BK1344" i="1"/>
  <c r="BA1344" i="1"/>
  <c r="BB1344" i="1" s="1"/>
  <c r="AS1344" i="1"/>
  <c r="AG1344" i="1"/>
  <c r="AH1344" i="1" s="1"/>
  <c r="AD1344" i="1"/>
  <c r="AE1344" i="1" s="1"/>
  <c r="AB1344" i="1"/>
  <c r="AC1344" i="1" s="1"/>
  <c r="AA1344" i="1"/>
  <c r="U1344" i="1"/>
  <c r="P1344" i="1"/>
  <c r="BK1343" i="1"/>
  <c r="BA1343" i="1"/>
  <c r="AS1343" i="1"/>
  <c r="AG1343" i="1"/>
  <c r="AH1343" i="1" s="1"/>
  <c r="AD1343" i="1"/>
  <c r="AE1343" i="1" s="1"/>
  <c r="AB1343" i="1"/>
  <c r="AC1343" i="1" s="1"/>
  <c r="AA1343" i="1"/>
  <c r="U1343" i="1"/>
  <c r="P1343" i="1"/>
  <c r="BK1342" i="1"/>
  <c r="BA1342" i="1"/>
  <c r="BB1342" i="1" s="1"/>
  <c r="AS1342" i="1"/>
  <c r="AG1342" i="1"/>
  <c r="AH1342" i="1" s="1"/>
  <c r="AD1342" i="1"/>
  <c r="AE1342" i="1" s="1"/>
  <c r="AB1342" i="1"/>
  <c r="AC1342" i="1" s="1"/>
  <c r="AA1342" i="1"/>
  <c r="U1342" i="1"/>
  <c r="P1342" i="1"/>
  <c r="BK1341" i="1"/>
  <c r="BA1341" i="1"/>
  <c r="AS1341" i="1"/>
  <c r="AG1341" i="1"/>
  <c r="AH1341" i="1" s="1"/>
  <c r="AD1341" i="1"/>
  <c r="AE1341" i="1" s="1"/>
  <c r="AB1341" i="1"/>
  <c r="AC1341" i="1" s="1"/>
  <c r="AA1341" i="1"/>
  <c r="U1341" i="1"/>
  <c r="P1341" i="1"/>
  <c r="BK1340" i="1"/>
  <c r="BA1340" i="1"/>
  <c r="BB1340" i="1" s="1"/>
  <c r="AS1340" i="1"/>
  <c r="AG1340" i="1"/>
  <c r="AH1340" i="1" s="1"/>
  <c r="AD1340" i="1"/>
  <c r="AE1340" i="1" s="1"/>
  <c r="AB1340" i="1"/>
  <c r="AC1340" i="1" s="1"/>
  <c r="AA1340" i="1"/>
  <c r="U1340" i="1"/>
  <c r="P1340" i="1"/>
  <c r="BA1339" i="1"/>
  <c r="AS1339" i="1"/>
  <c r="AG1339" i="1"/>
  <c r="AH1339" i="1" s="1"/>
  <c r="AD1339" i="1"/>
  <c r="AE1339" i="1" s="1"/>
  <c r="AB1339" i="1"/>
  <c r="AC1339" i="1" s="1"/>
  <c r="AA1339" i="1"/>
  <c r="U1339" i="1"/>
  <c r="P1339" i="1"/>
  <c r="BK1338" i="1"/>
  <c r="BA1338" i="1"/>
  <c r="BB1338" i="1" s="1"/>
  <c r="AS1338" i="1"/>
  <c r="AG1338" i="1"/>
  <c r="AH1338" i="1" s="1"/>
  <c r="AD1338" i="1"/>
  <c r="AE1338" i="1" s="1"/>
  <c r="AB1338" i="1"/>
  <c r="AC1338" i="1" s="1"/>
  <c r="AA1338" i="1"/>
  <c r="U1338" i="1"/>
  <c r="P1338" i="1"/>
  <c r="BK1337" i="1"/>
  <c r="BA1337" i="1"/>
  <c r="AS1337" i="1"/>
  <c r="AG1337" i="1"/>
  <c r="AH1337" i="1" s="1"/>
  <c r="AD1337" i="1"/>
  <c r="AE1337" i="1" s="1"/>
  <c r="AB1337" i="1"/>
  <c r="AC1337" i="1" s="1"/>
  <c r="AA1337" i="1"/>
  <c r="U1337" i="1"/>
  <c r="P1337" i="1"/>
  <c r="BK1336" i="1"/>
  <c r="BA1336" i="1"/>
  <c r="BB1336" i="1" s="1"/>
  <c r="AS1336" i="1"/>
  <c r="AG1336" i="1"/>
  <c r="AH1336" i="1" s="1"/>
  <c r="AD1336" i="1"/>
  <c r="AE1336" i="1" s="1"/>
  <c r="AB1336" i="1"/>
  <c r="AC1336" i="1" s="1"/>
  <c r="AA1336" i="1"/>
  <c r="U1336" i="1"/>
  <c r="P1336" i="1"/>
  <c r="BK1335" i="1"/>
  <c r="BA1335" i="1"/>
  <c r="BB1335" i="1" s="1"/>
  <c r="AS1335" i="1"/>
  <c r="AG1335" i="1"/>
  <c r="AH1335" i="1" s="1"/>
  <c r="AD1335" i="1"/>
  <c r="AE1335" i="1" s="1"/>
  <c r="AB1335" i="1"/>
  <c r="AC1335" i="1" s="1"/>
  <c r="AA1335" i="1"/>
  <c r="U1335" i="1"/>
  <c r="P1335" i="1"/>
  <c r="BK1334" i="1"/>
  <c r="BA1334" i="1"/>
  <c r="AS1334" i="1"/>
  <c r="AG1334" i="1"/>
  <c r="AH1334" i="1" s="1"/>
  <c r="AD1334" i="1"/>
  <c r="AE1334" i="1" s="1"/>
  <c r="AB1334" i="1"/>
  <c r="AC1334" i="1" s="1"/>
  <c r="AA1334" i="1"/>
  <c r="U1334" i="1"/>
  <c r="P1334" i="1"/>
  <c r="BK1333" i="1"/>
  <c r="BA1333" i="1"/>
  <c r="AS1333" i="1"/>
  <c r="AG1333" i="1"/>
  <c r="AH1333" i="1" s="1"/>
  <c r="AD1333" i="1"/>
  <c r="AE1333" i="1" s="1"/>
  <c r="AB1333" i="1"/>
  <c r="AC1333" i="1" s="1"/>
  <c r="AA1333" i="1"/>
  <c r="U1333" i="1"/>
  <c r="P1333" i="1"/>
  <c r="BK1332" i="1"/>
  <c r="BA1332" i="1"/>
  <c r="AS1332" i="1"/>
  <c r="AG1332" i="1"/>
  <c r="AH1332" i="1" s="1"/>
  <c r="AD1332" i="1"/>
  <c r="AE1332" i="1" s="1"/>
  <c r="AB1332" i="1"/>
  <c r="AC1332" i="1" s="1"/>
  <c r="AA1332" i="1"/>
  <c r="U1332" i="1"/>
  <c r="P1332" i="1"/>
  <c r="BK1331" i="1"/>
  <c r="BA1331" i="1"/>
  <c r="AS1331" i="1"/>
  <c r="AG1331" i="1"/>
  <c r="AH1331" i="1" s="1"/>
  <c r="AD1331" i="1"/>
  <c r="AE1331" i="1" s="1"/>
  <c r="AB1331" i="1"/>
  <c r="AC1331" i="1" s="1"/>
  <c r="AA1331" i="1"/>
  <c r="U1331" i="1"/>
  <c r="P1331" i="1"/>
  <c r="BK1330" i="1"/>
  <c r="BA1330" i="1"/>
  <c r="AS1330" i="1"/>
  <c r="AG1330" i="1"/>
  <c r="AH1330" i="1" s="1"/>
  <c r="AD1330" i="1"/>
  <c r="AE1330" i="1" s="1"/>
  <c r="AB1330" i="1"/>
  <c r="AC1330" i="1" s="1"/>
  <c r="AA1330" i="1"/>
  <c r="U1330" i="1"/>
  <c r="P1330" i="1"/>
  <c r="BK1329" i="1"/>
  <c r="BA1329" i="1"/>
  <c r="BB1329" i="1" s="1"/>
  <c r="AS1329" i="1"/>
  <c r="AG1329" i="1"/>
  <c r="AH1329" i="1" s="1"/>
  <c r="AD1329" i="1"/>
  <c r="AE1329" i="1" s="1"/>
  <c r="AB1329" i="1"/>
  <c r="AC1329" i="1" s="1"/>
  <c r="AA1329" i="1"/>
  <c r="Z1329" i="1"/>
  <c r="U1329" i="1"/>
  <c r="P1329" i="1"/>
  <c r="BK1328" i="1"/>
  <c r="BA1328" i="1"/>
  <c r="AS1328" i="1"/>
  <c r="AG1328" i="1"/>
  <c r="AH1328" i="1" s="1"/>
  <c r="AD1328" i="1"/>
  <c r="AE1328" i="1" s="1"/>
  <c r="AB1328" i="1"/>
  <c r="AC1328" i="1" s="1"/>
  <c r="AA1328" i="1"/>
  <c r="Z1328" i="1"/>
  <c r="W1328" i="1"/>
  <c r="P1328" i="1" s="1"/>
  <c r="U1328" i="1"/>
  <c r="BK1327" i="1"/>
  <c r="BA1327" i="1"/>
  <c r="BB1327" i="1" s="1"/>
  <c r="AS1327" i="1"/>
  <c r="AG1327" i="1"/>
  <c r="AH1327" i="1" s="1"/>
  <c r="AD1327" i="1"/>
  <c r="AE1327" i="1" s="1"/>
  <c r="AB1327" i="1"/>
  <c r="AC1327" i="1" s="1"/>
  <c r="AA1327" i="1"/>
  <c r="Z1327" i="1"/>
  <c r="U1327" i="1"/>
  <c r="P1327" i="1"/>
  <c r="BK1326" i="1"/>
  <c r="BA1326" i="1"/>
  <c r="BB1326" i="1" s="1"/>
  <c r="AS1326" i="1"/>
  <c r="AG1326" i="1"/>
  <c r="AH1326" i="1" s="1"/>
  <c r="AD1326" i="1"/>
  <c r="AE1326" i="1" s="1"/>
  <c r="AB1326" i="1"/>
  <c r="AC1326" i="1" s="1"/>
  <c r="AA1326" i="1"/>
  <c r="Z1326" i="1"/>
  <c r="U1326" i="1"/>
  <c r="P1326" i="1"/>
  <c r="O1326" i="1"/>
  <c r="BK1325" i="1"/>
  <c r="BA1325" i="1"/>
  <c r="AS1325" i="1"/>
  <c r="AG1325" i="1"/>
  <c r="AH1325" i="1" s="1"/>
  <c r="AD1325" i="1"/>
  <c r="AE1325" i="1" s="1"/>
  <c r="AB1325" i="1"/>
  <c r="AC1325" i="1" s="1"/>
  <c r="AA1325" i="1"/>
  <c r="U1325" i="1"/>
  <c r="P1325" i="1"/>
  <c r="BK1324" i="1"/>
  <c r="BA1324" i="1"/>
  <c r="BB1324" i="1" s="1"/>
  <c r="AS1324" i="1"/>
  <c r="AG1324" i="1"/>
  <c r="AH1324" i="1" s="1"/>
  <c r="AD1324" i="1"/>
  <c r="AE1324" i="1" s="1"/>
  <c r="AB1324" i="1"/>
  <c r="AC1324" i="1" s="1"/>
  <c r="AA1324" i="1"/>
  <c r="U1324" i="1"/>
  <c r="P1324" i="1"/>
  <c r="BK1323" i="1"/>
  <c r="BA1323" i="1"/>
  <c r="AS1323" i="1"/>
  <c r="AG1323" i="1"/>
  <c r="AH1323" i="1" s="1"/>
  <c r="AD1323" i="1"/>
  <c r="AE1323" i="1" s="1"/>
  <c r="AB1323" i="1"/>
  <c r="AC1323" i="1" s="1"/>
  <c r="AA1323" i="1"/>
  <c r="U1323" i="1"/>
  <c r="P1323" i="1"/>
  <c r="BK1322" i="1"/>
  <c r="BA1322" i="1"/>
  <c r="BB1322" i="1" s="1"/>
  <c r="AS1322" i="1"/>
  <c r="AG1322" i="1"/>
  <c r="AH1322" i="1" s="1"/>
  <c r="AD1322" i="1"/>
  <c r="AE1322" i="1" s="1"/>
  <c r="AB1322" i="1"/>
  <c r="AC1322" i="1" s="1"/>
  <c r="AA1322" i="1"/>
  <c r="U1322" i="1"/>
  <c r="P1322" i="1"/>
  <c r="BK1321" i="1"/>
  <c r="BA1321" i="1"/>
  <c r="BB1321" i="1" s="1"/>
  <c r="AS1321" i="1"/>
  <c r="AG1321" i="1"/>
  <c r="AH1321" i="1" s="1"/>
  <c r="AD1321" i="1"/>
  <c r="AE1321" i="1" s="1"/>
  <c r="AB1321" i="1"/>
  <c r="AC1321" i="1" s="1"/>
  <c r="AA1321" i="1"/>
  <c r="U1321" i="1"/>
  <c r="P1321" i="1"/>
  <c r="BK1320" i="1"/>
  <c r="BA1320" i="1"/>
  <c r="AS1320" i="1"/>
  <c r="AG1320" i="1"/>
  <c r="AH1320" i="1" s="1"/>
  <c r="AD1320" i="1"/>
  <c r="AE1320" i="1" s="1"/>
  <c r="AB1320" i="1"/>
  <c r="AC1320" i="1" s="1"/>
  <c r="AA1320" i="1"/>
  <c r="U1320" i="1"/>
  <c r="P1320" i="1"/>
  <c r="BK1319" i="1"/>
  <c r="BA1319" i="1"/>
  <c r="BB1319" i="1" s="1"/>
  <c r="AS1319" i="1"/>
  <c r="AG1319" i="1"/>
  <c r="AH1319" i="1" s="1"/>
  <c r="AD1319" i="1"/>
  <c r="AE1319" i="1" s="1"/>
  <c r="AB1319" i="1"/>
  <c r="AC1319" i="1" s="1"/>
  <c r="AA1319" i="1"/>
  <c r="U1319" i="1"/>
  <c r="P1319" i="1"/>
  <c r="BK1318" i="1"/>
  <c r="BA1318" i="1"/>
  <c r="BB1318" i="1" s="1"/>
  <c r="AS1318" i="1"/>
  <c r="AG1318" i="1"/>
  <c r="AH1318" i="1" s="1"/>
  <c r="AD1318" i="1"/>
  <c r="AE1318" i="1" s="1"/>
  <c r="AB1318" i="1"/>
  <c r="AC1318" i="1" s="1"/>
  <c r="AA1318" i="1"/>
  <c r="U1318" i="1"/>
  <c r="P1318" i="1"/>
  <c r="BK1317" i="1"/>
  <c r="BA1317" i="1"/>
  <c r="AS1317" i="1"/>
  <c r="AG1317" i="1"/>
  <c r="AH1317" i="1" s="1"/>
  <c r="AD1317" i="1"/>
  <c r="AE1317" i="1" s="1"/>
  <c r="AB1317" i="1"/>
  <c r="AC1317" i="1" s="1"/>
  <c r="AA1317" i="1"/>
  <c r="U1317" i="1"/>
  <c r="P1317" i="1"/>
  <c r="BK1316" i="1"/>
  <c r="BA1316" i="1"/>
  <c r="AS1316" i="1"/>
  <c r="AG1316" i="1"/>
  <c r="AH1316" i="1" s="1"/>
  <c r="AD1316" i="1"/>
  <c r="AE1316" i="1" s="1"/>
  <c r="AB1316" i="1"/>
  <c r="AC1316" i="1" s="1"/>
  <c r="AA1316" i="1"/>
  <c r="U1316" i="1"/>
  <c r="P1316" i="1"/>
  <c r="BK1315" i="1"/>
  <c r="BA1315" i="1"/>
  <c r="BB1315" i="1" s="1"/>
  <c r="AS1315" i="1"/>
  <c r="AG1315" i="1"/>
  <c r="AH1315" i="1" s="1"/>
  <c r="AD1315" i="1"/>
  <c r="AE1315" i="1" s="1"/>
  <c r="AB1315" i="1"/>
  <c r="AC1315" i="1" s="1"/>
  <c r="AA1315" i="1"/>
  <c r="U1315" i="1"/>
  <c r="P1315" i="1"/>
  <c r="BK1314" i="1"/>
  <c r="BA1314" i="1"/>
  <c r="BB1314" i="1" s="1"/>
  <c r="AS1314" i="1"/>
  <c r="AG1314" i="1"/>
  <c r="AH1314" i="1" s="1"/>
  <c r="AD1314" i="1"/>
  <c r="AE1314" i="1" s="1"/>
  <c r="AB1314" i="1"/>
  <c r="AC1314" i="1" s="1"/>
  <c r="AA1314" i="1"/>
  <c r="U1314" i="1"/>
  <c r="P1314" i="1"/>
  <c r="BK1313" i="1"/>
  <c r="BA1313" i="1"/>
  <c r="AS1313" i="1"/>
  <c r="AG1313" i="1"/>
  <c r="AH1313" i="1" s="1"/>
  <c r="AD1313" i="1"/>
  <c r="AE1313" i="1" s="1"/>
  <c r="AB1313" i="1"/>
  <c r="AC1313" i="1" s="1"/>
  <c r="AA1313" i="1"/>
  <c r="U1313" i="1"/>
  <c r="P1313" i="1"/>
  <c r="BK1312" i="1"/>
  <c r="BA1312" i="1"/>
  <c r="BB1312" i="1" s="1"/>
  <c r="AS1312" i="1"/>
  <c r="AG1312" i="1"/>
  <c r="AH1312" i="1" s="1"/>
  <c r="AD1312" i="1"/>
  <c r="AE1312" i="1" s="1"/>
  <c r="AB1312" i="1"/>
  <c r="AC1312" i="1" s="1"/>
  <c r="AA1312" i="1"/>
  <c r="U1312" i="1"/>
  <c r="P1312" i="1"/>
  <c r="BK1311" i="1"/>
  <c r="BA1311" i="1"/>
  <c r="BB1311" i="1" s="1"/>
  <c r="AS1311" i="1"/>
  <c r="AG1311" i="1"/>
  <c r="AH1311" i="1" s="1"/>
  <c r="AD1311" i="1"/>
  <c r="AE1311" i="1" s="1"/>
  <c r="AB1311" i="1"/>
  <c r="AC1311" i="1" s="1"/>
  <c r="AA1311" i="1"/>
  <c r="U1311" i="1"/>
  <c r="P1311" i="1"/>
  <c r="BK1310" i="1"/>
  <c r="BA1310" i="1"/>
  <c r="BB1310" i="1" s="1"/>
  <c r="AS1310" i="1"/>
  <c r="AG1310" i="1"/>
  <c r="AH1310" i="1" s="1"/>
  <c r="AD1310" i="1"/>
  <c r="AE1310" i="1" s="1"/>
  <c r="AB1310" i="1"/>
  <c r="AC1310" i="1" s="1"/>
  <c r="AA1310" i="1"/>
  <c r="U1310" i="1"/>
  <c r="P1310" i="1"/>
  <c r="BK1309" i="1"/>
  <c r="BA1309" i="1"/>
  <c r="AS1309" i="1"/>
  <c r="AG1309" i="1"/>
  <c r="AH1309" i="1" s="1"/>
  <c r="AD1309" i="1"/>
  <c r="AE1309" i="1" s="1"/>
  <c r="AB1309" i="1"/>
  <c r="AC1309" i="1" s="1"/>
  <c r="AA1309" i="1"/>
  <c r="U1309" i="1"/>
  <c r="P1309" i="1"/>
  <c r="BK1308" i="1"/>
  <c r="BA1308" i="1"/>
  <c r="BB1308" i="1" s="1"/>
  <c r="AS1308" i="1"/>
  <c r="AG1308" i="1"/>
  <c r="AH1308" i="1" s="1"/>
  <c r="AD1308" i="1"/>
  <c r="AE1308" i="1" s="1"/>
  <c r="AB1308" i="1"/>
  <c r="AC1308" i="1" s="1"/>
  <c r="AA1308" i="1"/>
  <c r="U1308" i="1"/>
  <c r="P1308" i="1"/>
  <c r="BK1307" i="1"/>
  <c r="BA1307" i="1"/>
  <c r="AS1307" i="1"/>
  <c r="AG1307" i="1"/>
  <c r="AH1307" i="1" s="1"/>
  <c r="AD1307" i="1"/>
  <c r="AE1307" i="1" s="1"/>
  <c r="AB1307" i="1"/>
  <c r="AC1307" i="1" s="1"/>
  <c r="AA1307" i="1"/>
  <c r="U1307" i="1"/>
  <c r="P1307" i="1"/>
  <c r="BK1306" i="1"/>
  <c r="BA1306" i="1"/>
  <c r="AS1306" i="1"/>
  <c r="AG1306" i="1"/>
  <c r="AH1306" i="1" s="1"/>
  <c r="AD1306" i="1"/>
  <c r="AE1306" i="1" s="1"/>
  <c r="AB1306" i="1"/>
  <c r="AC1306" i="1" s="1"/>
  <c r="AA1306" i="1"/>
  <c r="U1306" i="1"/>
  <c r="P1306" i="1"/>
  <c r="BK1305" i="1"/>
  <c r="BA1305" i="1"/>
  <c r="AS1305" i="1"/>
  <c r="AG1305" i="1"/>
  <c r="AH1305" i="1" s="1"/>
  <c r="AD1305" i="1"/>
  <c r="AE1305" i="1" s="1"/>
  <c r="AB1305" i="1"/>
  <c r="AC1305" i="1" s="1"/>
  <c r="AA1305" i="1"/>
  <c r="U1305" i="1"/>
  <c r="P1305" i="1"/>
  <c r="BK1304" i="1"/>
  <c r="BA1304" i="1"/>
  <c r="BB1304" i="1" s="1"/>
  <c r="AS1304" i="1"/>
  <c r="AG1304" i="1"/>
  <c r="AH1304" i="1" s="1"/>
  <c r="AD1304" i="1"/>
  <c r="AE1304" i="1" s="1"/>
  <c r="AB1304" i="1"/>
  <c r="AC1304" i="1" s="1"/>
  <c r="AA1304" i="1"/>
  <c r="U1304" i="1"/>
  <c r="P1304" i="1"/>
  <c r="BK1303" i="1"/>
  <c r="BA1303" i="1"/>
  <c r="BB1303" i="1" s="1"/>
  <c r="AS1303" i="1"/>
  <c r="AG1303" i="1"/>
  <c r="AH1303" i="1" s="1"/>
  <c r="AD1303" i="1"/>
  <c r="AE1303" i="1" s="1"/>
  <c r="AB1303" i="1"/>
  <c r="AC1303" i="1" s="1"/>
  <c r="AA1303" i="1"/>
  <c r="U1303" i="1"/>
  <c r="P1303" i="1"/>
  <c r="BK1302" i="1"/>
  <c r="BA1302" i="1"/>
  <c r="BB1302" i="1" s="1"/>
  <c r="AS1302" i="1"/>
  <c r="AG1302" i="1"/>
  <c r="AH1302" i="1" s="1"/>
  <c r="AD1302" i="1"/>
  <c r="AE1302" i="1" s="1"/>
  <c r="AB1302" i="1"/>
  <c r="AC1302" i="1" s="1"/>
  <c r="AA1302" i="1"/>
  <c r="U1302" i="1"/>
  <c r="P1302" i="1"/>
  <c r="BK1301" i="1"/>
  <c r="BA1301" i="1"/>
  <c r="AS1301" i="1"/>
  <c r="AG1301" i="1"/>
  <c r="AH1301" i="1" s="1"/>
  <c r="AD1301" i="1"/>
  <c r="AE1301" i="1" s="1"/>
  <c r="AB1301" i="1"/>
  <c r="AC1301" i="1" s="1"/>
  <c r="AA1301" i="1"/>
  <c r="W1301" i="1"/>
  <c r="P1301" i="1" s="1"/>
  <c r="U1301" i="1"/>
  <c r="M1301" i="1"/>
  <c r="BK1300" i="1"/>
  <c r="BA1300" i="1"/>
  <c r="AS1300" i="1"/>
  <c r="AG1300" i="1"/>
  <c r="AH1300" i="1" s="1"/>
  <c r="AD1300" i="1"/>
  <c r="AE1300" i="1" s="1"/>
  <c r="AB1300" i="1"/>
  <c r="AC1300" i="1" s="1"/>
  <c r="AA1300" i="1"/>
  <c r="Y1300" i="1"/>
  <c r="U1300" i="1"/>
  <c r="P1300" i="1"/>
  <c r="BK1299" i="1"/>
  <c r="BA1299" i="1"/>
  <c r="BB1299" i="1" s="1"/>
  <c r="AS1299" i="1"/>
  <c r="AG1299" i="1"/>
  <c r="AH1299" i="1" s="1"/>
  <c r="AD1299" i="1"/>
  <c r="AE1299" i="1" s="1"/>
  <c r="AB1299" i="1"/>
  <c r="AC1299" i="1" s="1"/>
  <c r="AA1299" i="1"/>
  <c r="U1299" i="1"/>
  <c r="P1299" i="1"/>
  <c r="BK1298" i="1"/>
  <c r="BA1298" i="1"/>
  <c r="AS1298" i="1"/>
  <c r="AG1298" i="1"/>
  <c r="AH1298" i="1" s="1"/>
  <c r="AD1298" i="1"/>
  <c r="AE1298" i="1" s="1"/>
  <c r="AB1298" i="1"/>
  <c r="AC1298" i="1" s="1"/>
  <c r="AA1298" i="1"/>
  <c r="U1298" i="1"/>
  <c r="P1298" i="1"/>
  <c r="BK1297" i="1"/>
  <c r="BA1297" i="1"/>
  <c r="BB1297" i="1" s="1"/>
  <c r="AS1297" i="1"/>
  <c r="AG1297" i="1"/>
  <c r="AH1297" i="1" s="1"/>
  <c r="AD1297" i="1"/>
  <c r="AE1297" i="1" s="1"/>
  <c r="AB1297" i="1"/>
  <c r="AC1297" i="1" s="1"/>
  <c r="AA1297" i="1"/>
  <c r="U1297" i="1"/>
  <c r="P1297" i="1"/>
  <c r="BK1296" i="1"/>
  <c r="BA1296" i="1"/>
  <c r="AS1296" i="1"/>
  <c r="AG1296" i="1"/>
  <c r="AH1296" i="1" s="1"/>
  <c r="AD1296" i="1"/>
  <c r="AE1296" i="1" s="1"/>
  <c r="AB1296" i="1"/>
  <c r="AC1296" i="1" s="1"/>
  <c r="AA1296" i="1"/>
  <c r="U1296" i="1"/>
  <c r="P1296" i="1"/>
  <c r="BK1295" i="1"/>
  <c r="BA1295" i="1"/>
  <c r="BB1295" i="1" s="1"/>
  <c r="AS1295" i="1"/>
  <c r="AG1295" i="1"/>
  <c r="AH1295" i="1" s="1"/>
  <c r="AD1295" i="1"/>
  <c r="AE1295" i="1" s="1"/>
  <c r="AB1295" i="1"/>
  <c r="AC1295" i="1" s="1"/>
  <c r="AA1295" i="1"/>
  <c r="U1295" i="1"/>
  <c r="P1295" i="1"/>
  <c r="BK1294" i="1"/>
  <c r="BA1294" i="1"/>
  <c r="BB1294" i="1" s="1"/>
  <c r="AS1294" i="1"/>
  <c r="AG1294" i="1"/>
  <c r="AH1294" i="1" s="1"/>
  <c r="AD1294" i="1"/>
  <c r="AE1294" i="1" s="1"/>
  <c r="AB1294" i="1"/>
  <c r="AC1294" i="1" s="1"/>
  <c r="AA1294" i="1"/>
  <c r="U1294" i="1"/>
  <c r="P1294" i="1"/>
  <c r="BK1293" i="1"/>
  <c r="BA1293" i="1"/>
  <c r="BB1293" i="1" s="1"/>
  <c r="AS1293" i="1"/>
  <c r="AG1293" i="1"/>
  <c r="AH1293" i="1" s="1"/>
  <c r="AD1293" i="1"/>
  <c r="AE1293" i="1" s="1"/>
  <c r="AB1293" i="1"/>
  <c r="AC1293" i="1" s="1"/>
  <c r="AA1293" i="1"/>
  <c r="U1293" i="1"/>
  <c r="P1293" i="1"/>
  <c r="BK1292" i="1"/>
  <c r="BA1292" i="1"/>
  <c r="AS1292" i="1"/>
  <c r="AG1292" i="1"/>
  <c r="AH1292" i="1" s="1"/>
  <c r="AD1292" i="1"/>
  <c r="AE1292" i="1" s="1"/>
  <c r="AB1292" i="1"/>
  <c r="AC1292" i="1" s="1"/>
  <c r="AA1292" i="1"/>
  <c r="U1292" i="1"/>
  <c r="P1292" i="1"/>
  <c r="BK1291" i="1"/>
  <c r="BA1291" i="1"/>
  <c r="BB1291" i="1" s="1"/>
  <c r="AS1291" i="1"/>
  <c r="AG1291" i="1"/>
  <c r="AH1291" i="1" s="1"/>
  <c r="AD1291" i="1"/>
  <c r="AE1291" i="1" s="1"/>
  <c r="AB1291" i="1"/>
  <c r="AC1291" i="1" s="1"/>
  <c r="AA1291" i="1"/>
  <c r="U1291" i="1"/>
  <c r="P1291" i="1"/>
  <c r="BK1290" i="1"/>
  <c r="BA1290" i="1"/>
  <c r="BB1290" i="1" s="1"/>
  <c r="AS1290" i="1"/>
  <c r="AG1290" i="1"/>
  <c r="AH1290" i="1" s="1"/>
  <c r="AD1290" i="1"/>
  <c r="AE1290" i="1" s="1"/>
  <c r="AB1290" i="1"/>
  <c r="AC1290" i="1" s="1"/>
  <c r="AA1290" i="1"/>
  <c r="U1290" i="1"/>
  <c r="P1290" i="1"/>
  <c r="BK1289" i="1"/>
  <c r="BA1289" i="1"/>
  <c r="BB1289" i="1" s="1"/>
  <c r="AS1289" i="1"/>
  <c r="AG1289" i="1"/>
  <c r="AH1289" i="1" s="1"/>
  <c r="AD1289" i="1"/>
  <c r="AE1289" i="1" s="1"/>
  <c r="AB1289" i="1"/>
  <c r="AC1289" i="1" s="1"/>
  <c r="AA1289" i="1"/>
  <c r="U1289" i="1"/>
  <c r="P1289" i="1"/>
  <c r="BK1288" i="1"/>
  <c r="BA1288" i="1"/>
  <c r="AS1288" i="1"/>
  <c r="AG1288" i="1"/>
  <c r="AH1288" i="1" s="1"/>
  <c r="AD1288" i="1"/>
  <c r="AE1288" i="1" s="1"/>
  <c r="AB1288" i="1"/>
  <c r="AC1288" i="1" s="1"/>
  <c r="AA1288" i="1"/>
  <c r="U1288" i="1"/>
  <c r="P1288" i="1"/>
  <c r="BK1287" i="1"/>
  <c r="BA1287" i="1"/>
  <c r="BB1287" i="1" s="1"/>
  <c r="AS1287" i="1"/>
  <c r="AG1287" i="1"/>
  <c r="AH1287" i="1" s="1"/>
  <c r="AD1287" i="1"/>
  <c r="AE1287" i="1" s="1"/>
  <c r="AB1287" i="1"/>
  <c r="AC1287" i="1" s="1"/>
  <c r="AA1287" i="1"/>
  <c r="U1287" i="1"/>
  <c r="P1287" i="1"/>
  <c r="BK1286" i="1"/>
  <c r="BA1286" i="1"/>
  <c r="AS1286" i="1"/>
  <c r="AG1286" i="1"/>
  <c r="AH1286" i="1" s="1"/>
  <c r="AD1286" i="1"/>
  <c r="AE1286" i="1" s="1"/>
  <c r="AB1286" i="1"/>
  <c r="AC1286" i="1" s="1"/>
  <c r="AA1286" i="1"/>
  <c r="U1286" i="1"/>
  <c r="S1286" i="1"/>
  <c r="P1286" i="1"/>
  <c r="BK1285" i="1"/>
  <c r="BA1285" i="1"/>
  <c r="AS1285" i="1"/>
  <c r="AG1285" i="1"/>
  <c r="AH1285" i="1" s="1"/>
  <c r="AD1285" i="1"/>
  <c r="AE1285" i="1" s="1"/>
  <c r="AB1285" i="1"/>
  <c r="AC1285" i="1" s="1"/>
  <c r="AA1285" i="1"/>
  <c r="U1285" i="1"/>
  <c r="P1285" i="1"/>
  <c r="BK1284" i="1"/>
  <c r="BA1284" i="1"/>
  <c r="BB1284" i="1" s="1"/>
  <c r="AS1284" i="1"/>
  <c r="AG1284" i="1"/>
  <c r="AH1284" i="1" s="1"/>
  <c r="AD1284" i="1"/>
  <c r="AE1284" i="1" s="1"/>
  <c r="AB1284" i="1"/>
  <c r="AC1284" i="1" s="1"/>
  <c r="AA1284" i="1"/>
  <c r="U1284" i="1"/>
  <c r="P1284" i="1"/>
  <c r="BK1283" i="1"/>
  <c r="BA1283" i="1"/>
  <c r="BB1283" i="1" s="1"/>
  <c r="AS1283" i="1"/>
  <c r="AG1283" i="1"/>
  <c r="AH1283" i="1" s="1"/>
  <c r="AD1283" i="1"/>
  <c r="AE1283" i="1" s="1"/>
  <c r="AB1283" i="1"/>
  <c r="AC1283" i="1" s="1"/>
  <c r="AA1283" i="1"/>
  <c r="U1283" i="1"/>
  <c r="P1283" i="1"/>
  <c r="BK1282" i="1"/>
  <c r="BA1282" i="1"/>
  <c r="AS1282" i="1"/>
  <c r="AG1282" i="1"/>
  <c r="AH1282" i="1" s="1"/>
  <c r="AD1282" i="1"/>
  <c r="AE1282" i="1" s="1"/>
  <c r="AB1282" i="1"/>
  <c r="AC1282" i="1" s="1"/>
  <c r="AA1282" i="1"/>
  <c r="U1282" i="1"/>
  <c r="P1282" i="1"/>
  <c r="BK1281" i="1"/>
  <c r="BA1281" i="1"/>
  <c r="AS1281" i="1"/>
  <c r="AG1281" i="1"/>
  <c r="AH1281" i="1" s="1"/>
  <c r="AD1281" i="1"/>
  <c r="AE1281" i="1" s="1"/>
  <c r="AB1281" i="1"/>
  <c r="AC1281" i="1" s="1"/>
  <c r="AA1281" i="1"/>
  <c r="U1281" i="1"/>
  <c r="P1281" i="1"/>
  <c r="BK1280" i="1"/>
  <c r="BA1280" i="1"/>
  <c r="BB1280" i="1" s="1"/>
  <c r="AS1280" i="1"/>
  <c r="AG1280" i="1"/>
  <c r="AH1280" i="1" s="1"/>
  <c r="AD1280" i="1"/>
  <c r="AE1280" i="1" s="1"/>
  <c r="AB1280" i="1"/>
  <c r="AC1280" i="1" s="1"/>
  <c r="AA1280" i="1"/>
  <c r="U1280" i="1"/>
  <c r="P1280" i="1"/>
  <c r="BK1279" i="1"/>
  <c r="BA1279" i="1"/>
  <c r="BB1279" i="1" s="1"/>
  <c r="AS1279" i="1"/>
  <c r="AG1279" i="1"/>
  <c r="AH1279" i="1" s="1"/>
  <c r="AD1279" i="1"/>
  <c r="AE1279" i="1" s="1"/>
  <c r="AB1279" i="1"/>
  <c r="AC1279" i="1" s="1"/>
  <c r="AA1279" i="1"/>
  <c r="U1279" i="1"/>
  <c r="P1279" i="1"/>
  <c r="BK1278" i="1"/>
  <c r="BA1278" i="1"/>
  <c r="AS1278" i="1"/>
  <c r="AG1278" i="1"/>
  <c r="AH1278" i="1" s="1"/>
  <c r="AD1278" i="1"/>
  <c r="AE1278" i="1" s="1"/>
  <c r="AB1278" i="1"/>
  <c r="AC1278" i="1" s="1"/>
  <c r="AA1278" i="1"/>
  <c r="U1278" i="1"/>
  <c r="P1278" i="1"/>
  <c r="BK1277" i="1"/>
  <c r="BA1277" i="1"/>
  <c r="BB1277" i="1" s="1"/>
  <c r="AS1277" i="1"/>
  <c r="AG1277" i="1"/>
  <c r="AH1277" i="1" s="1"/>
  <c r="AD1277" i="1"/>
  <c r="AE1277" i="1" s="1"/>
  <c r="AB1277" i="1"/>
  <c r="AC1277" i="1" s="1"/>
  <c r="AA1277" i="1"/>
  <c r="U1277" i="1"/>
  <c r="P1277" i="1"/>
  <c r="BK1276" i="1"/>
  <c r="BA1276" i="1"/>
  <c r="AS1276" i="1"/>
  <c r="AG1276" i="1"/>
  <c r="AH1276" i="1" s="1"/>
  <c r="AD1276" i="1"/>
  <c r="AE1276" i="1" s="1"/>
  <c r="AB1276" i="1"/>
  <c r="AC1276" i="1" s="1"/>
  <c r="AA1276" i="1"/>
  <c r="U1276" i="1"/>
  <c r="P1276" i="1"/>
  <c r="BK1275" i="1"/>
  <c r="BA1275" i="1"/>
  <c r="BB1275" i="1" s="1"/>
  <c r="AS1275" i="1"/>
  <c r="AG1275" i="1"/>
  <c r="AH1275" i="1" s="1"/>
  <c r="AD1275" i="1"/>
  <c r="AE1275" i="1" s="1"/>
  <c r="AB1275" i="1"/>
  <c r="AC1275" i="1" s="1"/>
  <c r="AA1275" i="1"/>
  <c r="U1275" i="1"/>
  <c r="P1275" i="1"/>
  <c r="BK1274" i="1"/>
  <c r="BA1274" i="1"/>
  <c r="BB1274" i="1" s="1"/>
  <c r="AS1274" i="1"/>
  <c r="AG1274" i="1"/>
  <c r="AH1274" i="1" s="1"/>
  <c r="AD1274" i="1"/>
  <c r="AE1274" i="1" s="1"/>
  <c r="AB1274" i="1"/>
  <c r="AC1274" i="1" s="1"/>
  <c r="AA1274" i="1"/>
  <c r="U1274" i="1"/>
  <c r="P1274" i="1"/>
  <c r="BK1273" i="1"/>
  <c r="BA1273" i="1"/>
  <c r="BB1273" i="1" s="1"/>
  <c r="AS1273" i="1"/>
  <c r="AG1273" i="1"/>
  <c r="AH1273" i="1" s="1"/>
  <c r="AD1273" i="1"/>
  <c r="AE1273" i="1" s="1"/>
  <c r="AB1273" i="1"/>
  <c r="AC1273" i="1" s="1"/>
  <c r="AA1273" i="1"/>
  <c r="Z1273" i="1"/>
  <c r="U1273" i="1"/>
  <c r="P1273" i="1"/>
  <c r="BK1272" i="1"/>
  <c r="BA1272" i="1"/>
  <c r="BB1272" i="1" s="1"/>
  <c r="AS1272" i="1"/>
  <c r="AG1272" i="1"/>
  <c r="AH1272" i="1" s="1"/>
  <c r="AD1272" i="1"/>
  <c r="AE1272" i="1" s="1"/>
  <c r="AB1272" i="1"/>
  <c r="AC1272" i="1" s="1"/>
  <c r="AA1272" i="1"/>
  <c r="U1272" i="1"/>
  <c r="P1272" i="1"/>
  <c r="BK1271" i="1"/>
  <c r="BA1271" i="1"/>
  <c r="BB1271" i="1" s="1"/>
  <c r="AS1271" i="1"/>
  <c r="AG1271" i="1"/>
  <c r="AH1271" i="1" s="1"/>
  <c r="AD1271" i="1"/>
  <c r="AE1271" i="1" s="1"/>
  <c r="AB1271" i="1"/>
  <c r="AC1271" i="1" s="1"/>
  <c r="AA1271" i="1"/>
  <c r="Z1271" i="1"/>
  <c r="U1271" i="1"/>
  <c r="P1271" i="1"/>
  <c r="M1271" i="1"/>
  <c r="BK1270" i="1"/>
  <c r="BA1270" i="1"/>
  <c r="BB1270" i="1" s="1"/>
  <c r="AS1270" i="1"/>
  <c r="AG1270" i="1"/>
  <c r="AH1270" i="1" s="1"/>
  <c r="AD1270" i="1"/>
  <c r="AE1270" i="1" s="1"/>
  <c r="AB1270" i="1"/>
  <c r="AC1270" i="1" s="1"/>
  <c r="AA1270" i="1"/>
  <c r="Z1270" i="1"/>
  <c r="U1270" i="1"/>
  <c r="P1270" i="1"/>
  <c r="M1270" i="1"/>
  <c r="BK1269" i="1"/>
  <c r="BA1269" i="1"/>
  <c r="BB1269" i="1" s="1"/>
  <c r="AS1269" i="1"/>
  <c r="AG1269" i="1"/>
  <c r="AH1269" i="1" s="1"/>
  <c r="AD1269" i="1"/>
  <c r="AE1269" i="1" s="1"/>
  <c r="AB1269" i="1"/>
  <c r="AC1269" i="1" s="1"/>
  <c r="AA1269" i="1"/>
  <c r="Z1269" i="1"/>
  <c r="U1269" i="1"/>
  <c r="P1269" i="1"/>
  <c r="M1269" i="1"/>
  <c r="BK1268" i="1"/>
  <c r="BA1268" i="1"/>
  <c r="AS1268" i="1"/>
  <c r="AG1268" i="1"/>
  <c r="AH1268" i="1" s="1"/>
  <c r="AD1268" i="1"/>
  <c r="AE1268" i="1" s="1"/>
  <c r="AB1268" i="1"/>
  <c r="AC1268" i="1" s="1"/>
  <c r="AA1268" i="1"/>
  <c r="Z1268" i="1"/>
  <c r="U1268" i="1"/>
  <c r="P1268" i="1"/>
  <c r="M1268" i="1"/>
  <c r="BK1267" i="1"/>
  <c r="BA1267" i="1"/>
  <c r="AS1267" i="1"/>
  <c r="AG1267" i="1"/>
  <c r="AH1267" i="1" s="1"/>
  <c r="AD1267" i="1"/>
  <c r="AE1267" i="1" s="1"/>
  <c r="AB1267" i="1"/>
  <c r="AC1267" i="1" s="1"/>
  <c r="AA1267" i="1"/>
  <c r="Z1267" i="1"/>
  <c r="U1267" i="1"/>
  <c r="P1267" i="1"/>
  <c r="BK1266" i="1"/>
  <c r="BA1266" i="1"/>
  <c r="BB1266" i="1" s="1"/>
  <c r="AS1266" i="1"/>
  <c r="AG1266" i="1"/>
  <c r="AH1266" i="1" s="1"/>
  <c r="AD1266" i="1"/>
  <c r="AE1266" i="1" s="1"/>
  <c r="AB1266" i="1"/>
  <c r="AC1266" i="1" s="1"/>
  <c r="AA1266" i="1"/>
  <c r="Z1266" i="1"/>
  <c r="U1266" i="1"/>
  <c r="P1266" i="1"/>
  <c r="M1266" i="1"/>
  <c r="BK1265" i="1"/>
  <c r="BA1265" i="1"/>
  <c r="BB1265" i="1" s="1"/>
  <c r="AS1265" i="1"/>
  <c r="AG1265" i="1"/>
  <c r="AH1265" i="1" s="1"/>
  <c r="AD1265" i="1"/>
  <c r="AE1265" i="1" s="1"/>
  <c r="AB1265" i="1"/>
  <c r="AC1265" i="1" s="1"/>
  <c r="AA1265" i="1"/>
  <c r="Z1265" i="1"/>
  <c r="U1265" i="1"/>
  <c r="P1265" i="1"/>
  <c r="M1265" i="1"/>
  <c r="BK1264" i="1"/>
  <c r="BA1264" i="1"/>
  <c r="AS1264" i="1"/>
  <c r="AG1264" i="1"/>
  <c r="AH1264" i="1" s="1"/>
  <c r="AD1264" i="1"/>
  <c r="AE1264" i="1" s="1"/>
  <c r="AB1264" i="1"/>
  <c r="AC1264" i="1" s="1"/>
  <c r="AA1264" i="1"/>
  <c r="Z1264" i="1"/>
  <c r="U1264" i="1"/>
  <c r="P1264" i="1"/>
  <c r="M1264" i="1"/>
  <c r="BK1263" i="1"/>
  <c r="BA1263" i="1"/>
  <c r="BB1263" i="1" s="1"/>
  <c r="AS1263" i="1"/>
  <c r="AG1263" i="1"/>
  <c r="AH1263" i="1" s="1"/>
  <c r="AD1263" i="1"/>
  <c r="AE1263" i="1" s="1"/>
  <c r="AB1263" i="1"/>
  <c r="AC1263" i="1" s="1"/>
  <c r="AA1263" i="1"/>
  <c r="Z1263" i="1"/>
  <c r="U1263" i="1"/>
  <c r="P1263" i="1"/>
  <c r="M1263" i="1"/>
  <c r="BK1262" i="1"/>
  <c r="BA1262" i="1"/>
  <c r="AS1262" i="1"/>
  <c r="AG1262" i="1"/>
  <c r="AH1262" i="1" s="1"/>
  <c r="AD1262" i="1"/>
  <c r="AE1262" i="1" s="1"/>
  <c r="AB1262" i="1"/>
  <c r="AC1262" i="1" s="1"/>
  <c r="AA1262" i="1"/>
  <c r="Z1262" i="1"/>
  <c r="U1262" i="1"/>
  <c r="P1262" i="1"/>
  <c r="M1262" i="1"/>
  <c r="BK1261" i="1"/>
  <c r="BA1261" i="1"/>
  <c r="BB1261" i="1" s="1"/>
  <c r="AS1261" i="1"/>
  <c r="AG1261" i="1"/>
  <c r="AH1261" i="1" s="1"/>
  <c r="AD1261" i="1"/>
  <c r="AE1261" i="1" s="1"/>
  <c r="AB1261" i="1"/>
  <c r="AC1261" i="1" s="1"/>
  <c r="AA1261" i="1"/>
  <c r="Z1261" i="1"/>
  <c r="U1261" i="1"/>
  <c r="P1261" i="1"/>
  <c r="BK1260" i="1"/>
  <c r="BA1260" i="1"/>
  <c r="BB1260" i="1" s="1"/>
  <c r="AS1260" i="1"/>
  <c r="AG1260" i="1"/>
  <c r="AH1260" i="1" s="1"/>
  <c r="AD1260" i="1"/>
  <c r="AE1260" i="1" s="1"/>
  <c r="AB1260" i="1"/>
  <c r="AC1260" i="1" s="1"/>
  <c r="AA1260" i="1"/>
  <c r="Z1260" i="1"/>
  <c r="U1260" i="1"/>
  <c r="P1260" i="1"/>
  <c r="M1260" i="1"/>
  <c r="BK1259" i="1"/>
  <c r="BA1259" i="1"/>
  <c r="BB1259" i="1" s="1"/>
  <c r="AS1259" i="1"/>
  <c r="AG1259" i="1"/>
  <c r="AH1259" i="1" s="1"/>
  <c r="AD1259" i="1"/>
  <c r="AE1259" i="1" s="1"/>
  <c r="AB1259" i="1"/>
  <c r="AC1259" i="1" s="1"/>
  <c r="AA1259" i="1"/>
  <c r="Z1259" i="1"/>
  <c r="U1259" i="1"/>
  <c r="P1259" i="1"/>
  <c r="M1259" i="1"/>
  <c r="BK1258" i="1"/>
  <c r="BA1258" i="1"/>
  <c r="BB1258" i="1" s="1"/>
  <c r="AS1258" i="1"/>
  <c r="AG1258" i="1"/>
  <c r="AH1258" i="1" s="1"/>
  <c r="AD1258" i="1"/>
  <c r="AE1258" i="1" s="1"/>
  <c r="AB1258" i="1"/>
  <c r="AC1258" i="1" s="1"/>
  <c r="AA1258" i="1"/>
  <c r="Z1258" i="1"/>
  <c r="U1258" i="1"/>
  <c r="P1258" i="1"/>
  <c r="M1258" i="1"/>
  <c r="BK1257" i="1"/>
  <c r="BA1257" i="1"/>
  <c r="AS1257" i="1"/>
  <c r="AG1257" i="1"/>
  <c r="AH1257" i="1" s="1"/>
  <c r="AD1257" i="1"/>
  <c r="AE1257" i="1" s="1"/>
  <c r="AB1257" i="1"/>
  <c r="AC1257" i="1" s="1"/>
  <c r="AA1257" i="1"/>
  <c r="Z1257" i="1"/>
  <c r="U1257" i="1"/>
  <c r="P1257" i="1"/>
  <c r="M1257" i="1"/>
  <c r="BK1256" i="1"/>
  <c r="BA1256" i="1"/>
  <c r="BB1256" i="1" s="1"/>
  <c r="AS1256" i="1"/>
  <c r="AG1256" i="1"/>
  <c r="AH1256" i="1" s="1"/>
  <c r="AD1256" i="1"/>
  <c r="AE1256" i="1" s="1"/>
  <c r="AB1256" i="1"/>
  <c r="AC1256" i="1" s="1"/>
  <c r="AA1256" i="1"/>
  <c r="Z1256" i="1"/>
  <c r="U1256" i="1"/>
  <c r="P1256" i="1"/>
  <c r="M1256" i="1"/>
  <c r="BK1255" i="1"/>
  <c r="BA1255" i="1"/>
  <c r="AS1255" i="1"/>
  <c r="AG1255" i="1"/>
  <c r="AH1255" i="1" s="1"/>
  <c r="AD1255" i="1"/>
  <c r="AE1255" i="1" s="1"/>
  <c r="AB1255" i="1"/>
  <c r="AC1255" i="1" s="1"/>
  <c r="AA1255" i="1"/>
  <c r="Z1255" i="1"/>
  <c r="U1255" i="1"/>
  <c r="P1255" i="1"/>
  <c r="M1255" i="1"/>
  <c r="BK1254" i="1"/>
  <c r="BA1254" i="1"/>
  <c r="BB1254" i="1" s="1"/>
  <c r="AS1254" i="1"/>
  <c r="AG1254" i="1"/>
  <c r="AH1254" i="1" s="1"/>
  <c r="AD1254" i="1"/>
  <c r="AE1254" i="1" s="1"/>
  <c r="AB1254" i="1"/>
  <c r="AC1254" i="1" s="1"/>
  <c r="AA1254" i="1"/>
  <c r="Z1254" i="1"/>
  <c r="U1254" i="1"/>
  <c r="P1254" i="1"/>
  <c r="M1254" i="1"/>
  <c r="BK1253" i="1"/>
  <c r="BA1253" i="1"/>
  <c r="BB1253" i="1" s="1"/>
  <c r="AS1253" i="1"/>
  <c r="AG1253" i="1"/>
  <c r="AH1253" i="1" s="1"/>
  <c r="AD1253" i="1"/>
  <c r="AE1253" i="1" s="1"/>
  <c r="AB1253" i="1"/>
  <c r="AC1253" i="1" s="1"/>
  <c r="AA1253" i="1"/>
  <c r="Z1253" i="1"/>
  <c r="U1253" i="1"/>
  <c r="P1253" i="1"/>
  <c r="M1253" i="1"/>
  <c r="BK1252" i="1"/>
  <c r="BA1252" i="1"/>
  <c r="AS1252" i="1"/>
  <c r="AG1252" i="1"/>
  <c r="AH1252" i="1" s="1"/>
  <c r="AD1252" i="1"/>
  <c r="AE1252" i="1" s="1"/>
  <c r="AB1252" i="1"/>
  <c r="AC1252" i="1" s="1"/>
  <c r="AA1252" i="1"/>
  <c r="Z1252" i="1"/>
  <c r="U1252" i="1"/>
  <c r="P1252" i="1"/>
  <c r="M1252" i="1"/>
  <c r="BK1251" i="1"/>
  <c r="BA1251" i="1"/>
  <c r="AS1251" i="1"/>
  <c r="AG1251" i="1"/>
  <c r="AH1251" i="1" s="1"/>
  <c r="AD1251" i="1"/>
  <c r="AE1251" i="1" s="1"/>
  <c r="AB1251" i="1"/>
  <c r="AC1251" i="1" s="1"/>
  <c r="AA1251" i="1"/>
  <c r="U1251" i="1"/>
  <c r="P1251" i="1"/>
  <c r="M1251" i="1"/>
  <c r="BK1250" i="1"/>
  <c r="BA1250" i="1"/>
  <c r="AS1250" i="1"/>
  <c r="AG1250" i="1"/>
  <c r="AH1250" i="1" s="1"/>
  <c r="AD1250" i="1"/>
  <c r="AE1250" i="1" s="1"/>
  <c r="AB1250" i="1"/>
  <c r="AC1250" i="1" s="1"/>
  <c r="AA1250" i="1"/>
  <c r="Z1250" i="1"/>
  <c r="U1250" i="1"/>
  <c r="P1250" i="1"/>
  <c r="M1250" i="1"/>
  <c r="BK1249" i="1"/>
  <c r="BA1249" i="1"/>
  <c r="AS1249" i="1"/>
  <c r="AG1249" i="1"/>
  <c r="AH1249" i="1" s="1"/>
  <c r="AD1249" i="1"/>
  <c r="AE1249" i="1" s="1"/>
  <c r="AB1249" i="1"/>
  <c r="AC1249" i="1" s="1"/>
  <c r="AA1249" i="1"/>
  <c r="Z1249" i="1"/>
  <c r="U1249" i="1"/>
  <c r="P1249" i="1"/>
  <c r="M1249" i="1"/>
  <c r="BK1248" i="1"/>
  <c r="BA1248" i="1"/>
  <c r="BB1248" i="1" s="1"/>
  <c r="AS1248" i="1"/>
  <c r="AG1248" i="1"/>
  <c r="AH1248" i="1" s="1"/>
  <c r="AD1248" i="1"/>
  <c r="AE1248" i="1" s="1"/>
  <c r="AB1248" i="1"/>
  <c r="AC1248" i="1" s="1"/>
  <c r="AA1248" i="1"/>
  <c r="Z1248" i="1"/>
  <c r="U1248" i="1"/>
  <c r="P1248" i="1"/>
  <c r="M1248" i="1"/>
  <c r="BK1247" i="1"/>
  <c r="BA1247" i="1"/>
  <c r="BB1247" i="1" s="1"/>
  <c r="AU1247" i="1"/>
  <c r="AS1247" i="1"/>
  <c r="AG1247" i="1"/>
  <c r="AH1247" i="1" s="1"/>
  <c r="AD1247" i="1"/>
  <c r="AE1247" i="1" s="1"/>
  <c r="AB1247" i="1"/>
  <c r="AC1247" i="1" s="1"/>
  <c r="AA1247" i="1"/>
  <c r="U1247" i="1"/>
  <c r="P1247" i="1"/>
  <c r="M1247" i="1"/>
  <c r="BK1246" i="1"/>
  <c r="BA1246" i="1"/>
  <c r="AS1246" i="1"/>
  <c r="AG1246" i="1"/>
  <c r="AH1246" i="1" s="1"/>
  <c r="AD1246" i="1"/>
  <c r="AE1246" i="1" s="1"/>
  <c r="AB1246" i="1"/>
  <c r="AC1246" i="1" s="1"/>
  <c r="AA1246" i="1"/>
  <c r="Z1246" i="1"/>
  <c r="U1246" i="1"/>
  <c r="P1246" i="1"/>
  <c r="M1246" i="1"/>
  <c r="BK1245" i="1"/>
  <c r="BA1245" i="1"/>
  <c r="AS1245" i="1"/>
  <c r="AG1245" i="1"/>
  <c r="AH1245" i="1" s="1"/>
  <c r="AD1245" i="1"/>
  <c r="AE1245" i="1" s="1"/>
  <c r="AB1245" i="1"/>
  <c r="AC1245" i="1" s="1"/>
  <c r="AA1245" i="1"/>
  <c r="Z1245" i="1"/>
  <c r="U1245" i="1"/>
  <c r="P1245" i="1"/>
  <c r="M1245" i="1"/>
  <c r="BK1244" i="1"/>
  <c r="BA1244" i="1"/>
  <c r="AS1244" i="1"/>
  <c r="AG1244" i="1"/>
  <c r="AH1244" i="1" s="1"/>
  <c r="AD1244" i="1"/>
  <c r="AE1244" i="1" s="1"/>
  <c r="AB1244" i="1"/>
  <c r="AC1244" i="1" s="1"/>
  <c r="AA1244" i="1"/>
  <c r="Z1244" i="1"/>
  <c r="U1244" i="1"/>
  <c r="P1244" i="1"/>
  <c r="M1244" i="1"/>
  <c r="BK1243" i="1"/>
  <c r="BA1243" i="1"/>
  <c r="BB1243" i="1" s="1"/>
  <c r="AS1243" i="1"/>
  <c r="AG1243" i="1"/>
  <c r="AH1243" i="1" s="1"/>
  <c r="AD1243" i="1"/>
  <c r="AE1243" i="1" s="1"/>
  <c r="AB1243" i="1"/>
  <c r="AC1243" i="1" s="1"/>
  <c r="AA1243" i="1"/>
  <c r="Z1243" i="1"/>
  <c r="U1243" i="1"/>
  <c r="P1243" i="1"/>
  <c r="M1243" i="1"/>
  <c r="BK1242" i="1"/>
  <c r="BA1242" i="1"/>
  <c r="AS1242" i="1"/>
  <c r="AG1242" i="1"/>
  <c r="AH1242" i="1" s="1"/>
  <c r="AD1242" i="1"/>
  <c r="AE1242" i="1" s="1"/>
  <c r="AB1242" i="1"/>
  <c r="AC1242" i="1" s="1"/>
  <c r="AA1242" i="1"/>
  <c r="Z1242" i="1"/>
  <c r="U1242" i="1"/>
  <c r="P1242" i="1"/>
  <c r="M1242" i="1"/>
  <c r="BK1241" i="1"/>
  <c r="BA1241" i="1"/>
  <c r="BB1241" i="1" s="1"/>
  <c r="AS1241" i="1"/>
  <c r="AG1241" i="1"/>
  <c r="AH1241" i="1" s="1"/>
  <c r="AD1241" i="1"/>
  <c r="AE1241" i="1" s="1"/>
  <c r="AB1241" i="1"/>
  <c r="AC1241" i="1" s="1"/>
  <c r="AA1241" i="1"/>
  <c r="Z1241" i="1"/>
  <c r="U1241" i="1"/>
  <c r="P1241" i="1"/>
  <c r="M1241" i="1"/>
  <c r="BK1240" i="1"/>
  <c r="BA1240" i="1"/>
  <c r="AS1240" i="1"/>
  <c r="AG1240" i="1"/>
  <c r="AH1240" i="1" s="1"/>
  <c r="AD1240" i="1"/>
  <c r="AE1240" i="1" s="1"/>
  <c r="AB1240" i="1"/>
  <c r="AC1240" i="1" s="1"/>
  <c r="AA1240" i="1"/>
  <c r="Z1240" i="1"/>
  <c r="U1240" i="1"/>
  <c r="P1240" i="1"/>
  <c r="M1240" i="1"/>
  <c r="BK1239" i="1"/>
  <c r="BA1239" i="1"/>
  <c r="AS1239" i="1"/>
  <c r="AG1239" i="1"/>
  <c r="AH1239" i="1" s="1"/>
  <c r="AD1239" i="1"/>
  <c r="AE1239" i="1" s="1"/>
  <c r="AB1239" i="1"/>
  <c r="AC1239" i="1" s="1"/>
  <c r="AA1239" i="1"/>
  <c r="Z1239" i="1"/>
  <c r="U1239" i="1"/>
  <c r="P1239" i="1"/>
  <c r="M1239" i="1"/>
  <c r="BK1238" i="1"/>
  <c r="BA1238" i="1"/>
  <c r="AS1238" i="1"/>
  <c r="AG1238" i="1"/>
  <c r="AH1238" i="1" s="1"/>
  <c r="AD1238" i="1"/>
  <c r="AE1238" i="1" s="1"/>
  <c r="AB1238" i="1"/>
  <c r="AC1238" i="1" s="1"/>
  <c r="AA1238" i="1"/>
  <c r="Z1238" i="1"/>
  <c r="U1238" i="1"/>
  <c r="P1238" i="1"/>
  <c r="BK1237" i="1"/>
  <c r="BA1237" i="1"/>
  <c r="BB1237" i="1" s="1"/>
  <c r="AS1237" i="1"/>
  <c r="AG1237" i="1"/>
  <c r="AH1237" i="1" s="1"/>
  <c r="AD1237" i="1"/>
  <c r="AE1237" i="1" s="1"/>
  <c r="AB1237" i="1"/>
  <c r="AC1237" i="1" s="1"/>
  <c r="AA1237" i="1"/>
  <c r="Z1237" i="1"/>
  <c r="U1237" i="1"/>
  <c r="P1237" i="1"/>
  <c r="BK1236" i="1"/>
  <c r="BA1236" i="1"/>
  <c r="AS1236" i="1"/>
  <c r="AG1236" i="1"/>
  <c r="AH1236" i="1" s="1"/>
  <c r="AD1236" i="1"/>
  <c r="AE1236" i="1" s="1"/>
  <c r="AB1236" i="1"/>
  <c r="AC1236" i="1" s="1"/>
  <c r="AA1236" i="1"/>
  <c r="Z1236" i="1"/>
  <c r="U1236" i="1"/>
  <c r="P1236" i="1"/>
  <c r="M1236" i="1"/>
  <c r="BK1235" i="1"/>
  <c r="BA1235" i="1"/>
  <c r="BB1235" i="1" s="1"/>
  <c r="AS1235" i="1"/>
  <c r="AG1235" i="1"/>
  <c r="AH1235" i="1" s="1"/>
  <c r="AD1235" i="1"/>
  <c r="AE1235" i="1" s="1"/>
  <c r="AB1235" i="1"/>
  <c r="AC1235" i="1" s="1"/>
  <c r="AA1235" i="1"/>
  <c r="Z1235" i="1"/>
  <c r="U1235" i="1"/>
  <c r="P1235" i="1"/>
  <c r="M1235" i="1"/>
  <c r="BK1234" i="1"/>
  <c r="BA1234" i="1"/>
  <c r="BB1234" i="1" s="1"/>
  <c r="AS1234" i="1"/>
  <c r="AG1234" i="1"/>
  <c r="AH1234" i="1" s="1"/>
  <c r="AD1234" i="1"/>
  <c r="AE1234" i="1" s="1"/>
  <c r="AB1234" i="1"/>
  <c r="AC1234" i="1" s="1"/>
  <c r="AA1234" i="1"/>
  <c r="U1234" i="1"/>
  <c r="P1234" i="1"/>
  <c r="O1234" i="1"/>
  <c r="M1234" i="1"/>
  <c r="BK1233" i="1"/>
  <c r="BA1233" i="1"/>
  <c r="AS1233" i="1"/>
  <c r="AG1233" i="1"/>
  <c r="AH1233" i="1" s="1"/>
  <c r="AD1233" i="1"/>
  <c r="AE1233" i="1" s="1"/>
  <c r="AB1233" i="1"/>
  <c r="AC1233" i="1" s="1"/>
  <c r="AA1233" i="1"/>
  <c r="U1233" i="1"/>
  <c r="P1233" i="1"/>
  <c r="M1233" i="1"/>
  <c r="BK1232" i="1"/>
  <c r="BA1232" i="1"/>
  <c r="BB1232" i="1" s="1"/>
  <c r="AS1232" i="1"/>
  <c r="AG1232" i="1"/>
  <c r="AH1232" i="1" s="1"/>
  <c r="AD1232" i="1"/>
  <c r="AE1232" i="1" s="1"/>
  <c r="AB1232" i="1"/>
  <c r="AC1232" i="1" s="1"/>
  <c r="AA1232" i="1"/>
  <c r="Z1232" i="1"/>
  <c r="U1232" i="1"/>
  <c r="P1232" i="1"/>
  <c r="M1232" i="1"/>
  <c r="BK1231" i="1"/>
  <c r="BA1231" i="1"/>
  <c r="AS1231" i="1"/>
  <c r="AG1231" i="1"/>
  <c r="AH1231" i="1" s="1"/>
  <c r="AD1231" i="1"/>
  <c r="AE1231" i="1" s="1"/>
  <c r="AB1231" i="1"/>
  <c r="AC1231" i="1" s="1"/>
  <c r="AA1231" i="1"/>
  <c r="Z1231" i="1"/>
  <c r="U1231" i="1"/>
  <c r="P1231" i="1"/>
  <c r="M1231" i="1"/>
  <c r="BK1230" i="1"/>
  <c r="BA1230" i="1"/>
  <c r="BB1230" i="1" s="1"/>
  <c r="AS1230" i="1"/>
  <c r="AG1230" i="1"/>
  <c r="AH1230" i="1" s="1"/>
  <c r="AD1230" i="1"/>
  <c r="AE1230" i="1" s="1"/>
  <c r="AB1230" i="1"/>
  <c r="AC1230" i="1" s="1"/>
  <c r="AA1230" i="1"/>
  <c r="Z1230" i="1"/>
  <c r="U1230" i="1"/>
  <c r="P1230" i="1"/>
  <c r="M1230" i="1"/>
  <c r="BK1229" i="1"/>
  <c r="BA1229" i="1"/>
  <c r="AS1229" i="1"/>
  <c r="AG1229" i="1"/>
  <c r="AH1229" i="1" s="1"/>
  <c r="AD1229" i="1"/>
  <c r="AE1229" i="1" s="1"/>
  <c r="AB1229" i="1"/>
  <c r="AC1229" i="1" s="1"/>
  <c r="AA1229" i="1"/>
  <c r="Z1229" i="1"/>
  <c r="U1229" i="1"/>
  <c r="P1229" i="1"/>
  <c r="M1229" i="1"/>
  <c r="BK1228" i="1"/>
  <c r="BA1228" i="1"/>
  <c r="BB1228" i="1" s="1"/>
  <c r="AS1228" i="1"/>
  <c r="AG1228" i="1"/>
  <c r="AH1228" i="1" s="1"/>
  <c r="AD1228" i="1"/>
  <c r="AE1228" i="1" s="1"/>
  <c r="AB1228" i="1"/>
  <c r="AC1228" i="1" s="1"/>
  <c r="AA1228" i="1"/>
  <c r="Z1228" i="1"/>
  <c r="W1228" i="1"/>
  <c r="P1228" i="1" s="1"/>
  <c r="U1228" i="1"/>
  <c r="M1228" i="1"/>
  <c r="BK1227" i="1"/>
  <c r="BA1227" i="1"/>
  <c r="BB1227" i="1" s="1"/>
  <c r="AS1227" i="1"/>
  <c r="AG1227" i="1"/>
  <c r="AH1227" i="1" s="1"/>
  <c r="AD1227" i="1"/>
  <c r="AE1227" i="1" s="1"/>
  <c r="AB1227" i="1"/>
  <c r="AC1227" i="1" s="1"/>
  <c r="AA1227" i="1"/>
  <c r="Z1227" i="1"/>
  <c r="U1227" i="1"/>
  <c r="P1227" i="1"/>
  <c r="M1227" i="1"/>
  <c r="BK1226" i="1"/>
  <c r="BA1226" i="1"/>
  <c r="AS1226" i="1"/>
  <c r="AG1226" i="1"/>
  <c r="AH1226" i="1" s="1"/>
  <c r="AD1226" i="1"/>
  <c r="AE1226" i="1" s="1"/>
  <c r="AB1226" i="1"/>
  <c r="AC1226" i="1" s="1"/>
  <c r="AA1226" i="1"/>
  <c r="Z1226" i="1"/>
  <c r="U1226" i="1"/>
  <c r="P1226" i="1"/>
  <c r="M1226" i="1"/>
  <c r="BK1225" i="1"/>
  <c r="BA1225" i="1"/>
  <c r="BB1225" i="1" s="1"/>
  <c r="AS1225" i="1"/>
  <c r="AG1225" i="1"/>
  <c r="AH1225" i="1" s="1"/>
  <c r="AD1225" i="1"/>
  <c r="AE1225" i="1" s="1"/>
  <c r="AB1225" i="1"/>
  <c r="AC1225" i="1" s="1"/>
  <c r="AA1225" i="1"/>
  <c r="Z1225" i="1"/>
  <c r="U1225" i="1"/>
  <c r="P1225" i="1"/>
  <c r="BK1224" i="1"/>
  <c r="BA1224" i="1"/>
  <c r="BB1224" i="1" s="1"/>
  <c r="AS1224" i="1"/>
  <c r="AG1224" i="1"/>
  <c r="AH1224" i="1" s="1"/>
  <c r="AD1224" i="1"/>
  <c r="AE1224" i="1" s="1"/>
  <c r="AB1224" i="1"/>
  <c r="AC1224" i="1" s="1"/>
  <c r="AA1224" i="1"/>
  <c r="Z1224" i="1"/>
  <c r="U1224" i="1"/>
  <c r="P1224" i="1"/>
  <c r="M1224" i="1"/>
  <c r="BK1223" i="1"/>
  <c r="BA1223" i="1"/>
  <c r="BB1223" i="1" s="1"/>
  <c r="AS1223" i="1"/>
  <c r="AG1223" i="1"/>
  <c r="AH1223" i="1" s="1"/>
  <c r="AD1223" i="1"/>
  <c r="AE1223" i="1" s="1"/>
  <c r="AB1223" i="1"/>
  <c r="AC1223" i="1" s="1"/>
  <c r="AA1223" i="1"/>
  <c r="Z1223" i="1"/>
  <c r="U1223" i="1"/>
  <c r="P1223" i="1"/>
  <c r="M1223" i="1"/>
  <c r="BK1222" i="1"/>
  <c r="BA1222" i="1"/>
  <c r="AS1222" i="1"/>
  <c r="AG1222" i="1"/>
  <c r="AH1222" i="1" s="1"/>
  <c r="AD1222" i="1"/>
  <c r="AE1222" i="1" s="1"/>
  <c r="AB1222" i="1"/>
  <c r="AC1222" i="1" s="1"/>
  <c r="AA1222" i="1"/>
  <c r="Z1222" i="1"/>
  <c r="W1222" i="1"/>
  <c r="P1222" i="1" s="1"/>
  <c r="U1222" i="1"/>
  <c r="BK1221" i="1"/>
  <c r="BA1221" i="1"/>
  <c r="BB1221" i="1" s="1"/>
  <c r="AU1221" i="1"/>
  <c r="AS1221" i="1"/>
  <c r="AG1221" i="1"/>
  <c r="AH1221" i="1" s="1"/>
  <c r="AD1221" i="1"/>
  <c r="AE1221" i="1" s="1"/>
  <c r="AB1221" i="1"/>
  <c r="AC1221" i="1" s="1"/>
  <c r="AA1221" i="1"/>
  <c r="Y1221" i="1"/>
  <c r="U1221" i="1"/>
  <c r="P1221" i="1"/>
  <c r="M1221" i="1"/>
  <c r="BK1220" i="1"/>
  <c r="BA1220" i="1"/>
  <c r="BB1220" i="1" s="1"/>
  <c r="AU1220" i="1"/>
  <c r="AS1220" i="1"/>
  <c r="AG1220" i="1"/>
  <c r="AH1220" i="1" s="1"/>
  <c r="AD1220" i="1"/>
  <c r="AE1220" i="1" s="1"/>
  <c r="AB1220" i="1"/>
  <c r="AC1220" i="1" s="1"/>
  <c r="AA1220" i="1"/>
  <c r="U1220" i="1"/>
  <c r="P1220" i="1"/>
  <c r="M1220" i="1"/>
  <c r="BK1219" i="1"/>
  <c r="BA1219" i="1"/>
  <c r="BB1219" i="1" s="1"/>
  <c r="AS1219" i="1"/>
  <c r="AG1219" i="1"/>
  <c r="AH1219" i="1" s="1"/>
  <c r="AD1219" i="1"/>
  <c r="AE1219" i="1" s="1"/>
  <c r="AB1219" i="1"/>
  <c r="AC1219" i="1" s="1"/>
  <c r="AA1219" i="1"/>
  <c r="U1219" i="1"/>
  <c r="P1219" i="1"/>
  <c r="BK1218" i="1"/>
  <c r="BA1218" i="1"/>
  <c r="BB1218" i="1" s="1"/>
  <c r="AS1218" i="1"/>
  <c r="AG1218" i="1"/>
  <c r="AH1218" i="1" s="1"/>
  <c r="AD1218" i="1"/>
  <c r="AE1218" i="1" s="1"/>
  <c r="AB1218" i="1"/>
  <c r="AC1218" i="1" s="1"/>
  <c r="AA1218" i="1"/>
  <c r="Z1218" i="1"/>
  <c r="U1218" i="1"/>
  <c r="P1218" i="1"/>
  <c r="BK1217" i="1"/>
  <c r="BA1217" i="1"/>
  <c r="AS1217" i="1"/>
  <c r="AG1217" i="1"/>
  <c r="AH1217" i="1" s="1"/>
  <c r="AD1217" i="1"/>
  <c r="AE1217" i="1" s="1"/>
  <c r="AB1217" i="1"/>
  <c r="AC1217" i="1" s="1"/>
  <c r="AA1217" i="1"/>
  <c r="Z1217" i="1"/>
  <c r="U1217" i="1"/>
  <c r="P1217" i="1"/>
  <c r="M1217" i="1"/>
  <c r="BK1216" i="1"/>
  <c r="BA1216" i="1"/>
  <c r="AS1216" i="1"/>
  <c r="AG1216" i="1"/>
  <c r="AH1216" i="1" s="1"/>
  <c r="AD1216" i="1"/>
  <c r="AE1216" i="1" s="1"/>
  <c r="AB1216" i="1"/>
  <c r="AC1216" i="1" s="1"/>
  <c r="AA1216" i="1"/>
  <c r="Z1216" i="1"/>
  <c r="W1216" i="1"/>
  <c r="P1216" i="1" s="1"/>
  <c r="U1216" i="1"/>
  <c r="M1216" i="1"/>
  <c r="BK1215" i="1"/>
  <c r="BA1215" i="1"/>
  <c r="BB1215" i="1" s="1"/>
  <c r="AS1215" i="1"/>
  <c r="AG1215" i="1"/>
  <c r="AH1215" i="1" s="1"/>
  <c r="AD1215" i="1"/>
  <c r="AE1215" i="1" s="1"/>
  <c r="AB1215" i="1"/>
  <c r="AC1215" i="1" s="1"/>
  <c r="AA1215" i="1"/>
  <c r="Z1215" i="1"/>
  <c r="U1215" i="1"/>
  <c r="P1215" i="1"/>
  <c r="M1215" i="1"/>
  <c r="BK1214" i="1"/>
  <c r="BA1214" i="1"/>
  <c r="AS1214" i="1"/>
  <c r="AG1214" i="1"/>
  <c r="AH1214" i="1" s="1"/>
  <c r="AD1214" i="1"/>
  <c r="AE1214" i="1" s="1"/>
  <c r="AB1214" i="1"/>
  <c r="AC1214" i="1" s="1"/>
  <c r="AA1214" i="1"/>
  <c r="Z1214" i="1"/>
  <c r="W1214" i="1"/>
  <c r="P1214" i="1" s="1"/>
  <c r="U1214" i="1"/>
  <c r="M1214" i="1"/>
  <c r="BK1213" i="1"/>
  <c r="BA1213" i="1"/>
  <c r="BB1213" i="1" s="1"/>
  <c r="AS1213" i="1"/>
  <c r="AG1213" i="1"/>
  <c r="AH1213" i="1" s="1"/>
  <c r="AD1213" i="1"/>
  <c r="AE1213" i="1" s="1"/>
  <c r="AB1213" i="1"/>
  <c r="AC1213" i="1" s="1"/>
  <c r="AA1213" i="1"/>
  <c r="U1213" i="1"/>
  <c r="P1213" i="1"/>
  <c r="BK1212" i="1"/>
  <c r="BA1212" i="1"/>
  <c r="BB1212" i="1" s="1"/>
  <c r="AS1212" i="1"/>
  <c r="AG1212" i="1"/>
  <c r="AH1212" i="1" s="1"/>
  <c r="AD1212" i="1"/>
  <c r="AE1212" i="1" s="1"/>
  <c r="AB1212" i="1"/>
  <c r="AC1212" i="1" s="1"/>
  <c r="AA1212" i="1"/>
  <c r="Z1212" i="1"/>
  <c r="U1212" i="1"/>
  <c r="P1212" i="1"/>
  <c r="BK1211" i="1"/>
  <c r="BA1211" i="1"/>
  <c r="AU1211" i="1"/>
  <c r="AS1211" i="1"/>
  <c r="AG1211" i="1"/>
  <c r="AH1211" i="1" s="1"/>
  <c r="AD1211" i="1"/>
  <c r="AE1211" i="1" s="1"/>
  <c r="AB1211" i="1"/>
  <c r="AC1211" i="1" s="1"/>
  <c r="AA1211" i="1"/>
  <c r="U1211" i="1"/>
  <c r="P1211" i="1"/>
  <c r="M1211" i="1"/>
  <c r="BK1210" i="1"/>
  <c r="BA1210" i="1"/>
  <c r="BB1210" i="1" s="1"/>
  <c r="AU1210" i="1"/>
  <c r="AS1210" i="1"/>
  <c r="AG1210" i="1"/>
  <c r="AH1210" i="1" s="1"/>
  <c r="AD1210" i="1"/>
  <c r="AE1210" i="1" s="1"/>
  <c r="AB1210" i="1"/>
  <c r="AC1210" i="1" s="1"/>
  <c r="AA1210" i="1"/>
  <c r="Y1210" i="1"/>
  <c r="U1210" i="1"/>
  <c r="P1210" i="1"/>
  <c r="M1210" i="1"/>
  <c r="BK1209" i="1"/>
  <c r="BA1209" i="1"/>
  <c r="BB1209" i="1" s="1"/>
  <c r="AS1209" i="1"/>
  <c r="AG1209" i="1"/>
  <c r="AH1209" i="1" s="1"/>
  <c r="AD1209" i="1"/>
  <c r="AE1209" i="1" s="1"/>
  <c r="AB1209" i="1"/>
  <c r="AC1209" i="1" s="1"/>
  <c r="AA1209" i="1"/>
  <c r="Z1209" i="1"/>
  <c r="U1209" i="1"/>
  <c r="P1209" i="1"/>
  <c r="M1209" i="1"/>
  <c r="BK1208" i="1"/>
  <c r="BA1208" i="1"/>
  <c r="BB1208" i="1" s="1"/>
  <c r="AS1208" i="1"/>
  <c r="AG1208" i="1"/>
  <c r="AH1208" i="1" s="1"/>
  <c r="AD1208" i="1"/>
  <c r="AE1208" i="1" s="1"/>
  <c r="AB1208" i="1"/>
  <c r="AC1208" i="1" s="1"/>
  <c r="AA1208" i="1"/>
  <c r="Z1208" i="1"/>
  <c r="U1208" i="1"/>
  <c r="P1208" i="1"/>
  <c r="M1208" i="1"/>
  <c r="BK1207" i="1"/>
  <c r="BA1207" i="1"/>
  <c r="AS1207" i="1"/>
  <c r="AG1207" i="1"/>
  <c r="AH1207" i="1" s="1"/>
  <c r="AD1207" i="1"/>
  <c r="AE1207" i="1" s="1"/>
  <c r="AB1207" i="1"/>
  <c r="AC1207" i="1" s="1"/>
  <c r="AA1207" i="1"/>
  <c r="U1207" i="1"/>
  <c r="P1207" i="1"/>
  <c r="O1207" i="1"/>
  <c r="BK1206" i="1"/>
  <c r="BA1206" i="1"/>
  <c r="AU1206" i="1"/>
  <c r="AS1206" i="1"/>
  <c r="AG1206" i="1"/>
  <c r="AH1206" i="1" s="1"/>
  <c r="AD1206" i="1"/>
  <c r="AE1206" i="1" s="1"/>
  <c r="AB1206" i="1"/>
  <c r="AC1206" i="1" s="1"/>
  <c r="AA1206" i="1"/>
  <c r="Y1206" i="1"/>
  <c r="U1206" i="1"/>
  <c r="P1206" i="1"/>
  <c r="BK1205" i="1"/>
  <c r="BA1205" i="1"/>
  <c r="AS1205" i="1"/>
  <c r="AG1205" i="1"/>
  <c r="AH1205" i="1" s="1"/>
  <c r="AD1205" i="1"/>
  <c r="AE1205" i="1" s="1"/>
  <c r="AB1205" i="1"/>
  <c r="AC1205" i="1" s="1"/>
  <c r="AA1205" i="1"/>
  <c r="Z1205" i="1"/>
  <c r="U1205" i="1"/>
  <c r="P1205" i="1"/>
  <c r="BK1204" i="1"/>
  <c r="BA1204" i="1"/>
  <c r="AS1204" i="1"/>
  <c r="AG1204" i="1"/>
  <c r="AH1204" i="1" s="1"/>
  <c r="AD1204" i="1"/>
  <c r="AE1204" i="1" s="1"/>
  <c r="AB1204" i="1"/>
  <c r="AC1204" i="1" s="1"/>
  <c r="AA1204" i="1"/>
  <c r="Z1204" i="1"/>
  <c r="U1204" i="1"/>
  <c r="P1204" i="1"/>
  <c r="BK1203" i="1"/>
  <c r="BA1203" i="1"/>
  <c r="BB1203" i="1" s="1"/>
  <c r="AS1203" i="1"/>
  <c r="AG1203" i="1"/>
  <c r="AH1203" i="1" s="1"/>
  <c r="AD1203" i="1"/>
  <c r="AE1203" i="1" s="1"/>
  <c r="AB1203" i="1"/>
  <c r="AC1203" i="1" s="1"/>
  <c r="AA1203" i="1"/>
  <c r="Z1203" i="1"/>
  <c r="U1203" i="1"/>
  <c r="P1203" i="1"/>
  <c r="BK1202" i="1"/>
  <c r="BA1202" i="1"/>
  <c r="AS1202" i="1"/>
  <c r="AG1202" i="1"/>
  <c r="AH1202" i="1" s="1"/>
  <c r="AD1202" i="1"/>
  <c r="AE1202" i="1" s="1"/>
  <c r="AB1202" i="1"/>
  <c r="AC1202" i="1" s="1"/>
  <c r="AA1202" i="1"/>
  <c r="Z1202" i="1"/>
  <c r="U1202" i="1"/>
  <c r="P1202" i="1"/>
  <c r="BK1201" i="1"/>
  <c r="BA1201" i="1"/>
  <c r="AS1201" i="1"/>
  <c r="AG1201" i="1"/>
  <c r="AH1201" i="1" s="1"/>
  <c r="AD1201" i="1"/>
  <c r="AE1201" i="1" s="1"/>
  <c r="AB1201" i="1"/>
  <c r="AC1201" i="1" s="1"/>
  <c r="AA1201" i="1"/>
  <c r="Z1201" i="1"/>
  <c r="U1201" i="1"/>
  <c r="P1201" i="1"/>
  <c r="BK1200" i="1"/>
  <c r="BA1200" i="1"/>
  <c r="AS1200" i="1"/>
  <c r="AG1200" i="1"/>
  <c r="AH1200" i="1" s="1"/>
  <c r="AD1200" i="1"/>
  <c r="AE1200" i="1" s="1"/>
  <c r="AB1200" i="1"/>
  <c r="AC1200" i="1" s="1"/>
  <c r="AA1200" i="1"/>
  <c r="Z1200" i="1"/>
  <c r="U1200" i="1"/>
  <c r="P1200" i="1"/>
  <c r="BK1199" i="1"/>
  <c r="BA1199" i="1"/>
  <c r="AS1199" i="1"/>
  <c r="AG1199" i="1"/>
  <c r="AH1199" i="1" s="1"/>
  <c r="AD1199" i="1"/>
  <c r="AE1199" i="1" s="1"/>
  <c r="AB1199" i="1"/>
  <c r="AC1199" i="1" s="1"/>
  <c r="AA1199" i="1"/>
  <c r="Z1199" i="1"/>
  <c r="U1199" i="1"/>
  <c r="P1199" i="1"/>
  <c r="BK1198" i="1"/>
  <c r="BA1198" i="1"/>
  <c r="AS1198" i="1"/>
  <c r="AG1198" i="1"/>
  <c r="AH1198" i="1" s="1"/>
  <c r="AD1198" i="1"/>
  <c r="AE1198" i="1" s="1"/>
  <c r="AB1198" i="1"/>
  <c r="AC1198" i="1" s="1"/>
  <c r="AA1198" i="1"/>
  <c r="Z1198" i="1"/>
  <c r="U1198" i="1"/>
  <c r="P1198" i="1"/>
  <c r="BK1197" i="1"/>
  <c r="BA1197" i="1"/>
  <c r="AS1197" i="1"/>
  <c r="AG1197" i="1"/>
  <c r="AH1197" i="1" s="1"/>
  <c r="AD1197" i="1"/>
  <c r="AE1197" i="1" s="1"/>
  <c r="AB1197" i="1"/>
  <c r="AC1197" i="1" s="1"/>
  <c r="AA1197" i="1"/>
  <c r="Z1197" i="1"/>
  <c r="U1197" i="1"/>
  <c r="P1197" i="1"/>
  <c r="BK1196" i="1"/>
  <c r="BA1196" i="1"/>
  <c r="AS1196" i="1"/>
  <c r="AG1196" i="1"/>
  <c r="AH1196" i="1" s="1"/>
  <c r="AD1196" i="1"/>
  <c r="AE1196" i="1" s="1"/>
  <c r="AB1196" i="1"/>
  <c r="AC1196" i="1" s="1"/>
  <c r="AA1196" i="1"/>
  <c r="Z1196" i="1"/>
  <c r="U1196" i="1"/>
  <c r="P1196" i="1"/>
  <c r="BK1195" i="1"/>
  <c r="BA1195" i="1"/>
  <c r="AS1195" i="1"/>
  <c r="AG1195" i="1"/>
  <c r="AH1195" i="1" s="1"/>
  <c r="AD1195" i="1"/>
  <c r="AE1195" i="1" s="1"/>
  <c r="AB1195" i="1"/>
  <c r="AC1195" i="1" s="1"/>
  <c r="AA1195" i="1"/>
  <c r="Z1195" i="1"/>
  <c r="U1195" i="1"/>
  <c r="P1195" i="1"/>
  <c r="BK1194" i="1"/>
  <c r="BA1194" i="1"/>
  <c r="AS1194" i="1"/>
  <c r="AG1194" i="1"/>
  <c r="AH1194" i="1" s="1"/>
  <c r="AD1194" i="1"/>
  <c r="AE1194" i="1" s="1"/>
  <c r="AB1194" i="1"/>
  <c r="AC1194" i="1" s="1"/>
  <c r="AA1194" i="1"/>
  <c r="Z1194" i="1"/>
  <c r="U1194" i="1"/>
  <c r="P1194" i="1"/>
  <c r="BK1193" i="1"/>
  <c r="BA1193" i="1"/>
  <c r="AS1193" i="1"/>
  <c r="AG1193" i="1"/>
  <c r="AH1193" i="1" s="1"/>
  <c r="AD1193" i="1"/>
  <c r="AE1193" i="1" s="1"/>
  <c r="AB1193" i="1"/>
  <c r="AC1193" i="1" s="1"/>
  <c r="AA1193" i="1"/>
  <c r="Z1193" i="1"/>
  <c r="U1193" i="1"/>
  <c r="P1193" i="1"/>
  <c r="BK1192" i="1"/>
  <c r="BA1192" i="1"/>
  <c r="AS1192" i="1"/>
  <c r="AG1192" i="1"/>
  <c r="AH1192" i="1" s="1"/>
  <c r="AD1192" i="1"/>
  <c r="AE1192" i="1" s="1"/>
  <c r="AB1192" i="1"/>
  <c r="AC1192" i="1" s="1"/>
  <c r="AA1192" i="1"/>
  <c r="Z1192" i="1"/>
  <c r="U1192" i="1"/>
  <c r="P1192" i="1"/>
  <c r="BK1191" i="1"/>
  <c r="BA1191" i="1"/>
  <c r="BB1191" i="1" s="1"/>
  <c r="AS1191" i="1"/>
  <c r="AG1191" i="1"/>
  <c r="AH1191" i="1" s="1"/>
  <c r="AD1191" i="1"/>
  <c r="AE1191" i="1" s="1"/>
  <c r="AB1191" i="1"/>
  <c r="AC1191" i="1" s="1"/>
  <c r="AA1191" i="1"/>
  <c r="Z1191" i="1"/>
  <c r="U1191" i="1"/>
  <c r="P1191" i="1"/>
  <c r="BK1190" i="1"/>
  <c r="BA1190" i="1"/>
  <c r="BB1190" i="1" s="1"/>
  <c r="AS1190" i="1"/>
  <c r="AG1190" i="1"/>
  <c r="AH1190" i="1" s="1"/>
  <c r="AD1190" i="1"/>
  <c r="AE1190" i="1" s="1"/>
  <c r="AB1190" i="1"/>
  <c r="AC1190" i="1" s="1"/>
  <c r="AA1190" i="1"/>
  <c r="Z1190" i="1"/>
  <c r="U1190" i="1"/>
  <c r="P1190" i="1"/>
  <c r="BK1189" i="1"/>
  <c r="BA1189" i="1"/>
  <c r="BB1189" i="1" s="1"/>
  <c r="AS1189" i="1"/>
  <c r="AG1189" i="1"/>
  <c r="AH1189" i="1" s="1"/>
  <c r="AD1189" i="1"/>
  <c r="AE1189" i="1" s="1"/>
  <c r="AB1189" i="1"/>
  <c r="AC1189" i="1" s="1"/>
  <c r="AA1189" i="1"/>
  <c r="Z1189" i="1"/>
  <c r="U1189" i="1"/>
  <c r="P1189" i="1"/>
  <c r="BK1188" i="1"/>
  <c r="BA1188" i="1"/>
  <c r="AS1188" i="1"/>
  <c r="AG1188" i="1"/>
  <c r="AH1188" i="1" s="1"/>
  <c r="AD1188" i="1"/>
  <c r="AE1188" i="1" s="1"/>
  <c r="AB1188" i="1"/>
  <c r="AC1188" i="1" s="1"/>
  <c r="AA1188" i="1"/>
  <c r="Z1188" i="1"/>
  <c r="U1188" i="1"/>
  <c r="P1188" i="1"/>
  <c r="BK1187" i="1"/>
  <c r="BA1187" i="1"/>
  <c r="AS1187" i="1"/>
  <c r="AG1187" i="1"/>
  <c r="AH1187" i="1" s="1"/>
  <c r="AD1187" i="1"/>
  <c r="AE1187" i="1" s="1"/>
  <c r="AB1187" i="1"/>
  <c r="AC1187" i="1" s="1"/>
  <c r="AA1187" i="1"/>
  <c r="Z1187" i="1"/>
  <c r="U1187" i="1"/>
  <c r="P1187" i="1"/>
  <c r="BK1186" i="1"/>
  <c r="BA1186" i="1"/>
  <c r="AS1186" i="1"/>
  <c r="AG1186" i="1"/>
  <c r="AH1186" i="1" s="1"/>
  <c r="AD1186" i="1"/>
  <c r="AE1186" i="1" s="1"/>
  <c r="AB1186" i="1"/>
  <c r="AC1186" i="1" s="1"/>
  <c r="AA1186" i="1"/>
  <c r="Z1186" i="1"/>
  <c r="U1186" i="1"/>
  <c r="P1186" i="1"/>
  <c r="BK1185" i="1"/>
  <c r="BA1185" i="1"/>
  <c r="BB1185" i="1" s="1"/>
  <c r="AS1185" i="1"/>
  <c r="AG1185" i="1"/>
  <c r="AH1185" i="1" s="1"/>
  <c r="AD1185" i="1"/>
  <c r="AE1185" i="1" s="1"/>
  <c r="AB1185" i="1"/>
  <c r="AC1185" i="1" s="1"/>
  <c r="AA1185" i="1"/>
  <c r="Z1185" i="1"/>
  <c r="U1185" i="1"/>
  <c r="P1185" i="1"/>
  <c r="BK1184" i="1"/>
  <c r="BA1184" i="1"/>
  <c r="BB1184" i="1" s="1"/>
  <c r="AS1184" i="1"/>
  <c r="AG1184" i="1"/>
  <c r="AH1184" i="1" s="1"/>
  <c r="AD1184" i="1"/>
  <c r="AE1184" i="1" s="1"/>
  <c r="AB1184" i="1"/>
  <c r="AC1184" i="1" s="1"/>
  <c r="AA1184" i="1"/>
  <c r="Z1184" i="1"/>
  <c r="U1184" i="1"/>
  <c r="P1184" i="1"/>
  <c r="BK1183" i="1"/>
  <c r="BA1183" i="1"/>
  <c r="BB1183" i="1" s="1"/>
  <c r="AS1183" i="1"/>
  <c r="AG1183" i="1"/>
  <c r="AH1183" i="1" s="1"/>
  <c r="AD1183" i="1"/>
  <c r="AE1183" i="1" s="1"/>
  <c r="AB1183" i="1"/>
  <c r="AC1183" i="1" s="1"/>
  <c r="AA1183" i="1"/>
  <c r="U1183" i="1"/>
  <c r="P1183" i="1"/>
  <c r="O1183" i="1"/>
  <c r="BK1182" i="1"/>
  <c r="BA1182" i="1"/>
  <c r="BB1182" i="1" s="1"/>
  <c r="AS1182" i="1"/>
  <c r="AG1182" i="1"/>
  <c r="AH1182" i="1" s="1"/>
  <c r="AD1182" i="1"/>
  <c r="AE1182" i="1" s="1"/>
  <c r="AB1182" i="1"/>
  <c r="AC1182" i="1" s="1"/>
  <c r="AA1182" i="1"/>
  <c r="Z1182" i="1"/>
  <c r="U1182" i="1"/>
  <c r="P1182" i="1"/>
  <c r="BK1181" i="1"/>
  <c r="BA1181" i="1"/>
  <c r="BB1181" i="1" s="1"/>
  <c r="AS1181" i="1"/>
  <c r="AG1181" i="1"/>
  <c r="AH1181" i="1" s="1"/>
  <c r="AD1181" i="1"/>
  <c r="AE1181" i="1" s="1"/>
  <c r="AB1181" i="1"/>
  <c r="AC1181" i="1" s="1"/>
  <c r="AA1181" i="1"/>
  <c r="Z1181" i="1"/>
  <c r="U1181" i="1"/>
  <c r="P1181" i="1"/>
  <c r="BK1180" i="1"/>
  <c r="BA1180" i="1"/>
  <c r="AS1180" i="1"/>
  <c r="AG1180" i="1"/>
  <c r="AH1180" i="1" s="1"/>
  <c r="AD1180" i="1"/>
  <c r="AE1180" i="1" s="1"/>
  <c r="AB1180" i="1"/>
  <c r="AC1180" i="1" s="1"/>
  <c r="AA1180" i="1"/>
  <c r="Z1180" i="1"/>
  <c r="U1180" i="1"/>
  <c r="P1180" i="1"/>
  <c r="BK1179" i="1"/>
  <c r="BA1179" i="1"/>
  <c r="BB1179" i="1" s="1"/>
  <c r="AS1179" i="1"/>
  <c r="AG1179" i="1"/>
  <c r="AH1179" i="1" s="1"/>
  <c r="AD1179" i="1"/>
  <c r="AE1179" i="1" s="1"/>
  <c r="AB1179" i="1"/>
  <c r="AC1179" i="1" s="1"/>
  <c r="AA1179" i="1"/>
  <c r="Z1179" i="1"/>
  <c r="U1179" i="1"/>
  <c r="P1179" i="1"/>
  <c r="BK1178" i="1"/>
  <c r="BA1178" i="1"/>
  <c r="AS1178" i="1"/>
  <c r="AG1178" i="1"/>
  <c r="AH1178" i="1" s="1"/>
  <c r="AD1178" i="1"/>
  <c r="AE1178" i="1" s="1"/>
  <c r="AB1178" i="1"/>
  <c r="AC1178" i="1" s="1"/>
  <c r="AA1178" i="1"/>
  <c r="U1178" i="1"/>
  <c r="P1178" i="1"/>
  <c r="O1178" i="1"/>
  <c r="BK1177" i="1"/>
  <c r="BA1177" i="1"/>
  <c r="AS1177" i="1"/>
  <c r="AG1177" i="1"/>
  <c r="AH1177" i="1" s="1"/>
  <c r="AD1177" i="1"/>
  <c r="AE1177" i="1" s="1"/>
  <c r="AB1177" i="1"/>
  <c r="AC1177" i="1" s="1"/>
  <c r="AA1177" i="1"/>
  <c r="U1177" i="1"/>
  <c r="P1177" i="1"/>
  <c r="O1177" i="1"/>
  <c r="BK1176" i="1"/>
  <c r="BA1176" i="1"/>
  <c r="AS1176" i="1"/>
  <c r="AG1176" i="1"/>
  <c r="AH1176" i="1" s="1"/>
  <c r="AD1176" i="1"/>
  <c r="AB1176" i="1"/>
  <c r="AC1176" i="1" s="1"/>
  <c r="AA1176" i="1"/>
  <c r="U1176" i="1"/>
  <c r="P1176" i="1"/>
  <c r="BK1175" i="1"/>
  <c r="BA1175" i="1"/>
  <c r="BB1175" i="1" s="1"/>
  <c r="AS1175" i="1"/>
  <c r="AG1175" i="1"/>
  <c r="AH1175" i="1" s="1"/>
  <c r="AD1175" i="1"/>
  <c r="AE1175" i="1" s="1"/>
  <c r="AB1175" i="1"/>
  <c r="AC1175" i="1" s="1"/>
  <c r="AA1175" i="1"/>
  <c r="U1175" i="1"/>
  <c r="P1175" i="1"/>
  <c r="BK1174" i="1"/>
  <c r="BA1174" i="1"/>
  <c r="AS1174" i="1"/>
  <c r="AG1174" i="1"/>
  <c r="AH1174" i="1" s="1"/>
  <c r="AD1174" i="1"/>
  <c r="AE1174" i="1" s="1"/>
  <c r="AB1174" i="1"/>
  <c r="AC1174" i="1" s="1"/>
  <c r="AA1174" i="1"/>
  <c r="U1174" i="1"/>
  <c r="P1174" i="1"/>
  <c r="BK1173" i="1"/>
  <c r="BA1173" i="1"/>
  <c r="AS1173" i="1"/>
  <c r="AG1173" i="1"/>
  <c r="AH1173" i="1" s="1"/>
  <c r="AD1173" i="1"/>
  <c r="AE1173" i="1" s="1"/>
  <c r="AB1173" i="1"/>
  <c r="AC1173" i="1" s="1"/>
  <c r="AA1173" i="1"/>
  <c r="W1173" i="1"/>
  <c r="P1173" i="1" s="1"/>
  <c r="U1173" i="1"/>
  <c r="BK1172" i="1"/>
  <c r="BA1172" i="1"/>
  <c r="BB1172" i="1" s="1"/>
  <c r="AS1172" i="1"/>
  <c r="AG1172" i="1"/>
  <c r="AH1172" i="1" s="1"/>
  <c r="AD1172" i="1"/>
  <c r="AE1172" i="1" s="1"/>
  <c r="AB1172" i="1"/>
  <c r="AC1172" i="1" s="1"/>
  <c r="AA1172" i="1"/>
  <c r="W1172" i="1"/>
  <c r="P1172" i="1" s="1"/>
  <c r="U1172" i="1"/>
  <c r="BK1171" i="1"/>
  <c r="BA1171" i="1"/>
  <c r="BB1171" i="1" s="1"/>
  <c r="AS1171" i="1"/>
  <c r="AG1171" i="1"/>
  <c r="AH1171" i="1" s="1"/>
  <c r="AD1171" i="1"/>
  <c r="AE1171" i="1" s="1"/>
  <c r="AB1171" i="1"/>
  <c r="AC1171" i="1" s="1"/>
  <c r="AA1171" i="1"/>
  <c r="U1171" i="1"/>
  <c r="P1171" i="1"/>
  <c r="BK1170" i="1"/>
  <c r="BA1170" i="1"/>
  <c r="BB1170" i="1" s="1"/>
  <c r="AS1170" i="1"/>
  <c r="AG1170" i="1"/>
  <c r="AH1170" i="1" s="1"/>
  <c r="AD1170" i="1"/>
  <c r="AE1170" i="1" s="1"/>
  <c r="AB1170" i="1"/>
  <c r="AC1170" i="1" s="1"/>
  <c r="AA1170" i="1"/>
  <c r="U1170" i="1"/>
  <c r="P1170" i="1"/>
  <c r="BK1169" i="1"/>
  <c r="BA1169" i="1"/>
  <c r="BB1169" i="1" s="1"/>
  <c r="AS1169" i="1"/>
  <c r="AG1169" i="1"/>
  <c r="AH1169" i="1" s="1"/>
  <c r="AD1169" i="1"/>
  <c r="AE1169" i="1" s="1"/>
  <c r="AB1169" i="1"/>
  <c r="AC1169" i="1" s="1"/>
  <c r="AA1169" i="1"/>
  <c r="W1169" i="1"/>
  <c r="P1169" i="1" s="1"/>
  <c r="U1169" i="1"/>
  <c r="BK1168" i="1"/>
  <c r="BA1168" i="1"/>
  <c r="AS1168" i="1"/>
  <c r="AG1168" i="1"/>
  <c r="AH1168" i="1" s="1"/>
  <c r="AD1168" i="1"/>
  <c r="AE1168" i="1" s="1"/>
  <c r="AB1168" i="1"/>
  <c r="AC1168" i="1" s="1"/>
  <c r="AA1168" i="1"/>
  <c r="U1168" i="1"/>
  <c r="P1168" i="1"/>
  <c r="BK1167" i="1"/>
  <c r="BA1167" i="1"/>
  <c r="BB1167" i="1" s="1"/>
  <c r="AS1167" i="1"/>
  <c r="AG1167" i="1"/>
  <c r="AH1167" i="1" s="1"/>
  <c r="AD1167" i="1"/>
  <c r="AE1167" i="1" s="1"/>
  <c r="AB1167" i="1"/>
  <c r="AC1167" i="1" s="1"/>
  <c r="AA1167" i="1"/>
  <c r="U1167" i="1"/>
  <c r="P1167" i="1"/>
  <c r="BK1166" i="1"/>
  <c r="BA1166" i="1"/>
  <c r="AS1166" i="1"/>
  <c r="AG1166" i="1"/>
  <c r="AH1166" i="1" s="1"/>
  <c r="AD1166" i="1"/>
  <c r="AE1166" i="1" s="1"/>
  <c r="AB1166" i="1"/>
  <c r="AC1166" i="1" s="1"/>
  <c r="AA1166" i="1"/>
  <c r="U1166" i="1"/>
  <c r="P1166" i="1"/>
  <c r="BK1165" i="1"/>
  <c r="BA1165" i="1"/>
  <c r="AS1165" i="1"/>
  <c r="AG1165" i="1"/>
  <c r="AH1165" i="1" s="1"/>
  <c r="AD1165" i="1"/>
  <c r="AE1165" i="1" s="1"/>
  <c r="AB1165" i="1"/>
  <c r="AC1165" i="1" s="1"/>
  <c r="AA1165" i="1"/>
  <c r="U1165" i="1"/>
  <c r="P1165" i="1"/>
  <c r="BK1164" i="1"/>
  <c r="BA1164" i="1"/>
  <c r="BB1164" i="1" s="1"/>
  <c r="AS1164" i="1"/>
  <c r="AG1164" i="1"/>
  <c r="AH1164" i="1" s="1"/>
  <c r="AD1164" i="1"/>
  <c r="AE1164" i="1" s="1"/>
  <c r="AB1164" i="1"/>
  <c r="AC1164" i="1" s="1"/>
  <c r="AA1164" i="1"/>
  <c r="U1164" i="1"/>
  <c r="P1164" i="1"/>
  <c r="BK1163" i="1"/>
  <c r="BA1163" i="1"/>
  <c r="AS1163" i="1"/>
  <c r="AG1163" i="1"/>
  <c r="AH1163" i="1" s="1"/>
  <c r="AD1163" i="1"/>
  <c r="AE1163" i="1" s="1"/>
  <c r="AB1163" i="1"/>
  <c r="AC1163" i="1" s="1"/>
  <c r="AA1163" i="1"/>
  <c r="U1163" i="1"/>
  <c r="P1163" i="1"/>
  <c r="BK1162" i="1"/>
  <c r="BA1162" i="1"/>
  <c r="BB1162" i="1" s="1"/>
  <c r="AS1162" i="1"/>
  <c r="AG1162" i="1"/>
  <c r="AH1162" i="1" s="1"/>
  <c r="AD1162" i="1"/>
  <c r="AE1162" i="1" s="1"/>
  <c r="AB1162" i="1"/>
  <c r="AC1162" i="1" s="1"/>
  <c r="AA1162" i="1"/>
  <c r="U1162" i="1"/>
  <c r="P1162" i="1"/>
  <c r="BK1161" i="1"/>
  <c r="BA1161" i="1"/>
  <c r="BB1161" i="1" s="1"/>
  <c r="AS1161" i="1"/>
  <c r="AG1161" i="1"/>
  <c r="AH1161" i="1" s="1"/>
  <c r="AD1161" i="1"/>
  <c r="AE1161" i="1" s="1"/>
  <c r="AB1161" i="1"/>
  <c r="AC1161" i="1" s="1"/>
  <c r="AA1161" i="1"/>
  <c r="U1161" i="1"/>
  <c r="P1161" i="1"/>
  <c r="BK1160" i="1"/>
  <c r="BA1160" i="1"/>
  <c r="BB1160" i="1" s="1"/>
  <c r="AS1160" i="1"/>
  <c r="AG1160" i="1"/>
  <c r="AH1160" i="1" s="1"/>
  <c r="AD1160" i="1"/>
  <c r="AE1160" i="1" s="1"/>
  <c r="AB1160" i="1"/>
  <c r="AC1160" i="1" s="1"/>
  <c r="AA1160" i="1"/>
  <c r="U1160" i="1"/>
  <c r="P1160" i="1"/>
  <c r="BK1159" i="1"/>
  <c r="BA1159" i="1"/>
  <c r="AS1159" i="1"/>
  <c r="AG1159" i="1"/>
  <c r="AH1159" i="1" s="1"/>
  <c r="AD1159" i="1"/>
  <c r="AE1159" i="1" s="1"/>
  <c r="AB1159" i="1"/>
  <c r="AC1159" i="1" s="1"/>
  <c r="AA1159" i="1"/>
  <c r="W1159" i="1"/>
  <c r="P1159" i="1" s="1"/>
  <c r="U1159" i="1"/>
  <c r="BK1158" i="1"/>
  <c r="BA1158" i="1"/>
  <c r="AS1158" i="1"/>
  <c r="AG1158" i="1"/>
  <c r="AH1158" i="1" s="1"/>
  <c r="AD1158" i="1"/>
  <c r="AE1158" i="1" s="1"/>
  <c r="AB1158" i="1"/>
  <c r="AC1158" i="1" s="1"/>
  <c r="AA1158" i="1"/>
  <c r="U1158" i="1"/>
  <c r="P1158" i="1"/>
  <c r="BK1157" i="1"/>
  <c r="BA1157" i="1"/>
  <c r="BB1157" i="1" s="1"/>
  <c r="AS1157" i="1"/>
  <c r="AG1157" i="1"/>
  <c r="AH1157" i="1" s="1"/>
  <c r="AD1157" i="1"/>
  <c r="AE1157" i="1" s="1"/>
  <c r="AB1157" i="1"/>
  <c r="AC1157" i="1" s="1"/>
  <c r="AA1157" i="1"/>
  <c r="U1157" i="1"/>
  <c r="P1157" i="1"/>
  <c r="BK1156" i="1"/>
  <c r="BA1156" i="1"/>
  <c r="AS1156" i="1"/>
  <c r="AG1156" i="1"/>
  <c r="AH1156" i="1" s="1"/>
  <c r="AD1156" i="1"/>
  <c r="AE1156" i="1" s="1"/>
  <c r="AB1156" i="1"/>
  <c r="AC1156" i="1" s="1"/>
  <c r="AA1156" i="1"/>
  <c r="U1156" i="1"/>
  <c r="P1156" i="1"/>
  <c r="BK1155" i="1"/>
  <c r="BA1155" i="1"/>
  <c r="AS1155" i="1"/>
  <c r="AG1155" i="1"/>
  <c r="AH1155" i="1" s="1"/>
  <c r="AD1155" i="1"/>
  <c r="AE1155" i="1" s="1"/>
  <c r="AB1155" i="1"/>
  <c r="AC1155" i="1" s="1"/>
  <c r="AA1155" i="1"/>
  <c r="U1155" i="1"/>
  <c r="P1155" i="1"/>
  <c r="BK1154" i="1"/>
  <c r="BA1154" i="1"/>
  <c r="AS1154" i="1"/>
  <c r="AG1154" i="1"/>
  <c r="AH1154" i="1" s="1"/>
  <c r="AD1154" i="1"/>
  <c r="AE1154" i="1" s="1"/>
  <c r="AB1154" i="1"/>
  <c r="AC1154" i="1" s="1"/>
  <c r="AA1154" i="1"/>
  <c r="U1154" i="1"/>
  <c r="P1154" i="1"/>
  <c r="BK1153" i="1"/>
  <c r="BA1153" i="1"/>
  <c r="AS1153" i="1"/>
  <c r="AG1153" i="1"/>
  <c r="AH1153" i="1" s="1"/>
  <c r="AD1153" i="1"/>
  <c r="AE1153" i="1" s="1"/>
  <c r="AB1153" i="1"/>
  <c r="AC1153" i="1" s="1"/>
  <c r="AA1153" i="1"/>
  <c r="U1153" i="1"/>
  <c r="P1153" i="1"/>
  <c r="BK1152" i="1"/>
  <c r="BA1152" i="1"/>
  <c r="BB1152" i="1" s="1"/>
  <c r="AS1152" i="1"/>
  <c r="AG1152" i="1"/>
  <c r="AH1152" i="1" s="1"/>
  <c r="AD1152" i="1"/>
  <c r="AE1152" i="1" s="1"/>
  <c r="AB1152" i="1"/>
  <c r="AC1152" i="1" s="1"/>
  <c r="AA1152" i="1"/>
  <c r="U1152" i="1"/>
  <c r="P1152" i="1"/>
  <c r="O1152" i="1"/>
  <c r="BK1151" i="1"/>
  <c r="BA1151" i="1"/>
  <c r="AS1151" i="1"/>
  <c r="AG1151" i="1"/>
  <c r="AH1151" i="1" s="1"/>
  <c r="AD1151" i="1"/>
  <c r="AE1151" i="1" s="1"/>
  <c r="AB1151" i="1"/>
  <c r="AC1151" i="1" s="1"/>
  <c r="AA1151" i="1"/>
  <c r="U1151" i="1"/>
  <c r="P1151" i="1"/>
  <c r="BK1150" i="1"/>
  <c r="BA1150" i="1"/>
  <c r="BB1150" i="1" s="1"/>
  <c r="AS1150" i="1"/>
  <c r="AG1150" i="1"/>
  <c r="AH1150" i="1" s="1"/>
  <c r="AD1150" i="1"/>
  <c r="AE1150" i="1" s="1"/>
  <c r="AB1150" i="1"/>
  <c r="AC1150" i="1" s="1"/>
  <c r="AA1150" i="1"/>
  <c r="U1150" i="1"/>
  <c r="P1150" i="1"/>
  <c r="BK1149" i="1"/>
  <c r="BA1149" i="1"/>
  <c r="AS1149" i="1"/>
  <c r="AG1149" i="1"/>
  <c r="AH1149" i="1" s="1"/>
  <c r="AD1149" i="1"/>
  <c r="AE1149" i="1" s="1"/>
  <c r="AB1149" i="1"/>
  <c r="AC1149" i="1" s="1"/>
  <c r="AA1149" i="1"/>
  <c r="U1149" i="1"/>
  <c r="P1149" i="1"/>
  <c r="BK1148" i="1"/>
  <c r="BA1148" i="1"/>
  <c r="BB1148" i="1" s="1"/>
  <c r="AS1148" i="1"/>
  <c r="AG1148" i="1"/>
  <c r="AH1148" i="1" s="1"/>
  <c r="AD1148" i="1"/>
  <c r="AE1148" i="1" s="1"/>
  <c r="AB1148" i="1"/>
  <c r="AC1148" i="1" s="1"/>
  <c r="AA1148" i="1"/>
  <c r="U1148" i="1"/>
  <c r="P1148" i="1"/>
  <c r="BK1147" i="1"/>
  <c r="BA1147" i="1"/>
  <c r="AS1147" i="1"/>
  <c r="AG1147" i="1"/>
  <c r="AH1147" i="1" s="1"/>
  <c r="AD1147" i="1"/>
  <c r="AE1147" i="1" s="1"/>
  <c r="AB1147" i="1"/>
  <c r="AC1147" i="1" s="1"/>
  <c r="AA1147" i="1"/>
  <c r="U1147" i="1"/>
  <c r="P1147" i="1"/>
  <c r="BK1146" i="1"/>
  <c r="BA1146" i="1"/>
  <c r="AS1146" i="1"/>
  <c r="AG1146" i="1"/>
  <c r="AH1146" i="1" s="1"/>
  <c r="AD1146" i="1"/>
  <c r="AE1146" i="1" s="1"/>
  <c r="AB1146" i="1"/>
  <c r="AC1146" i="1" s="1"/>
  <c r="AA1146" i="1"/>
  <c r="U1146" i="1"/>
  <c r="P1146" i="1"/>
  <c r="BK1145" i="1"/>
  <c r="BA1145" i="1"/>
  <c r="AS1145" i="1"/>
  <c r="AG1145" i="1"/>
  <c r="AH1145" i="1" s="1"/>
  <c r="AD1145" i="1"/>
  <c r="AE1145" i="1" s="1"/>
  <c r="AB1145" i="1"/>
  <c r="AC1145" i="1" s="1"/>
  <c r="AA1145" i="1"/>
  <c r="U1145" i="1"/>
  <c r="P1145" i="1"/>
  <c r="BK1144" i="1"/>
  <c r="BA1144" i="1"/>
  <c r="BB1144" i="1" s="1"/>
  <c r="AS1144" i="1"/>
  <c r="AG1144" i="1"/>
  <c r="AH1144" i="1" s="1"/>
  <c r="AD1144" i="1"/>
  <c r="AE1144" i="1" s="1"/>
  <c r="AB1144" i="1"/>
  <c r="AC1144" i="1" s="1"/>
  <c r="AA1144" i="1"/>
  <c r="U1144" i="1"/>
  <c r="P1144" i="1"/>
  <c r="BK1143" i="1"/>
  <c r="BA1143" i="1"/>
  <c r="AS1143" i="1"/>
  <c r="AG1143" i="1"/>
  <c r="AH1143" i="1" s="1"/>
  <c r="AD1143" i="1"/>
  <c r="AE1143" i="1" s="1"/>
  <c r="AB1143" i="1"/>
  <c r="AC1143" i="1" s="1"/>
  <c r="AA1143" i="1"/>
  <c r="U1143" i="1"/>
  <c r="P1143" i="1"/>
  <c r="BK1142" i="1"/>
  <c r="BA1142" i="1"/>
  <c r="BB1142" i="1" s="1"/>
  <c r="AS1142" i="1"/>
  <c r="AG1142" i="1"/>
  <c r="AH1142" i="1" s="1"/>
  <c r="AD1142" i="1"/>
  <c r="AE1142" i="1" s="1"/>
  <c r="AB1142" i="1"/>
  <c r="AC1142" i="1" s="1"/>
  <c r="AA1142" i="1"/>
  <c r="U1142" i="1"/>
  <c r="P1142" i="1"/>
  <c r="BK1141" i="1"/>
  <c r="BA1141" i="1"/>
  <c r="AS1141" i="1"/>
  <c r="AG1141" i="1"/>
  <c r="AH1141" i="1" s="1"/>
  <c r="AD1141" i="1"/>
  <c r="AE1141" i="1" s="1"/>
  <c r="AB1141" i="1"/>
  <c r="AC1141" i="1" s="1"/>
  <c r="AA1141" i="1"/>
  <c r="U1141" i="1"/>
  <c r="P1141" i="1"/>
  <c r="BK1140" i="1"/>
  <c r="BA1140" i="1"/>
  <c r="AS1140" i="1"/>
  <c r="AG1140" i="1"/>
  <c r="AH1140" i="1" s="1"/>
  <c r="AD1140" i="1"/>
  <c r="AE1140" i="1" s="1"/>
  <c r="AB1140" i="1"/>
  <c r="AC1140" i="1" s="1"/>
  <c r="AA1140" i="1"/>
  <c r="U1140" i="1"/>
  <c r="P1140" i="1"/>
  <c r="BK1139" i="1"/>
  <c r="BA1139" i="1"/>
  <c r="BB1139" i="1" s="1"/>
  <c r="AS1139" i="1"/>
  <c r="AG1139" i="1"/>
  <c r="AH1139" i="1" s="1"/>
  <c r="AD1139" i="1"/>
  <c r="AE1139" i="1" s="1"/>
  <c r="AB1139" i="1"/>
  <c r="AC1139" i="1" s="1"/>
  <c r="AA1139" i="1"/>
  <c r="U1139" i="1"/>
  <c r="P1139" i="1"/>
  <c r="BK1138" i="1"/>
  <c r="BA1138" i="1"/>
  <c r="BB1138" i="1" s="1"/>
  <c r="AS1138" i="1"/>
  <c r="AG1138" i="1"/>
  <c r="AH1138" i="1" s="1"/>
  <c r="AD1138" i="1"/>
  <c r="AE1138" i="1" s="1"/>
  <c r="AB1138" i="1"/>
  <c r="AC1138" i="1" s="1"/>
  <c r="AA1138" i="1"/>
  <c r="W1138" i="1"/>
  <c r="P1138" i="1" s="1"/>
  <c r="U1138" i="1"/>
  <c r="BK1137" i="1"/>
  <c r="BA1137" i="1"/>
  <c r="BB1137" i="1" s="1"/>
  <c r="AS1137" i="1"/>
  <c r="AG1137" i="1"/>
  <c r="AH1137" i="1" s="1"/>
  <c r="AD1137" i="1"/>
  <c r="AE1137" i="1" s="1"/>
  <c r="AB1137" i="1"/>
  <c r="AC1137" i="1" s="1"/>
  <c r="AA1137" i="1"/>
  <c r="U1137" i="1"/>
  <c r="P1137" i="1"/>
  <c r="BK1136" i="1"/>
  <c r="BA1136" i="1"/>
  <c r="AS1136" i="1"/>
  <c r="AG1136" i="1"/>
  <c r="AH1136" i="1" s="1"/>
  <c r="AD1136" i="1"/>
  <c r="AE1136" i="1" s="1"/>
  <c r="AB1136" i="1"/>
  <c r="AC1136" i="1" s="1"/>
  <c r="AA1136" i="1"/>
  <c r="U1136" i="1"/>
  <c r="P1136" i="1"/>
  <c r="BK1135" i="1"/>
  <c r="BA1135" i="1"/>
  <c r="BB1135" i="1" s="1"/>
  <c r="AS1135" i="1"/>
  <c r="AG1135" i="1"/>
  <c r="AH1135" i="1" s="1"/>
  <c r="AD1135" i="1"/>
  <c r="AE1135" i="1" s="1"/>
  <c r="AB1135" i="1"/>
  <c r="AC1135" i="1" s="1"/>
  <c r="AA1135" i="1"/>
  <c r="U1135" i="1"/>
  <c r="P1135" i="1"/>
  <c r="BK1134" i="1"/>
  <c r="BA1134" i="1"/>
  <c r="AS1134" i="1"/>
  <c r="AG1134" i="1"/>
  <c r="AH1134" i="1" s="1"/>
  <c r="AD1134" i="1"/>
  <c r="AE1134" i="1" s="1"/>
  <c r="AB1134" i="1"/>
  <c r="AC1134" i="1" s="1"/>
  <c r="AA1134" i="1"/>
  <c r="W1134" i="1"/>
  <c r="P1134" i="1" s="1"/>
  <c r="U1134" i="1"/>
  <c r="BK1133" i="1"/>
  <c r="BA1133" i="1"/>
  <c r="AS1133" i="1"/>
  <c r="AG1133" i="1"/>
  <c r="AH1133" i="1" s="1"/>
  <c r="AD1133" i="1"/>
  <c r="AE1133" i="1" s="1"/>
  <c r="AB1133" i="1"/>
  <c r="AC1133" i="1" s="1"/>
  <c r="AA1133" i="1"/>
  <c r="U1133" i="1"/>
  <c r="P1133" i="1"/>
  <c r="BK1132" i="1"/>
  <c r="BA1132" i="1"/>
  <c r="AS1132" i="1"/>
  <c r="AG1132" i="1"/>
  <c r="AH1132" i="1" s="1"/>
  <c r="AD1132" i="1"/>
  <c r="AE1132" i="1" s="1"/>
  <c r="AB1132" i="1"/>
  <c r="AC1132" i="1" s="1"/>
  <c r="AA1132" i="1"/>
  <c r="U1132" i="1"/>
  <c r="P1132" i="1"/>
  <c r="BK1131" i="1"/>
  <c r="BA1131" i="1"/>
  <c r="AS1131" i="1"/>
  <c r="AG1131" i="1"/>
  <c r="AH1131" i="1" s="1"/>
  <c r="AD1131" i="1"/>
  <c r="AE1131" i="1" s="1"/>
  <c r="AB1131" i="1"/>
  <c r="AC1131" i="1" s="1"/>
  <c r="AA1131" i="1"/>
  <c r="U1131" i="1"/>
  <c r="P1131" i="1"/>
  <c r="BK1130" i="1"/>
  <c r="BA1130" i="1"/>
  <c r="BB1130" i="1" s="1"/>
  <c r="AS1130" i="1"/>
  <c r="AG1130" i="1"/>
  <c r="AH1130" i="1" s="1"/>
  <c r="AD1130" i="1"/>
  <c r="AE1130" i="1" s="1"/>
  <c r="AB1130" i="1"/>
  <c r="AC1130" i="1" s="1"/>
  <c r="AA1130" i="1"/>
  <c r="U1130" i="1"/>
  <c r="P1130" i="1"/>
  <c r="BK1129" i="1"/>
  <c r="BA1129" i="1"/>
  <c r="BB1129" i="1" s="1"/>
  <c r="AS1129" i="1"/>
  <c r="AG1129" i="1"/>
  <c r="AH1129" i="1" s="1"/>
  <c r="AD1129" i="1"/>
  <c r="AE1129" i="1" s="1"/>
  <c r="AB1129" i="1"/>
  <c r="AC1129" i="1" s="1"/>
  <c r="AA1129" i="1"/>
  <c r="U1129" i="1"/>
  <c r="P1129" i="1"/>
  <c r="BK1128" i="1"/>
  <c r="BA1128" i="1"/>
  <c r="BB1128" i="1" s="1"/>
  <c r="AS1128" i="1"/>
  <c r="AG1128" i="1"/>
  <c r="AH1128" i="1" s="1"/>
  <c r="AD1128" i="1"/>
  <c r="AE1128" i="1" s="1"/>
  <c r="AB1128" i="1"/>
  <c r="AC1128" i="1" s="1"/>
  <c r="AA1128" i="1"/>
  <c r="U1128" i="1"/>
  <c r="P1128" i="1"/>
  <c r="BK1127" i="1"/>
  <c r="BA1127" i="1"/>
  <c r="BB1127" i="1" s="1"/>
  <c r="AS1127" i="1"/>
  <c r="AG1127" i="1"/>
  <c r="AH1127" i="1" s="1"/>
  <c r="AD1127" i="1"/>
  <c r="AE1127" i="1" s="1"/>
  <c r="AB1127" i="1"/>
  <c r="AC1127" i="1" s="1"/>
  <c r="AA1127" i="1"/>
  <c r="U1127" i="1"/>
  <c r="P1127" i="1"/>
  <c r="BK1126" i="1"/>
  <c r="BA1126" i="1"/>
  <c r="AS1126" i="1"/>
  <c r="AG1126" i="1"/>
  <c r="AH1126" i="1" s="1"/>
  <c r="AD1126" i="1"/>
  <c r="AE1126" i="1" s="1"/>
  <c r="AB1126" i="1"/>
  <c r="AC1126" i="1" s="1"/>
  <c r="AA1126" i="1"/>
  <c r="U1126" i="1"/>
  <c r="P1126" i="1"/>
  <c r="BK1125" i="1"/>
  <c r="BA1125" i="1"/>
  <c r="BB1125" i="1" s="1"/>
  <c r="AS1125" i="1"/>
  <c r="AG1125" i="1"/>
  <c r="AH1125" i="1" s="1"/>
  <c r="AD1125" i="1"/>
  <c r="AE1125" i="1" s="1"/>
  <c r="AB1125" i="1"/>
  <c r="AC1125" i="1" s="1"/>
  <c r="AA1125" i="1"/>
  <c r="U1125" i="1"/>
  <c r="P1125" i="1"/>
  <c r="BK1124" i="1"/>
  <c r="BA1124" i="1"/>
  <c r="AS1124" i="1"/>
  <c r="AG1124" i="1"/>
  <c r="AH1124" i="1" s="1"/>
  <c r="AD1124" i="1"/>
  <c r="AE1124" i="1" s="1"/>
  <c r="AB1124" i="1"/>
  <c r="AC1124" i="1" s="1"/>
  <c r="AA1124" i="1"/>
  <c r="U1124" i="1"/>
  <c r="P1124" i="1"/>
  <c r="BK1123" i="1"/>
  <c r="BA1123" i="1"/>
  <c r="AS1123" i="1"/>
  <c r="AG1123" i="1"/>
  <c r="AH1123" i="1" s="1"/>
  <c r="AD1123" i="1"/>
  <c r="AE1123" i="1" s="1"/>
  <c r="AB1123" i="1"/>
  <c r="AC1123" i="1" s="1"/>
  <c r="AA1123" i="1"/>
  <c r="W1123" i="1"/>
  <c r="P1123" i="1" s="1"/>
  <c r="U1123" i="1"/>
  <c r="BK1122" i="1"/>
  <c r="BA1122" i="1"/>
  <c r="BB1122" i="1" s="1"/>
  <c r="AS1122" i="1"/>
  <c r="AG1122" i="1"/>
  <c r="AH1122" i="1" s="1"/>
  <c r="AD1122" i="1"/>
  <c r="AE1122" i="1" s="1"/>
  <c r="AB1122" i="1"/>
  <c r="AC1122" i="1" s="1"/>
  <c r="AA1122" i="1"/>
  <c r="U1122" i="1"/>
  <c r="P1122" i="1"/>
  <c r="BK1121" i="1"/>
  <c r="BA1121" i="1"/>
  <c r="BB1121" i="1" s="1"/>
  <c r="AS1121" i="1"/>
  <c r="AG1121" i="1"/>
  <c r="AH1121" i="1" s="1"/>
  <c r="AD1121" i="1"/>
  <c r="AE1121" i="1" s="1"/>
  <c r="AB1121" i="1"/>
  <c r="AC1121" i="1" s="1"/>
  <c r="AA1121" i="1"/>
  <c r="U1121" i="1"/>
  <c r="P1121" i="1"/>
  <c r="BK1120" i="1"/>
  <c r="BA1120" i="1"/>
  <c r="AS1120" i="1"/>
  <c r="AG1120" i="1"/>
  <c r="AH1120" i="1" s="1"/>
  <c r="AD1120" i="1"/>
  <c r="AE1120" i="1" s="1"/>
  <c r="AB1120" i="1"/>
  <c r="AC1120" i="1" s="1"/>
  <c r="AA1120" i="1"/>
  <c r="U1120" i="1"/>
  <c r="P1120" i="1"/>
  <c r="BK1119" i="1"/>
  <c r="BA1119" i="1"/>
  <c r="BB1119" i="1" s="1"/>
  <c r="AS1119" i="1"/>
  <c r="AG1119" i="1"/>
  <c r="AH1119" i="1" s="1"/>
  <c r="AD1119" i="1"/>
  <c r="AE1119" i="1" s="1"/>
  <c r="AB1119" i="1"/>
  <c r="AC1119" i="1" s="1"/>
  <c r="AA1119" i="1"/>
  <c r="U1119" i="1"/>
  <c r="P1119" i="1"/>
  <c r="BK1118" i="1"/>
  <c r="BA1118" i="1"/>
  <c r="BB1118" i="1" s="1"/>
  <c r="AS1118" i="1"/>
  <c r="AG1118" i="1"/>
  <c r="AH1118" i="1" s="1"/>
  <c r="AD1118" i="1"/>
  <c r="AE1118" i="1" s="1"/>
  <c r="AB1118" i="1"/>
  <c r="AC1118" i="1" s="1"/>
  <c r="AA1118" i="1"/>
  <c r="U1118" i="1"/>
  <c r="P1118" i="1"/>
  <c r="BK1117" i="1"/>
  <c r="BA1117" i="1"/>
  <c r="AS1117" i="1"/>
  <c r="AG1117" i="1"/>
  <c r="AH1117" i="1" s="1"/>
  <c r="AD1117" i="1"/>
  <c r="AE1117" i="1" s="1"/>
  <c r="AB1117" i="1"/>
  <c r="AC1117" i="1" s="1"/>
  <c r="AA1117" i="1"/>
  <c r="U1117" i="1"/>
  <c r="P1117" i="1"/>
  <c r="BK1116" i="1"/>
  <c r="BA1116" i="1"/>
  <c r="AS1116" i="1"/>
  <c r="AG1116" i="1"/>
  <c r="AH1116" i="1" s="1"/>
  <c r="AD1116" i="1"/>
  <c r="AE1116" i="1" s="1"/>
  <c r="AB1116" i="1"/>
  <c r="AC1116" i="1" s="1"/>
  <c r="AA1116" i="1"/>
  <c r="U1116" i="1"/>
  <c r="P1116" i="1"/>
  <c r="BK1115" i="1"/>
  <c r="BA1115" i="1"/>
  <c r="AS1115" i="1"/>
  <c r="AG1115" i="1"/>
  <c r="AH1115" i="1" s="1"/>
  <c r="AD1115" i="1"/>
  <c r="AE1115" i="1" s="1"/>
  <c r="AB1115" i="1"/>
  <c r="AC1115" i="1" s="1"/>
  <c r="AA1115" i="1"/>
  <c r="U1115" i="1"/>
  <c r="P1115" i="1"/>
  <c r="BK1114" i="1"/>
  <c r="BA1114" i="1"/>
  <c r="AS1114" i="1"/>
  <c r="AG1114" i="1"/>
  <c r="AH1114" i="1" s="1"/>
  <c r="AD1114" i="1"/>
  <c r="AE1114" i="1" s="1"/>
  <c r="AB1114" i="1"/>
  <c r="AC1114" i="1" s="1"/>
  <c r="AA1114" i="1"/>
  <c r="U1114" i="1"/>
  <c r="P1114" i="1"/>
  <c r="O1114" i="1"/>
  <c r="BK1113" i="1"/>
  <c r="BA1113" i="1"/>
  <c r="AS1113" i="1"/>
  <c r="AG1113" i="1"/>
  <c r="AH1113" i="1" s="1"/>
  <c r="AD1113" i="1"/>
  <c r="AE1113" i="1" s="1"/>
  <c r="AB1113" i="1"/>
  <c r="AC1113" i="1" s="1"/>
  <c r="AA1113" i="1"/>
  <c r="W1113" i="1"/>
  <c r="P1113" i="1" s="1"/>
  <c r="U1113" i="1"/>
  <c r="BK1112" i="1"/>
  <c r="BA1112" i="1"/>
  <c r="BB1112" i="1" s="1"/>
  <c r="AS1112" i="1"/>
  <c r="AG1112" i="1"/>
  <c r="AH1112" i="1" s="1"/>
  <c r="AD1112" i="1"/>
  <c r="AE1112" i="1" s="1"/>
  <c r="AB1112" i="1"/>
  <c r="AC1112" i="1" s="1"/>
  <c r="AA1112" i="1"/>
  <c r="U1112" i="1"/>
  <c r="P1112" i="1"/>
  <c r="BK1111" i="1"/>
  <c r="BA1111" i="1"/>
  <c r="AS1111" i="1"/>
  <c r="AG1111" i="1"/>
  <c r="AH1111" i="1" s="1"/>
  <c r="AD1111" i="1"/>
  <c r="AE1111" i="1" s="1"/>
  <c r="AB1111" i="1"/>
  <c r="AC1111" i="1" s="1"/>
  <c r="AA1111" i="1"/>
  <c r="U1111" i="1"/>
  <c r="P1111" i="1"/>
  <c r="BK1110" i="1"/>
  <c r="BA1110" i="1"/>
  <c r="AS1110" i="1"/>
  <c r="AG1110" i="1"/>
  <c r="AH1110" i="1" s="1"/>
  <c r="AD1110" i="1"/>
  <c r="AE1110" i="1" s="1"/>
  <c r="AB1110" i="1"/>
  <c r="AC1110" i="1" s="1"/>
  <c r="AA1110" i="1"/>
  <c r="U1110" i="1"/>
  <c r="P1110" i="1"/>
  <c r="BK1109" i="1"/>
  <c r="BA1109" i="1"/>
  <c r="BB1109" i="1" s="1"/>
  <c r="AS1109" i="1"/>
  <c r="AG1109" i="1"/>
  <c r="AH1109" i="1" s="1"/>
  <c r="AD1109" i="1"/>
  <c r="AE1109" i="1" s="1"/>
  <c r="AB1109" i="1"/>
  <c r="AC1109" i="1" s="1"/>
  <c r="AA1109" i="1"/>
  <c r="U1109" i="1"/>
  <c r="P1109" i="1"/>
  <c r="BK1108" i="1"/>
  <c r="BA1108" i="1"/>
  <c r="BB1108" i="1" s="1"/>
  <c r="AS1108" i="1"/>
  <c r="AG1108" i="1"/>
  <c r="AH1108" i="1" s="1"/>
  <c r="AD1108" i="1"/>
  <c r="AE1108" i="1" s="1"/>
  <c r="AB1108" i="1"/>
  <c r="AC1108" i="1" s="1"/>
  <c r="AA1108" i="1"/>
  <c r="U1108" i="1"/>
  <c r="P1108" i="1"/>
  <c r="BK1107" i="1"/>
  <c r="BA1107" i="1"/>
  <c r="BB1107" i="1" s="1"/>
  <c r="AS1107" i="1"/>
  <c r="AG1107" i="1"/>
  <c r="AH1107" i="1" s="1"/>
  <c r="AD1107" i="1"/>
  <c r="AE1107" i="1" s="1"/>
  <c r="AB1107" i="1"/>
  <c r="AC1107" i="1" s="1"/>
  <c r="AA1107" i="1"/>
  <c r="U1107" i="1"/>
  <c r="P1107" i="1"/>
  <c r="BK1106" i="1"/>
  <c r="BA1106" i="1"/>
  <c r="AS1106" i="1"/>
  <c r="AG1106" i="1"/>
  <c r="AH1106" i="1" s="1"/>
  <c r="AD1106" i="1"/>
  <c r="AE1106" i="1" s="1"/>
  <c r="AB1106" i="1"/>
  <c r="AC1106" i="1" s="1"/>
  <c r="AA1106" i="1"/>
  <c r="U1106" i="1"/>
  <c r="P1106" i="1"/>
  <c r="BK1105" i="1"/>
  <c r="BA1105" i="1"/>
  <c r="BB1105" i="1" s="1"/>
  <c r="AS1105" i="1"/>
  <c r="AG1105" i="1"/>
  <c r="AH1105" i="1" s="1"/>
  <c r="AD1105" i="1"/>
  <c r="AE1105" i="1" s="1"/>
  <c r="AB1105" i="1"/>
  <c r="AC1105" i="1" s="1"/>
  <c r="AA1105" i="1"/>
  <c r="U1105" i="1"/>
  <c r="P1105" i="1"/>
  <c r="BK1104" i="1"/>
  <c r="BA1104" i="1"/>
  <c r="AS1104" i="1"/>
  <c r="AG1104" i="1"/>
  <c r="AH1104" i="1" s="1"/>
  <c r="AD1104" i="1"/>
  <c r="AE1104" i="1" s="1"/>
  <c r="AB1104" i="1"/>
  <c r="AC1104" i="1" s="1"/>
  <c r="AA1104" i="1"/>
  <c r="U1104" i="1"/>
  <c r="P1104" i="1"/>
  <c r="BK1103" i="1"/>
  <c r="BA1103" i="1"/>
  <c r="BB1103" i="1" s="1"/>
  <c r="AS1103" i="1"/>
  <c r="AG1103" i="1"/>
  <c r="AH1103" i="1" s="1"/>
  <c r="AD1103" i="1"/>
  <c r="AE1103" i="1" s="1"/>
  <c r="AB1103" i="1"/>
  <c r="AC1103" i="1" s="1"/>
  <c r="AA1103" i="1"/>
  <c r="U1103" i="1"/>
  <c r="P1103" i="1"/>
  <c r="BK1102" i="1"/>
  <c r="BA1102" i="1"/>
  <c r="AS1102" i="1"/>
  <c r="AG1102" i="1"/>
  <c r="AH1102" i="1" s="1"/>
  <c r="AD1102" i="1"/>
  <c r="AE1102" i="1" s="1"/>
  <c r="AB1102" i="1"/>
  <c r="AC1102" i="1" s="1"/>
  <c r="AA1102" i="1"/>
  <c r="U1102" i="1"/>
  <c r="P1102" i="1"/>
  <c r="BK1101" i="1"/>
  <c r="BA1101" i="1"/>
  <c r="BB1101" i="1" s="1"/>
  <c r="AS1101" i="1"/>
  <c r="AG1101" i="1"/>
  <c r="AH1101" i="1" s="1"/>
  <c r="AD1101" i="1"/>
  <c r="AE1101" i="1" s="1"/>
  <c r="AB1101" i="1"/>
  <c r="AC1101" i="1" s="1"/>
  <c r="AA1101" i="1"/>
  <c r="U1101" i="1"/>
  <c r="P1101" i="1"/>
  <c r="BK1100" i="1"/>
  <c r="BA1100" i="1"/>
  <c r="BB1100" i="1" s="1"/>
  <c r="AS1100" i="1"/>
  <c r="AG1100" i="1"/>
  <c r="AH1100" i="1" s="1"/>
  <c r="AD1100" i="1"/>
  <c r="AE1100" i="1" s="1"/>
  <c r="AB1100" i="1"/>
  <c r="AC1100" i="1" s="1"/>
  <c r="AA1100" i="1"/>
  <c r="U1100" i="1"/>
  <c r="P1100" i="1"/>
  <c r="BK1099" i="1"/>
  <c r="BA1099" i="1"/>
  <c r="BB1099" i="1" s="1"/>
  <c r="AS1099" i="1"/>
  <c r="AG1099" i="1"/>
  <c r="AH1099" i="1" s="1"/>
  <c r="AD1099" i="1"/>
  <c r="AE1099" i="1" s="1"/>
  <c r="AB1099" i="1"/>
  <c r="AC1099" i="1" s="1"/>
  <c r="AA1099" i="1"/>
  <c r="U1099" i="1"/>
  <c r="P1099" i="1"/>
  <c r="BA1098" i="1"/>
  <c r="AS1098" i="1"/>
  <c r="AG1098" i="1"/>
  <c r="AH1098" i="1" s="1"/>
  <c r="AD1098" i="1"/>
  <c r="AE1098" i="1" s="1"/>
  <c r="AB1098" i="1"/>
  <c r="AC1098" i="1" s="1"/>
  <c r="AA1098" i="1"/>
  <c r="U1098" i="1"/>
  <c r="P1098" i="1"/>
  <c r="BK1097" i="1"/>
  <c r="BA1097" i="1"/>
  <c r="BB1097" i="1" s="1"/>
  <c r="AS1097" i="1"/>
  <c r="AG1097" i="1"/>
  <c r="AH1097" i="1" s="1"/>
  <c r="AD1097" i="1"/>
  <c r="AE1097" i="1" s="1"/>
  <c r="AB1097" i="1"/>
  <c r="AC1097" i="1" s="1"/>
  <c r="AA1097" i="1"/>
  <c r="U1097" i="1"/>
  <c r="P1097" i="1"/>
  <c r="BK1096" i="1"/>
  <c r="BA1096" i="1"/>
  <c r="BB1096" i="1" s="1"/>
  <c r="AS1096" i="1"/>
  <c r="AG1096" i="1"/>
  <c r="AH1096" i="1" s="1"/>
  <c r="AD1096" i="1"/>
  <c r="AE1096" i="1" s="1"/>
  <c r="AB1096" i="1"/>
  <c r="AC1096" i="1" s="1"/>
  <c r="AA1096" i="1"/>
  <c r="U1096" i="1"/>
  <c r="P1096" i="1"/>
  <c r="BK1095" i="1"/>
  <c r="BA1095" i="1"/>
  <c r="BB1095" i="1" s="1"/>
  <c r="AS1095" i="1"/>
  <c r="AG1095" i="1"/>
  <c r="AH1095" i="1" s="1"/>
  <c r="AD1095" i="1"/>
  <c r="AE1095" i="1" s="1"/>
  <c r="AB1095" i="1"/>
  <c r="AC1095" i="1" s="1"/>
  <c r="AA1095" i="1"/>
  <c r="U1095" i="1"/>
  <c r="P1095" i="1"/>
  <c r="BK1094" i="1"/>
  <c r="BA1094" i="1"/>
  <c r="BB1094" i="1" s="1"/>
  <c r="AS1094" i="1"/>
  <c r="AG1094" i="1"/>
  <c r="AH1094" i="1" s="1"/>
  <c r="AD1094" i="1"/>
  <c r="AE1094" i="1" s="1"/>
  <c r="AB1094" i="1"/>
  <c r="AC1094" i="1" s="1"/>
  <c r="AA1094" i="1"/>
  <c r="U1094" i="1"/>
  <c r="P1094" i="1"/>
  <c r="BK1093" i="1"/>
  <c r="BA1093" i="1"/>
  <c r="BB1093" i="1" s="1"/>
  <c r="AS1093" i="1"/>
  <c r="AG1093" i="1"/>
  <c r="AH1093" i="1" s="1"/>
  <c r="AD1093" i="1"/>
  <c r="AE1093" i="1" s="1"/>
  <c r="AB1093" i="1"/>
  <c r="AC1093" i="1" s="1"/>
  <c r="AA1093" i="1"/>
  <c r="U1093" i="1"/>
  <c r="P1093" i="1"/>
  <c r="BK1092" i="1"/>
  <c r="BA1092" i="1"/>
  <c r="AS1092" i="1"/>
  <c r="AG1092" i="1"/>
  <c r="AH1092" i="1" s="1"/>
  <c r="AD1092" i="1"/>
  <c r="AE1092" i="1" s="1"/>
  <c r="AB1092" i="1"/>
  <c r="AC1092" i="1" s="1"/>
  <c r="AA1092" i="1"/>
  <c r="U1092" i="1"/>
  <c r="P1092" i="1"/>
  <c r="BK1091" i="1"/>
  <c r="BA1091" i="1"/>
  <c r="BB1091" i="1" s="1"/>
  <c r="AS1091" i="1"/>
  <c r="AG1091" i="1"/>
  <c r="AH1091" i="1" s="1"/>
  <c r="AD1091" i="1"/>
  <c r="AE1091" i="1" s="1"/>
  <c r="AB1091" i="1"/>
  <c r="AC1091" i="1" s="1"/>
  <c r="AA1091" i="1"/>
  <c r="U1091" i="1"/>
  <c r="P1091" i="1"/>
  <c r="BK1090" i="1"/>
  <c r="BA1090" i="1"/>
  <c r="AS1090" i="1"/>
  <c r="AG1090" i="1"/>
  <c r="AH1090" i="1" s="1"/>
  <c r="AD1090" i="1"/>
  <c r="AE1090" i="1" s="1"/>
  <c r="AB1090" i="1"/>
  <c r="AC1090" i="1" s="1"/>
  <c r="AA1090" i="1"/>
  <c r="U1090" i="1"/>
  <c r="P1090" i="1"/>
  <c r="BK1089" i="1"/>
  <c r="BA1089" i="1"/>
  <c r="AS1089" i="1"/>
  <c r="AG1089" i="1"/>
  <c r="AH1089" i="1" s="1"/>
  <c r="AD1089" i="1"/>
  <c r="AE1089" i="1" s="1"/>
  <c r="AB1089" i="1"/>
  <c r="AC1089" i="1" s="1"/>
  <c r="AA1089" i="1"/>
  <c r="U1089" i="1"/>
  <c r="P1089" i="1"/>
  <c r="BK1088" i="1"/>
  <c r="BA1088" i="1"/>
  <c r="BB1088" i="1" s="1"/>
  <c r="AS1088" i="1"/>
  <c r="AG1088" i="1"/>
  <c r="AH1088" i="1" s="1"/>
  <c r="AD1088" i="1"/>
  <c r="AE1088" i="1" s="1"/>
  <c r="AB1088" i="1"/>
  <c r="AC1088" i="1" s="1"/>
  <c r="AA1088" i="1"/>
  <c r="U1088" i="1"/>
  <c r="P1088" i="1"/>
  <c r="O1088" i="1"/>
  <c r="BK1087" i="1"/>
  <c r="BA1087" i="1"/>
  <c r="AS1087" i="1"/>
  <c r="AG1087" i="1"/>
  <c r="AH1087" i="1" s="1"/>
  <c r="AD1087" i="1"/>
  <c r="AE1087" i="1" s="1"/>
  <c r="AB1087" i="1"/>
  <c r="AC1087" i="1" s="1"/>
  <c r="AA1087" i="1"/>
  <c r="U1087" i="1"/>
  <c r="P1087" i="1"/>
  <c r="BK1086" i="1"/>
  <c r="BA1086" i="1"/>
  <c r="BB1086" i="1" s="1"/>
  <c r="AS1086" i="1"/>
  <c r="AG1086" i="1"/>
  <c r="AH1086" i="1" s="1"/>
  <c r="AD1086" i="1"/>
  <c r="AE1086" i="1" s="1"/>
  <c r="AB1086" i="1"/>
  <c r="AC1086" i="1" s="1"/>
  <c r="AA1086" i="1"/>
  <c r="U1086" i="1"/>
  <c r="P1086" i="1"/>
  <c r="BK1085" i="1"/>
  <c r="BA1085" i="1"/>
  <c r="AS1085" i="1"/>
  <c r="AG1085" i="1"/>
  <c r="AH1085" i="1" s="1"/>
  <c r="AD1085" i="1"/>
  <c r="AE1085" i="1" s="1"/>
  <c r="AB1085" i="1"/>
  <c r="AC1085" i="1" s="1"/>
  <c r="AA1085" i="1"/>
  <c r="U1085" i="1"/>
  <c r="P1085" i="1"/>
  <c r="O1085" i="1"/>
  <c r="BK1084" i="1"/>
  <c r="BA1084" i="1"/>
  <c r="AS1084" i="1"/>
  <c r="AG1084" i="1"/>
  <c r="AH1084" i="1" s="1"/>
  <c r="AD1084" i="1"/>
  <c r="AE1084" i="1" s="1"/>
  <c r="AB1084" i="1"/>
  <c r="AC1084" i="1" s="1"/>
  <c r="AA1084" i="1"/>
  <c r="U1084" i="1"/>
  <c r="P1084" i="1"/>
  <c r="BK1083" i="1"/>
  <c r="BA1083" i="1"/>
  <c r="BB1083" i="1" s="1"/>
  <c r="AS1083" i="1"/>
  <c r="AG1083" i="1"/>
  <c r="AH1083" i="1" s="1"/>
  <c r="AD1083" i="1"/>
  <c r="AE1083" i="1" s="1"/>
  <c r="AB1083" i="1"/>
  <c r="AC1083" i="1" s="1"/>
  <c r="AA1083" i="1"/>
  <c r="U1083" i="1"/>
  <c r="P1083" i="1"/>
  <c r="BK1082" i="1"/>
  <c r="BA1082" i="1"/>
  <c r="AS1082" i="1"/>
  <c r="AG1082" i="1"/>
  <c r="AH1082" i="1" s="1"/>
  <c r="AD1082" i="1"/>
  <c r="AE1082" i="1" s="1"/>
  <c r="AB1082" i="1"/>
  <c r="AC1082" i="1" s="1"/>
  <c r="AA1082" i="1"/>
  <c r="U1082" i="1"/>
  <c r="P1082" i="1"/>
  <c r="BK1081" i="1"/>
  <c r="BA1081" i="1"/>
  <c r="AS1081" i="1"/>
  <c r="AG1081" i="1"/>
  <c r="AH1081" i="1" s="1"/>
  <c r="AD1081" i="1"/>
  <c r="AB1081" i="1"/>
  <c r="AC1081" i="1" s="1"/>
  <c r="AA1081" i="1"/>
  <c r="U1081" i="1"/>
  <c r="P1081" i="1"/>
  <c r="BK1080" i="1"/>
  <c r="BA1080" i="1"/>
  <c r="AS1080" i="1"/>
  <c r="AG1080" i="1"/>
  <c r="AH1080" i="1" s="1"/>
  <c r="AD1080" i="1"/>
  <c r="AE1080" i="1" s="1"/>
  <c r="AB1080" i="1"/>
  <c r="AC1080" i="1" s="1"/>
  <c r="AA1080" i="1"/>
  <c r="U1080" i="1"/>
  <c r="P1080" i="1"/>
  <c r="BK1079" i="1"/>
  <c r="BA1079" i="1"/>
  <c r="AS1079" i="1"/>
  <c r="AG1079" i="1"/>
  <c r="AH1079" i="1" s="1"/>
  <c r="AD1079" i="1"/>
  <c r="AE1079" i="1" s="1"/>
  <c r="AB1079" i="1"/>
  <c r="AC1079" i="1" s="1"/>
  <c r="AA1079" i="1"/>
  <c r="U1079" i="1"/>
  <c r="P1079" i="1"/>
  <c r="BK1078" i="1"/>
  <c r="BA1078" i="1"/>
  <c r="BB1078" i="1" s="1"/>
  <c r="AS1078" i="1"/>
  <c r="AG1078" i="1"/>
  <c r="AH1078" i="1" s="1"/>
  <c r="AD1078" i="1"/>
  <c r="AE1078" i="1" s="1"/>
  <c r="AB1078" i="1"/>
  <c r="AC1078" i="1" s="1"/>
  <c r="AA1078" i="1"/>
  <c r="U1078" i="1"/>
  <c r="P1078" i="1"/>
  <c r="BK1077" i="1"/>
  <c r="BA1077" i="1"/>
  <c r="AS1077" i="1"/>
  <c r="AG1077" i="1"/>
  <c r="AH1077" i="1" s="1"/>
  <c r="AD1077" i="1"/>
  <c r="AE1077" i="1" s="1"/>
  <c r="AB1077" i="1"/>
  <c r="AC1077" i="1" s="1"/>
  <c r="AA1077" i="1"/>
  <c r="U1077" i="1"/>
  <c r="P1077" i="1"/>
  <c r="BK1076" i="1"/>
  <c r="BA1076" i="1"/>
  <c r="AS1076" i="1"/>
  <c r="AG1076" i="1"/>
  <c r="AH1076" i="1" s="1"/>
  <c r="AD1076" i="1"/>
  <c r="AE1076" i="1" s="1"/>
  <c r="AB1076" i="1"/>
  <c r="AC1076" i="1" s="1"/>
  <c r="AA1076" i="1"/>
  <c r="U1076" i="1"/>
  <c r="P1076" i="1"/>
  <c r="BK1075" i="1"/>
  <c r="BA1075" i="1"/>
  <c r="BB1075" i="1" s="1"/>
  <c r="AS1075" i="1"/>
  <c r="AG1075" i="1"/>
  <c r="AH1075" i="1" s="1"/>
  <c r="AD1075" i="1"/>
  <c r="AE1075" i="1" s="1"/>
  <c r="AB1075" i="1"/>
  <c r="AC1075" i="1" s="1"/>
  <c r="AA1075" i="1"/>
  <c r="U1075" i="1"/>
  <c r="P1075" i="1"/>
  <c r="BK1074" i="1"/>
  <c r="BA1074" i="1"/>
  <c r="BB1074" i="1" s="1"/>
  <c r="AS1074" i="1"/>
  <c r="AG1074" i="1"/>
  <c r="AH1074" i="1" s="1"/>
  <c r="AD1074" i="1"/>
  <c r="AE1074" i="1" s="1"/>
  <c r="AB1074" i="1"/>
  <c r="AC1074" i="1" s="1"/>
  <c r="AA1074" i="1"/>
  <c r="U1074" i="1"/>
  <c r="P1074" i="1"/>
  <c r="BK1073" i="1"/>
  <c r="BA1073" i="1"/>
  <c r="AS1073" i="1"/>
  <c r="AG1073" i="1"/>
  <c r="AH1073" i="1" s="1"/>
  <c r="AD1073" i="1"/>
  <c r="AE1073" i="1" s="1"/>
  <c r="AB1073" i="1"/>
  <c r="AC1073" i="1" s="1"/>
  <c r="AA1073" i="1"/>
  <c r="U1073" i="1"/>
  <c r="P1073" i="1"/>
  <c r="BK1072" i="1"/>
  <c r="BA1072" i="1"/>
  <c r="AS1072" i="1"/>
  <c r="AG1072" i="1"/>
  <c r="AH1072" i="1" s="1"/>
  <c r="AD1072" i="1"/>
  <c r="AE1072" i="1" s="1"/>
  <c r="AB1072" i="1"/>
  <c r="AC1072" i="1" s="1"/>
  <c r="AA1072" i="1"/>
  <c r="U1072" i="1"/>
  <c r="P1072" i="1"/>
  <c r="BK1071" i="1"/>
  <c r="BA1071" i="1"/>
  <c r="BB1071" i="1" s="1"/>
  <c r="AS1071" i="1"/>
  <c r="AG1071" i="1"/>
  <c r="AH1071" i="1" s="1"/>
  <c r="AD1071" i="1"/>
  <c r="AE1071" i="1" s="1"/>
  <c r="AB1071" i="1"/>
  <c r="AC1071" i="1" s="1"/>
  <c r="AA1071" i="1"/>
  <c r="U1071" i="1"/>
  <c r="P1071" i="1"/>
  <c r="BK1070" i="1"/>
  <c r="BA1070" i="1"/>
  <c r="AS1070" i="1"/>
  <c r="AG1070" i="1"/>
  <c r="AH1070" i="1" s="1"/>
  <c r="AD1070" i="1"/>
  <c r="AE1070" i="1" s="1"/>
  <c r="AB1070" i="1"/>
  <c r="AC1070" i="1" s="1"/>
  <c r="AA1070" i="1"/>
  <c r="U1070" i="1"/>
  <c r="P1070" i="1"/>
  <c r="BK1069" i="1"/>
  <c r="BA1069" i="1"/>
  <c r="BB1069" i="1" s="1"/>
  <c r="AS1069" i="1"/>
  <c r="AG1069" i="1"/>
  <c r="AH1069" i="1" s="1"/>
  <c r="AD1069" i="1"/>
  <c r="AE1069" i="1" s="1"/>
  <c r="AB1069" i="1"/>
  <c r="AC1069" i="1" s="1"/>
  <c r="AA1069" i="1"/>
  <c r="U1069" i="1"/>
  <c r="P1069" i="1"/>
  <c r="BK1068" i="1"/>
  <c r="BA1068" i="1"/>
  <c r="AS1068" i="1"/>
  <c r="AG1068" i="1"/>
  <c r="AH1068" i="1" s="1"/>
  <c r="AD1068" i="1"/>
  <c r="AE1068" i="1" s="1"/>
  <c r="AB1068" i="1"/>
  <c r="AC1068" i="1" s="1"/>
  <c r="AA1068" i="1"/>
  <c r="U1068" i="1"/>
  <c r="P1068" i="1"/>
  <c r="BK1067" i="1"/>
  <c r="BA1067" i="1"/>
  <c r="BB1067" i="1" s="1"/>
  <c r="AS1067" i="1"/>
  <c r="AG1067" i="1"/>
  <c r="AH1067" i="1" s="1"/>
  <c r="AD1067" i="1"/>
  <c r="AE1067" i="1" s="1"/>
  <c r="AB1067" i="1"/>
  <c r="AC1067" i="1" s="1"/>
  <c r="AA1067" i="1"/>
  <c r="U1067" i="1"/>
  <c r="P1067" i="1"/>
  <c r="BK1066" i="1"/>
  <c r="BA1066" i="1"/>
  <c r="BB1066" i="1" s="1"/>
  <c r="AS1066" i="1"/>
  <c r="AG1066" i="1"/>
  <c r="AH1066" i="1" s="1"/>
  <c r="AD1066" i="1"/>
  <c r="AE1066" i="1" s="1"/>
  <c r="AB1066" i="1"/>
  <c r="AC1066" i="1" s="1"/>
  <c r="AA1066" i="1"/>
  <c r="U1066" i="1"/>
  <c r="P1066" i="1"/>
  <c r="BK1065" i="1"/>
  <c r="BA1065" i="1"/>
  <c r="AS1065" i="1"/>
  <c r="AG1065" i="1"/>
  <c r="AH1065" i="1" s="1"/>
  <c r="AD1065" i="1"/>
  <c r="AE1065" i="1" s="1"/>
  <c r="AB1065" i="1"/>
  <c r="AC1065" i="1" s="1"/>
  <c r="AA1065" i="1"/>
  <c r="U1065" i="1"/>
  <c r="P1065" i="1"/>
  <c r="BK1064" i="1"/>
  <c r="BA1064" i="1"/>
  <c r="BB1064" i="1" s="1"/>
  <c r="AS1064" i="1"/>
  <c r="AG1064" i="1"/>
  <c r="AH1064" i="1" s="1"/>
  <c r="AD1064" i="1"/>
  <c r="AE1064" i="1" s="1"/>
  <c r="AB1064" i="1"/>
  <c r="AC1064" i="1" s="1"/>
  <c r="AA1064" i="1"/>
  <c r="U1064" i="1"/>
  <c r="P1064" i="1"/>
  <c r="BK1063" i="1"/>
  <c r="BA1063" i="1"/>
  <c r="AS1063" i="1"/>
  <c r="AG1063" i="1"/>
  <c r="AH1063" i="1" s="1"/>
  <c r="AD1063" i="1"/>
  <c r="AE1063" i="1" s="1"/>
  <c r="AB1063" i="1"/>
  <c r="AC1063" i="1" s="1"/>
  <c r="AA1063" i="1"/>
  <c r="U1063" i="1"/>
  <c r="P1063" i="1"/>
  <c r="BK1062" i="1"/>
  <c r="BA1062" i="1"/>
  <c r="AS1062" i="1"/>
  <c r="AG1062" i="1"/>
  <c r="AH1062" i="1" s="1"/>
  <c r="AD1062" i="1"/>
  <c r="AE1062" i="1" s="1"/>
  <c r="AB1062" i="1"/>
  <c r="AC1062" i="1" s="1"/>
  <c r="AA1062" i="1"/>
  <c r="U1062" i="1"/>
  <c r="P1062" i="1"/>
  <c r="BK1061" i="1"/>
  <c r="BA1061" i="1"/>
  <c r="AS1061" i="1"/>
  <c r="AG1061" i="1"/>
  <c r="AH1061" i="1" s="1"/>
  <c r="AD1061" i="1"/>
  <c r="AE1061" i="1" s="1"/>
  <c r="AB1061" i="1"/>
  <c r="AC1061" i="1" s="1"/>
  <c r="AA1061" i="1"/>
  <c r="U1061" i="1"/>
  <c r="P1061" i="1"/>
  <c r="BK1060" i="1"/>
  <c r="BA1060" i="1"/>
  <c r="AS1060" i="1"/>
  <c r="AG1060" i="1"/>
  <c r="AH1060" i="1" s="1"/>
  <c r="AD1060" i="1"/>
  <c r="AE1060" i="1" s="1"/>
  <c r="AB1060" i="1"/>
  <c r="AC1060" i="1" s="1"/>
  <c r="AA1060" i="1"/>
  <c r="U1060" i="1"/>
  <c r="P1060" i="1"/>
  <c r="BK1059" i="1"/>
  <c r="BA1059" i="1"/>
  <c r="AS1059" i="1"/>
  <c r="AG1059" i="1"/>
  <c r="AH1059" i="1" s="1"/>
  <c r="AD1059" i="1"/>
  <c r="AE1059" i="1" s="1"/>
  <c r="AB1059" i="1"/>
  <c r="AC1059" i="1" s="1"/>
  <c r="AA1059" i="1"/>
  <c r="U1059" i="1"/>
  <c r="P1059" i="1"/>
  <c r="BK1058" i="1"/>
  <c r="BA1058" i="1"/>
  <c r="BB1058" i="1" s="1"/>
  <c r="AS1058" i="1"/>
  <c r="AG1058" i="1"/>
  <c r="AH1058" i="1" s="1"/>
  <c r="AD1058" i="1"/>
  <c r="AE1058" i="1" s="1"/>
  <c r="AB1058" i="1"/>
  <c r="AC1058" i="1" s="1"/>
  <c r="AA1058" i="1"/>
  <c r="U1058" i="1"/>
  <c r="P1058" i="1"/>
  <c r="BK1057" i="1"/>
  <c r="BA1057" i="1"/>
  <c r="BB1057" i="1" s="1"/>
  <c r="AS1057" i="1"/>
  <c r="AG1057" i="1"/>
  <c r="AH1057" i="1" s="1"/>
  <c r="AD1057" i="1"/>
  <c r="AE1057" i="1" s="1"/>
  <c r="AB1057" i="1"/>
  <c r="AC1057" i="1" s="1"/>
  <c r="AA1057" i="1"/>
  <c r="W1057" i="1"/>
  <c r="P1057" i="1" s="1"/>
  <c r="U1057" i="1"/>
  <c r="BK1056" i="1"/>
  <c r="BA1056" i="1"/>
  <c r="BB1056" i="1" s="1"/>
  <c r="AS1056" i="1"/>
  <c r="AG1056" i="1"/>
  <c r="AH1056" i="1" s="1"/>
  <c r="AD1056" i="1"/>
  <c r="AB1056" i="1"/>
  <c r="AC1056" i="1" s="1"/>
  <c r="AA1056" i="1"/>
  <c r="W1056" i="1"/>
  <c r="P1056" i="1" s="1"/>
  <c r="U1056" i="1"/>
  <c r="BK1055" i="1"/>
  <c r="BA1055" i="1"/>
  <c r="AS1055" i="1"/>
  <c r="AG1055" i="1"/>
  <c r="AH1055" i="1" s="1"/>
  <c r="AD1055" i="1"/>
  <c r="O1055" i="1" s="1"/>
  <c r="AB1055" i="1"/>
  <c r="AC1055" i="1" s="1"/>
  <c r="AA1055" i="1"/>
  <c r="U1055" i="1"/>
  <c r="P1055" i="1"/>
  <c r="BK1054" i="1"/>
  <c r="BA1054" i="1"/>
  <c r="AS1054" i="1"/>
  <c r="AG1054" i="1"/>
  <c r="AH1054" i="1" s="1"/>
  <c r="AD1054" i="1"/>
  <c r="O1054" i="1" s="1"/>
  <c r="AB1054" i="1"/>
  <c r="AC1054" i="1" s="1"/>
  <c r="AA1054" i="1"/>
  <c r="U1054" i="1"/>
  <c r="P1054" i="1"/>
  <c r="BK1053" i="1"/>
  <c r="BA1053" i="1"/>
  <c r="BB1053" i="1" s="1"/>
  <c r="AS1053" i="1"/>
  <c r="AG1053" i="1"/>
  <c r="AH1053" i="1" s="1"/>
  <c r="AD1053" i="1"/>
  <c r="AB1053" i="1"/>
  <c r="AC1053" i="1" s="1"/>
  <c r="AA1053" i="1"/>
  <c r="U1053" i="1"/>
  <c r="P1053" i="1"/>
  <c r="BK1052" i="1"/>
  <c r="BA1052" i="1"/>
  <c r="AS1052" i="1"/>
  <c r="AG1052" i="1"/>
  <c r="AH1052" i="1" s="1"/>
  <c r="AD1052" i="1"/>
  <c r="AE1052" i="1" s="1"/>
  <c r="AB1052" i="1"/>
  <c r="AC1052" i="1" s="1"/>
  <c r="AA1052" i="1"/>
  <c r="U1052" i="1"/>
  <c r="P1052" i="1"/>
  <c r="BK1051" i="1"/>
  <c r="BA1051" i="1"/>
  <c r="AS1051" i="1"/>
  <c r="AG1051" i="1"/>
  <c r="AH1051" i="1" s="1"/>
  <c r="AD1051" i="1"/>
  <c r="AB1051" i="1"/>
  <c r="AC1051" i="1" s="1"/>
  <c r="AA1051" i="1"/>
  <c r="U1051" i="1"/>
  <c r="P1051" i="1"/>
  <c r="BK1050" i="1"/>
  <c r="BA1050" i="1"/>
  <c r="BB1050" i="1" s="1"/>
  <c r="AS1050" i="1"/>
  <c r="AG1050" i="1"/>
  <c r="AH1050" i="1" s="1"/>
  <c r="AD1050" i="1"/>
  <c r="AE1050" i="1" s="1"/>
  <c r="AB1050" i="1"/>
  <c r="AC1050" i="1" s="1"/>
  <c r="AA1050" i="1"/>
  <c r="U1050" i="1"/>
  <c r="P1050" i="1"/>
  <c r="BK1049" i="1"/>
  <c r="BA1049" i="1"/>
  <c r="BB1049" i="1" s="1"/>
  <c r="AS1049" i="1"/>
  <c r="AG1049" i="1"/>
  <c r="AH1049" i="1" s="1"/>
  <c r="AD1049" i="1"/>
  <c r="AE1049" i="1" s="1"/>
  <c r="AB1049" i="1"/>
  <c r="AC1049" i="1" s="1"/>
  <c r="AA1049" i="1"/>
  <c r="U1049" i="1"/>
  <c r="P1049" i="1"/>
  <c r="BK1048" i="1"/>
  <c r="BA1048" i="1"/>
  <c r="AS1048" i="1"/>
  <c r="AG1048" i="1"/>
  <c r="AH1048" i="1" s="1"/>
  <c r="AD1048" i="1"/>
  <c r="AE1048" i="1" s="1"/>
  <c r="AB1048" i="1"/>
  <c r="AC1048" i="1" s="1"/>
  <c r="AA1048" i="1"/>
  <c r="U1048" i="1"/>
  <c r="P1048" i="1"/>
  <c r="BK1047" i="1"/>
  <c r="BA1047" i="1"/>
  <c r="AS1047" i="1"/>
  <c r="AG1047" i="1"/>
  <c r="AH1047" i="1" s="1"/>
  <c r="AD1047" i="1"/>
  <c r="AE1047" i="1" s="1"/>
  <c r="AB1047" i="1"/>
  <c r="AC1047" i="1" s="1"/>
  <c r="AA1047" i="1"/>
  <c r="U1047" i="1"/>
  <c r="P1047" i="1"/>
  <c r="BK1046" i="1"/>
  <c r="BA1046" i="1"/>
  <c r="BB1046" i="1" s="1"/>
  <c r="AS1046" i="1"/>
  <c r="AG1046" i="1"/>
  <c r="AH1046" i="1" s="1"/>
  <c r="AD1046" i="1"/>
  <c r="AE1046" i="1" s="1"/>
  <c r="AB1046" i="1"/>
  <c r="AC1046" i="1" s="1"/>
  <c r="AA1046" i="1"/>
  <c r="U1046" i="1"/>
  <c r="P1046" i="1"/>
  <c r="BK1045" i="1"/>
  <c r="BA1045" i="1"/>
  <c r="AS1045" i="1"/>
  <c r="AG1045" i="1"/>
  <c r="AH1045" i="1" s="1"/>
  <c r="AD1045" i="1"/>
  <c r="AE1045" i="1" s="1"/>
  <c r="AB1045" i="1"/>
  <c r="AC1045" i="1" s="1"/>
  <c r="AA1045" i="1"/>
  <c r="U1045" i="1"/>
  <c r="P1045" i="1"/>
  <c r="BK1044" i="1"/>
  <c r="BA1044" i="1"/>
  <c r="BB1044" i="1" s="1"/>
  <c r="AS1044" i="1"/>
  <c r="AG1044" i="1"/>
  <c r="AH1044" i="1" s="1"/>
  <c r="AD1044" i="1"/>
  <c r="AE1044" i="1" s="1"/>
  <c r="AB1044" i="1"/>
  <c r="AC1044" i="1" s="1"/>
  <c r="AA1044" i="1"/>
  <c r="U1044" i="1"/>
  <c r="P1044" i="1"/>
  <c r="BK1043" i="1"/>
  <c r="BA1043" i="1"/>
  <c r="AS1043" i="1"/>
  <c r="AG1043" i="1"/>
  <c r="AH1043" i="1" s="1"/>
  <c r="AD1043" i="1"/>
  <c r="AE1043" i="1" s="1"/>
  <c r="AB1043" i="1"/>
  <c r="AC1043" i="1" s="1"/>
  <c r="AA1043" i="1"/>
  <c r="U1043" i="1"/>
  <c r="P1043" i="1"/>
  <c r="BK1042" i="1"/>
  <c r="BA1042" i="1"/>
  <c r="AS1042" i="1"/>
  <c r="AG1042" i="1"/>
  <c r="AH1042" i="1" s="1"/>
  <c r="AD1042" i="1"/>
  <c r="AE1042" i="1" s="1"/>
  <c r="AB1042" i="1"/>
  <c r="AC1042" i="1" s="1"/>
  <c r="AA1042" i="1"/>
  <c r="U1042" i="1"/>
  <c r="P1042" i="1"/>
  <c r="BK1041" i="1"/>
  <c r="BA1041" i="1"/>
  <c r="BB1041" i="1" s="1"/>
  <c r="AS1041" i="1"/>
  <c r="AG1041" i="1"/>
  <c r="AH1041" i="1" s="1"/>
  <c r="AD1041" i="1"/>
  <c r="AE1041" i="1" s="1"/>
  <c r="AB1041" i="1"/>
  <c r="AC1041" i="1" s="1"/>
  <c r="AA1041" i="1"/>
  <c r="U1041" i="1"/>
  <c r="P1041" i="1"/>
  <c r="BK1040" i="1"/>
  <c r="BA1040" i="1"/>
  <c r="AS1040" i="1"/>
  <c r="AG1040" i="1"/>
  <c r="AH1040" i="1" s="1"/>
  <c r="AD1040" i="1"/>
  <c r="AE1040" i="1" s="1"/>
  <c r="AB1040" i="1"/>
  <c r="AC1040" i="1" s="1"/>
  <c r="AA1040" i="1"/>
  <c r="U1040" i="1"/>
  <c r="P1040" i="1"/>
  <c r="BK1039" i="1"/>
  <c r="BA1039" i="1"/>
  <c r="AS1039" i="1"/>
  <c r="AG1039" i="1"/>
  <c r="AH1039" i="1" s="1"/>
  <c r="AD1039" i="1"/>
  <c r="AE1039" i="1" s="1"/>
  <c r="AB1039" i="1"/>
  <c r="AC1039" i="1" s="1"/>
  <c r="AA1039" i="1"/>
  <c r="U1039" i="1"/>
  <c r="P1039" i="1"/>
  <c r="BK1038" i="1"/>
  <c r="BA1038" i="1"/>
  <c r="AS1038" i="1"/>
  <c r="AG1038" i="1"/>
  <c r="AH1038" i="1" s="1"/>
  <c r="AD1038" i="1"/>
  <c r="AE1038" i="1" s="1"/>
  <c r="AB1038" i="1"/>
  <c r="AC1038" i="1" s="1"/>
  <c r="AA1038" i="1"/>
  <c r="U1038" i="1"/>
  <c r="P1038" i="1"/>
  <c r="BK1037" i="1"/>
  <c r="BA1037" i="1"/>
  <c r="AS1037" i="1"/>
  <c r="AG1037" i="1"/>
  <c r="AH1037" i="1" s="1"/>
  <c r="AD1037" i="1"/>
  <c r="AE1037" i="1" s="1"/>
  <c r="AB1037" i="1"/>
  <c r="AC1037" i="1" s="1"/>
  <c r="AA1037" i="1"/>
  <c r="U1037" i="1"/>
  <c r="P1037" i="1"/>
  <c r="BA1036" i="1"/>
  <c r="BB1036" i="1" s="1"/>
  <c r="AS1036" i="1"/>
  <c r="AG1036" i="1"/>
  <c r="AH1036" i="1" s="1"/>
  <c r="AD1036" i="1"/>
  <c r="AE1036" i="1" s="1"/>
  <c r="AB1036" i="1"/>
  <c r="AC1036" i="1" s="1"/>
  <c r="AA1036" i="1"/>
  <c r="U1036" i="1"/>
  <c r="P1036" i="1"/>
  <c r="BK1035" i="1"/>
  <c r="BA1035" i="1"/>
  <c r="BB1035" i="1" s="1"/>
  <c r="AS1035" i="1"/>
  <c r="AG1035" i="1"/>
  <c r="AH1035" i="1" s="1"/>
  <c r="AD1035" i="1"/>
  <c r="AE1035" i="1" s="1"/>
  <c r="AB1035" i="1"/>
  <c r="AC1035" i="1" s="1"/>
  <c r="AA1035" i="1"/>
  <c r="U1035" i="1"/>
  <c r="P1035" i="1"/>
  <c r="BK1034" i="1"/>
  <c r="BA1034" i="1"/>
  <c r="AS1034" i="1"/>
  <c r="AG1034" i="1"/>
  <c r="AH1034" i="1" s="1"/>
  <c r="AD1034" i="1"/>
  <c r="AE1034" i="1" s="1"/>
  <c r="AB1034" i="1"/>
  <c r="AC1034" i="1" s="1"/>
  <c r="AA1034" i="1"/>
  <c r="U1034" i="1"/>
  <c r="P1034" i="1"/>
  <c r="BK1033" i="1"/>
  <c r="BA1033" i="1"/>
  <c r="BB1033" i="1" s="1"/>
  <c r="AS1033" i="1"/>
  <c r="AG1033" i="1"/>
  <c r="AH1033" i="1" s="1"/>
  <c r="AD1033" i="1"/>
  <c r="AE1033" i="1" s="1"/>
  <c r="AB1033" i="1"/>
  <c r="AC1033" i="1" s="1"/>
  <c r="AA1033" i="1"/>
  <c r="U1033" i="1"/>
  <c r="P1033" i="1"/>
  <c r="BK1032" i="1"/>
  <c r="BA1032" i="1"/>
  <c r="BB1032" i="1" s="1"/>
  <c r="AS1032" i="1"/>
  <c r="AG1032" i="1"/>
  <c r="AH1032" i="1" s="1"/>
  <c r="AD1032" i="1"/>
  <c r="AE1032" i="1" s="1"/>
  <c r="AB1032" i="1"/>
  <c r="AC1032" i="1" s="1"/>
  <c r="AA1032" i="1"/>
  <c r="U1032" i="1"/>
  <c r="P1032" i="1"/>
  <c r="BK1031" i="1"/>
  <c r="BA1031" i="1"/>
  <c r="BB1031" i="1" s="1"/>
  <c r="AS1031" i="1"/>
  <c r="AG1031" i="1"/>
  <c r="AH1031" i="1" s="1"/>
  <c r="AD1031" i="1"/>
  <c r="AB1031" i="1"/>
  <c r="AC1031" i="1" s="1"/>
  <c r="AA1031" i="1"/>
  <c r="U1031" i="1"/>
  <c r="P1031" i="1"/>
  <c r="BK1030" i="1"/>
  <c r="BA1030" i="1"/>
  <c r="BB1030" i="1" s="1"/>
  <c r="AS1030" i="1"/>
  <c r="AG1030" i="1"/>
  <c r="AH1030" i="1" s="1"/>
  <c r="AD1030" i="1"/>
  <c r="AE1030" i="1" s="1"/>
  <c r="AB1030" i="1"/>
  <c r="AC1030" i="1" s="1"/>
  <c r="AA1030" i="1"/>
  <c r="U1030" i="1"/>
  <c r="P1030" i="1"/>
  <c r="BK1029" i="1"/>
  <c r="BA1029" i="1"/>
  <c r="AS1029" i="1"/>
  <c r="AG1029" i="1"/>
  <c r="AH1029" i="1" s="1"/>
  <c r="AD1029" i="1"/>
  <c r="AE1029" i="1" s="1"/>
  <c r="AB1029" i="1"/>
  <c r="AC1029" i="1" s="1"/>
  <c r="AA1029" i="1"/>
  <c r="U1029" i="1"/>
  <c r="P1029" i="1"/>
  <c r="BK1028" i="1"/>
  <c r="BA1028" i="1"/>
  <c r="AS1028" i="1"/>
  <c r="AG1028" i="1"/>
  <c r="AH1028" i="1" s="1"/>
  <c r="AD1028" i="1"/>
  <c r="AE1028" i="1" s="1"/>
  <c r="AB1028" i="1"/>
  <c r="AC1028" i="1" s="1"/>
  <c r="AA1028" i="1"/>
  <c r="U1028" i="1"/>
  <c r="P1028" i="1"/>
  <c r="BK1027" i="1"/>
  <c r="BA1027" i="1"/>
  <c r="AS1027" i="1"/>
  <c r="AG1027" i="1"/>
  <c r="AH1027" i="1" s="1"/>
  <c r="AD1027" i="1"/>
  <c r="AE1027" i="1" s="1"/>
  <c r="AB1027" i="1"/>
  <c r="AC1027" i="1" s="1"/>
  <c r="AA1027" i="1"/>
  <c r="U1027" i="1"/>
  <c r="P1027" i="1"/>
  <c r="BK1026" i="1"/>
  <c r="BA1026" i="1"/>
  <c r="AS1026" i="1"/>
  <c r="AG1026" i="1"/>
  <c r="AH1026" i="1" s="1"/>
  <c r="AD1026" i="1"/>
  <c r="AE1026" i="1" s="1"/>
  <c r="AB1026" i="1"/>
  <c r="AC1026" i="1" s="1"/>
  <c r="AA1026" i="1"/>
  <c r="U1026" i="1"/>
  <c r="P1026" i="1"/>
  <c r="BK1025" i="1"/>
  <c r="BA1025" i="1"/>
  <c r="AS1025" i="1"/>
  <c r="AG1025" i="1"/>
  <c r="AH1025" i="1" s="1"/>
  <c r="AD1025" i="1"/>
  <c r="AE1025" i="1" s="1"/>
  <c r="AB1025" i="1"/>
  <c r="AC1025" i="1" s="1"/>
  <c r="AA1025" i="1"/>
  <c r="U1025" i="1"/>
  <c r="P1025" i="1"/>
  <c r="BK1024" i="1"/>
  <c r="BA1024" i="1"/>
  <c r="BB1024" i="1" s="1"/>
  <c r="AS1024" i="1"/>
  <c r="AG1024" i="1"/>
  <c r="AH1024" i="1" s="1"/>
  <c r="AD1024" i="1"/>
  <c r="AE1024" i="1" s="1"/>
  <c r="AB1024" i="1"/>
  <c r="AC1024" i="1" s="1"/>
  <c r="AA1024" i="1"/>
  <c r="U1024" i="1"/>
  <c r="P1024" i="1"/>
  <c r="BK1023" i="1"/>
  <c r="BA1023" i="1"/>
  <c r="BB1023" i="1" s="1"/>
  <c r="AS1023" i="1"/>
  <c r="AG1023" i="1"/>
  <c r="AH1023" i="1" s="1"/>
  <c r="AD1023" i="1"/>
  <c r="AE1023" i="1" s="1"/>
  <c r="AB1023" i="1"/>
  <c r="AC1023" i="1" s="1"/>
  <c r="AA1023" i="1"/>
  <c r="U1023" i="1"/>
  <c r="P1023" i="1"/>
  <c r="BK1022" i="1"/>
  <c r="BA1022" i="1"/>
  <c r="AS1022" i="1"/>
  <c r="AG1022" i="1"/>
  <c r="AH1022" i="1" s="1"/>
  <c r="AD1022" i="1"/>
  <c r="AE1022" i="1" s="1"/>
  <c r="AB1022" i="1"/>
  <c r="AC1022" i="1" s="1"/>
  <c r="AA1022" i="1"/>
  <c r="U1022" i="1"/>
  <c r="P1022" i="1"/>
  <c r="BK1021" i="1"/>
  <c r="BA1021" i="1"/>
  <c r="BB1021" i="1" s="1"/>
  <c r="AS1021" i="1"/>
  <c r="AG1021" i="1"/>
  <c r="AH1021" i="1" s="1"/>
  <c r="AD1021" i="1"/>
  <c r="AE1021" i="1" s="1"/>
  <c r="AB1021" i="1"/>
  <c r="AC1021" i="1" s="1"/>
  <c r="AA1021" i="1"/>
  <c r="U1021" i="1"/>
  <c r="P1021" i="1"/>
  <c r="BK1020" i="1"/>
  <c r="BA1020" i="1"/>
  <c r="AS1020" i="1"/>
  <c r="AG1020" i="1"/>
  <c r="AH1020" i="1" s="1"/>
  <c r="AD1020" i="1"/>
  <c r="AE1020" i="1" s="1"/>
  <c r="AB1020" i="1"/>
  <c r="AC1020" i="1" s="1"/>
  <c r="AA1020" i="1"/>
  <c r="U1020" i="1"/>
  <c r="P1020" i="1"/>
  <c r="BK1019" i="1"/>
  <c r="BA1019" i="1"/>
  <c r="BB1019" i="1" s="1"/>
  <c r="AS1019" i="1"/>
  <c r="AG1019" i="1"/>
  <c r="AH1019" i="1" s="1"/>
  <c r="AD1019" i="1"/>
  <c r="AE1019" i="1" s="1"/>
  <c r="AB1019" i="1"/>
  <c r="AC1019" i="1" s="1"/>
  <c r="AA1019" i="1"/>
  <c r="W1019" i="1"/>
  <c r="P1019" i="1" s="1"/>
  <c r="U1019" i="1"/>
  <c r="BK1018" i="1"/>
  <c r="BA1018" i="1"/>
  <c r="BB1018" i="1" s="1"/>
  <c r="AS1018" i="1"/>
  <c r="AG1018" i="1"/>
  <c r="AH1018" i="1" s="1"/>
  <c r="AD1018" i="1"/>
  <c r="AE1018" i="1" s="1"/>
  <c r="AB1018" i="1"/>
  <c r="AC1018" i="1" s="1"/>
  <c r="AA1018" i="1"/>
  <c r="U1018" i="1"/>
  <c r="P1018" i="1"/>
  <c r="BK1017" i="1"/>
  <c r="BA1017" i="1"/>
  <c r="BB1017" i="1" s="1"/>
  <c r="AS1017" i="1"/>
  <c r="AG1017" i="1"/>
  <c r="AH1017" i="1" s="1"/>
  <c r="AD1017" i="1"/>
  <c r="AE1017" i="1" s="1"/>
  <c r="AB1017" i="1"/>
  <c r="AC1017" i="1" s="1"/>
  <c r="AA1017" i="1"/>
  <c r="U1017" i="1"/>
  <c r="P1017" i="1"/>
  <c r="BK1016" i="1"/>
  <c r="BA1016" i="1"/>
  <c r="BB1016" i="1" s="1"/>
  <c r="AS1016" i="1"/>
  <c r="AG1016" i="1"/>
  <c r="AH1016" i="1" s="1"/>
  <c r="AD1016" i="1"/>
  <c r="AE1016" i="1" s="1"/>
  <c r="AB1016" i="1"/>
  <c r="AC1016" i="1" s="1"/>
  <c r="AA1016" i="1"/>
  <c r="U1016" i="1"/>
  <c r="P1016" i="1"/>
  <c r="BK1015" i="1"/>
  <c r="BA1015" i="1"/>
  <c r="AS1015" i="1"/>
  <c r="AG1015" i="1"/>
  <c r="AH1015" i="1" s="1"/>
  <c r="AD1015" i="1"/>
  <c r="AE1015" i="1" s="1"/>
  <c r="AB1015" i="1"/>
  <c r="AC1015" i="1" s="1"/>
  <c r="AA1015" i="1"/>
  <c r="U1015" i="1"/>
  <c r="P1015" i="1"/>
  <c r="BK1014" i="1"/>
  <c r="BA1014" i="1"/>
  <c r="BB1014" i="1" s="1"/>
  <c r="AS1014" i="1"/>
  <c r="AG1014" i="1"/>
  <c r="AH1014" i="1" s="1"/>
  <c r="AD1014" i="1"/>
  <c r="AE1014" i="1" s="1"/>
  <c r="AB1014" i="1"/>
  <c r="AC1014" i="1" s="1"/>
  <c r="AA1014" i="1"/>
  <c r="U1014" i="1"/>
  <c r="P1014" i="1"/>
  <c r="BK1013" i="1"/>
  <c r="BA1013" i="1"/>
  <c r="BB1013" i="1" s="1"/>
  <c r="AS1013" i="1"/>
  <c r="AG1013" i="1"/>
  <c r="AH1013" i="1" s="1"/>
  <c r="AD1013" i="1"/>
  <c r="AE1013" i="1" s="1"/>
  <c r="AB1013" i="1"/>
  <c r="AC1013" i="1" s="1"/>
  <c r="AA1013" i="1"/>
  <c r="U1013" i="1"/>
  <c r="P1013" i="1"/>
  <c r="BK1012" i="1"/>
  <c r="BA1012" i="1"/>
  <c r="BB1012" i="1" s="1"/>
  <c r="AS1012" i="1"/>
  <c r="AG1012" i="1"/>
  <c r="AH1012" i="1" s="1"/>
  <c r="AD1012" i="1"/>
  <c r="AE1012" i="1" s="1"/>
  <c r="AB1012" i="1"/>
  <c r="AC1012" i="1" s="1"/>
  <c r="AA1012" i="1"/>
  <c r="U1012" i="1"/>
  <c r="P1012" i="1"/>
  <c r="BK1011" i="1"/>
  <c r="BA1011" i="1"/>
  <c r="AS1011" i="1"/>
  <c r="AG1011" i="1"/>
  <c r="AH1011" i="1" s="1"/>
  <c r="AD1011" i="1"/>
  <c r="AE1011" i="1" s="1"/>
  <c r="AB1011" i="1"/>
  <c r="AC1011" i="1" s="1"/>
  <c r="AA1011" i="1"/>
  <c r="U1011" i="1"/>
  <c r="P1011" i="1"/>
  <c r="BK1010" i="1"/>
  <c r="BA1010" i="1"/>
  <c r="BB1010" i="1" s="1"/>
  <c r="AS1010" i="1"/>
  <c r="AG1010" i="1"/>
  <c r="AH1010" i="1" s="1"/>
  <c r="AD1010" i="1"/>
  <c r="AE1010" i="1" s="1"/>
  <c r="AB1010" i="1"/>
  <c r="AC1010" i="1" s="1"/>
  <c r="AA1010" i="1"/>
  <c r="U1010" i="1"/>
  <c r="P1010" i="1"/>
  <c r="BK1009" i="1"/>
  <c r="BA1009" i="1"/>
  <c r="AS1009" i="1"/>
  <c r="AG1009" i="1"/>
  <c r="AH1009" i="1" s="1"/>
  <c r="AD1009" i="1"/>
  <c r="AE1009" i="1" s="1"/>
  <c r="AB1009" i="1"/>
  <c r="AC1009" i="1" s="1"/>
  <c r="AA1009" i="1"/>
  <c r="U1009" i="1"/>
  <c r="P1009" i="1"/>
  <c r="BK1008" i="1"/>
  <c r="BA1008" i="1"/>
  <c r="AS1008" i="1"/>
  <c r="AG1008" i="1"/>
  <c r="AH1008" i="1" s="1"/>
  <c r="AD1008" i="1"/>
  <c r="AE1008" i="1" s="1"/>
  <c r="AB1008" i="1"/>
  <c r="AC1008" i="1" s="1"/>
  <c r="AA1008" i="1"/>
  <c r="U1008" i="1"/>
  <c r="P1008" i="1"/>
  <c r="BA1007" i="1"/>
  <c r="AS1007" i="1"/>
  <c r="AG1007" i="1"/>
  <c r="AH1007" i="1" s="1"/>
  <c r="AD1007" i="1"/>
  <c r="AE1007" i="1" s="1"/>
  <c r="AB1007" i="1"/>
  <c r="AC1007" i="1" s="1"/>
  <c r="AA1007" i="1"/>
  <c r="U1007" i="1"/>
  <c r="P1007" i="1"/>
  <c r="BK1006" i="1"/>
  <c r="BA1006" i="1"/>
  <c r="BB1006" i="1" s="1"/>
  <c r="AS1006" i="1"/>
  <c r="AG1006" i="1"/>
  <c r="AH1006" i="1" s="1"/>
  <c r="AD1006" i="1"/>
  <c r="AE1006" i="1" s="1"/>
  <c r="AB1006" i="1"/>
  <c r="AC1006" i="1" s="1"/>
  <c r="AA1006" i="1"/>
  <c r="U1006" i="1"/>
  <c r="P1006" i="1"/>
  <c r="BK1005" i="1"/>
  <c r="BA1005" i="1"/>
  <c r="AS1005" i="1"/>
  <c r="AG1005" i="1"/>
  <c r="AH1005" i="1" s="1"/>
  <c r="AD1005" i="1"/>
  <c r="AE1005" i="1" s="1"/>
  <c r="AB1005" i="1"/>
  <c r="AC1005" i="1" s="1"/>
  <c r="AA1005" i="1"/>
  <c r="W1005" i="1"/>
  <c r="P1005" i="1" s="1"/>
  <c r="U1005" i="1"/>
  <c r="BK1004" i="1"/>
  <c r="BA1004" i="1"/>
  <c r="BB1004" i="1" s="1"/>
  <c r="AS1004" i="1"/>
  <c r="AG1004" i="1"/>
  <c r="AH1004" i="1" s="1"/>
  <c r="AD1004" i="1"/>
  <c r="AE1004" i="1" s="1"/>
  <c r="AB1004" i="1"/>
  <c r="AC1004" i="1" s="1"/>
  <c r="AA1004" i="1"/>
  <c r="U1004" i="1"/>
  <c r="P1004" i="1"/>
  <c r="BK1003" i="1"/>
  <c r="BA1003" i="1"/>
  <c r="BB1003" i="1" s="1"/>
  <c r="AS1003" i="1"/>
  <c r="AG1003" i="1"/>
  <c r="AH1003" i="1" s="1"/>
  <c r="AD1003" i="1"/>
  <c r="AE1003" i="1" s="1"/>
  <c r="AB1003" i="1"/>
  <c r="AC1003" i="1" s="1"/>
  <c r="AA1003" i="1"/>
  <c r="U1003" i="1"/>
  <c r="P1003" i="1"/>
  <c r="BK1002" i="1"/>
  <c r="BA1002" i="1"/>
  <c r="AS1002" i="1"/>
  <c r="AG1002" i="1"/>
  <c r="AH1002" i="1" s="1"/>
  <c r="AD1002" i="1"/>
  <c r="AE1002" i="1" s="1"/>
  <c r="AB1002" i="1"/>
  <c r="AC1002" i="1" s="1"/>
  <c r="AA1002" i="1"/>
  <c r="U1002" i="1"/>
  <c r="P1002" i="1"/>
  <c r="BK1001" i="1"/>
  <c r="BA1001" i="1"/>
  <c r="AS1001" i="1"/>
  <c r="AG1001" i="1"/>
  <c r="AH1001" i="1" s="1"/>
  <c r="AD1001" i="1"/>
  <c r="AE1001" i="1" s="1"/>
  <c r="AB1001" i="1"/>
  <c r="AC1001" i="1" s="1"/>
  <c r="AA1001" i="1"/>
  <c r="U1001" i="1"/>
  <c r="P1001" i="1"/>
  <c r="BK1000" i="1"/>
  <c r="BA1000" i="1"/>
  <c r="BB1000" i="1" s="1"/>
  <c r="AS1000" i="1"/>
  <c r="AG1000" i="1"/>
  <c r="AH1000" i="1" s="1"/>
  <c r="AD1000" i="1"/>
  <c r="AE1000" i="1" s="1"/>
  <c r="AB1000" i="1"/>
  <c r="AC1000" i="1" s="1"/>
  <c r="AA1000" i="1"/>
  <c r="U1000" i="1"/>
  <c r="P1000" i="1"/>
  <c r="BK999" i="1"/>
  <c r="BA999" i="1"/>
  <c r="AS999" i="1"/>
  <c r="AG999" i="1"/>
  <c r="AH999" i="1" s="1"/>
  <c r="AD999" i="1"/>
  <c r="AE999" i="1" s="1"/>
  <c r="AB999" i="1"/>
  <c r="AC999" i="1" s="1"/>
  <c r="AA999" i="1"/>
  <c r="U999" i="1"/>
  <c r="P999" i="1"/>
  <c r="BK998" i="1"/>
  <c r="BA998" i="1"/>
  <c r="AS998" i="1"/>
  <c r="AG998" i="1"/>
  <c r="AH998" i="1" s="1"/>
  <c r="AD998" i="1"/>
  <c r="AE998" i="1" s="1"/>
  <c r="AB998" i="1"/>
  <c r="AC998" i="1" s="1"/>
  <c r="AA998" i="1"/>
  <c r="U998" i="1"/>
  <c r="P998" i="1"/>
  <c r="BK997" i="1"/>
  <c r="BA997" i="1"/>
  <c r="AS997" i="1"/>
  <c r="AG997" i="1"/>
  <c r="AH997" i="1" s="1"/>
  <c r="AD997" i="1"/>
  <c r="AE997" i="1" s="1"/>
  <c r="AB997" i="1"/>
  <c r="AC997" i="1" s="1"/>
  <c r="AA997" i="1"/>
  <c r="W997" i="1"/>
  <c r="P997" i="1" s="1"/>
  <c r="U997" i="1"/>
  <c r="BK996" i="1"/>
  <c r="BA996" i="1"/>
  <c r="AS996" i="1"/>
  <c r="AG996" i="1"/>
  <c r="AH996" i="1" s="1"/>
  <c r="AD996" i="1"/>
  <c r="AE996" i="1" s="1"/>
  <c r="AB996" i="1"/>
  <c r="AC996" i="1" s="1"/>
  <c r="AA996" i="1"/>
  <c r="U996" i="1"/>
  <c r="P996" i="1"/>
  <c r="BK995" i="1"/>
  <c r="BA995" i="1"/>
  <c r="BB995" i="1" s="1"/>
  <c r="AS995" i="1"/>
  <c r="AG995" i="1"/>
  <c r="AH995" i="1" s="1"/>
  <c r="AD995" i="1"/>
  <c r="AE995" i="1" s="1"/>
  <c r="AB995" i="1"/>
  <c r="AC995" i="1" s="1"/>
  <c r="AA995" i="1"/>
  <c r="U995" i="1"/>
  <c r="P995" i="1"/>
  <c r="BK994" i="1"/>
  <c r="BA994" i="1"/>
  <c r="BB994" i="1" s="1"/>
  <c r="AS994" i="1"/>
  <c r="AG994" i="1"/>
  <c r="AH994" i="1" s="1"/>
  <c r="AD994" i="1"/>
  <c r="AE994" i="1" s="1"/>
  <c r="AB994" i="1"/>
  <c r="AC994" i="1" s="1"/>
  <c r="AA994" i="1"/>
  <c r="U994" i="1"/>
  <c r="P994" i="1"/>
  <c r="BK993" i="1"/>
  <c r="BA993" i="1"/>
  <c r="BB993" i="1" s="1"/>
  <c r="AS993" i="1"/>
  <c r="AG993" i="1"/>
  <c r="AH993" i="1" s="1"/>
  <c r="AD993" i="1"/>
  <c r="AE993" i="1" s="1"/>
  <c r="AB993" i="1"/>
  <c r="AC993" i="1" s="1"/>
  <c r="AA993" i="1"/>
  <c r="U993" i="1"/>
  <c r="P993" i="1"/>
  <c r="BK992" i="1"/>
  <c r="BA992" i="1"/>
  <c r="BB992" i="1" s="1"/>
  <c r="AS992" i="1"/>
  <c r="AG992" i="1"/>
  <c r="AH992" i="1" s="1"/>
  <c r="AD992" i="1"/>
  <c r="AE992" i="1" s="1"/>
  <c r="AB992" i="1"/>
  <c r="AC992" i="1" s="1"/>
  <c r="AA992" i="1"/>
  <c r="U992" i="1"/>
  <c r="P992" i="1"/>
  <c r="BK991" i="1"/>
  <c r="BA991" i="1"/>
  <c r="AS991" i="1"/>
  <c r="AG991" i="1"/>
  <c r="AH991" i="1" s="1"/>
  <c r="AD991" i="1"/>
  <c r="AE991" i="1" s="1"/>
  <c r="AB991" i="1"/>
  <c r="AC991" i="1" s="1"/>
  <c r="AA991" i="1"/>
  <c r="U991" i="1"/>
  <c r="P991" i="1"/>
  <c r="BK990" i="1"/>
  <c r="BA990" i="1"/>
  <c r="AS990" i="1"/>
  <c r="AG990" i="1"/>
  <c r="AH990" i="1" s="1"/>
  <c r="AD990" i="1"/>
  <c r="AE990" i="1" s="1"/>
  <c r="AB990" i="1"/>
  <c r="AC990" i="1" s="1"/>
  <c r="AA990" i="1"/>
  <c r="U990" i="1"/>
  <c r="P990" i="1"/>
  <c r="BK989" i="1"/>
  <c r="BA989" i="1"/>
  <c r="AS989" i="1"/>
  <c r="AG989" i="1"/>
  <c r="AH989" i="1" s="1"/>
  <c r="AD989" i="1"/>
  <c r="AE989" i="1" s="1"/>
  <c r="AB989" i="1"/>
  <c r="AC989" i="1" s="1"/>
  <c r="AA989" i="1"/>
  <c r="U989" i="1"/>
  <c r="P989" i="1"/>
  <c r="BK988" i="1"/>
  <c r="BA988" i="1"/>
  <c r="AS988" i="1"/>
  <c r="AG988" i="1"/>
  <c r="AH988" i="1" s="1"/>
  <c r="AD988" i="1"/>
  <c r="AE988" i="1" s="1"/>
  <c r="AB988" i="1"/>
  <c r="AC988" i="1" s="1"/>
  <c r="AA988" i="1"/>
  <c r="U988" i="1"/>
  <c r="P988" i="1"/>
  <c r="BK987" i="1"/>
  <c r="BA987" i="1"/>
  <c r="AS987" i="1"/>
  <c r="AG987" i="1"/>
  <c r="AH987" i="1" s="1"/>
  <c r="AD987" i="1"/>
  <c r="AE987" i="1" s="1"/>
  <c r="AB987" i="1"/>
  <c r="AC987" i="1" s="1"/>
  <c r="AA987" i="1"/>
  <c r="U987" i="1"/>
  <c r="P987" i="1"/>
  <c r="BA986" i="1"/>
  <c r="BB986" i="1" s="1"/>
  <c r="AS986" i="1"/>
  <c r="AG986" i="1"/>
  <c r="AH986" i="1" s="1"/>
  <c r="AD986" i="1"/>
  <c r="AE986" i="1" s="1"/>
  <c r="AB986" i="1"/>
  <c r="AC986" i="1" s="1"/>
  <c r="AA986" i="1"/>
  <c r="U986" i="1"/>
  <c r="P986" i="1"/>
  <c r="BK985" i="1"/>
  <c r="BA985" i="1"/>
  <c r="BB985" i="1" s="1"/>
  <c r="AS985" i="1"/>
  <c r="AG985" i="1"/>
  <c r="AH985" i="1" s="1"/>
  <c r="AD985" i="1"/>
  <c r="AE985" i="1" s="1"/>
  <c r="AB985" i="1"/>
  <c r="AC985" i="1" s="1"/>
  <c r="AA985" i="1"/>
  <c r="U985" i="1"/>
  <c r="P985" i="1"/>
  <c r="BK984" i="1"/>
  <c r="BA984" i="1"/>
  <c r="AS984" i="1"/>
  <c r="AG984" i="1"/>
  <c r="AH984" i="1" s="1"/>
  <c r="AD984" i="1"/>
  <c r="AE984" i="1" s="1"/>
  <c r="AB984" i="1"/>
  <c r="AC984" i="1" s="1"/>
  <c r="AA984" i="1"/>
  <c r="U984" i="1"/>
  <c r="P984" i="1"/>
  <c r="BA983" i="1"/>
  <c r="BB983" i="1" s="1"/>
  <c r="AS983" i="1"/>
  <c r="AG983" i="1"/>
  <c r="AH983" i="1" s="1"/>
  <c r="AD983" i="1"/>
  <c r="AE983" i="1" s="1"/>
  <c r="AB983" i="1"/>
  <c r="AC983" i="1" s="1"/>
  <c r="AA983" i="1"/>
  <c r="U983" i="1"/>
  <c r="P983" i="1"/>
  <c r="BK982" i="1"/>
  <c r="BA982" i="1"/>
  <c r="AS982" i="1"/>
  <c r="AG982" i="1"/>
  <c r="AH982" i="1" s="1"/>
  <c r="AD982" i="1"/>
  <c r="AE982" i="1" s="1"/>
  <c r="AB982" i="1"/>
  <c r="AC982" i="1" s="1"/>
  <c r="AA982" i="1"/>
  <c r="U982" i="1"/>
  <c r="P982" i="1"/>
  <c r="BK981" i="1"/>
  <c r="BA981" i="1"/>
  <c r="AS981" i="1"/>
  <c r="AG981" i="1"/>
  <c r="AH981" i="1" s="1"/>
  <c r="AD981" i="1"/>
  <c r="AE981" i="1" s="1"/>
  <c r="AB981" i="1"/>
  <c r="AC981" i="1" s="1"/>
  <c r="AA981" i="1"/>
  <c r="U981" i="1"/>
  <c r="P981" i="1"/>
  <c r="BK980" i="1"/>
  <c r="BA980" i="1"/>
  <c r="AS980" i="1"/>
  <c r="AG980" i="1"/>
  <c r="AH980" i="1" s="1"/>
  <c r="AD980" i="1"/>
  <c r="AE980" i="1" s="1"/>
  <c r="AB980" i="1"/>
  <c r="AC980" i="1" s="1"/>
  <c r="AA980" i="1"/>
  <c r="U980" i="1"/>
  <c r="P980" i="1"/>
  <c r="BK979" i="1"/>
  <c r="BA979" i="1"/>
  <c r="BB979" i="1" s="1"/>
  <c r="AS979" i="1"/>
  <c r="AG979" i="1"/>
  <c r="AH979" i="1" s="1"/>
  <c r="AD979" i="1"/>
  <c r="AE979" i="1" s="1"/>
  <c r="AB979" i="1"/>
  <c r="AC979" i="1" s="1"/>
  <c r="AA979" i="1"/>
  <c r="U979" i="1"/>
  <c r="P979" i="1"/>
  <c r="BK978" i="1"/>
  <c r="BA978" i="1"/>
  <c r="AS978" i="1"/>
  <c r="AG978" i="1"/>
  <c r="AH978" i="1" s="1"/>
  <c r="AD978" i="1"/>
  <c r="AE978" i="1" s="1"/>
  <c r="AB978" i="1"/>
  <c r="AC978" i="1" s="1"/>
  <c r="AA978" i="1"/>
  <c r="U978" i="1"/>
  <c r="P978" i="1"/>
  <c r="BK977" i="1"/>
  <c r="BA977" i="1"/>
  <c r="AS977" i="1"/>
  <c r="AG977" i="1"/>
  <c r="AH977" i="1" s="1"/>
  <c r="AD977" i="1"/>
  <c r="AE977" i="1" s="1"/>
  <c r="AB977" i="1"/>
  <c r="AC977" i="1" s="1"/>
  <c r="AA977" i="1"/>
  <c r="U977" i="1"/>
  <c r="P977" i="1"/>
  <c r="BK976" i="1"/>
  <c r="BA976" i="1"/>
  <c r="BB976" i="1" s="1"/>
  <c r="AS976" i="1"/>
  <c r="AG976" i="1"/>
  <c r="AH976" i="1" s="1"/>
  <c r="AD976" i="1"/>
  <c r="AE976" i="1" s="1"/>
  <c r="AB976" i="1"/>
  <c r="AC976" i="1" s="1"/>
  <c r="AA976" i="1"/>
  <c r="U976" i="1"/>
  <c r="P976" i="1"/>
  <c r="BK975" i="1"/>
  <c r="BA975" i="1"/>
  <c r="BB975" i="1" s="1"/>
  <c r="AS975" i="1"/>
  <c r="AG975" i="1"/>
  <c r="AH975" i="1" s="1"/>
  <c r="AD975" i="1"/>
  <c r="AE975" i="1" s="1"/>
  <c r="AB975" i="1"/>
  <c r="AC975" i="1" s="1"/>
  <c r="AA975" i="1"/>
  <c r="U975" i="1"/>
  <c r="P975" i="1"/>
  <c r="BK974" i="1"/>
  <c r="BA974" i="1"/>
  <c r="BB974" i="1" s="1"/>
  <c r="AS974" i="1"/>
  <c r="AG974" i="1"/>
  <c r="AH974" i="1" s="1"/>
  <c r="AD974" i="1"/>
  <c r="AE974" i="1" s="1"/>
  <c r="AB974" i="1"/>
  <c r="AC974" i="1" s="1"/>
  <c r="AA974" i="1"/>
  <c r="U974" i="1"/>
  <c r="P974" i="1"/>
  <c r="BK973" i="1"/>
  <c r="BA973" i="1"/>
  <c r="AS973" i="1"/>
  <c r="AG973" i="1"/>
  <c r="AH973" i="1" s="1"/>
  <c r="AD973" i="1"/>
  <c r="AE973" i="1" s="1"/>
  <c r="AB973" i="1"/>
  <c r="AC973" i="1" s="1"/>
  <c r="AA973" i="1"/>
  <c r="U973" i="1"/>
  <c r="P973" i="1"/>
  <c r="BK972" i="1"/>
  <c r="BA972" i="1"/>
  <c r="AS972" i="1"/>
  <c r="AG972" i="1"/>
  <c r="AH972" i="1" s="1"/>
  <c r="AD972" i="1"/>
  <c r="AE972" i="1" s="1"/>
  <c r="AB972" i="1"/>
  <c r="AC972" i="1" s="1"/>
  <c r="AA972" i="1"/>
  <c r="U972" i="1"/>
  <c r="P972" i="1"/>
  <c r="BK971" i="1"/>
  <c r="BA971" i="1"/>
  <c r="AS971" i="1"/>
  <c r="AG971" i="1"/>
  <c r="AH971" i="1" s="1"/>
  <c r="AD971" i="1"/>
  <c r="AE971" i="1" s="1"/>
  <c r="AB971" i="1"/>
  <c r="AC971" i="1" s="1"/>
  <c r="AA971" i="1"/>
  <c r="U971" i="1"/>
  <c r="P971" i="1"/>
  <c r="BK970" i="1"/>
  <c r="BA970" i="1"/>
  <c r="AS970" i="1"/>
  <c r="AG970" i="1"/>
  <c r="AH970" i="1" s="1"/>
  <c r="AD970" i="1"/>
  <c r="AE970" i="1" s="1"/>
  <c r="AB970" i="1"/>
  <c r="AC970" i="1" s="1"/>
  <c r="AA970" i="1"/>
  <c r="U970" i="1"/>
  <c r="P970" i="1"/>
  <c r="BK969" i="1"/>
  <c r="BA969" i="1"/>
  <c r="AS969" i="1"/>
  <c r="AG969" i="1"/>
  <c r="AH969" i="1" s="1"/>
  <c r="AD969" i="1"/>
  <c r="AE969" i="1" s="1"/>
  <c r="AB969" i="1"/>
  <c r="AC969" i="1" s="1"/>
  <c r="AA969" i="1"/>
  <c r="U969" i="1"/>
  <c r="P969" i="1"/>
  <c r="BK968" i="1"/>
  <c r="BA968" i="1"/>
  <c r="AS968" i="1"/>
  <c r="AG968" i="1"/>
  <c r="AH968" i="1" s="1"/>
  <c r="AD968" i="1"/>
  <c r="AE968" i="1" s="1"/>
  <c r="AB968" i="1"/>
  <c r="AC968" i="1" s="1"/>
  <c r="AA968" i="1"/>
  <c r="U968" i="1"/>
  <c r="P968" i="1"/>
  <c r="BK967" i="1"/>
  <c r="BA967" i="1"/>
  <c r="BB967" i="1" s="1"/>
  <c r="AS967" i="1"/>
  <c r="AG967" i="1"/>
  <c r="AH967" i="1" s="1"/>
  <c r="AD967" i="1"/>
  <c r="AE967" i="1" s="1"/>
  <c r="AB967" i="1"/>
  <c r="AC967" i="1" s="1"/>
  <c r="AA967" i="1"/>
  <c r="U967" i="1"/>
  <c r="P967" i="1"/>
  <c r="BK966" i="1"/>
  <c r="BA966" i="1"/>
  <c r="BB966" i="1" s="1"/>
  <c r="AS966" i="1"/>
  <c r="AG966" i="1"/>
  <c r="AH966" i="1" s="1"/>
  <c r="AD966" i="1"/>
  <c r="AE966" i="1" s="1"/>
  <c r="AB966" i="1"/>
  <c r="AC966" i="1" s="1"/>
  <c r="AA966" i="1"/>
  <c r="U966" i="1"/>
  <c r="P966" i="1"/>
  <c r="BK965" i="1"/>
  <c r="BA965" i="1"/>
  <c r="AS965" i="1"/>
  <c r="AG965" i="1"/>
  <c r="AH965" i="1" s="1"/>
  <c r="AD965" i="1"/>
  <c r="AE965" i="1" s="1"/>
  <c r="AB965" i="1"/>
  <c r="AC965" i="1" s="1"/>
  <c r="AA965" i="1"/>
  <c r="U965" i="1"/>
  <c r="P965" i="1"/>
  <c r="BK964" i="1"/>
  <c r="BA964" i="1"/>
  <c r="BB964" i="1" s="1"/>
  <c r="AS964" i="1"/>
  <c r="AG964" i="1"/>
  <c r="AH964" i="1" s="1"/>
  <c r="AD964" i="1"/>
  <c r="AE964" i="1" s="1"/>
  <c r="AB964" i="1"/>
  <c r="AC964" i="1" s="1"/>
  <c r="AA964" i="1"/>
  <c r="W964" i="1"/>
  <c r="P964" i="1" s="1"/>
  <c r="U964" i="1"/>
  <c r="BK963" i="1"/>
  <c r="BA963" i="1"/>
  <c r="AS963" i="1"/>
  <c r="AG963" i="1"/>
  <c r="AH963" i="1" s="1"/>
  <c r="AD963" i="1"/>
  <c r="AE963" i="1" s="1"/>
  <c r="AB963" i="1"/>
  <c r="AC963" i="1" s="1"/>
  <c r="AA963" i="1"/>
  <c r="U963" i="1"/>
  <c r="P963" i="1"/>
  <c r="BK962" i="1"/>
  <c r="BA962" i="1"/>
  <c r="AS962" i="1"/>
  <c r="AG962" i="1"/>
  <c r="AH962" i="1" s="1"/>
  <c r="AD962" i="1"/>
  <c r="AE962" i="1" s="1"/>
  <c r="AB962" i="1"/>
  <c r="AC962" i="1" s="1"/>
  <c r="AA962" i="1"/>
  <c r="U962" i="1"/>
  <c r="P962" i="1"/>
  <c r="BK961" i="1"/>
  <c r="BA961" i="1"/>
  <c r="BB961" i="1" s="1"/>
  <c r="AS961" i="1"/>
  <c r="AG961" i="1"/>
  <c r="AH961" i="1" s="1"/>
  <c r="AD961" i="1"/>
  <c r="AE961" i="1" s="1"/>
  <c r="AB961" i="1"/>
  <c r="AC961" i="1" s="1"/>
  <c r="AA961" i="1"/>
  <c r="U961" i="1"/>
  <c r="P961" i="1"/>
  <c r="BK960" i="1"/>
  <c r="BA960" i="1"/>
  <c r="BB960" i="1" s="1"/>
  <c r="AS960" i="1"/>
  <c r="AG960" i="1"/>
  <c r="AH960" i="1" s="1"/>
  <c r="AD960" i="1"/>
  <c r="AE960" i="1" s="1"/>
  <c r="AB960" i="1"/>
  <c r="AC960" i="1" s="1"/>
  <c r="AA960" i="1"/>
  <c r="U960" i="1"/>
  <c r="P960" i="1"/>
  <c r="BK959" i="1"/>
  <c r="BA959" i="1"/>
  <c r="AS959" i="1"/>
  <c r="AG959" i="1"/>
  <c r="AH959" i="1" s="1"/>
  <c r="AD959" i="1"/>
  <c r="AE959" i="1" s="1"/>
  <c r="AB959" i="1"/>
  <c r="AC959" i="1" s="1"/>
  <c r="AA959" i="1"/>
  <c r="U959" i="1"/>
  <c r="P959" i="1"/>
  <c r="BK958" i="1"/>
  <c r="BA958" i="1"/>
  <c r="BB958" i="1" s="1"/>
  <c r="AS958" i="1"/>
  <c r="AG958" i="1"/>
  <c r="AH958" i="1" s="1"/>
  <c r="AD958" i="1"/>
  <c r="AE958" i="1" s="1"/>
  <c r="AB958" i="1"/>
  <c r="AC958" i="1" s="1"/>
  <c r="AA958" i="1"/>
  <c r="U958" i="1"/>
  <c r="P958" i="1"/>
  <c r="BK957" i="1"/>
  <c r="BA957" i="1"/>
  <c r="AS957" i="1"/>
  <c r="AG957" i="1"/>
  <c r="AH957" i="1" s="1"/>
  <c r="AD957" i="1"/>
  <c r="AE957" i="1" s="1"/>
  <c r="AB957" i="1"/>
  <c r="AC957" i="1" s="1"/>
  <c r="AA957" i="1"/>
  <c r="U957" i="1"/>
  <c r="P957" i="1"/>
  <c r="BA956" i="1"/>
  <c r="AS956" i="1"/>
  <c r="AG956" i="1"/>
  <c r="AH956" i="1" s="1"/>
  <c r="AD956" i="1"/>
  <c r="AE956" i="1" s="1"/>
  <c r="AB956" i="1"/>
  <c r="AC956" i="1" s="1"/>
  <c r="AA956" i="1"/>
  <c r="U956" i="1"/>
  <c r="P956" i="1"/>
  <c r="BK955" i="1"/>
  <c r="BA955" i="1"/>
  <c r="AS955" i="1"/>
  <c r="AG955" i="1"/>
  <c r="AH955" i="1" s="1"/>
  <c r="AD955" i="1"/>
  <c r="AE955" i="1" s="1"/>
  <c r="AB955" i="1"/>
  <c r="AC955" i="1" s="1"/>
  <c r="AA955" i="1"/>
  <c r="U955" i="1"/>
  <c r="P955" i="1"/>
  <c r="BK954" i="1"/>
  <c r="BA954" i="1"/>
  <c r="AS954" i="1"/>
  <c r="AG954" i="1"/>
  <c r="AH954" i="1" s="1"/>
  <c r="AD954" i="1"/>
  <c r="AE954" i="1" s="1"/>
  <c r="AB954" i="1"/>
  <c r="AC954" i="1" s="1"/>
  <c r="AA954" i="1"/>
  <c r="U954" i="1"/>
  <c r="P954" i="1"/>
  <c r="BK953" i="1"/>
  <c r="BA953" i="1"/>
  <c r="BB953" i="1" s="1"/>
  <c r="AS953" i="1"/>
  <c r="AG953" i="1"/>
  <c r="AH953" i="1" s="1"/>
  <c r="AD953" i="1"/>
  <c r="AE953" i="1" s="1"/>
  <c r="AB953" i="1"/>
  <c r="AC953" i="1" s="1"/>
  <c r="AA953" i="1"/>
  <c r="U953" i="1"/>
  <c r="P953" i="1"/>
  <c r="BK952" i="1"/>
  <c r="BA952" i="1"/>
  <c r="AS952" i="1"/>
  <c r="AG952" i="1"/>
  <c r="AH952" i="1" s="1"/>
  <c r="AD952" i="1"/>
  <c r="AE952" i="1" s="1"/>
  <c r="AB952" i="1"/>
  <c r="AC952" i="1" s="1"/>
  <c r="AA952" i="1"/>
  <c r="U952" i="1"/>
  <c r="P952" i="1"/>
  <c r="BK951" i="1"/>
  <c r="BA951" i="1"/>
  <c r="BB951" i="1" s="1"/>
  <c r="AS951" i="1"/>
  <c r="AG951" i="1"/>
  <c r="AH951" i="1" s="1"/>
  <c r="AD951" i="1"/>
  <c r="AE951" i="1" s="1"/>
  <c r="AB951" i="1"/>
  <c r="AC951" i="1" s="1"/>
  <c r="AA951" i="1"/>
  <c r="U951" i="1"/>
  <c r="P951" i="1"/>
  <c r="BK950" i="1"/>
  <c r="BA950" i="1"/>
  <c r="AS950" i="1"/>
  <c r="AG950" i="1"/>
  <c r="AH950" i="1" s="1"/>
  <c r="AD950" i="1"/>
  <c r="AE950" i="1" s="1"/>
  <c r="AB950" i="1"/>
  <c r="AC950" i="1" s="1"/>
  <c r="AA950" i="1"/>
  <c r="U950" i="1"/>
  <c r="P950" i="1"/>
  <c r="BK949" i="1"/>
  <c r="BA949" i="1"/>
  <c r="AS949" i="1"/>
  <c r="AG949" i="1"/>
  <c r="AH949" i="1" s="1"/>
  <c r="AD949" i="1"/>
  <c r="AE949" i="1" s="1"/>
  <c r="AB949" i="1"/>
  <c r="AC949" i="1" s="1"/>
  <c r="AA949" i="1"/>
  <c r="U949" i="1"/>
  <c r="P949" i="1"/>
  <c r="BK948" i="1"/>
  <c r="BA948" i="1"/>
  <c r="AS948" i="1"/>
  <c r="AG948" i="1"/>
  <c r="AH948" i="1" s="1"/>
  <c r="AD948" i="1"/>
  <c r="AE948" i="1" s="1"/>
  <c r="AB948" i="1"/>
  <c r="AC948" i="1" s="1"/>
  <c r="AA948" i="1"/>
  <c r="U948" i="1"/>
  <c r="P948" i="1"/>
  <c r="BK947" i="1"/>
  <c r="BA947" i="1"/>
  <c r="BB947" i="1" s="1"/>
  <c r="AS947" i="1"/>
  <c r="AG947" i="1"/>
  <c r="AH947" i="1" s="1"/>
  <c r="AD947" i="1"/>
  <c r="AE947" i="1" s="1"/>
  <c r="AB947" i="1"/>
  <c r="AC947" i="1" s="1"/>
  <c r="AA947" i="1"/>
  <c r="U947" i="1"/>
  <c r="P947" i="1"/>
  <c r="BK946" i="1"/>
  <c r="BA946" i="1"/>
  <c r="AS946" i="1"/>
  <c r="AG946" i="1"/>
  <c r="AH946" i="1" s="1"/>
  <c r="AD946" i="1"/>
  <c r="AE946" i="1" s="1"/>
  <c r="AB946" i="1"/>
  <c r="AC946" i="1" s="1"/>
  <c r="AA946" i="1"/>
  <c r="U946" i="1"/>
  <c r="P946" i="1"/>
  <c r="BK945" i="1"/>
  <c r="BA945" i="1"/>
  <c r="AS945" i="1"/>
  <c r="AG945" i="1"/>
  <c r="AH945" i="1" s="1"/>
  <c r="AD945" i="1"/>
  <c r="AE945" i="1" s="1"/>
  <c r="AB945" i="1"/>
  <c r="AC945" i="1" s="1"/>
  <c r="AA945" i="1"/>
  <c r="U945" i="1"/>
  <c r="P945" i="1"/>
  <c r="BK944" i="1"/>
  <c r="BA944" i="1"/>
  <c r="BB944" i="1" s="1"/>
  <c r="AS944" i="1"/>
  <c r="AG944" i="1"/>
  <c r="AH944" i="1" s="1"/>
  <c r="AD944" i="1"/>
  <c r="AE944" i="1" s="1"/>
  <c r="AB944" i="1"/>
  <c r="AC944" i="1" s="1"/>
  <c r="AA944" i="1"/>
  <c r="U944" i="1"/>
  <c r="P944" i="1"/>
  <c r="BK943" i="1"/>
  <c r="BA943" i="1"/>
  <c r="AS943" i="1"/>
  <c r="AG943" i="1"/>
  <c r="AH943" i="1" s="1"/>
  <c r="AD943" i="1"/>
  <c r="AE943" i="1" s="1"/>
  <c r="AB943" i="1"/>
  <c r="AC943" i="1" s="1"/>
  <c r="AA943" i="1"/>
  <c r="U943" i="1"/>
  <c r="P943" i="1"/>
  <c r="BK942" i="1"/>
  <c r="BA942" i="1"/>
  <c r="BB942" i="1" s="1"/>
  <c r="AS942" i="1"/>
  <c r="AG942" i="1"/>
  <c r="AH942" i="1" s="1"/>
  <c r="AD942" i="1"/>
  <c r="AE942" i="1" s="1"/>
  <c r="AB942" i="1"/>
  <c r="AC942" i="1" s="1"/>
  <c r="AA942" i="1"/>
  <c r="U942" i="1"/>
  <c r="P942" i="1"/>
  <c r="BK941" i="1"/>
  <c r="BA941" i="1"/>
  <c r="BB941" i="1" s="1"/>
  <c r="AS941" i="1"/>
  <c r="AG941" i="1"/>
  <c r="AH941" i="1" s="1"/>
  <c r="AD941" i="1"/>
  <c r="AE941" i="1" s="1"/>
  <c r="AB941" i="1"/>
  <c r="AC941" i="1" s="1"/>
  <c r="AA941" i="1"/>
  <c r="U941" i="1"/>
  <c r="P941" i="1"/>
  <c r="BK940" i="1"/>
  <c r="BA940" i="1"/>
  <c r="BB940" i="1" s="1"/>
  <c r="AS940" i="1"/>
  <c r="AG940" i="1"/>
  <c r="AH940" i="1" s="1"/>
  <c r="AD940" i="1"/>
  <c r="AE940" i="1" s="1"/>
  <c r="AB940" i="1"/>
  <c r="AC940" i="1" s="1"/>
  <c r="AA940" i="1"/>
  <c r="Z940" i="1"/>
  <c r="U940" i="1"/>
  <c r="P940" i="1"/>
  <c r="BK939" i="1"/>
  <c r="BA939" i="1"/>
  <c r="AS939" i="1"/>
  <c r="AG939" i="1"/>
  <c r="AH939" i="1" s="1"/>
  <c r="AD939" i="1"/>
  <c r="AB939" i="1"/>
  <c r="AC939" i="1" s="1"/>
  <c r="AA939" i="1"/>
  <c r="U939" i="1"/>
  <c r="P939" i="1"/>
  <c r="BK938" i="1"/>
  <c r="BA938" i="1"/>
  <c r="AS938" i="1"/>
  <c r="AG938" i="1"/>
  <c r="AH938" i="1" s="1"/>
  <c r="AD938" i="1"/>
  <c r="AE938" i="1" s="1"/>
  <c r="AB938" i="1"/>
  <c r="AC938" i="1" s="1"/>
  <c r="AA938" i="1"/>
  <c r="U938" i="1"/>
  <c r="P938" i="1"/>
  <c r="BK937" i="1"/>
  <c r="BA937" i="1"/>
  <c r="BB937" i="1" s="1"/>
  <c r="AS937" i="1"/>
  <c r="AG937" i="1"/>
  <c r="AH937" i="1" s="1"/>
  <c r="AD937" i="1"/>
  <c r="AE937" i="1" s="1"/>
  <c r="AB937" i="1"/>
  <c r="AC937" i="1" s="1"/>
  <c r="AA937" i="1"/>
  <c r="U937" i="1"/>
  <c r="P937" i="1"/>
  <c r="BK936" i="1"/>
  <c r="BA936" i="1"/>
  <c r="BB936" i="1" s="1"/>
  <c r="AS936" i="1"/>
  <c r="AG936" i="1"/>
  <c r="AH936" i="1" s="1"/>
  <c r="AD936" i="1"/>
  <c r="AE936" i="1" s="1"/>
  <c r="AB936" i="1"/>
  <c r="AC936" i="1" s="1"/>
  <c r="AA936" i="1"/>
  <c r="U936" i="1"/>
  <c r="P936" i="1"/>
  <c r="BK935" i="1"/>
  <c r="BA935" i="1"/>
  <c r="AS935" i="1"/>
  <c r="AG935" i="1"/>
  <c r="AH935" i="1" s="1"/>
  <c r="AD935" i="1"/>
  <c r="AE935" i="1" s="1"/>
  <c r="AB935" i="1"/>
  <c r="AC935" i="1" s="1"/>
  <c r="AA935" i="1"/>
  <c r="U935" i="1"/>
  <c r="P935" i="1"/>
  <c r="BK934" i="1"/>
  <c r="BA934" i="1"/>
  <c r="AS934" i="1"/>
  <c r="AG934" i="1"/>
  <c r="AH934" i="1" s="1"/>
  <c r="AD934" i="1"/>
  <c r="AE934" i="1" s="1"/>
  <c r="AB934" i="1"/>
  <c r="AC934" i="1" s="1"/>
  <c r="AA934" i="1"/>
  <c r="U934" i="1"/>
  <c r="P934" i="1"/>
  <c r="BK933" i="1"/>
  <c r="BA933" i="1"/>
  <c r="AS933" i="1"/>
  <c r="AG933" i="1"/>
  <c r="AH933" i="1" s="1"/>
  <c r="AD933" i="1"/>
  <c r="AE933" i="1" s="1"/>
  <c r="AB933" i="1"/>
  <c r="AC933" i="1" s="1"/>
  <c r="AA933" i="1"/>
  <c r="U933" i="1"/>
  <c r="P933" i="1"/>
  <c r="BK932" i="1"/>
  <c r="BA932" i="1"/>
  <c r="AS932" i="1"/>
  <c r="AG932" i="1"/>
  <c r="AH932" i="1" s="1"/>
  <c r="AD932" i="1"/>
  <c r="AE932" i="1" s="1"/>
  <c r="AB932" i="1"/>
  <c r="AC932" i="1" s="1"/>
  <c r="AA932" i="1"/>
  <c r="U932" i="1"/>
  <c r="P932" i="1"/>
  <c r="BK931" i="1"/>
  <c r="BA931" i="1"/>
  <c r="AS931" i="1"/>
  <c r="AG931" i="1"/>
  <c r="AH931" i="1" s="1"/>
  <c r="AD931" i="1"/>
  <c r="AE931" i="1" s="1"/>
  <c r="AB931" i="1"/>
  <c r="AC931" i="1" s="1"/>
  <c r="AA931" i="1"/>
  <c r="U931" i="1"/>
  <c r="P931" i="1"/>
  <c r="BK930" i="1"/>
  <c r="BA930" i="1"/>
  <c r="BB930" i="1" s="1"/>
  <c r="AS930" i="1"/>
  <c r="AG930" i="1"/>
  <c r="AH930" i="1" s="1"/>
  <c r="AD930" i="1"/>
  <c r="AE930" i="1" s="1"/>
  <c r="AB930" i="1"/>
  <c r="AC930" i="1" s="1"/>
  <c r="AA930" i="1"/>
  <c r="U930" i="1"/>
  <c r="P930" i="1"/>
  <c r="BK929" i="1"/>
  <c r="BA929" i="1"/>
  <c r="AS929" i="1"/>
  <c r="AG929" i="1"/>
  <c r="AH929" i="1" s="1"/>
  <c r="AD929" i="1"/>
  <c r="AE929" i="1" s="1"/>
  <c r="AB929" i="1"/>
  <c r="AC929" i="1" s="1"/>
  <c r="AA929" i="1"/>
  <c r="U929" i="1"/>
  <c r="P929" i="1"/>
  <c r="BK928" i="1"/>
  <c r="BA928" i="1"/>
  <c r="AS928" i="1"/>
  <c r="AG928" i="1"/>
  <c r="AH928" i="1" s="1"/>
  <c r="AD928" i="1"/>
  <c r="AE928" i="1" s="1"/>
  <c r="AB928" i="1"/>
  <c r="AC928" i="1" s="1"/>
  <c r="AA928" i="1"/>
  <c r="U928" i="1"/>
  <c r="P928" i="1"/>
  <c r="BK927" i="1"/>
  <c r="BA927" i="1"/>
  <c r="AS927" i="1"/>
  <c r="AG927" i="1"/>
  <c r="AH927" i="1" s="1"/>
  <c r="AD927" i="1"/>
  <c r="AE927" i="1" s="1"/>
  <c r="AB927" i="1"/>
  <c r="AC927" i="1" s="1"/>
  <c r="AA927" i="1"/>
  <c r="U927" i="1"/>
  <c r="P927" i="1"/>
  <c r="BK926" i="1"/>
  <c r="BA926" i="1"/>
  <c r="BB926" i="1" s="1"/>
  <c r="AS926" i="1"/>
  <c r="AG926" i="1"/>
  <c r="AH926" i="1" s="1"/>
  <c r="AD926" i="1"/>
  <c r="AE926" i="1" s="1"/>
  <c r="AB926" i="1"/>
  <c r="AC926" i="1" s="1"/>
  <c r="AA926" i="1"/>
  <c r="U926" i="1"/>
  <c r="P926" i="1"/>
  <c r="BK925" i="1"/>
  <c r="BA925" i="1"/>
  <c r="BB925" i="1" s="1"/>
  <c r="AS925" i="1"/>
  <c r="AG925" i="1"/>
  <c r="AH925" i="1" s="1"/>
  <c r="AD925" i="1"/>
  <c r="AE925" i="1" s="1"/>
  <c r="AB925" i="1"/>
  <c r="AC925" i="1" s="1"/>
  <c r="AA925" i="1"/>
  <c r="U925" i="1"/>
  <c r="P925" i="1"/>
  <c r="BK924" i="1"/>
  <c r="BA924" i="1"/>
  <c r="AS924" i="1"/>
  <c r="AG924" i="1"/>
  <c r="AH924" i="1" s="1"/>
  <c r="AD924" i="1"/>
  <c r="AE924" i="1" s="1"/>
  <c r="AB924" i="1"/>
  <c r="AC924" i="1" s="1"/>
  <c r="AA924" i="1"/>
  <c r="U924" i="1"/>
  <c r="P924" i="1"/>
  <c r="BK923" i="1"/>
  <c r="BA923" i="1"/>
  <c r="AS923" i="1"/>
  <c r="AG923" i="1"/>
  <c r="AH923" i="1" s="1"/>
  <c r="AD923" i="1"/>
  <c r="AE923" i="1" s="1"/>
  <c r="AB923" i="1"/>
  <c r="AC923" i="1" s="1"/>
  <c r="AA923" i="1"/>
  <c r="U923" i="1"/>
  <c r="P923" i="1"/>
  <c r="BK922" i="1"/>
  <c r="BA922" i="1"/>
  <c r="AS922" i="1"/>
  <c r="AG922" i="1"/>
  <c r="AH922" i="1" s="1"/>
  <c r="AD922" i="1"/>
  <c r="AE922" i="1" s="1"/>
  <c r="AB922" i="1"/>
  <c r="AC922" i="1" s="1"/>
  <c r="AA922" i="1"/>
  <c r="U922" i="1"/>
  <c r="P922" i="1"/>
  <c r="BK921" i="1"/>
  <c r="BA921" i="1"/>
  <c r="AS921" i="1"/>
  <c r="AG921" i="1"/>
  <c r="AH921" i="1" s="1"/>
  <c r="AD921" i="1"/>
  <c r="AE921" i="1" s="1"/>
  <c r="AB921" i="1"/>
  <c r="AC921" i="1" s="1"/>
  <c r="AA921" i="1"/>
  <c r="U921" i="1"/>
  <c r="P921" i="1"/>
  <c r="BK920" i="1"/>
  <c r="BA920" i="1"/>
  <c r="BB920" i="1" s="1"/>
  <c r="AS920" i="1"/>
  <c r="AG920" i="1"/>
  <c r="AH920" i="1" s="1"/>
  <c r="AD920" i="1"/>
  <c r="AE920" i="1" s="1"/>
  <c r="AB920" i="1"/>
  <c r="AC920" i="1" s="1"/>
  <c r="AA920" i="1"/>
  <c r="U920" i="1"/>
  <c r="P920" i="1"/>
  <c r="BK919" i="1"/>
  <c r="BA919" i="1"/>
  <c r="BB919" i="1" s="1"/>
  <c r="AS919" i="1"/>
  <c r="AG919" i="1"/>
  <c r="AH919" i="1" s="1"/>
  <c r="AD919" i="1"/>
  <c r="AE919" i="1" s="1"/>
  <c r="AB919" i="1"/>
  <c r="AC919" i="1" s="1"/>
  <c r="AA919" i="1"/>
  <c r="U919" i="1"/>
  <c r="P919" i="1"/>
  <c r="BK918" i="1"/>
  <c r="BA918" i="1"/>
  <c r="AS918" i="1"/>
  <c r="AG918" i="1"/>
  <c r="AH918" i="1" s="1"/>
  <c r="AD918" i="1"/>
  <c r="AE918" i="1" s="1"/>
  <c r="AB918" i="1"/>
  <c r="AC918" i="1" s="1"/>
  <c r="AA918" i="1"/>
  <c r="U918" i="1"/>
  <c r="P918" i="1"/>
  <c r="BK917" i="1"/>
  <c r="BA917" i="1"/>
  <c r="AS917" i="1"/>
  <c r="AG917" i="1"/>
  <c r="AH917" i="1" s="1"/>
  <c r="AD917" i="1"/>
  <c r="AE917" i="1" s="1"/>
  <c r="AB917" i="1"/>
  <c r="AC917" i="1" s="1"/>
  <c r="AA917" i="1"/>
  <c r="U917" i="1"/>
  <c r="P917" i="1"/>
  <c r="BK916" i="1"/>
  <c r="BA916" i="1"/>
  <c r="BB916" i="1" s="1"/>
  <c r="AS916" i="1"/>
  <c r="AG916" i="1"/>
  <c r="AH916" i="1" s="1"/>
  <c r="AD916" i="1"/>
  <c r="AE916" i="1" s="1"/>
  <c r="AB916" i="1"/>
  <c r="AC916" i="1" s="1"/>
  <c r="AA916" i="1"/>
  <c r="U916" i="1"/>
  <c r="P916" i="1"/>
  <c r="BK915" i="1"/>
  <c r="BA915" i="1"/>
  <c r="BB915" i="1" s="1"/>
  <c r="AS915" i="1"/>
  <c r="AG915" i="1"/>
  <c r="AH915" i="1" s="1"/>
  <c r="AD915" i="1"/>
  <c r="AE915" i="1" s="1"/>
  <c r="AB915" i="1"/>
  <c r="AC915" i="1" s="1"/>
  <c r="AA915" i="1"/>
  <c r="U915" i="1"/>
  <c r="P915" i="1"/>
  <c r="BK914" i="1"/>
  <c r="BA914" i="1"/>
  <c r="AS914" i="1"/>
  <c r="AG914" i="1"/>
  <c r="AH914" i="1" s="1"/>
  <c r="AD914" i="1"/>
  <c r="AE914" i="1" s="1"/>
  <c r="AB914" i="1"/>
  <c r="AC914" i="1" s="1"/>
  <c r="AA914" i="1"/>
  <c r="U914" i="1"/>
  <c r="P914" i="1"/>
  <c r="BK913" i="1"/>
  <c r="BA913" i="1"/>
  <c r="AS913" i="1"/>
  <c r="AG913" i="1"/>
  <c r="AH913" i="1" s="1"/>
  <c r="AD913" i="1"/>
  <c r="AE913" i="1" s="1"/>
  <c r="AB913" i="1"/>
  <c r="AC913" i="1" s="1"/>
  <c r="AA913" i="1"/>
  <c r="U913" i="1"/>
  <c r="P913" i="1"/>
  <c r="BK912" i="1"/>
  <c r="BA912" i="1"/>
  <c r="BB912" i="1" s="1"/>
  <c r="AS912" i="1"/>
  <c r="AG912" i="1"/>
  <c r="AH912" i="1" s="1"/>
  <c r="AD912" i="1"/>
  <c r="AE912" i="1" s="1"/>
  <c r="AB912" i="1"/>
  <c r="AC912" i="1" s="1"/>
  <c r="AA912" i="1"/>
  <c r="U912" i="1"/>
  <c r="P912" i="1"/>
  <c r="BK911" i="1"/>
  <c r="BA911" i="1"/>
  <c r="AS911" i="1"/>
  <c r="AG911" i="1"/>
  <c r="AH911" i="1" s="1"/>
  <c r="AD911" i="1"/>
  <c r="AE911" i="1" s="1"/>
  <c r="AB911" i="1"/>
  <c r="AC911" i="1" s="1"/>
  <c r="AA911" i="1"/>
  <c r="U911" i="1"/>
  <c r="P911" i="1"/>
  <c r="BK910" i="1"/>
  <c r="BA910" i="1"/>
  <c r="BB910" i="1" s="1"/>
  <c r="AS910" i="1"/>
  <c r="AG910" i="1"/>
  <c r="AH910" i="1" s="1"/>
  <c r="AD910" i="1"/>
  <c r="AE910" i="1" s="1"/>
  <c r="AB910" i="1"/>
  <c r="AC910" i="1" s="1"/>
  <c r="AA910" i="1"/>
  <c r="U910" i="1"/>
  <c r="P910" i="1"/>
  <c r="BK909" i="1"/>
  <c r="BA909" i="1"/>
  <c r="AS909" i="1"/>
  <c r="AG909" i="1"/>
  <c r="AH909" i="1" s="1"/>
  <c r="AD909" i="1"/>
  <c r="AE909" i="1" s="1"/>
  <c r="AB909" i="1"/>
  <c r="AC909" i="1" s="1"/>
  <c r="AA909" i="1"/>
  <c r="U909" i="1"/>
  <c r="P909" i="1"/>
  <c r="BK908" i="1"/>
  <c r="BA908" i="1"/>
  <c r="AS908" i="1"/>
  <c r="AG908" i="1"/>
  <c r="AH908" i="1" s="1"/>
  <c r="AD908" i="1"/>
  <c r="AE908" i="1" s="1"/>
  <c r="AB908" i="1"/>
  <c r="AC908" i="1" s="1"/>
  <c r="AA908" i="1"/>
  <c r="U908" i="1"/>
  <c r="P908" i="1"/>
  <c r="BK907" i="1"/>
  <c r="BA907" i="1"/>
  <c r="BB907" i="1" s="1"/>
  <c r="AS907" i="1"/>
  <c r="AG907" i="1"/>
  <c r="AH907" i="1" s="1"/>
  <c r="AD907" i="1"/>
  <c r="AE907" i="1" s="1"/>
  <c r="AB907" i="1"/>
  <c r="AC907" i="1" s="1"/>
  <c r="AA907" i="1"/>
  <c r="U907" i="1"/>
  <c r="P907" i="1"/>
  <c r="BK906" i="1"/>
  <c r="BA906" i="1"/>
  <c r="BB906" i="1" s="1"/>
  <c r="AS906" i="1"/>
  <c r="AG906" i="1"/>
  <c r="AH906" i="1" s="1"/>
  <c r="AD906" i="1"/>
  <c r="AE906" i="1" s="1"/>
  <c r="AB906" i="1"/>
  <c r="AC906" i="1" s="1"/>
  <c r="AA906" i="1"/>
  <c r="U906" i="1"/>
  <c r="P906" i="1"/>
  <c r="BK905" i="1"/>
  <c r="BA905" i="1"/>
  <c r="AS905" i="1"/>
  <c r="AG905" i="1"/>
  <c r="AH905" i="1" s="1"/>
  <c r="AD905" i="1"/>
  <c r="AE905" i="1" s="1"/>
  <c r="AB905" i="1"/>
  <c r="AC905" i="1" s="1"/>
  <c r="AA905" i="1"/>
  <c r="U905" i="1"/>
  <c r="P905" i="1"/>
  <c r="BK904" i="1"/>
  <c r="BA904" i="1"/>
  <c r="BB904" i="1" s="1"/>
  <c r="AS904" i="1"/>
  <c r="AG904" i="1"/>
  <c r="AH904" i="1" s="1"/>
  <c r="AD904" i="1"/>
  <c r="AE904" i="1" s="1"/>
  <c r="AB904" i="1"/>
  <c r="AC904" i="1" s="1"/>
  <c r="AA904" i="1"/>
  <c r="U904" i="1"/>
  <c r="P904" i="1"/>
  <c r="BK903" i="1"/>
  <c r="BA903" i="1"/>
  <c r="AS903" i="1"/>
  <c r="AG903" i="1"/>
  <c r="AH903" i="1" s="1"/>
  <c r="AD903" i="1"/>
  <c r="AE903" i="1" s="1"/>
  <c r="AB903" i="1"/>
  <c r="AC903" i="1" s="1"/>
  <c r="AA903" i="1"/>
  <c r="U903" i="1"/>
  <c r="P903" i="1"/>
  <c r="BK902" i="1"/>
  <c r="BA902" i="1"/>
  <c r="BB902" i="1" s="1"/>
  <c r="AS902" i="1"/>
  <c r="AG902" i="1"/>
  <c r="AH902" i="1" s="1"/>
  <c r="AD902" i="1"/>
  <c r="AE902" i="1" s="1"/>
  <c r="AB902" i="1"/>
  <c r="AC902" i="1" s="1"/>
  <c r="AA902" i="1"/>
  <c r="W902" i="1"/>
  <c r="P902" i="1" s="1"/>
  <c r="U902" i="1"/>
  <c r="BK901" i="1"/>
  <c r="BA901" i="1"/>
  <c r="BB901" i="1" s="1"/>
  <c r="AS901" i="1"/>
  <c r="AG901" i="1"/>
  <c r="AH901" i="1" s="1"/>
  <c r="AD901" i="1"/>
  <c r="O901" i="1" s="1"/>
  <c r="AB901" i="1"/>
  <c r="AC901" i="1" s="1"/>
  <c r="AA901" i="1"/>
  <c r="U901" i="1"/>
  <c r="P901" i="1"/>
  <c r="BK900" i="1"/>
  <c r="BA900" i="1"/>
  <c r="AS900" i="1"/>
  <c r="AG900" i="1"/>
  <c r="AH900" i="1" s="1"/>
  <c r="AD900" i="1"/>
  <c r="AE900" i="1" s="1"/>
  <c r="AB900" i="1"/>
  <c r="AC900" i="1" s="1"/>
  <c r="AA900" i="1"/>
  <c r="U900" i="1"/>
  <c r="P900" i="1"/>
  <c r="BK899" i="1"/>
  <c r="BA899" i="1"/>
  <c r="AS899" i="1"/>
  <c r="AG899" i="1"/>
  <c r="AH899" i="1" s="1"/>
  <c r="AD899" i="1"/>
  <c r="AE899" i="1" s="1"/>
  <c r="AB899" i="1"/>
  <c r="AC899" i="1" s="1"/>
  <c r="AA899" i="1"/>
  <c r="U899" i="1"/>
  <c r="P899" i="1"/>
  <c r="BK898" i="1"/>
  <c r="BA898" i="1"/>
  <c r="BB898" i="1" s="1"/>
  <c r="AS898" i="1"/>
  <c r="AG898" i="1"/>
  <c r="AH898" i="1" s="1"/>
  <c r="AD898" i="1"/>
  <c r="AB898" i="1"/>
  <c r="AC898" i="1" s="1"/>
  <c r="AA898" i="1"/>
  <c r="U898" i="1"/>
  <c r="P898" i="1"/>
  <c r="BK897" i="1"/>
  <c r="BA897" i="1"/>
  <c r="BB897" i="1" s="1"/>
  <c r="AS897" i="1"/>
  <c r="AG897" i="1"/>
  <c r="AH897" i="1" s="1"/>
  <c r="AD897" i="1"/>
  <c r="AB897" i="1"/>
  <c r="AC897" i="1" s="1"/>
  <c r="AA897" i="1"/>
  <c r="U897" i="1"/>
  <c r="P897" i="1"/>
  <c r="BK896" i="1"/>
  <c r="BA896" i="1"/>
  <c r="BB896" i="1" s="1"/>
  <c r="AS896" i="1"/>
  <c r="AG896" i="1"/>
  <c r="AH896" i="1" s="1"/>
  <c r="AD896" i="1"/>
  <c r="AE896" i="1" s="1"/>
  <c r="AB896" i="1"/>
  <c r="AC896" i="1" s="1"/>
  <c r="AA896" i="1"/>
  <c r="U896" i="1"/>
  <c r="P896" i="1"/>
  <c r="BK895" i="1"/>
  <c r="BA895" i="1"/>
  <c r="BB895" i="1" s="1"/>
  <c r="AS895" i="1"/>
  <c r="AG895" i="1"/>
  <c r="AH895" i="1" s="1"/>
  <c r="AD895" i="1"/>
  <c r="O895" i="1" s="1"/>
  <c r="AB895" i="1"/>
  <c r="AC895" i="1" s="1"/>
  <c r="AA895" i="1"/>
  <c r="U895" i="1"/>
  <c r="P895" i="1"/>
  <c r="BK894" i="1"/>
  <c r="BA894" i="1"/>
  <c r="AS894" i="1"/>
  <c r="AG894" i="1"/>
  <c r="AH894" i="1" s="1"/>
  <c r="AD894" i="1"/>
  <c r="AB894" i="1"/>
  <c r="AC894" i="1" s="1"/>
  <c r="AA894" i="1"/>
  <c r="U894" i="1"/>
  <c r="P894" i="1"/>
  <c r="BK893" i="1"/>
  <c r="BA893" i="1"/>
  <c r="BB893" i="1" s="1"/>
  <c r="AS893" i="1"/>
  <c r="AG893" i="1"/>
  <c r="AH893" i="1" s="1"/>
  <c r="AD893" i="1"/>
  <c r="AB893" i="1"/>
  <c r="AC893" i="1" s="1"/>
  <c r="AA893" i="1"/>
  <c r="U893" i="1"/>
  <c r="P893" i="1"/>
  <c r="BK892" i="1"/>
  <c r="BA892" i="1"/>
  <c r="BB892" i="1" s="1"/>
  <c r="AS892" i="1"/>
  <c r="AG892" i="1"/>
  <c r="AH892" i="1" s="1"/>
  <c r="AD892" i="1"/>
  <c r="AB892" i="1"/>
  <c r="AC892" i="1" s="1"/>
  <c r="AA892" i="1"/>
  <c r="U892" i="1"/>
  <c r="P892" i="1"/>
  <c r="BK891" i="1"/>
  <c r="BA891" i="1"/>
  <c r="BB891" i="1" s="1"/>
  <c r="AS891" i="1"/>
  <c r="AG891" i="1"/>
  <c r="AH891" i="1" s="1"/>
  <c r="AD891" i="1"/>
  <c r="AB891" i="1"/>
  <c r="AC891" i="1" s="1"/>
  <c r="AA891" i="1"/>
  <c r="U891" i="1"/>
  <c r="P891" i="1"/>
  <c r="BK890" i="1"/>
  <c r="BA890" i="1"/>
  <c r="BB890" i="1" s="1"/>
  <c r="AS890" i="1"/>
  <c r="AG890" i="1"/>
  <c r="AH890" i="1" s="1"/>
  <c r="AD890" i="1"/>
  <c r="O890" i="1" s="1"/>
  <c r="AB890" i="1"/>
  <c r="AC890" i="1" s="1"/>
  <c r="AA890" i="1"/>
  <c r="U890" i="1"/>
  <c r="P890" i="1"/>
  <c r="BK889" i="1"/>
  <c r="BA889" i="1"/>
  <c r="AS889" i="1"/>
  <c r="AG889" i="1"/>
  <c r="AH889" i="1" s="1"/>
  <c r="AD889" i="1"/>
  <c r="AB889" i="1"/>
  <c r="AC889" i="1" s="1"/>
  <c r="AA889" i="1"/>
  <c r="U889" i="1"/>
  <c r="P889" i="1"/>
  <c r="BK888" i="1"/>
  <c r="BA888" i="1"/>
  <c r="AS888" i="1"/>
  <c r="AG888" i="1"/>
  <c r="AH888" i="1" s="1"/>
  <c r="AD888" i="1"/>
  <c r="O888" i="1" s="1"/>
  <c r="AB888" i="1"/>
  <c r="AC888" i="1" s="1"/>
  <c r="AA888" i="1"/>
  <c r="U888" i="1"/>
  <c r="P888" i="1"/>
  <c r="BK887" i="1"/>
  <c r="BA887" i="1"/>
  <c r="BB887" i="1" s="1"/>
  <c r="AS887" i="1"/>
  <c r="AG887" i="1"/>
  <c r="AH887" i="1" s="1"/>
  <c r="AD887" i="1"/>
  <c r="AB887" i="1"/>
  <c r="AC887" i="1" s="1"/>
  <c r="AA887" i="1"/>
  <c r="U887" i="1"/>
  <c r="P887" i="1"/>
  <c r="BK886" i="1"/>
  <c r="BA886" i="1"/>
  <c r="AS886" i="1"/>
  <c r="AG886" i="1"/>
  <c r="AH886" i="1" s="1"/>
  <c r="AD886" i="1"/>
  <c r="AE886" i="1" s="1"/>
  <c r="AB886" i="1"/>
  <c r="AC886" i="1" s="1"/>
  <c r="AA886" i="1"/>
  <c r="W886" i="1"/>
  <c r="P886" i="1" s="1"/>
  <c r="U886" i="1"/>
  <c r="BK885" i="1"/>
  <c r="BA885" i="1"/>
  <c r="BB885" i="1" s="1"/>
  <c r="AS885" i="1"/>
  <c r="AG885" i="1"/>
  <c r="AH885" i="1" s="1"/>
  <c r="AD885" i="1"/>
  <c r="AE885" i="1" s="1"/>
  <c r="AB885" i="1"/>
  <c r="AC885" i="1" s="1"/>
  <c r="AA885" i="1"/>
  <c r="U885" i="1"/>
  <c r="P885" i="1"/>
  <c r="BK884" i="1"/>
  <c r="BA884" i="1"/>
  <c r="BB884" i="1" s="1"/>
  <c r="AS884" i="1"/>
  <c r="AG884" i="1"/>
  <c r="AH884" i="1" s="1"/>
  <c r="AD884" i="1"/>
  <c r="AE884" i="1" s="1"/>
  <c r="AB884" i="1"/>
  <c r="AC884" i="1" s="1"/>
  <c r="AA884" i="1"/>
  <c r="U884" i="1"/>
  <c r="P884" i="1"/>
  <c r="BK883" i="1"/>
  <c r="BA883" i="1"/>
  <c r="AS883" i="1"/>
  <c r="AG883" i="1"/>
  <c r="AH883" i="1" s="1"/>
  <c r="AD883" i="1"/>
  <c r="AE883" i="1" s="1"/>
  <c r="AB883" i="1"/>
  <c r="AC883" i="1" s="1"/>
  <c r="AA883" i="1"/>
  <c r="U883" i="1"/>
  <c r="P883" i="1"/>
  <c r="BK882" i="1"/>
  <c r="BA882" i="1"/>
  <c r="BB882" i="1" s="1"/>
  <c r="AS882" i="1"/>
  <c r="AG882" i="1"/>
  <c r="AH882" i="1" s="1"/>
  <c r="AD882" i="1"/>
  <c r="AE882" i="1" s="1"/>
  <c r="AB882" i="1"/>
  <c r="AC882" i="1" s="1"/>
  <c r="AA882" i="1"/>
  <c r="U882" i="1"/>
  <c r="P882" i="1"/>
  <c r="BK881" i="1"/>
  <c r="BA881" i="1"/>
  <c r="AS881" i="1"/>
  <c r="AG881" i="1"/>
  <c r="AH881" i="1" s="1"/>
  <c r="AD881" i="1"/>
  <c r="AE881" i="1" s="1"/>
  <c r="AB881" i="1"/>
  <c r="AC881" i="1" s="1"/>
  <c r="AA881" i="1"/>
  <c r="U881" i="1"/>
  <c r="P881" i="1"/>
  <c r="BK880" i="1"/>
  <c r="BA880" i="1"/>
  <c r="BB880" i="1" s="1"/>
  <c r="AS880" i="1"/>
  <c r="AG880" i="1"/>
  <c r="AH880" i="1" s="1"/>
  <c r="AD880" i="1"/>
  <c r="AE880" i="1" s="1"/>
  <c r="AB880" i="1"/>
  <c r="AC880" i="1" s="1"/>
  <c r="AA880" i="1"/>
  <c r="U880" i="1"/>
  <c r="P880" i="1"/>
  <c r="BK879" i="1"/>
  <c r="BA879" i="1"/>
  <c r="AS879" i="1"/>
  <c r="AG879" i="1"/>
  <c r="AH879" i="1" s="1"/>
  <c r="AD879" i="1"/>
  <c r="AE879" i="1" s="1"/>
  <c r="AB879" i="1"/>
  <c r="AC879" i="1" s="1"/>
  <c r="AA879" i="1"/>
  <c r="U879" i="1"/>
  <c r="P879" i="1"/>
  <c r="BK878" i="1"/>
  <c r="BA878" i="1"/>
  <c r="BB878" i="1" s="1"/>
  <c r="AS878" i="1"/>
  <c r="AG878" i="1"/>
  <c r="AH878" i="1" s="1"/>
  <c r="AD878" i="1"/>
  <c r="AE878" i="1" s="1"/>
  <c r="AB878" i="1"/>
  <c r="AC878" i="1" s="1"/>
  <c r="AA878" i="1"/>
  <c r="U878" i="1"/>
  <c r="P878" i="1"/>
  <c r="BK877" i="1"/>
  <c r="BA877" i="1"/>
  <c r="AS877" i="1"/>
  <c r="AG877" i="1"/>
  <c r="AH877" i="1" s="1"/>
  <c r="AD877" i="1"/>
  <c r="AB877" i="1"/>
  <c r="AC877" i="1" s="1"/>
  <c r="AA877" i="1"/>
  <c r="U877" i="1"/>
  <c r="P877" i="1"/>
  <c r="BK876" i="1"/>
  <c r="BA876" i="1"/>
  <c r="AS876" i="1"/>
  <c r="AG876" i="1"/>
  <c r="AH876" i="1" s="1"/>
  <c r="AD876" i="1"/>
  <c r="AE876" i="1" s="1"/>
  <c r="AB876" i="1"/>
  <c r="AC876" i="1" s="1"/>
  <c r="AA876" i="1"/>
  <c r="U876" i="1"/>
  <c r="P876" i="1"/>
  <c r="BK875" i="1"/>
  <c r="BA875" i="1"/>
  <c r="AS875" i="1"/>
  <c r="AG875" i="1"/>
  <c r="AH875" i="1" s="1"/>
  <c r="AD875" i="1"/>
  <c r="AE875" i="1" s="1"/>
  <c r="AB875" i="1"/>
  <c r="AC875" i="1" s="1"/>
  <c r="AA875" i="1"/>
  <c r="U875" i="1"/>
  <c r="P875" i="1"/>
  <c r="BK874" i="1"/>
  <c r="BA874" i="1"/>
  <c r="AS874" i="1"/>
  <c r="AG874" i="1"/>
  <c r="AH874" i="1" s="1"/>
  <c r="AD874" i="1"/>
  <c r="AE874" i="1" s="1"/>
  <c r="AB874" i="1"/>
  <c r="AC874" i="1" s="1"/>
  <c r="AA874" i="1"/>
  <c r="U874" i="1"/>
  <c r="P874" i="1"/>
  <c r="BK873" i="1"/>
  <c r="BA873" i="1"/>
  <c r="BB873" i="1" s="1"/>
  <c r="AS873" i="1"/>
  <c r="AG873" i="1"/>
  <c r="AH873" i="1" s="1"/>
  <c r="AD873" i="1"/>
  <c r="AE873" i="1" s="1"/>
  <c r="AB873" i="1"/>
  <c r="AC873" i="1" s="1"/>
  <c r="AA873" i="1"/>
  <c r="U873" i="1"/>
  <c r="P873" i="1"/>
  <c r="BK872" i="1"/>
  <c r="BA872" i="1"/>
  <c r="AS872" i="1"/>
  <c r="AG872" i="1"/>
  <c r="AH872" i="1" s="1"/>
  <c r="AD872" i="1"/>
  <c r="AE872" i="1" s="1"/>
  <c r="AB872" i="1"/>
  <c r="AC872" i="1" s="1"/>
  <c r="AA872" i="1"/>
  <c r="U872" i="1"/>
  <c r="P872" i="1"/>
  <c r="BK871" i="1"/>
  <c r="BA871" i="1"/>
  <c r="AS871" i="1"/>
  <c r="AG871" i="1"/>
  <c r="AH871" i="1" s="1"/>
  <c r="AD871" i="1"/>
  <c r="AE871" i="1" s="1"/>
  <c r="AB871" i="1"/>
  <c r="AC871" i="1" s="1"/>
  <c r="AA871" i="1"/>
  <c r="U871" i="1"/>
  <c r="P871" i="1"/>
  <c r="BK870" i="1"/>
  <c r="BA870" i="1"/>
  <c r="BB870" i="1" s="1"/>
  <c r="AS870" i="1"/>
  <c r="AG870" i="1"/>
  <c r="AH870" i="1" s="1"/>
  <c r="AD870" i="1"/>
  <c r="AE870" i="1" s="1"/>
  <c r="AB870" i="1"/>
  <c r="AC870" i="1" s="1"/>
  <c r="AA870" i="1"/>
  <c r="U870" i="1"/>
  <c r="P870" i="1"/>
  <c r="BK869" i="1"/>
  <c r="BA869" i="1"/>
  <c r="AS869" i="1"/>
  <c r="AG869" i="1"/>
  <c r="AH869" i="1" s="1"/>
  <c r="AD869" i="1"/>
  <c r="AE869" i="1" s="1"/>
  <c r="AB869" i="1"/>
  <c r="AC869" i="1" s="1"/>
  <c r="AA869" i="1"/>
  <c r="U869" i="1"/>
  <c r="P869" i="1"/>
  <c r="BK868" i="1"/>
  <c r="BA868" i="1"/>
  <c r="BB868" i="1" s="1"/>
  <c r="AS868" i="1"/>
  <c r="AG868" i="1"/>
  <c r="AH868" i="1" s="1"/>
  <c r="AD868" i="1"/>
  <c r="AE868" i="1" s="1"/>
  <c r="AB868" i="1"/>
  <c r="AC868" i="1" s="1"/>
  <c r="AA868" i="1"/>
  <c r="U868" i="1"/>
  <c r="P868" i="1"/>
  <c r="BK867" i="1"/>
  <c r="BA867" i="1"/>
  <c r="BB867" i="1" s="1"/>
  <c r="AS867" i="1"/>
  <c r="AG867" i="1"/>
  <c r="AH867" i="1" s="1"/>
  <c r="AD867" i="1"/>
  <c r="AE867" i="1" s="1"/>
  <c r="AB867" i="1"/>
  <c r="AC867" i="1" s="1"/>
  <c r="AA867" i="1"/>
  <c r="U867" i="1"/>
  <c r="P867" i="1"/>
  <c r="BK866" i="1"/>
  <c r="BA866" i="1"/>
  <c r="AS866" i="1"/>
  <c r="AG866" i="1"/>
  <c r="AH866" i="1" s="1"/>
  <c r="AD866" i="1"/>
  <c r="AE866" i="1" s="1"/>
  <c r="AB866" i="1"/>
  <c r="AC866" i="1" s="1"/>
  <c r="AA866" i="1"/>
  <c r="U866" i="1"/>
  <c r="P866" i="1"/>
  <c r="BK865" i="1"/>
  <c r="BA865" i="1"/>
  <c r="BB865" i="1" s="1"/>
  <c r="AS865" i="1"/>
  <c r="AG865" i="1"/>
  <c r="AH865" i="1" s="1"/>
  <c r="AD865" i="1"/>
  <c r="AE865" i="1" s="1"/>
  <c r="AB865" i="1"/>
  <c r="AC865" i="1" s="1"/>
  <c r="AA865" i="1"/>
  <c r="U865" i="1"/>
  <c r="P865" i="1"/>
  <c r="BK864" i="1"/>
  <c r="BA864" i="1"/>
  <c r="BB864" i="1" s="1"/>
  <c r="AS864" i="1"/>
  <c r="AG864" i="1"/>
  <c r="AH864" i="1" s="1"/>
  <c r="AD864" i="1"/>
  <c r="AE864" i="1" s="1"/>
  <c r="AB864" i="1"/>
  <c r="AC864" i="1" s="1"/>
  <c r="AA864" i="1"/>
  <c r="U864" i="1"/>
  <c r="P864" i="1"/>
  <c r="BK863" i="1"/>
  <c r="BA863" i="1"/>
  <c r="AS863" i="1"/>
  <c r="AG863" i="1"/>
  <c r="AH863" i="1" s="1"/>
  <c r="AD863" i="1"/>
  <c r="AE863" i="1" s="1"/>
  <c r="AB863" i="1"/>
  <c r="AC863" i="1" s="1"/>
  <c r="AA863" i="1"/>
  <c r="U863" i="1"/>
  <c r="P863" i="1"/>
  <c r="BK862" i="1"/>
  <c r="BA862" i="1"/>
  <c r="BB862" i="1" s="1"/>
  <c r="AS862" i="1"/>
  <c r="AG862" i="1"/>
  <c r="AH862" i="1" s="1"/>
  <c r="AD862" i="1"/>
  <c r="AE862" i="1" s="1"/>
  <c r="AB862" i="1"/>
  <c r="AC862" i="1" s="1"/>
  <c r="AA862" i="1"/>
  <c r="U862" i="1"/>
  <c r="P862" i="1"/>
  <c r="BK861" i="1"/>
  <c r="BA861" i="1"/>
  <c r="AS861" i="1"/>
  <c r="AG861" i="1"/>
  <c r="AH861" i="1" s="1"/>
  <c r="AD861" i="1"/>
  <c r="AE861" i="1" s="1"/>
  <c r="AB861" i="1"/>
  <c r="AC861" i="1" s="1"/>
  <c r="AA861" i="1"/>
  <c r="U861" i="1"/>
  <c r="P861" i="1"/>
  <c r="BK860" i="1"/>
  <c r="BA860" i="1"/>
  <c r="BB860" i="1" s="1"/>
  <c r="AS860" i="1"/>
  <c r="AG860" i="1"/>
  <c r="AH860" i="1" s="1"/>
  <c r="AD860" i="1"/>
  <c r="AE860" i="1" s="1"/>
  <c r="AB860" i="1"/>
  <c r="AC860" i="1" s="1"/>
  <c r="AA860" i="1"/>
  <c r="U860" i="1"/>
  <c r="P860" i="1"/>
  <c r="BK859" i="1"/>
  <c r="BA859" i="1"/>
  <c r="BB859" i="1" s="1"/>
  <c r="AS859" i="1"/>
  <c r="AG859" i="1"/>
  <c r="AH859" i="1" s="1"/>
  <c r="AD859" i="1"/>
  <c r="AE859" i="1" s="1"/>
  <c r="AB859" i="1"/>
  <c r="AC859" i="1" s="1"/>
  <c r="AA859" i="1"/>
  <c r="U859" i="1"/>
  <c r="P859" i="1"/>
  <c r="BA858" i="1"/>
  <c r="AS858" i="1"/>
  <c r="AG858" i="1"/>
  <c r="AH858" i="1" s="1"/>
  <c r="AD858" i="1"/>
  <c r="AE858" i="1" s="1"/>
  <c r="AB858" i="1"/>
  <c r="AC858" i="1" s="1"/>
  <c r="AA858" i="1"/>
  <c r="W858" i="1"/>
  <c r="P858" i="1" s="1"/>
  <c r="U858" i="1"/>
  <c r="BK857" i="1"/>
  <c r="BA857" i="1"/>
  <c r="BB857" i="1" s="1"/>
  <c r="AS857" i="1"/>
  <c r="AG857" i="1"/>
  <c r="AH857" i="1" s="1"/>
  <c r="AD857" i="1"/>
  <c r="AE857" i="1" s="1"/>
  <c r="AB857" i="1"/>
  <c r="AC857" i="1" s="1"/>
  <c r="AA857" i="1"/>
  <c r="U857" i="1"/>
  <c r="P857" i="1"/>
  <c r="BK856" i="1"/>
  <c r="BA856" i="1"/>
  <c r="BB856" i="1" s="1"/>
  <c r="AS856" i="1"/>
  <c r="AG856" i="1"/>
  <c r="AH856" i="1" s="1"/>
  <c r="AD856" i="1"/>
  <c r="AE856" i="1" s="1"/>
  <c r="AB856" i="1"/>
  <c r="AC856" i="1" s="1"/>
  <c r="AA856" i="1"/>
  <c r="U856" i="1"/>
  <c r="P856" i="1"/>
  <c r="BK855" i="1"/>
  <c r="BA855" i="1"/>
  <c r="BB855" i="1" s="1"/>
  <c r="AS855" i="1"/>
  <c r="AG855" i="1"/>
  <c r="AH855" i="1" s="1"/>
  <c r="AD855" i="1"/>
  <c r="AE855" i="1" s="1"/>
  <c r="AB855" i="1"/>
  <c r="AC855" i="1" s="1"/>
  <c r="AA855" i="1"/>
  <c r="U855" i="1"/>
  <c r="P855" i="1"/>
  <c r="BK854" i="1"/>
  <c r="BA854" i="1"/>
  <c r="BB854" i="1" s="1"/>
  <c r="AS854" i="1"/>
  <c r="AG854" i="1"/>
  <c r="AH854" i="1" s="1"/>
  <c r="AD854" i="1"/>
  <c r="AE854" i="1" s="1"/>
  <c r="AB854" i="1"/>
  <c r="AC854" i="1" s="1"/>
  <c r="AA854" i="1"/>
  <c r="W854" i="1"/>
  <c r="P854" i="1" s="1"/>
  <c r="U854" i="1"/>
  <c r="BK853" i="1"/>
  <c r="BA853" i="1"/>
  <c r="AS853" i="1"/>
  <c r="AG853" i="1"/>
  <c r="AH853" i="1" s="1"/>
  <c r="AD853" i="1"/>
  <c r="AE853" i="1" s="1"/>
  <c r="AB853" i="1"/>
  <c r="AC853" i="1" s="1"/>
  <c r="AA853" i="1"/>
  <c r="W853" i="1"/>
  <c r="P853" i="1" s="1"/>
  <c r="U853" i="1"/>
  <c r="BK852" i="1"/>
  <c r="BA852" i="1"/>
  <c r="AS852" i="1"/>
  <c r="AG852" i="1"/>
  <c r="AH852" i="1" s="1"/>
  <c r="AD852" i="1"/>
  <c r="AE852" i="1" s="1"/>
  <c r="AB852" i="1"/>
  <c r="AC852" i="1" s="1"/>
  <c r="AA852" i="1"/>
  <c r="U852" i="1"/>
  <c r="P852" i="1"/>
  <c r="BK851" i="1"/>
  <c r="BA851" i="1"/>
  <c r="BB851" i="1" s="1"/>
  <c r="AS851" i="1"/>
  <c r="AG851" i="1"/>
  <c r="AH851" i="1" s="1"/>
  <c r="AD851" i="1"/>
  <c r="AE851" i="1" s="1"/>
  <c r="AB851" i="1"/>
  <c r="AC851" i="1" s="1"/>
  <c r="AA851" i="1"/>
  <c r="U851" i="1"/>
  <c r="P851" i="1"/>
  <c r="BK850" i="1"/>
  <c r="BA850" i="1"/>
  <c r="AS850" i="1"/>
  <c r="AG850" i="1"/>
  <c r="AH850" i="1" s="1"/>
  <c r="AD850" i="1"/>
  <c r="AE850" i="1" s="1"/>
  <c r="AB850" i="1"/>
  <c r="AC850" i="1" s="1"/>
  <c r="AA850" i="1"/>
  <c r="W850" i="1"/>
  <c r="P850" i="1" s="1"/>
  <c r="U850" i="1"/>
  <c r="BK849" i="1"/>
  <c r="BA849" i="1"/>
  <c r="BB849" i="1" s="1"/>
  <c r="AS849" i="1"/>
  <c r="AG849" i="1"/>
  <c r="AH849" i="1" s="1"/>
  <c r="AD849" i="1"/>
  <c r="AE849" i="1" s="1"/>
  <c r="AB849" i="1"/>
  <c r="AC849" i="1" s="1"/>
  <c r="AA849" i="1"/>
  <c r="U849" i="1"/>
  <c r="P849" i="1"/>
  <c r="BK848" i="1"/>
  <c r="BA848" i="1"/>
  <c r="BB848" i="1" s="1"/>
  <c r="AS848" i="1"/>
  <c r="AG848" i="1"/>
  <c r="AH848" i="1" s="1"/>
  <c r="AD848" i="1"/>
  <c r="AE848" i="1" s="1"/>
  <c r="AB848" i="1"/>
  <c r="AC848" i="1" s="1"/>
  <c r="AA848" i="1"/>
  <c r="U848" i="1"/>
  <c r="P848" i="1"/>
  <c r="BK847" i="1"/>
  <c r="BA847" i="1"/>
  <c r="AS847" i="1"/>
  <c r="AG847" i="1"/>
  <c r="AH847" i="1" s="1"/>
  <c r="AD847" i="1"/>
  <c r="AE847" i="1" s="1"/>
  <c r="AB847" i="1"/>
  <c r="AC847" i="1" s="1"/>
  <c r="AA847" i="1"/>
  <c r="U847" i="1"/>
  <c r="P847" i="1"/>
  <c r="BK846" i="1"/>
  <c r="BA846" i="1"/>
  <c r="BB846" i="1" s="1"/>
  <c r="AS846" i="1"/>
  <c r="AG846" i="1"/>
  <c r="AH846" i="1" s="1"/>
  <c r="AD846" i="1"/>
  <c r="AE846" i="1" s="1"/>
  <c r="AB846" i="1"/>
  <c r="AC846" i="1" s="1"/>
  <c r="AA846" i="1"/>
  <c r="U846" i="1"/>
  <c r="P846" i="1"/>
  <c r="BK845" i="1"/>
  <c r="BA845" i="1"/>
  <c r="AS845" i="1"/>
  <c r="AG845" i="1"/>
  <c r="AH845" i="1" s="1"/>
  <c r="AD845" i="1"/>
  <c r="AE845" i="1" s="1"/>
  <c r="AB845" i="1"/>
  <c r="AC845" i="1" s="1"/>
  <c r="AA845" i="1"/>
  <c r="U845" i="1"/>
  <c r="P845" i="1"/>
  <c r="BK844" i="1"/>
  <c r="BA844" i="1"/>
  <c r="AS844" i="1"/>
  <c r="AG844" i="1"/>
  <c r="AH844" i="1" s="1"/>
  <c r="AD844" i="1"/>
  <c r="AE844" i="1" s="1"/>
  <c r="AB844" i="1"/>
  <c r="AC844" i="1" s="1"/>
  <c r="AA844" i="1"/>
  <c r="U844" i="1"/>
  <c r="P844" i="1"/>
  <c r="BK843" i="1"/>
  <c r="BA843" i="1"/>
  <c r="AS843" i="1"/>
  <c r="AG843" i="1"/>
  <c r="AH843" i="1" s="1"/>
  <c r="AD843" i="1"/>
  <c r="AE843" i="1" s="1"/>
  <c r="AB843" i="1"/>
  <c r="AC843" i="1" s="1"/>
  <c r="AA843" i="1"/>
  <c r="U843" i="1"/>
  <c r="P843" i="1"/>
  <c r="BK842" i="1"/>
  <c r="BA842" i="1"/>
  <c r="BB842" i="1" s="1"/>
  <c r="AS842" i="1"/>
  <c r="AG842" i="1"/>
  <c r="AH842" i="1" s="1"/>
  <c r="AD842" i="1"/>
  <c r="AE842" i="1" s="1"/>
  <c r="AB842" i="1"/>
  <c r="AC842" i="1" s="1"/>
  <c r="AA842" i="1"/>
  <c r="U842" i="1"/>
  <c r="P842" i="1"/>
  <c r="BK841" i="1"/>
  <c r="BA841" i="1"/>
  <c r="AS841" i="1"/>
  <c r="AG841" i="1"/>
  <c r="AH841" i="1" s="1"/>
  <c r="AD841" i="1"/>
  <c r="AE841" i="1" s="1"/>
  <c r="AB841" i="1"/>
  <c r="AC841" i="1" s="1"/>
  <c r="AA841" i="1"/>
  <c r="U841" i="1"/>
  <c r="P841" i="1"/>
  <c r="BK840" i="1"/>
  <c r="BA840" i="1"/>
  <c r="AS840" i="1"/>
  <c r="AG840" i="1"/>
  <c r="AH840" i="1" s="1"/>
  <c r="AD840" i="1"/>
  <c r="AE840" i="1" s="1"/>
  <c r="AB840" i="1"/>
  <c r="AC840" i="1" s="1"/>
  <c r="AA840" i="1"/>
  <c r="U840" i="1"/>
  <c r="P840" i="1"/>
  <c r="BK839" i="1"/>
  <c r="BA839" i="1"/>
  <c r="BB839" i="1" s="1"/>
  <c r="AS839" i="1"/>
  <c r="AG839" i="1"/>
  <c r="AH839" i="1" s="1"/>
  <c r="AD839" i="1"/>
  <c r="AE839" i="1" s="1"/>
  <c r="AB839" i="1"/>
  <c r="AC839" i="1" s="1"/>
  <c r="AA839" i="1"/>
  <c r="U839" i="1"/>
  <c r="P839" i="1"/>
  <c r="BK838" i="1"/>
  <c r="BA838" i="1"/>
  <c r="BB838" i="1" s="1"/>
  <c r="AS838" i="1"/>
  <c r="AG838" i="1"/>
  <c r="AH838" i="1" s="1"/>
  <c r="AD838" i="1"/>
  <c r="AE838" i="1" s="1"/>
  <c r="AB838" i="1"/>
  <c r="AC838" i="1" s="1"/>
  <c r="AA838" i="1"/>
  <c r="W838" i="1"/>
  <c r="P838" i="1" s="1"/>
  <c r="U838" i="1"/>
  <c r="BK837" i="1"/>
  <c r="BA837" i="1"/>
  <c r="AS837" i="1"/>
  <c r="AG837" i="1"/>
  <c r="AH837" i="1" s="1"/>
  <c r="AD837" i="1"/>
  <c r="AE837" i="1" s="1"/>
  <c r="AB837" i="1"/>
  <c r="AC837" i="1" s="1"/>
  <c r="AA837" i="1"/>
  <c r="U837" i="1"/>
  <c r="P837" i="1"/>
  <c r="BK836" i="1"/>
  <c r="BA836" i="1"/>
  <c r="AS836" i="1"/>
  <c r="AG836" i="1"/>
  <c r="AH836" i="1" s="1"/>
  <c r="AD836" i="1"/>
  <c r="AE836" i="1" s="1"/>
  <c r="AB836" i="1"/>
  <c r="AC836" i="1" s="1"/>
  <c r="AA836" i="1"/>
  <c r="U836" i="1"/>
  <c r="P836" i="1"/>
  <c r="BK835" i="1"/>
  <c r="BA835" i="1"/>
  <c r="BB835" i="1" s="1"/>
  <c r="AS835" i="1"/>
  <c r="AG835" i="1"/>
  <c r="AH835" i="1" s="1"/>
  <c r="AD835" i="1"/>
  <c r="AE835" i="1" s="1"/>
  <c r="AB835" i="1"/>
  <c r="AC835" i="1" s="1"/>
  <c r="AA835" i="1"/>
  <c r="U835" i="1"/>
  <c r="P835" i="1"/>
  <c r="BK834" i="1"/>
  <c r="BA834" i="1"/>
  <c r="BB834" i="1" s="1"/>
  <c r="AS834" i="1"/>
  <c r="AG834" i="1"/>
  <c r="AH834" i="1" s="1"/>
  <c r="AD834" i="1"/>
  <c r="AB834" i="1"/>
  <c r="AC834" i="1" s="1"/>
  <c r="AA834" i="1"/>
  <c r="U834" i="1"/>
  <c r="P834" i="1"/>
  <c r="BK833" i="1"/>
  <c r="BA833" i="1"/>
  <c r="AS833" i="1"/>
  <c r="AG833" i="1"/>
  <c r="AH833" i="1" s="1"/>
  <c r="AD833" i="1"/>
  <c r="AE833" i="1" s="1"/>
  <c r="AB833" i="1"/>
  <c r="AC833" i="1" s="1"/>
  <c r="AA833" i="1"/>
  <c r="W833" i="1"/>
  <c r="P833" i="1" s="1"/>
  <c r="U833" i="1"/>
  <c r="BK832" i="1"/>
  <c r="BA832" i="1"/>
  <c r="BB832" i="1" s="1"/>
  <c r="AS832" i="1"/>
  <c r="AG832" i="1"/>
  <c r="AH832" i="1" s="1"/>
  <c r="AD832" i="1"/>
  <c r="AE832" i="1" s="1"/>
  <c r="AB832" i="1"/>
  <c r="AC832" i="1" s="1"/>
  <c r="AA832" i="1"/>
  <c r="U832" i="1"/>
  <c r="P832" i="1"/>
  <c r="BK831" i="1"/>
  <c r="BA831" i="1"/>
  <c r="AS831" i="1"/>
  <c r="AG831" i="1"/>
  <c r="AH831" i="1" s="1"/>
  <c r="AD831" i="1"/>
  <c r="AE831" i="1" s="1"/>
  <c r="AB831" i="1"/>
  <c r="AC831" i="1" s="1"/>
  <c r="AA831" i="1"/>
  <c r="U831" i="1"/>
  <c r="P831" i="1"/>
  <c r="BK830" i="1"/>
  <c r="BA830" i="1"/>
  <c r="AS830" i="1"/>
  <c r="AG830" i="1"/>
  <c r="AH830" i="1" s="1"/>
  <c r="AD830" i="1"/>
  <c r="AE830" i="1" s="1"/>
  <c r="AB830" i="1"/>
  <c r="AC830" i="1" s="1"/>
  <c r="AA830" i="1"/>
  <c r="U830" i="1"/>
  <c r="P830" i="1"/>
  <c r="BK829" i="1"/>
  <c r="BA829" i="1"/>
  <c r="AS829" i="1"/>
  <c r="AG829" i="1"/>
  <c r="AH829" i="1" s="1"/>
  <c r="AD829" i="1"/>
  <c r="AB829" i="1"/>
  <c r="AC829" i="1" s="1"/>
  <c r="AA829" i="1"/>
  <c r="U829" i="1"/>
  <c r="P829" i="1"/>
  <c r="BK828" i="1"/>
  <c r="BA828" i="1"/>
  <c r="BB828" i="1" s="1"/>
  <c r="AS828" i="1"/>
  <c r="AG828" i="1"/>
  <c r="AH828" i="1" s="1"/>
  <c r="AD828" i="1"/>
  <c r="AE828" i="1" s="1"/>
  <c r="AB828" i="1"/>
  <c r="AC828" i="1" s="1"/>
  <c r="AA828" i="1"/>
  <c r="U828" i="1"/>
  <c r="P828" i="1"/>
  <c r="BK827" i="1"/>
  <c r="BA827" i="1"/>
  <c r="AS827" i="1"/>
  <c r="AG827" i="1"/>
  <c r="AH827" i="1" s="1"/>
  <c r="AD827" i="1"/>
  <c r="AE827" i="1" s="1"/>
  <c r="AB827" i="1"/>
  <c r="AC827" i="1" s="1"/>
  <c r="AA827" i="1"/>
  <c r="U827" i="1"/>
  <c r="P827" i="1"/>
  <c r="BK826" i="1"/>
  <c r="BA826" i="1"/>
  <c r="BB826" i="1" s="1"/>
  <c r="AS826" i="1"/>
  <c r="AG826" i="1"/>
  <c r="AH826" i="1" s="1"/>
  <c r="AD826" i="1"/>
  <c r="AE826" i="1" s="1"/>
  <c r="AB826" i="1"/>
  <c r="AC826" i="1" s="1"/>
  <c r="AA826" i="1"/>
  <c r="U826" i="1"/>
  <c r="P826" i="1"/>
  <c r="BK825" i="1"/>
  <c r="BA825" i="1"/>
  <c r="BB825" i="1" s="1"/>
  <c r="AS825" i="1"/>
  <c r="AG825" i="1"/>
  <c r="AH825" i="1" s="1"/>
  <c r="AD825" i="1"/>
  <c r="AE825" i="1" s="1"/>
  <c r="AB825" i="1"/>
  <c r="AC825" i="1" s="1"/>
  <c r="AA825" i="1"/>
  <c r="U825" i="1"/>
  <c r="P825" i="1"/>
  <c r="BK824" i="1"/>
  <c r="BA824" i="1"/>
  <c r="AS824" i="1"/>
  <c r="AG824" i="1"/>
  <c r="AH824" i="1" s="1"/>
  <c r="AD824" i="1"/>
  <c r="O824" i="1" s="1"/>
  <c r="AB824" i="1"/>
  <c r="AC824" i="1" s="1"/>
  <c r="AA824" i="1"/>
  <c r="U824" i="1"/>
  <c r="P824" i="1"/>
  <c r="BK823" i="1"/>
  <c r="BA823" i="1"/>
  <c r="BB823" i="1" s="1"/>
  <c r="AS823" i="1"/>
  <c r="AG823" i="1"/>
  <c r="AH823" i="1" s="1"/>
  <c r="AD823" i="1"/>
  <c r="AB823" i="1"/>
  <c r="AC823" i="1" s="1"/>
  <c r="AA823" i="1"/>
  <c r="U823" i="1"/>
  <c r="P823" i="1"/>
  <c r="BK822" i="1"/>
  <c r="BA822" i="1"/>
  <c r="AS822" i="1"/>
  <c r="AG822" i="1"/>
  <c r="AH822" i="1" s="1"/>
  <c r="AD822" i="1"/>
  <c r="AE822" i="1" s="1"/>
  <c r="AB822" i="1"/>
  <c r="AC822" i="1" s="1"/>
  <c r="AA822" i="1"/>
  <c r="U822" i="1"/>
  <c r="P822" i="1"/>
  <c r="BK821" i="1"/>
  <c r="BA821" i="1"/>
  <c r="BB821" i="1" s="1"/>
  <c r="AS821" i="1"/>
  <c r="AG821" i="1"/>
  <c r="AH821" i="1" s="1"/>
  <c r="AD821" i="1"/>
  <c r="AE821" i="1" s="1"/>
  <c r="AB821" i="1"/>
  <c r="AC821" i="1" s="1"/>
  <c r="AA821" i="1"/>
  <c r="U821" i="1"/>
  <c r="P821" i="1"/>
  <c r="BK820" i="1"/>
  <c r="BA820" i="1"/>
  <c r="BB820" i="1" s="1"/>
  <c r="AS820" i="1"/>
  <c r="AG820" i="1"/>
  <c r="AH820" i="1" s="1"/>
  <c r="AD820" i="1"/>
  <c r="AE820" i="1" s="1"/>
  <c r="AB820" i="1"/>
  <c r="AC820" i="1" s="1"/>
  <c r="AA820" i="1"/>
  <c r="U820" i="1"/>
  <c r="P820" i="1"/>
  <c r="BK819" i="1"/>
  <c r="BA819" i="1"/>
  <c r="BB819" i="1" s="1"/>
  <c r="AS819" i="1"/>
  <c r="AG819" i="1"/>
  <c r="AH819" i="1" s="1"/>
  <c r="AD819" i="1"/>
  <c r="AE819" i="1" s="1"/>
  <c r="AB819" i="1"/>
  <c r="AC819" i="1" s="1"/>
  <c r="AA819" i="1"/>
  <c r="U819" i="1"/>
  <c r="P819" i="1"/>
  <c r="BK818" i="1"/>
  <c r="BA818" i="1"/>
  <c r="BB818" i="1" s="1"/>
  <c r="AS818" i="1"/>
  <c r="AG818" i="1"/>
  <c r="AH818" i="1" s="1"/>
  <c r="AD818" i="1"/>
  <c r="AE818" i="1" s="1"/>
  <c r="AB818" i="1"/>
  <c r="AC818" i="1" s="1"/>
  <c r="AA818" i="1"/>
  <c r="U818" i="1"/>
  <c r="P818" i="1"/>
  <c r="BK817" i="1"/>
  <c r="BA817" i="1"/>
  <c r="BB817" i="1" s="1"/>
  <c r="AS817" i="1"/>
  <c r="AG817" i="1"/>
  <c r="AH817" i="1" s="1"/>
  <c r="AD817" i="1"/>
  <c r="AE817" i="1" s="1"/>
  <c r="AB817" i="1"/>
  <c r="AC817" i="1" s="1"/>
  <c r="AA817" i="1"/>
  <c r="U817" i="1"/>
  <c r="P817" i="1"/>
  <c r="BK816" i="1"/>
  <c r="BA816" i="1"/>
  <c r="AS816" i="1"/>
  <c r="AG816" i="1"/>
  <c r="AH816" i="1" s="1"/>
  <c r="AD816" i="1"/>
  <c r="AE816" i="1" s="1"/>
  <c r="AB816" i="1"/>
  <c r="AC816" i="1" s="1"/>
  <c r="AA816" i="1"/>
  <c r="U816" i="1"/>
  <c r="P816" i="1"/>
  <c r="BK815" i="1"/>
  <c r="BA815" i="1"/>
  <c r="BB815" i="1" s="1"/>
  <c r="AS815" i="1"/>
  <c r="AG815" i="1"/>
  <c r="AH815" i="1" s="1"/>
  <c r="AD815" i="1"/>
  <c r="AE815" i="1" s="1"/>
  <c r="AB815" i="1"/>
  <c r="AC815" i="1" s="1"/>
  <c r="AA815" i="1"/>
  <c r="U815" i="1"/>
  <c r="P815" i="1"/>
  <c r="BK814" i="1"/>
  <c r="BA814" i="1"/>
  <c r="AS814" i="1"/>
  <c r="AG814" i="1"/>
  <c r="AH814" i="1" s="1"/>
  <c r="AD814" i="1"/>
  <c r="AE814" i="1" s="1"/>
  <c r="AB814" i="1"/>
  <c r="AC814" i="1" s="1"/>
  <c r="AA814" i="1"/>
  <c r="U814" i="1"/>
  <c r="P814" i="1"/>
  <c r="BK813" i="1"/>
  <c r="BA813" i="1"/>
  <c r="BB813" i="1" s="1"/>
  <c r="AS813" i="1"/>
  <c r="AG813" i="1"/>
  <c r="AH813" i="1" s="1"/>
  <c r="AD813" i="1"/>
  <c r="AB813" i="1"/>
  <c r="AC813" i="1" s="1"/>
  <c r="AA813" i="1"/>
  <c r="U813" i="1"/>
  <c r="P813" i="1"/>
  <c r="BK812" i="1"/>
  <c r="BA812" i="1"/>
  <c r="BB812" i="1" s="1"/>
  <c r="AS812" i="1"/>
  <c r="AG812" i="1"/>
  <c r="AH812" i="1" s="1"/>
  <c r="AD812" i="1"/>
  <c r="AB812" i="1"/>
  <c r="AC812" i="1" s="1"/>
  <c r="AA812" i="1"/>
  <c r="U812" i="1"/>
  <c r="P812" i="1"/>
  <c r="BK811" i="1"/>
  <c r="BA811" i="1"/>
  <c r="AS811" i="1"/>
  <c r="AG811" i="1"/>
  <c r="AH811" i="1" s="1"/>
  <c r="AD811" i="1"/>
  <c r="AE811" i="1" s="1"/>
  <c r="AB811" i="1"/>
  <c r="AC811" i="1" s="1"/>
  <c r="AA811" i="1"/>
  <c r="U811" i="1"/>
  <c r="P811" i="1"/>
  <c r="BK810" i="1"/>
  <c r="BA810" i="1"/>
  <c r="BB810" i="1" s="1"/>
  <c r="AS810" i="1"/>
  <c r="AG810" i="1"/>
  <c r="AH810" i="1" s="1"/>
  <c r="AD810" i="1"/>
  <c r="AE810" i="1" s="1"/>
  <c r="AB810" i="1"/>
  <c r="AC810" i="1" s="1"/>
  <c r="AA810" i="1"/>
  <c r="W810" i="1"/>
  <c r="P810" i="1" s="1"/>
  <c r="U810" i="1"/>
  <c r="BK809" i="1"/>
  <c r="BA809" i="1"/>
  <c r="BB809" i="1" s="1"/>
  <c r="AS809" i="1"/>
  <c r="AG809" i="1"/>
  <c r="AH809" i="1" s="1"/>
  <c r="AD809" i="1"/>
  <c r="AE809" i="1" s="1"/>
  <c r="AB809" i="1"/>
  <c r="AC809" i="1" s="1"/>
  <c r="AA809" i="1"/>
  <c r="U809" i="1"/>
  <c r="P809" i="1"/>
  <c r="BK808" i="1"/>
  <c r="BA808" i="1"/>
  <c r="AS808" i="1"/>
  <c r="AG808" i="1"/>
  <c r="AH808" i="1" s="1"/>
  <c r="AD808" i="1"/>
  <c r="AE808" i="1" s="1"/>
  <c r="AB808" i="1"/>
  <c r="AC808" i="1" s="1"/>
  <c r="AA808" i="1"/>
  <c r="U808" i="1"/>
  <c r="P808" i="1"/>
  <c r="BK807" i="1"/>
  <c r="BA807" i="1"/>
  <c r="BB807" i="1" s="1"/>
  <c r="AS807" i="1"/>
  <c r="AG807" i="1"/>
  <c r="AH807" i="1" s="1"/>
  <c r="AD807" i="1"/>
  <c r="AE807" i="1" s="1"/>
  <c r="AB807" i="1"/>
  <c r="AC807" i="1" s="1"/>
  <c r="AA807" i="1"/>
  <c r="U807" i="1"/>
  <c r="P807" i="1"/>
  <c r="BK806" i="1"/>
  <c r="BA806" i="1"/>
  <c r="AS806" i="1"/>
  <c r="AG806" i="1"/>
  <c r="AH806" i="1" s="1"/>
  <c r="AD806" i="1"/>
  <c r="AE806" i="1" s="1"/>
  <c r="AB806" i="1"/>
  <c r="AC806" i="1" s="1"/>
  <c r="AA806" i="1"/>
  <c r="W806" i="1"/>
  <c r="P806" i="1" s="1"/>
  <c r="U806" i="1"/>
  <c r="BK805" i="1"/>
  <c r="BA805" i="1"/>
  <c r="AS805" i="1"/>
  <c r="AG805" i="1"/>
  <c r="AH805" i="1" s="1"/>
  <c r="AD805" i="1"/>
  <c r="AE805" i="1" s="1"/>
  <c r="AB805" i="1"/>
  <c r="AC805" i="1" s="1"/>
  <c r="AA805" i="1"/>
  <c r="U805" i="1"/>
  <c r="P805" i="1"/>
  <c r="BK804" i="1"/>
  <c r="BA804" i="1"/>
  <c r="AS804" i="1"/>
  <c r="AG804" i="1"/>
  <c r="AH804" i="1" s="1"/>
  <c r="AD804" i="1"/>
  <c r="AE804" i="1" s="1"/>
  <c r="AB804" i="1"/>
  <c r="AC804" i="1" s="1"/>
  <c r="AA804" i="1"/>
  <c r="U804" i="1"/>
  <c r="P804" i="1"/>
  <c r="BK803" i="1"/>
  <c r="BA803" i="1"/>
  <c r="BB803" i="1" s="1"/>
  <c r="AS803" i="1"/>
  <c r="AG803" i="1"/>
  <c r="AH803" i="1" s="1"/>
  <c r="AD803" i="1"/>
  <c r="AE803" i="1" s="1"/>
  <c r="AB803" i="1"/>
  <c r="AC803" i="1" s="1"/>
  <c r="AA803" i="1"/>
  <c r="U803" i="1"/>
  <c r="P803" i="1"/>
  <c r="BK802" i="1"/>
  <c r="BA802" i="1"/>
  <c r="BB802" i="1" s="1"/>
  <c r="AS802" i="1"/>
  <c r="AG802" i="1"/>
  <c r="AH802" i="1" s="1"/>
  <c r="AD802" i="1"/>
  <c r="AE802" i="1" s="1"/>
  <c r="AB802" i="1"/>
  <c r="AC802" i="1" s="1"/>
  <c r="AA802" i="1"/>
  <c r="W802" i="1"/>
  <c r="P802" i="1" s="1"/>
  <c r="U802" i="1"/>
  <c r="BK801" i="1"/>
  <c r="BA801" i="1"/>
  <c r="BB801" i="1" s="1"/>
  <c r="AS801" i="1"/>
  <c r="AG801" i="1"/>
  <c r="AH801" i="1" s="1"/>
  <c r="AD801" i="1"/>
  <c r="AE801" i="1" s="1"/>
  <c r="AB801" i="1"/>
  <c r="AC801" i="1" s="1"/>
  <c r="AA801" i="1"/>
  <c r="W801" i="1"/>
  <c r="P801" i="1" s="1"/>
  <c r="U801" i="1"/>
  <c r="BK800" i="1"/>
  <c r="BA800" i="1"/>
  <c r="BB800" i="1" s="1"/>
  <c r="AS800" i="1"/>
  <c r="AG800" i="1"/>
  <c r="AH800" i="1" s="1"/>
  <c r="AD800" i="1"/>
  <c r="AE800" i="1" s="1"/>
  <c r="AB800" i="1"/>
  <c r="AC800" i="1" s="1"/>
  <c r="AA800" i="1"/>
  <c r="U800" i="1"/>
  <c r="P800" i="1"/>
  <c r="BK799" i="1"/>
  <c r="BA799" i="1"/>
  <c r="BB799" i="1" s="1"/>
  <c r="AS799" i="1"/>
  <c r="AG799" i="1"/>
  <c r="AH799" i="1" s="1"/>
  <c r="AD799" i="1"/>
  <c r="AE799" i="1" s="1"/>
  <c r="AB799" i="1"/>
  <c r="AC799" i="1" s="1"/>
  <c r="AA799" i="1"/>
  <c r="U799" i="1"/>
  <c r="P799" i="1"/>
  <c r="BK798" i="1"/>
  <c r="BA798" i="1"/>
  <c r="AS798" i="1"/>
  <c r="AG798" i="1"/>
  <c r="AH798" i="1" s="1"/>
  <c r="AD798" i="1"/>
  <c r="AE798" i="1" s="1"/>
  <c r="AB798" i="1"/>
  <c r="AC798" i="1" s="1"/>
  <c r="AA798" i="1"/>
  <c r="W798" i="1"/>
  <c r="P798" i="1" s="1"/>
  <c r="U798" i="1"/>
  <c r="BK797" i="1"/>
  <c r="BA797" i="1"/>
  <c r="BB797" i="1" s="1"/>
  <c r="AS797" i="1"/>
  <c r="AG797" i="1"/>
  <c r="AH797" i="1" s="1"/>
  <c r="AD797" i="1"/>
  <c r="AE797" i="1" s="1"/>
  <c r="AB797" i="1"/>
  <c r="AC797" i="1" s="1"/>
  <c r="AA797" i="1"/>
  <c r="W797" i="1"/>
  <c r="P797" i="1" s="1"/>
  <c r="U797" i="1"/>
  <c r="BK796" i="1"/>
  <c r="BA796" i="1"/>
  <c r="BB796" i="1" s="1"/>
  <c r="AS796" i="1"/>
  <c r="AG796" i="1"/>
  <c r="AH796" i="1" s="1"/>
  <c r="AD796" i="1"/>
  <c r="AE796" i="1" s="1"/>
  <c r="AB796" i="1"/>
  <c r="AC796" i="1" s="1"/>
  <c r="AA796" i="1"/>
  <c r="W796" i="1"/>
  <c r="P796" i="1" s="1"/>
  <c r="U796" i="1"/>
  <c r="BK795" i="1"/>
  <c r="BA795" i="1"/>
  <c r="BB795" i="1" s="1"/>
  <c r="AS795" i="1"/>
  <c r="AG795" i="1"/>
  <c r="AH795" i="1" s="1"/>
  <c r="AD795" i="1"/>
  <c r="AE795" i="1" s="1"/>
  <c r="AB795" i="1"/>
  <c r="AC795" i="1" s="1"/>
  <c r="AA795" i="1"/>
  <c r="U795" i="1"/>
  <c r="P795" i="1"/>
  <c r="BK794" i="1"/>
  <c r="BA794" i="1"/>
  <c r="BB794" i="1" s="1"/>
  <c r="AS794" i="1"/>
  <c r="AG794" i="1"/>
  <c r="AH794" i="1" s="1"/>
  <c r="AD794" i="1"/>
  <c r="AE794" i="1" s="1"/>
  <c r="AB794" i="1"/>
  <c r="AC794" i="1" s="1"/>
  <c r="AA794" i="1"/>
  <c r="U794" i="1"/>
  <c r="P794" i="1"/>
  <c r="BK793" i="1"/>
  <c r="BA793" i="1"/>
  <c r="AS793" i="1"/>
  <c r="AG793" i="1"/>
  <c r="AH793" i="1" s="1"/>
  <c r="AD793" i="1"/>
  <c r="AE793" i="1" s="1"/>
  <c r="AB793" i="1"/>
  <c r="AC793" i="1" s="1"/>
  <c r="AA793" i="1"/>
  <c r="U793" i="1"/>
  <c r="P793" i="1"/>
  <c r="BK792" i="1"/>
  <c r="BA792" i="1"/>
  <c r="BB792" i="1" s="1"/>
  <c r="AS792" i="1"/>
  <c r="AG792" i="1"/>
  <c r="AH792" i="1" s="1"/>
  <c r="AD792" i="1"/>
  <c r="AE792" i="1" s="1"/>
  <c r="AB792" i="1"/>
  <c r="AC792" i="1" s="1"/>
  <c r="AA792" i="1"/>
  <c r="U792" i="1"/>
  <c r="P792" i="1"/>
  <c r="BK791" i="1"/>
  <c r="BA791" i="1"/>
  <c r="BB791" i="1" s="1"/>
  <c r="AS791" i="1"/>
  <c r="AG791" i="1"/>
  <c r="AH791" i="1" s="1"/>
  <c r="AD791" i="1"/>
  <c r="AE791" i="1" s="1"/>
  <c r="AB791" i="1"/>
  <c r="AC791" i="1" s="1"/>
  <c r="AA791" i="1"/>
  <c r="U791" i="1"/>
  <c r="P791" i="1"/>
  <c r="BK790" i="1"/>
  <c r="BA790" i="1"/>
  <c r="AS790" i="1"/>
  <c r="AG790" i="1"/>
  <c r="AH790" i="1" s="1"/>
  <c r="AD790" i="1"/>
  <c r="AE790" i="1" s="1"/>
  <c r="AB790" i="1"/>
  <c r="AC790" i="1" s="1"/>
  <c r="AA790" i="1"/>
  <c r="U790" i="1"/>
  <c r="P790" i="1"/>
  <c r="BK789" i="1"/>
  <c r="BA789" i="1"/>
  <c r="AS789" i="1"/>
  <c r="AG789" i="1"/>
  <c r="AH789" i="1" s="1"/>
  <c r="AD789" i="1"/>
  <c r="AE789" i="1" s="1"/>
  <c r="AB789" i="1"/>
  <c r="AC789" i="1" s="1"/>
  <c r="AA789" i="1"/>
  <c r="U789" i="1"/>
  <c r="P789" i="1"/>
  <c r="BK788" i="1"/>
  <c r="BA788" i="1"/>
  <c r="AS788" i="1"/>
  <c r="AG788" i="1"/>
  <c r="AH788" i="1" s="1"/>
  <c r="AD788" i="1"/>
  <c r="AE788" i="1" s="1"/>
  <c r="AB788" i="1"/>
  <c r="AC788" i="1" s="1"/>
  <c r="AA788" i="1"/>
  <c r="U788" i="1"/>
  <c r="P788" i="1"/>
  <c r="BK787" i="1"/>
  <c r="BA787" i="1"/>
  <c r="AS787" i="1"/>
  <c r="AG787" i="1"/>
  <c r="AH787" i="1" s="1"/>
  <c r="AD787" i="1"/>
  <c r="AE787" i="1" s="1"/>
  <c r="AB787" i="1"/>
  <c r="AC787" i="1" s="1"/>
  <c r="AA787" i="1"/>
  <c r="U787" i="1"/>
  <c r="P787" i="1"/>
  <c r="BK786" i="1"/>
  <c r="BA786" i="1"/>
  <c r="BB786" i="1" s="1"/>
  <c r="AS786" i="1"/>
  <c r="AG786" i="1"/>
  <c r="AH786" i="1" s="1"/>
  <c r="AD786" i="1"/>
  <c r="AE786" i="1" s="1"/>
  <c r="AB786" i="1"/>
  <c r="AC786" i="1" s="1"/>
  <c r="AA786" i="1"/>
  <c r="U786" i="1"/>
  <c r="P786" i="1"/>
  <c r="BK785" i="1"/>
  <c r="BA785" i="1"/>
  <c r="AS785" i="1"/>
  <c r="AG785" i="1"/>
  <c r="AH785" i="1" s="1"/>
  <c r="AD785" i="1"/>
  <c r="AE785" i="1" s="1"/>
  <c r="AB785" i="1"/>
  <c r="AC785" i="1" s="1"/>
  <c r="AA785" i="1"/>
  <c r="U785" i="1"/>
  <c r="P785" i="1"/>
  <c r="BK784" i="1"/>
  <c r="BA784" i="1"/>
  <c r="BB784" i="1" s="1"/>
  <c r="AS784" i="1"/>
  <c r="AG784" i="1"/>
  <c r="AH784" i="1" s="1"/>
  <c r="AD784" i="1"/>
  <c r="AE784" i="1" s="1"/>
  <c r="AB784" i="1"/>
  <c r="AC784" i="1" s="1"/>
  <c r="AA784" i="1"/>
  <c r="U784" i="1"/>
  <c r="P784" i="1"/>
  <c r="BK783" i="1"/>
  <c r="BA783" i="1"/>
  <c r="AS783" i="1"/>
  <c r="AG783" i="1"/>
  <c r="AH783" i="1" s="1"/>
  <c r="AD783" i="1"/>
  <c r="AE783" i="1" s="1"/>
  <c r="AB783" i="1"/>
  <c r="AC783" i="1" s="1"/>
  <c r="AA783" i="1"/>
  <c r="W783" i="1"/>
  <c r="P783" i="1" s="1"/>
  <c r="U783" i="1"/>
  <c r="BK782" i="1"/>
  <c r="BA782" i="1"/>
  <c r="BB782" i="1" s="1"/>
  <c r="AS782" i="1"/>
  <c r="AG782" i="1"/>
  <c r="AH782" i="1" s="1"/>
  <c r="AD782" i="1"/>
  <c r="AE782" i="1" s="1"/>
  <c r="AB782" i="1"/>
  <c r="AC782" i="1" s="1"/>
  <c r="AA782" i="1"/>
  <c r="U782" i="1"/>
  <c r="P782" i="1"/>
  <c r="BK781" i="1"/>
  <c r="BA781" i="1"/>
  <c r="AS781" i="1"/>
  <c r="AG781" i="1"/>
  <c r="AH781" i="1" s="1"/>
  <c r="AD781" i="1"/>
  <c r="AE781" i="1" s="1"/>
  <c r="AB781" i="1"/>
  <c r="AC781" i="1" s="1"/>
  <c r="AA781" i="1"/>
  <c r="U781" i="1"/>
  <c r="P781" i="1"/>
  <c r="BK780" i="1"/>
  <c r="BA780" i="1"/>
  <c r="AS780" i="1"/>
  <c r="AG780" i="1"/>
  <c r="AH780" i="1" s="1"/>
  <c r="AD780" i="1"/>
  <c r="AE780" i="1" s="1"/>
  <c r="AB780" i="1"/>
  <c r="AC780" i="1" s="1"/>
  <c r="AA780" i="1"/>
  <c r="U780" i="1"/>
  <c r="P780" i="1"/>
  <c r="BK779" i="1"/>
  <c r="BA779" i="1"/>
  <c r="BB779" i="1" s="1"/>
  <c r="AS779" i="1"/>
  <c r="AG779" i="1"/>
  <c r="AH779" i="1" s="1"/>
  <c r="AD779" i="1"/>
  <c r="AE779" i="1" s="1"/>
  <c r="AB779" i="1"/>
  <c r="AC779" i="1" s="1"/>
  <c r="AA779" i="1"/>
  <c r="U779" i="1"/>
  <c r="P779" i="1"/>
  <c r="BK778" i="1"/>
  <c r="BA778" i="1"/>
  <c r="AS778" i="1"/>
  <c r="AG778" i="1"/>
  <c r="AH778" i="1" s="1"/>
  <c r="AD778" i="1"/>
  <c r="AE778" i="1" s="1"/>
  <c r="AB778" i="1"/>
  <c r="AC778" i="1" s="1"/>
  <c r="AA778" i="1"/>
  <c r="U778" i="1"/>
  <c r="P778" i="1"/>
  <c r="BK777" i="1"/>
  <c r="BA777" i="1"/>
  <c r="BB777" i="1" s="1"/>
  <c r="AS777" i="1"/>
  <c r="AG777" i="1"/>
  <c r="AH777" i="1" s="1"/>
  <c r="AD777" i="1"/>
  <c r="AE777" i="1" s="1"/>
  <c r="AB777" i="1"/>
  <c r="AC777" i="1" s="1"/>
  <c r="AA777" i="1"/>
  <c r="U777" i="1"/>
  <c r="P777" i="1"/>
  <c r="BK776" i="1"/>
  <c r="BA776" i="1"/>
  <c r="BB776" i="1" s="1"/>
  <c r="AS776" i="1"/>
  <c r="AG776" i="1"/>
  <c r="AH776" i="1" s="1"/>
  <c r="AD776" i="1"/>
  <c r="AE776" i="1" s="1"/>
  <c r="AB776" i="1"/>
  <c r="AC776" i="1" s="1"/>
  <c r="AA776" i="1"/>
  <c r="U776" i="1"/>
  <c r="P776" i="1"/>
  <c r="BK775" i="1"/>
  <c r="BA775" i="1"/>
  <c r="AS775" i="1"/>
  <c r="AG775" i="1"/>
  <c r="AH775" i="1" s="1"/>
  <c r="AD775" i="1"/>
  <c r="AE775" i="1" s="1"/>
  <c r="AB775" i="1"/>
  <c r="AC775" i="1" s="1"/>
  <c r="AA775" i="1"/>
  <c r="U775" i="1"/>
  <c r="P775" i="1"/>
  <c r="BK774" i="1"/>
  <c r="BA774" i="1"/>
  <c r="BB774" i="1" s="1"/>
  <c r="AS774" i="1"/>
  <c r="AG774" i="1"/>
  <c r="AH774" i="1" s="1"/>
  <c r="AD774" i="1"/>
  <c r="AE774" i="1" s="1"/>
  <c r="AB774" i="1"/>
  <c r="AC774" i="1" s="1"/>
  <c r="AA774" i="1"/>
  <c r="U774" i="1"/>
  <c r="P774" i="1"/>
  <c r="BK773" i="1"/>
  <c r="BA773" i="1"/>
  <c r="BB773" i="1" s="1"/>
  <c r="AS773" i="1"/>
  <c r="AG773" i="1"/>
  <c r="AH773" i="1" s="1"/>
  <c r="AD773" i="1"/>
  <c r="AE773" i="1" s="1"/>
  <c r="AB773" i="1"/>
  <c r="AC773" i="1" s="1"/>
  <c r="AA773" i="1"/>
  <c r="U773" i="1"/>
  <c r="P773" i="1"/>
  <c r="BK772" i="1"/>
  <c r="BA772" i="1"/>
  <c r="BB772" i="1" s="1"/>
  <c r="AS772" i="1"/>
  <c r="AG772" i="1"/>
  <c r="AH772" i="1" s="1"/>
  <c r="AD772" i="1"/>
  <c r="AE772" i="1" s="1"/>
  <c r="AB772" i="1"/>
  <c r="AC772" i="1" s="1"/>
  <c r="AA772" i="1"/>
  <c r="W772" i="1"/>
  <c r="P772" i="1" s="1"/>
  <c r="U772" i="1"/>
  <c r="BK771" i="1"/>
  <c r="BA771" i="1"/>
  <c r="BB771" i="1" s="1"/>
  <c r="AS771" i="1"/>
  <c r="AG771" i="1"/>
  <c r="AH771" i="1" s="1"/>
  <c r="AD771" i="1"/>
  <c r="AE771" i="1" s="1"/>
  <c r="AB771" i="1"/>
  <c r="AC771" i="1" s="1"/>
  <c r="AA771" i="1"/>
  <c r="U771" i="1"/>
  <c r="P771" i="1"/>
  <c r="BK770" i="1"/>
  <c r="BA770" i="1"/>
  <c r="BB770" i="1" s="1"/>
  <c r="AS770" i="1"/>
  <c r="AG770" i="1"/>
  <c r="AH770" i="1" s="1"/>
  <c r="AD770" i="1"/>
  <c r="AE770" i="1" s="1"/>
  <c r="AB770" i="1"/>
  <c r="AC770" i="1" s="1"/>
  <c r="AA770" i="1"/>
  <c r="U770" i="1"/>
  <c r="P770" i="1"/>
  <c r="BK769" i="1"/>
  <c r="BA769" i="1"/>
  <c r="BB769" i="1" s="1"/>
  <c r="AS769" i="1"/>
  <c r="AG769" i="1"/>
  <c r="AH769" i="1" s="1"/>
  <c r="AD769" i="1"/>
  <c r="AE769" i="1" s="1"/>
  <c r="AB769" i="1"/>
  <c r="AC769" i="1" s="1"/>
  <c r="AA769" i="1"/>
  <c r="U769" i="1"/>
  <c r="P769" i="1"/>
  <c r="BK768" i="1"/>
  <c r="BA768" i="1"/>
  <c r="BB768" i="1" s="1"/>
  <c r="AS768" i="1"/>
  <c r="AG768" i="1"/>
  <c r="AH768" i="1" s="1"/>
  <c r="AD768" i="1"/>
  <c r="AE768" i="1" s="1"/>
  <c r="AB768" i="1"/>
  <c r="AC768" i="1" s="1"/>
  <c r="AA768" i="1"/>
  <c r="U768" i="1"/>
  <c r="P768" i="1"/>
  <c r="BK767" i="1"/>
  <c r="BA767" i="1"/>
  <c r="BB767" i="1" s="1"/>
  <c r="AS767" i="1"/>
  <c r="AG767" i="1"/>
  <c r="AH767" i="1" s="1"/>
  <c r="AD767" i="1"/>
  <c r="AE767" i="1" s="1"/>
  <c r="AB767" i="1"/>
  <c r="AC767" i="1" s="1"/>
  <c r="AA767" i="1"/>
  <c r="W767" i="1"/>
  <c r="P767" i="1" s="1"/>
  <c r="U767" i="1"/>
  <c r="BK766" i="1"/>
  <c r="BA766" i="1"/>
  <c r="BB766" i="1" s="1"/>
  <c r="AS766" i="1"/>
  <c r="AG766" i="1"/>
  <c r="AH766" i="1" s="1"/>
  <c r="AD766" i="1"/>
  <c r="AE766" i="1" s="1"/>
  <c r="AB766" i="1"/>
  <c r="AC766" i="1" s="1"/>
  <c r="AA766" i="1"/>
  <c r="U766" i="1"/>
  <c r="P766" i="1"/>
  <c r="BK765" i="1"/>
  <c r="BA765" i="1"/>
  <c r="BB765" i="1" s="1"/>
  <c r="AS765" i="1"/>
  <c r="AG765" i="1"/>
  <c r="AH765" i="1" s="1"/>
  <c r="AD765" i="1"/>
  <c r="AE765" i="1" s="1"/>
  <c r="AB765" i="1"/>
  <c r="AC765" i="1" s="1"/>
  <c r="AA765" i="1"/>
  <c r="U765" i="1"/>
  <c r="P765" i="1"/>
  <c r="BK764" i="1"/>
  <c r="BA764" i="1"/>
  <c r="AS764" i="1"/>
  <c r="AG764" i="1"/>
  <c r="AH764" i="1" s="1"/>
  <c r="AD764" i="1"/>
  <c r="AE764" i="1" s="1"/>
  <c r="AB764" i="1"/>
  <c r="AC764" i="1" s="1"/>
  <c r="AA764" i="1"/>
  <c r="U764" i="1"/>
  <c r="P764" i="1"/>
  <c r="BK763" i="1"/>
  <c r="BA763" i="1"/>
  <c r="AS763" i="1"/>
  <c r="AG763" i="1"/>
  <c r="AH763" i="1" s="1"/>
  <c r="AD763" i="1"/>
  <c r="AE763" i="1" s="1"/>
  <c r="AB763" i="1"/>
  <c r="AC763" i="1" s="1"/>
  <c r="AA763" i="1"/>
  <c r="U763" i="1"/>
  <c r="P763" i="1"/>
  <c r="BK762" i="1"/>
  <c r="BA762" i="1"/>
  <c r="BB762" i="1" s="1"/>
  <c r="AS762" i="1"/>
  <c r="AG762" i="1"/>
  <c r="AH762" i="1" s="1"/>
  <c r="AD762" i="1"/>
  <c r="AE762" i="1" s="1"/>
  <c r="AB762" i="1"/>
  <c r="AC762" i="1" s="1"/>
  <c r="AA762" i="1"/>
  <c r="U762" i="1"/>
  <c r="P762" i="1"/>
  <c r="BK761" i="1"/>
  <c r="BA761" i="1"/>
  <c r="AS761" i="1"/>
  <c r="AG761" i="1"/>
  <c r="AH761" i="1" s="1"/>
  <c r="AD761" i="1"/>
  <c r="AE761" i="1" s="1"/>
  <c r="AB761" i="1"/>
  <c r="AC761" i="1" s="1"/>
  <c r="AA761" i="1"/>
  <c r="U761" i="1"/>
  <c r="P761" i="1"/>
  <c r="BK760" i="1"/>
  <c r="BA760" i="1"/>
  <c r="AS760" i="1"/>
  <c r="AG760" i="1"/>
  <c r="AH760" i="1" s="1"/>
  <c r="AD760" i="1"/>
  <c r="AE760" i="1" s="1"/>
  <c r="AB760" i="1"/>
  <c r="AC760" i="1" s="1"/>
  <c r="AA760" i="1"/>
  <c r="U760" i="1"/>
  <c r="P760" i="1"/>
  <c r="BK759" i="1"/>
  <c r="BA759" i="1"/>
  <c r="AS759" i="1"/>
  <c r="AG759" i="1"/>
  <c r="AH759" i="1" s="1"/>
  <c r="AD759" i="1"/>
  <c r="AE759" i="1" s="1"/>
  <c r="AB759" i="1"/>
  <c r="AC759" i="1" s="1"/>
  <c r="AA759" i="1"/>
  <c r="U759" i="1"/>
  <c r="P759" i="1"/>
  <c r="BK758" i="1"/>
  <c r="BA758" i="1"/>
  <c r="BB758" i="1" s="1"/>
  <c r="AS758" i="1"/>
  <c r="AG758" i="1"/>
  <c r="AH758" i="1" s="1"/>
  <c r="AD758" i="1"/>
  <c r="AE758" i="1" s="1"/>
  <c r="AB758" i="1"/>
  <c r="AC758" i="1" s="1"/>
  <c r="AA758" i="1"/>
  <c r="U758" i="1"/>
  <c r="P758" i="1"/>
  <c r="BK757" i="1"/>
  <c r="BA757" i="1"/>
  <c r="AS757" i="1"/>
  <c r="AG757" i="1"/>
  <c r="AH757" i="1" s="1"/>
  <c r="AD757" i="1"/>
  <c r="AE757" i="1" s="1"/>
  <c r="AB757" i="1"/>
  <c r="AC757" i="1" s="1"/>
  <c r="AA757" i="1"/>
  <c r="U757" i="1"/>
  <c r="P757" i="1"/>
  <c r="BK756" i="1"/>
  <c r="BA756" i="1"/>
  <c r="BB756" i="1" s="1"/>
  <c r="AS756" i="1"/>
  <c r="AG756" i="1"/>
  <c r="AH756" i="1" s="1"/>
  <c r="AD756" i="1"/>
  <c r="AE756" i="1" s="1"/>
  <c r="AB756" i="1"/>
  <c r="AC756" i="1" s="1"/>
  <c r="AA756" i="1"/>
  <c r="U756" i="1"/>
  <c r="P756" i="1"/>
  <c r="BK755" i="1"/>
  <c r="BA755" i="1"/>
  <c r="BB755" i="1" s="1"/>
  <c r="AS755" i="1"/>
  <c r="AG755" i="1"/>
  <c r="AH755" i="1" s="1"/>
  <c r="AD755" i="1"/>
  <c r="AE755" i="1" s="1"/>
  <c r="AB755" i="1"/>
  <c r="AC755" i="1" s="1"/>
  <c r="AA755" i="1"/>
  <c r="U755" i="1"/>
  <c r="P755" i="1"/>
  <c r="BK754" i="1"/>
  <c r="BA754" i="1"/>
  <c r="BB754" i="1" s="1"/>
  <c r="AS754" i="1"/>
  <c r="AG754" i="1"/>
  <c r="AH754" i="1" s="1"/>
  <c r="AD754" i="1"/>
  <c r="AE754" i="1" s="1"/>
  <c r="AB754" i="1"/>
  <c r="AC754" i="1" s="1"/>
  <c r="AA754" i="1"/>
  <c r="W754" i="1"/>
  <c r="P754" i="1" s="1"/>
  <c r="U754" i="1"/>
  <c r="BK753" i="1"/>
  <c r="BA753" i="1"/>
  <c r="BB753" i="1" s="1"/>
  <c r="AS753" i="1"/>
  <c r="AG753" i="1"/>
  <c r="AH753" i="1" s="1"/>
  <c r="AD753" i="1"/>
  <c r="AE753" i="1" s="1"/>
  <c r="AB753" i="1"/>
  <c r="AC753" i="1" s="1"/>
  <c r="AA753" i="1"/>
  <c r="U753" i="1"/>
  <c r="P753" i="1"/>
  <c r="BK752" i="1"/>
  <c r="BA752" i="1"/>
  <c r="BB752" i="1" s="1"/>
  <c r="AS752" i="1"/>
  <c r="AG752" i="1"/>
  <c r="AH752" i="1" s="1"/>
  <c r="AD752" i="1"/>
  <c r="AB752" i="1"/>
  <c r="AC752" i="1" s="1"/>
  <c r="AA752" i="1"/>
  <c r="U752" i="1"/>
  <c r="P752" i="1"/>
  <c r="BK751" i="1"/>
  <c r="BA751" i="1"/>
  <c r="AS751" i="1"/>
  <c r="AG751" i="1"/>
  <c r="AH751" i="1" s="1"/>
  <c r="AD751" i="1"/>
  <c r="AE751" i="1" s="1"/>
  <c r="AB751" i="1"/>
  <c r="AC751" i="1" s="1"/>
  <c r="AA751" i="1"/>
  <c r="U751" i="1"/>
  <c r="P751" i="1"/>
  <c r="BK750" i="1"/>
  <c r="BA750" i="1"/>
  <c r="AS750" i="1"/>
  <c r="AG750" i="1"/>
  <c r="AH750" i="1" s="1"/>
  <c r="AD750" i="1"/>
  <c r="AE750" i="1" s="1"/>
  <c r="AB750" i="1"/>
  <c r="AC750" i="1" s="1"/>
  <c r="AA750" i="1"/>
  <c r="U750" i="1"/>
  <c r="P750" i="1"/>
  <c r="BK749" i="1"/>
  <c r="BA749" i="1"/>
  <c r="BB749" i="1" s="1"/>
  <c r="AS749" i="1"/>
  <c r="AG749" i="1"/>
  <c r="AH749" i="1" s="1"/>
  <c r="AD749" i="1"/>
  <c r="AE749" i="1" s="1"/>
  <c r="AB749" i="1"/>
  <c r="AC749" i="1" s="1"/>
  <c r="AA749" i="1"/>
  <c r="U749" i="1"/>
  <c r="P749" i="1"/>
  <c r="BK748" i="1"/>
  <c r="BA748" i="1"/>
  <c r="AS748" i="1"/>
  <c r="AG748" i="1"/>
  <c r="AH748" i="1" s="1"/>
  <c r="AD748" i="1"/>
  <c r="AE748" i="1" s="1"/>
  <c r="AB748" i="1"/>
  <c r="AC748" i="1" s="1"/>
  <c r="AA748" i="1"/>
  <c r="U748" i="1"/>
  <c r="P748" i="1"/>
  <c r="BK747" i="1"/>
  <c r="BA747" i="1"/>
  <c r="AS747" i="1"/>
  <c r="AG747" i="1"/>
  <c r="AH747" i="1" s="1"/>
  <c r="AD747" i="1"/>
  <c r="AE747" i="1" s="1"/>
  <c r="AB747" i="1"/>
  <c r="AC747" i="1" s="1"/>
  <c r="AA747" i="1"/>
  <c r="U747" i="1"/>
  <c r="P747" i="1"/>
  <c r="BK746" i="1"/>
  <c r="BA746" i="1"/>
  <c r="BB746" i="1" s="1"/>
  <c r="AS746" i="1"/>
  <c r="AG746" i="1"/>
  <c r="AH746" i="1" s="1"/>
  <c r="AD746" i="1"/>
  <c r="AE746" i="1" s="1"/>
  <c r="AB746" i="1"/>
  <c r="AC746" i="1" s="1"/>
  <c r="AA746" i="1"/>
  <c r="U746" i="1"/>
  <c r="P746" i="1"/>
  <c r="BK745" i="1"/>
  <c r="BA745" i="1"/>
  <c r="AS745" i="1"/>
  <c r="AG745" i="1"/>
  <c r="AH745" i="1" s="1"/>
  <c r="AD745" i="1"/>
  <c r="AE745" i="1" s="1"/>
  <c r="AB745" i="1"/>
  <c r="AC745" i="1" s="1"/>
  <c r="AA745" i="1"/>
  <c r="U745" i="1"/>
  <c r="P745" i="1"/>
  <c r="BK744" i="1"/>
  <c r="BA744" i="1"/>
  <c r="AS744" i="1"/>
  <c r="AG744" i="1"/>
  <c r="AH744" i="1" s="1"/>
  <c r="AD744" i="1"/>
  <c r="AE744" i="1" s="1"/>
  <c r="AB744" i="1"/>
  <c r="AC744" i="1" s="1"/>
  <c r="AA744" i="1"/>
  <c r="U744" i="1"/>
  <c r="P744" i="1"/>
  <c r="BK743" i="1"/>
  <c r="BA743" i="1"/>
  <c r="BB743" i="1" s="1"/>
  <c r="AS743" i="1"/>
  <c r="AG743" i="1"/>
  <c r="AH743" i="1" s="1"/>
  <c r="AD743" i="1"/>
  <c r="AE743" i="1" s="1"/>
  <c r="AB743" i="1"/>
  <c r="AC743" i="1" s="1"/>
  <c r="AA743" i="1"/>
  <c r="W743" i="1"/>
  <c r="P743" i="1" s="1"/>
  <c r="U743" i="1"/>
  <c r="BK742" i="1"/>
  <c r="BA742" i="1"/>
  <c r="AS742" i="1"/>
  <c r="AG742" i="1"/>
  <c r="AH742" i="1" s="1"/>
  <c r="AD742" i="1"/>
  <c r="AE742" i="1" s="1"/>
  <c r="AB742" i="1"/>
  <c r="AC742" i="1" s="1"/>
  <c r="AA742" i="1"/>
  <c r="U742" i="1"/>
  <c r="P742" i="1"/>
  <c r="BK741" i="1"/>
  <c r="BA741" i="1"/>
  <c r="BB741" i="1" s="1"/>
  <c r="AS741" i="1"/>
  <c r="AG741" i="1"/>
  <c r="AH741" i="1" s="1"/>
  <c r="AD741" i="1"/>
  <c r="AE741" i="1" s="1"/>
  <c r="AB741" i="1"/>
  <c r="AC741" i="1" s="1"/>
  <c r="AA741" i="1"/>
  <c r="W741" i="1"/>
  <c r="P741" i="1" s="1"/>
  <c r="U741" i="1"/>
  <c r="BK740" i="1"/>
  <c r="BA740" i="1"/>
  <c r="AS740" i="1"/>
  <c r="AG740" i="1"/>
  <c r="AH740" i="1" s="1"/>
  <c r="AD740" i="1"/>
  <c r="AE740" i="1" s="1"/>
  <c r="AB740" i="1"/>
  <c r="AC740" i="1" s="1"/>
  <c r="AA740" i="1"/>
  <c r="U740" i="1"/>
  <c r="P740" i="1"/>
  <c r="BK739" i="1"/>
  <c r="BA739" i="1"/>
  <c r="AS739" i="1"/>
  <c r="AG739" i="1"/>
  <c r="AH739" i="1" s="1"/>
  <c r="AD739" i="1"/>
  <c r="AE739" i="1" s="1"/>
  <c r="AB739" i="1"/>
  <c r="AC739" i="1" s="1"/>
  <c r="AA739" i="1"/>
  <c r="U739" i="1"/>
  <c r="P739" i="1"/>
  <c r="BK738" i="1"/>
  <c r="BA738" i="1"/>
  <c r="AS738" i="1"/>
  <c r="AG738" i="1"/>
  <c r="AH738" i="1" s="1"/>
  <c r="AD738" i="1"/>
  <c r="AE738" i="1" s="1"/>
  <c r="AB738" i="1"/>
  <c r="AC738" i="1" s="1"/>
  <c r="AA738" i="1"/>
  <c r="W738" i="1"/>
  <c r="P738" i="1" s="1"/>
  <c r="U738" i="1"/>
  <c r="BK737" i="1"/>
  <c r="BA737" i="1"/>
  <c r="AS737" i="1"/>
  <c r="AG737" i="1"/>
  <c r="AH737" i="1" s="1"/>
  <c r="AD737" i="1"/>
  <c r="AE737" i="1" s="1"/>
  <c r="AB737" i="1"/>
  <c r="AC737" i="1" s="1"/>
  <c r="AA737" i="1"/>
  <c r="U737" i="1"/>
  <c r="P737" i="1"/>
  <c r="BK736" i="1"/>
  <c r="BA736" i="1"/>
  <c r="AS736" i="1"/>
  <c r="AG736" i="1"/>
  <c r="AH736" i="1" s="1"/>
  <c r="AD736" i="1"/>
  <c r="AE736" i="1" s="1"/>
  <c r="AB736" i="1"/>
  <c r="AC736" i="1" s="1"/>
  <c r="AA736" i="1"/>
  <c r="U736" i="1"/>
  <c r="P736" i="1"/>
  <c r="BK735" i="1"/>
  <c r="BA735" i="1"/>
  <c r="BB735" i="1" s="1"/>
  <c r="AS735" i="1"/>
  <c r="AG735" i="1"/>
  <c r="AH735" i="1" s="1"/>
  <c r="AD735" i="1"/>
  <c r="AE735" i="1" s="1"/>
  <c r="AB735" i="1"/>
  <c r="AC735" i="1" s="1"/>
  <c r="AA735" i="1"/>
  <c r="U735" i="1"/>
  <c r="P735" i="1"/>
  <c r="BK734" i="1"/>
  <c r="BA734" i="1"/>
  <c r="AS734" i="1"/>
  <c r="AG734" i="1"/>
  <c r="AH734" i="1" s="1"/>
  <c r="AD734" i="1"/>
  <c r="AE734" i="1" s="1"/>
  <c r="AB734" i="1"/>
  <c r="AC734" i="1" s="1"/>
  <c r="AA734" i="1"/>
  <c r="U734" i="1"/>
  <c r="P734" i="1"/>
  <c r="BK733" i="1"/>
  <c r="BA733" i="1"/>
  <c r="AS733" i="1"/>
  <c r="AG733" i="1"/>
  <c r="AH733" i="1" s="1"/>
  <c r="AD733" i="1"/>
  <c r="AE733" i="1" s="1"/>
  <c r="AB733" i="1"/>
  <c r="AC733" i="1" s="1"/>
  <c r="AA733" i="1"/>
  <c r="U733" i="1"/>
  <c r="P733" i="1"/>
  <c r="BK732" i="1"/>
  <c r="BA732" i="1"/>
  <c r="BB732" i="1" s="1"/>
  <c r="AS732" i="1"/>
  <c r="AG732" i="1"/>
  <c r="AH732" i="1" s="1"/>
  <c r="AD732" i="1"/>
  <c r="AE732" i="1" s="1"/>
  <c r="AB732" i="1"/>
  <c r="AC732" i="1" s="1"/>
  <c r="AA732" i="1"/>
  <c r="W732" i="1"/>
  <c r="P732" i="1" s="1"/>
  <c r="U732" i="1"/>
  <c r="BK731" i="1"/>
  <c r="BA731" i="1"/>
  <c r="BB731" i="1" s="1"/>
  <c r="AS731" i="1"/>
  <c r="AG731" i="1"/>
  <c r="AH731" i="1" s="1"/>
  <c r="AD731" i="1"/>
  <c r="AE731" i="1" s="1"/>
  <c r="AB731" i="1"/>
  <c r="AC731" i="1" s="1"/>
  <c r="AA731" i="1"/>
  <c r="U731" i="1"/>
  <c r="P731" i="1"/>
  <c r="BK730" i="1"/>
  <c r="BA730" i="1"/>
  <c r="AS730" i="1"/>
  <c r="AG730" i="1"/>
  <c r="AH730" i="1" s="1"/>
  <c r="AD730" i="1"/>
  <c r="AE730" i="1" s="1"/>
  <c r="AB730" i="1"/>
  <c r="AC730" i="1" s="1"/>
  <c r="AA730" i="1"/>
  <c r="U730" i="1"/>
  <c r="P730" i="1"/>
  <c r="BK729" i="1"/>
  <c r="BA729" i="1"/>
  <c r="BB729" i="1" s="1"/>
  <c r="AS729" i="1"/>
  <c r="AG729" i="1"/>
  <c r="AH729" i="1" s="1"/>
  <c r="AD729" i="1"/>
  <c r="AE729" i="1" s="1"/>
  <c r="AB729" i="1"/>
  <c r="AC729" i="1" s="1"/>
  <c r="AA729" i="1"/>
  <c r="U729" i="1"/>
  <c r="P729" i="1"/>
  <c r="BK728" i="1"/>
  <c r="BA728" i="1"/>
  <c r="AS728" i="1"/>
  <c r="AG728" i="1"/>
  <c r="AH728" i="1" s="1"/>
  <c r="AD728" i="1"/>
  <c r="AE728" i="1" s="1"/>
  <c r="AB728" i="1"/>
  <c r="AC728" i="1" s="1"/>
  <c r="AA728" i="1"/>
  <c r="U728" i="1"/>
  <c r="P728" i="1"/>
  <c r="BK727" i="1"/>
  <c r="BA727" i="1"/>
  <c r="AS727" i="1"/>
  <c r="AG727" i="1"/>
  <c r="AH727" i="1" s="1"/>
  <c r="AD727" i="1"/>
  <c r="AE727" i="1" s="1"/>
  <c r="AB727" i="1"/>
  <c r="AC727" i="1" s="1"/>
  <c r="AA727" i="1"/>
  <c r="U727" i="1"/>
  <c r="P727" i="1"/>
  <c r="BK726" i="1"/>
  <c r="BA726" i="1"/>
  <c r="BB726" i="1" s="1"/>
  <c r="AS726" i="1"/>
  <c r="AG726" i="1"/>
  <c r="AH726" i="1" s="1"/>
  <c r="AD726" i="1"/>
  <c r="AE726" i="1" s="1"/>
  <c r="AB726" i="1"/>
  <c r="AC726" i="1" s="1"/>
  <c r="AA726" i="1"/>
  <c r="U726" i="1"/>
  <c r="P726" i="1"/>
  <c r="BK725" i="1"/>
  <c r="BA725" i="1"/>
  <c r="AS725" i="1"/>
  <c r="AG725" i="1"/>
  <c r="AH725" i="1" s="1"/>
  <c r="AD725" i="1"/>
  <c r="AE725" i="1" s="1"/>
  <c r="AB725" i="1"/>
  <c r="AC725" i="1" s="1"/>
  <c r="AA725" i="1"/>
  <c r="U725" i="1"/>
  <c r="P725" i="1"/>
  <c r="BK724" i="1"/>
  <c r="BA724" i="1"/>
  <c r="AS724" i="1"/>
  <c r="AG724" i="1"/>
  <c r="AH724" i="1" s="1"/>
  <c r="AD724" i="1"/>
  <c r="AE724" i="1" s="1"/>
  <c r="AB724" i="1"/>
  <c r="AC724" i="1" s="1"/>
  <c r="AA724" i="1"/>
  <c r="U724" i="1"/>
  <c r="P724" i="1"/>
  <c r="BK723" i="1"/>
  <c r="BA723" i="1"/>
  <c r="AS723" i="1"/>
  <c r="AG723" i="1"/>
  <c r="AH723" i="1" s="1"/>
  <c r="AD723" i="1"/>
  <c r="AE723" i="1" s="1"/>
  <c r="AB723" i="1"/>
  <c r="AC723" i="1" s="1"/>
  <c r="AA723" i="1"/>
  <c r="U723" i="1"/>
  <c r="P723" i="1"/>
  <c r="BK722" i="1"/>
  <c r="BA722" i="1"/>
  <c r="BB722" i="1" s="1"/>
  <c r="AS722" i="1"/>
  <c r="AG722" i="1"/>
  <c r="AH722" i="1" s="1"/>
  <c r="AD722" i="1"/>
  <c r="AE722" i="1" s="1"/>
  <c r="AB722" i="1"/>
  <c r="AC722" i="1" s="1"/>
  <c r="AA722" i="1"/>
  <c r="U722" i="1"/>
  <c r="P722" i="1"/>
  <c r="BK721" i="1"/>
  <c r="BA721" i="1"/>
  <c r="BB721" i="1" s="1"/>
  <c r="AS721" i="1"/>
  <c r="AG721" i="1"/>
  <c r="AH721" i="1" s="1"/>
  <c r="AD721" i="1"/>
  <c r="AE721" i="1" s="1"/>
  <c r="AB721" i="1"/>
  <c r="AC721" i="1" s="1"/>
  <c r="AA721" i="1"/>
  <c r="U721" i="1"/>
  <c r="P721" i="1"/>
  <c r="BK720" i="1"/>
  <c r="BA720" i="1"/>
  <c r="BB720" i="1" s="1"/>
  <c r="AS720" i="1"/>
  <c r="AG720" i="1"/>
  <c r="AH720" i="1" s="1"/>
  <c r="AD720" i="1"/>
  <c r="AE720" i="1" s="1"/>
  <c r="AB720" i="1"/>
  <c r="AC720" i="1" s="1"/>
  <c r="AA720" i="1"/>
  <c r="U720" i="1"/>
  <c r="P720" i="1"/>
  <c r="BK719" i="1"/>
  <c r="BA719" i="1"/>
  <c r="BB719" i="1" s="1"/>
  <c r="AS719" i="1"/>
  <c r="AG719" i="1"/>
  <c r="AH719" i="1" s="1"/>
  <c r="AD719" i="1"/>
  <c r="AE719" i="1" s="1"/>
  <c r="AB719" i="1"/>
  <c r="AC719" i="1" s="1"/>
  <c r="AA719" i="1"/>
  <c r="U719" i="1"/>
  <c r="P719" i="1"/>
  <c r="BK718" i="1"/>
  <c r="BA718" i="1"/>
  <c r="AS718" i="1"/>
  <c r="AG718" i="1"/>
  <c r="AH718" i="1" s="1"/>
  <c r="AD718" i="1"/>
  <c r="AE718" i="1" s="1"/>
  <c r="AB718" i="1"/>
  <c r="AC718" i="1" s="1"/>
  <c r="AA718" i="1"/>
  <c r="U718" i="1"/>
  <c r="P718" i="1"/>
  <c r="BK717" i="1"/>
  <c r="BA717" i="1"/>
  <c r="BB717" i="1" s="1"/>
  <c r="AS717" i="1"/>
  <c r="AG717" i="1"/>
  <c r="AH717" i="1" s="1"/>
  <c r="AD717" i="1"/>
  <c r="AE717" i="1" s="1"/>
  <c r="AB717" i="1"/>
  <c r="AC717" i="1" s="1"/>
  <c r="AA717" i="1"/>
  <c r="U717" i="1"/>
  <c r="P717" i="1"/>
  <c r="BK716" i="1"/>
  <c r="BA716" i="1"/>
  <c r="AS716" i="1"/>
  <c r="AG716" i="1"/>
  <c r="AH716" i="1" s="1"/>
  <c r="AD716" i="1"/>
  <c r="AE716" i="1" s="1"/>
  <c r="AB716" i="1"/>
  <c r="AC716" i="1" s="1"/>
  <c r="AA716" i="1"/>
  <c r="U716" i="1"/>
  <c r="P716" i="1"/>
  <c r="BK715" i="1"/>
  <c r="BA715" i="1"/>
  <c r="BB715" i="1" s="1"/>
  <c r="AS715" i="1"/>
  <c r="AG715" i="1"/>
  <c r="AH715" i="1" s="1"/>
  <c r="AD715" i="1"/>
  <c r="AE715" i="1" s="1"/>
  <c r="AB715" i="1"/>
  <c r="AC715" i="1" s="1"/>
  <c r="AA715" i="1"/>
  <c r="U715" i="1"/>
  <c r="P715" i="1"/>
  <c r="BK714" i="1"/>
  <c r="BA714" i="1"/>
  <c r="BB714" i="1" s="1"/>
  <c r="AS714" i="1"/>
  <c r="AG714" i="1"/>
  <c r="AH714" i="1" s="1"/>
  <c r="AD714" i="1"/>
  <c r="AE714" i="1" s="1"/>
  <c r="AB714" i="1"/>
  <c r="AC714" i="1" s="1"/>
  <c r="AA714" i="1"/>
  <c r="U714" i="1"/>
  <c r="P714" i="1"/>
  <c r="BK713" i="1"/>
  <c r="BA713" i="1"/>
  <c r="AS713" i="1"/>
  <c r="AG713" i="1"/>
  <c r="AH713" i="1" s="1"/>
  <c r="AD713" i="1"/>
  <c r="AE713" i="1" s="1"/>
  <c r="AB713" i="1"/>
  <c r="AC713" i="1" s="1"/>
  <c r="AA713" i="1"/>
  <c r="U713" i="1"/>
  <c r="P713" i="1"/>
  <c r="BK712" i="1"/>
  <c r="BA712" i="1"/>
  <c r="BB712" i="1" s="1"/>
  <c r="AS712" i="1"/>
  <c r="AG712" i="1"/>
  <c r="AH712" i="1" s="1"/>
  <c r="AD712" i="1"/>
  <c r="AE712" i="1" s="1"/>
  <c r="AB712" i="1"/>
  <c r="AC712" i="1" s="1"/>
  <c r="AA712" i="1"/>
  <c r="U712" i="1"/>
  <c r="P712" i="1"/>
  <c r="BK711" i="1"/>
  <c r="BA711" i="1"/>
  <c r="BB711" i="1" s="1"/>
  <c r="AS711" i="1"/>
  <c r="AG711" i="1"/>
  <c r="AH711" i="1" s="1"/>
  <c r="AD711" i="1"/>
  <c r="AE711" i="1" s="1"/>
  <c r="AB711" i="1"/>
  <c r="AC711" i="1" s="1"/>
  <c r="AA711" i="1"/>
  <c r="U711" i="1"/>
  <c r="P711" i="1"/>
  <c r="BK710" i="1"/>
  <c r="BA710" i="1"/>
  <c r="AS710" i="1"/>
  <c r="AG710" i="1"/>
  <c r="AH710" i="1" s="1"/>
  <c r="AD710" i="1"/>
  <c r="AE710" i="1" s="1"/>
  <c r="AB710" i="1"/>
  <c r="AC710" i="1" s="1"/>
  <c r="AA710" i="1"/>
  <c r="U710" i="1"/>
  <c r="P710" i="1"/>
  <c r="BK709" i="1"/>
  <c r="BA709" i="1"/>
  <c r="AS709" i="1"/>
  <c r="AG709" i="1"/>
  <c r="AH709" i="1" s="1"/>
  <c r="AD709" i="1"/>
  <c r="AE709" i="1" s="1"/>
  <c r="AB709" i="1"/>
  <c r="AC709" i="1" s="1"/>
  <c r="AA709" i="1"/>
  <c r="U709" i="1"/>
  <c r="P709" i="1"/>
  <c r="BK708" i="1"/>
  <c r="BA708" i="1"/>
  <c r="BB708" i="1" s="1"/>
  <c r="AS708" i="1"/>
  <c r="AG708" i="1"/>
  <c r="AH708" i="1" s="1"/>
  <c r="AD708" i="1"/>
  <c r="AE708" i="1" s="1"/>
  <c r="AB708" i="1"/>
  <c r="AC708" i="1" s="1"/>
  <c r="AA708" i="1"/>
  <c r="U708" i="1"/>
  <c r="P708" i="1"/>
  <c r="BK707" i="1"/>
  <c r="BA707" i="1"/>
  <c r="BB707" i="1" s="1"/>
  <c r="AS707" i="1"/>
  <c r="AG707" i="1"/>
  <c r="AH707" i="1" s="1"/>
  <c r="AD707" i="1"/>
  <c r="AE707" i="1" s="1"/>
  <c r="AB707" i="1"/>
  <c r="AC707" i="1" s="1"/>
  <c r="AA707" i="1"/>
  <c r="U707" i="1"/>
  <c r="P707" i="1"/>
  <c r="BK706" i="1"/>
  <c r="BA706" i="1"/>
  <c r="BB706" i="1" s="1"/>
  <c r="AS706" i="1"/>
  <c r="AG706" i="1"/>
  <c r="AH706" i="1" s="1"/>
  <c r="AD706" i="1"/>
  <c r="AE706" i="1" s="1"/>
  <c r="AB706" i="1"/>
  <c r="AC706" i="1" s="1"/>
  <c r="AA706" i="1"/>
  <c r="U706" i="1"/>
  <c r="P706" i="1"/>
  <c r="BK705" i="1"/>
  <c r="BA705" i="1"/>
  <c r="BB705" i="1" s="1"/>
  <c r="AS705" i="1"/>
  <c r="AG705" i="1"/>
  <c r="AH705" i="1" s="1"/>
  <c r="AD705" i="1"/>
  <c r="AE705" i="1" s="1"/>
  <c r="AB705" i="1"/>
  <c r="AC705" i="1" s="1"/>
  <c r="AA705" i="1"/>
  <c r="U705" i="1"/>
  <c r="P705" i="1"/>
  <c r="BK704" i="1"/>
  <c r="BA704" i="1"/>
  <c r="AS704" i="1"/>
  <c r="AG704" i="1"/>
  <c r="AH704" i="1" s="1"/>
  <c r="AD704" i="1"/>
  <c r="AE704" i="1" s="1"/>
  <c r="AB704" i="1"/>
  <c r="AC704" i="1" s="1"/>
  <c r="AA704" i="1"/>
  <c r="U704" i="1"/>
  <c r="P704" i="1"/>
  <c r="BK703" i="1"/>
  <c r="BA703" i="1"/>
  <c r="AS703" i="1"/>
  <c r="AG703" i="1"/>
  <c r="AH703" i="1" s="1"/>
  <c r="AD703" i="1"/>
  <c r="AE703" i="1" s="1"/>
  <c r="AB703" i="1"/>
  <c r="AC703" i="1" s="1"/>
  <c r="AA703" i="1"/>
  <c r="U703" i="1"/>
  <c r="P703" i="1"/>
  <c r="BK702" i="1"/>
  <c r="BA702" i="1"/>
  <c r="BB702" i="1" s="1"/>
  <c r="AS702" i="1"/>
  <c r="AG702" i="1"/>
  <c r="AH702" i="1" s="1"/>
  <c r="AD702" i="1"/>
  <c r="AE702" i="1" s="1"/>
  <c r="AB702" i="1"/>
  <c r="AC702" i="1" s="1"/>
  <c r="AA702" i="1"/>
  <c r="U702" i="1"/>
  <c r="P702" i="1"/>
  <c r="BK701" i="1"/>
  <c r="BA701" i="1"/>
  <c r="AS701" i="1"/>
  <c r="AG701" i="1"/>
  <c r="AH701" i="1" s="1"/>
  <c r="AD701" i="1"/>
  <c r="O701" i="1" s="1"/>
  <c r="AB701" i="1"/>
  <c r="AC701" i="1" s="1"/>
  <c r="AA701" i="1"/>
  <c r="U701" i="1"/>
  <c r="P701" i="1"/>
  <c r="BK700" i="1"/>
  <c r="BA700" i="1"/>
  <c r="AS700" i="1"/>
  <c r="AG700" i="1"/>
  <c r="AH700" i="1" s="1"/>
  <c r="AD700" i="1"/>
  <c r="AB700" i="1"/>
  <c r="AC700" i="1" s="1"/>
  <c r="AA700" i="1"/>
  <c r="U700" i="1"/>
  <c r="P700" i="1"/>
  <c r="BK699" i="1"/>
  <c r="BA699" i="1"/>
  <c r="BB699" i="1" s="1"/>
  <c r="AS699" i="1"/>
  <c r="AG699" i="1"/>
  <c r="AH699" i="1" s="1"/>
  <c r="AD699" i="1"/>
  <c r="AE699" i="1" s="1"/>
  <c r="AB699" i="1"/>
  <c r="AC699" i="1" s="1"/>
  <c r="AA699" i="1"/>
  <c r="U699" i="1"/>
  <c r="P699" i="1"/>
  <c r="BK698" i="1"/>
  <c r="BA698" i="1"/>
  <c r="AS698" i="1"/>
  <c r="AG698" i="1"/>
  <c r="AH698" i="1" s="1"/>
  <c r="AD698" i="1"/>
  <c r="AE698" i="1" s="1"/>
  <c r="AB698" i="1"/>
  <c r="AC698" i="1" s="1"/>
  <c r="AA698" i="1"/>
  <c r="U698" i="1"/>
  <c r="P698" i="1"/>
  <c r="BK697" i="1"/>
  <c r="BA697" i="1"/>
  <c r="AS697" i="1"/>
  <c r="AG697" i="1"/>
  <c r="AH697" i="1" s="1"/>
  <c r="AD697" i="1"/>
  <c r="AE697" i="1" s="1"/>
  <c r="AB697" i="1"/>
  <c r="AC697" i="1" s="1"/>
  <c r="AA697" i="1"/>
  <c r="U697" i="1"/>
  <c r="P697" i="1"/>
  <c r="BK696" i="1"/>
  <c r="BA696" i="1"/>
  <c r="BB696" i="1" s="1"/>
  <c r="AS696" i="1"/>
  <c r="AG696" i="1"/>
  <c r="AH696" i="1" s="1"/>
  <c r="AD696" i="1"/>
  <c r="AE696" i="1" s="1"/>
  <c r="AB696" i="1"/>
  <c r="AC696" i="1" s="1"/>
  <c r="AA696" i="1"/>
  <c r="U696" i="1"/>
  <c r="P696" i="1"/>
  <c r="BK695" i="1"/>
  <c r="BA695" i="1"/>
  <c r="AS695" i="1"/>
  <c r="AG695" i="1"/>
  <c r="AH695" i="1" s="1"/>
  <c r="AD695" i="1"/>
  <c r="AE695" i="1" s="1"/>
  <c r="AB695" i="1"/>
  <c r="AC695" i="1" s="1"/>
  <c r="AA695" i="1"/>
  <c r="U695" i="1"/>
  <c r="P695" i="1"/>
  <c r="BK694" i="1"/>
  <c r="BA694" i="1"/>
  <c r="BB694" i="1" s="1"/>
  <c r="AS694" i="1"/>
  <c r="AG694" i="1"/>
  <c r="AH694" i="1" s="1"/>
  <c r="AD694" i="1"/>
  <c r="AB694" i="1"/>
  <c r="AC694" i="1" s="1"/>
  <c r="AA694" i="1"/>
  <c r="W694" i="1"/>
  <c r="P694" i="1" s="1"/>
  <c r="U694" i="1"/>
  <c r="BK693" i="1"/>
  <c r="BA693" i="1"/>
  <c r="AS693" i="1"/>
  <c r="AG693" i="1"/>
  <c r="AH693" i="1" s="1"/>
  <c r="AD693" i="1"/>
  <c r="AB693" i="1"/>
  <c r="AC693" i="1" s="1"/>
  <c r="AA693" i="1"/>
  <c r="U693" i="1"/>
  <c r="P693" i="1"/>
  <c r="BK692" i="1"/>
  <c r="BA692" i="1"/>
  <c r="BB692" i="1" s="1"/>
  <c r="AS692" i="1"/>
  <c r="AG692" i="1"/>
  <c r="AH692" i="1" s="1"/>
  <c r="AD692" i="1"/>
  <c r="AE692" i="1" s="1"/>
  <c r="AB692" i="1"/>
  <c r="AC692" i="1" s="1"/>
  <c r="AA692" i="1"/>
  <c r="U692" i="1"/>
  <c r="P692" i="1"/>
  <c r="BK691" i="1"/>
  <c r="BA691" i="1"/>
  <c r="BB691" i="1" s="1"/>
  <c r="AS691" i="1"/>
  <c r="AG691" i="1"/>
  <c r="AH691" i="1" s="1"/>
  <c r="AD691" i="1"/>
  <c r="O691" i="1" s="1"/>
  <c r="AB691" i="1"/>
  <c r="AC691" i="1" s="1"/>
  <c r="AA691" i="1"/>
  <c r="U691" i="1"/>
  <c r="P691" i="1"/>
  <c r="BK690" i="1"/>
  <c r="BA690" i="1"/>
  <c r="BB690" i="1" s="1"/>
  <c r="AS690" i="1"/>
  <c r="AG690" i="1"/>
  <c r="AH690" i="1" s="1"/>
  <c r="AD690" i="1"/>
  <c r="AE690" i="1" s="1"/>
  <c r="AB690" i="1"/>
  <c r="AC690" i="1" s="1"/>
  <c r="AA690" i="1"/>
  <c r="U690" i="1"/>
  <c r="P690" i="1"/>
  <c r="BK689" i="1"/>
  <c r="BA689" i="1"/>
  <c r="AS689" i="1"/>
  <c r="AG689" i="1"/>
  <c r="AH689" i="1" s="1"/>
  <c r="AD689" i="1"/>
  <c r="AE689" i="1" s="1"/>
  <c r="AB689" i="1"/>
  <c r="AC689" i="1" s="1"/>
  <c r="AA689" i="1"/>
  <c r="U689" i="1"/>
  <c r="P689" i="1"/>
  <c r="BK688" i="1"/>
  <c r="BA688" i="1"/>
  <c r="BB688" i="1" s="1"/>
  <c r="AS688" i="1"/>
  <c r="AG688" i="1"/>
  <c r="AH688" i="1" s="1"/>
  <c r="AD688" i="1"/>
  <c r="AE688" i="1" s="1"/>
  <c r="AB688" i="1"/>
  <c r="AC688" i="1" s="1"/>
  <c r="AA688" i="1"/>
  <c r="U688" i="1"/>
  <c r="P688" i="1"/>
  <c r="BK687" i="1"/>
  <c r="BA687" i="1"/>
  <c r="BB687" i="1" s="1"/>
  <c r="AS687" i="1"/>
  <c r="AG687" i="1"/>
  <c r="AH687" i="1" s="1"/>
  <c r="AD687" i="1"/>
  <c r="AE687" i="1" s="1"/>
  <c r="AB687" i="1"/>
  <c r="AC687" i="1" s="1"/>
  <c r="AA687" i="1"/>
  <c r="U687" i="1"/>
  <c r="P687" i="1"/>
  <c r="BK686" i="1"/>
  <c r="BA686" i="1"/>
  <c r="AS686" i="1"/>
  <c r="AG686" i="1"/>
  <c r="AH686" i="1" s="1"/>
  <c r="AD686" i="1"/>
  <c r="AE686" i="1" s="1"/>
  <c r="AB686" i="1"/>
  <c r="AC686" i="1" s="1"/>
  <c r="AA686" i="1"/>
  <c r="U686" i="1"/>
  <c r="P686" i="1"/>
  <c r="BK685" i="1"/>
  <c r="BA685" i="1"/>
  <c r="BB685" i="1" s="1"/>
  <c r="AS685" i="1"/>
  <c r="AG685" i="1"/>
  <c r="AH685" i="1" s="1"/>
  <c r="AD685" i="1"/>
  <c r="AE685" i="1" s="1"/>
  <c r="AB685" i="1"/>
  <c r="AC685" i="1" s="1"/>
  <c r="AA685" i="1"/>
  <c r="U685" i="1"/>
  <c r="P685" i="1"/>
  <c r="BK684" i="1"/>
  <c r="BA684" i="1"/>
  <c r="AS684" i="1"/>
  <c r="AG684" i="1"/>
  <c r="AH684" i="1" s="1"/>
  <c r="AD684" i="1"/>
  <c r="AE684" i="1" s="1"/>
  <c r="AB684" i="1"/>
  <c r="AC684" i="1" s="1"/>
  <c r="AA684" i="1"/>
  <c r="W684" i="1"/>
  <c r="P684" i="1" s="1"/>
  <c r="U684" i="1"/>
  <c r="BK683" i="1"/>
  <c r="BA683" i="1"/>
  <c r="BB683" i="1" s="1"/>
  <c r="AS683" i="1"/>
  <c r="AG683" i="1"/>
  <c r="AH683" i="1" s="1"/>
  <c r="AD683" i="1"/>
  <c r="AE683" i="1" s="1"/>
  <c r="AB683" i="1"/>
  <c r="AC683" i="1" s="1"/>
  <c r="AA683" i="1"/>
  <c r="U683" i="1"/>
  <c r="P683" i="1"/>
  <c r="BK682" i="1"/>
  <c r="BA682" i="1"/>
  <c r="AS682" i="1"/>
  <c r="AG682" i="1"/>
  <c r="AH682" i="1" s="1"/>
  <c r="AD682" i="1"/>
  <c r="AE682" i="1" s="1"/>
  <c r="AB682" i="1"/>
  <c r="AC682" i="1" s="1"/>
  <c r="AA682" i="1"/>
  <c r="U682" i="1"/>
  <c r="P682" i="1"/>
  <c r="BK681" i="1"/>
  <c r="BA681" i="1"/>
  <c r="BB681" i="1" s="1"/>
  <c r="AS681" i="1"/>
  <c r="AG681" i="1"/>
  <c r="AH681" i="1" s="1"/>
  <c r="AD681" i="1"/>
  <c r="AE681" i="1" s="1"/>
  <c r="AB681" i="1"/>
  <c r="AC681" i="1" s="1"/>
  <c r="AA681" i="1"/>
  <c r="U681" i="1"/>
  <c r="P681" i="1"/>
  <c r="BK680" i="1"/>
  <c r="BA680" i="1"/>
  <c r="AS680" i="1"/>
  <c r="AG680" i="1"/>
  <c r="AH680" i="1" s="1"/>
  <c r="AD680" i="1"/>
  <c r="AE680" i="1" s="1"/>
  <c r="AB680" i="1"/>
  <c r="AC680" i="1" s="1"/>
  <c r="AA680" i="1"/>
  <c r="U680" i="1"/>
  <c r="P680" i="1"/>
  <c r="BK679" i="1"/>
  <c r="BA679" i="1"/>
  <c r="AS679" i="1"/>
  <c r="AG679" i="1"/>
  <c r="AH679" i="1" s="1"/>
  <c r="AD679" i="1"/>
  <c r="AB679" i="1"/>
  <c r="AC679" i="1" s="1"/>
  <c r="AA679" i="1"/>
  <c r="U679" i="1"/>
  <c r="P679" i="1"/>
  <c r="BK678" i="1"/>
  <c r="BA678" i="1"/>
  <c r="BB678" i="1" s="1"/>
  <c r="AS678" i="1"/>
  <c r="AG678" i="1"/>
  <c r="AH678" i="1" s="1"/>
  <c r="AD678" i="1"/>
  <c r="AB678" i="1"/>
  <c r="AC678" i="1" s="1"/>
  <c r="AA678" i="1"/>
  <c r="U678" i="1"/>
  <c r="P678" i="1"/>
  <c r="BK677" i="1"/>
  <c r="BA677" i="1"/>
  <c r="AS677" i="1"/>
  <c r="AG677" i="1"/>
  <c r="AH677" i="1" s="1"/>
  <c r="AD677" i="1"/>
  <c r="AB677" i="1"/>
  <c r="AC677" i="1" s="1"/>
  <c r="AA677" i="1"/>
  <c r="U677" i="1"/>
  <c r="P677" i="1"/>
  <c r="BK676" i="1"/>
  <c r="BA676" i="1"/>
  <c r="BB676" i="1" s="1"/>
  <c r="AS676" i="1"/>
  <c r="AG676" i="1"/>
  <c r="AH676" i="1" s="1"/>
  <c r="AD676" i="1"/>
  <c r="AE676" i="1" s="1"/>
  <c r="AB676" i="1"/>
  <c r="AC676" i="1" s="1"/>
  <c r="AA676" i="1"/>
  <c r="U676" i="1"/>
  <c r="P676" i="1"/>
  <c r="BK675" i="1"/>
  <c r="BA675" i="1"/>
  <c r="AS675" i="1"/>
  <c r="AG675" i="1"/>
  <c r="AH675" i="1" s="1"/>
  <c r="AD675" i="1"/>
  <c r="AE675" i="1" s="1"/>
  <c r="AB675" i="1"/>
  <c r="AC675" i="1" s="1"/>
  <c r="AA675" i="1"/>
  <c r="U675" i="1"/>
  <c r="P675" i="1"/>
  <c r="BK674" i="1"/>
  <c r="BA674" i="1"/>
  <c r="AS674" i="1"/>
  <c r="AG674" i="1"/>
  <c r="AH674" i="1" s="1"/>
  <c r="AD674" i="1"/>
  <c r="AB674" i="1"/>
  <c r="AC674" i="1" s="1"/>
  <c r="AA674" i="1"/>
  <c r="U674" i="1"/>
  <c r="P674" i="1"/>
  <c r="BK673" i="1"/>
  <c r="BA673" i="1"/>
  <c r="AS673" i="1"/>
  <c r="AG673" i="1"/>
  <c r="AH673" i="1" s="1"/>
  <c r="AD673" i="1"/>
  <c r="AB673" i="1"/>
  <c r="AC673" i="1" s="1"/>
  <c r="AA673" i="1"/>
  <c r="U673" i="1"/>
  <c r="P673" i="1"/>
  <c r="BK672" i="1"/>
  <c r="BA672" i="1"/>
  <c r="BB672" i="1" s="1"/>
  <c r="AS672" i="1"/>
  <c r="AG672" i="1"/>
  <c r="AH672" i="1" s="1"/>
  <c r="AD672" i="1"/>
  <c r="O672" i="1" s="1"/>
  <c r="AB672" i="1"/>
  <c r="AC672" i="1" s="1"/>
  <c r="AA672" i="1"/>
  <c r="U672" i="1"/>
  <c r="P672" i="1"/>
  <c r="BA671" i="1"/>
  <c r="BB671" i="1" s="1"/>
  <c r="AS671" i="1"/>
  <c r="AG671" i="1"/>
  <c r="AH671" i="1" s="1"/>
  <c r="AD671" i="1"/>
  <c r="AB671" i="1"/>
  <c r="AC671" i="1" s="1"/>
  <c r="AA671" i="1"/>
  <c r="U671" i="1"/>
  <c r="P671" i="1"/>
  <c r="BK670" i="1"/>
  <c r="BA670" i="1"/>
  <c r="BB670" i="1" s="1"/>
  <c r="AS670" i="1"/>
  <c r="AG670" i="1"/>
  <c r="AH670" i="1" s="1"/>
  <c r="AD670" i="1"/>
  <c r="AB670" i="1"/>
  <c r="AC670" i="1" s="1"/>
  <c r="AA670" i="1"/>
  <c r="W670" i="1"/>
  <c r="P670" i="1" s="1"/>
  <c r="U670" i="1"/>
  <c r="BK669" i="1"/>
  <c r="BA669" i="1"/>
  <c r="BB669" i="1" s="1"/>
  <c r="AS669" i="1"/>
  <c r="AG669" i="1"/>
  <c r="AH669" i="1" s="1"/>
  <c r="AD669" i="1"/>
  <c r="O669" i="1" s="1"/>
  <c r="AB669" i="1"/>
  <c r="AC669" i="1" s="1"/>
  <c r="AA669" i="1"/>
  <c r="U669" i="1"/>
  <c r="P669" i="1"/>
  <c r="BK668" i="1"/>
  <c r="BA668" i="1"/>
  <c r="AS668" i="1"/>
  <c r="AG668" i="1"/>
  <c r="AH668" i="1" s="1"/>
  <c r="AD668" i="1"/>
  <c r="O668" i="1" s="1"/>
  <c r="AB668" i="1"/>
  <c r="AC668" i="1" s="1"/>
  <c r="AA668" i="1"/>
  <c r="U668" i="1"/>
  <c r="P668" i="1"/>
  <c r="BK667" i="1"/>
  <c r="BA667" i="1"/>
  <c r="BB667" i="1" s="1"/>
  <c r="AS667" i="1"/>
  <c r="AG667" i="1"/>
  <c r="AH667" i="1" s="1"/>
  <c r="AD667" i="1"/>
  <c r="AE667" i="1" s="1"/>
  <c r="AB667" i="1"/>
  <c r="AC667" i="1" s="1"/>
  <c r="AA667" i="1"/>
  <c r="U667" i="1"/>
  <c r="P667" i="1"/>
  <c r="BK666" i="1"/>
  <c r="BA666" i="1"/>
  <c r="BB666" i="1" s="1"/>
  <c r="AS666" i="1"/>
  <c r="AG666" i="1"/>
  <c r="AH666" i="1" s="1"/>
  <c r="AD666" i="1"/>
  <c r="AB666" i="1"/>
  <c r="AC666" i="1" s="1"/>
  <c r="AA666" i="1"/>
  <c r="U666" i="1"/>
  <c r="P666" i="1"/>
  <c r="BK665" i="1"/>
  <c r="BA665" i="1"/>
  <c r="AS665" i="1"/>
  <c r="AG665" i="1"/>
  <c r="AH665" i="1" s="1"/>
  <c r="AD665" i="1"/>
  <c r="AB665" i="1"/>
  <c r="AC665" i="1" s="1"/>
  <c r="AA665" i="1"/>
  <c r="U665" i="1"/>
  <c r="P665" i="1"/>
  <c r="BK664" i="1"/>
  <c r="BA664" i="1"/>
  <c r="BB664" i="1" s="1"/>
  <c r="AS664" i="1"/>
  <c r="AG664" i="1"/>
  <c r="AH664" i="1" s="1"/>
  <c r="AD664" i="1"/>
  <c r="AB664" i="1"/>
  <c r="AC664" i="1" s="1"/>
  <c r="AA664" i="1"/>
  <c r="U664" i="1"/>
  <c r="P664" i="1"/>
  <c r="BK663" i="1"/>
  <c r="BA663" i="1"/>
  <c r="BB663" i="1" s="1"/>
  <c r="AS663" i="1"/>
  <c r="AG663" i="1"/>
  <c r="AH663" i="1" s="1"/>
  <c r="AD663" i="1"/>
  <c r="AB663" i="1"/>
  <c r="AC663" i="1" s="1"/>
  <c r="AA663" i="1"/>
  <c r="U663" i="1"/>
  <c r="P663" i="1"/>
  <c r="BK662" i="1"/>
  <c r="BA662" i="1"/>
  <c r="AS662" i="1"/>
  <c r="AG662" i="1"/>
  <c r="AH662" i="1" s="1"/>
  <c r="AD662" i="1"/>
  <c r="AB662" i="1"/>
  <c r="AC662" i="1" s="1"/>
  <c r="AA662" i="1"/>
  <c r="U662" i="1"/>
  <c r="P662" i="1"/>
  <c r="BK661" i="1"/>
  <c r="BA661" i="1"/>
  <c r="AS661" i="1"/>
  <c r="AG661" i="1"/>
  <c r="AH661" i="1" s="1"/>
  <c r="AD661" i="1"/>
  <c r="AB661" i="1"/>
  <c r="AC661" i="1" s="1"/>
  <c r="AA661" i="1"/>
  <c r="U661" i="1"/>
  <c r="P661" i="1"/>
  <c r="BK660" i="1"/>
  <c r="BA660" i="1"/>
  <c r="BB660" i="1" s="1"/>
  <c r="AS660" i="1"/>
  <c r="AG660" i="1"/>
  <c r="AH660" i="1" s="1"/>
  <c r="AD660" i="1"/>
  <c r="AB660" i="1"/>
  <c r="AC660" i="1" s="1"/>
  <c r="AA660" i="1"/>
  <c r="U660" i="1"/>
  <c r="P660" i="1"/>
  <c r="BK659" i="1"/>
  <c r="BA659" i="1"/>
  <c r="AS659" i="1"/>
  <c r="AG659" i="1"/>
  <c r="AH659" i="1" s="1"/>
  <c r="AD659" i="1"/>
  <c r="AE659" i="1" s="1"/>
  <c r="AB659" i="1"/>
  <c r="AC659" i="1" s="1"/>
  <c r="AA659" i="1"/>
  <c r="U659" i="1"/>
  <c r="P659" i="1"/>
  <c r="BK658" i="1"/>
  <c r="BA658" i="1"/>
  <c r="AS658" i="1"/>
  <c r="AG658" i="1"/>
  <c r="AH658" i="1" s="1"/>
  <c r="AD658" i="1"/>
  <c r="AE658" i="1" s="1"/>
  <c r="AB658" i="1"/>
  <c r="AC658" i="1" s="1"/>
  <c r="AA658" i="1"/>
  <c r="U658" i="1"/>
  <c r="P658" i="1"/>
  <c r="BK657" i="1"/>
  <c r="BA657" i="1"/>
  <c r="AS657" i="1"/>
  <c r="AG657" i="1"/>
  <c r="AH657" i="1" s="1"/>
  <c r="AD657" i="1"/>
  <c r="AB657" i="1"/>
  <c r="AC657" i="1" s="1"/>
  <c r="AA657" i="1"/>
  <c r="U657" i="1"/>
  <c r="P657" i="1"/>
  <c r="BK656" i="1"/>
  <c r="BA656" i="1"/>
  <c r="AS656" i="1"/>
  <c r="AG656" i="1"/>
  <c r="AH656" i="1" s="1"/>
  <c r="AD656" i="1"/>
  <c r="O656" i="1" s="1"/>
  <c r="AB656" i="1"/>
  <c r="AC656" i="1" s="1"/>
  <c r="AA656" i="1"/>
  <c r="U656" i="1"/>
  <c r="P656" i="1"/>
  <c r="BK655" i="1"/>
  <c r="BA655" i="1"/>
  <c r="BB655" i="1" s="1"/>
  <c r="AS655" i="1"/>
  <c r="AG655" i="1"/>
  <c r="AH655" i="1" s="1"/>
  <c r="AD655" i="1"/>
  <c r="AB655" i="1"/>
  <c r="AC655" i="1" s="1"/>
  <c r="AA655" i="1"/>
  <c r="U655" i="1"/>
  <c r="P655" i="1"/>
  <c r="BK654" i="1"/>
  <c r="BA654" i="1"/>
  <c r="AS654" i="1"/>
  <c r="AG654" i="1"/>
  <c r="AH654" i="1" s="1"/>
  <c r="AD654" i="1"/>
  <c r="AE654" i="1" s="1"/>
  <c r="AB654" i="1"/>
  <c r="AC654" i="1" s="1"/>
  <c r="AA654" i="1"/>
  <c r="U654" i="1"/>
  <c r="P654" i="1"/>
  <c r="BK653" i="1"/>
  <c r="BA653" i="1"/>
  <c r="BB653" i="1" s="1"/>
  <c r="AS653" i="1"/>
  <c r="AG653" i="1"/>
  <c r="AH653" i="1" s="1"/>
  <c r="AD653" i="1"/>
  <c r="AB653" i="1"/>
  <c r="AC653" i="1" s="1"/>
  <c r="AA653" i="1"/>
  <c r="U653" i="1"/>
  <c r="P653" i="1"/>
  <c r="BK652" i="1"/>
  <c r="BA652" i="1"/>
  <c r="AS652" i="1"/>
  <c r="AG652" i="1"/>
  <c r="AH652" i="1" s="1"/>
  <c r="AD652" i="1"/>
  <c r="AB652" i="1"/>
  <c r="AC652" i="1" s="1"/>
  <c r="AA652" i="1"/>
  <c r="U652" i="1"/>
  <c r="P652" i="1"/>
  <c r="BK651" i="1"/>
  <c r="BA651" i="1"/>
  <c r="BB651" i="1" s="1"/>
  <c r="AS651" i="1"/>
  <c r="AG651" i="1"/>
  <c r="AH651" i="1" s="1"/>
  <c r="AD651" i="1"/>
  <c r="O651" i="1" s="1"/>
  <c r="AB651" i="1"/>
  <c r="AC651" i="1" s="1"/>
  <c r="AA651" i="1"/>
  <c r="U651" i="1"/>
  <c r="P651" i="1"/>
  <c r="M651" i="1"/>
  <c r="BK650" i="1"/>
  <c r="BA650" i="1"/>
  <c r="BB650" i="1" s="1"/>
  <c r="AS650" i="1"/>
  <c r="AG650" i="1"/>
  <c r="AH650" i="1" s="1"/>
  <c r="AD650" i="1"/>
  <c r="AB650" i="1"/>
  <c r="AC650" i="1" s="1"/>
  <c r="AA650" i="1"/>
  <c r="U650" i="1"/>
  <c r="P650" i="1"/>
  <c r="BK649" i="1"/>
  <c r="BA649" i="1"/>
  <c r="AS649" i="1"/>
  <c r="AG649" i="1"/>
  <c r="AH649" i="1" s="1"/>
  <c r="AD649" i="1"/>
  <c r="AB649" i="1"/>
  <c r="AC649" i="1" s="1"/>
  <c r="AA649" i="1"/>
  <c r="U649" i="1"/>
  <c r="P649" i="1"/>
  <c r="BK648" i="1"/>
  <c r="BA648" i="1"/>
  <c r="BB648" i="1" s="1"/>
  <c r="AS648" i="1"/>
  <c r="AG648" i="1"/>
  <c r="AH648" i="1" s="1"/>
  <c r="AD648" i="1"/>
  <c r="AE648" i="1" s="1"/>
  <c r="AB648" i="1"/>
  <c r="AC648" i="1" s="1"/>
  <c r="AA648" i="1"/>
  <c r="U648" i="1"/>
  <c r="P648" i="1"/>
  <c r="BK647" i="1"/>
  <c r="BA647" i="1"/>
  <c r="BB647" i="1" s="1"/>
  <c r="AS647" i="1"/>
  <c r="AG647" i="1"/>
  <c r="AH647" i="1" s="1"/>
  <c r="AD647" i="1"/>
  <c r="AB647" i="1"/>
  <c r="AC647" i="1" s="1"/>
  <c r="AA647" i="1"/>
  <c r="U647" i="1"/>
  <c r="P647" i="1"/>
  <c r="BK646" i="1"/>
  <c r="BA646" i="1"/>
  <c r="AS646" i="1"/>
  <c r="AG646" i="1"/>
  <c r="AH646" i="1" s="1"/>
  <c r="AD646" i="1"/>
  <c r="O646" i="1" s="1"/>
  <c r="AB646" i="1"/>
  <c r="AC646" i="1" s="1"/>
  <c r="AA646" i="1"/>
  <c r="U646" i="1"/>
  <c r="P646" i="1"/>
  <c r="BK645" i="1"/>
  <c r="BA645" i="1"/>
  <c r="AS645" i="1"/>
  <c r="AG645" i="1"/>
  <c r="AH645" i="1" s="1"/>
  <c r="AD645" i="1"/>
  <c r="AE645" i="1" s="1"/>
  <c r="AB645" i="1"/>
  <c r="AC645" i="1" s="1"/>
  <c r="AA645" i="1"/>
  <c r="U645" i="1"/>
  <c r="P645" i="1"/>
  <c r="BK644" i="1"/>
  <c r="BA644" i="1"/>
  <c r="BB644" i="1" s="1"/>
  <c r="AS644" i="1"/>
  <c r="AG644" i="1"/>
  <c r="AH644" i="1" s="1"/>
  <c r="AD644" i="1"/>
  <c r="O644" i="1" s="1"/>
  <c r="AB644" i="1"/>
  <c r="AC644" i="1" s="1"/>
  <c r="AA644" i="1"/>
  <c r="U644" i="1"/>
  <c r="P644" i="1"/>
  <c r="BK643" i="1"/>
  <c r="BA643" i="1"/>
  <c r="AS643" i="1"/>
  <c r="AG643" i="1"/>
  <c r="AH643" i="1" s="1"/>
  <c r="AD643" i="1"/>
  <c r="AE643" i="1" s="1"/>
  <c r="AB643" i="1"/>
  <c r="AC643" i="1" s="1"/>
  <c r="AA643" i="1"/>
  <c r="U643" i="1"/>
  <c r="P643" i="1"/>
  <c r="BK642" i="1"/>
  <c r="BA642" i="1"/>
  <c r="AS642" i="1"/>
  <c r="AG642" i="1"/>
  <c r="AH642" i="1" s="1"/>
  <c r="AD642" i="1"/>
  <c r="AE642" i="1" s="1"/>
  <c r="AB642" i="1"/>
  <c r="AC642" i="1" s="1"/>
  <c r="AA642" i="1"/>
  <c r="U642" i="1"/>
  <c r="P642" i="1"/>
  <c r="BK641" i="1"/>
  <c r="BA641" i="1"/>
  <c r="AS641" i="1"/>
  <c r="AG641" i="1"/>
  <c r="AH641" i="1" s="1"/>
  <c r="AD641" i="1"/>
  <c r="AE641" i="1" s="1"/>
  <c r="AB641" i="1"/>
  <c r="AC641" i="1" s="1"/>
  <c r="AA641" i="1"/>
  <c r="U641" i="1"/>
  <c r="P641" i="1"/>
  <c r="BK640" i="1"/>
  <c r="BA640" i="1"/>
  <c r="AS640" i="1"/>
  <c r="AG640" i="1"/>
  <c r="AH640" i="1" s="1"/>
  <c r="AD640" i="1"/>
  <c r="AE640" i="1" s="1"/>
  <c r="AB640" i="1"/>
  <c r="AC640" i="1" s="1"/>
  <c r="AA640" i="1"/>
  <c r="U640" i="1"/>
  <c r="P640" i="1"/>
  <c r="BK639" i="1"/>
  <c r="BA639" i="1"/>
  <c r="BB639" i="1" s="1"/>
  <c r="AS639" i="1"/>
  <c r="AG639" i="1"/>
  <c r="AH639" i="1" s="1"/>
  <c r="AD639" i="1"/>
  <c r="AB639" i="1"/>
  <c r="AC639" i="1" s="1"/>
  <c r="AA639" i="1"/>
  <c r="U639" i="1"/>
  <c r="P639" i="1"/>
  <c r="BK638" i="1"/>
  <c r="BA638" i="1"/>
  <c r="AS638" i="1"/>
  <c r="AG638" i="1"/>
  <c r="AH638" i="1" s="1"/>
  <c r="AD638" i="1"/>
  <c r="AE638" i="1" s="1"/>
  <c r="AB638" i="1"/>
  <c r="AC638" i="1" s="1"/>
  <c r="AA638" i="1"/>
  <c r="U638" i="1"/>
  <c r="P638" i="1"/>
  <c r="BK637" i="1"/>
  <c r="BA637" i="1"/>
  <c r="AS637" i="1"/>
  <c r="AG637" i="1"/>
  <c r="AH637" i="1" s="1"/>
  <c r="AD637" i="1"/>
  <c r="AE637" i="1" s="1"/>
  <c r="AB637" i="1"/>
  <c r="AC637" i="1" s="1"/>
  <c r="AA637" i="1"/>
  <c r="U637" i="1"/>
  <c r="P637" i="1"/>
  <c r="BK636" i="1"/>
  <c r="BA636" i="1"/>
  <c r="BB636" i="1" s="1"/>
  <c r="AS636" i="1"/>
  <c r="AG636" i="1"/>
  <c r="AH636" i="1" s="1"/>
  <c r="AD636" i="1"/>
  <c r="AE636" i="1" s="1"/>
  <c r="AB636" i="1"/>
  <c r="AC636" i="1" s="1"/>
  <c r="AA636" i="1"/>
  <c r="U636" i="1"/>
  <c r="P636" i="1"/>
  <c r="BK635" i="1"/>
  <c r="BA635" i="1"/>
  <c r="BB635" i="1" s="1"/>
  <c r="AS635" i="1"/>
  <c r="AG635" i="1"/>
  <c r="AH635" i="1" s="1"/>
  <c r="AD635" i="1"/>
  <c r="AE635" i="1" s="1"/>
  <c r="AB635" i="1"/>
  <c r="AC635" i="1" s="1"/>
  <c r="AA635" i="1"/>
  <c r="U635" i="1"/>
  <c r="P635" i="1"/>
  <c r="BK634" i="1"/>
  <c r="BA634" i="1"/>
  <c r="BB634" i="1" s="1"/>
  <c r="AS634" i="1"/>
  <c r="AG634" i="1"/>
  <c r="AH634" i="1" s="1"/>
  <c r="AD634" i="1"/>
  <c r="AE634" i="1" s="1"/>
  <c r="AB634" i="1"/>
  <c r="AC634" i="1" s="1"/>
  <c r="AA634" i="1"/>
  <c r="U634" i="1"/>
  <c r="P634" i="1"/>
  <c r="BK633" i="1"/>
  <c r="BA633" i="1"/>
  <c r="AS633" i="1"/>
  <c r="AG633" i="1"/>
  <c r="AH633" i="1" s="1"/>
  <c r="AD633" i="1"/>
  <c r="AE633" i="1" s="1"/>
  <c r="AB633" i="1"/>
  <c r="AC633" i="1" s="1"/>
  <c r="AA633" i="1"/>
  <c r="U633" i="1"/>
  <c r="P633" i="1"/>
  <c r="BK632" i="1"/>
  <c r="BA632" i="1"/>
  <c r="BB632" i="1" s="1"/>
  <c r="AS632" i="1"/>
  <c r="AG632" i="1"/>
  <c r="AH632" i="1" s="1"/>
  <c r="AD632" i="1"/>
  <c r="AE632" i="1" s="1"/>
  <c r="AB632" i="1"/>
  <c r="AC632" i="1" s="1"/>
  <c r="AA632" i="1"/>
  <c r="U632" i="1"/>
  <c r="P632" i="1"/>
  <c r="BK631" i="1"/>
  <c r="BA631" i="1"/>
  <c r="AS631" i="1"/>
  <c r="AG631" i="1"/>
  <c r="AH631" i="1" s="1"/>
  <c r="AD631" i="1"/>
  <c r="AE631" i="1" s="1"/>
  <c r="AB631" i="1"/>
  <c r="AC631" i="1" s="1"/>
  <c r="AA631" i="1"/>
  <c r="U631" i="1"/>
  <c r="P631" i="1"/>
  <c r="BK630" i="1"/>
  <c r="BA630" i="1"/>
  <c r="BB630" i="1" s="1"/>
  <c r="AS630" i="1"/>
  <c r="AG630" i="1"/>
  <c r="AH630" i="1" s="1"/>
  <c r="AD630" i="1"/>
  <c r="AE630" i="1" s="1"/>
  <c r="AB630" i="1"/>
  <c r="AC630" i="1" s="1"/>
  <c r="AA630" i="1"/>
  <c r="U630" i="1"/>
  <c r="P630" i="1"/>
  <c r="BK629" i="1"/>
  <c r="BA629" i="1"/>
  <c r="BB629" i="1" s="1"/>
  <c r="AS629" i="1"/>
  <c r="AG629" i="1"/>
  <c r="AH629" i="1" s="1"/>
  <c r="AD629" i="1"/>
  <c r="AE629" i="1" s="1"/>
  <c r="AB629" i="1"/>
  <c r="AC629" i="1" s="1"/>
  <c r="AA629" i="1"/>
  <c r="W629" i="1"/>
  <c r="P629" i="1" s="1"/>
  <c r="U629" i="1"/>
  <c r="BA628" i="1"/>
  <c r="BB628" i="1" s="1"/>
  <c r="AS628" i="1"/>
  <c r="AG628" i="1"/>
  <c r="AH628" i="1" s="1"/>
  <c r="AD628" i="1"/>
  <c r="AE628" i="1" s="1"/>
  <c r="AB628" i="1"/>
  <c r="AC628" i="1" s="1"/>
  <c r="AA628" i="1"/>
  <c r="U628" i="1"/>
  <c r="P628" i="1"/>
  <c r="BK627" i="1"/>
  <c r="BA627" i="1"/>
  <c r="AS627" i="1"/>
  <c r="AG627" i="1"/>
  <c r="AH627" i="1" s="1"/>
  <c r="AD627" i="1"/>
  <c r="O627" i="1" s="1"/>
  <c r="AB627" i="1"/>
  <c r="AC627" i="1" s="1"/>
  <c r="AA627" i="1"/>
  <c r="U627" i="1"/>
  <c r="P627" i="1"/>
  <c r="BK626" i="1"/>
  <c r="BA626" i="1"/>
  <c r="AS626" i="1"/>
  <c r="AG626" i="1"/>
  <c r="AH626" i="1" s="1"/>
  <c r="AD626" i="1"/>
  <c r="AE626" i="1" s="1"/>
  <c r="AB626" i="1"/>
  <c r="AC626" i="1" s="1"/>
  <c r="AA626" i="1"/>
  <c r="U626" i="1"/>
  <c r="P626" i="1"/>
  <c r="BK625" i="1"/>
  <c r="BA625" i="1"/>
  <c r="BB625" i="1" s="1"/>
  <c r="AS625" i="1"/>
  <c r="AG625" i="1"/>
  <c r="AH625" i="1" s="1"/>
  <c r="AD625" i="1"/>
  <c r="AB625" i="1"/>
  <c r="AC625" i="1" s="1"/>
  <c r="AA625" i="1"/>
  <c r="U625" i="1"/>
  <c r="P625" i="1"/>
  <c r="BK624" i="1"/>
  <c r="BA624" i="1"/>
  <c r="AS624" i="1"/>
  <c r="AG624" i="1"/>
  <c r="AH624" i="1" s="1"/>
  <c r="AD624" i="1"/>
  <c r="AB624" i="1"/>
  <c r="AC624" i="1" s="1"/>
  <c r="AA624" i="1"/>
  <c r="U624" i="1"/>
  <c r="P624" i="1"/>
  <c r="BK623" i="1"/>
  <c r="BA623" i="1"/>
  <c r="AS623" i="1"/>
  <c r="AG623" i="1"/>
  <c r="AH623" i="1" s="1"/>
  <c r="AD623" i="1"/>
  <c r="AB623" i="1"/>
  <c r="AC623" i="1" s="1"/>
  <c r="AA623" i="1"/>
  <c r="U623" i="1"/>
  <c r="P623" i="1"/>
  <c r="BK622" i="1"/>
  <c r="BA622" i="1"/>
  <c r="AS622" i="1"/>
  <c r="AG622" i="1"/>
  <c r="AH622" i="1" s="1"/>
  <c r="AD622" i="1"/>
  <c r="AB622" i="1"/>
  <c r="AC622" i="1" s="1"/>
  <c r="AA622" i="1"/>
  <c r="U622" i="1"/>
  <c r="P622" i="1"/>
  <c r="BK621" i="1"/>
  <c r="BA621" i="1"/>
  <c r="BB621" i="1" s="1"/>
  <c r="AS621" i="1"/>
  <c r="AG621" i="1"/>
  <c r="AH621" i="1" s="1"/>
  <c r="AD621" i="1"/>
  <c r="AB621" i="1"/>
  <c r="AC621" i="1" s="1"/>
  <c r="AA621" i="1"/>
  <c r="U621" i="1"/>
  <c r="P621" i="1"/>
  <c r="BK620" i="1"/>
  <c r="BA620" i="1"/>
  <c r="AS620" i="1"/>
  <c r="AG620" i="1"/>
  <c r="AH620" i="1" s="1"/>
  <c r="AD620" i="1"/>
  <c r="O620" i="1" s="1"/>
  <c r="AB620" i="1"/>
  <c r="AC620" i="1" s="1"/>
  <c r="AA620" i="1"/>
  <c r="U620" i="1"/>
  <c r="P620" i="1"/>
  <c r="BK619" i="1"/>
  <c r="BA619" i="1"/>
  <c r="AS619" i="1"/>
  <c r="AG619" i="1"/>
  <c r="AH619" i="1" s="1"/>
  <c r="AD619" i="1"/>
  <c r="AB619" i="1"/>
  <c r="AC619" i="1" s="1"/>
  <c r="AA619" i="1"/>
  <c r="U619" i="1"/>
  <c r="P619" i="1"/>
  <c r="BK618" i="1"/>
  <c r="BA618" i="1"/>
  <c r="AS618" i="1"/>
  <c r="AG618" i="1"/>
  <c r="AH618" i="1" s="1"/>
  <c r="AD618" i="1"/>
  <c r="AB618" i="1"/>
  <c r="AC618" i="1" s="1"/>
  <c r="AA618" i="1"/>
  <c r="U618" i="1"/>
  <c r="P618" i="1"/>
  <c r="BK617" i="1"/>
  <c r="BA617" i="1"/>
  <c r="AS617" i="1"/>
  <c r="AG617" i="1"/>
  <c r="AH617" i="1" s="1"/>
  <c r="AD617" i="1"/>
  <c r="O617" i="1" s="1"/>
  <c r="AB617" i="1"/>
  <c r="AC617" i="1" s="1"/>
  <c r="AA617" i="1"/>
  <c r="U617" i="1"/>
  <c r="P617" i="1"/>
  <c r="BK616" i="1"/>
  <c r="BA616" i="1"/>
  <c r="AS616" i="1"/>
  <c r="AG616" i="1"/>
  <c r="AH616" i="1" s="1"/>
  <c r="AD616" i="1"/>
  <c r="AB616" i="1"/>
  <c r="AC616" i="1" s="1"/>
  <c r="AA616" i="1"/>
  <c r="U616" i="1"/>
  <c r="P616" i="1"/>
  <c r="BK615" i="1"/>
  <c r="BA615" i="1"/>
  <c r="AS615" i="1"/>
  <c r="AG615" i="1"/>
  <c r="AH615" i="1" s="1"/>
  <c r="AD615" i="1"/>
  <c r="AB615" i="1"/>
  <c r="AC615" i="1" s="1"/>
  <c r="AA615" i="1"/>
  <c r="U615" i="1"/>
  <c r="P615" i="1"/>
  <c r="BK614" i="1"/>
  <c r="BA614" i="1"/>
  <c r="BB614" i="1" s="1"/>
  <c r="AS614" i="1"/>
  <c r="AG614" i="1"/>
  <c r="AH614" i="1" s="1"/>
  <c r="AD614" i="1"/>
  <c r="AB614" i="1"/>
  <c r="AC614" i="1" s="1"/>
  <c r="AA614" i="1"/>
  <c r="U614" i="1"/>
  <c r="P614" i="1"/>
  <c r="BK613" i="1"/>
  <c r="BA613" i="1"/>
  <c r="BB613" i="1" s="1"/>
  <c r="AS613" i="1"/>
  <c r="AG613" i="1"/>
  <c r="AH613" i="1" s="1"/>
  <c r="AD613" i="1"/>
  <c r="AB613" i="1"/>
  <c r="AC613" i="1" s="1"/>
  <c r="AA613" i="1"/>
  <c r="U613" i="1"/>
  <c r="P613" i="1"/>
  <c r="BK612" i="1"/>
  <c r="BA612" i="1"/>
  <c r="BB612" i="1" s="1"/>
  <c r="AS612" i="1"/>
  <c r="AG612" i="1"/>
  <c r="AH612" i="1" s="1"/>
  <c r="AD612" i="1"/>
  <c r="AB612" i="1"/>
  <c r="AC612" i="1" s="1"/>
  <c r="AA612" i="1"/>
  <c r="U612" i="1"/>
  <c r="P612" i="1"/>
  <c r="BK611" i="1"/>
  <c r="BA611" i="1"/>
  <c r="BB611" i="1" s="1"/>
  <c r="AS611" i="1"/>
  <c r="AG611" i="1"/>
  <c r="AH611" i="1" s="1"/>
  <c r="AD611" i="1"/>
  <c r="O611" i="1" s="1"/>
  <c r="AB611" i="1"/>
  <c r="AC611" i="1" s="1"/>
  <c r="AA611" i="1"/>
  <c r="U611" i="1"/>
  <c r="P611" i="1"/>
  <c r="BK610" i="1"/>
  <c r="BA610" i="1"/>
  <c r="AS610" i="1"/>
  <c r="AG610" i="1"/>
  <c r="AH610" i="1" s="1"/>
  <c r="AD610" i="1"/>
  <c r="AE610" i="1" s="1"/>
  <c r="AB610" i="1"/>
  <c r="AC610" i="1" s="1"/>
  <c r="AA610" i="1"/>
  <c r="U610" i="1"/>
  <c r="P610" i="1"/>
  <c r="BK609" i="1"/>
  <c r="BA609" i="1"/>
  <c r="BB609" i="1" s="1"/>
  <c r="AS609" i="1"/>
  <c r="AG609" i="1"/>
  <c r="AH609" i="1" s="1"/>
  <c r="AD609" i="1"/>
  <c r="O609" i="1" s="1"/>
  <c r="AB609" i="1"/>
  <c r="AC609" i="1" s="1"/>
  <c r="AA609" i="1"/>
  <c r="U609" i="1"/>
  <c r="P609" i="1"/>
  <c r="BK608" i="1"/>
  <c r="BA608" i="1"/>
  <c r="AS608" i="1"/>
  <c r="AG608" i="1"/>
  <c r="AH608" i="1" s="1"/>
  <c r="AD608" i="1"/>
  <c r="O608" i="1" s="1"/>
  <c r="AB608" i="1"/>
  <c r="AC608" i="1" s="1"/>
  <c r="AA608" i="1"/>
  <c r="U608" i="1"/>
  <c r="P608" i="1"/>
  <c r="BK607" i="1"/>
  <c r="BA607" i="1"/>
  <c r="AS607" i="1"/>
  <c r="AG607" i="1"/>
  <c r="AH607" i="1" s="1"/>
  <c r="AD607" i="1"/>
  <c r="O607" i="1" s="1"/>
  <c r="AB607" i="1"/>
  <c r="AC607" i="1" s="1"/>
  <c r="AA607" i="1"/>
  <c r="U607" i="1"/>
  <c r="P607" i="1"/>
  <c r="BK606" i="1"/>
  <c r="BA606" i="1"/>
  <c r="BB606" i="1" s="1"/>
  <c r="AS606" i="1"/>
  <c r="AG606" i="1"/>
  <c r="AH606" i="1" s="1"/>
  <c r="AD606" i="1"/>
  <c r="AB606" i="1"/>
  <c r="AC606" i="1" s="1"/>
  <c r="AA606" i="1"/>
  <c r="U606" i="1"/>
  <c r="P606" i="1"/>
  <c r="BK605" i="1"/>
  <c r="BA605" i="1"/>
  <c r="BB605" i="1" s="1"/>
  <c r="AS605" i="1"/>
  <c r="AG605" i="1"/>
  <c r="AH605" i="1" s="1"/>
  <c r="AD605" i="1"/>
  <c r="O605" i="1" s="1"/>
  <c r="AB605" i="1"/>
  <c r="AC605" i="1" s="1"/>
  <c r="AA605" i="1"/>
  <c r="W605" i="1"/>
  <c r="P605" i="1" s="1"/>
  <c r="U605" i="1"/>
  <c r="BK604" i="1"/>
  <c r="BA604" i="1"/>
  <c r="BB604" i="1" s="1"/>
  <c r="AS604" i="1"/>
  <c r="AG604" i="1"/>
  <c r="AH604" i="1" s="1"/>
  <c r="AD604" i="1"/>
  <c r="AB604" i="1"/>
  <c r="AC604" i="1" s="1"/>
  <c r="AA604" i="1"/>
  <c r="U604" i="1"/>
  <c r="P604" i="1"/>
  <c r="BK603" i="1"/>
  <c r="BA603" i="1"/>
  <c r="BB603" i="1" s="1"/>
  <c r="AS603" i="1"/>
  <c r="AG603" i="1"/>
  <c r="AH603" i="1" s="1"/>
  <c r="AD603" i="1"/>
  <c r="AB603" i="1"/>
  <c r="AC603" i="1" s="1"/>
  <c r="AA603" i="1"/>
  <c r="U603" i="1"/>
  <c r="P603" i="1"/>
  <c r="BK602" i="1"/>
  <c r="BA602" i="1"/>
  <c r="BB602" i="1" s="1"/>
  <c r="AS602" i="1"/>
  <c r="AG602" i="1"/>
  <c r="AH602" i="1" s="1"/>
  <c r="AD602" i="1"/>
  <c r="AE602" i="1" s="1"/>
  <c r="AB602" i="1"/>
  <c r="AC602" i="1" s="1"/>
  <c r="AA602" i="1"/>
  <c r="U602" i="1"/>
  <c r="P602" i="1"/>
  <c r="BK601" i="1"/>
  <c r="BA601" i="1"/>
  <c r="AS601" i="1"/>
  <c r="AG601" i="1"/>
  <c r="AH601" i="1" s="1"/>
  <c r="AD601" i="1"/>
  <c r="AB601" i="1"/>
  <c r="AC601" i="1" s="1"/>
  <c r="AA601" i="1"/>
  <c r="U601" i="1"/>
  <c r="P601" i="1"/>
  <c r="BK600" i="1"/>
  <c r="BA600" i="1"/>
  <c r="BB600" i="1" s="1"/>
  <c r="AS600" i="1"/>
  <c r="AG600" i="1"/>
  <c r="AH600" i="1" s="1"/>
  <c r="AD600" i="1"/>
  <c r="O600" i="1" s="1"/>
  <c r="AB600" i="1"/>
  <c r="AC600" i="1" s="1"/>
  <c r="AA600" i="1"/>
  <c r="U600" i="1"/>
  <c r="P600" i="1"/>
  <c r="BK599" i="1"/>
  <c r="BA599" i="1"/>
  <c r="BB599" i="1" s="1"/>
  <c r="AS599" i="1"/>
  <c r="AG599" i="1"/>
  <c r="AH599" i="1" s="1"/>
  <c r="AD599" i="1"/>
  <c r="O599" i="1" s="1"/>
  <c r="AB599" i="1"/>
  <c r="AC599" i="1" s="1"/>
  <c r="AA599" i="1"/>
  <c r="U599" i="1"/>
  <c r="P599" i="1"/>
  <c r="BK598" i="1"/>
  <c r="BA598" i="1"/>
  <c r="BB598" i="1" s="1"/>
  <c r="AS598" i="1"/>
  <c r="AG598" i="1"/>
  <c r="AH598" i="1" s="1"/>
  <c r="AD598" i="1"/>
  <c r="AB598" i="1"/>
  <c r="AC598" i="1" s="1"/>
  <c r="AA598" i="1"/>
  <c r="U598" i="1"/>
  <c r="P598" i="1"/>
  <c r="BK597" i="1"/>
  <c r="BA597" i="1"/>
  <c r="BB597" i="1" s="1"/>
  <c r="AS597" i="1"/>
  <c r="AG597" i="1"/>
  <c r="AH597" i="1" s="1"/>
  <c r="AD597" i="1"/>
  <c r="O597" i="1" s="1"/>
  <c r="AB597" i="1"/>
  <c r="AC597" i="1" s="1"/>
  <c r="AA597" i="1"/>
  <c r="U597" i="1"/>
  <c r="P597" i="1"/>
  <c r="BK596" i="1"/>
  <c r="BA596" i="1"/>
  <c r="AS596" i="1"/>
  <c r="AG596" i="1"/>
  <c r="AH596" i="1" s="1"/>
  <c r="AD596" i="1"/>
  <c r="O596" i="1" s="1"/>
  <c r="AB596" i="1"/>
  <c r="AC596" i="1" s="1"/>
  <c r="AA596" i="1"/>
  <c r="U596" i="1"/>
  <c r="P596" i="1"/>
  <c r="BK595" i="1"/>
  <c r="BA595" i="1"/>
  <c r="BB595" i="1" s="1"/>
  <c r="AS595" i="1"/>
  <c r="AG595" i="1"/>
  <c r="AH595" i="1" s="1"/>
  <c r="AD595" i="1"/>
  <c r="O595" i="1" s="1"/>
  <c r="AB595" i="1"/>
  <c r="AC595" i="1" s="1"/>
  <c r="AA595" i="1"/>
  <c r="U595" i="1"/>
  <c r="P595" i="1"/>
  <c r="BK594" i="1"/>
  <c r="BA594" i="1"/>
  <c r="AS594" i="1"/>
  <c r="AG594" i="1"/>
  <c r="AH594" i="1" s="1"/>
  <c r="AD594" i="1"/>
  <c r="AE594" i="1" s="1"/>
  <c r="AB594" i="1"/>
  <c r="AC594" i="1" s="1"/>
  <c r="AA594" i="1"/>
  <c r="U594" i="1"/>
  <c r="P594" i="1"/>
  <c r="BK593" i="1"/>
  <c r="BA593" i="1"/>
  <c r="AS593" i="1"/>
  <c r="AG593" i="1"/>
  <c r="AH593" i="1" s="1"/>
  <c r="AD593" i="1"/>
  <c r="AE593" i="1" s="1"/>
  <c r="AB593" i="1"/>
  <c r="AC593" i="1" s="1"/>
  <c r="AA593" i="1"/>
  <c r="U593" i="1"/>
  <c r="P593" i="1"/>
  <c r="BK592" i="1"/>
  <c r="BA592" i="1"/>
  <c r="AS592" i="1"/>
  <c r="AG592" i="1"/>
  <c r="AH592" i="1" s="1"/>
  <c r="AD592" i="1"/>
  <c r="AB592" i="1"/>
  <c r="AC592" i="1" s="1"/>
  <c r="AA592" i="1"/>
  <c r="U592" i="1"/>
  <c r="P592" i="1"/>
  <c r="BK591" i="1"/>
  <c r="BA591" i="1"/>
  <c r="AS591" i="1"/>
  <c r="AG591" i="1"/>
  <c r="AH591" i="1" s="1"/>
  <c r="AD591" i="1"/>
  <c r="AB591" i="1"/>
  <c r="AC591" i="1" s="1"/>
  <c r="AA591" i="1"/>
  <c r="U591" i="1"/>
  <c r="P591" i="1"/>
  <c r="BK590" i="1"/>
  <c r="BA590" i="1"/>
  <c r="AS590" i="1"/>
  <c r="AG590" i="1"/>
  <c r="AH590" i="1" s="1"/>
  <c r="AD590" i="1"/>
  <c r="O590" i="1" s="1"/>
  <c r="AB590" i="1"/>
  <c r="AC590" i="1" s="1"/>
  <c r="AA590" i="1"/>
  <c r="U590" i="1"/>
  <c r="P590" i="1"/>
  <c r="BK589" i="1"/>
  <c r="BA589" i="1"/>
  <c r="BB589" i="1" s="1"/>
  <c r="AS589" i="1"/>
  <c r="AG589" i="1"/>
  <c r="AH589" i="1" s="1"/>
  <c r="AD589" i="1"/>
  <c r="AE589" i="1" s="1"/>
  <c r="AB589" i="1"/>
  <c r="AC589" i="1" s="1"/>
  <c r="AA589" i="1"/>
  <c r="U589" i="1"/>
  <c r="P589" i="1"/>
  <c r="BK588" i="1"/>
  <c r="BA588" i="1"/>
  <c r="BB588" i="1" s="1"/>
  <c r="AS588" i="1"/>
  <c r="AG588" i="1"/>
  <c r="AH588" i="1" s="1"/>
  <c r="AD588" i="1"/>
  <c r="AB588" i="1"/>
  <c r="AC588" i="1" s="1"/>
  <c r="AA588" i="1"/>
  <c r="U588" i="1"/>
  <c r="P588" i="1"/>
  <c r="BK587" i="1"/>
  <c r="BA587" i="1"/>
  <c r="BB587" i="1" s="1"/>
  <c r="AS587" i="1"/>
  <c r="AG587" i="1"/>
  <c r="AH587" i="1" s="1"/>
  <c r="AD587" i="1"/>
  <c r="O587" i="1" s="1"/>
  <c r="AB587" i="1"/>
  <c r="AC587" i="1" s="1"/>
  <c r="AA587" i="1"/>
  <c r="U587" i="1"/>
  <c r="P587" i="1"/>
  <c r="BK586" i="1"/>
  <c r="BA586" i="1"/>
  <c r="AS586" i="1"/>
  <c r="AG586" i="1"/>
  <c r="AH586" i="1" s="1"/>
  <c r="AD586" i="1"/>
  <c r="AE586" i="1" s="1"/>
  <c r="AB586" i="1"/>
  <c r="AC586" i="1" s="1"/>
  <c r="AA586" i="1"/>
  <c r="U586" i="1"/>
  <c r="P586" i="1"/>
  <c r="BK585" i="1"/>
  <c r="BA585" i="1"/>
  <c r="BB585" i="1" s="1"/>
  <c r="AS585" i="1"/>
  <c r="AG585" i="1"/>
  <c r="AH585" i="1" s="1"/>
  <c r="AD585" i="1"/>
  <c r="AE585" i="1" s="1"/>
  <c r="AB585" i="1"/>
  <c r="AC585" i="1" s="1"/>
  <c r="AA585" i="1"/>
  <c r="U585" i="1"/>
  <c r="P585" i="1"/>
  <c r="BK584" i="1"/>
  <c r="BA584" i="1"/>
  <c r="AS584" i="1"/>
  <c r="AG584" i="1"/>
  <c r="AH584" i="1" s="1"/>
  <c r="AD584" i="1"/>
  <c r="AB584" i="1"/>
  <c r="AC584" i="1" s="1"/>
  <c r="AA584" i="1"/>
  <c r="W584" i="1"/>
  <c r="P584" i="1" s="1"/>
  <c r="U584" i="1"/>
  <c r="BK583" i="1"/>
  <c r="BA583" i="1"/>
  <c r="BB583" i="1" s="1"/>
  <c r="AS583" i="1"/>
  <c r="AG583" i="1"/>
  <c r="AH583" i="1" s="1"/>
  <c r="AD583" i="1"/>
  <c r="AE583" i="1" s="1"/>
  <c r="AB583" i="1"/>
  <c r="AC583" i="1" s="1"/>
  <c r="AA583" i="1"/>
  <c r="U583" i="1"/>
  <c r="P583" i="1"/>
  <c r="BK582" i="1"/>
  <c r="BA582" i="1"/>
  <c r="AS582" i="1"/>
  <c r="AG582" i="1"/>
  <c r="AH582" i="1" s="1"/>
  <c r="AD582" i="1"/>
  <c r="AE582" i="1" s="1"/>
  <c r="AB582" i="1"/>
  <c r="AC582" i="1" s="1"/>
  <c r="AA582" i="1"/>
  <c r="U582" i="1"/>
  <c r="P582" i="1"/>
  <c r="BK581" i="1"/>
  <c r="BA581" i="1"/>
  <c r="BB581" i="1" s="1"/>
  <c r="AS581" i="1"/>
  <c r="AG581" i="1"/>
  <c r="AH581" i="1" s="1"/>
  <c r="AD581" i="1"/>
  <c r="AB581" i="1"/>
  <c r="AC581" i="1" s="1"/>
  <c r="AA581" i="1"/>
  <c r="W581" i="1"/>
  <c r="P581" i="1" s="1"/>
  <c r="U581" i="1"/>
  <c r="BK580" i="1"/>
  <c r="BA580" i="1"/>
  <c r="AS580" i="1"/>
  <c r="AG580" i="1"/>
  <c r="AH580" i="1" s="1"/>
  <c r="AD580" i="1"/>
  <c r="AB580" i="1"/>
  <c r="AC580" i="1" s="1"/>
  <c r="AA580" i="1"/>
  <c r="U580" i="1"/>
  <c r="P580" i="1"/>
  <c r="BK579" i="1"/>
  <c r="BA579" i="1"/>
  <c r="BB579" i="1" s="1"/>
  <c r="AS579" i="1"/>
  <c r="AG579" i="1"/>
  <c r="AH579" i="1" s="1"/>
  <c r="AD579" i="1"/>
  <c r="O579" i="1" s="1"/>
  <c r="AB579" i="1"/>
  <c r="AC579" i="1" s="1"/>
  <c r="AA579" i="1"/>
  <c r="U579" i="1"/>
  <c r="P579" i="1"/>
  <c r="BK578" i="1"/>
  <c r="BA578" i="1"/>
  <c r="AS578" i="1"/>
  <c r="AG578" i="1"/>
  <c r="AH578" i="1" s="1"/>
  <c r="AD578" i="1"/>
  <c r="AB578" i="1"/>
  <c r="AC578" i="1" s="1"/>
  <c r="AA578" i="1"/>
  <c r="U578" i="1"/>
  <c r="P578" i="1"/>
  <c r="BA577" i="1"/>
  <c r="BB577" i="1" s="1"/>
  <c r="AS577" i="1"/>
  <c r="AG577" i="1"/>
  <c r="AH577" i="1" s="1"/>
  <c r="AD577" i="1"/>
  <c r="AE577" i="1" s="1"/>
  <c r="AB577" i="1"/>
  <c r="AC577" i="1" s="1"/>
  <c r="AA577" i="1"/>
  <c r="W577" i="1"/>
  <c r="P577" i="1" s="1"/>
  <c r="U577" i="1"/>
  <c r="BK576" i="1"/>
  <c r="BA576" i="1"/>
  <c r="AS576" i="1"/>
  <c r="AG576" i="1"/>
  <c r="AH576" i="1" s="1"/>
  <c r="AD576" i="1"/>
  <c r="O576" i="1" s="1"/>
  <c r="AB576" i="1"/>
  <c r="AC576" i="1" s="1"/>
  <c r="AA576" i="1"/>
  <c r="W576" i="1"/>
  <c r="P576" i="1" s="1"/>
  <c r="U576" i="1"/>
  <c r="BK575" i="1"/>
  <c r="BA575" i="1"/>
  <c r="BB575" i="1" s="1"/>
  <c r="AS575" i="1"/>
  <c r="AG575" i="1"/>
  <c r="AH575" i="1" s="1"/>
  <c r="AD575" i="1"/>
  <c r="AE575" i="1" s="1"/>
  <c r="AB575" i="1"/>
  <c r="AC575" i="1" s="1"/>
  <c r="AA575" i="1"/>
  <c r="U575" i="1"/>
  <c r="P575" i="1"/>
  <c r="BK574" i="1"/>
  <c r="BA574" i="1"/>
  <c r="BB574" i="1" s="1"/>
  <c r="AS574" i="1"/>
  <c r="AG574" i="1"/>
  <c r="AH574" i="1" s="1"/>
  <c r="AD574" i="1"/>
  <c r="AB574" i="1"/>
  <c r="AC574" i="1" s="1"/>
  <c r="AA574" i="1"/>
  <c r="U574" i="1"/>
  <c r="P574" i="1"/>
  <c r="BK573" i="1"/>
  <c r="BA573" i="1"/>
  <c r="AS573" i="1"/>
  <c r="AG573" i="1"/>
  <c r="AH573" i="1" s="1"/>
  <c r="AD573" i="1"/>
  <c r="O573" i="1" s="1"/>
  <c r="AB573" i="1"/>
  <c r="AC573" i="1" s="1"/>
  <c r="AA573" i="1"/>
  <c r="U573" i="1"/>
  <c r="P573" i="1"/>
  <c r="BK572" i="1"/>
  <c r="BA572" i="1"/>
  <c r="BB572" i="1" s="1"/>
  <c r="AS572" i="1"/>
  <c r="AG572" i="1"/>
  <c r="AH572" i="1" s="1"/>
  <c r="AD572" i="1"/>
  <c r="O572" i="1" s="1"/>
  <c r="AB572" i="1"/>
  <c r="AC572" i="1" s="1"/>
  <c r="AA572" i="1"/>
  <c r="U572" i="1"/>
  <c r="P572" i="1"/>
  <c r="BK571" i="1"/>
  <c r="BA571" i="1"/>
  <c r="BB571" i="1" s="1"/>
  <c r="AS571" i="1"/>
  <c r="AG571" i="1"/>
  <c r="AH571" i="1" s="1"/>
  <c r="AD571" i="1"/>
  <c r="AE571" i="1" s="1"/>
  <c r="AB571" i="1"/>
  <c r="AC571" i="1" s="1"/>
  <c r="AA571" i="1"/>
  <c r="U571" i="1"/>
  <c r="P571" i="1"/>
  <c r="BK570" i="1"/>
  <c r="BA570" i="1"/>
  <c r="BB570" i="1" s="1"/>
  <c r="AS570" i="1"/>
  <c r="AG570" i="1"/>
  <c r="AH570" i="1" s="1"/>
  <c r="AD570" i="1"/>
  <c r="AB570" i="1"/>
  <c r="AC570" i="1" s="1"/>
  <c r="AA570" i="1"/>
  <c r="W570" i="1"/>
  <c r="P570" i="1" s="1"/>
  <c r="U570" i="1"/>
  <c r="BK569" i="1"/>
  <c r="BA569" i="1"/>
  <c r="BB569" i="1" s="1"/>
  <c r="AS569" i="1"/>
  <c r="AG569" i="1"/>
  <c r="AH569" i="1" s="1"/>
  <c r="AD569" i="1"/>
  <c r="O569" i="1" s="1"/>
  <c r="AB569" i="1"/>
  <c r="AC569" i="1" s="1"/>
  <c r="AA569" i="1"/>
  <c r="U569" i="1"/>
  <c r="P569" i="1"/>
  <c r="BK568" i="1"/>
  <c r="BA568" i="1"/>
  <c r="AS568" i="1"/>
  <c r="AG568" i="1"/>
  <c r="AH568" i="1" s="1"/>
  <c r="AD568" i="1"/>
  <c r="AB568" i="1"/>
  <c r="AC568" i="1" s="1"/>
  <c r="AA568" i="1"/>
  <c r="U568" i="1"/>
  <c r="P568" i="1"/>
  <c r="BK567" i="1"/>
  <c r="BA567" i="1"/>
  <c r="AS567" i="1"/>
  <c r="AG567" i="1"/>
  <c r="AH567" i="1" s="1"/>
  <c r="AD567" i="1"/>
  <c r="AB567" i="1"/>
  <c r="AC567" i="1" s="1"/>
  <c r="AA567" i="1"/>
  <c r="W567" i="1"/>
  <c r="P567" i="1" s="1"/>
  <c r="U567" i="1"/>
  <c r="BK566" i="1"/>
  <c r="BA566" i="1"/>
  <c r="BB566" i="1" s="1"/>
  <c r="AS566" i="1"/>
  <c r="AG566" i="1"/>
  <c r="AH566" i="1" s="1"/>
  <c r="AD566" i="1"/>
  <c r="O566" i="1" s="1"/>
  <c r="AB566" i="1"/>
  <c r="AC566" i="1" s="1"/>
  <c r="AA566" i="1"/>
  <c r="U566" i="1"/>
  <c r="P566" i="1"/>
  <c r="BK565" i="1"/>
  <c r="BA565" i="1"/>
  <c r="BB565" i="1" s="1"/>
  <c r="AS565" i="1"/>
  <c r="AG565" i="1"/>
  <c r="AH565" i="1" s="1"/>
  <c r="AD565" i="1"/>
  <c r="AB565" i="1"/>
  <c r="AC565" i="1" s="1"/>
  <c r="AA565" i="1"/>
  <c r="U565" i="1"/>
  <c r="P565" i="1"/>
  <c r="BK564" i="1"/>
  <c r="BA564" i="1"/>
  <c r="AS564" i="1"/>
  <c r="AG564" i="1"/>
  <c r="AH564" i="1" s="1"/>
  <c r="AD564" i="1"/>
  <c r="O564" i="1" s="1"/>
  <c r="AB564" i="1"/>
  <c r="AC564" i="1" s="1"/>
  <c r="AA564" i="1"/>
  <c r="U564" i="1"/>
  <c r="P564" i="1"/>
  <c r="BK563" i="1"/>
  <c r="BA563" i="1"/>
  <c r="BB563" i="1" s="1"/>
  <c r="AS563" i="1"/>
  <c r="AG563" i="1"/>
  <c r="AH563" i="1" s="1"/>
  <c r="AD563" i="1"/>
  <c r="AB563" i="1"/>
  <c r="AC563" i="1" s="1"/>
  <c r="AA563" i="1"/>
  <c r="U563" i="1"/>
  <c r="P563" i="1"/>
  <c r="BK562" i="1"/>
  <c r="BA562" i="1"/>
  <c r="AS562" i="1"/>
  <c r="AG562" i="1"/>
  <c r="AH562" i="1" s="1"/>
  <c r="AD562" i="1"/>
  <c r="AE562" i="1" s="1"/>
  <c r="AB562" i="1"/>
  <c r="AC562" i="1" s="1"/>
  <c r="AA562" i="1"/>
  <c r="U562" i="1"/>
  <c r="P562" i="1"/>
  <c r="BK561" i="1"/>
  <c r="BA561" i="1"/>
  <c r="BB561" i="1" s="1"/>
  <c r="AS561" i="1"/>
  <c r="AG561" i="1"/>
  <c r="AH561" i="1" s="1"/>
  <c r="AD561" i="1"/>
  <c r="AB561" i="1"/>
  <c r="AC561" i="1" s="1"/>
  <c r="AA561" i="1"/>
  <c r="U561" i="1"/>
  <c r="P561" i="1"/>
  <c r="BK560" i="1"/>
  <c r="BA560" i="1"/>
  <c r="BB560" i="1" s="1"/>
  <c r="AS560" i="1"/>
  <c r="AG560" i="1"/>
  <c r="AH560" i="1" s="1"/>
  <c r="AD560" i="1"/>
  <c r="O560" i="1" s="1"/>
  <c r="AB560" i="1"/>
  <c r="AC560" i="1" s="1"/>
  <c r="AA560" i="1"/>
  <c r="U560" i="1"/>
  <c r="P560" i="1"/>
  <c r="BK559" i="1"/>
  <c r="BA559" i="1"/>
  <c r="AS559" i="1"/>
  <c r="AG559" i="1"/>
  <c r="AH559" i="1" s="1"/>
  <c r="AD559" i="1"/>
  <c r="AB559" i="1"/>
  <c r="AC559" i="1" s="1"/>
  <c r="AA559" i="1"/>
  <c r="W559" i="1"/>
  <c r="P559" i="1" s="1"/>
  <c r="U559" i="1"/>
  <c r="BK558" i="1"/>
  <c r="BA558" i="1"/>
  <c r="BB558" i="1" s="1"/>
  <c r="AS558" i="1"/>
  <c r="AG558" i="1"/>
  <c r="AH558" i="1" s="1"/>
  <c r="AD558" i="1"/>
  <c r="AB558" i="1"/>
  <c r="AC558" i="1" s="1"/>
  <c r="AA558" i="1"/>
  <c r="U558" i="1"/>
  <c r="P558" i="1"/>
  <c r="BK557" i="1"/>
  <c r="BA557" i="1"/>
  <c r="BB557" i="1" s="1"/>
  <c r="AS557" i="1"/>
  <c r="AG557" i="1"/>
  <c r="AH557" i="1" s="1"/>
  <c r="AD557" i="1"/>
  <c r="AE557" i="1" s="1"/>
  <c r="AB557" i="1"/>
  <c r="AC557" i="1" s="1"/>
  <c r="AA557" i="1"/>
  <c r="U557" i="1"/>
  <c r="P557" i="1"/>
  <c r="BK556" i="1"/>
  <c r="BA556" i="1"/>
  <c r="AS556" i="1"/>
  <c r="AG556" i="1"/>
  <c r="AH556" i="1" s="1"/>
  <c r="AD556" i="1"/>
  <c r="AB556" i="1"/>
  <c r="AC556" i="1" s="1"/>
  <c r="AA556" i="1"/>
  <c r="U556" i="1"/>
  <c r="P556" i="1"/>
  <c r="BK555" i="1"/>
  <c r="BA555" i="1"/>
  <c r="BB555" i="1" s="1"/>
  <c r="AS555" i="1"/>
  <c r="AG555" i="1"/>
  <c r="AH555" i="1" s="1"/>
  <c r="AD555" i="1"/>
  <c r="O555" i="1" s="1"/>
  <c r="AB555" i="1"/>
  <c r="AC555" i="1" s="1"/>
  <c r="AA555" i="1"/>
  <c r="U555" i="1"/>
  <c r="P555" i="1"/>
  <c r="BK554" i="1"/>
  <c r="BA554" i="1"/>
  <c r="AS554" i="1"/>
  <c r="AG554" i="1"/>
  <c r="AH554" i="1" s="1"/>
  <c r="AD554" i="1"/>
  <c r="AE554" i="1" s="1"/>
  <c r="AB554" i="1"/>
  <c r="AC554" i="1" s="1"/>
  <c r="AA554" i="1"/>
  <c r="U554" i="1"/>
  <c r="P554" i="1"/>
  <c r="BK553" i="1"/>
  <c r="BA553" i="1"/>
  <c r="AS553" i="1"/>
  <c r="AG553" i="1"/>
  <c r="AH553" i="1" s="1"/>
  <c r="AD553" i="1"/>
  <c r="AB553" i="1"/>
  <c r="AC553" i="1" s="1"/>
  <c r="AA553" i="1"/>
  <c r="U553" i="1"/>
  <c r="P553" i="1"/>
  <c r="BK552" i="1"/>
  <c r="BA552" i="1"/>
  <c r="AS552" i="1"/>
  <c r="AG552" i="1"/>
  <c r="AH552" i="1" s="1"/>
  <c r="AD552" i="1"/>
  <c r="AE552" i="1" s="1"/>
  <c r="AB552" i="1"/>
  <c r="AC552" i="1" s="1"/>
  <c r="AA552" i="1"/>
  <c r="W552" i="1"/>
  <c r="P552" i="1" s="1"/>
  <c r="U552" i="1"/>
  <c r="BK551" i="1"/>
  <c r="BA551" i="1"/>
  <c r="BB551" i="1" s="1"/>
  <c r="AS551" i="1"/>
  <c r="AG551" i="1"/>
  <c r="AH551" i="1" s="1"/>
  <c r="AD551" i="1"/>
  <c r="O551" i="1" s="1"/>
  <c r="AB551" i="1"/>
  <c r="AC551" i="1" s="1"/>
  <c r="AA551" i="1"/>
  <c r="U551" i="1"/>
  <c r="P551" i="1"/>
  <c r="BK550" i="1"/>
  <c r="BA550" i="1"/>
  <c r="AS550" i="1"/>
  <c r="AG550" i="1"/>
  <c r="AH550" i="1" s="1"/>
  <c r="AD550" i="1"/>
  <c r="AB550" i="1"/>
  <c r="AC550" i="1" s="1"/>
  <c r="AA550" i="1"/>
  <c r="W550" i="1"/>
  <c r="P550" i="1" s="1"/>
  <c r="U550" i="1"/>
  <c r="BK549" i="1"/>
  <c r="BA549" i="1"/>
  <c r="AS549" i="1"/>
  <c r="AG549" i="1"/>
  <c r="AH549" i="1" s="1"/>
  <c r="AD549" i="1"/>
  <c r="AE549" i="1" s="1"/>
  <c r="AB549" i="1"/>
  <c r="AC549" i="1" s="1"/>
  <c r="AA549" i="1"/>
  <c r="W549" i="1"/>
  <c r="P549" i="1" s="1"/>
  <c r="U549" i="1"/>
  <c r="BK548" i="1"/>
  <c r="BA548" i="1"/>
  <c r="BB548" i="1" s="1"/>
  <c r="AS548" i="1"/>
  <c r="AG548" i="1"/>
  <c r="AH548" i="1" s="1"/>
  <c r="AD548" i="1"/>
  <c r="AB548" i="1"/>
  <c r="AC548" i="1" s="1"/>
  <c r="AA548" i="1"/>
  <c r="W548" i="1"/>
  <c r="P548" i="1" s="1"/>
  <c r="U548" i="1"/>
  <c r="BK547" i="1"/>
  <c r="BA547" i="1"/>
  <c r="AS547" i="1"/>
  <c r="AG547" i="1"/>
  <c r="AH547" i="1" s="1"/>
  <c r="AD547" i="1"/>
  <c r="O547" i="1" s="1"/>
  <c r="AB547" i="1"/>
  <c r="AC547" i="1" s="1"/>
  <c r="AA547" i="1"/>
  <c r="U547" i="1"/>
  <c r="P547" i="1"/>
  <c r="BK546" i="1"/>
  <c r="BA546" i="1"/>
  <c r="AS546" i="1"/>
  <c r="AG546" i="1"/>
  <c r="AH546" i="1" s="1"/>
  <c r="AD546" i="1"/>
  <c r="AE546" i="1" s="1"/>
  <c r="AB546" i="1"/>
  <c r="AC546" i="1" s="1"/>
  <c r="AA546" i="1"/>
  <c r="U546" i="1"/>
  <c r="P546" i="1"/>
  <c r="BK545" i="1"/>
  <c r="BA545" i="1"/>
  <c r="BB545" i="1" s="1"/>
  <c r="AS545" i="1"/>
  <c r="AG545" i="1"/>
  <c r="AH545" i="1" s="1"/>
  <c r="AD545" i="1"/>
  <c r="O545" i="1" s="1"/>
  <c r="AB545" i="1"/>
  <c r="AC545" i="1" s="1"/>
  <c r="AA545" i="1"/>
  <c r="W545" i="1"/>
  <c r="P545" i="1" s="1"/>
  <c r="U545" i="1"/>
  <c r="BK544" i="1"/>
  <c r="BA544" i="1"/>
  <c r="AS544" i="1"/>
  <c r="AG544" i="1"/>
  <c r="AH544" i="1" s="1"/>
  <c r="AD544" i="1"/>
  <c r="AE544" i="1" s="1"/>
  <c r="AB544" i="1"/>
  <c r="AC544" i="1" s="1"/>
  <c r="AA544" i="1"/>
  <c r="U544" i="1"/>
  <c r="P544" i="1"/>
  <c r="BK543" i="1"/>
  <c r="BA543" i="1"/>
  <c r="BB543" i="1" s="1"/>
  <c r="AS543" i="1"/>
  <c r="AG543" i="1"/>
  <c r="AH543" i="1" s="1"/>
  <c r="AD543" i="1"/>
  <c r="O543" i="1" s="1"/>
  <c r="AB543" i="1"/>
  <c r="AC543" i="1" s="1"/>
  <c r="AA543" i="1"/>
  <c r="U543" i="1"/>
  <c r="P543" i="1"/>
  <c r="BK542" i="1"/>
  <c r="BA542" i="1"/>
  <c r="BB542" i="1" s="1"/>
  <c r="AS542" i="1"/>
  <c r="AG542" i="1"/>
  <c r="AH542" i="1" s="1"/>
  <c r="AD542" i="1"/>
  <c r="AE542" i="1" s="1"/>
  <c r="AB542" i="1"/>
  <c r="AC542" i="1" s="1"/>
  <c r="AA542" i="1"/>
  <c r="W542" i="1"/>
  <c r="P542" i="1" s="1"/>
  <c r="U542" i="1"/>
  <c r="BK541" i="1"/>
  <c r="BA541" i="1"/>
  <c r="AS541" i="1"/>
  <c r="AG541" i="1"/>
  <c r="AH541" i="1" s="1"/>
  <c r="AD541" i="1"/>
  <c r="AE541" i="1" s="1"/>
  <c r="AB541" i="1"/>
  <c r="AC541" i="1" s="1"/>
  <c r="AA541" i="1"/>
  <c r="U541" i="1"/>
  <c r="P541" i="1"/>
  <c r="BA540" i="1"/>
  <c r="AS540" i="1"/>
  <c r="AG540" i="1"/>
  <c r="AH540" i="1" s="1"/>
  <c r="AD540" i="1"/>
  <c r="AE540" i="1" s="1"/>
  <c r="AB540" i="1"/>
  <c r="AC540" i="1" s="1"/>
  <c r="AA540" i="1"/>
  <c r="W540" i="1"/>
  <c r="P540" i="1" s="1"/>
  <c r="U540" i="1"/>
  <c r="BK539" i="1"/>
  <c r="BA539" i="1"/>
  <c r="AS539" i="1"/>
  <c r="AG539" i="1"/>
  <c r="AH539" i="1" s="1"/>
  <c r="AD539" i="1"/>
  <c r="AB539" i="1"/>
  <c r="AC539" i="1" s="1"/>
  <c r="AA539" i="1"/>
  <c r="U539" i="1"/>
  <c r="P539" i="1"/>
  <c r="BK538" i="1"/>
  <c r="BA538" i="1"/>
  <c r="AS538" i="1"/>
  <c r="AG538" i="1"/>
  <c r="AH538" i="1" s="1"/>
  <c r="AD538" i="1"/>
  <c r="AE538" i="1" s="1"/>
  <c r="AB538" i="1"/>
  <c r="AC538" i="1" s="1"/>
  <c r="AA538" i="1"/>
  <c r="W538" i="1"/>
  <c r="P538" i="1" s="1"/>
  <c r="U538" i="1"/>
  <c r="BK537" i="1"/>
  <c r="BA537" i="1"/>
  <c r="BB537" i="1" s="1"/>
  <c r="AS537" i="1"/>
  <c r="AG537" i="1"/>
  <c r="AH537" i="1" s="1"/>
  <c r="AD537" i="1"/>
  <c r="AB537" i="1"/>
  <c r="AC537" i="1" s="1"/>
  <c r="AA537" i="1"/>
  <c r="W537" i="1"/>
  <c r="P537" i="1" s="1"/>
  <c r="U537" i="1"/>
  <c r="BK536" i="1"/>
  <c r="BA536" i="1"/>
  <c r="AS536" i="1"/>
  <c r="AG536" i="1"/>
  <c r="AH536" i="1" s="1"/>
  <c r="AD536" i="1"/>
  <c r="O536" i="1" s="1"/>
  <c r="AB536" i="1"/>
  <c r="AC536" i="1" s="1"/>
  <c r="AA536" i="1"/>
  <c r="W536" i="1"/>
  <c r="P536" i="1" s="1"/>
  <c r="U536" i="1"/>
  <c r="BA535" i="1"/>
  <c r="AS535" i="1"/>
  <c r="AG535" i="1"/>
  <c r="AH535" i="1" s="1"/>
  <c r="AD535" i="1"/>
  <c r="AE535" i="1" s="1"/>
  <c r="AB535" i="1"/>
  <c r="AC535" i="1" s="1"/>
  <c r="AA535" i="1"/>
  <c r="W535" i="1"/>
  <c r="P535" i="1" s="1"/>
  <c r="U535" i="1"/>
  <c r="BK534" i="1"/>
  <c r="BA534" i="1"/>
  <c r="AS534" i="1"/>
  <c r="AG534" i="1"/>
  <c r="AH534" i="1" s="1"/>
  <c r="AD534" i="1"/>
  <c r="O534" i="1" s="1"/>
  <c r="AB534" i="1"/>
  <c r="AC534" i="1" s="1"/>
  <c r="AA534" i="1"/>
  <c r="W534" i="1"/>
  <c r="P534" i="1" s="1"/>
  <c r="U534" i="1"/>
  <c r="BK533" i="1"/>
  <c r="BA533" i="1"/>
  <c r="BB533" i="1" s="1"/>
  <c r="AS533" i="1"/>
  <c r="AG533" i="1"/>
  <c r="AH533" i="1" s="1"/>
  <c r="AD533" i="1"/>
  <c r="O533" i="1" s="1"/>
  <c r="AB533" i="1"/>
  <c r="AC533" i="1" s="1"/>
  <c r="AA533" i="1"/>
  <c r="W533" i="1"/>
  <c r="P533" i="1" s="1"/>
  <c r="U533" i="1"/>
  <c r="BK532" i="1"/>
  <c r="BA532" i="1"/>
  <c r="BB532" i="1" s="1"/>
  <c r="AS532" i="1"/>
  <c r="AG532" i="1"/>
  <c r="AH532" i="1" s="1"/>
  <c r="AD532" i="1"/>
  <c r="O532" i="1" s="1"/>
  <c r="AB532" i="1"/>
  <c r="AC532" i="1" s="1"/>
  <c r="AA532" i="1"/>
  <c r="W532" i="1"/>
  <c r="P532" i="1" s="1"/>
  <c r="U532" i="1"/>
  <c r="BK531" i="1"/>
  <c r="BA531" i="1"/>
  <c r="AS531" i="1"/>
  <c r="AG531" i="1"/>
  <c r="AH531" i="1" s="1"/>
  <c r="AD531" i="1"/>
  <c r="AB531" i="1"/>
  <c r="AC531" i="1" s="1"/>
  <c r="AA531" i="1"/>
  <c r="W531" i="1"/>
  <c r="P531" i="1" s="1"/>
  <c r="U531" i="1"/>
  <c r="BK530" i="1"/>
  <c r="BA530" i="1"/>
  <c r="AS530" i="1"/>
  <c r="AG530" i="1"/>
  <c r="AH530" i="1" s="1"/>
  <c r="AD530" i="1"/>
  <c r="AB530" i="1"/>
  <c r="AC530" i="1" s="1"/>
  <c r="AA530" i="1"/>
  <c r="W530" i="1"/>
  <c r="P530" i="1" s="1"/>
  <c r="U530" i="1"/>
  <c r="BK529" i="1"/>
  <c r="BA529" i="1"/>
  <c r="AS529" i="1"/>
  <c r="AG529" i="1"/>
  <c r="AH529" i="1" s="1"/>
  <c r="AD529" i="1"/>
  <c r="O529" i="1" s="1"/>
  <c r="AB529" i="1"/>
  <c r="AC529" i="1" s="1"/>
  <c r="AA529" i="1"/>
  <c r="W529" i="1"/>
  <c r="P529" i="1" s="1"/>
  <c r="U529" i="1"/>
  <c r="BK528" i="1"/>
  <c r="BA528" i="1"/>
  <c r="AS528" i="1"/>
  <c r="AG528" i="1"/>
  <c r="AH528" i="1" s="1"/>
  <c r="AD528" i="1"/>
  <c r="AE528" i="1" s="1"/>
  <c r="AB528" i="1"/>
  <c r="AC528" i="1" s="1"/>
  <c r="AA528" i="1"/>
  <c r="U528" i="1"/>
  <c r="P528" i="1"/>
  <c r="BK527" i="1"/>
  <c r="BA527" i="1"/>
  <c r="AS527" i="1"/>
  <c r="AG527" i="1"/>
  <c r="AH527" i="1" s="1"/>
  <c r="AD527" i="1"/>
  <c r="O527" i="1" s="1"/>
  <c r="AB527" i="1"/>
  <c r="AC527" i="1" s="1"/>
  <c r="AA527" i="1"/>
  <c r="W527" i="1"/>
  <c r="P527" i="1" s="1"/>
  <c r="U527" i="1"/>
  <c r="BK526" i="1"/>
  <c r="BA526" i="1"/>
  <c r="AS526" i="1"/>
  <c r="AG526" i="1"/>
  <c r="AH526" i="1" s="1"/>
  <c r="AD526" i="1"/>
  <c r="AB526" i="1"/>
  <c r="AC526" i="1" s="1"/>
  <c r="AA526" i="1"/>
  <c r="W526" i="1"/>
  <c r="P526" i="1" s="1"/>
  <c r="U526" i="1"/>
  <c r="BK525" i="1"/>
  <c r="BA525" i="1"/>
  <c r="AS525" i="1"/>
  <c r="AG525" i="1"/>
  <c r="AH525" i="1" s="1"/>
  <c r="AD525" i="1"/>
  <c r="O525" i="1" s="1"/>
  <c r="AB525" i="1"/>
  <c r="AC525" i="1" s="1"/>
  <c r="AA525" i="1"/>
  <c r="W525" i="1"/>
  <c r="P525" i="1" s="1"/>
  <c r="U525" i="1"/>
  <c r="BK524" i="1"/>
  <c r="BA524" i="1"/>
  <c r="BB524" i="1" s="1"/>
  <c r="AS524" i="1"/>
  <c r="AG524" i="1"/>
  <c r="AH524" i="1" s="1"/>
  <c r="AD524" i="1"/>
  <c r="O524" i="1" s="1"/>
  <c r="AB524" i="1"/>
  <c r="AC524" i="1" s="1"/>
  <c r="AA524" i="1"/>
  <c r="U524" i="1"/>
  <c r="P524" i="1"/>
  <c r="BK523" i="1"/>
  <c r="BA523" i="1"/>
  <c r="AS523" i="1"/>
  <c r="AG523" i="1"/>
  <c r="AH523" i="1" s="1"/>
  <c r="AD523" i="1"/>
  <c r="AB523" i="1"/>
  <c r="AC523" i="1" s="1"/>
  <c r="AA523" i="1"/>
  <c r="U523" i="1"/>
  <c r="P523" i="1"/>
  <c r="BK522" i="1"/>
  <c r="BA522" i="1"/>
  <c r="BB522" i="1" s="1"/>
  <c r="AS522" i="1"/>
  <c r="AG522" i="1"/>
  <c r="AH522" i="1" s="1"/>
  <c r="AD522" i="1"/>
  <c r="O522" i="1" s="1"/>
  <c r="AB522" i="1"/>
  <c r="AC522" i="1" s="1"/>
  <c r="AA522" i="1"/>
  <c r="U522" i="1"/>
  <c r="P522" i="1"/>
  <c r="BK521" i="1"/>
  <c r="BA521" i="1"/>
  <c r="AS521" i="1"/>
  <c r="AG521" i="1"/>
  <c r="AH521" i="1" s="1"/>
  <c r="AD521" i="1"/>
  <c r="AB521" i="1"/>
  <c r="AC521" i="1" s="1"/>
  <c r="AA521" i="1"/>
  <c r="U521" i="1"/>
  <c r="P521" i="1"/>
  <c r="BK520" i="1"/>
  <c r="BA520" i="1"/>
  <c r="BB520" i="1" s="1"/>
  <c r="AS520" i="1"/>
  <c r="AG520" i="1"/>
  <c r="AH520" i="1" s="1"/>
  <c r="AD520" i="1"/>
  <c r="AB520" i="1"/>
  <c r="AC520" i="1" s="1"/>
  <c r="AA520" i="1"/>
  <c r="U520" i="1"/>
  <c r="P520" i="1"/>
  <c r="BK519" i="1"/>
  <c r="BA519" i="1"/>
  <c r="AS519" i="1"/>
  <c r="AG519" i="1"/>
  <c r="AH519" i="1" s="1"/>
  <c r="AD519" i="1"/>
  <c r="O519" i="1" s="1"/>
  <c r="AB519" i="1"/>
  <c r="AC519" i="1" s="1"/>
  <c r="AA519" i="1"/>
  <c r="W519" i="1"/>
  <c r="P519" i="1" s="1"/>
  <c r="U519" i="1"/>
  <c r="BK518" i="1"/>
  <c r="BA518" i="1"/>
  <c r="AS518" i="1"/>
  <c r="AG518" i="1"/>
  <c r="AH518" i="1" s="1"/>
  <c r="AD518" i="1"/>
  <c r="O518" i="1" s="1"/>
  <c r="AB518" i="1"/>
  <c r="AC518" i="1" s="1"/>
  <c r="AA518" i="1"/>
  <c r="W518" i="1"/>
  <c r="P518" i="1" s="1"/>
  <c r="U518" i="1"/>
  <c r="BK517" i="1"/>
  <c r="BA517" i="1"/>
  <c r="BB517" i="1" s="1"/>
  <c r="AS517" i="1"/>
  <c r="AG517" i="1"/>
  <c r="AH517" i="1" s="1"/>
  <c r="AD517" i="1"/>
  <c r="AB517" i="1"/>
  <c r="AC517" i="1" s="1"/>
  <c r="AA517" i="1"/>
  <c r="U517" i="1"/>
  <c r="P517" i="1"/>
  <c r="BK516" i="1"/>
  <c r="BA516" i="1"/>
  <c r="AS516" i="1"/>
  <c r="AG516" i="1"/>
  <c r="AH516" i="1" s="1"/>
  <c r="AD516" i="1"/>
  <c r="AE516" i="1" s="1"/>
  <c r="AB516" i="1"/>
  <c r="AC516" i="1" s="1"/>
  <c r="AA516" i="1"/>
  <c r="U516" i="1"/>
  <c r="P516" i="1"/>
  <c r="BK515" i="1"/>
  <c r="BA515" i="1"/>
  <c r="AS515" i="1"/>
  <c r="AG515" i="1"/>
  <c r="AH515" i="1" s="1"/>
  <c r="AD515" i="1"/>
  <c r="AB515" i="1"/>
  <c r="AC515" i="1" s="1"/>
  <c r="AA515" i="1"/>
  <c r="U515" i="1"/>
  <c r="P515" i="1"/>
  <c r="BK514" i="1"/>
  <c r="BA514" i="1"/>
  <c r="AS514" i="1"/>
  <c r="AG514" i="1"/>
  <c r="AH514" i="1" s="1"/>
  <c r="AD514" i="1"/>
  <c r="AE514" i="1" s="1"/>
  <c r="AB514" i="1"/>
  <c r="AC514" i="1" s="1"/>
  <c r="AA514" i="1"/>
  <c r="U514" i="1"/>
  <c r="P514" i="1"/>
  <c r="BK513" i="1"/>
  <c r="BA513" i="1"/>
  <c r="BB513" i="1" s="1"/>
  <c r="AS513" i="1"/>
  <c r="AG513" i="1"/>
  <c r="AH513" i="1" s="1"/>
  <c r="AD513" i="1"/>
  <c r="AB513" i="1"/>
  <c r="AC513" i="1" s="1"/>
  <c r="AA513" i="1"/>
  <c r="U513" i="1"/>
  <c r="P513" i="1"/>
  <c r="BK512" i="1"/>
  <c r="BA512" i="1"/>
  <c r="AS512" i="1"/>
  <c r="AG512" i="1"/>
  <c r="AH512" i="1" s="1"/>
  <c r="AD512" i="1"/>
  <c r="O512" i="1" s="1"/>
  <c r="AB512" i="1"/>
  <c r="AC512" i="1" s="1"/>
  <c r="AA512" i="1"/>
  <c r="U512" i="1"/>
  <c r="P512" i="1"/>
  <c r="BK511" i="1"/>
  <c r="BA511" i="1"/>
  <c r="BB511" i="1" s="1"/>
  <c r="AS511" i="1"/>
  <c r="AG511" i="1"/>
  <c r="AH511" i="1" s="1"/>
  <c r="AD511" i="1"/>
  <c r="AB511" i="1"/>
  <c r="AC511" i="1" s="1"/>
  <c r="AA511" i="1"/>
  <c r="U511" i="1"/>
  <c r="P511" i="1"/>
  <c r="BK510" i="1"/>
  <c r="BA510" i="1"/>
  <c r="BB510" i="1" s="1"/>
  <c r="AS510" i="1"/>
  <c r="AG510" i="1"/>
  <c r="AH510" i="1" s="1"/>
  <c r="AD510" i="1"/>
  <c r="AB510" i="1"/>
  <c r="AC510" i="1" s="1"/>
  <c r="AA510" i="1"/>
  <c r="U510" i="1"/>
  <c r="P510" i="1"/>
  <c r="BK509" i="1"/>
  <c r="BA509" i="1"/>
  <c r="AS509" i="1"/>
  <c r="AG509" i="1"/>
  <c r="AH509" i="1" s="1"/>
  <c r="AD509" i="1"/>
  <c r="O509" i="1" s="1"/>
  <c r="AB509" i="1"/>
  <c r="AC509" i="1" s="1"/>
  <c r="AA509" i="1"/>
  <c r="U509" i="1"/>
  <c r="P509" i="1"/>
  <c r="BK508" i="1"/>
  <c r="BA508" i="1"/>
  <c r="AS508" i="1"/>
  <c r="AG508" i="1"/>
  <c r="AH508" i="1" s="1"/>
  <c r="AD508" i="1"/>
  <c r="AB508" i="1"/>
  <c r="AC508" i="1" s="1"/>
  <c r="AA508" i="1"/>
  <c r="U508" i="1"/>
  <c r="P508" i="1"/>
  <c r="BK507" i="1"/>
  <c r="BA507" i="1"/>
  <c r="BB507" i="1" s="1"/>
  <c r="AS507" i="1"/>
  <c r="AG507" i="1"/>
  <c r="AH507" i="1" s="1"/>
  <c r="AD507" i="1"/>
  <c r="O507" i="1" s="1"/>
  <c r="AB507" i="1"/>
  <c r="AC507" i="1" s="1"/>
  <c r="AA507" i="1"/>
  <c r="U507" i="1"/>
  <c r="P507" i="1"/>
  <c r="BK506" i="1"/>
  <c r="BA506" i="1"/>
  <c r="AS506" i="1"/>
  <c r="AG506" i="1"/>
  <c r="AH506" i="1" s="1"/>
  <c r="AD506" i="1"/>
  <c r="AB506" i="1"/>
  <c r="AC506" i="1" s="1"/>
  <c r="AA506" i="1"/>
  <c r="U506" i="1"/>
  <c r="P506" i="1"/>
  <c r="BK505" i="1"/>
  <c r="BA505" i="1"/>
  <c r="AS505" i="1"/>
  <c r="AG505" i="1"/>
  <c r="AH505" i="1" s="1"/>
  <c r="AD505" i="1"/>
  <c r="AB505" i="1"/>
  <c r="AC505" i="1" s="1"/>
  <c r="AA505" i="1"/>
  <c r="U505" i="1"/>
  <c r="P505" i="1"/>
  <c r="BK504" i="1"/>
  <c r="BA504" i="1"/>
  <c r="AS504" i="1"/>
  <c r="AG504" i="1"/>
  <c r="AH504" i="1" s="1"/>
  <c r="AD504" i="1"/>
  <c r="AB504" i="1"/>
  <c r="AC504" i="1" s="1"/>
  <c r="AA504" i="1"/>
  <c r="U504" i="1"/>
  <c r="P504" i="1"/>
  <c r="BK503" i="1"/>
  <c r="BA503" i="1"/>
  <c r="BB503" i="1" s="1"/>
  <c r="AS503" i="1"/>
  <c r="AG503" i="1"/>
  <c r="AH503" i="1" s="1"/>
  <c r="AD503" i="1"/>
  <c r="O503" i="1" s="1"/>
  <c r="AB503" i="1"/>
  <c r="AC503" i="1" s="1"/>
  <c r="AA503" i="1"/>
  <c r="U503" i="1"/>
  <c r="P503" i="1"/>
  <c r="BK502" i="1"/>
  <c r="BA502" i="1"/>
  <c r="BB502" i="1" s="1"/>
  <c r="AS502" i="1"/>
  <c r="AG502" i="1"/>
  <c r="AH502" i="1" s="1"/>
  <c r="AD502" i="1"/>
  <c r="AB502" i="1"/>
  <c r="AC502" i="1" s="1"/>
  <c r="AA502" i="1"/>
  <c r="U502" i="1"/>
  <c r="P502" i="1"/>
  <c r="BK501" i="1"/>
  <c r="BA501" i="1"/>
  <c r="BB501" i="1" s="1"/>
  <c r="AS501" i="1"/>
  <c r="AG501" i="1"/>
  <c r="AH501" i="1" s="1"/>
  <c r="AD501" i="1"/>
  <c r="AB501" i="1"/>
  <c r="AC501" i="1" s="1"/>
  <c r="AA501" i="1"/>
  <c r="U501" i="1"/>
  <c r="P501" i="1"/>
  <c r="BK500" i="1"/>
  <c r="BA500" i="1"/>
  <c r="AS500" i="1"/>
  <c r="AG500" i="1"/>
  <c r="AH500" i="1" s="1"/>
  <c r="AD500" i="1"/>
  <c r="O500" i="1" s="1"/>
  <c r="AB500" i="1"/>
  <c r="AC500" i="1" s="1"/>
  <c r="AA500" i="1"/>
  <c r="U500" i="1"/>
  <c r="P500" i="1"/>
  <c r="BK499" i="1"/>
  <c r="BA499" i="1"/>
  <c r="AS499" i="1"/>
  <c r="AG499" i="1"/>
  <c r="AH499" i="1" s="1"/>
  <c r="AD499" i="1"/>
  <c r="AB499" i="1"/>
  <c r="AC499" i="1" s="1"/>
  <c r="AA499" i="1"/>
  <c r="U499" i="1"/>
  <c r="P499" i="1"/>
  <c r="BK498" i="1"/>
  <c r="BA498" i="1"/>
  <c r="AS498" i="1"/>
  <c r="AG498" i="1"/>
  <c r="AH498" i="1" s="1"/>
  <c r="AD498" i="1"/>
  <c r="AB498" i="1"/>
  <c r="AC498" i="1" s="1"/>
  <c r="AA498" i="1"/>
  <c r="U498" i="1"/>
  <c r="P498" i="1"/>
  <c r="BK497" i="1"/>
  <c r="BA497" i="1"/>
  <c r="AS497" i="1"/>
  <c r="AG497" i="1"/>
  <c r="AH497" i="1" s="1"/>
  <c r="AD497" i="1"/>
  <c r="O497" i="1" s="1"/>
  <c r="AB497" i="1"/>
  <c r="AC497" i="1" s="1"/>
  <c r="AA497" i="1"/>
  <c r="U497" i="1"/>
  <c r="P497" i="1"/>
  <c r="BK496" i="1"/>
  <c r="BA496" i="1"/>
  <c r="AS496" i="1"/>
  <c r="AG496" i="1"/>
  <c r="AH496" i="1" s="1"/>
  <c r="AD496" i="1"/>
  <c r="AE496" i="1" s="1"/>
  <c r="AB496" i="1"/>
  <c r="AC496" i="1" s="1"/>
  <c r="AA496" i="1"/>
  <c r="U496" i="1"/>
  <c r="P496" i="1"/>
  <c r="BK495" i="1"/>
  <c r="BA495" i="1"/>
  <c r="BB495" i="1" s="1"/>
  <c r="AS495" i="1"/>
  <c r="AG495" i="1"/>
  <c r="AH495" i="1" s="1"/>
  <c r="AD495" i="1"/>
  <c r="O495" i="1" s="1"/>
  <c r="AB495" i="1"/>
  <c r="AC495" i="1" s="1"/>
  <c r="AA495" i="1"/>
  <c r="W495" i="1"/>
  <c r="P495" i="1" s="1"/>
  <c r="U495" i="1"/>
  <c r="BK494" i="1"/>
  <c r="BA494" i="1"/>
  <c r="AS494" i="1"/>
  <c r="AG494" i="1"/>
  <c r="AH494" i="1" s="1"/>
  <c r="AD494" i="1"/>
  <c r="AE494" i="1" s="1"/>
  <c r="AB494" i="1"/>
  <c r="AC494" i="1" s="1"/>
  <c r="AA494" i="1"/>
  <c r="W494" i="1"/>
  <c r="P494" i="1" s="1"/>
  <c r="U494" i="1"/>
  <c r="BK493" i="1"/>
  <c r="BA493" i="1"/>
  <c r="AS493" i="1"/>
  <c r="AG493" i="1"/>
  <c r="AH493" i="1" s="1"/>
  <c r="AD493" i="1"/>
  <c r="AB493" i="1"/>
  <c r="AC493" i="1" s="1"/>
  <c r="AA493" i="1"/>
  <c r="U493" i="1"/>
  <c r="P493" i="1"/>
  <c r="BK492" i="1"/>
  <c r="BA492" i="1"/>
  <c r="AS492" i="1"/>
  <c r="AG492" i="1"/>
  <c r="AH492" i="1" s="1"/>
  <c r="AD492" i="1"/>
  <c r="AB492" i="1"/>
  <c r="AC492" i="1" s="1"/>
  <c r="AA492" i="1"/>
  <c r="U492" i="1"/>
  <c r="P492" i="1"/>
  <c r="BK491" i="1"/>
  <c r="BA491" i="1"/>
  <c r="AS491" i="1"/>
  <c r="AG491" i="1"/>
  <c r="AH491" i="1" s="1"/>
  <c r="AD491" i="1"/>
  <c r="AB491" i="1"/>
  <c r="AC491" i="1" s="1"/>
  <c r="AA491" i="1"/>
  <c r="U491" i="1"/>
  <c r="P491" i="1"/>
  <c r="BK490" i="1"/>
  <c r="BA490" i="1"/>
  <c r="AS490" i="1"/>
  <c r="AG490" i="1"/>
  <c r="AH490" i="1" s="1"/>
  <c r="AD490" i="1"/>
  <c r="AE490" i="1" s="1"/>
  <c r="AB490" i="1"/>
  <c r="AC490" i="1" s="1"/>
  <c r="AA490" i="1"/>
  <c r="U490" i="1"/>
  <c r="P490" i="1"/>
  <c r="BK489" i="1"/>
  <c r="BA489" i="1"/>
  <c r="BB489" i="1" s="1"/>
  <c r="AS489" i="1"/>
  <c r="AG489" i="1"/>
  <c r="AH489" i="1" s="1"/>
  <c r="AD489" i="1"/>
  <c r="AB489" i="1"/>
  <c r="AC489" i="1" s="1"/>
  <c r="AA489" i="1"/>
  <c r="U489" i="1"/>
  <c r="P489" i="1"/>
  <c r="BK488" i="1"/>
  <c r="BA488" i="1"/>
  <c r="AS488" i="1"/>
  <c r="AG488" i="1"/>
  <c r="AH488" i="1" s="1"/>
  <c r="AD488" i="1"/>
  <c r="AE488" i="1" s="1"/>
  <c r="AB488" i="1"/>
  <c r="AC488" i="1" s="1"/>
  <c r="AA488" i="1"/>
  <c r="W488" i="1"/>
  <c r="P488" i="1" s="1"/>
  <c r="U488" i="1"/>
  <c r="BK487" i="1"/>
  <c r="BA487" i="1"/>
  <c r="AS487" i="1"/>
  <c r="AG487" i="1"/>
  <c r="AH487" i="1" s="1"/>
  <c r="AD487" i="1"/>
  <c r="AB487" i="1"/>
  <c r="AC487" i="1" s="1"/>
  <c r="AA487" i="1"/>
  <c r="U487" i="1"/>
  <c r="P487" i="1"/>
  <c r="BK486" i="1"/>
  <c r="BA486" i="1"/>
  <c r="BB486" i="1" s="1"/>
  <c r="AS486" i="1"/>
  <c r="AG486" i="1"/>
  <c r="AH486" i="1" s="1"/>
  <c r="AD486" i="1"/>
  <c r="AB486" i="1"/>
  <c r="AC486" i="1" s="1"/>
  <c r="AA486" i="1"/>
  <c r="U486" i="1"/>
  <c r="P486" i="1"/>
  <c r="BK485" i="1"/>
  <c r="BA485" i="1"/>
  <c r="BB485" i="1" s="1"/>
  <c r="AS485" i="1"/>
  <c r="AG485" i="1"/>
  <c r="AH485" i="1" s="1"/>
  <c r="AD485" i="1"/>
  <c r="O485" i="1" s="1"/>
  <c r="AB485" i="1"/>
  <c r="AC485" i="1" s="1"/>
  <c r="AA485" i="1"/>
  <c r="U485" i="1"/>
  <c r="P485" i="1"/>
  <c r="BK484" i="1"/>
  <c r="BA484" i="1"/>
  <c r="AS484" i="1"/>
  <c r="AG484" i="1"/>
  <c r="AH484" i="1" s="1"/>
  <c r="AD484" i="1"/>
  <c r="O484" i="1" s="1"/>
  <c r="AB484" i="1"/>
  <c r="AC484" i="1" s="1"/>
  <c r="AA484" i="1"/>
  <c r="U484" i="1"/>
  <c r="P484" i="1"/>
  <c r="BK483" i="1"/>
  <c r="BA483" i="1"/>
  <c r="AS483" i="1"/>
  <c r="AG483" i="1"/>
  <c r="AH483" i="1" s="1"/>
  <c r="AD483" i="1"/>
  <c r="AB483" i="1"/>
  <c r="AC483" i="1" s="1"/>
  <c r="AA483" i="1"/>
  <c r="U483" i="1"/>
  <c r="P483" i="1"/>
  <c r="BK482" i="1"/>
  <c r="BA482" i="1"/>
  <c r="AS482" i="1"/>
  <c r="AG482" i="1"/>
  <c r="AH482" i="1" s="1"/>
  <c r="AD482" i="1"/>
  <c r="AB482" i="1"/>
  <c r="AC482" i="1" s="1"/>
  <c r="AA482" i="1"/>
  <c r="U482" i="1"/>
  <c r="P482" i="1"/>
  <c r="BK481" i="1"/>
  <c r="BA481" i="1"/>
  <c r="BB481" i="1" s="1"/>
  <c r="AS481" i="1"/>
  <c r="AG481" i="1"/>
  <c r="AH481" i="1" s="1"/>
  <c r="AD481" i="1"/>
  <c r="O481" i="1" s="1"/>
  <c r="AB481" i="1"/>
  <c r="AC481" i="1" s="1"/>
  <c r="AA481" i="1"/>
  <c r="U481" i="1"/>
  <c r="P481" i="1"/>
  <c r="BK480" i="1"/>
  <c r="BA480" i="1"/>
  <c r="AS480" i="1"/>
  <c r="AG480" i="1"/>
  <c r="AH480" i="1" s="1"/>
  <c r="AD480" i="1"/>
  <c r="AE480" i="1" s="1"/>
  <c r="AB480" i="1"/>
  <c r="AC480" i="1" s="1"/>
  <c r="AA480" i="1"/>
  <c r="W480" i="1"/>
  <c r="P480" i="1" s="1"/>
  <c r="U480" i="1"/>
  <c r="BK479" i="1"/>
  <c r="BA479" i="1"/>
  <c r="AS479" i="1"/>
  <c r="AG479" i="1"/>
  <c r="AH479" i="1" s="1"/>
  <c r="AD479" i="1"/>
  <c r="O479" i="1" s="1"/>
  <c r="AB479" i="1"/>
  <c r="AC479" i="1" s="1"/>
  <c r="AA479" i="1"/>
  <c r="W479" i="1"/>
  <c r="P479" i="1" s="1"/>
  <c r="U479" i="1"/>
  <c r="BK478" i="1"/>
  <c r="BA478" i="1"/>
  <c r="AS478" i="1"/>
  <c r="AG478" i="1"/>
  <c r="AH478" i="1" s="1"/>
  <c r="AD478" i="1"/>
  <c r="AE478" i="1" s="1"/>
  <c r="AB478" i="1"/>
  <c r="AC478" i="1" s="1"/>
  <c r="AA478" i="1"/>
  <c r="U478" i="1"/>
  <c r="P478" i="1"/>
  <c r="BK477" i="1"/>
  <c r="BA477" i="1"/>
  <c r="BB477" i="1" s="1"/>
  <c r="AS477" i="1"/>
  <c r="AG477" i="1"/>
  <c r="AH477" i="1" s="1"/>
  <c r="AD477" i="1"/>
  <c r="AB477" i="1"/>
  <c r="AC477" i="1" s="1"/>
  <c r="AA477" i="1"/>
  <c r="U477" i="1"/>
  <c r="P477" i="1"/>
  <c r="BK476" i="1"/>
  <c r="BA476" i="1"/>
  <c r="BB476" i="1" s="1"/>
  <c r="AS476" i="1"/>
  <c r="AG476" i="1"/>
  <c r="AH476" i="1" s="1"/>
  <c r="AD476" i="1"/>
  <c r="O476" i="1" s="1"/>
  <c r="AB476" i="1"/>
  <c r="AC476" i="1" s="1"/>
  <c r="AA476" i="1"/>
  <c r="U476" i="1"/>
  <c r="P476" i="1"/>
  <c r="BK475" i="1"/>
  <c r="BA475" i="1"/>
  <c r="AS475" i="1"/>
  <c r="AG475" i="1"/>
  <c r="AH475" i="1" s="1"/>
  <c r="AD475" i="1"/>
  <c r="AE475" i="1" s="1"/>
  <c r="AB475" i="1"/>
  <c r="AC475" i="1" s="1"/>
  <c r="AA475" i="1"/>
  <c r="W475" i="1"/>
  <c r="P475" i="1" s="1"/>
  <c r="U475" i="1"/>
  <c r="BK474" i="1"/>
  <c r="BA474" i="1"/>
  <c r="AS474" i="1"/>
  <c r="AG474" i="1"/>
  <c r="AH474" i="1" s="1"/>
  <c r="AD474" i="1"/>
  <c r="AB474" i="1"/>
  <c r="AC474" i="1" s="1"/>
  <c r="AA474" i="1"/>
  <c r="U474" i="1"/>
  <c r="P474" i="1"/>
  <c r="BK473" i="1"/>
  <c r="BA473" i="1"/>
  <c r="BB473" i="1" s="1"/>
  <c r="AS473" i="1"/>
  <c r="AG473" i="1"/>
  <c r="AH473" i="1" s="1"/>
  <c r="AD473" i="1"/>
  <c r="AB473" i="1"/>
  <c r="AC473" i="1" s="1"/>
  <c r="AA473" i="1"/>
  <c r="U473" i="1"/>
  <c r="P473" i="1"/>
  <c r="BK472" i="1"/>
  <c r="BA472" i="1"/>
  <c r="BB472" i="1" s="1"/>
  <c r="AS472" i="1"/>
  <c r="AG472" i="1"/>
  <c r="AH472" i="1" s="1"/>
  <c r="AD472" i="1"/>
  <c r="AB472" i="1"/>
  <c r="AC472" i="1" s="1"/>
  <c r="AA472" i="1"/>
  <c r="U472" i="1"/>
  <c r="P472" i="1"/>
  <c r="BK471" i="1"/>
  <c r="BA471" i="1"/>
  <c r="AS471" i="1"/>
  <c r="AG471" i="1"/>
  <c r="AH471" i="1" s="1"/>
  <c r="AD471" i="1"/>
  <c r="O471" i="1" s="1"/>
  <c r="AB471" i="1"/>
  <c r="AC471" i="1" s="1"/>
  <c r="AA471" i="1"/>
  <c r="W471" i="1"/>
  <c r="P471" i="1" s="1"/>
  <c r="U471" i="1"/>
  <c r="BK470" i="1"/>
  <c r="BA470" i="1"/>
  <c r="AS470" i="1"/>
  <c r="AG470" i="1"/>
  <c r="AH470" i="1" s="1"/>
  <c r="AD470" i="1"/>
  <c r="AB470" i="1"/>
  <c r="AC470" i="1" s="1"/>
  <c r="AA470" i="1"/>
  <c r="W470" i="1"/>
  <c r="P470" i="1" s="1"/>
  <c r="U470" i="1"/>
  <c r="BK469" i="1"/>
  <c r="BA469" i="1"/>
  <c r="AS469" i="1"/>
  <c r="AG469" i="1"/>
  <c r="AH469" i="1" s="1"/>
  <c r="AD469" i="1"/>
  <c r="AB469" i="1"/>
  <c r="AC469" i="1" s="1"/>
  <c r="AA469" i="1"/>
  <c r="U469" i="1"/>
  <c r="P469" i="1"/>
  <c r="BK468" i="1"/>
  <c r="BA468" i="1"/>
  <c r="AS468" i="1"/>
  <c r="AG468" i="1"/>
  <c r="AH468" i="1" s="1"/>
  <c r="AD468" i="1"/>
  <c r="O468" i="1" s="1"/>
  <c r="AB468" i="1"/>
  <c r="AC468" i="1" s="1"/>
  <c r="AA468" i="1"/>
  <c r="U468" i="1"/>
  <c r="P468" i="1"/>
  <c r="BK467" i="1"/>
  <c r="BA467" i="1"/>
  <c r="AS467" i="1"/>
  <c r="AG467" i="1"/>
  <c r="AH467" i="1" s="1"/>
  <c r="AD467" i="1"/>
  <c r="AE467" i="1" s="1"/>
  <c r="AB467" i="1"/>
  <c r="AC467" i="1" s="1"/>
  <c r="AA467" i="1"/>
  <c r="U467" i="1"/>
  <c r="P467" i="1"/>
  <c r="BK466" i="1"/>
  <c r="BA466" i="1"/>
  <c r="BB466" i="1" s="1"/>
  <c r="AS466" i="1"/>
  <c r="AG466" i="1"/>
  <c r="AH466" i="1" s="1"/>
  <c r="AD466" i="1"/>
  <c r="AB466" i="1"/>
  <c r="AC466" i="1" s="1"/>
  <c r="AA466" i="1"/>
  <c r="U466" i="1"/>
  <c r="P466" i="1"/>
  <c r="BK465" i="1"/>
  <c r="BA465" i="1"/>
  <c r="BB465" i="1" s="1"/>
  <c r="AS465" i="1"/>
  <c r="AG465" i="1"/>
  <c r="AH465" i="1" s="1"/>
  <c r="AD465" i="1"/>
  <c r="AE465" i="1" s="1"/>
  <c r="AB465" i="1"/>
  <c r="AC465" i="1" s="1"/>
  <c r="AA465" i="1"/>
  <c r="U465" i="1"/>
  <c r="P465" i="1"/>
  <c r="BK464" i="1"/>
  <c r="BA464" i="1"/>
  <c r="AS464" i="1"/>
  <c r="AG464" i="1"/>
  <c r="AH464" i="1" s="1"/>
  <c r="AD464" i="1"/>
  <c r="AE464" i="1" s="1"/>
  <c r="AB464" i="1"/>
  <c r="AC464" i="1" s="1"/>
  <c r="AA464" i="1"/>
  <c r="U464" i="1"/>
  <c r="P464" i="1"/>
  <c r="BK463" i="1"/>
  <c r="BA463" i="1"/>
  <c r="AS463" i="1"/>
  <c r="AG463" i="1"/>
  <c r="AH463" i="1" s="1"/>
  <c r="AD463" i="1"/>
  <c r="AE463" i="1" s="1"/>
  <c r="AB463" i="1"/>
  <c r="AC463" i="1" s="1"/>
  <c r="AA463" i="1"/>
  <c r="U463" i="1"/>
  <c r="P463" i="1"/>
  <c r="BK462" i="1"/>
  <c r="BA462" i="1"/>
  <c r="BB462" i="1" s="1"/>
  <c r="AS462" i="1"/>
  <c r="AG462" i="1"/>
  <c r="AH462" i="1" s="1"/>
  <c r="AD462" i="1"/>
  <c r="AE462" i="1" s="1"/>
  <c r="AB462" i="1"/>
  <c r="AC462" i="1" s="1"/>
  <c r="AA462" i="1"/>
  <c r="U462" i="1"/>
  <c r="P462" i="1"/>
  <c r="BK461" i="1"/>
  <c r="BA461" i="1"/>
  <c r="BB461" i="1" s="1"/>
  <c r="AS461" i="1"/>
  <c r="AG461" i="1"/>
  <c r="AH461" i="1" s="1"/>
  <c r="AD461" i="1"/>
  <c r="AE461" i="1" s="1"/>
  <c r="AB461" i="1"/>
  <c r="AC461" i="1" s="1"/>
  <c r="AA461" i="1"/>
  <c r="U461" i="1"/>
  <c r="P461" i="1"/>
  <c r="BK460" i="1"/>
  <c r="BA460" i="1"/>
  <c r="AS460" i="1"/>
  <c r="AG460" i="1"/>
  <c r="AH460" i="1" s="1"/>
  <c r="AD460" i="1"/>
  <c r="AE460" i="1" s="1"/>
  <c r="AB460" i="1"/>
  <c r="AC460" i="1" s="1"/>
  <c r="AA460" i="1"/>
  <c r="U460" i="1"/>
  <c r="P460" i="1"/>
  <c r="BK459" i="1"/>
  <c r="BA459" i="1"/>
  <c r="AS459" i="1"/>
  <c r="AG459" i="1"/>
  <c r="AH459" i="1" s="1"/>
  <c r="AD459" i="1"/>
  <c r="AE459" i="1" s="1"/>
  <c r="AB459" i="1"/>
  <c r="AC459" i="1" s="1"/>
  <c r="AA459" i="1"/>
  <c r="U459" i="1"/>
  <c r="P459" i="1"/>
  <c r="BK458" i="1"/>
  <c r="BA458" i="1"/>
  <c r="BB458" i="1" s="1"/>
  <c r="AS458" i="1"/>
  <c r="AG458" i="1"/>
  <c r="AH458" i="1" s="1"/>
  <c r="AD458" i="1"/>
  <c r="AE458" i="1" s="1"/>
  <c r="AB458" i="1"/>
  <c r="AC458" i="1" s="1"/>
  <c r="AA458" i="1"/>
  <c r="U458" i="1"/>
  <c r="P458" i="1"/>
  <c r="BK457" i="1"/>
  <c r="BA457" i="1"/>
  <c r="BB457" i="1" s="1"/>
  <c r="AS457" i="1"/>
  <c r="AG457" i="1"/>
  <c r="AH457" i="1" s="1"/>
  <c r="AD457" i="1"/>
  <c r="AE457" i="1" s="1"/>
  <c r="AB457" i="1"/>
  <c r="AC457" i="1" s="1"/>
  <c r="AA457" i="1"/>
  <c r="W457" i="1"/>
  <c r="P457" i="1" s="1"/>
  <c r="U457" i="1"/>
  <c r="BK456" i="1"/>
  <c r="BA456" i="1"/>
  <c r="AS456" i="1"/>
  <c r="AG456" i="1"/>
  <c r="AH456" i="1" s="1"/>
  <c r="AD456" i="1"/>
  <c r="AE456" i="1" s="1"/>
  <c r="AB456" i="1"/>
  <c r="AC456" i="1" s="1"/>
  <c r="AA456" i="1"/>
  <c r="U456" i="1"/>
  <c r="P456" i="1"/>
  <c r="BK455" i="1"/>
  <c r="BA455" i="1"/>
  <c r="BB455" i="1" s="1"/>
  <c r="AS455" i="1"/>
  <c r="AG455" i="1"/>
  <c r="AH455" i="1" s="1"/>
  <c r="AD455" i="1"/>
  <c r="AE455" i="1" s="1"/>
  <c r="AB455" i="1"/>
  <c r="AC455" i="1" s="1"/>
  <c r="AA455" i="1"/>
  <c r="U455" i="1"/>
  <c r="P455" i="1"/>
  <c r="BK454" i="1"/>
  <c r="BA454" i="1"/>
  <c r="BB454" i="1" s="1"/>
  <c r="AS454" i="1"/>
  <c r="AG454" i="1"/>
  <c r="AH454" i="1" s="1"/>
  <c r="AD454" i="1"/>
  <c r="AB454" i="1"/>
  <c r="AC454" i="1" s="1"/>
  <c r="AA454" i="1"/>
  <c r="U454" i="1"/>
  <c r="P454" i="1"/>
  <c r="BK453" i="1"/>
  <c r="BA453" i="1"/>
  <c r="AS453" i="1"/>
  <c r="AG453" i="1"/>
  <c r="AH453" i="1" s="1"/>
  <c r="AD453" i="1"/>
  <c r="AE453" i="1" s="1"/>
  <c r="AB453" i="1"/>
  <c r="AC453" i="1" s="1"/>
  <c r="AA453" i="1"/>
  <c r="U453" i="1"/>
  <c r="P453" i="1"/>
  <c r="BK452" i="1"/>
  <c r="BA452" i="1"/>
  <c r="BB452" i="1" s="1"/>
  <c r="AS452" i="1"/>
  <c r="AG452" i="1"/>
  <c r="AH452" i="1" s="1"/>
  <c r="AD452" i="1"/>
  <c r="AE452" i="1" s="1"/>
  <c r="AB452" i="1"/>
  <c r="AC452" i="1" s="1"/>
  <c r="AA452" i="1"/>
  <c r="U452" i="1"/>
  <c r="P452" i="1"/>
  <c r="BK451" i="1"/>
  <c r="BA451" i="1"/>
  <c r="AS451" i="1"/>
  <c r="AG451" i="1"/>
  <c r="AH451" i="1" s="1"/>
  <c r="AD451" i="1"/>
  <c r="AE451" i="1" s="1"/>
  <c r="AB451" i="1"/>
  <c r="AC451" i="1" s="1"/>
  <c r="AA451" i="1"/>
  <c r="U451" i="1"/>
  <c r="P451" i="1"/>
  <c r="BK450" i="1"/>
  <c r="BA450" i="1"/>
  <c r="AS450" i="1"/>
  <c r="AG450" i="1"/>
  <c r="AH450" i="1" s="1"/>
  <c r="AD450" i="1"/>
  <c r="AE450" i="1" s="1"/>
  <c r="AB450" i="1"/>
  <c r="AC450" i="1" s="1"/>
  <c r="AA450" i="1"/>
  <c r="U450" i="1"/>
  <c r="P450" i="1"/>
  <c r="BK449" i="1"/>
  <c r="BA449" i="1"/>
  <c r="AS449" i="1"/>
  <c r="AG449" i="1"/>
  <c r="AH449" i="1" s="1"/>
  <c r="AD449" i="1"/>
  <c r="AE449" i="1" s="1"/>
  <c r="AB449" i="1"/>
  <c r="AC449" i="1" s="1"/>
  <c r="AA449" i="1"/>
  <c r="U449" i="1"/>
  <c r="P449" i="1"/>
  <c r="BK448" i="1"/>
  <c r="BA448" i="1"/>
  <c r="AS448" i="1"/>
  <c r="AG448" i="1"/>
  <c r="AH448" i="1" s="1"/>
  <c r="AD448" i="1"/>
  <c r="AE448" i="1" s="1"/>
  <c r="AB448" i="1"/>
  <c r="AC448" i="1" s="1"/>
  <c r="AA448" i="1"/>
  <c r="U448" i="1"/>
  <c r="P448" i="1"/>
  <c r="BK447" i="1"/>
  <c r="BA447" i="1"/>
  <c r="BB447" i="1" s="1"/>
  <c r="AS447" i="1"/>
  <c r="AG447" i="1"/>
  <c r="AH447" i="1" s="1"/>
  <c r="AD447" i="1"/>
  <c r="AE447" i="1" s="1"/>
  <c r="AB447" i="1"/>
  <c r="AC447" i="1" s="1"/>
  <c r="AA447" i="1"/>
  <c r="W447" i="1"/>
  <c r="P447" i="1" s="1"/>
  <c r="U447" i="1"/>
  <c r="BK446" i="1"/>
  <c r="BA446" i="1"/>
  <c r="AS446" i="1"/>
  <c r="AG446" i="1"/>
  <c r="AH446" i="1" s="1"/>
  <c r="AD446" i="1"/>
  <c r="AE446" i="1" s="1"/>
  <c r="AB446" i="1"/>
  <c r="AC446" i="1" s="1"/>
  <c r="AA446" i="1"/>
  <c r="W446" i="1"/>
  <c r="P446" i="1" s="1"/>
  <c r="U446" i="1"/>
  <c r="BK445" i="1"/>
  <c r="BA445" i="1"/>
  <c r="AS445" i="1"/>
  <c r="AG445" i="1"/>
  <c r="AH445" i="1" s="1"/>
  <c r="AD445" i="1"/>
  <c r="AE445" i="1" s="1"/>
  <c r="AB445" i="1"/>
  <c r="AC445" i="1" s="1"/>
  <c r="AA445" i="1"/>
  <c r="U445" i="1"/>
  <c r="P445" i="1"/>
  <c r="BK444" i="1"/>
  <c r="BA444" i="1"/>
  <c r="AS444" i="1"/>
  <c r="AG444" i="1"/>
  <c r="AH444" i="1" s="1"/>
  <c r="AD444" i="1"/>
  <c r="AE444" i="1" s="1"/>
  <c r="AB444" i="1"/>
  <c r="AC444" i="1" s="1"/>
  <c r="AA444" i="1"/>
  <c r="U444" i="1"/>
  <c r="P444" i="1"/>
  <c r="BK443" i="1"/>
  <c r="BA443" i="1"/>
  <c r="BB443" i="1" s="1"/>
  <c r="AS443" i="1"/>
  <c r="AG443" i="1"/>
  <c r="AH443" i="1" s="1"/>
  <c r="AD443" i="1"/>
  <c r="AE443" i="1" s="1"/>
  <c r="AB443" i="1"/>
  <c r="AC443" i="1" s="1"/>
  <c r="AA443" i="1"/>
  <c r="U443" i="1"/>
  <c r="P443" i="1"/>
  <c r="BK442" i="1"/>
  <c r="BA442" i="1"/>
  <c r="AS442" i="1"/>
  <c r="AG442" i="1"/>
  <c r="AH442" i="1" s="1"/>
  <c r="AD442" i="1"/>
  <c r="AE442" i="1" s="1"/>
  <c r="AB442" i="1"/>
  <c r="AC442" i="1" s="1"/>
  <c r="AA442" i="1"/>
  <c r="U442" i="1"/>
  <c r="P442" i="1"/>
  <c r="BK441" i="1"/>
  <c r="BA441" i="1"/>
  <c r="AS441" i="1"/>
  <c r="AG441" i="1"/>
  <c r="AH441" i="1" s="1"/>
  <c r="AD441" i="1"/>
  <c r="AE441" i="1" s="1"/>
  <c r="AB441" i="1"/>
  <c r="AC441" i="1" s="1"/>
  <c r="AA441" i="1"/>
  <c r="U441" i="1"/>
  <c r="P441" i="1"/>
  <c r="BK440" i="1"/>
  <c r="BA440" i="1"/>
  <c r="AS440" i="1"/>
  <c r="AG440" i="1"/>
  <c r="AH440" i="1" s="1"/>
  <c r="AD440" i="1"/>
  <c r="AE440" i="1" s="1"/>
  <c r="AB440" i="1"/>
  <c r="AC440" i="1" s="1"/>
  <c r="AA440" i="1"/>
  <c r="U440" i="1"/>
  <c r="P440" i="1"/>
  <c r="BK439" i="1"/>
  <c r="BA439" i="1"/>
  <c r="BB439" i="1" s="1"/>
  <c r="AS439" i="1"/>
  <c r="AG439" i="1"/>
  <c r="AH439" i="1" s="1"/>
  <c r="AD439" i="1"/>
  <c r="AE439" i="1" s="1"/>
  <c r="AB439" i="1"/>
  <c r="AC439" i="1" s="1"/>
  <c r="AA439" i="1"/>
  <c r="U439" i="1"/>
  <c r="P439" i="1"/>
  <c r="BK438" i="1"/>
  <c r="BA438" i="1"/>
  <c r="AS438" i="1"/>
  <c r="AG438" i="1"/>
  <c r="AH438" i="1" s="1"/>
  <c r="AD438" i="1"/>
  <c r="O438" i="1" s="1"/>
  <c r="AB438" i="1"/>
  <c r="AC438" i="1" s="1"/>
  <c r="AA438" i="1"/>
  <c r="U438" i="1"/>
  <c r="P438" i="1"/>
  <c r="BK437" i="1"/>
  <c r="BA437" i="1"/>
  <c r="BB437" i="1" s="1"/>
  <c r="AS437" i="1"/>
  <c r="AG437" i="1"/>
  <c r="AH437" i="1" s="1"/>
  <c r="AD437" i="1"/>
  <c r="AE437" i="1" s="1"/>
  <c r="AB437" i="1"/>
  <c r="AC437" i="1" s="1"/>
  <c r="AA437" i="1"/>
  <c r="U437" i="1"/>
  <c r="P437" i="1"/>
  <c r="BK436" i="1"/>
  <c r="BA436" i="1"/>
  <c r="AS436" i="1"/>
  <c r="AG436" i="1"/>
  <c r="AH436" i="1" s="1"/>
  <c r="AD436" i="1"/>
  <c r="AE436" i="1" s="1"/>
  <c r="AB436" i="1"/>
  <c r="AC436" i="1" s="1"/>
  <c r="AA436" i="1"/>
  <c r="U436" i="1"/>
  <c r="P436" i="1"/>
  <c r="BK435" i="1"/>
  <c r="BA435" i="1"/>
  <c r="BB435" i="1" s="1"/>
  <c r="AS435" i="1"/>
  <c r="AG435" i="1"/>
  <c r="AH435" i="1" s="1"/>
  <c r="AD435" i="1"/>
  <c r="AE435" i="1" s="1"/>
  <c r="AB435" i="1"/>
  <c r="AC435" i="1" s="1"/>
  <c r="AA435" i="1"/>
  <c r="U435" i="1"/>
  <c r="P435" i="1"/>
  <c r="BK434" i="1"/>
  <c r="BA434" i="1"/>
  <c r="BB434" i="1" s="1"/>
  <c r="AS434" i="1"/>
  <c r="AG434" i="1"/>
  <c r="AH434" i="1" s="1"/>
  <c r="AD434" i="1"/>
  <c r="AE434" i="1" s="1"/>
  <c r="AB434" i="1"/>
  <c r="AC434" i="1" s="1"/>
  <c r="AA434" i="1"/>
  <c r="W434" i="1"/>
  <c r="P434" i="1" s="1"/>
  <c r="U434" i="1"/>
  <c r="BK433" i="1"/>
  <c r="BA433" i="1"/>
  <c r="AS433" i="1"/>
  <c r="AG433" i="1"/>
  <c r="AH433" i="1" s="1"/>
  <c r="AD433" i="1"/>
  <c r="AE433" i="1" s="1"/>
  <c r="AB433" i="1"/>
  <c r="AC433" i="1" s="1"/>
  <c r="AA433" i="1"/>
  <c r="U433" i="1"/>
  <c r="P433" i="1"/>
  <c r="BK432" i="1"/>
  <c r="BA432" i="1"/>
  <c r="BB432" i="1" s="1"/>
  <c r="AS432" i="1"/>
  <c r="AG432" i="1"/>
  <c r="AH432" i="1" s="1"/>
  <c r="AD432" i="1"/>
  <c r="AE432" i="1" s="1"/>
  <c r="AB432" i="1"/>
  <c r="AC432" i="1" s="1"/>
  <c r="AA432" i="1"/>
  <c r="U432" i="1"/>
  <c r="P432" i="1"/>
  <c r="BK431" i="1"/>
  <c r="BA431" i="1"/>
  <c r="BB431" i="1" s="1"/>
  <c r="AS431" i="1"/>
  <c r="AG431" i="1"/>
  <c r="AH431" i="1" s="1"/>
  <c r="AD431" i="1"/>
  <c r="AE431" i="1" s="1"/>
  <c r="AB431" i="1"/>
  <c r="AC431" i="1" s="1"/>
  <c r="AA431" i="1"/>
  <c r="W431" i="1"/>
  <c r="P431" i="1" s="1"/>
  <c r="U431" i="1"/>
  <c r="BK430" i="1"/>
  <c r="BA430" i="1"/>
  <c r="BB430" i="1" s="1"/>
  <c r="AS430" i="1"/>
  <c r="AG430" i="1"/>
  <c r="AH430" i="1" s="1"/>
  <c r="AD430" i="1"/>
  <c r="AE430" i="1" s="1"/>
  <c r="AB430" i="1"/>
  <c r="AC430" i="1" s="1"/>
  <c r="AA430" i="1"/>
  <c r="U430" i="1"/>
  <c r="P430" i="1"/>
  <c r="BK429" i="1"/>
  <c r="BA429" i="1"/>
  <c r="BB429" i="1" s="1"/>
  <c r="AS429" i="1"/>
  <c r="AG429" i="1"/>
  <c r="AH429" i="1" s="1"/>
  <c r="AD429" i="1"/>
  <c r="O429" i="1" s="1"/>
  <c r="AB429" i="1"/>
  <c r="AC429" i="1" s="1"/>
  <c r="AA429" i="1"/>
  <c r="U429" i="1"/>
  <c r="P429" i="1"/>
  <c r="BK428" i="1"/>
  <c r="BA428" i="1"/>
  <c r="AS428" i="1"/>
  <c r="AG428" i="1"/>
  <c r="AH428" i="1" s="1"/>
  <c r="AD428" i="1"/>
  <c r="AB428" i="1"/>
  <c r="AC428" i="1" s="1"/>
  <c r="AA428" i="1"/>
  <c r="W428" i="1"/>
  <c r="P428" i="1" s="1"/>
  <c r="U428" i="1"/>
  <c r="BK427" i="1"/>
  <c r="BA427" i="1"/>
  <c r="AS427" i="1"/>
  <c r="AG427" i="1"/>
  <c r="AH427" i="1" s="1"/>
  <c r="AD427" i="1"/>
  <c r="O427" i="1" s="1"/>
  <c r="AB427" i="1"/>
  <c r="AC427" i="1" s="1"/>
  <c r="AA427" i="1"/>
  <c r="U427" i="1"/>
  <c r="P427" i="1"/>
  <c r="BK426" i="1"/>
  <c r="BA426" i="1"/>
  <c r="BB426" i="1" s="1"/>
  <c r="AS426" i="1"/>
  <c r="AG426" i="1"/>
  <c r="AH426" i="1" s="1"/>
  <c r="AD426" i="1"/>
  <c r="O426" i="1" s="1"/>
  <c r="AB426" i="1"/>
  <c r="AC426" i="1" s="1"/>
  <c r="AA426" i="1"/>
  <c r="U426" i="1"/>
  <c r="P426" i="1"/>
  <c r="BK425" i="1"/>
  <c r="BA425" i="1"/>
  <c r="AS425" i="1"/>
  <c r="AG425" i="1"/>
  <c r="AH425" i="1" s="1"/>
  <c r="AD425" i="1"/>
  <c r="AB425" i="1"/>
  <c r="AC425" i="1" s="1"/>
  <c r="AA425" i="1"/>
  <c r="U425" i="1"/>
  <c r="P425" i="1"/>
  <c r="BK424" i="1"/>
  <c r="BA424" i="1"/>
  <c r="AS424" i="1"/>
  <c r="AG424" i="1"/>
  <c r="AH424" i="1" s="1"/>
  <c r="AD424" i="1"/>
  <c r="AB424" i="1"/>
  <c r="AC424" i="1" s="1"/>
  <c r="AA424" i="1"/>
  <c r="U424" i="1"/>
  <c r="P424" i="1"/>
  <c r="BK423" i="1"/>
  <c r="BA423" i="1"/>
  <c r="AS423" i="1"/>
  <c r="AG423" i="1"/>
  <c r="AH423" i="1" s="1"/>
  <c r="AD423" i="1"/>
  <c r="AB423" i="1"/>
  <c r="AC423" i="1" s="1"/>
  <c r="AA423" i="1"/>
  <c r="U423" i="1"/>
  <c r="P423" i="1"/>
  <c r="BK422" i="1"/>
  <c r="BA422" i="1"/>
  <c r="AS422" i="1"/>
  <c r="AG422" i="1"/>
  <c r="AH422" i="1" s="1"/>
  <c r="AD422" i="1"/>
  <c r="AE422" i="1" s="1"/>
  <c r="AB422" i="1"/>
  <c r="AC422" i="1" s="1"/>
  <c r="AA422" i="1"/>
  <c r="U422" i="1"/>
  <c r="P422" i="1"/>
  <c r="BK421" i="1"/>
  <c r="BA421" i="1"/>
  <c r="BB421" i="1" s="1"/>
  <c r="AS421" i="1"/>
  <c r="AG421" i="1"/>
  <c r="AH421" i="1" s="1"/>
  <c r="AD421" i="1"/>
  <c r="AB421" i="1"/>
  <c r="AC421" i="1" s="1"/>
  <c r="AA421" i="1"/>
  <c r="U421" i="1"/>
  <c r="P421" i="1"/>
  <c r="BK420" i="1"/>
  <c r="BA420" i="1"/>
  <c r="AS420" i="1"/>
  <c r="AG420" i="1"/>
  <c r="AH420" i="1" s="1"/>
  <c r="AD420" i="1"/>
  <c r="AE420" i="1" s="1"/>
  <c r="AB420" i="1"/>
  <c r="AC420" i="1" s="1"/>
  <c r="AA420" i="1"/>
  <c r="U420" i="1"/>
  <c r="P420" i="1"/>
  <c r="BK419" i="1"/>
  <c r="BA419" i="1"/>
  <c r="AS419" i="1"/>
  <c r="AG419" i="1"/>
  <c r="AH419" i="1" s="1"/>
  <c r="AD419" i="1"/>
  <c r="O419" i="1" s="1"/>
  <c r="AB419" i="1"/>
  <c r="AC419" i="1" s="1"/>
  <c r="AA419" i="1"/>
  <c r="U419" i="1"/>
  <c r="P419" i="1"/>
  <c r="BK418" i="1"/>
  <c r="BA418" i="1"/>
  <c r="BB418" i="1" s="1"/>
  <c r="AS418" i="1"/>
  <c r="AG418" i="1"/>
  <c r="AH418" i="1" s="1"/>
  <c r="AD418" i="1"/>
  <c r="AB418" i="1"/>
  <c r="AC418" i="1" s="1"/>
  <c r="AA418" i="1"/>
  <c r="U418" i="1"/>
  <c r="P418" i="1"/>
  <c r="BK417" i="1"/>
  <c r="BA417" i="1"/>
  <c r="AS417" i="1"/>
  <c r="AG417" i="1"/>
  <c r="AH417" i="1" s="1"/>
  <c r="AD417" i="1"/>
  <c r="AB417" i="1"/>
  <c r="AC417" i="1" s="1"/>
  <c r="AA417" i="1"/>
  <c r="U417" i="1"/>
  <c r="P417" i="1"/>
  <c r="BK416" i="1"/>
  <c r="BA416" i="1"/>
  <c r="AS416" i="1"/>
  <c r="AG416" i="1"/>
  <c r="AH416" i="1" s="1"/>
  <c r="AD416" i="1"/>
  <c r="AE416" i="1" s="1"/>
  <c r="AB416" i="1"/>
  <c r="AC416" i="1" s="1"/>
  <c r="AA416" i="1"/>
  <c r="U416" i="1"/>
  <c r="P416" i="1"/>
  <c r="BK415" i="1"/>
  <c r="BA415" i="1"/>
  <c r="BB415" i="1" s="1"/>
  <c r="AS415" i="1"/>
  <c r="AG415" i="1"/>
  <c r="AH415" i="1" s="1"/>
  <c r="AD415" i="1"/>
  <c r="AE415" i="1" s="1"/>
  <c r="AB415" i="1"/>
  <c r="AC415" i="1" s="1"/>
  <c r="AA415" i="1"/>
  <c r="W415" i="1"/>
  <c r="P415" i="1" s="1"/>
  <c r="U415" i="1"/>
  <c r="BK414" i="1"/>
  <c r="BA414" i="1"/>
  <c r="AS414" i="1"/>
  <c r="AG414" i="1"/>
  <c r="AH414" i="1" s="1"/>
  <c r="AD414" i="1"/>
  <c r="O414" i="1" s="1"/>
  <c r="AB414" i="1"/>
  <c r="AC414" i="1" s="1"/>
  <c r="AA414" i="1"/>
  <c r="U414" i="1"/>
  <c r="P414" i="1"/>
  <c r="BK413" i="1"/>
  <c r="BA413" i="1"/>
  <c r="AS413" i="1"/>
  <c r="AG413" i="1"/>
  <c r="AH413" i="1" s="1"/>
  <c r="AD413" i="1"/>
  <c r="AB413" i="1"/>
  <c r="AC413" i="1" s="1"/>
  <c r="AA413" i="1"/>
  <c r="U413" i="1"/>
  <c r="P413" i="1"/>
  <c r="BK412" i="1"/>
  <c r="BA412" i="1"/>
  <c r="BB412" i="1" s="1"/>
  <c r="AS412" i="1"/>
  <c r="AG412" i="1"/>
  <c r="AH412" i="1" s="1"/>
  <c r="AD412" i="1"/>
  <c r="AE412" i="1" s="1"/>
  <c r="AB412" i="1"/>
  <c r="AC412" i="1" s="1"/>
  <c r="AA412" i="1"/>
  <c r="U412" i="1"/>
  <c r="P412" i="1"/>
  <c r="BK411" i="1"/>
  <c r="BA411" i="1"/>
  <c r="AS411" i="1"/>
  <c r="AG411" i="1"/>
  <c r="AH411" i="1" s="1"/>
  <c r="AD411" i="1"/>
  <c r="O411" i="1" s="1"/>
  <c r="AB411" i="1"/>
  <c r="AC411" i="1" s="1"/>
  <c r="AA411" i="1"/>
  <c r="W411" i="1"/>
  <c r="P411" i="1" s="1"/>
  <c r="U411" i="1"/>
  <c r="BK410" i="1"/>
  <c r="BA410" i="1"/>
  <c r="AS410" i="1"/>
  <c r="AG410" i="1"/>
  <c r="AH410" i="1" s="1"/>
  <c r="AD410" i="1"/>
  <c r="AE410" i="1" s="1"/>
  <c r="AB410" i="1"/>
  <c r="AC410" i="1" s="1"/>
  <c r="AA410" i="1"/>
  <c r="U410" i="1"/>
  <c r="P410" i="1"/>
  <c r="BK409" i="1"/>
  <c r="BA409" i="1"/>
  <c r="AS409" i="1"/>
  <c r="AG409" i="1"/>
  <c r="AH409" i="1" s="1"/>
  <c r="AD409" i="1"/>
  <c r="O409" i="1" s="1"/>
  <c r="AB409" i="1"/>
  <c r="AC409" i="1" s="1"/>
  <c r="AA409" i="1"/>
  <c r="U409" i="1"/>
  <c r="P409" i="1"/>
  <c r="BK408" i="1"/>
  <c r="BA408" i="1"/>
  <c r="AS408" i="1"/>
  <c r="AG408" i="1"/>
  <c r="AH408" i="1" s="1"/>
  <c r="AD408" i="1"/>
  <c r="AE408" i="1" s="1"/>
  <c r="AB408" i="1"/>
  <c r="AC408" i="1" s="1"/>
  <c r="AA408" i="1"/>
  <c r="U408" i="1"/>
  <c r="P408" i="1"/>
  <c r="BK407" i="1"/>
  <c r="BA407" i="1"/>
  <c r="AS407" i="1"/>
  <c r="AG407" i="1"/>
  <c r="AH407" i="1" s="1"/>
  <c r="AD407" i="1"/>
  <c r="AE407" i="1" s="1"/>
  <c r="AB407" i="1"/>
  <c r="AC407" i="1" s="1"/>
  <c r="AA407" i="1"/>
  <c r="U407" i="1"/>
  <c r="P407" i="1"/>
  <c r="BK406" i="1"/>
  <c r="BA406" i="1"/>
  <c r="BB406" i="1" s="1"/>
  <c r="AS406" i="1"/>
  <c r="AG406" i="1"/>
  <c r="AH406" i="1" s="1"/>
  <c r="AD406" i="1"/>
  <c r="AE406" i="1" s="1"/>
  <c r="AB406" i="1"/>
  <c r="AC406" i="1" s="1"/>
  <c r="AA406" i="1"/>
  <c r="U406" i="1"/>
  <c r="P406" i="1"/>
  <c r="BK405" i="1"/>
  <c r="BA405" i="1"/>
  <c r="BB405" i="1" s="1"/>
  <c r="AS405" i="1"/>
  <c r="AG405" i="1"/>
  <c r="AH405" i="1" s="1"/>
  <c r="AD405" i="1"/>
  <c r="AE405" i="1" s="1"/>
  <c r="AB405" i="1"/>
  <c r="AC405" i="1" s="1"/>
  <c r="AA405" i="1"/>
  <c r="U405" i="1"/>
  <c r="P405" i="1"/>
  <c r="BK404" i="1"/>
  <c r="BA404" i="1"/>
  <c r="BB404" i="1" s="1"/>
  <c r="AS404" i="1"/>
  <c r="AG404" i="1"/>
  <c r="AH404" i="1" s="1"/>
  <c r="AD404" i="1"/>
  <c r="AE404" i="1" s="1"/>
  <c r="AB404" i="1"/>
  <c r="AC404" i="1" s="1"/>
  <c r="AA404" i="1"/>
  <c r="U404" i="1"/>
  <c r="P404" i="1"/>
  <c r="BK403" i="1"/>
  <c r="BA403" i="1"/>
  <c r="BB403" i="1" s="1"/>
  <c r="AS403" i="1"/>
  <c r="AG403" i="1"/>
  <c r="AH403" i="1" s="1"/>
  <c r="AD403" i="1"/>
  <c r="AE403" i="1" s="1"/>
  <c r="AB403" i="1"/>
  <c r="AC403" i="1" s="1"/>
  <c r="AA403" i="1"/>
  <c r="U403" i="1"/>
  <c r="P403" i="1"/>
  <c r="BK402" i="1"/>
  <c r="BA402" i="1"/>
  <c r="AS402" i="1"/>
  <c r="AG402" i="1"/>
  <c r="AH402" i="1" s="1"/>
  <c r="AD402" i="1"/>
  <c r="AE402" i="1" s="1"/>
  <c r="AB402" i="1"/>
  <c r="AC402" i="1" s="1"/>
  <c r="AA402" i="1"/>
  <c r="U402" i="1"/>
  <c r="P402" i="1"/>
  <c r="BK401" i="1"/>
  <c r="BA401" i="1"/>
  <c r="BB401" i="1" s="1"/>
  <c r="AS401" i="1"/>
  <c r="AG401" i="1"/>
  <c r="AH401" i="1" s="1"/>
  <c r="AD401" i="1"/>
  <c r="AE401" i="1" s="1"/>
  <c r="AB401" i="1"/>
  <c r="AC401" i="1" s="1"/>
  <c r="AA401" i="1"/>
  <c r="U401" i="1"/>
  <c r="P401" i="1"/>
  <c r="BK400" i="1"/>
  <c r="BA400" i="1"/>
  <c r="AS400" i="1"/>
  <c r="AG400" i="1"/>
  <c r="AH400" i="1" s="1"/>
  <c r="AD400" i="1"/>
  <c r="AE400" i="1" s="1"/>
  <c r="AB400" i="1"/>
  <c r="AC400" i="1" s="1"/>
  <c r="AA400" i="1"/>
  <c r="U400" i="1"/>
  <c r="P400" i="1"/>
  <c r="BK399" i="1"/>
  <c r="BA399" i="1"/>
  <c r="AS399" i="1"/>
  <c r="AG399" i="1"/>
  <c r="AH399" i="1" s="1"/>
  <c r="AD399" i="1"/>
  <c r="AE399" i="1" s="1"/>
  <c r="AB399" i="1"/>
  <c r="AC399" i="1" s="1"/>
  <c r="AA399" i="1"/>
  <c r="U399" i="1"/>
  <c r="P399" i="1"/>
  <c r="BK398" i="1"/>
  <c r="BA398" i="1"/>
  <c r="BB398" i="1" s="1"/>
  <c r="AS398" i="1"/>
  <c r="AG398" i="1"/>
  <c r="AH398" i="1" s="1"/>
  <c r="AD398" i="1"/>
  <c r="AE398" i="1" s="1"/>
  <c r="AB398" i="1"/>
  <c r="AC398" i="1" s="1"/>
  <c r="AA398" i="1"/>
  <c r="U398" i="1"/>
  <c r="P398" i="1"/>
  <c r="BK397" i="1"/>
  <c r="BA397" i="1"/>
  <c r="AS397" i="1"/>
  <c r="AG397" i="1"/>
  <c r="AH397" i="1" s="1"/>
  <c r="AD397" i="1"/>
  <c r="AE397" i="1" s="1"/>
  <c r="AB397" i="1"/>
  <c r="AC397" i="1" s="1"/>
  <c r="AA397" i="1"/>
  <c r="U397" i="1"/>
  <c r="P397" i="1"/>
  <c r="BK396" i="1"/>
  <c r="BA396" i="1"/>
  <c r="AS396" i="1"/>
  <c r="AG396" i="1"/>
  <c r="AH396" i="1" s="1"/>
  <c r="AD396" i="1"/>
  <c r="AE396" i="1" s="1"/>
  <c r="AB396" i="1"/>
  <c r="AC396" i="1" s="1"/>
  <c r="AA396" i="1"/>
  <c r="U396" i="1"/>
  <c r="P396" i="1"/>
  <c r="BK395" i="1"/>
  <c r="BA395" i="1"/>
  <c r="BB395" i="1" s="1"/>
  <c r="AS395" i="1"/>
  <c r="AG395" i="1"/>
  <c r="AH395" i="1" s="1"/>
  <c r="AD395" i="1"/>
  <c r="AE395" i="1" s="1"/>
  <c r="AB395" i="1"/>
  <c r="AC395" i="1" s="1"/>
  <c r="AA395" i="1"/>
  <c r="U395" i="1"/>
  <c r="P395" i="1"/>
  <c r="BK394" i="1"/>
  <c r="BA394" i="1"/>
  <c r="BB394" i="1" s="1"/>
  <c r="AS394" i="1"/>
  <c r="AG394" i="1"/>
  <c r="AH394" i="1" s="1"/>
  <c r="AD394" i="1"/>
  <c r="AE394" i="1" s="1"/>
  <c r="AB394" i="1"/>
  <c r="AC394" i="1" s="1"/>
  <c r="AA394" i="1"/>
  <c r="U394" i="1"/>
  <c r="P394" i="1"/>
  <c r="BK393" i="1"/>
  <c r="BA393" i="1"/>
  <c r="AS393" i="1"/>
  <c r="AG393" i="1"/>
  <c r="AH393" i="1" s="1"/>
  <c r="AD393" i="1"/>
  <c r="AE393" i="1" s="1"/>
  <c r="AB393" i="1"/>
  <c r="AC393" i="1" s="1"/>
  <c r="AA393" i="1"/>
  <c r="U393" i="1"/>
  <c r="P393" i="1"/>
  <c r="BK392" i="1"/>
  <c r="BA392" i="1"/>
  <c r="AS392" i="1"/>
  <c r="AG392" i="1"/>
  <c r="AH392" i="1" s="1"/>
  <c r="AD392" i="1"/>
  <c r="AE392" i="1" s="1"/>
  <c r="AB392" i="1"/>
  <c r="AC392" i="1" s="1"/>
  <c r="AA392" i="1"/>
  <c r="U392" i="1"/>
  <c r="P392" i="1"/>
  <c r="BK391" i="1"/>
  <c r="BA391" i="1"/>
  <c r="AS391" i="1"/>
  <c r="AG391" i="1"/>
  <c r="AH391" i="1" s="1"/>
  <c r="AD391" i="1"/>
  <c r="AE391" i="1" s="1"/>
  <c r="AB391" i="1"/>
  <c r="AC391" i="1" s="1"/>
  <c r="AA391" i="1"/>
  <c r="U391" i="1"/>
  <c r="P391" i="1"/>
  <c r="BK390" i="1"/>
  <c r="BA390" i="1"/>
  <c r="BB390" i="1" s="1"/>
  <c r="AS390" i="1"/>
  <c r="AG390" i="1"/>
  <c r="AH390" i="1" s="1"/>
  <c r="AD390" i="1"/>
  <c r="AE390" i="1" s="1"/>
  <c r="AB390" i="1"/>
  <c r="AC390" i="1" s="1"/>
  <c r="AA390" i="1"/>
  <c r="U390" i="1"/>
  <c r="P390" i="1"/>
  <c r="BK389" i="1"/>
  <c r="BA389" i="1"/>
  <c r="AS389" i="1"/>
  <c r="AG389" i="1"/>
  <c r="AH389" i="1" s="1"/>
  <c r="AD389" i="1"/>
  <c r="AE389" i="1" s="1"/>
  <c r="AB389" i="1"/>
  <c r="AC389" i="1" s="1"/>
  <c r="AA389" i="1"/>
  <c r="W389" i="1"/>
  <c r="P389" i="1" s="1"/>
  <c r="U389" i="1"/>
  <c r="BK388" i="1"/>
  <c r="BA388" i="1"/>
  <c r="AS388" i="1"/>
  <c r="AG388" i="1"/>
  <c r="AH388" i="1" s="1"/>
  <c r="AD388" i="1"/>
  <c r="AE388" i="1" s="1"/>
  <c r="AB388" i="1"/>
  <c r="AC388" i="1" s="1"/>
  <c r="AA388" i="1"/>
  <c r="U388" i="1"/>
  <c r="P388" i="1"/>
  <c r="BK387" i="1"/>
  <c r="BA387" i="1"/>
  <c r="BB387" i="1" s="1"/>
  <c r="AS387" i="1"/>
  <c r="AG387" i="1"/>
  <c r="AH387" i="1" s="1"/>
  <c r="AD387" i="1"/>
  <c r="AE387" i="1" s="1"/>
  <c r="AB387" i="1"/>
  <c r="AC387" i="1" s="1"/>
  <c r="AA387" i="1"/>
  <c r="U387" i="1"/>
  <c r="P387" i="1"/>
  <c r="BK386" i="1"/>
  <c r="BA386" i="1"/>
  <c r="AS386" i="1"/>
  <c r="AG386" i="1"/>
  <c r="AH386" i="1" s="1"/>
  <c r="AD386" i="1"/>
  <c r="AE386" i="1" s="1"/>
  <c r="AB386" i="1"/>
  <c r="AC386" i="1" s="1"/>
  <c r="AA386" i="1"/>
  <c r="W386" i="1"/>
  <c r="P386" i="1" s="1"/>
  <c r="U386" i="1"/>
  <c r="BK385" i="1"/>
  <c r="BA385" i="1"/>
  <c r="AS385" i="1"/>
  <c r="AG385" i="1"/>
  <c r="AH385" i="1" s="1"/>
  <c r="AD385" i="1"/>
  <c r="AE385" i="1" s="1"/>
  <c r="AB385" i="1"/>
  <c r="AC385" i="1" s="1"/>
  <c r="AA385" i="1"/>
  <c r="U385" i="1"/>
  <c r="BK384" i="1"/>
  <c r="BA384" i="1"/>
  <c r="AS384" i="1"/>
  <c r="AG384" i="1"/>
  <c r="AH384" i="1" s="1"/>
  <c r="AD384" i="1"/>
  <c r="AE384" i="1" s="1"/>
  <c r="AB384" i="1"/>
  <c r="AC384" i="1" s="1"/>
  <c r="AA384" i="1"/>
  <c r="U384" i="1"/>
  <c r="P384" i="1"/>
  <c r="BK383" i="1"/>
  <c r="BA383" i="1"/>
  <c r="BB383" i="1" s="1"/>
  <c r="AS383" i="1"/>
  <c r="AG383" i="1"/>
  <c r="AH383" i="1" s="1"/>
  <c r="AD383" i="1"/>
  <c r="AE383" i="1" s="1"/>
  <c r="AB383" i="1"/>
  <c r="AC383" i="1" s="1"/>
  <c r="AA383" i="1"/>
  <c r="U383" i="1"/>
  <c r="P383" i="1"/>
  <c r="BK382" i="1"/>
  <c r="BA382" i="1"/>
  <c r="AS382" i="1"/>
  <c r="AG382" i="1"/>
  <c r="AH382" i="1" s="1"/>
  <c r="AD382" i="1"/>
  <c r="AE382" i="1" s="1"/>
  <c r="AB382" i="1"/>
  <c r="AC382" i="1" s="1"/>
  <c r="AA382" i="1"/>
  <c r="U382" i="1"/>
  <c r="P382" i="1"/>
  <c r="BK381" i="1"/>
  <c r="BA381" i="1"/>
  <c r="BB381" i="1" s="1"/>
  <c r="AS381" i="1"/>
  <c r="AG381" i="1"/>
  <c r="AH381" i="1" s="1"/>
  <c r="AD381" i="1"/>
  <c r="AE381" i="1" s="1"/>
  <c r="AB381" i="1"/>
  <c r="AC381" i="1" s="1"/>
  <c r="AA381" i="1"/>
  <c r="W381" i="1"/>
  <c r="P381" i="1" s="1"/>
  <c r="U381" i="1"/>
  <c r="BK380" i="1"/>
  <c r="BA380" i="1"/>
  <c r="BB380" i="1" s="1"/>
  <c r="AS380" i="1"/>
  <c r="AG380" i="1"/>
  <c r="AH380" i="1" s="1"/>
  <c r="AD380" i="1"/>
  <c r="AE380" i="1" s="1"/>
  <c r="AB380" i="1"/>
  <c r="AC380" i="1" s="1"/>
  <c r="AA380" i="1"/>
  <c r="U380" i="1"/>
  <c r="P380" i="1"/>
  <c r="BK379" i="1"/>
  <c r="BA379" i="1"/>
  <c r="AS379" i="1"/>
  <c r="AG379" i="1"/>
  <c r="AH379" i="1" s="1"/>
  <c r="AD379" i="1"/>
  <c r="AE379" i="1" s="1"/>
  <c r="AB379" i="1"/>
  <c r="AC379" i="1" s="1"/>
  <c r="AA379" i="1"/>
  <c r="W379" i="1"/>
  <c r="P379" i="1" s="1"/>
  <c r="U379" i="1"/>
  <c r="BK378" i="1"/>
  <c r="BA378" i="1"/>
  <c r="AS378" i="1"/>
  <c r="AG378" i="1"/>
  <c r="AH378" i="1" s="1"/>
  <c r="AD378" i="1"/>
  <c r="AE378" i="1" s="1"/>
  <c r="AB378" i="1"/>
  <c r="AC378" i="1" s="1"/>
  <c r="AA378" i="1"/>
  <c r="U378" i="1"/>
  <c r="P378" i="1"/>
  <c r="BK377" i="1"/>
  <c r="BA377" i="1"/>
  <c r="BB377" i="1" s="1"/>
  <c r="AS377" i="1"/>
  <c r="AG377" i="1"/>
  <c r="AH377" i="1" s="1"/>
  <c r="AD377" i="1"/>
  <c r="AE377" i="1" s="1"/>
  <c r="AB377" i="1"/>
  <c r="AC377" i="1" s="1"/>
  <c r="AA377" i="1"/>
  <c r="U377" i="1"/>
  <c r="P377" i="1"/>
  <c r="BK376" i="1"/>
  <c r="BA376" i="1"/>
  <c r="BB376" i="1" s="1"/>
  <c r="AS376" i="1"/>
  <c r="AG376" i="1"/>
  <c r="AH376" i="1" s="1"/>
  <c r="AD376" i="1"/>
  <c r="AE376" i="1" s="1"/>
  <c r="AB376" i="1"/>
  <c r="AC376" i="1" s="1"/>
  <c r="AA376" i="1"/>
  <c r="W376" i="1"/>
  <c r="P376" i="1" s="1"/>
  <c r="U376" i="1"/>
  <c r="BK375" i="1"/>
  <c r="BA375" i="1"/>
  <c r="BB375" i="1" s="1"/>
  <c r="AS375" i="1"/>
  <c r="AG375" i="1"/>
  <c r="AH375" i="1" s="1"/>
  <c r="AD375" i="1"/>
  <c r="AE375" i="1" s="1"/>
  <c r="AB375" i="1"/>
  <c r="AC375" i="1" s="1"/>
  <c r="AA375" i="1"/>
  <c r="U375" i="1"/>
  <c r="P375" i="1"/>
  <c r="BK374" i="1"/>
  <c r="BA374" i="1"/>
  <c r="AS374" i="1"/>
  <c r="AG374" i="1"/>
  <c r="AH374" i="1" s="1"/>
  <c r="AD374" i="1"/>
  <c r="AE374" i="1" s="1"/>
  <c r="AB374" i="1"/>
  <c r="AC374" i="1" s="1"/>
  <c r="AA374" i="1"/>
  <c r="U374" i="1"/>
  <c r="P374" i="1"/>
  <c r="BK373" i="1"/>
  <c r="BA373" i="1"/>
  <c r="BB373" i="1" s="1"/>
  <c r="AS373" i="1"/>
  <c r="AG373" i="1"/>
  <c r="AH373" i="1" s="1"/>
  <c r="AD373" i="1"/>
  <c r="AE373" i="1" s="1"/>
  <c r="AB373" i="1"/>
  <c r="AC373" i="1" s="1"/>
  <c r="AA373" i="1"/>
  <c r="W373" i="1"/>
  <c r="P373" i="1" s="1"/>
  <c r="U373" i="1"/>
  <c r="BK372" i="1"/>
  <c r="BA372" i="1"/>
  <c r="AS372" i="1"/>
  <c r="AG372" i="1"/>
  <c r="AH372" i="1" s="1"/>
  <c r="AD372" i="1"/>
  <c r="AE372" i="1" s="1"/>
  <c r="AB372" i="1"/>
  <c r="AC372" i="1" s="1"/>
  <c r="AA372" i="1"/>
  <c r="U372" i="1"/>
  <c r="BK371" i="1"/>
  <c r="BA371" i="1"/>
  <c r="AS371" i="1"/>
  <c r="AG371" i="1"/>
  <c r="AH371" i="1" s="1"/>
  <c r="AD371" i="1"/>
  <c r="AE371" i="1" s="1"/>
  <c r="AB371" i="1"/>
  <c r="AC371" i="1" s="1"/>
  <c r="AA371" i="1"/>
  <c r="U371" i="1"/>
  <c r="P371" i="1"/>
  <c r="BK370" i="1"/>
  <c r="BA370" i="1"/>
  <c r="BB370" i="1" s="1"/>
  <c r="AS370" i="1"/>
  <c r="AG370" i="1"/>
  <c r="AH370" i="1" s="1"/>
  <c r="AD370" i="1"/>
  <c r="AE370" i="1" s="1"/>
  <c r="AB370" i="1"/>
  <c r="AC370" i="1" s="1"/>
  <c r="AA370" i="1"/>
  <c r="U370" i="1"/>
  <c r="P370" i="1"/>
  <c r="BK369" i="1"/>
  <c r="BA369" i="1"/>
  <c r="BB369" i="1" s="1"/>
  <c r="AS369" i="1"/>
  <c r="AG369" i="1"/>
  <c r="AH369" i="1" s="1"/>
  <c r="AD369" i="1"/>
  <c r="AE369" i="1" s="1"/>
  <c r="AB369" i="1"/>
  <c r="AC369" i="1" s="1"/>
  <c r="AA369" i="1"/>
  <c r="U369" i="1"/>
  <c r="P369" i="1"/>
  <c r="BK368" i="1"/>
  <c r="BA368" i="1"/>
  <c r="BB368" i="1" s="1"/>
  <c r="AS368" i="1"/>
  <c r="AG368" i="1"/>
  <c r="AH368" i="1" s="1"/>
  <c r="AD368" i="1"/>
  <c r="AE368" i="1" s="1"/>
  <c r="AB368" i="1"/>
  <c r="AC368" i="1" s="1"/>
  <c r="AA368" i="1"/>
  <c r="U368" i="1"/>
  <c r="P368" i="1"/>
  <c r="BK367" i="1"/>
  <c r="BA367" i="1"/>
  <c r="AS367" i="1"/>
  <c r="AG367" i="1"/>
  <c r="AH367" i="1" s="1"/>
  <c r="AD367" i="1"/>
  <c r="AE367" i="1" s="1"/>
  <c r="AB367" i="1"/>
  <c r="AC367" i="1" s="1"/>
  <c r="AA367" i="1"/>
  <c r="U367" i="1"/>
  <c r="P367" i="1"/>
  <c r="BK366" i="1"/>
  <c r="BA366" i="1"/>
  <c r="AS366" i="1"/>
  <c r="AG366" i="1"/>
  <c r="AH366" i="1" s="1"/>
  <c r="AD366" i="1"/>
  <c r="AE366" i="1" s="1"/>
  <c r="AB366" i="1"/>
  <c r="AC366" i="1" s="1"/>
  <c r="AA366" i="1"/>
  <c r="U366" i="1"/>
  <c r="P366" i="1"/>
  <c r="BK365" i="1"/>
  <c r="BA365" i="1"/>
  <c r="AS365" i="1"/>
  <c r="AG365" i="1"/>
  <c r="AH365" i="1" s="1"/>
  <c r="AD365" i="1"/>
  <c r="AE365" i="1" s="1"/>
  <c r="AB365" i="1"/>
  <c r="AC365" i="1" s="1"/>
  <c r="AA365" i="1"/>
  <c r="W365" i="1"/>
  <c r="P365" i="1" s="1"/>
  <c r="U365" i="1"/>
  <c r="BK364" i="1"/>
  <c r="BA364" i="1"/>
  <c r="AS364" i="1"/>
  <c r="AG364" i="1"/>
  <c r="AH364" i="1" s="1"/>
  <c r="AD364" i="1"/>
  <c r="AE364" i="1" s="1"/>
  <c r="AB364" i="1"/>
  <c r="AC364" i="1" s="1"/>
  <c r="AA364" i="1"/>
  <c r="U364" i="1"/>
  <c r="P364" i="1"/>
  <c r="BK363" i="1"/>
  <c r="BA363" i="1"/>
  <c r="AS363" i="1"/>
  <c r="AG363" i="1"/>
  <c r="AH363" i="1" s="1"/>
  <c r="AD363" i="1"/>
  <c r="AE363" i="1" s="1"/>
  <c r="AB363" i="1"/>
  <c r="AC363" i="1" s="1"/>
  <c r="AA363" i="1"/>
  <c r="U363" i="1"/>
  <c r="P363" i="1"/>
  <c r="BK362" i="1"/>
  <c r="BA362" i="1"/>
  <c r="BB362" i="1" s="1"/>
  <c r="AS362" i="1"/>
  <c r="AG362" i="1"/>
  <c r="AH362" i="1" s="1"/>
  <c r="AD362" i="1"/>
  <c r="AE362" i="1" s="1"/>
  <c r="AB362" i="1"/>
  <c r="AC362" i="1" s="1"/>
  <c r="AA362" i="1"/>
  <c r="U362" i="1"/>
  <c r="P362" i="1"/>
  <c r="BK361" i="1"/>
  <c r="BA361" i="1"/>
  <c r="BB361" i="1" s="1"/>
  <c r="AS361" i="1"/>
  <c r="AG361" i="1"/>
  <c r="AH361" i="1" s="1"/>
  <c r="AD361" i="1"/>
  <c r="AE361" i="1" s="1"/>
  <c r="AB361" i="1"/>
  <c r="AC361" i="1" s="1"/>
  <c r="AA361" i="1"/>
  <c r="U361" i="1"/>
  <c r="P361" i="1"/>
  <c r="BK360" i="1"/>
  <c r="BA360" i="1"/>
  <c r="AS360" i="1"/>
  <c r="AG360" i="1"/>
  <c r="AH360" i="1" s="1"/>
  <c r="AD360" i="1"/>
  <c r="AE360" i="1" s="1"/>
  <c r="AB360" i="1"/>
  <c r="AC360" i="1" s="1"/>
  <c r="AA360" i="1"/>
  <c r="U360" i="1"/>
  <c r="P360" i="1"/>
  <c r="BK359" i="1"/>
  <c r="BA359" i="1"/>
  <c r="AS359" i="1"/>
  <c r="AG359" i="1"/>
  <c r="AH359" i="1" s="1"/>
  <c r="AD359" i="1"/>
  <c r="AE359" i="1" s="1"/>
  <c r="AB359" i="1"/>
  <c r="AC359" i="1" s="1"/>
  <c r="AA359" i="1"/>
  <c r="U359" i="1"/>
  <c r="P359" i="1"/>
  <c r="BK358" i="1"/>
  <c r="BA358" i="1"/>
  <c r="BB358" i="1" s="1"/>
  <c r="AS358" i="1"/>
  <c r="AG358" i="1"/>
  <c r="AH358" i="1" s="1"/>
  <c r="AD358" i="1"/>
  <c r="AE358" i="1" s="1"/>
  <c r="AB358" i="1"/>
  <c r="AC358" i="1" s="1"/>
  <c r="AA358" i="1"/>
  <c r="W358" i="1"/>
  <c r="P358" i="1" s="1"/>
  <c r="U358" i="1"/>
  <c r="BK357" i="1"/>
  <c r="BA357" i="1"/>
  <c r="AS357" i="1"/>
  <c r="AG357" i="1"/>
  <c r="AH357" i="1" s="1"/>
  <c r="AD357" i="1"/>
  <c r="AE357" i="1" s="1"/>
  <c r="AB357" i="1"/>
  <c r="AC357" i="1" s="1"/>
  <c r="AA357" i="1"/>
  <c r="W357" i="1"/>
  <c r="P357" i="1" s="1"/>
  <c r="U357" i="1"/>
  <c r="BK356" i="1"/>
  <c r="BA356" i="1"/>
  <c r="BB356" i="1" s="1"/>
  <c r="AS356" i="1"/>
  <c r="AG356" i="1"/>
  <c r="AH356" i="1" s="1"/>
  <c r="AD356" i="1"/>
  <c r="AE356" i="1" s="1"/>
  <c r="AB356" i="1"/>
  <c r="AC356" i="1" s="1"/>
  <c r="AA356" i="1"/>
  <c r="U356" i="1"/>
  <c r="P356" i="1"/>
  <c r="BK355" i="1"/>
  <c r="BA355" i="1"/>
  <c r="BB355" i="1" s="1"/>
  <c r="AS355" i="1"/>
  <c r="AG355" i="1"/>
  <c r="AH355" i="1" s="1"/>
  <c r="AD355" i="1"/>
  <c r="AE355" i="1" s="1"/>
  <c r="AB355" i="1"/>
  <c r="AC355" i="1" s="1"/>
  <c r="AA355" i="1"/>
  <c r="U355" i="1"/>
  <c r="P355" i="1"/>
  <c r="BK354" i="1"/>
  <c r="BA354" i="1"/>
  <c r="AS354" i="1"/>
  <c r="AG354" i="1"/>
  <c r="AH354" i="1" s="1"/>
  <c r="AD354" i="1"/>
  <c r="AE354" i="1" s="1"/>
  <c r="AB354" i="1"/>
  <c r="AC354" i="1" s="1"/>
  <c r="AA354" i="1"/>
  <c r="W354" i="1"/>
  <c r="P354" i="1" s="1"/>
  <c r="U354" i="1"/>
  <c r="BK353" i="1"/>
  <c r="BA353" i="1"/>
  <c r="AS353" i="1"/>
  <c r="AG353" i="1"/>
  <c r="AH353" i="1" s="1"/>
  <c r="AD353" i="1"/>
  <c r="AE353" i="1" s="1"/>
  <c r="AB353" i="1"/>
  <c r="AC353" i="1" s="1"/>
  <c r="AA353" i="1"/>
  <c r="U353" i="1"/>
  <c r="P353" i="1"/>
  <c r="BK352" i="1"/>
  <c r="BA352" i="1"/>
  <c r="BB352" i="1" s="1"/>
  <c r="AS352" i="1"/>
  <c r="AG352" i="1"/>
  <c r="AH352" i="1" s="1"/>
  <c r="AD352" i="1"/>
  <c r="AE352" i="1" s="1"/>
  <c r="AB352" i="1"/>
  <c r="AC352" i="1" s="1"/>
  <c r="AA352" i="1"/>
  <c r="U352" i="1"/>
  <c r="P352" i="1"/>
  <c r="BK351" i="1"/>
  <c r="BA351" i="1"/>
  <c r="BB351" i="1" s="1"/>
  <c r="AS351" i="1"/>
  <c r="AG351" i="1"/>
  <c r="AH351" i="1" s="1"/>
  <c r="AD351" i="1"/>
  <c r="AE351" i="1" s="1"/>
  <c r="AB351" i="1"/>
  <c r="AC351" i="1" s="1"/>
  <c r="AA351" i="1"/>
  <c r="U351" i="1"/>
  <c r="P351" i="1"/>
  <c r="BK350" i="1"/>
  <c r="BA350" i="1"/>
  <c r="BB350" i="1" s="1"/>
  <c r="AS350" i="1"/>
  <c r="AG350" i="1"/>
  <c r="AH350" i="1" s="1"/>
  <c r="AD350" i="1"/>
  <c r="AE350" i="1" s="1"/>
  <c r="AB350" i="1"/>
  <c r="AC350" i="1" s="1"/>
  <c r="AA350" i="1"/>
  <c r="U350" i="1"/>
  <c r="P350" i="1"/>
  <c r="BK349" i="1"/>
  <c r="BA349" i="1"/>
  <c r="AS349" i="1"/>
  <c r="AG349" i="1"/>
  <c r="AH349" i="1" s="1"/>
  <c r="AD349" i="1"/>
  <c r="AE349" i="1" s="1"/>
  <c r="AB349" i="1"/>
  <c r="AC349" i="1" s="1"/>
  <c r="AA349" i="1"/>
  <c r="U349" i="1"/>
  <c r="P349" i="1"/>
  <c r="BK348" i="1"/>
  <c r="BA348" i="1"/>
  <c r="AS348" i="1"/>
  <c r="AG348" i="1"/>
  <c r="AH348" i="1" s="1"/>
  <c r="AD348" i="1"/>
  <c r="AE348" i="1" s="1"/>
  <c r="AB348" i="1"/>
  <c r="AC348" i="1" s="1"/>
  <c r="AA348" i="1"/>
  <c r="U348" i="1"/>
  <c r="P348" i="1"/>
  <c r="BK347" i="1"/>
  <c r="BA347" i="1"/>
  <c r="BB347" i="1" s="1"/>
  <c r="AS347" i="1"/>
  <c r="AG347" i="1"/>
  <c r="AH347" i="1" s="1"/>
  <c r="AD347" i="1"/>
  <c r="AE347" i="1" s="1"/>
  <c r="AB347" i="1"/>
  <c r="AC347" i="1" s="1"/>
  <c r="AA347" i="1"/>
  <c r="U347" i="1"/>
  <c r="P347" i="1"/>
  <c r="BK346" i="1"/>
  <c r="BA346" i="1"/>
  <c r="AS346" i="1"/>
  <c r="AG346" i="1"/>
  <c r="AH346" i="1" s="1"/>
  <c r="AD346" i="1"/>
  <c r="AE346" i="1" s="1"/>
  <c r="AB346" i="1"/>
  <c r="AC346" i="1" s="1"/>
  <c r="AA346" i="1"/>
  <c r="U346" i="1"/>
  <c r="P346" i="1"/>
  <c r="BK345" i="1"/>
  <c r="BA345" i="1"/>
  <c r="BB345" i="1" s="1"/>
  <c r="AS345" i="1"/>
  <c r="AG345" i="1"/>
  <c r="AH345" i="1" s="1"/>
  <c r="AD345" i="1"/>
  <c r="AE345" i="1" s="1"/>
  <c r="AB345" i="1"/>
  <c r="AC345" i="1" s="1"/>
  <c r="AA345" i="1"/>
  <c r="U345" i="1"/>
  <c r="P345" i="1"/>
  <c r="BK344" i="1"/>
  <c r="BA344" i="1"/>
  <c r="BB344" i="1" s="1"/>
  <c r="AS344" i="1"/>
  <c r="AG344" i="1"/>
  <c r="AH344" i="1" s="1"/>
  <c r="AD344" i="1"/>
  <c r="AE344" i="1" s="1"/>
  <c r="AB344" i="1"/>
  <c r="AC344" i="1" s="1"/>
  <c r="AA344" i="1"/>
  <c r="U344" i="1"/>
  <c r="P344" i="1"/>
  <c r="BK343" i="1"/>
  <c r="BA343" i="1"/>
  <c r="BB343" i="1" s="1"/>
  <c r="AS343" i="1"/>
  <c r="AG343" i="1"/>
  <c r="AH343" i="1" s="1"/>
  <c r="AD343" i="1"/>
  <c r="AE343" i="1" s="1"/>
  <c r="AB343" i="1"/>
  <c r="AC343" i="1" s="1"/>
  <c r="AA343" i="1"/>
  <c r="W343" i="1"/>
  <c r="P343" i="1" s="1"/>
  <c r="U343" i="1"/>
  <c r="BK342" i="1"/>
  <c r="BA342" i="1"/>
  <c r="BB342" i="1" s="1"/>
  <c r="AS342" i="1"/>
  <c r="AG342" i="1"/>
  <c r="AH342" i="1" s="1"/>
  <c r="AD342" i="1"/>
  <c r="AE342" i="1" s="1"/>
  <c r="AB342" i="1"/>
  <c r="AC342" i="1" s="1"/>
  <c r="AA342" i="1"/>
  <c r="U342" i="1"/>
  <c r="P342" i="1"/>
  <c r="BK341" i="1"/>
  <c r="BA341" i="1"/>
  <c r="AS341" i="1"/>
  <c r="AG341" i="1"/>
  <c r="AH341" i="1" s="1"/>
  <c r="AD341" i="1"/>
  <c r="AE341" i="1" s="1"/>
  <c r="AB341" i="1"/>
  <c r="AC341" i="1" s="1"/>
  <c r="AA341" i="1"/>
  <c r="U341" i="1"/>
  <c r="P341" i="1"/>
  <c r="BK340" i="1"/>
  <c r="BA340" i="1"/>
  <c r="AS340" i="1"/>
  <c r="AG340" i="1"/>
  <c r="AH340" i="1" s="1"/>
  <c r="AD340" i="1"/>
  <c r="AE340" i="1" s="1"/>
  <c r="AB340" i="1"/>
  <c r="AC340" i="1" s="1"/>
  <c r="AA340" i="1"/>
  <c r="U340" i="1"/>
  <c r="P340" i="1"/>
  <c r="BK339" i="1"/>
  <c r="BA339" i="1"/>
  <c r="AS339" i="1"/>
  <c r="AG339" i="1"/>
  <c r="AH339" i="1" s="1"/>
  <c r="AD339" i="1"/>
  <c r="AE339" i="1" s="1"/>
  <c r="AB339" i="1"/>
  <c r="AC339" i="1" s="1"/>
  <c r="AA339" i="1"/>
  <c r="W339" i="1"/>
  <c r="P339" i="1" s="1"/>
  <c r="U339" i="1"/>
  <c r="BK338" i="1"/>
  <c r="BA338" i="1"/>
  <c r="AS338" i="1"/>
  <c r="AG338" i="1"/>
  <c r="AH338" i="1" s="1"/>
  <c r="AD338" i="1"/>
  <c r="AE338" i="1" s="1"/>
  <c r="AB338" i="1"/>
  <c r="AC338" i="1" s="1"/>
  <c r="AA338" i="1"/>
  <c r="U338" i="1"/>
  <c r="P338" i="1"/>
  <c r="BK337" i="1"/>
  <c r="BA337" i="1"/>
  <c r="AS337" i="1"/>
  <c r="AG337" i="1"/>
  <c r="AH337" i="1" s="1"/>
  <c r="AD337" i="1"/>
  <c r="AE337" i="1" s="1"/>
  <c r="AB337" i="1"/>
  <c r="AC337" i="1" s="1"/>
  <c r="AA337" i="1"/>
  <c r="W337" i="1"/>
  <c r="P337" i="1" s="1"/>
  <c r="U337" i="1"/>
  <c r="BK336" i="1"/>
  <c r="BA336" i="1"/>
  <c r="AS336" i="1"/>
  <c r="AG336" i="1"/>
  <c r="AH336" i="1" s="1"/>
  <c r="AD336" i="1"/>
  <c r="AE336" i="1" s="1"/>
  <c r="AB336" i="1"/>
  <c r="AC336" i="1" s="1"/>
  <c r="AA336" i="1"/>
  <c r="W336" i="1"/>
  <c r="P336" i="1" s="1"/>
  <c r="U336" i="1"/>
  <c r="BK335" i="1"/>
  <c r="BA335" i="1"/>
  <c r="AS335" i="1"/>
  <c r="AG335" i="1"/>
  <c r="AH335" i="1" s="1"/>
  <c r="AD335" i="1"/>
  <c r="AE335" i="1" s="1"/>
  <c r="AB335" i="1"/>
  <c r="AC335" i="1" s="1"/>
  <c r="AA335" i="1"/>
  <c r="U335" i="1"/>
  <c r="P335" i="1"/>
  <c r="BK334" i="1"/>
  <c r="BA334" i="1"/>
  <c r="AS334" i="1"/>
  <c r="AG334" i="1"/>
  <c r="AH334" i="1" s="1"/>
  <c r="AD334" i="1"/>
  <c r="AE334" i="1" s="1"/>
  <c r="AB334" i="1"/>
  <c r="AC334" i="1" s="1"/>
  <c r="AA334" i="1"/>
  <c r="U334" i="1"/>
  <c r="P334" i="1"/>
  <c r="BK333" i="1"/>
  <c r="BA333" i="1"/>
  <c r="BB333" i="1" s="1"/>
  <c r="AS333" i="1"/>
  <c r="AG333" i="1"/>
  <c r="AH333" i="1" s="1"/>
  <c r="AD333" i="1"/>
  <c r="AE333" i="1" s="1"/>
  <c r="AB333" i="1"/>
  <c r="AC333" i="1" s="1"/>
  <c r="AA333" i="1"/>
  <c r="U333" i="1"/>
  <c r="P333" i="1"/>
  <c r="BK332" i="1"/>
  <c r="BA332" i="1"/>
  <c r="AS332" i="1"/>
  <c r="AG332" i="1"/>
  <c r="AH332" i="1" s="1"/>
  <c r="AD332" i="1"/>
  <c r="AE332" i="1" s="1"/>
  <c r="AB332" i="1"/>
  <c r="AC332" i="1" s="1"/>
  <c r="AA332" i="1"/>
  <c r="U332" i="1"/>
  <c r="P332" i="1"/>
  <c r="BK331" i="1"/>
  <c r="BA331" i="1"/>
  <c r="BB331" i="1" s="1"/>
  <c r="AS331" i="1"/>
  <c r="AG331" i="1"/>
  <c r="AH331" i="1" s="1"/>
  <c r="AD331" i="1"/>
  <c r="AE331" i="1" s="1"/>
  <c r="AB331" i="1"/>
  <c r="AC331" i="1" s="1"/>
  <c r="AA331" i="1"/>
  <c r="W331" i="1"/>
  <c r="P331" i="1" s="1"/>
  <c r="U331" i="1"/>
  <c r="BK330" i="1"/>
  <c r="BA330" i="1"/>
  <c r="BB330" i="1" s="1"/>
  <c r="AS330" i="1"/>
  <c r="AG330" i="1"/>
  <c r="AH330" i="1" s="1"/>
  <c r="AD330" i="1"/>
  <c r="AE330" i="1" s="1"/>
  <c r="AB330" i="1"/>
  <c r="AC330" i="1" s="1"/>
  <c r="AA330" i="1"/>
  <c r="U330" i="1"/>
  <c r="P330" i="1"/>
  <c r="BK329" i="1"/>
  <c r="BA329" i="1"/>
  <c r="BB329" i="1" s="1"/>
  <c r="AS329" i="1"/>
  <c r="AG329" i="1"/>
  <c r="AH329" i="1" s="1"/>
  <c r="AD329" i="1"/>
  <c r="AE329" i="1" s="1"/>
  <c r="AB329" i="1"/>
  <c r="AC329" i="1" s="1"/>
  <c r="AA329" i="1"/>
  <c r="U329" i="1"/>
  <c r="P329" i="1"/>
  <c r="BK328" i="1"/>
  <c r="BA328" i="1"/>
  <c r="BB328" i="1" s="1"/>
  <c r="AS328" i="1"/>
  <c r="AG328" i="1"/>
  <c r="AH328" i="1" s="1"/>
  <c r="AD328" i="1"/>
  <c r="AE328" i="1" s="1"/>
  <c r="AB328" i="1"/>
  <c r="AC328" i="1" s="1"/>
  <c r="AA328" i="1"/>
  <c r="W328" i="1"/>
  <c r="P328" i="1" s="1"/>
  <c r="U328" i="1"/>
  <c r="BK327" i="1"/>
  <c r="BA327" i="1"/>
  <c r="BB327" i="1" s="1"/>
  <c r="AS327" i="1"/>
  <c r="AG327" i="1"/>
  <c r="AH327" i="1" s="1"/>
  <c r="AD327" i="1"/>
  <c r="AE327" i="1" s="1"/>
  <c r="AB327" i="1"/>
  <c r="AC327" i="1" s="1"/>
  <c r="AA327" i="1"/>
  <c r="W327" i="1"/>
  <c r="P327" i="1" s="1"/>
  <c r="U327" i="1"/>
  <c r="BK326" i="1"/>
  <c r="BA326" i="1"/>
  <c r="BB326" i="1" s="1"/>
  <c r="AS326" i="1"/>
  <c r="AG326" i="1"/>
  <c r="AH326" i="1" s="1"/>
  <c r="AD326" i="1"/>
  <c r="AE326" i="1" s="1"/>
  <c r="AB326" i="1"/>
  <c r="AC326" i="1" s="1"/>
  <c r="AA326" i="1"/>
  <c r="U326" i="1"/>
  <c r="P326" i="1"/>
  <c r="BK325" i="1"/>
  <c r="BA325" i="1"/>
  <c r="AS325" i="1"/>
  <c r="AG325" i="1"/>
  <c r="AH325" i="1" s="1"/>
  <c r="AD325" i="1"/>
  <c r="AE325" i="1" s="1"/>
  <c r="AB325" i="1"/>
  <c r="AC325" i="1" s="1"/>
  <c r="AA325" i="1"/>
  <c r="U325" i="1"/>
  <c r="P325" i="1"/>
  <c r="BK324" i="1"/>
  <c r="BA324" i="1"/>
  <c r="AS324" i="1"/>
  <c r="AG324" i="1"/>
  <c r="AH324" i="1" s="1"/>
  <c r="AD324" i="1"/>
  <c r="AE324" i="1" s="1"/>
  <c r="AB324" i="1"/>
  <c r="AC324" i="1" s="1"/>
  <c r="AA324" i="1"/>
  <c r="W324" i="1"/>
  <c r="P324" i="1" s="1"/>
  <c r="U324" i="1"/>
  <c r="BK323" i="1"/>
  <c r="BA323" i="1"/>
  <c r="AS323" i="1"/>
  <c r="AG323" i="1"/>
  <c r="AH323" i="1" s="1"/>
  <c r="AD323" i="1"/>
  <c r="AE323" i="1" s="1"/>
  <c r="AB323" i="1"/>
  <c r="AC323" i="1" s="1"/>
  <c r="AA323" i="1"/>
  <c r="W323" i="1"/>
  <c r="P323" i="1" s="1"/>
  <c r="U323" i="1"/>
  <c r="BK322" i="1"/>
  <c r="BA322" i="1"/>
  <c r="AS322" i="1"/>
  <c r="AG322" i="1"/>
  <c r="AH322" i="1" s="1"/>
  <c r="AD322" i="1"/>
  <c r="AE322" i="1" s="1"/>
  <c r="AB322" i="1"/>
  <c r="AC322" i="1" s="1"/>
  <c r="AA322" i="1"/>
  <c r="U322" i="1"/>
  <c r="P322" i="1"/>
  <c r="BK321" i="1"/>
  <c r="BA321" i="1"/>
  <c r="BB321" i="1" s="1"/>
  <c r="AS321" i="1"/>
  <c r="AG321" i="1"/>
  <c r="AH321" i="1" s="1"/>
  <c r="AD321" i="1"/>
  <c r="AE321" i="1" s="1"/>
  <c r="AB321" i="1"/>
  <c r="AC321" i="1" s="1"/>
  <c r="AA321" i="1"/>
  <c r="U321" i="1"/>
  <c r="P321" i="1"/>
  <c r="BK320" i="1"/>
  <c r="BA320" i="1"/>
  <c r="BB320" i="1" s="1"/>
  <c r="AS320" i="1"/>
  <c r="AG320" i="1"/>
  <c r="AH320" i="1" s="1"/>
  <c r="AD320" i="1"/>
  <c r="AE320" i="1" s="1"/>
  <c r="AB320" i="1"/>
  <c r="AC320" i="1" s="1"/>
  <c r="AA320" i="1"/>
  <c r="U320" i="1"/>
  <c r="P320" i="1"/>
  <c r="BK319" i="1"/>
  <c r="BA319" i="1"/>
  <c r="AS319" i="1"/>
  <c r="AG319" i="1"/>
  <c r="AH319" i="1" s="1"/>
  <c r="AD319" i="1"/>
  <c r="AE319" i="1" s="1"/>
  <c r="AB319" i="1"/>
  <c r="AC319" i="1" s="1"/>
  <c r="AA319" i="1"/>
  <c r="U319" i="1"/>
  <c r="P319" i="1"/>
  <c r="BK318" i="1"/>
  <c r="BA318" i="1"/>
  <c r="BB318" i="1" s="1"/>
  <c r="AS318" i="1"/>
  <c r="AG318" i="1"/>
  <c r="AH318" i="1" s="1"/>
  <c r="AD318" i="1"/>
  <c r="AE318" i="1" s="1"/>
  <c r="AB318" i="1"/>
  <c r="AC318" i="1" s="1"/>
  <c r="AA318" i="1"/>
  <c r="U318" i="1"/>
  <c r="P318" i="1"/>
  <c r="BK317" i="1"/>
  <c r="BA317" i="1"/>
  <c r="AS317" i="1"/>
  <c r="AG317" i="1"/>
  <c r="AH317" i="1" s="1"/>
  <c r="AD317" i="1"/>
  <c r="AE317" i="1" s="1"/>
  <c r="AB317" i="1"/>
  <c r="AC317" i="1" s="1"/>
  <c r="AA317" i="1"/>
  <c r="W317" i="1"/>
  <c r="P317" i="1" s="1"/>
  <c r="U317" i="1"/>
  <c r="BK316" i="1"/>
  <c r="BA316" i="1"/>
  <c r="BB316" i="1" s="1"/>
  <c r="AS316" i="1"/>
  <c r="AG316" i="1"/>
  <c r="AH316" i="1" s="1"/>
  <c r="AD316" i="1"/>
  <c r="AE316" i="1" s="1"/>
  <c r="AB316" i="1"/>
  <c r="AC316" i="1" s="1"/>
  <c r="AA316" i="1"/>
  <c r="U316" i="1"/>
  <c r="P316" i="1"/>
  <c r="BK315" i="1"/>
  <c r="BA315" i="1"/>
  <c r="AS315" i="1"/>
  <c r="AG315" i="1"/>
  <c r="AH315" i="1" s="1"/>
  <c r="AD315" i="1"/>
  <c r="AE315" i="1" s="1"/>
  <c r="AB315" i="1"/>
  <c r="AC315" i="1" s="1"/>
  <c r="AA315" i="1"/>
  <c r="U315" i="1"/>
  <c r="P315" i="1"/>
  <c r="BK314" i="1"/>
  <c r="BA314" i="1"/>
  <c r="BB314" i="1" s="1"/>
  <c r="AS314" i="1"/>
  <c r="AG314" i="1"/>
  <c r="AH314" i="1" s="1"/>
  <c r="AD314" i="1"/>
  <c r="AB314" i="1"/>
  <c r="AC314" i="1" s="1"/>
  <c r="AA314" i="1"/>
  <c r="U314" i="1"/>
  <c r="P314" i="1"/>
  <c r="BK313" i="1"/>
  <c r="BA313" i="1"/>
  <c r="BB313" i="1" s="1"/>
  <c r="AS313" i="1"/>
  <c r="AG313" i="1"/>
  <c r="AH313" i="1" s="1"/>
  <c r="AD313" i="1"/>
  <c r="AB313" i="1"/>
  <c r="AC313" i="1" s="1"/>
  <c r="AA313" i="1"/>
  <c r="U313" i="1"/>
  <c r="P313" i="1"/>
  <c r="BK312" i="1"/>
  <c r="BA312" i="1"/>
  <c r="BB312" i="1" s="1"/>
  <c r="AS312" i="1"/>
  <c r="AG312" i="1"/>
  <c r="AH312" i="1" s="1"/>
  <c r="AD312" i="1"/>
  <c r="AE312" i="1" s="1"/>
  <c r="AB312" i="1"/>
  <c r="AC312" i="1" s="1"/>
  <c r="AA312" i="1"/>
  <c r="U312" i="1"/>
  <c r="P312" i="1"/>
  <c r="BK311" i="1"/>
  <c r="BA311" i="1"/>
  <c r="BB311" i="1" s="1"/>
  <c r="AS311" i="1"/>
  <c r="AG311" i="1"/>
  <c r="AH311" i="1" s="1"/>
  <c r="AD311" i="1"/>
  <c r="AE311" i="1" s="1"/>
  <c r="AB311" i="1"/>
  <c r="AC311" i="1" s="1"/>
  <c r="AA311" i="1"/>
  <c r="U311" i="1"/>
  <c r="P311" i="1"/>
  <c r="BK310" i="1"/>
  <c r="BA310" i="1"/>
  <c r="AS310" i="1"/>
  <c r="AG310" i="1"/>
  <c r="AH310" i="1" s="1"/>
  <c r="AD310" i="1"/>
  <c r="AB310" i="1"/>
  <c r="AC310" i="1" s="1"/>
  <c r="AA310" i="1"/>
  <c r="U310" i="1"/>
  <c r="P310" i="1"/>
  <c r="BK309" i="1"/>
  <c r="BA309" i="1"/>
  <c r="AS309" i="1"/>
  <c r="AG309" i="1"/>
  <c r="AH309" i="1" s="1"/>
  <c r="AD309" i="1"/>
  <c r="AE309" i="1" s="1"/>
  <c r="AB309" i="1"/>
  <c r="AC309" i="1" s="1"/>
  <c r="AA309" i="1"/>
  <c r="W309" i="1"/>
  <c r="P309" i="1" s="1"/>
  <c r="U309" i="1"/>
  <c r="BK308" i="1"/>
  <c r="BA308" i="1"/>
  <c r="BB308" i="1" s="1"/>
  <c r="AS308" i="1"/>
  <c r="AG308" i="1"/>
  <c r="AH308" i="1" s="1"/>
  <c r="AD308" i="1"/>
  <c r="AE308" i="1" s="1"/>
  <c r="AB308" i="1"/>
  <c r="AC308" i="1" s="1"/>
  <c r="AA308" i="1"/>
  <c r="U308" i="1"/>
  <c r="P308" i="1"/>
  <c r="BK307" i="1"/>
  <c r="BA307" i="1"/>
  <c r="AS307" i="1"/>
  <c r="AG307" i="1"/>
  <c r="AH307" i="1" s="1"/>
  <c r="AD307" i="1"/>
  <c r="AE307" i="1" s="1"/>
  <c r="AB307" i="1"/>
  <c r="AC307" i="1" s="1"/>
  <c r="AA307" i="1"/>
  <c r="U307" i="1"/>
  <c r="P307" i="1"/>
  <c r="BK306" i="1"/>
  <c r="BA306" i="1"/>
  <c r="AS306" i="1"/>
  <c r="AG306" i="1"/>
  <c r="AH306" i="1" s="1"/>
  <c r="AD306" i="1"/>
  <c r="AE306" i="1" s="1"/>
  <c r="AB306" i="1"/>
  <c r="AC306" i="1" s="1"/>
  <c r="AA306" i="1"/>
  <c r="U306" i="1"/>
  <c r="P306" i="1"/>
  <c r="BK305" i="1"/>
  <c r="BA305" i="1"/>
  <c r="AS305" i="1"/>
  <c r="AG305" i="1"/>
  <c r="AH305" i="1" s="1"/>
  <c r="AD305" i="1"/>
  <c r="AE305" i="1" s="1"/>
  <c r="AB305" i="1"/>
  <c r="AC305" i="1" s="1"/>
  <c r="AA305" i="1"/>
  <c r="U305" i="1"/>
  <c r="P305" i="1"/>
  <c r="BK304" i="1"/>
  <c r="BA304" i="1"/>
  <c r="AS304" i="1"/>
  <c r="AG304" i="1"/>
  <c r="AH304" i="1" s="1"/>
  <c r="AD304" i="1"/>
  <c r="AE304" i="1" s="1"/>
  <c r="AB304" i="1"/>
  <c r="AC304" i="1" s="1"/>
  <c r="AA304" i="1"/>
  <c r="U304" i="1"/>
  <c r="P304" i="1"/>
  <c r="BK303" i="1"/>
  <c r="BA303" i="1"/>
  <c r="AS303" i="1"/>
  <c r="AG303" i="1"/>
  <c r="AH303" i="1" s="1"/>
  <c r="AD303" i="1"/>
  <c r="AE303" i="1" s="1"/>
  <c r="AB303" i="1"/>
  <c r="AC303" i="1" s="1"/>
  <c r="AA303" i="1"/>
  <c r="U303" i="1"/>
  <c r="P303" i="1"/>
  <c r="BK302" i="1"/>
  <c r="BA302" i="1"/>
  <c r="BB302" i="1" s="1"/>
  <c r="AS302" i="1"/>
  <c r="AG302" i="1"/>
  <c r="AH302" i="1" s="1"/>
  <c r="AD302" i="1"/>
  <c r="AE302" i="1" s="1"/>
  <c r="AB302" i="1"/>
  <c r="AC302" i="1" s="1"/>
  <c r="AA302" i="1"/>
  <c r="U302" i="1"/>
  <c r="P302" i="1"/>
  <c r="BK301" i="1"/>
  <c r="BA301" i="1"/>
  <c r="AS301" i="1"/>
  <c r="AG301" i="1"/>
  <c r="AH301" i="1" s="1"/>
  <c r="AD301" i="1"/>
  <c r="AE301" i="1" s="1"/>
  <c r="AB301" i="1"/>
  <c r="AC301" i="1" s="1"/>
  <c r="AA301" i="1"/>
  <c r="U301" i="1"/>
  <c r="P301" i="1"/>
  <c r="BK300" i="1"/>
  <c r="BA300" i="1"/>
  <c r="BB300" i="1" s="1"/>
  <c r="AS300" i="1"/>
  <c r="AG300" i="1"/>
  <c r="AH300" i="1" s="1"/>
  <c r="AD300" i="1"/>
  <c r="AE300" i="1" s="1"/>
  <c r="AB300" i="1"/>
  <c r="AC300" i="1" s="1"/>
  <c r="AA300" i="1"/>
  <c r="U300" i="1"/>
  <c r="P300" i="1"/>
  <c r="BK299" i="1"/>
  <c r="BA299" i="1"/>
  <c r="BB299" i="1" s="1"/>
  <c r="AS299" i="1"/>
  <c r="AG299" i="1"/>
  <c r="AH299" i="1" s="1"/>
  <c r="AD299" i="1"/>
  <c r="AE299" i="1" s="1"/>
  <c r="AB299" i="1"/>
  <c r="AC299" i="1" s="1"/>
  <c r="AA299" i="1"/>
  <c r="U299" i="1"/>
  <c r="BK298" i="1"/>
  <c r="BA298" i="1"/>
  <c r="AS298" i="1"/>
  <c r="AG298" i="1"/>
  <c r="AH298" i="1" s="1"/>
  <c r="AD298" i="1"/>
  <c r="AE298" i="1" s="1"/>
  <c r="AB298" i="1"/>
  <c r="AC298" i="1" s="1"/>
  <c r="AA298" i="1"/>
  <c r="U298" i="1"/>
  <c r="P298" i="1"/>
  <c r="BK297" i="1"/>
  <c r="BA297" i="1"/>
  <c r="AS297" i="1"/>
  <c r="AG297" i="1"/>
  <c r="AH297" i="1" s="1"/>
  <c r="AD297" i="1"/>
  <c r="AE297" i="1" s="1"/>
  <c r="AB297" i="1"/>
  <c r="AC297" i="1" s="1"/>
  <c r="AA297" i="1"/>
  <c r="U297" i="1"/>
  <c r="P297" i="1"/>
  <c r="BK296" i="1"/>
  <c r="BA296" i="1"/>
  <c r="BB296" i="1" s="1"/>
  <c r="AS296" i="1"/>
  <c r="AG296" i="1"/>
  <c r="AH296" i="1" s="1"/>
  <c r="AD296" i="1"/>
  <c r="AE296" i="1" s="1"/>
  <c r="AB296" i="1"/>
  <c r="AC296" i="1" s="1"/>
  <c r="AA296" i="1"/>
  <c r="U296" i="1"/>
  <c r="P296" i="1"/>
  <c r="BK295" i="1"/>
  <c r="BA295" i="1"/>
  <c r="AS295" i="1"/>
  <c r="AG295" i="1"/>
  <c r="AH295" i="1" s="1"/>
  <c r="AD295" i="1"/>
  <c r="AE295" i="1" s="1"/>
  <c r="AB295" i="1"/>
  <c r="AC295" i="1" s="1"/>
  <c r="AA295" i="1"/>
  <c r="U295" i="1"/>
  <c r="P295" i="1"/>
  <c r="BK294" i="1"/>
  <c r="BA294" i="1"/>
  <c r="AS294" i="1"/>
  <c r="AG294" i="1"/>
  <c r="AH294" i="1" s="1"/>
  <c r="AD294" i="1"/>
  <c r="AE294" i="1" s="1"/>
  <c r="AB294" i="1"/>
  <c r="AC294" i="1" s="1"/>
  <c r="AA294" i="1"/>
  <c r="U294" i="1"/>
  <c r="P294" i="1"/>
  <c r="BK293" i="1"/>
  <c r="BA293" i="1"/>
  <c r="BB293" i="1" s="1"/>
  <c r="AS293" i="1"/>
  <c r="AG293" i="1"/>
  <c r="AH293" i="1" s="1"/>
  <c r="AD293" i="1"/>
  <c r="AE293" i="1" s="1"/>
  <c r="AB293" i="1"/>
  <c r="AC293" i="1" s="1"/>
  <c r="AA293" i="1"/>
  <c r="U293" i="1"/>
  <c r="P293" i="1"/>
  <c r="BK292" i="1"/>
  <c r="BA292" i="1"/>
  <c r="BB292" i="1" s="1"/>
  <c r="AS292" i="1"/>
  <c r="AG292" i="1"/>
  <c r="AH292" i="1" s="1"/>
  <c r="AD292" i="1"/>
  <c r="AE292" i="1" s="1"/>
  <c r="AB292" i="1"/>
  <c r="AC292" i="1" s="1"/>
  <c r="AA292" i="1"/>
  <c r="U292" i="1"/>
  <c r="BK291" i="1"/>
  <c r="BA291" i="1"/>
  <c r="BB291" i="1" s="1"/>
  <c r="AS291" i="1"/>
  <c r="AG291" i="1"/>
  <c r="AH291" i="1" s="1"/>
  <c r="AD291" i="1"/>
  <c r="AE291" i="1" s="1"/>
  <c r="AB291" i="1"/>
  <c r="AC291" i="1" s="1"/>
  <c r="AA291" i="1"/>
  <c r="U291" i="1"/>
  <c r="P291" i="1"/>
  <c r="BK290" i="1"/>
  <c r="BA290" i="1"/>
  <c r="BB290" i="1" s="1"/>
  <c r="AS290" i="1"/>
  <c r="AG290" i="1"/>
  <c r="AH290" i="1" s="1"/>
  <c r="AD290" i="1"/>
  <c r="AE290" i="1" s="1"/>
  <c r="AB290" i="1"/>
  <c r="AC290" i="1" s="1"/>
  <c r="AA290" i="1"/>
  <c r="U290" i="1"/>
  <c r="P290" i="1"/>
  <c r="BK289" i="1"/>
  <c r="BA289" i="1"/>
  <c r="BB289" i="1" s="1"/>
  <c r="AS289" i="1"/>
  <c r="AG289" i="1"/>
  <c r="AH289" i="1" s="1"/>
  <c r="AD289" i="1"/>
  <c r="AE289" i="1" s="1"/>
  <c r="AB289" i="1"/>
  <c r="AC289" i="1" s="1"/>
  <c r="AA289" i="1"/>
  <c r="U289" i="1"/>
  <c r="BK288" i="1"/>
  <c r="BA288" i="1"/>
  <c r="BB288" i="1" s="1"/>
  <c r="AS288" i="1"/>
  <c r="AG288" i="1"/>
  <c r="AH288" i="1" s="1"/>
  <c r="AD288" i="1"/>
  <c r="AE288" i="1" s="1"/>
  <c r="AB288" i="1"/>
  <c r="AC288" i="1" s="1"/>
  <c r="AA288" i="1"/>
  <c r="U288" i="1"/>
  <c r="P288" i="1"/>
  <c r="BK287" i="1"/>
  <c r="BA287" i="1"/>
  <c r="BB287" i="1" s="1"/>
  <c r="AS287" i="1"/>
  <c r="AG287" i="1"/>
  <c r="AH287" i="1" s="1"/>
  <c r="AD287" i="1"/>
  <c r="AE287" i="1" s="1"/>
  <c r="AB287" i="1"/>
  <c r="AC287" i="1" s="1"/>
  <c r="AA287" i="1"/>
  <c r="U287" i="1"/>
  <c r="P287" i="1"/>
  <c r="BK286" i="1"/>
  <c r="BA286" i="1"/>
  <c r="BB286" i="1" s="1"/>
  <c r="AS286" i="1"/>
  <c r="AG286" i="1"/>
  <c r="AH286" i="1" s="1"/>
  <c r="AD286" i="1"/>
  <c r="AE286" i="1" s="1"/>
  <c r="AB286" i="1"/>
  <c r="AC286" i="1" s="1"/>
  <c r="AA286" i="1"/>
  <c r="U286" i="1"/>
  <c r="BK285" i="1"/>
  <c r="BA285" i="1"/>
  <c r="AS285" i="1"/>
  <c r="AG285" i="1"/>
  <c r="AH285" i="1" s="1"/>
  <c r="AD285" i="1"/>
  <c r="AE285" i="1" s="1"/>
  <c r="AB285" i="1"/>
  <c r="AC285" i="1" s="1"/>
  <c r="AA285" i="1"/>
  <c r="U285" i="1"/>
  <c r="P285" i="1"/>
  <c r="BK284" i="1"/>
  <c r="BA284" i="1"/>
  <c r="AS284" i="1"/>
  <c r="AG284" i="1"/>
  <c r="AH284" i="1" s="1"/>
  <c r="AD284" i="1"/>
  <c r="AE284" i="1" s="1"/>
  <c r="AB284" i="1"/>
  <c r="AC284" i="1" s="1"/>
  <c r="AA284" i="1"/>
  <c r="U284" i="1"/>
  <c r="P284" i="1"/>
  <c r="BK283" i="1"/>
  <c r="BA283" i="1"/>
  <c r="AS283" i="1"/>
  <c r="AG283" i="1"/>
  <c r="AH283" i="1" s="1"/>
  <c r="AD283" i="1"/>
  <c r="AE283" i="1" s="1"/>
  <c r="AB283" i="1"/>
  <c r="AC283" i="1" s="1"/>
  <c r="AA283" i="1"/>
  <c r="U283" i="1"/>
  <c r="P283" i="1"/>
  <c r="BK282" i="1"/>
  <c r="BA282" i="1"/>
  <c r="AS282" i="1"/>
  <c r="AG282" i="1"/>
  <c r="AH282" i="1" s="1"/>
  <c r="AD282" i="1"/>
  <c r="AE282" i="1" s="1"/>
  <c r="AB282" i="1"/>
  <c r="AC282" i="1" s="1"/>
  <c r="AA282" i="1"/>
  <c r="U282" i="1"/>
  <c r="P282" i="1"/>
  <c r="BK281" i="1"/>
  <c r="BA281" i="1"/>
  <c r="BB281" i="1" s="1"/>
  <c r="AS281" i="1"/>
  <c r="AG281" i="1"/>
  <c r="AH281" i="1" s="1"/>
  <c r="AD281" i="1"/>
  <c r="AE281" i="1" s="1"/>
  <c r="AB281" i="1"/>
  <c r="AC281" i="1" s="1"/>
  <c r="AA281" i="1"/>
  <c r="U281" i="1"/>
  <c r="BK280" i="1"/>
  <c r="BA280" i="1"/>
  <c r="BB280" i="1" s="1"/>
  <c r="AS280" i="1"/>
  <c r="AG280" i="1"/>
  <c r="AH280" i="1" s="1"/>
  <c r="AD280" i="1"/>
  <c r="AE280" i="1" s="1"/>
  <c r="AB280" i="1"/>
  <c r="AC280" i="1" s="1"/>
  <c r="AA280" i="1"/>
  <c r="U280" i="1"/>
  <c r="P280" i="1"/>
  <c r="BK279" i="1"/>
  <c r="BA279" i="1"/>
  <c r="AS279" i="1"/>
  <c r="AG279" i="1"/>
  <c r="AH279" i="1" s="1"/>
  <c r="AD279" i="1"/>
  <c r="AE279" i="1" s="1"/>
  <c r="AB279" i="1"/>
  <c r="AC279" i="1" s="1"/>
  <c r="AA279" i="1"/>
  <c r="U279" i="1"/>
  <c r="P279" i="1"/>
  <c r="BK278" i="1"/>
  <c r="BA278" i="1"/>
  <c r="AS278" i="1"/>
  <c r="AG278" i="1"/>
  <c r="AH278" i="1" s="1"/>
  <c r="AD278" i="1"/>
  <c r="AE278" i="1" s="1"/>
  <c r="AB278" i="1"/>
  <c r="AC278" i="1" s="1"/>
  <c r="AA278" i="1"/>
  <c r="U278" i="1"/>
  <c r="P278" i="1"/>
  <c r="BK277" i="1"/>
  <c r="BA277" i="1"/>
  <c r="BB277" i="1" s="1"/>
  <c r="AS277" i="1"/>
  <c r="AG277" i="1"/>
  <c r="AH277" i="1" s="1"/>
  <c r="AD277" i="1"/>
  <c r="AE277" i="1" s="1"/>
  <c r="AB277" i="1"/>
  <c r="AC277" i="1" s="1"/>
  <c r="AA277" i="1"/>
  <c r="U277" i="1"/>
  <c r="P277" i="1"/>
  <c r="BK276" i="1"/>
  <c r="BA276" i="1"/>
  <c r="AS276" i="1"/>
  <c r="AG276" i="1"/>
  <c r="AH276" i="1" s="1"/>
  <c r="AD276" i="1"/>
  <c r="AE276" i="1" s="1"/>
  <c r="AB276" i="1"/>
  <c r="AC276" i="1" s="1"/>
  <c r="AA276" i="1"/>
  <c r="U276" i="1"/>
  <c r="P276" i="1"/>
  <c r="BK275" i="1"/>
  <c r="BA275" i="1"/>
  <c r="AS275" i="1"/>
  <c r="AG275" i="1"/>
  <c r="AH275" i="1" s="1"/>
  <c r="AD275" i="1"/>
  <c r="AE275" i="1" s="1"/>
  <c r="AB275" i="1"/>
  <c r="AC275" i="1" s="1"/>
  <c r="AA275" i="1"/>
  <c r="U275" i="1"/>
  <c r="P275" i="1"/>
  <c r="BK274" i="1"/>
  <c r="BA274" i="1"/>
  <c r="BB274" i="1" s="1"/>
  <c r="AS274" i="1"/>
  <c r="AG274" i="1"/>
  <c r="AH274" i="1" s="1"/>
  <c r="AD274" i="1"/>
  <c r="AE274" i="1" s="1"/>
  <c r="AB274" i="1"/>
  <c r="AC274" i="1" s="1"/>
  <c r="AA274" i="1"/>
  <c r="U274" i="1"/>
  <c r="P274" i="1"/>
  <c r="BK273" i="1"/>
  <c r="BA273" i="1"/>
  <c r="BB273" i="1" s="1"/>
  <c r="AS273" i="1"/>
  <c r="AG273" i="1"/>
  <c r="AH273" i="1" s="1"/>
  <c r="AD273" i="1"/>
  <c r="AE273" i="1" s="1"/>
  <c r="AB273" i="1"/>
  <c r="AC273" i="1" s="1"/>
  <c r="AA273" i="1"/>
  <c r="U273" i="1"/>
  <c r="P273" i="1"/>
  <c r="BK272" i="1"/>
  <c r="BA272" i="1"/>
  <c r="AS272" i="1"/>
  <c r="AG272" i="1"/>
  <c r="AH272" i="1" s="1"/>
  <c r="AD272" i="1"/>
  <c r="AE272" i="1" s="1"/>
  <c r="AB272" i="1"/>
  <c r="AC272" i="1" s="1"/>
  <c r="AA272" i="1"/>
  <c r="U272" i="1"/>
  <c r="P272" i="1"/>
  <c r="BK271" i="1"/>
  <c r="BA271" i="1"/>
  <c r="BB271" i="1" s="1"/>
  <c r="AS271" i="1"/>
  <c r="AG271" i="1"/>
  <c r="AH271" i="1" s="1"/>
  <c r="AD271" i="1"/>
  <c r="AE271" i="1" s="1"/>
  <c r="AB271" i="1"/>
  <c r="AC271" i="1" s="1"/>
  <c r="AA271" i="1"/>
  <c r="U271" i="1"/>
  <c r="P271" i="1"/>
  <c r="BK270" i="1"/>
  <c r="BA270" i="1"/>
  <c r="BB270" i="1" s="1"/>
  <c r="AS270" i="1"/>
  <c r="AG270" i="1"/>
  <c r="AH270" i="1" s="1"/>
  <c r="AD270" i="1"/>
  <c r="AE270" i="1" s="1"/>
  <c r="AB270" i="1"/>
  <c r="AC270" i="1" s="1"/>
  <c r="AA270" i="1"/>
  <c r="U270" i="1"/>
  <c r="P270" i="1"/>
  <c r="BK269" i="1"/>
  <c r="BA269" i="1"/>
  <c r="AS269" i="1"/>
  <c r="AG269" i="1"/>
  <c r="AH269" i="1" s="1"/>
  <c r="AD269" i="1"/>
  <c r="AE269" i="1" s="1"/>
  <c r="AB269" i="1"/>
  <c r="AC269" i="1" s="1"/>
  <c r="AA269" i="1"/>
  <c r="U269" i="1"/>
  <c r="P269" i="1"/>
  <c r="BK268" i="1"/>
  <c r="BA268" i="1"/>
  <c r="AS268" i="1"/>
  <c r="AG268" i="1"/>
  <c r="AH268" i="1" s="1"/>
  <c r="AD268" i="1"/>
  <c r="AE268" i="1" s="1"/>
  <c r="AB268" i="1"/>
  <c r="AC268" i="1" s="1"/>
  <c r="AA268" i="1"/>
  <c r="U268" i="1"/>
  <c r="P268" i="1"/>
  <c r="BK267" i="1"/>
  <c r="BA267" i="1"/>
  <c r="BB267" i="1" s="1"/>
  <c r="AS267" i="1"/>
  <c r="AG267" i="1"/>
  <c r="AH267" i="1" s="1"/>
  <c r="AD267" i="1"/>
  <c r="AE267" i="1" s="1"/>
  <c r="AB267" i="1"/>
  <c r="AC267" i="1" s="1"/>
  <c r="AA267" i="1"/>
  <c r="U267" i="1"/>
  <c r="P267" i="1"/>
  <c r="BK266" i="1"/>
  <c r="BA266" i="1"/>
  <c r="BB266" i="1" s="1"/>
  <c r="AS266" i="1"/>
  <c r="AG266" i="1"/>
  <c r="AH266" i="1" s="1"/>
  <c r="AD266" i="1"/>
  <c r="AE266" i="1" s="1"/>
  <c r="AB266" i="1"/>
  <c r="AC266" i="1" s="1"/>
  <c r="AA266" i="1"/>
  <c r="U266" i="1"/>
  <c r="P266" i="1"/>
  <c r="BK265" i="1"/>
  <c r="BA265" i="1"/>
  <c r="AS265" i="1"/>
  <c r="AG265" i="1"/>
  <c r="AH265" i="1" s="1"/>
  <c r="AD265" i="1"/>
  <c r="AE265" i="1" s="1"/>
  <c r="AB265" i="1"/>
  <c r="AC265" i="1" s="1"/>
  <c r="AA265" i="1"/>
  <c r="U265" i="1"/>
  <c r="P265" i="1"/>
  <c r="BK264" i="1"/>
  <c r="BA264" i="1"/>
  <c r="BB264" i="1" s="1"/>
  <c r="AS264" i="1"/>
  <c r="AG264" i="1"/>
  <c r="AH264" i="1" s="1"/>
  <c r="AD264" i="1"/>
  <c r="AB264" i="1"/>
  <c r="AC264" i="1" s="1"/>
  <c r="AA264" i="1"/>
  <c r="U264" i="1"/>
  <c r="P264" i="1"/>
  <c r="BK263" i="1"/>
  <c r="BA263" i="1"/>
  <c r="BB263" i="1" s="1"/>
  <c r="AS263" i="1"/>
  <c r="AG263" i="1"/>
  <c r="AH263" i="1" s="1"/>
  <c r="AD263" i="1"/>
  <c r="AE263" i="1" s="1"/>
  <c r="AB263" i="1"/>
  <c r="AC263" i="1" s="1"/>
  <c r="AA263" i="1"/>
  <c r="U263" i="1"/>
  <c r="P263" i="1"/>
  <c r="BK262" i="1"/>
  <c r="BA262" i="1"/>
  <c r="BB262" i="1" s="1"/>
  <c r="AS262" i="1"/>
  <c r="AG262" i="1"/>
  <c r="AH262" i="1" s="1"/>
  <c r="AD262" i="1"/>
  <c r="AB262" i="1"/>
  <c r="AC262" i="1" s="1"/>
  <c r="AA262" i="1"/>
  <c r="U262" i="1"/>
  <c r="P262" i="1"/>
  <c r="BK261" i="1"/>
  <c r="BA261" i="1"/>
  <c r="AS261" i="1"/>
  <c r="AG261" i="1"/>
  <c r="AH261" i="1" s="1"/>
  <c r="AD261" i="1"/>
  <c r="AE261" i="1" s="1"/>
  <c r="AB261" i="1"/>
  <c r="AC261" i="1" s="1"/>
  <c r="AA261" i="1"/>
  <c r="U261" i="1"/>
  <c r="P261" i="1"/>
  <c r="BK260" i="1"/>
  <c r="BA260" i="1"/>
  <c r="AS260" i="1"/>
  <c r="AG260" i="1"/>
  <c r="AH260" i="1" s="1"/>
  <c r="AD260" i="1"/>
  <c r="AE260" i="1" s="1"/>
  <c r="AB260" i="1"/>
  <c r="AC260" i="1" s="1"/>
  <c r="AA260" i="1"/>
  <c r="U260" i="1"/>
  <c r="P260" i="1"/>
  <c r="BK259" i="1"/>
  <c r="BA259" i="1"/>
  <c r="AS259" i="1"/>
  <c r="AG259" i="1"/>
  <c r="AH259" i="1" s="1"/>
  <c r="AD259" i="1"/>
  <c r="AB259" i="1"/>
  <c r="AC259" i="1" s="1"/>
  <c r="AA259" i="1"/>
  <c r="U259" i="1"/>
  <c r="P259" i="1"/>
  <c r="BK258" i="1"/>
  <c r="BA258" i="1"/>
  <c r="AS258" i="1"/>
  <c r="AG258" i="1"/>
  <c r="AH258" i="1" s="1"/>
  <c r="AD258" i="1"/>
  <c r="AE258" i="1" s="1"/>
  <c r="AB258" i="1"/>
  <c r="AC258" i="1" s="1"/>
  <c r="AA258" i="1"/>
  <c r="U258" i="1"/>
  <c r="BK257" i="1"/>
  <c r="BA257" i="1"/>
  <c r="AS257" i="1"/>
  <c r="AG257" i="1"/>
  <c r="AH257" i="1" s="1"/>
  <c r="AD257" i="1"/>
  <c r="AE257" i="1" s="1"/>
  <c r="AB257" i="1"/>
  <c r="AC257" i="1" s="1"/>
  <c r="AA257" i="1"/>
  <c r="U257" i="1"/>
  <c r="P257" i="1"/>
  <c r="BK256" i="1"/>
  <c r="BA256" i="1"/>
  <c r="BB256" i="1" s="1"/>
  <c r="AS256" i="1"/>
  <c r="AG256" i="1"/>
  <c r="AH256" i="1" s="1"/>
  <c r="AD256" i="1"/>
  <c r="AB256" i="1"/>
  <c r="AC256" i="1" s="1"/>
  <c r="AA256" i="1"/>
  <c r="U256" i="1"/>
  <c r="P256" i="1"/>
  <c r="BK255" i="1"/>
  <c r="BA255" i="1"/>
  <c r="AS255" i="1"/>
  <c r="AG255" i="1"/>
  <c r="AH255" i="1" s="1"/>
  <c r="AD255" i="1"/>
  <c r="AB255" i="1"/>
  <c r="AC255" i="1" s="1"/>
  <c r="AA255" i="1"/>
  <c r="U255" i="1"/>
  <c r="P255" i="1"/>
  <c r="BK254" i="1"/>
  <c r="BA254" i="1"/>
  <c r="AS254" i="1"/>
  <c r="AG254" i="1"/>
  <c r="AH254" i="1" s="1"/>
  <c r="AD254" i="1"/>
  <c r="AB254" i="1"/>
  <c r="AC254" i="1" s="1"/>
  <c r="AA254" i="1"/>
  <c r="U254" i="1"/>
  <c r="P254" i="1"/>
  <c r="BK253" i="1"/>
  <c r="BA253" i="1"/>
  <c r="AS253" i="1"/>
  <c r="AG253" i="1"/>
  <c r="AH253" i="1" s="1"/>
  <c r="AD253" i="1"/>
  <c r="AB253" i="1"/>
  <c r="AC253" i="1" s="1"/>
  <c r="AA253" i="1"/>
  <c r="U253" i="1"/>
  <c r="P253" i="1"/>
  <c r="BK252" i="1"/>
  <c r="BA252" i="1"/>
  <c r="BB252" i="1" s="1"/>
  <c r="AS252" i="1"/>
  <c r="AG252" i="1"/>
  <c r="AH252" i="1" s="1"/>
  <c r="AD252" i="1"/>
  <c r="AB252" i="1"/>
  <c r="AC252" i="1" s="1"/>
  <c r="AA252" i="1"/>
  <c r="U252" i="1"/>
  <c r="P252" i="1"/>
  <c r="BK251" i="1"/>
  <c r="BA251" i="1"/>
  <c r="AS251" i="1"/>
  <c r="AG251" i="1"/>
  <c r="AH251" i="1" s="1"/>
  <c r="AD251" i="1"/>
  <c r="AB251" i="1"/>
  <c r="AC251" i="1" s="1"/>
  <c r="AA251" i="1"/>
  <c r="U251" i="1"/>
  <c r="P251" i="1"/>
  <c r="BK250" i="1"/>
  <c r="BA250" i="1"/>
  <c r="BB250" i="1" s="1"/>
  <c r="AS250" i="1"/>
  <c r="AG250" i="1"/>
  <c r="AH250" i="1" s="1"/>
  <c r="AD250" i="1"/>
  <c r="AE250" i="1" s="1"/>
  <c r="AB250" i="1"/>
  <c r="AC250" i="1" s="1"/>
  <c r="AA250" i="1"/>
  <c r="U250" i="1"/>
  <c r="P250" i="1"/>
  <c r="BK249" i="1"/>
  <c r="BA249" i="1"/>
  <c r="AS249" i="1"/>
  <c r="AG249" i="1"/>
  <c r="AH249" i="1" s="1"/>
  <c r="AD249" i="1"/>
  <c r="AE249" i="1" s="1"/>
  <c r="AB249" i="1"/>
  <c r="AC249" i="1" s="1"/>
  <c r="AA249" i="1"/>
  <c r="U249" i="1"/>
  <c r="BK248" i="1"/>
  <c r="BA248" i="1"/>
  <c r="BB248" i="1" s="1"/>
  <c r="AS248" i="1"/>
  <c r="AG248" i="1"/>
  <c r="AH248" i="1" s="1"/>
  <c r="AD248" i="1"/>
  <c r="AB248" i="1"/>
  <c r="AC248" i="1" s="1"/>
  <c r="AA248" i="1"/>
  <c r="U248" i="1"/>
  <c r="P248" i="1"/>
  <c r="BK247" i="1"/>
  <c r="BA247" i="1"/>
  <c r="AS247" i="1"/>
  <c r="AG247" i="1"/>
  <c r="AH247" i="1" s="1"/>
  <c r="AD247" i="1"/>
  <c r="AB247" i="1"/>
  <c r="AC247" i="1" s="1"/>
  <c r="AA247" i="1"/>
  <c r="U247" i="1"/>
  <c r="P247" i="1"/>
  <c r="BK246" i="1"/>
  <c r="BA246" i="1"/>
  <c r="BB246" i="1" s="1"/>
  <c r="AS246" i="1"/>
  <c r="AG246" i="1"/>
  <c r="AH246" i="1" s="1"/>
  <c r="AD246" i="1"/>
  <c r="AB246" i="1"/>
  <c r="AC246" i="1" s="1"/>
  <c r="AA246" i="1"/>
  <c r="U246" i="1"/>
  <c r="P246" i="1"/>
  <c r="BK245" i="1"/>
  <c r="BA245" i="1"/>
  <c r="BB245" i="1" s="1"/>
  <c r="AS245" i="1"/>
  <c r="AG245" i="1"/>
  <c r="AH245" i="1" s="1"/>
  <c r="AD245" i="1"/>
  <c r="AB245" i="1"/>
  <c r="AC245" i="1" s="1"/>
  <c r="AA245" i="1"/>
  <c r="U245" i="1"/>
  <c r="P245" i="1"/>
  <c r="BK244" i="1"/>
  <c r="BA244" i="1"/>
  <c r="BB244" i="1" s="1"/>
  <c r="AS244" i="1"/>
  <c r="AG244" i="1"/>
  <c r="AH244" i="1" s="1"/>
  <c r="AD244" i="1"/>
  <c r="AE244" i="1" s="1"/>
  <c r="AB244" i="1"/>
  <c r="AC244" i="1" s="1"/>
  <c r="AA244" i="1"/>
  <c r="U244" i="1"/>
  <c r="BK243" i="1"/>
  <c r="BA243" i="1"/>
  <c r="BB243" i="1" s="1"/>
  <c r="AS243" i="1"/>
  <c r="AG243" i="1"/>
  <c r="AH243" i="1" s="1"/>
  <c r="AD243" i="1"/>
  <c r="AB243" i="1"/>
  <c r="AC243" i="1" s="1"/>
  <c r="AA243" i="1"/>
  <c r="U243" i="1"/>
  <c r="P243" i="1"/>
  <c r="BK242" i="1"/>
  <c r="BA242" i="1"/>
  <c r="BB242" i="1" s="1"/>
  <c r="AS242" i="1"/>
  <c r="AG242" i="1"/>
  <c r="AH242" i="1" s="1"/>
  <c r="AD242" i="1"/>
  <c r="AB242" i="1"/>
  <c r="AC242" i="1" s="1"/>
  <c r="AA242" i="1"/>
  <c r="U242" i="1"/>
  <c r="P242" i="1"/>
  <c r="BK241" i="1"/>
  <c r="BA241" i="1"/>
  <c r="AS241" i="1"/>
  <c r="AG241" i="1"/>
  <c r="AH241" i="1" s="1"/>
  <c r="AD241" i="1"/>
  <c r="AE241" i="1" s="1"/>
  <c r="AB241" i="1"/>
  <c r="AC241" i="1" s="1"/>
  <c r="AA241" i="1"/>
  <c r="U241" i="1"/>
  <c r="P241" i="1"/>
  <c r="BK240" i="1"/>
  <c r="BA240" i="1"/>
  <c r="AS240" i="1"/>
  <c r="AG240" i="1"/>
  <c r="AH240" i="1" s="1"/>
  <c r="AD240" i="1"/>
  <c r="AB240" i="1"/>
  <c r="AC240" i="1" s="1"/>
  <c r="AA240" i="1"/>
  <c r="U240" i="1"/>
  <c r="P240" i="1"/>
  <c r="BK239" i="1"/>
  <c r="BA239" i="1"/>
  <c r="BB239" i="1" s="1"/>
  <c r="AS239" i="1"/>
  <c r="AG239" i="1"/>
  <c r="AH239" i="1" s="1"/>
  <c r="AD239" i="1"/>
  <c r="AB239" i="1"/>
  <c r="AC239" i="1" s="1"/>
  <c r="AA239" i="1"/>
  <c r="U239" i="1"/>
  <c r="P239" i="1"/>
  <c r="BK238" i="1"/>
  <c r="BA238" i="1"/>
  <c r="BB238" i="1" s="1"/>
  <c r="AS238" i="1"/>
  <c r="AG238" i="1"/>
  <c r="AH238" i="1" s="1"/>
  <c r="AD238" i="1"/>
  <c r="AB238" i="1"/>
  <c r="AC238" i="1" s="1"/>
  <c r="AA238" i="1"/>
  <c r="U238" i="1"/>
  <c r="P238" i="1"/>
  <c r="BK237" i="1"/>
  <c r="BA237" i="1"/>
  <c r="BB237" i="1" s="1"/>
  <c r="AS237" i="1"/>
  <c r="AG237" i="1"/>
  <c r="AH237" i="1" s="1"/>
  <c r="AD237" i="1"/>
  <c r="AB237" i="1"/>
  <c r="AC237" i="1" s="1"/>
  <c r="AA237" i="1"/>
  <c r="U237" i="1"/>
  <c r="P237" i="1"/>
  <c r="BK236" i="1"/>
  <c r="BA236" i="1"/>
  <c r="AS236" i="1"/>
  <c r="AG236" i="1"/>
  <c r="AH236" i="1" s="1"/>
  <c r="AD236" i="1"/>
  <c r="AB236" i="1"/>
  <c r="AC236" i="1" s="1"/>
  <c r="AA236" i="1"/>
  <c r="U236" i="1"/>
  <c r="P236" i="1"/>
  <c r="BK235" i="1"/>
  <c r="BA235" i="1"/>
  <c r="BB235" i="1" s="1"/>
  <c r="AS235" i="1"/>
  <c r="AG235" i="1"/>
  <c r="AH235" i="1" s="1"/>
  <c r="AD235" i="1"/>
  <c r="AB235" i="1"/>
  <c r="AC235" i="1" s="1"/>
  <c r="AA235" i="1"/>
  <c r="U235" i="1"/>
  <c r="P235" i="1"/>
  <c r="BK234" i="1"/>
  <c r="BA234" i="1"/>
  <c r="BB234" i="1" s="1"/>
  <c r="AS234" i="1"/>
  <c r="AG234" i="1"/>
  <c r="AH234" i="1" s="1"/>
  <c r="AD234" i="1"/>
  <c r="AB234" i="1"/>
  <c r="AC234" i="1" s="1"/>
  <c r="AA234" i="1"/>
  <c r="U234" i="1"/>
  <c r="P234" i="1"/>
  <c r="BK233" i="1"/>
  <c r="BA233" i="1"/>
  <c r="BB233" i="1" s="1"/>
  <c r="AS233" i="1"/>
  <c r="AG233" i="1"/>
  <c r="AH233" i="1" s="1"/>
  <c r="AD233" i="1"/>
  <c r="AB233" i="1"/>
  <c r="AC233" i="1" s="1"/>
  <c r="AA233" i="1"/>
  <c r="U233" i="1"/>
  <c r="P233" i="1"/>
  <c r="BK232" i="1"/>
  <c r="BA232" i="1"/>
  <c r="BB232" i="1" s="1"/>
  <c r="AS232" i="1"/>
  <c r="AG232" i="1"/>
  <c r="AH232" i="1" s="1"/>
  <c r="AD232" i="1"/>
  <c r="AE232" i="1" s="1"/>
  <c r="AB232" i="1"/>
  <c r="AC232" i="1" s="1"/>
  <c r="AA232" i="1"/>
  <c r="U232" i="1"/>
  <c r="P232" i="1"/>
  <c r="BK231" i="1"/>
  <c r="BA231" i="1"/>
  <c r="BB231" i="1" s="1"/>
  <c r="AS231" i="1"/>
  <c r="AG231" i="1"/>
  <c r="AH231" i="1" s="1"/>
  <c r="AD231" i="1"/>
  <c r="AB231" i="1"/>
  <c r="AC231" i="1" s="1"/>
  <c r="AA231" i="1"/>
  <c r="U231" i="1"/>
  <c r="P231" i="1"/>
  <c r="BK230" i="1"/>
  <c r="BA230" i="1"/>
  <c r="AS230" i="1"/>
  <c r="AG230" i="1"/>
  <c r="AH230" i="1" s="1"/>
  <c r="AD230" i="1"/>
  <c r="AB230" i="1"/>
  <c r="AC230" i="1" s="1"/>
  <c r="AA230" i="1"/>
  <c r="U230" i="1"/>
  <c r="P230" i="1"/>
  <c r="BK229" i="1"/>
  <c r="BA229" i="1"/>
  <c r="BB229" i="1" s="1"/>
  <c r="AS229" i="1"/>
  <c r="AG229" i="1"/>
  <c r="AH229" i="1" s="1"/>
  <c r="AD229" i="1"/>
  <c r="AB229" i="1"/>
  <c r="AC229" i="1" s="1"/>
  <c r="AA229" i="1"/>
  <c r="U229" i="1"/>
  <c r="P229" i="1"/>
  <c r="BK228" i="1"/>
  <c r="BA228" i="1"/>
  <c r="BB228" i="1" s="1"/>
  <c r="AS228" i="1"/>
  <c r="AG228" i="1"/>
  <c r="AH228" i="1" s="1"/>
  <c r="AD228" i="1"/>
  <c r="AB228" i="1"/>
  <c r="AC228" i="1" s="1"/>
  <c r="AA228" i="1"/>
  <c r="U228" i="1"/>
  <c r="P228" i="1"/>
  <c r="BK227" i="1"/>
  <c r="BA227" i="1"/>
  <c r="AS227" i="1"/>
  <c r="AG227" i="1"/>
  <c r="AH227" i="1" s="1"/>
  <c r="AD227" i="1"/>
  <c r="AE227" i="1" s="1"/>
  <c r="AB227" i="1"/>
  <c r="AC227" i="1" s="1"/>
  <c r="AA227" i="1"/>
  <c r="U227" i="1"/>
  <c r="P227" i="1"/>
  <c r="BK226" i="1"/>
  <c r="BA226" i="1"/>
  <c r="AS226" i="1"/>
  <c r="AG226" i="1"/>
  <c r="AH226" i="1" s="1"/>
  <c r="AD226" i="1"/>
  <c r="O226" i="1" s="1"/>
  <c r="AB226" i="1"/>
  <c r="AC226" i="1" s="1"/>
  <c r="AA226" i="1"/>
  <c r="U226" i="1"/>
  <c r="P226" i="1"/>
  <c r="BK225" i="1"/>
  <c r="BA225" i="1"/>
  <c r="BB225" i="1" s="1"/>
  <c r="AS225" i="1"/>
  <c r="AG225" i="1"/>
  <c r="AH225" i="1" s="1"/>
  <c r="AD225" i="1"/>
  <c r="AE225" i="1" s="1"/>
  <c r="AB225" i="1"/>
  <c r="AC225" i="1" s="1"/>
  <c r="AA225" i="1"/>
  <c r="U225" i="1"/>
  <c r="P225" i="1"/>
  <c r="BK224" i="1"/>
  <c r="BA224" i="1"/>
  <c r="AS224" i="1"/>
  <c r="AG224" i="1"/>
  <c r="AH224" i="1" s="1"/>
  <c r="AD224" i="1"/>
  <c r="AB224" i="1"/>
  <c r="AC224" i="1" s="1"/>
  <c r="AA224" i="1"/>
  <c r="U224" i="1"/>
  <c r="P224" i="1"/>
  <c r="BK223" i="1"/>
  <c r="BA223" i="1"/>
  <c r="AS223" i="1"/>
  <c r="AG223" i="1"/>
  <c r="AH223" i="1" s="1"/>
  <c r="AD223" i="1"/>
  <c r="AE223" i="1" s="1"/>
  <c r="AB223" i="1"/>
  <c r="AC223" i="1" s="1"/>
  <c r="AA223" i="1"/>
  <c r="U223" i="1"/>
  <c r="P223" i="1"/>
  <c r="BK222" i="1"/>
  <c r="BA222" i="1"/>
  <c r="AS222" i="1"/>
  <c r="AG222" i="1"/>
  <c r="AH222" i="1" s="1"/>
  <c r="AD222" i="1"/>
  <c r="AB222" i="1"/>
  <c r="AC222" i="1" s="1"/>
  <c r="AA222" i="1"/>
  <c r="U222" i="1"/>
  <c r="P222" i="1"/>
  <c r="BK221" i="1"/>
  <c r="BA221" i="1"/>
  <c r="BB221" i="1" s="1"/>
  <c r="AS221" i="1"/>
  <c r="AG221" i="1"/>
  <c r="AH221" i="1" s="1"/>
  <c r="AD221" i="1"/>
  <c r="AE221" i="1" s="1"/>
  <c r="AB221" i="1"/>
  <c r="AC221" i="1" s="1"/>
  <c r="AA221" i="1"/>
  <c r="U221" i="1"/>
  <c r="P221" i="1"/>
  <c r="BK220" i="1"/>
  <c r="BA220" i="1"/>
  <c r="BB220" i="1" s="1"/>
  <c r="AS220" i="1"/>
  <c r="AG220" i="1"/>
  <c r="AH220" i="1" s="1"/>
  <c r="AD220" i="1"/>
  <c r="AB220" i="1"/>
  <c r="AC220" i="1" s="1"/>
  <c r="AA220" i="1"/>
  <c r="U220" i="1"/>
  <c r="P220" i="1"/>
  <c r="BK219" i="1"/>
  <c r="BA219" i="1"/>
  <c r="BB219" i="1" s="1"/>
  <c r="AS219" i="1"/>
  <c r="AG219" i="1"/>
  <c r="AH219" i="1" s="1"/>
  <c r="AD219" i="1"/>
  <c r="AB219" i="1"/>
  <c r="AC219" i="1" s="1"/>
  <c r="AA219" i="1"/>
  <c r="U219" i="1"/>
  <c r="P219" i="1"/>
  <c r="BK218" i="1"/>
  <c r="BA218" i="1"/>
  <c r="BB218" i="1" s="1"/>
  <c r="AS218" i="1"/>
  <c r="AG218" i="1"/>
  <c r="AH218" i="1" s="1"/>
  <c r="AD218" i="1"/>
  <c r="AB218" i="1"/>
  <c r="AC218" i="1" s="1"/>
  <c r="AA218" i="1"/>
  <c r="U218" i="1"/>
  <c r="P218" i="1"/>
  <c r="BK217" i="1"/>
  <c r="BA217" i="1"/>
  <c r="BB217" i="1" s="1"/>
  <c r="AS217" i="1"/>
  <c r="AG217" i="1"/>
  <c r="AH217" i="1" s="1"/>
  <c r="AD217" i="1"/>
  <c r="AE217" i="1" s="1"/>
  <c r="AB217" i="1"/>
  <c r="AC217" i="1" s="1"/>
  <c r="AA217" i="1"/>
  <c r="U217" i="1"/>
  <c r="P217" i="1"/>
  <c r="BK216" i="1"/>
  <c r="BA216" i="1"/>
  <c r="AS216" i="1"/>
  <c r="AG216" i="1"/>
  <c r="AH216" i="1" s="1"/>
  <c r="AD216" i="1"/>
  <c r="AE216" i="1" s="1"/>
  <c r="AB216" i="1"/>
  <c r="AC216" i="1" s="1"/>
  <c r="AA216" i="1"/>
  <c r="U216" i="1"/>
  <c r="P216" i="1"/>
  <c r="BK215" i="1"/>
  <c r="BA215" i="1"/>
  <c r="AS215" i="1"/>
  <c r="AG215" i="1"/>
  <c r="AH215" i="1" s="1"/>
  <c r="AD215" i="1"/>
  <c r="AE215" i="1" s="1"/>
  <c r="AB215" i="1"/>
  <c r="AC215" i="1" s="1"/>
  <c r="AA215" i="1"/>
  <c r="U215" i="1"/>
  <c r="P215" i="1"/>
  <c r="BK214" i="1"/>
  <c r="BA214" i="1"/>
  <c r="AS214" i="1"/>
  <c r="AG214" i="1"/>
  <c r="AH214" i="1" s="1"/>
  <c r="AD214" i="1"/>
  <c r="AB214" i="1"/>
  <c r="AC214" i="1" s="1"/>
  <c r="AA214" i="1"/>
  <c r="U214" i="1"/>
  <c r="P214" i="1"/>
  <c r="BK213" i="1"/>
  <c r="BA213" i="1"/>
  <c r="BB213" i="1" s="1"/>
  <c r="AS213" i="1"/>
  <c r="AG213" i="1"/>
  <c r="AH213" i="1" s="1"/>
  <c r="AD213" i="1"/>
  <c r="AB213" i="1"/>
  <c r="AC213" i="1" s="1"/>
  <c r="AA213" i="1"/>
  <c r="U213" i="1"/>
  <c r="P213" i="1"/>
  <c r="BK212" i="1"/>
  <c r="BA212" i="1"/>
  <c r="BB212" i="1" s="1"/>
  <c r="AS212" i="1"/>
  <c r="AG212" i="1"/>
  <c r="AH212" i="1" s="1"/>
  <c r="AD212" i="1"/>
  <c r="AB212" i="1"/>
  <c r="AC212" i="1" s="1"/>
  <c r="AA212" i="1"/>
  <c r="U212" i="1"/>
  <c r="P212" i="1"/>
  <c r="BK211" i="1"/>
  <c r="BA211" i="1"/>
  <c r="AS211" i="1"/>
  <c r="AG211" i="1"/>
  <c r="AH211" i="1" s="1"/>
  <c r="AD211" i="1"/>
  <c r="AB211" i="1"/>
  <c r="AC211" i="1" s="1"/>
  <c r="AA211" i="1"/>
  <c r="U211" i="1"/>
  <c r="P211" i="1"/>
  <c r="BK210" i="1"/>
  <c r="BA210" i="1"/>
  <c r="AS210" i="1"/>
  <c r="AG210" i="1"/>
  <c r="AH210" i="1" s="1"/>
  <c r="AD210" i="1"/>
  <c r="AE210" i="1" s="1"/>
  <c r="AB210" i="1"/>
  <c r="AC210" i="1" s="1"/>
  <c r="AA210" i="1"/>
  <c r="U210" i="1"/>
  <c r="P210" i="1"/>
  <c r="BK209" i="1"/>
  <c r="BA209" i="1"/>
  <c r="BB209" i="1" s="1"/>
  <c r="AS209" i="1"/>
  <c r="AG209" i="1"/>
  <c r="AH209" i="1" s="1"/>
  <c r="AD209" i="1"/>
  <c r="AE209" i="1" s="1"/>
  <c r="AB209" i="1"/>
  <c r="AC209" i="1" s="1"/>
  <c r="AA209" i="1"/>
  <c r="U209" i="1"/>
  <c r="BK208" i="1"/>
  <c r="BA208" i="1"/>
  <c r="BB208" i="1" s="1"/>
  <c r="AS208" i="1"/>
  <c r="AG208" i="1"/>
  <c r="AH208" i="1" s="1"/>
  <c r="AD208" i="1"/>
  <c r="AE208" i="1" s="1"/>
  <c r="AB208" i="1"/>
  <c r="AC208" i="1" s="1"/>
  <c r="AA208" i="1"/>
  <c r="U208" i="1"/>
  <c r="P208" i="1"/>
  <c r="BK207" i="1"/>
  <c r="BA207" i="1"/>
  <c r="AS207" i="1"/>
  <c r="AG207" i="1"/>
  <c r="AH207" i="1" s="1"/>
  <c r="AD207" i="1"/>
  <c r="AB207" i="1"/>
  <c r="AC207" i="1" s="1"/>
  <c r="AA207" i="1"/>
  <c r="U207" i="1"/>
  <c r="P207" i="1"/>
  <c r="BK206" i="1"/>
  <c r="BA206" i="1"/>
  <c r="BB206" i="1" s="1"/>
  <c r="AS206" i="1"/>
  <c r="AG206" i="1"/>
  <c r="AH206" i="1" s="1"/>
  <c r="AD206" i="1"/>
  <c r="AE206" i="1" s="1"/>
  <c r="AB206" i="1"/>
  <c r="AC206" i="1" s="1"/>
  <c r="AA206" i="1"/>
  <c r="U206" i="1"/>
  <c r="P206" i="1"/>
  <c r="BK205" i="1"/>
  <c r="BA205" i="1"/>
  <c r="BB205" i="1" s="1"/>
  <c r="AS205" i="1"/>
  <c r="AG205" i="1"/>
  <c r="AH205" i="1" s="1"/>
  <c r="AD205" i="1"/>
  <c r="AE205" i="1" s="1"/>
  <c r="AB205" i="1"/>
  <c r="AC205" i="1" s="1"/>
  <c r="AA205" i="1"/>
  <c r="U205" i="1"/>
  <c r="BK204" i="1"/>
  <c r="BA204" i="1"/>
  <c r="BB204" i="1" s="1"/>
  <c r="AS204" i="1"/>
  <c r="AG204" i="1"/>
  <c r="AH204" i="1" s="1"/>
  <c r="AD204" i="1"/>
  <c r="AE204" i="1" s="1"/>
  <c r="AB204" i="1"/>
  <c r="AC204" i="1" s="1"/>
  <c r="AA204" i="1"/>
  <c r="U204" i="1"/>
  <c r="BK203" i="1"/>
  <c r="BA203" i="1"/>
  <c r="AS203" i="1"/>
  <c r="AG203" i="1"/>
  <c r="AH203" i="1" s="1"/>
  <c r="AD203" i="1"/>
  <c r="AE203" i="1" s="1"/>
  <c r="AB203" i="1"/>
  <c r="AC203" i="1" s="1"/>
  <c r="AA203" i="1"/>
  <c r="U203" i="1"/>
  <c r="P203" i="1"/>
  <c r="BK202" i="1"/>
  <c r="BA202" i="1"/>
  <c r="AS202" i="1"/>
  <c r="AG202" i="1"/>
  <c r="AH202" i="1" s="1"/>
  <c r="AD202" i="1"/>
  <c r="AE202" i="1" s="1"/>
  <c r="AB202" i="1"/>
  <c r="AC202" i="1" s="1"/>
  <c r="AA202" i="1"/>
  <c r="U202" i="1"/>
  <c r="BK201" i="1"/>
  <c r="BA201" i="1"/>
  <c r="AS201" i="1"/>
  <c r="AG201" i="1"/>
  <c r="AH201" i="1" s="1"/>
  <c r="AD201" i="1"/>
  <c r="AB201" i="1"/>
  <c r="AC201" i="1" s="1"/>
  <c r="AA201" i="1"/>
  <c r="U201" i="1"/>
  <c r="P201" i="1"/>
  <c r="BK200" i="1"/>
  <c r="BA200" i="1"/>
  <c r="BB200" i="1" s="1"/>
  <c r="AS200" i="1"/>
  <c r="AG200" i="1"/>
  <c r="AH200" i="1" s="1"/>
  <c r="AD200" i="1"/>
  <c r="AE200" i="1" s="1"/>
  <c r="AB200" i="1"/>
  <c r="AC200" i="1" s="1"/>
  <c r="AA200" i="1"/>
  <c r="U200" i="1"/>
  <c r="BK199" i="1"/>
  <c r="BA199" i="1"/>
  <c r="BB199" i="1" s="1"/>
  <c r="AS199" i="1"/>
  <c r="AG199" i="1"/>
  <c r="AH199" i="1" s="1"/>
  <c r="AD199" i="1"/>
  <c r="AB199" i="1"/>
  <c r="AC199" i="1" s="1"/>
  <c r="AA199" i="1"/>
  <c r="U199" i="1"/>
  <c r="P199" i="1"/>
  <c r="BK198" i="1"/>
  <c r="BA198" i="1"/>
  <c r="AS198" i="1"/>
  <c r="AG198" i="1"/>
  <c r="AH198" i="1" s="1"/>
  <c r="AD198" i="1"/>
  <c r="AB198" i="1"/>
  <c r="AC198" i="1" s="1"/>
  <c r="AA198" i="1"/>
  <c r="U198" i="1"/>
  <c r="P198" i="1"/>
  <c r="BK197" i="1"/>
  <c r="BA197" i="1"/>
  <c r="BB197" i="1" s="1"/>
  <c r="AS197" i="1"/>
  <c r="AG197" i="1"/>
  <c r="AH197" i="1" s="1"/>
  <c r="AD197" i="1"/>
  <c r="AE197" i="1" s="1"/>
  <c r="AB197" i="1"/>
  <c r="AC197" i="1" s="1"/>
  <c r="AA197" i="1"/>
  <c r="U197" i="1"/>
  <c r="P197" i="1"/>
  <c r="BK196" i="1"/>
  <c r="BA196" i="1"/>
  <c r="AS196" i="1"/>
  <c r="AG196" i="1"/>
  <c r="AH196" i="1" s="1"/>
  <c r="AD196" i="1"/>
  <c r="AB196" i="1"/>
  <c r="AC196" i="1" s="1"/>
  <c r="AA196" i="1"/>
  <c r="U196" i="1"/>
  <c r="P196" i="1"/>
  <c r="BK195" i="1"/>
  <c r="BA195" i="1"/>
  <c r="AS195" i="1"/>
  <c r="AG195" i="1"/>
  <c r="AH195" i="1" s="1"/>
  <c r="AD195" i="1"/>
  <c r="O195" i="1" s="1"/>
  <c r="AB195" i="1"/>
  <c r="AC195" i="1" s="1"/>
  <c r="AA195" i="1"/>
  <c r="U195" i="1"/>
  <c r="P195" i="1"/>
  <c r="BK194" i="1"/>
  <c r="BA194" i="1"/>
  <c r="AS194" i="1"/>
  <c r="AG194" i="1"/>
  <c r="AH194" i="1" s="1"/>
  <c r="AD194" i="1"/>
  <c r="AE194" i="1" s="1"/>
  <c r="AB194" i="1"/>
  <c r="AC194" i="1" s="1"/>
  <c r="AA194" i="1"/>
  <c r="U194" i="1"/>
  <c r="P194" i="1"/>
  <c r="BK193" i="1"/>
  <c r="BA193" i="1"/>
  <c r="BB193" i="1" s="1"/>
  <c r="AS193" i="1"/>
  <c r="AG193" i="1"/>
  <c r="AH193" i="1" s="1"/>
  <c r="AD193" i="1"/>
  <c r="AB193" i="1"/>
  <c r="AC193" i="1" s="1"/>
  <c r="AA193" i="1"/>
  <c r="U193" i="1"/>
  <c r="P193" i="1"/>
  <c r="BK192" i="1"/>
  <c r="BA192" i="1"/>
  <c r="BB192" i="1" s="1"/>
  <c r="AS192" i="1"/>
  <c r="AG192" i="1"/>
  <c r="AH192" i="1" s="1"/>
  <c r="AD192" i="1"/>
  <c r="O192" i="1" s="1"/>
  <c r="AB192" i="1"/>
  <c r="AC192" i="1" s="1"/>
  <c r="AA192" i="1"/>
  <c r="U192" i="1"/>
  <c r="P192" i="1"/>
  <c r="BK191" i="1"/>
  <c r="BA191" i="1"/>
  <c r="AS191" i="1"/>
  <c r="AG191" i="1"/>
  <c r="AH191" i="1" s="1"/>
  <c r="AD191" i="1"/>
  <c r="AB191" i="1"/>
  <c r="AC191" i="1" s="1"/>
  <c r="AA191" i="1"/>
  <c r="U191" i="1"/>
  <c r="P191" i="1"/>
  <c r="BK190" i="1"/>
  <c r="BA190" i="1"/>
  <c r="AS190" i="1"/>
  <c r="AG190" i="1"/>
  <c r="AH190" i="1" s="1"/>
  <c r="AD190" i="1"/>
  <c r="AB190" i="1"/>
  <c r="AC190" i="1" s="1"/>
  <c r="AA190" i="1"/>
  <c r="U190" i="1"/>
  <c r="P190" i="1"/>
  <c r="BK189" i="1"/>
  <c r="BA189" i="1"/>
  <c r="BB189" i="1" s="1"/>
  <c r="AS189" i="1"/>
  <c r="AG189" i="1"/>
  <c r="AH189" i="1" s="1"/>
  <c r="AD189" i="1"/>
  <c r="AE189" i="1" s="1"/>
  <c r="AB189" i="1"/>
  <c r="AC189" i="1" s="1"/>
  <c r="AA189" i="1"/>
  <c r="U189" i="1"/>
  <c r="P189" i="1"/>
  <c r="BK188" i="1"/>
  <c r="BA188" i="1"/>
  <c r="BB188" i="1" s="1"/>
  <c r="AS188" i="1"/>
  <c r="AG188" i="1"/>
  <c r="AH188" i="1" s="1"/>
  <c r="AD188" i="1"/>
  <c r="AB188" i="1"/>
  <c r="AC188" i="1" s="1"/>
  <c r="AA188" i="1"/>
  <c r="U188" i="1"/>
  <c r="P188" i="1"/>
  <c r="BK187" i="1"/>
  <c r="BA187" i="1"/>
  <c r="AS187" i="1"/>
  <c r="AG187" i="1"/>
  <c r="AH187" i="1" s="1"/>
  <c r="AD187" i="1"/>
  <c r="AE187" i="1" s="1"/>
  <c r="AB187" i="1"/>
  <c r="AC187" i="1" s="1"/>
  <c r="AA187" i="1"/>
  <c r="U187" i="1"/>
  <c r="BK186" i="1"/>
  <c r="BA186" i="1"/>
  <c r="BB186" i="1" s="1"/>
  <c r="AS186" i="1"/>
  <c r="AG186" i="1"/>
  <c r="AH186" i="1" s="1"/>
  <c r="AD186" i="1"/>
  <c r="AB186" i="1"/>
  <c r="AC186" i="1" s="1"/>
  <c r="AA186" i="1"/>
  <c r="U186" i="1"/>
  <c r="P186" i="1"/>
  <c r="BK185" i="1"/>
  <c r="BA185" i="1"/>
  <c r="AS185" i="1"/>
  <c r="AG185" i="1"/>
  <c r="AH185" i="1" s="1"/>
  <c r="AD185" i="1"/>
  <c r="AE185" i="1" s="1"/>
  <c r="AB185" i="1"/>
  <c r="AC185" i="1" s="1"/>
  <c r="AA185" i="1"/>
  <c r="U185" i="1"/>
  <c r="BK184" i="1"/>
  <c r="BA184" i="1"/>
  <c r="BB184" i="1" s="1"/>
  <c r="AS184" i="1"/>
  <c r="AG184" i="1"/>
  <c r="AH184" i="1" s="1"/>
  <c r="AD184" i="1"/>
  <c r="AE184" i="1" s="1"/>
  <c r="AB184" i="1"/>
  <c r="AC184" i="1" s="1"/>
  <c r="AA184" i="1"/>
  <c r="U184" i="1"/>
  <c r="BK183" i="1"/>
  <c r="BA183" i="1"/>
  <c r="BB183" i="1" s="1"/>
  <c r="AS183" i="1"/>
  <c r="AG183" i="1"/>
  <c r="AH183" i="1" s="1"/>
  <c r="AD183" i="1"/>
  <c r="AB183" i="1"/>
  <c r="AC183" i="1" s="1"/>
  <c r="AA183" i="1"/>
  <c r="U183" i="1"/>
  <c r="P183" i="1"/>
  <c r="BK182" i="1"/>
  <c r="BA182" i="1"/>
  <c r="BB182" i="1" s="1"/>
  <c r="AS182" i="1"/>
  <c r="AG182" i="1"/>
  <c r="AH182" i="1" s="1"/>
  <c r="AD182" i="1"/>
  <c r="AB182" i="1"/>
  <c r="AC182" i="1" s="1"/>
  <c r="AA182" i="1"/>
  <c r="U182" i="1"/>
  <c r="P182" i="1"/>
  <c r="BK181" i="1"/>
  <c r="BA181" i="1"/>
  <c r="AS181" i="1"/>
  <c r="AG181" i="1"/>
  <c r="AH181" i="1" s="1"/>
  <c r="AD181" i="1"/>
  <c r="AE181" i="1" s="1"/>
  <c r="AB181" i="1"/>
  <c r="AC181" i="1" s="1"/>
  <c r="AA181" i="1"/>
  <c r="U181" i="1"/>
  <c r="P181" i="1"/>
  <c r="BK180" i="1"/>
  <c r="BA180" i="1"/>
  <c r="BB180" i="1" s="1"/>
  <c r="AS180" i="1"/>
  <c r="AG180" i="1"/>
  <c r="AH180" i="1" s="1"/>
  <c r="AD180" i="1"/>
  <c r="AB180" i="1"/>
  <c r="AC180" i="1" s="1"/>
  <c r="AA180" i="1"/>
  <c r="U180" i="1"/>
  <c r="P180" i="1"/>
  <c r="BK179" i="1"/>
  <c r="BA179" i="1"/>
  <c r="AS179" i="1"/>
  <c r="AG179" i="1"/>
  <c r="AH179" i="1" s="1"/>
  <c r="AD179" i="1"/>
  <c r="O179" i="1" s="1"/>
  <c r="AB179" i="1"/>
  <c r="AC179" i="1" s="1"/>
  <c r="AA179" i="1"/>
  <c r="U179" i="1"/>
  <c r="P179" i="1"/>
  <c r="BK178" i="1"/>
  <c r="BA178" i="1"/>
  <c r="AS178" i="1"/>
  <c r="AG178" i="1"/>
  <c r="AH178" i="1" s="1"/>
  <c r="AD178" i="1"/>
  <c r="AE178" i="1" s="1"/>
  <c r="AB178" i="1"/>
  <c r="AC178" i="1" s="1"/>
  <c r="AA178" i="1"/>
  <c r="U178" i="1"/>
  <c r="P178" i="1"/>
  <c r="BK177" i="1"/>
  <c r="BA177" i="1"/>
  <c r="BB177" i="1" s="1"/>
  <c r="AS177" i="1"/>
  <c r="AG177" i="1"/>
  <c r="AH177" i="1" s="1"/>
  <c r="AD177" i="1"/>
  <c r="AB177" i="1"/>
  <c r="AC177" i="1" s="1"/>
  <c r="AA177" i="1"/>
  <c r="U177" i="1"/>
  <c r="P177" i="1"/>
  <c r="BK176" i="1"/>
  <c r="BA176" i="1"/>
  <c r="AS176" i="1"/>
  <c r="AG176" i="1"/>
  <c r="AH176" i="1" s="1"/>
  <c r="AD176" i="1"/>
  <c r="AB176" i="1"/>
  <c r="AC176" i="1" s="1"/>
  <c r="AA176" i="1"/>
  <c r="U176" i="1"/>
  <c r="P176" i="1"/>
  <c r="BK175" i="1"/>
  <c r="BA175" i="1"/>
  <c r="BB175" i="1" s="1"/>
  <c r="AS175" i="1"/>
  <c r="AG175" i="1"/>
  <c r="AH175" i="1" s="1"/>
  <c r="AD175" i="1"/>
  <c r="AB175" i="1"/>
  <c r="AC175" i="1" s="1"/>
  <c r="AA175" i="1"/>
  <c r="U175" i="1"/>
  <c r="P175" i="1"/>
  <c r="BK174" i="1"/>
  <c r="BA174" i="1"/>
  <c r="AS174" i="1"/>
  <c r="AG174" i="1"/>
  <c r="AH174" i="1" s="1"/>
  <c r="AD174" i="1"/>
  <c r="AE174" i="1" s="1"/>
  <c r="AB174" i="1"/>
  <c r="AC174" i="1" s="1"/>
  <c r="AA174" i="1"/>
  <c r="U174" i="1"/>
  <c r="P174" i="1"/>
  <c r="BK173" i="1"/>
  <c r="BA173" i="1"/>
  <c r="AS173" i="1"/>
  <c r="AG173" i="1"/>
  <c r="AH173" i="1" s="1"/>
  <c r="AD173" i="1"/>
  <c r="AE173" i="1" s="1"/>
  <c r="AB173" i="1"/>
  <c r="AC173" i="1" s="1"/>
  <c r="AA173" i="1"/>
  <c r="U173" i="1"/>
  <c r="BK172" i="1"/>
  <c r="BA172" i="1"/>
  <c r="AS172" i="1"/>
  <c r="AG172" i="1"/>
  <c r="AH172" i="1" s="1"/>
  <c r="AD172" i="1"/>
  <c r="AB172" i="1"/>
  <c r="AC172" i="1" s="1"/>
  <c r="AA172" i="1"/>
  <c r="U172" i="1"/>
  <c r="P172" i="1"/>
  <c r="BK171" i="1"/>
  <c r="BA171" i="1"/>
  <c r="AS171" i="1"/>
  <c r="AG171" i="1"/>
  <c r="AH171" i="1" s="1"/>
  <c r="AD171" i="1"/>
  <c r="AE171" i="1" s="1"/>
  <c r="AB171" i="1"/>
  <c r="AC171" i="1" s="1"/>
  <c r="AA171" i="1"/>
  <c r="U171" i="1"/>
  <c r="BK170" i="1"/>
  <c r="BA170" i="1"/>
  <c r="AS170" i="1"/>
  <c r="AG170" i="1"/>
  <c r="AH170" i="1" s="1"/>
  <c r="AD170" i="1"/>
  <c r="AB170" i="1"/>
  <c r="AC170" i="1" s="1"/>
  <c r="AA170" i="1"/>
  <c r="U170" i="1"/>
  <c r="P170" i="1"/>
  <c r="BK169" i="1"/>
  <c r="BA169" i="1"/>
  <c r="BB169" i="1" s="1"/>
  <c r="AS169" i="1"/>
  <c r="AG169" i="1"/>
  <c r="AH169" i="1" s="1"/>
  <c r="AD169" i="1"/>
  <c r="AE169" i="1" s="1"/>
  <c r="AB169" i="1"/>
  <c r="AC169" i="1" s="1"/>
  <c r="AA169" i="1"/>
  <c r="U169" i="1"/>
  <c r="P169" i="1"/>
  <c r="BK168" i="1"/>
  <c r="BA168" i="1"/>
  <c r="AS168" i="1"/>
  <c r="AG168" i="1"/>
  <c r="AH168" i="1" s="1"/>
  <c r="AD168" i="1"/>
  <c r="AB168" i="1"/>
  <c r="AC168" i="1" s="1"/>
  <c r="AA168" i="1"/>
  <c r="U168" i="1"/>
  <c r="P168" i="1"/>
  <c r="BK167" i="1"/>
  <c r="BA167" i="1"/>
  <c r="AS167" i="1"/>
  <c r="AG167" i="1"/>
  <c r="AH167" i="1" s="1"/>
  <c r="AD167" i="1"/>
  <c r="AE167" i="1" s="1"/>
  <c r="AB167" i="1"/>
  <c r="AC167" i="1" s="1"/>
  <c r="AA167" i="1"/>
  <c r="U167" i="1"/>
  <c r="BK166" i="1"/>
  <c r="BA166" i="1"/>
  <c r="BB166" i="1" s="1"/>
  <c r="AS166" i="1"/>
  <c r="AG166" i="1"/>
  <c r="AH166" i="1" s="1"/>
  <c r="AD166" i="1"/>
  <c r="AE166" i="1" s="1"/>
  <c r="AB166" i="1"/>
  <c r="AC166" i="1" s="1"/>
  <c r="AA166" i="1"/>
  <c r="U166" i="1"/>
  <c r="P166" i="1"/>
  <c r="BK165" i="1"/>
  <c r="BA165" i="1"/>
  <c r="AS165" i="1"/>
  <c r="AG165" i="1"/>
  <c r="AH165" i="1" s="1"/>
  <c r="AD165" i="1"/>
  <c r="AB165" i="1"/>
  <c r="AC165" i="1" s="1"/>
  <c r="AA165" i="1"/>
  <c r="U165" i="1"/>
  <c r="P165" i="1"/>
  <c r="BK164" i="1"/>
  <c r="BA164" i="1"/>
  <c r="BB164" i="1" s="1"/>
  <c r="AS164" i="1"/>
  <c r="AG164" i="1"/>
  <c r="AH164" i="1" s="1"/>
  <c r="AD164" i="1"/>
  <c r="AB164" i="1"/>
  <c r="AC164" i="1" s="1"/>
  <c r="AA164" i="1"/>
  <c r="U164" i="1"/>
  <c r="P164" i="1"/>
  <c r="BK163" i="1"/>
  <c r="BA163" i="1"/>
  <c r="AS163" i="1"/>
  <c r="AG163" i="1"/>
  <c r="AH163" i="1" s="1"/>
  <c r="AD163" i="1"/>
  <c r="AB163" i="1"/>
  <c r="AC163" i="1" s="1"/>
  <c r="AA163" i="1"/>
  <c r="U163" i="1"/>
  <c r="P163" i="1"/>
  <c r="BK162" i="1"/>
  <c r="BA162" i="1"/>
  <c r="AS162" i="1"/>
  <c r="AG162" i="1"/>
  <c r="AH162" i="1" s="1"/>
  <c r="AD162" i="1"/>
  <c r="AE162" i="1" s="1"/>
  <c r="AB162" i="1"/>
  <c r="AC162" i="1" s="1"/>
  <c r="AA162" i="1"/>
  <c r="U162" i="1"/>
  <c r="P162" i="1"/>
  <c r="BK161" i="1"/>
  <c r="BA161" i="1"/>
  <c r="BB161" i="1" s="1"/>
  <c r="AS161" i="1"/>
  <c r="AG161" i="1"/>
  <c r="AH161" i="1" s="1"/>
  <c r="AD161" i="1"/>
  <c r="AB161" i="1"/>
  <c r="AC161" i="1" s="1"/>
  <c r="AA161" i="1"/>
  <c r="U161" i="1"/>
  <c r="P161" i="1"/>
  <c r="BK160" i="1"/>
  <c r="BA160" i="1"/>
  <c r="AS160" i="1"/>
  <c r="AG160" i="1"/>
  <c r="AH160" i="1" s="1"/>
  <c r="AD160" i="1"/>
  <c r="AB160" i="1"/>
  <c r="AC160" i="1" s="1"/>
  <c r="AA160" i="1"/>
  <c r="U160" i="1"/>
  <c r="P160" i="1"/>
  <c r="BK159" i="1"/>
  <c r="BA159" i="1"/>
  <c r="BB159" i="1" s="1"/>
  <c r="AS159" i="1"/>
  <c r="AG159" i="1"/>
  <c r="AH159" i="1" s="1"/>
  <c r="AD159" i="1"/>
  <c r="AB159" i="1"/>
  <c r="AC159" i="1" s="1"/>
  <c r="AA159" i="1"/>
  <c r="U159" i="1"/>
  <c r="P159" i="1"/>
  <c r="BK158" i="1"/>
  <c r="BA158" i="1"/>
  <c r="AS158" i="1"/>
  <c r="AG158" i="1"/>
  <c r="AH158" i="1" s="1"/>
  <c r="AD158" i="1"/>
  <c r="AB158" i="1"/>
  <c r="AC158" i="1" s="1"/>
  <c r="AA158" i="1"/>
  <c r="U158" i="1"/>
  <c r="P158" i="1"/>
  <c r="BK157" i="1"/>
  <c r="BA157" i="1"/>
  <c r="BB157" i="1" s="1"/>
  <c r="AS157" i="1"/>
  <c r="AG157" i="1"/>
  <c r="AH157" i="1" s="1"/>
  <c r="AD157" i="1"/>
  <c r="AE157" i="1" s="1"/>
  <c r="AB157" i="1"/>
  <c r="AC157" i="1" s="1"/>
  <c r="AA157" i="1"/>
  <c r="U157" i="1"/>
  <c r="BK156" i="1"/>
  <c r="BA156" i="1"/>
  <c r="BB156" i="1" s="1"/>
  <c r="AS156" i="1"/>
  <c r="AG156" i="1"/>
  <c r="AH156" i="1" s="1"/>
  <c r="AD156" i="1"/>
  <c r="AE156" i="1" s="1"/>
  <c r="AB156" i="1"/>
  <c r="AC156" i="1" s="1"/>
  <c r="AA156" i="1"/>
  <c r="U156" i="1"/>
  <c r="BK155" i="1"/>
  <c r="BA155" i="1"/>
  <c r="BB155" i="1" s="1"/>
  <c r="AS155" i="1"/>
  <c r="AG155" i="1"/>
  <c r="AH155" i="1" s="1"/>
  <c r="AD155" i="1"/>
  <c r="AB155" i="1"/>
  <c r="AC155" i="1" s="1"/>
  <c r="AA155" i="1"/>
  <c r="U155" i="1"/>
  <c r="P155" i="1"/>
  <c r="BK154" i="1"/>
  <c r="BA154" i="1"/>
  <c r="BB154" i="1" s="1"/>
  <c r="AS154" i="1"/>
  <c r="AG154" i="1"/>
  <c r="AH154" i="1" s="1"/>
  <c r="AD154" i="1"/>
  <c r="AE154" i="1" s="1"/>
  <c r="AB154" i="1"/>
  <c r="AC154" i="1" s="1"/>
  <c r="AA154" i="1"/>
  <c r="U154" i="1"/>
  <c r="P154" i="1"/>
  <c r="BK153" i="1"/>
  <c r="BA153" i="1"/>
  <c r="BB153" i="1" s="1"/>
  <c r="AS153" i="1"/>
  <c r="AG153" i="1"/>
  <c r="AH153" i="1" s="1"/>
  <c r="AD153" i="1"/>
  <c r="AB153" i="1"/>
  <c r="AC153" i="1" s="1"/>
  <c r="AA153" i="1"/>
  <c r="U153" i="1"/>
  <c r="P153" i="1"/>
  <c r="BK152" i="1"/>
  <c r="BA152" i="1"/>
  <c r="AS152" i="1"/>
  <c r="AG152" i="1"/>
  <c r="AH152" i="1" s="1"/>
  <c r="AD152" i="1"/>
  <c r="AB152" i="1"/>
  <c r="AC152" i="1" s="1"/>
  <c r="AA152" i="1"/>
  <c r="U152" i="1"/>
  <c r="P152" i="1"/>
  <c r="BK151" i="1"/>
  <c r="BA151" i="1"/>
  <c r="BB151" i="1" s="1"/>
  <c r="AS151" i="1"/>
  <c r="AG151" i="1"/>
  <c r="AH151" i="1" s="1"/>
  <c r="AD151" i="1"/>
  <c r="AE151" i="1" s="1"/>
  <c r="AB151" i="1"/>
  <c r="AC151" i="1" s="1"/>
  <c r="AA151" i="1"/>
  <c r="U151" i="1"/>
  <c r="P151" i="1"/>
  <c r="BK150" i="1"/>
  <c r="BA150" i="1"/>
  <c r="BB150" i="1" s="1"/>
  <c r="AS150" i="1"/>
  <c r="AG150" i="1"/>
  <c r="AH150" i="1" s="1"/>
  <c r="AD150" i="1"/>
  <c r="AB150" i="1"/>
  <c r="AC150" i="1" s="1"/>
  <c r="AA150" i="1"/>
  <c r="U150" i="1"/>
  <c r="P150" i="1"/>
  <c r="BK149" i="1"/>
  <c r="BA149" i="1"/>
  <c r="BB149" i="1" s="1"/>
  <c r="AS149" i="1"/>
  <c r="AG149" i="1"/>
  <c r="AH149" i="1" s="1"/>
  <c r="AD149" i="1"/>
  <c r="AE149" i="1" s="1"/>
  <c r="AB149" i="1"/>
  <c r="AC149" i="1" s="1"/>
  <c r="AA149" i="1"/>
  <c r="U149" i="1"/>
  <c r="P149" i="1"/>
  <c r="BK148" i="1"/>
  <c r="BA148" i="1"/>
  <c r="BB148" i="1" s="1"/>
  <c r="AS148" i="1"/>
  <c r="AG148" i="1"/>
  <c r="AH148" i="1" s="1"/>
  <c r="AD148" i="1"/>
  <c r="AB148" i="1"/>
  <c r="AC148" i="1" s="1"/>
  <c r="AA148" i="1"/>
  <c r="U148" i="1"/>
  <c r="P148" i="1"/>
  <c r="BK147" i="1"/>
  <c r="BA147" i="1"/>
  <c r="BB147" i="1" s="1"/>
  <c r="AS147" i="1"/>
  <c r="AG147" i="1"/>
  <c r="AH147" i="1" s="1"/>
  <c r="AD147" i="1"/>
  <c r="AE147" i="1" s="1"/>
  <c r="AB147" i="1"/>
  <c r="AC147" i="1" s="1"/>
  <c r="AA147" i="1"/>
  <c r="U147" i="1"/>
  <c r="P147" i="1"/>
  <c r="BK146" i="1"/>
  <c r="BA146" i="1"/>
  <c r="BB146" i="1" s="1"/>
  <c r="AS146" i="1"/>
  <c r="AG146" i="1"/>
  <c r="AH146" i="1" s="1"/>
  <c r="AD146" i="1"/>
  <c r="AB146" i="1"/>
  <c r="AC146" i="1" s="1"/>
  <c r="AA146" i="1"/>
  <c r="U146" i="1"/>
  <c r="P146" i="1"/>
  <c r="BK145" i="1"/>
  <c r="BA145" i="1"/>
  <c r="AS145" i="1"/>
  <c r="AG145" i="1"/>
  <c r="AH145" i="1" s="1"/>
  <c r="AD145" i="1"/>
  <c r="AE145" i="1" s="1"/>
  <c r="AB145" i="1"/>
  <c r="AC145" i="1" s="1"/>
  <c r="AA145" i="1"/>
  <c r="U145" i="1"/>
  <c r="BK144" i="1"/>
  <c r="BA144" i="1"/>
  <c r="BB144" i="1" s="1"/>
  <c r="AS144" i="1"/>
  <c r="AG144" i="1"/>
  <c r="AH144" i="1" s="1"/>
  <c r="AD144" i="1"/>
  <c r="AE144" i="1" s="1"/>
  <c r="AB144" i="1"/>
  <c r="AC144" i="1" s="1"/>
  <c r="AA144" i="1"/>
  <c r="U144" i="1"/>
  <c r="P144" i="1"/>
  <c r="BK143" i="1"/>
  <c r="BA143" i="1"/>
  <c r="AS143" i="1"/>
  <c r="AG143" i="1"/>
  <c r="AH143" i="1" s="1"/>
  <c r="AD143" i="1"/>
  <c r="AB143" i="1"/>
  <c r="AC143" i="1" s="1"/>
  <c r="AA143" i="1"/>
  <c r="U143" i="1"/>
  <c r="P143" i="1"/>
  <c r="BK142" i="1"/>
  <c r="BA142" i="1"/>
  <c r="BB142" i="1" s="1"/>
  <c r="AS142" i="1"/>
  <c r="AG142" i="1"/>
  <c r="AH142" i="1" s="1"/>
  <c r="AD142" i="1"/>
  <c r="AE142" i="1" s="1"/>
  <c r="AB142" i="1"/>
  <c r="AC142" i="1" s="1"/>
  <c r="AA142" i="1"/>
  <c r="U142" i="1"/>
  <c r="P142" i="1"/>
  <c r="BK141" i="1"/>
  <c r="BA141" i="1"/>
  <c r="BB141" i="1" s="1"/>
  <c r="AS141" i="1"/>
  <c r="AG141" i="1"/>
  <c r="AH141" i="1" s="1"/>
  <c r="AD141" i="1"/>
  <c r="AB141" i="1"/>
  <c r="AC141" i="1" s="1"/>
  <c r="AA141" i="1"/>
  <c r="U141" i="1"/>
  <c r="P141" i="1"/>
  <c r="BK140" i="1"/>
  <c r="BA140" i="1"/>
  <c r="AS140" i="1"/>
  <c r="AG140" i="1"/>
  <c r="AH140" i="1" s="1"/>
  <c r="AD140" i="1"/>
  <c r="AB140" i="1"/>
  <c r="AC140" i="1" s="1"/>
  <c r="AA140" i="1"/>
  <c r="U140" i="1"/>
  <c r="P140" i="1"/>
  <c r="BK139" i="1"/>
  <c r="BA139" i="1"/>
  <c r="BB139" i="1" s="1"/>
  <c r="AS139" i="1"/>
  <c r="AG139" i="1"/>
  <c r="AH139" i="1" s="1"/>
  <c r="AD139" i="1"/>
  <c r="AE139" i="1" s="1"/>
  <c r="AB139" i="1"/>
  <c r="AC139" i="1" s="1"/>
  <c r="AA139" i="1"/>
  <c r="U139" i="1"/>
  <c r="P139" i="1"/>
  <c r="BK138" i="1"/>
  <c r="BA138" i="1"/>
  <c r="AS138" i="1"/>
  <c r="AG138" i="1"/>
  <c r="AH138" i="1" s="1"/>
  <c r="AD138" i="1"/>
  <c r="AE138" i="1" s="1"/>
  <c r="AB138" i="1"/>
  <c r="AC138" i="1" s="1"/>
  <c r="AA138" i="1"/>
  <c r="U138" i="1"/>
  <c r="P138" i="1"/>
  <c r="BK137" i="1"/>
  <c r="BA137" i="1"/>
  <c r="BB137" i="1" s="1"/>
  <c r="AS137" i="1"/>
  <c r="AG137" i="1"/>
  <c r="AH137" i="1" s="1"/>
  <c r="AD137" i="1"/>
  <c r="AE137" i="1" s="1"/>
  <c r="AB137" i="1"/>
  <c r="AC137" i="1" s="1"/>
  <c r="AA137" i="1"/>
  <c r="U137" i="1"/>
  <c r="P137" i="1"/>
  <c r="BK136" i="1"/>
  <c r="BA136" i="1"/>
  <c r="AS136" i="1"/>
  <c r="AG136" i="1"/>
  <c r="AH136" i="1" s="1"/>
  <c r="AD136" i="1"/>
  <c r="AB136" i="1"/>
  <c r="AC136" i="1" s="1"/>
  <c r="AA136" i="1"/>
  <c r="U136" i="1"/>
  <c r="P136" i="1"/>
  <c r="BK135" i="1"/>
  <c r="BA135" i="1"/>
  <c r="BB135" i="1" s="1"/>
  <c r="AS135" i="1"/>
  <c r="AG135" i="1"/>
  <c r="AH135" i="1" s="1"/>
  <c r="AD135" i="1"/>
  <c r="AE135" i="1" s="1"/>
  <c r="AB135" i="1"/>
  <c r="AC135" i="1" s="1"/>
  <c r="AA135" i="1"/>
  <c r="U135" i="1"/>
  <c r="P135" i="1"/>
  <c r="BK134" i="1"/>
  <c r="BA134" i="1"/>
  <c r="BB134" i="1" s="1"/>
  <c r="AS134" i="1"/>
  <c r="AG134" i="1"/>
  <c r="AH134" i="1" s="1"/>
  <c r="AD134" i="1"/>
  <c r="AE134" i="1" s="1"/>
  <c r="AB134" i="1"/>
  <c r="AC134" i="1" s="1"/>
  <c r="AA134" i="1"/>
  <c r="U134" i="1"/>
  <c r="P134" i="1"/>
  <c r="BK133" i="1"/>
  <c r="BA133" i="1"/>
  <c r="AS133" i="1"/>
  <c r="AG133" i="1"/>
  <c r="AH133" i="1" s="1"/>
  <c r="AD133" i="1"/>
  <c r="AB133" i="1"/>
  <c r="AC133" i="1" s="1"/>
  <c r="AA133" i="1"/>
  <c r="U133" i="1"/>
  <c r="P133" i="1"/>
  <c r="BK132" i="1"/>
  <c r="BA132" i="1"/>
  <c r="BB132" i="1" s="1"/>
  <c r="AS132" i="1"/>
  <c r="AG132" i="1"/>
  <c r="AH132" i="1" s="1"/>
  <c r="AD132" i="1"/>
  <c r="AE132" i="1" s="1"/>
  <c r="AB132" i="1"/>
  <c r="AC132" i="1" s="1"/>
  <c r="AA132" i="1"/>
  <c r="U132" i="1"/>
  <c r="P132" i="1"/>
  <c r="BK131" i="1"/>
  <c r="BA131" i="1"/>
  <c r="BB131" i="1" s="1"/>
  <c r="AS131" i="1"/>
  <c r="AG131" i="1"/>
  <c r="AH131" i="1" s="1"/>
  <c r="AD131" i="1"/>
  <c r="AE131" i="1" s="1"/>
  <c r="AB131" i="1"/>
  <c r="AC131" i="1" s="1"/>
  <c r="AA131" i="1"/>
  <c r="U131" i="1"/>
  <c r="P131" i="1"/>
  <c r="BK130" i="1"/>
  <c r="BA130" i="1"/>
  <c r="BB130" i="1" s="1"/>
  <c r="AS130" i="1"/>
  <c r="AG130" i="1"/>
  <c r="AH130" i="1" s="1"/>
  <c r="AD130" i="1"/>
  <c r="AB130" i="1"/>
  <c r="AC130" i="1" s="1"/>
  <c r="AA130" i="1"/>
  <c r="U130" i="1"/>
  <c r="P130" i="1"/>
  <c r="BK129" i="1"/>
  <c r="BA129" i="1"/>
  <c r="AS129" i="1"/>
  <c r="AG129" i="1"/>
  <c r="AH129" i="1" s="1"/>
  <c r="AD129" i="1"/>
  <c r="AB129" i="1"/>
  <c r="AC129" i="1" s="1"/>
  <c r="AA129" i="1"/>
  <c r="U129" i="1"/>
  <c r="P129" i="1"/>
  <c r="BK128" i="1"/>
  <c r="BA128" i="1"/>
  <c r="BB128" i="1" s="1"/>
  <c r="AS128" i="1"/>
  <c r="AG128" i="1"/>
  <c r="AH128" i="1" s="1"/>
  <c r="AD128" i="1"/>
  <c r="AE128" i="1" s="1"/>
  <c r="AB128" i="1"/>
  <c r="AC128" i="1" s="1"/>
  <c r="AA128" i="1"/>
  <c r="U128" i="1"/>
  <c r="P128" i="1"/>
  <c r="BK127" i="1"/>
  <c r="BA127" i="1"/>
  <c r="BB127" i="1" s="1"/>
  <c r="AS127" i="1"/>
  <c r="AG127" i="1"/>
  <c r="AH127" i="1" s="1"/>
  <c r="AD127" i="1"/>
  <c r="AE127" i="1" s="1"/>
  <c r="AB127" i="1"/>
  <c r="AC127" i="1" s="1"/>
  <c r="AA127" i="1"/>
  <c r="U127" i="1"/>
  <c r="P127" i="1"/>
  <c r="BK126" i="1"/>
  <c r="BA126" i="1"/>
  <c r="AS126" i="1"/>
  <c r="AG126" i="1"/>
  <c r="AH126" i="1" s="1"/>
  <c r="AD126" i="1"/>
  <c r="AB126" i="1"/>
  <c r="AC126" i="1" s="1"/>
  <c r="AA126" i="1"/>
  <c r="U126" i="1"/>
  <c r="P126" i="1"/>
  <c r="BK125" i="1"/>
  <c r="BA125" i="1"/>
  <c r="BB125" i="1" s="1"/>
  <c r="AS125" i="1"/>
  <c r="AG125" i="1"/>
  <c r="AH125" i="1" s="1"/>
  <c r="AD125" i="1"/>
  <c r="AE125" i="1" s="1"/>
  <c r="AB125" i="1"/>
  <c r="AC125" i="1" s="1"/>
  <c r="AA125" i="1"/>
  <c r="U125" i="1"/>
  <c r="P125" i="1"/>
  <c r="BK124" i="1"/>
  <c r="BA124" i="1"/>
  <c r="BB124" i="1" s="1"/>
  <c r="AS124" i="1"/>
  <c r="AG124" i="1"/>
  <c r="AH124" i="1" s="1"/>
  <c r="AD124" i="1"/>
  <c r="AE124" i="1" s="1"/>
  <c r="AB124" i="1"/>
  <c r="AC124" i="1" s="1"/>
  <c r="AA124" i="1"/>
  <c r="U124" i="1"/>
  <c r="P124" i="1"/>
  <c r="BK123" i="1"/>
  <c r="BA123" i="1"/>
  <c r="AS123" i="1"/>
  <c r="AG123" i="1"/>
  <c r="AH123" i="1" s="1"/>
  <c r="AD123" i="1"/>
  <c r="AB123" i="1"/>
  <c r="AC123" i="1" s="1"/>
  <c r="AA123" i="1"/>
  <c r="U123" i="1"/>
  <c r="P123" i="1"/>
  <c r="BK122" i="1"/>
  <c r="BA122" i="1"/>
  <c r="AS122" i="1"/>
  <c r="AG122" i="1"/>
  <c r="AH122" i="1" s="1"/>
  <c r="AD122" i="1"/>
  <c r="AB122" i="1"/>
  <c r="AC122" i="1" s="1"/>
  <c r="AA122" i="1"/>
  <c r="U122" i="1"/>
  <c r="P122" i="1"/>
  <c r="BK121" i="1"/>
  <c r="BA121" i="1"/>
  <c r="BB121" i="1" s="1"/>
  <c r="AS121" i="1"/>
  <c r="AG121" i="1"/>
  <c r="AH121" i="1" s="1"/>
  <c r="AD121" i="1"/>
  <c r="AB121" i="1"/>
  <c r="AC121" i="1" s="1"/>
  <c r="AA121" i="1"/>
  <c r="U121" i="1"/>
  <c r="P121" i="1"/>
  <c r="BK120" i="1"/>
  <c r="BA120" i="1"/>
  <c r="BB120" i="1" s="1"/>
  <c r="AS120" i="1"/>
  <c r="AG120" i="1"/>
  <c r="AH120" i="1" s="1"/>
  <c r="AD120" i="1"/>
  <c r="AB120" i="1"/>
  <c r="AC120" i="1" s="1"/>
  <c r="AA120" i="1"/>
  <c r="U120" i="1"/>
  <c r="P120" i="1"/>
  <c r="BK119" i="1"/>
  <c r="BA119" i="1"/>
  <c r="AS119" i="1"/>
  <c r="AG119" i="1"/>
  <c r="AH119" i="1" s="1"/>
  <c r="AD119" i="1"/>
  <c r="AB119" i="1"/>
  <c r="AC119" i="1" s="1"/>
  <c r="AA119" i="1"/>
  <c r="U119" i="1"/>
  <c r="P119" i="1"/>
  <c r="BK118" i="1"/>
  <c r="BA118" i="1"/>
  <c r="BB118" i="1" s="1"/>
  <c r="AS118" i="1"/>
  <c r="AG118" i="1"/>
  <c r="AH118" i="1" s="1"/>
  <c r="AD118" i="1"/>
  <c r="AB118" i="1"/>
  <c r="AC118" i="1" s="1"/>
  <c r="AA118" i="1"/>
  <c r="U118" i="1"/>
  <c r="P118" i="1"/>
  <c r="BK117" i="1"/>
  <c r="BA117" i="1"/>
  <c r="AS117" i="1"/>
  <c r="AG117" i="1"/>
  <c r="AH117" i="1" s="1"/>
  <c r="AD117" i="1"/>
  <c r="AB117" i="1"/>
  <c r="AC117" i="1" s="1"/>
  <c r="AA117" i="1"/>
  <c r="U117" i="1"/>
  <c r="P117" i="1"/>
  <c r="BK116" i="1"/>
  <c r="BA116" i="1"/>
  <c r="BB116" i="1" s="1"/>
  <c r="AS116" i="1"/>
  <c r="AG116" i="1"/>
  <c r="AH116" i="1" s="1"/>
  <c r="AD116" i="1"/>
  <c r="AE116" i="1" s="1"/>
  <c r="AB116" i="1"/>
  <c r="AC116" i="1" s="1"/>
  <c r="AA116" i="1"/>
  <c r="U116" i="1"/>
  <c r="P116" i="1"/>
  <c r="BK115" i="1"/>
  <c r="BA115" i="1"/>
  <c r="AS115" i="1"/>
  <c r="AG115" i="1"/>
  <c r="AH115" i="1" s="1"/>
  <c r="AD115" i="1"/>
  <c r="AB115" i="1"/>
  <c r="AC115" i="1" s="1"/>
  <c r="AA115" i="1"/>
  <c r="U115" i="1"/>
  <c r="P115" i="1"/>
  <c r="BK114" i="1"/>
  <c r="BA114" i="1"/>
  <c r="BB114" i="1" s="1"/>
  <c r="AS114" i="1"/>
  <c r="AG114" i="1"/>
  <c r="AH114" i="1" s="1"/>
  <c r="AD114" i="1"/>
  <c r="AE114" i="1" s="1"/>
  <c r="AB114" i="1"/>
  <c r="AC114" i="1" s="1"/>
  <c r="AA114" i="1"/>
  <c r="U114" i="1"/>
  <c r="P114" i="1"/>
  <c r="BK113" i="1"/>
  <c r="BA113" i="1"/>
  <c r="AS113" i="1"/>
  <c r="AG113" i="1"/>
  <c r="AH113" i="1" s="1"/>
  <c r="AD113" i="1"/>
  <c r="AB113" i="1"/>
  <c r="AC113" i="1" s="1"/>
  <c r="AA113" i="1"/>
  <c r="U113" i="1"/>
  <c r="P113" i="1"/>
  <c r="BK112" i="1"/>
  <c r="BA112" i="1"/>
  <c r="BB112" i="1" s="1"/>
  <c r="AS112" i="1"/>
  <c r="AG112" i="1"/>
  <c r="AH112" i="1" s="1"/>
  <c r="AD112" i="1"/>
  <c r="AE112" i="1" s="1"/>
  <c r="AB112" i="1"/>
  <c r="AC112" i="1" s="1"/>
  <c r="AA112" i="1"/>
  <c r="U112" i="1"/>
  <c r="P112" i="1"/>
  <c r="BK111" i="1"/>
  <c r="BA111" i="1"/>
  <c r="BB111" i="1" s="1"/>
  <c r="AS111" i="1"/>
  <c r="AG111" i="1"/>
  <c r="AH111" i="1" s="1"/>
  <c r="AD111" i="1"/>
  <c r="AB111" i="1"/>
  <c r="AC111" i="1" s="1"/>
  <c r="AA111" i="1"/>
  <c r="U111" i="1"/>
  <c r="P111" i="1"/>
  <c r="BK110" i="1"/>
  <c r="BA110" i="1"/>
  <c r="BB110" i="1" s="1"/>
  <c r="AS110" i="1"/>
  <c r="AG110" i="1"/>
  <c r="AH110" i="1" s="1"/>
  <c r="AD110" i="1"/>
  <c r="AB110" i="1"/>
  <c r="AC110" i="1" s="1"/>
  <c r="AA110" i="1"/>
  <c r="U110" i="1"/>
  <c r="P110" i="1"/>
  <c r="BK109" i="1"/>
  <c r="BA109" i="1"/>
  <c r="BB109" i="1" s="1"/>
  <c r="AS109" i="1"/>
  <c r="AG109" i="1"/>
  <c r="AH109" i="1" s="1"/>
  <c r="AD109" i="1"/>
  <c r="AE109" i="1" s="1"/>
  <c r="AB109" i="1"/>
  <c r="AC109" i="1" s="1"/>
  <c r="AA109" i="1"/>
  <c r="U109" i="1"/>
  <c r="P109" i="1"/>
  <c r="BK108" i="1"/>
  <c r="BA108" i="1"/>
  <c r="AS108" i="1"/>
  <c r="AG108" i="1"/>
  <c r="AH108" i="1" s="1"/>
  <c r="AD108" i="1"/>
  <c r="AE108" i="1" s="1"/>
  <c r="AB108" i="1"/>
  <c r="AC108" i="1" s="1"/>
  <c r="AA108" i="1"/>
  <c r="U108" i="1"/>
  <c r="P108" i="1"/>
  <c r="BK107" i="1"/>
  <c r="BA107" i="1"/>
  <c r="AS107" i="1"/>
  <c r="AG107" i="1"/>
  <c r="AH107" i="1" s="1"/>
  <c r="AD107" i="1"/>
  <c r="AB107" i="1"/>
  <c r="AC107" i="1" s="1"/>
  <c r="AA107" i="1"/>
  <c r="U107" i="1"/>
  <c r="P107" i="1"/>
  <c r="BK106" i="1"/>
  <c r="BA106" i="1"/>
  <c r="AS106" i="1"/>
  <c r="AG106" i="1"/>
  <c r="AH106" i="1" s="1"/>
  <c r="AD106" i="1"/>
  <c r="AE106" i="1" s="1"/>
  <c r="AB106" i="1"/>
  <c r="AC106" i="1" s="1"/>
  <c r="AA106" i="1"/>
  <c r="U106" i="1"/>
  <c r="P106" i="1"/>
  <c r="BK105" i="1"/>
  <c r="BA105" i="1"/>
  <c r="BB105" i="1" s="1"/>
  <c r="AS105" i="1"/>
  <c r="AG105" i="1"/>
  <c r="AH105" i="1" s="1"/>
  <c r="AD105" i="1"/>
  <c r="AE105" i="1" s="1"/>
  <c r="AB105" i="1"/>
  <c r="AC105" i="1" s="1"/>
  <c r="AA105" i="1"/>
  <c r="U105" i="1"/>
  <c r="P105" i="1"/>
  <c r="BK104" i="1"/>
  <c r="BA104" i="1"/>
  <c r="BB104" i="1" s="1"/>
  <c r="AS104" i="1"/>
  <c r="AG104" i="1"/>
  <c r="AH104" i="1" s="1"/>
  <c r="AD104" i="1"/>
  <c r="AB104" i="1"/>
  <c r="AC104" i="1" s="1"/>
  <c r="AA104" i="1"/>
  <c r="U104" i="1"/>
  <c r="P104" i="1"/>
  <c r="BK103" i="1"/>
  <c r="BA103" i="1"/>
  <c r="AS103" i="1"/>
  <c r="AG103" i="1"/>
  <c r="AH103" i="1" s="1"/>
  <c r="AD103" i="1"/>
  <c r="AE103" i="1" s="1"/>
  <c r="AB103" i="1"/>
  <c r="AC103" i="1" s="1"/>
  <c r="AA103" i="1"/>
  <c r="U103" i="1"/>
  <c r="P103" i="1"/>
  <c r="BK102" i="1"/>
  <c r="BA102" i="1"/>
  <c r="BB102" i="1" s="1"/>
  <c r="AS102" i="1"/>
  <c r="AG102" i="1"/>
  <c r="AH102" i="1" s="1"/>
  <c r="AD102" i="1"/>
  <c r="AE102" i="1" s="1"/>
  <c r="AB102" i="1"/>
  <c r="AC102" i="1" s="1"/>
  <c r="AA102" i="1"/>
  <c r="U102" i="1"/>
  <c r="P102" i="1"/>
  <c r="BK101" i="1"/>
  <c r="BA101" i="1"/>
  <c r="BB101" i="1" s="1"/>
  <c r="AS101" i="1"/>
  <c r="AG101" i="1"/>
  <c r="AH101" i="1" s="1"/>
  <c r="AD101" i="1"/>
  <c r="AB101" i="1"/>
  <c r="AC101" i="1" s="1"/>
  <c r="AA101" i="1"/>
  <c r="U101" i="1"/>
  <c r="P101" i="1"/>
  <c r="BK100" i="1"/>
  <c r="BA100" i="1"/>
  <c r="AS100" i="1"/>
  <c r="AG100" i="1"/>
  <c r="AH100" i="1" s="1"/>
  <c r="AD100" i="1"/>
  <c r="AE100" i="1" s="1"/>
  <c r="AB100" i="1"/>
  <c r="AC100" i="1" s="1"/>
  <c r="AA100" i="1"/>
  <c r="U100" i="1"/>
  <c r="P100" i="1"/>
  <c r="BK99" i="1"/>
  <c r="BA99" i="1"/>
  <c r="AS99" i="1"/>
  <c r="AG99" i="1"/>
  <c r="AH99" i="1" s="1"/>
  <c r="AD99" i="1"/>
  <c r="AE99" i="1" s="1"/>
  <c r="AB99" i="1"/>
  <c r="AC99" i="1" s="1"/>
  <c r="AA99" i="1"/>
  <c r="U99" i="1"/>
  <c r="P99" i="1"/>
  <c r="BK98" i="1"/>
  <c r="BA98" i="1"/>
  <c r="AS98" i="1"/>
  <c r="AG98" i="1"/>
  <c r="AH98" i="1" s="1"/>
  <c r="AD98" i="1"/>
  <c r="AE98" i="1" s="1"/>
  <c r="AB98" i="1"/>
  <c r="AC98" i="1" s="1"/>
  <c r="AA98" i="1"/>
  <c r="U98" i="1"/>
  <c r="P98" i="1"/>
  <c r="BK97" i="1"/>
  <c r="BA97" i="1"/>
  <c r="BB97" i="1" s="1"/>
  <c r="AS97" i="1"/>
  <c r="AG97" i="1"/>
  <c r="AH97" i="1" s="1"/>
  <c r="AD97" i="1"/>
  <c r="AB97" i="1"/>
  <c r="AC97" i="1" s="1"/>
  <c r="AA97" i="1"/>
  <c r="U97" i="1"/>
  <c r="P97" i="1"/>
  <c r="BK96" i="1"/>
  <c r="BA96" i="1"/>
  <c r="BB96" i="1" s="1"/>
  <c r="AS96" i="1"/>
  <c r="AG96" i="1"/>
  <c r="AH96" i="1" s="1"/>
  <c r="AD96" i="1"/>
  <c r="AB96" i="1"/>
  <c r="AC96" i="1" s="1"/>
  <c r="AA96" i="1"/>
  <c r="U96" i="1"/>
  <c r="P96" i="1"/>
  <c r="BK95" i="1"/>
  <c r="BA95" i="1"/>
  <c r="BB95" i="1" s="1"/>
  <c r="AS95" i="1"/>
  <c r="AG95" i="1"/>
  <c r="AH95" i="1" s="1"/>
  <c r="AD95" i="1"/>
  <c r="AE95" i="1" s="1"/>
  <c r="AB95" i="1"/>
  <c r="AC95" i="1" s="1"/>
  <c r="AA95" i="1"/>
  <c r="U95" i="1"/>
  <c r="P95" i="1"/>
  <c r="BK94" i="1"/>
  <c r="BA94" i="1"/>
  <c r="AS94" i="1"/>
  <c r="AG94" i="1"/>
  <c r="AH94" i="1" s="1"/>
  <c r="AD94" i="1"/>
  <c r="AE94" i="1" s="1"/>
  <c r="AB94" i="1"/>
  <c r="AC94" i="1" s="1"/>
  <c r="AA94" i="1"/>
  <c r="U94" i="1"/>
  <c r="P94" i="1"/>
  <c r="BK93" i="1"/>
  <c r="BA93" i="1"/>
  <c r="AS93" i="1"/>
  <c r="AG93" i="1"/>
  <c r="AH93" i="1" s="1"/>
  <c r="AD93" i="1"/>
  <c r="AE93" i="1" s="1"/>
  <c r="AB93" i="1"/>
  <c r="AC93" i="1" s="1"/>
  <c r="AA93" i="1"/>
  <c r="U93" i="1"/>
  <c r="P93" i="1"/>
  <c r="BK92" i="1"/>
  <c r="BA92" i="1"/>
  <c r="BB92" i="1" s="1"/>
  <c r="AS92" i="1"/>
  <c r="AG92" i="1"/>
  <c r="AH92" i="1" s="1"/>
  <c r="AD92" i="1"/>
  <c r="AB92" i="1"/>
  <c r="AC92" i="1" s="1"/>
  <c r="AA92" i="1"/>
  <c r="U92" i="1"/>
  <c r="P92" i="1"/>
  <c r="BK91" i="1"/>
  <c r="BA91" i="1"/>
  <c r="BB91" i="1" s="1"/>
  <c r="AS91" i="1"/>
  <c r="AG91" i="1"/>
  <c r="AH91" i="1" s="1"/>
  <c r="AD91" i="1"/>
  <c r="AE91" i="1" s="1"/>
  <c r="AB91" i="1"/>
  <c r="AC91" i="1" s="1"/>
  <c r="AA91" i="1"/>
  <c r="U91" i="1"/>
  <c r="P91" i="1"/>
  <c r="BK90" i="1"/>
  <c r="BA90" i="1"/>
  <c r="AS90" i="1"/>
  <c r="AG90" i="1"/>
  <c r="AH90" i="1" s="1"/>
  <c r="AD90" i="1"/>
  <c r="AE90" i="1" s="1"/>
  <c r="AB90" i="1"/>
  <c r="AC90" i="1" s="1"/>
  <c r="AA90" i="1"/>
  <c r="U90" i="1"/>
  <c r="P90" i="1"/>
  <c r="BK89" i="1"/>
  <c r="BA89" i="1"/>
  <c r="AS89" i="1"/>
  <c r="AG89" i="1"/>
  <c r="AH89" i="1" s="1"/>
  <c r="AD89" i="1"/>
  <c r="AE89" i="1" s="1"/>
  <c r="AB89" i="1"/>
  <c r="AC89" i="1" s="1"/>
  <c r="AA89" i="1"/>
  <c r="U89" i="1"/>
  <c r="P89" i="1"/>
  <c r="BK88" i="1"/>
  <c r="BA88" i="1"/>
  <c r="BB88" i="1" s="1"/>
  <c r="AS88" i="1"/>
  <c r="AG88" i="1"/>
  <c r="AH88" i="1" s="1"/>
  <c r="AD88" i="1"/>
  <c r="AB88" i="1"/>
  <c r="AC88" i="1" s="1"/>
  <c r="AA88" i="1"/>
  <c r="U88" i="1"/>
  <c r="P88" i="1"/>
  <c r="BK87" i="1"/>
  <c r="BA87" i="1"/>
  <c r="AS87" i="1"/>
  <c r="AG87" i="1"/>
  <c r="AH87" i="1" s="1"/>
  <c r="AD87" i="1"/>
  <c r="AE87" i="1" s="1"/>
  <c r="AB87" i="1"/>
  <c r="AC87" i="1" s="1"/>
  <c r="AA87" i="1"/>
  <c r="U87" i="1"/>
  <c r="P87" i="1"/>
  <c r="BK86" i="1"/>
  <c r="BA86" i="1"/>
  <c r="BB86" i="1" s="1"/>
  <c r="AS86" i="1"/>
  <c r="AG86" i="1"/>
  <c r="AH86" i="1" s="1"/>
  <c r="AD86" i="1"/>
  <c r="AE86" i="1" s="1"/>
  <c r="AB86" i="1"/>
  <c r="AC86" i="1" s="1"/>
  <c r="AA86" i="1"/>
  <c r="U86" i="1"/>
  <c r="P86" i="1"/>
  <c r="BK85" i="1"/>
  <c r="BA85" i="1"/>
  <c r="BB85" i="1" s="1"/>
  <c r="AS85" i="1"/>
  <c r="AG85" i="1"/>
  <c r="AH85" i="1" s="1"/>
  <c r="AD85" i="1"/>
  <c r="AB85" i="1"/>
  <c r="AC85" i="1" s="1"/>
  <c r="AA85" i="1"/>
  <c r="U85" i="1"/>
  <c r="P85" i="1"/>
  <c r="BK84" i="1"/>
  <c r="BA84" i="1"/>
  <c r="BB84" i="1" s="1"/>
  <c r="AS84" i="1"/>
  <c r="AG84" i="1"/>
  <c r="AH84" i="1" s="1"/>
  <c r="AD84" i="1"/>
  <c r="AB84" i="1"/>
  <c r="AC84" i="1" s="1"/>
  <c r="AA84" i="1"/>
  <c r="U84" i="1"/>
  <c r="P84" i="1"/>
  <c r="BK83" i="1"/>
  <c r="BA83" i="1"/>
  <c r="BB83" i="1" s="1"/>
  <c r="AS83" i="1"/>
  <c r="AG83" i="1"/>
  <c r="AH83" i="1" s="1"/>
  <c r="AD83" i="1"/>
  <c r="AE83" i="1" s="1"/>
  <c r="AB83" i="1"/>
  <c r="AC83" i="1" s="1"/>
  <c r="AA83" i="1"/>
  <c r="U83" i="1"/>
  <c r="P83" i="1"/>
  <c r="BK82" i="1"/>
  <c r="BA82" i="1"/>
  <c r="BB82" i="1" s="1"/>
  <c r="AS82" i="1"/>
  <c r="AG82" i="1"/>
  <c r="AH82" i="1" s="1"/>
  <c r="AD82" i="1"/>
  <c r="AE82" i="1" s="1"/>
  <c r="AB82" i="1"/>
  <c r="AC82" i="1" s="1"/>
  <c r="AA82" i="1"/>
  <c r="U82" i="1"/>
  <c r="P82" i="1"/>
  <c r="BK81" i="1"/>
  <c r="BA81" i="1"/>
  <c r="AS81" i="1"/>
  <c r="AG81" i="1"/>
  <c r="AH81" i="1" s="1"/>
  <c r="AD81" i="1"/>
  <c r="AE81" i="1" s="1"/>
  <c r="AB81" i="1"/>
  <c r="AC81" i="1" s="1"/>
  <c r="AA81" i="1"/>
  <c r="U81" i="1"/>
  <c r="P81" i="1"/>
  <c r="BK80" i="1"/>
  <c r="BA80" i="1"/>
  <c r="AS80" i="1"/>
  <c r="AG80" i="1"/>
  <c r="AH80" i="1" s="1"/>
  <c r="AD80" i="1"/>
  <c r="AB80" i="1"/>
  <c r="AC80" i="1" s="1"/>
  <c r="AA80" i="1"/>
  <c r="U80" i="1"/>
  <c r="P80" i="1"/>
  <c r="BK79" i="1"/>
  <c r="BA79" i="1"/>
  <c r="BB79" i="1" s="1"/>
  <c r="AS79" i="1"/>
  <c r="AG79" i="1"/>
  <c r="AH79" i="1" s="1"/>
  <c r="AD79" i="1"/>
  <c r="AE79" i="1" s="1"/>
  <c r="AB79" i="1"/>
  <c r="AC79" i="1" s="1"/>
  <c r="AA79" i="1"/>
  <c r="U79" i="1"/>
  <c r="P79" i="1"/>
  <c r="BK78" i="1"/>
  <c r="BA78" i="1"/>
  <c r="AS78" i="1"/>
  <c r="AG78" i="1"/>
  <c r="AH78" i="1" s="1"/>
  <c r="AD78" i="1"/>
  <c r="AE78" i="1" s="1"/>
  <c r="AB78" i="1"/>
  <c r="AC78" i="1" s="1"/>
  <c r="AA78" i="1"/>
  <c r="U78" i="1"/>
  <c r="P78" i="1"/>
  <c r="BK77" i="1"/>
  <c r="BA77" i="1"/>
  <c r="AS77" i="1"/>
  <c r="AG77" i="1"/>
  <c r="AH77" i="1" s="1"/>
  <c r="AD77" i="1"/>
  <c r="AE77" i="1" s="1"/>
  <c r="AB77" i="1"/>
  <c r="AC77" i="1" s="1"/>
  <c r="AA77" i="1"/>
  <c r="U77" i="1"/>
  <c r="P77" i="1"/>
  <c r="BK76" i="1"/>
  <c r="BA76" i="1"/>
  <c r="BB76" i="1" s="1"/>
  <c r="AS76" i="1"/>
  <c r="AG76" i="1"/>
  <c r="AH76" i="1" s="1"/>
  <c r="AD76" i="1"/>
  <c r="AE76" i="1" s="1"/>
  <c r="AB76" i="1"/>
  <c r="AC76" i="1" s="1"/>
  <c r="AA76" i="1"/>
  <c r="U76" i="1"/>
  <c r="P76" i="1"/>
  <c r="BK75" i="1"/>
  <c r="BA75" i="1"/>
  <c r="AS75" i="1"/>
  <c r="AG75" i="1"/>
  <c r="AH75" i="1" s="1"/>
  <c r="AD75" i="1"/>
  <c r="AE75" i="1" s="1"/>
  <c r="AB75" i="1"/>
  <c r="AC75" i="1" s="1"/>
  <c r="AA75" i="1"/>
  <c r="U75" i="1"/>
  <c r="P75" i="1"/>
  <c r="BK74" i="1"/>
  <c r="BA74" i="1"/>
  <c r="BB74" i="1" s="1"/>
  <c r="AS74" i="1"/>
  <c r="AG74" i="1"/>
  <c r="AH74" i="1" s="1"/>
  <c r="AD74" i="1"/>
  <c r="AB74" i="1"/>
  <c r="AC74" i="1" s="1"/>
  <c r="AA74" i="1"/>
  <c r="U74" i="1"/>
  <c r="P74" i="1"/>
  <c r="BK73" i="1"/>
  <c r="BA73" i="1"/>
  <c r="AS73" i="1"/>
  <c r="AG73" i="1"/>
  <c r="AH73" i="1" s="1"/>
  <c r="AD73" i="1"/>
  <c r="AB73" i="1"/>
  <c r="AC73" i="1" s="1"/>
  <c r="AA73" i="1"/>
  <c r="U73" i="1"/>
  <c r="P73" i="1"/>
  <c r="BK72" i="1"/>
  <c r="BA72" i="1"/>
  <c r="BB72" i="1" s="1"/>
  <c r="AS72" i="1"/>
  <c r="AG72" i="1"/>
  <c r="AH72" i="1" s="1"/>
  <c r="AD72" i="1"/>
  <c r="AE72" i="1" s="1"/>
  <c r="AB72" i="1"/>
  <c r="AC72" i="1" s="1"/>
  <c r="AA72" i="1"/>
  <c r="U72" i="1"/>
  <c r="P72" i="1"/>
  <c r="BK71" i="1"/>
  <c r="BA71" i="1"/>
  <c r="BB71" i="1" s="1"/>
  <c r="AS71" i="1"/>
  <c r="AG71" i="1"/>
  <c r="AH71" i="1" s="1"/>
  <c r="AD71" i="1"/>
  <c r="AB71" i="1"/>
  <c r="AC71" i="1" s="1"/>
  <c r="AA71" i="1"/>
  <c r="U71" i="1"/>
  <c r="P71" i="1"/>
  <c r="BK70" i="1"/>
  <c r="BA70" i="1"/>
  <c r="AS70" i="1"/>
  <c r="AG70" i="1"/>
  <c r="AH70" i="1" s="1"/>
  <c r="AD70" i="1"/>
  <c r="AE70" i="1" s="1"/>
  <c r="AB70" i="1"/>
  <c r="AC70" i="1" s="1"/>
  <c r="AA70" i="1"/>
  <c r="U70" i="1"/>
  <c r="P70" i="1"/>
  <c r="BK69" i="1"/>
  <c r="BA69" i="1"/>
  <c r="BB69" i="1" s="1"/>
  <c r="AS69" i="1"/>
  <c r="AG69" i="1"/>
  <c r="AH69" i="1" s="1"/>
  <c r="AD69" i="1"/>
  <c r="AE69" i="1" s="1"/>
  <c r="AB69" i="1"/>
  <c r="AC69" i="1" s="1"/>
  <c r="AA69" i="1"/>
  <c r="U69" i="1"/>
  <c r="P69" i="1"/>
  <c r="BK68" i="1"/>
  <c r="BA68" i="1"/>
  <c r="BB68" i="1" s="1"/>
  <c r="AS68" i="1"/>
  <c r="AG68" i="1"/>
  <c r="AH68" i="1" s="1"/>
  <c r="AD68" i="1"/>
  <c r="AB68" i="1"/>
  <c r="AC68" i="1" s="1"/>
  <c r="AA68" i="1"/>
  <c r="U68" i="1"/>
  <c r="P68" i="1"/>
  <c r="BK67" i="1"/>
  <c r="BA67" i="1"/>
  <c r="BB67" i="1" s="1"/>
  <c r="AS67" i="1"/>
  <c r="AG67" i="1"/>
  <c r="AH67" i="1" s="1"/>
  <c r="AD67" i="1"/>
  <c r="AB67" i="1"/>
  <c r="AC67" i="1" s="1"/>
  <c r="AA67" i="1"/>
  <c r="U67" i="1"/>
  <c r="P67" i="1"/>
  <c r="BK66" i="1"/>
  <c r="BA66" i="1"/>
  <c r="BB66" i="1" s="1"/>
  <c r="AS66" i="1"/>
  <c r="AG66" i="1"/>
  <c r="AH66" i="1" s="1"/>
  <c r="AD66" i="1"/>
  <c r="AE66" i="1" s="1"/>
  <c r="AB66" i="1"/>
  <c r="AC66" i="1" s="1"/>
  <c r="AA66" i="1"/>
  <c r="U66" i="1"/>
  <c r="P66" i="1"/>
  <c r="BK65" i="1"/>
  <c r="BA65" i="1"/>
  <c r="AS65" i="1"/>
  <c r="AG65" i="1"/>
  <c r="AH65" i="1" s="1"/>
  <c r="AD65" i="1"/>
  <c r="AE65" i="1" s="1"/>
  <c r="AB65" i="1"/>
  <c r="AC65" i="1" s="1"/>
  <c r="AA65" i="1"/>
  <c r="U65" i="1"/>
  <c r="P65" i="1"/>
  <c r="BK64" i="1"/>
  <c r="BA64" i="1"/>
  <c r="BB64" i="1" s="1"/>
  <c r="AS64" i="1"/>
  <c r="AG64" i="1"/>
  <c r="AH64" i="1" s="1"/>
  <c r="AD64" i="1"/>
  <c r="AE64" i="1" s="1"/>
  <c r="AB64" i="1"/>
  <c r="AC64" i="1" s="1"/>
  <c r="AA64" i="1"/>
  <c r="U64" i="1"/>
  <c r="P64" i="1"/>
  <c r="BK63" i="1"/>
  <c r="BA63" i="1"/>
  <c r="BB63" i="1" s="1"/>
  <c r="AS63" i="1"/>
  <c r="AG63" i="1"/>
  <c r="AH63" i="1" s="1"/>
  <c r="AD63" i="1"/>
  <c r="AE63" i="1" s="1"/>
  <c r="AB63" i="1"/>
  <c r="AC63" i="1" s="1"/>
  <c r="AA63" i="1"/>
  <c r="U63" i="1"/>
  <c r="P63" i="1"/>
  <c r="BK62" i="1"/>
  <c r="BA62" i="1"/>
  <c r="BB62" i="1" s="1"/>
  <c r="AS62" i="1"/>
  <c r="AG62" i="1"/>
  <c r="AH62" i="1" s="1"/>
  <c r="AD62" i="1"/>
  <c r="AB62" i="1"/>
  <c r="AC62" i="1" s="1"/>
  <c r="AA62" i="1"/>
  <c r="U62" i="1"/>
  <c r="P62" i="1"/>
  <c r="BK61" i="1"/>
  <c r="BA61" i="1"/>
  <c r="AS61" i="1"/>
  <c r="AG61" i="1"/>
  <c r="AH61" i="1" s="1"/>
  <c r="AD61" i="1"/>
  <c r="AB61" i="1"/>
  <c r="AC61" i="1" s="1"/>
  <c r="AA61" i="1"/>
  <c r="U61" i="1"/>
  <c r="P61" i="1"/>
  <c r="BK60" i="1"/>
  <c r="BA60" i="1"/>
  <c r="AS60" i="1"/>
  <c r="AG60" i="1"/>
  <c r="AH60" i="1" s="1"/>
  <c r="AD60" i="1"/>
  <c r="AE60" i="1" s="1"/>
  <c r="AB60" i="1"/>
  <c r="AC60" i="1" s="1"/>
  <c r="AA60" i="1"/>
  <c r="U60" i="1"/>
  <c r="P60" i="1"/>
  <c r="BK59" i="1"/>
  <c r="BA59" i="1"/>
  <c r="BB59" i="1" s="1"/>
  <c r="AS59" i="1"/>
  <c r="AG59" i="1"/>
  <c r="AH59" i="1" s="1"/>
  <c r="AD59" i="1"/>
  <c r="AE59" i="1" s="1"/>
  <c r="AB59" i="1"/>
  <c r="AC59" i="1" s="1"/>
  <c r="AA59" i="1"/>
  <c r="U59" i="1"/>
  <c r="P59" i="1"/>
  <c r="BK58" i="1"/>
  <c r="BA58" i="1"/>
  <c r="BB58" i="1" s="1"/>
  <c r="AS58" i="1"/>
  <c r="AG58" i="1"/>
  <c r="AH58" i="1" s="1"/>
  <c r="AD58" i="1"/>
  <c r="AB58" i="1"/>
  <c r="AC58" i="1" s="1"/>
  <c r="AA58" i="1"/>
  <c r="U58" i="1"/>
  <c r="P58" i="1"/>
  <c r="BK57" i="1"/>
  <c r="BA57" i="1"/>
  <c r="AS57" i="1"/>
  <c r="AG57" i="1"/>
  <c r="AH57" i="1" s="1"/>
  <c r="AD57" i="1"/>
  <c r="AE57" i="1" s="1"/>
  <c r="AB57" i="1"/>
  <c r="AC57" i="1" s="1"/>
  <c r="AA57" i="1"/>
  <c r="U57" i="1"/>
  <c r="P57" i="1"/>
  <c r="BK56" i="1"/>
  <c r="BA56" i="1"/>
  <c r="AS56" i="1"/>
  <c r="AG56" i="1"/>
  <c r="AH56" i="1" s="1"/>
  <c r="AD56" i="1"/>
  <c r="AE56" i="1" s="1"/>
  <c r="AB56" i="1"/>
  <c r="AC56" i="1" s="1"/>
  <c r="AA56" i="1"/>
  <c r="U56" i="1"/>
  <c r="P56" i="1"/>
  <c r="BK55" i="1"/>
  <c r="BA55" i="1"/>
  <c r="BB55" i="1" s="1"/>
  <c r="AS55" i="1"/>
  <c r="AG55" i="1"/>
  <c r="AH55" i="1" s="1"/>
  <c r="AD55" i="1"/>
  <c r="AE55" i="1" s="1"/>
  <c r="AB55" i="1"/>
  <c r="AC55" i="1" s="1"/>
  <c r="AA55" i="1"/>
  <c r="U55" i="1"/>
  <c r="P55" i="1"/>
  <c r="BK54" i="1"/>
  <c r="BA54" i="1"/>
  <c r="BB54" i="1" s="1"/>
  <c r="AS54" i="1"/>
  <c r="AG54" i="1"/>
  <c r="AH54" i="1" s="1"/>
  <c r="AD54" i="1"/>
  <c r="AE54" i="1" s="1"/>
  <c r="AB54" i="1"/>
  <c r="AC54" i="1" s="1"/>
  <c r="AA54" i="1"/>
  <c r="U54" i="1"/>
  <c r="P54" i="1"/>
  <c r="BK53" i="1"/>
  <c r="BA53" i="1"/>
  <c r="BB53" i="1" s="1"/>
  <c r="AS53" i="1"/>
  <c r="AG53" i="1"/>
  <c r="AH53" i="1" s="1"/>
  <c r="AD53" i="1"/>
  <c r="AB53" i="1"/>
  <c r="AC53" i="1" s="1"/>
  <c r="AA53" i="1"/>
  <c r="U53" i="1"/>
  <c r="P53" i="1"/>
  <c r="BK52" i="1"/>
  <c r="BA52" i="1"/>
  <c r="AS52" i="1"/>
  <c r="AG52" i="1"/>
  <c r="AH52" i="1" s="1"/>
  <c r="AD52" i="1"/>
  <c r="AE52" i="1" s="1"/>
  <c r="AB52" i="1"/>
  <c r="AC52" i="1" s="1"/>
  <c r="AA52" i="1"/>
  <c r="U52" i="1"/>
  <c r="P52" i="1"/>
  <c r="BK51" i="1"/>
  <c r="BA51" i="1"/>
  <c r="AS51" i="1"/>
  <c r="AG51" i="1"/>
  <c r="AH51" i="1" s="1"/>
  <c r="AD51" i="1"/>
  <c r="AE51" i="1" s="1"/>
  <c r="AB51" i="1"/>
  <c r="AC51" i="1" s="1"/>
  <c r="AA51" i="1"/>
  <c r="U51" i="1"/>
  <c r="P51" i="1"/>
  <c r="BK50" i="1"/>
  <c r="BA50" i="1"/>
  <c r="BB50" i="1" s="1"/>
  <c r="AS50" i="1"/>
  <c r="AG50" i="1"/>
  <c r="AH50" i="1" s="1"/>
  <c r="AD50" i="1"/>
  <c r="AE50" i="1" s="1"/>
  <c r="AB50" i="1"/>
  <c r="AC50" i="1" s="1"/>
  <c r="AA50" i="1"/>
  <c r="U50" i="1"/>
  <c r="P50" i="1"/>
  <c r="BK49" i="1"/>
  <c r="BA49" i="1"/>
  <c r="BB49" i="1" s="1"/>
  <c r="AS49" i="1"/>
  <c r="AG49" i="1"/>
  <c r="AH49" i="1" s="1"/>
  <c r="AD49" i="1"/>
  <c r="AE49" i="1" s="1"/>
  <c r="AB49" i="1"/>
  <c r="AC49" i="1" s="1"/>
  <c r="AA49" i="1"/>
  <c r="U49" i="1"/>
  <c r="P49" i="1"/>
  <c r="BK48" i="1"/>
  <c r="BA48" i="1"/>
  <c r="BB48" i="1" s="1"/>
  <c r="AS48" i="1"/>
  <c r="AG48" i="1"/>
  <c r="AH48" i="1" s="1"/>
  <c r="AD48" i="1"/>
  <c r="O48" i="1" s="1"/>
  <c r="AB48" i="1"/>
  <c r="AC48" i="1" s="1"/>
  <c r="AA48" i="1"/>
  <c r="U48" i="1"/>
  <c r="P48" i="1"/>
  <c r="BK47" i="1"/>
  <c r="BA47" i="1"/>
  <c r="AS47" i="1"/>
  <c r="AG47" i="1"/>
  <c r="AH47" i="1" s="1"/>
  <c r="AD47" i="1"/>
  <c r="AE47" i="1" s="1"/>
  <c r="AB47" i="1"/>
  <c r="AC47" i="1" s="1"/>
  <c r="AA47" i="1"/>
  <c r="U47" i="1"/>
  <c r="P47" i="1"/>
  <c r="BK46" i="1"/>
  <c r="BA46" i="1"/>
  <c r="AS46" i="1"/>
  <c r="AG46" i="1"/>
  <c r="AH46" i="1" s="1"/>
  <c r="AD46" i="1"/>
  <c r="AB46" i="1"/>
  <c r="AC46" i="1" s="1"/>
  <c r="AA46" i="1"/>
  <c r="U46" i="1"/>
  <c r="P46" i="1"/>
  <c r="BK45" i="1"/>
  <c r="BA45" i="1"/>
  <c r="BB45" i="1" s="1"/>
  <c r="AS45" i="1"/>
  <c r="AG45" i="1"/>
  <c r="AH45" i="1" s="1"/>
  <c r="AD45" i="1"/>
  <c r="AB45" i="1"/>
  <c r="AC45" i="1" s="1"/>
  <c r="AA45" i="1"/>
  <c r="U45" i="1"/>
  <c r="P45" i="1"/>
  <c r="BK44" i="1"/>
  <c r="BA44" i="1"/>
  <c r="AS44" i="1"/>
  <c r="AG44" i="1"/>
  <c r="AH44" i="1" s="1"/>
  <c r="AD44" i="1"/>
  <c r="AE44" i="1" s="1"/>
  <c r="AB44" i="1"/>
  <c r="AC44" i="1" s="1"/>
  <c r="AA44" i="1"/>
  <c r="U44" i="1"/>
  <c r="P44" i="1"/>
  <c r="BK43" i="1"/>
  <c r="BA43" i="1"/>
  <c r="BB43" i="1" s="1"/>
  <c r="AS43" i="1"/>
  <c r="AG43" i="1"/>
  <c r="AH43" i="1" s="1"/>
  <c r="AD43" i="1"/>
  <c r="AB43" i="1"/>
  <c r="AC43" i="1" s="1"/>
  <c r="AA43" i="1"/>
  <c r="U43" i="1"/>
  <c r="P43" i="1"/>
  <c r="BK42" i="1"/>
  <c r="BA42" i="1"/>
  <c r="BB42" i="1" s="1"/>
  <c r="AS42" i="1"/>
  <c r="AG42" i="1"/>
  <c r="AH42" i="1" s="1"/>
  <c r="AD42" i="1"/>
  <c r="AE42" i="1" s="1"/>
  <c r="AB42" i="1"/>
  <c r="AC42" i="1" s="1"/>
  <c r="AA42" i="1"/>
  <c r="U42" i="1"/>
  <c r="P42" i="1"/>
  <c r="BK41" i="1"/>
  <c r="BA41" i="1"/>
  <c r="AS41" i="1"/>
  <c r="AG41" i="1"/>
  <c r="AH41" i="1" s="1"/>
  <c r="AD41" i="1"/>
  <c r="AB41" i="1"/>
  <c r="AC41" i="1" s="1"/>
  <c r="AA41" i="1"/>
  <c r="U41" i="1"/>
  <c r="P41" i="1"/>
  <c r="BK40" i="1"/>
  <c r="BA40" i="1"/>
  <c r="BB40" i="1" s="1"/>
  <c r="AS40" i="1"/>
  <c r="AG40" i="1"/>
  <c r="AH40" i="1" s="1"/>
  <c r="AD40" i="1"/>
  <c r="AE40" i="1" s="1"/>
  <c r="AB40" i="1"/>
  <c r="AC40" i="1" s="1"/>
  <c r="AA40" i="1"/>
  <c r="U40" i="1"/>
  <c r="P40" i="1"/>
  <c r="BK39" i="1"/>
  <c r="BA39" i="1"/>
  <c r="AS39" i="1"/>
  <c r="AG39" i="1"/>
  <c r="AH39" i="1" s="1"/>
  <c r="AD39" i="1"/>
  <c r="AE39" i="1" s="1"/>
  <c r="AB39" i="1"/>
  <c r="AC39" i="1" s="1"/>
  <c r="AA39" i="1"/>
  <c r="U39" i="1"/>
  <c r="P39" i="1"/>
  <c r="BK38" i="1"/>
  <c r="BA38" i="1"/>
  <c r="BB38" i="1" s="1"/>
  <c r="AS38" i="1"/>
  <c r="AG38" i="1"/>
  <c r="AH38" i="1" s="1"/>
  <c r="AD38" i="1"/>
  <c r="AB38" i="1"/>
  <c r="AC38" i="1" s="1"/>
  <c r="AA38" i="1"/>
  <c r="U38" i="1"/>
  <c r="P38" i="1"/>
  <c r="BK37" i="1"/>
  <c r="BA37" i="1"/>
  <c r="BB37" i="1" s="1"/>
  <c r="AS37" i="1"/>
  <c r="AG37" i="1"/>
  <c r="AH37" i="1" s="1"/>
  <c r="AD37" i="1"/>
  <c r="AB37" i="1"/>
  <c r="AC37" i="1" s="1"/>
  <c r="AA37" i="1"/>
  <c r="U37" i="1"/>
  <c r="P37" i="1"/>
  <c r="BK36" i="1"/>
  <c r="BA36" i="1"/>
  <c r="BB36" i="1" s="1"/>
  <c r="AS36" i="1"/>
  <c r="AG36" i="1"/>
  <c r="AH36" i="1" s="1"/>
  <c r="AD36" i="1"/>
  <c r="AB36" i="1"/>
  <c r="AC36" i="1" s="1"/>
  <c r="AA36" i="1"/>
  <c r="U36" i="1"/>
  <c r="P36" i="1"/>
  <c r="BK35" i="1"/>
  <c r="BA35" i="1"/>
  <c r="AS35" i="1"/>
  <c r="AG35" i="1"/>
  <c r="AH35" i="1" s="1"/>
  <c r="AD35" i="1"/>
  <c r="AE35" i="1" s="1"/>
  <c r="AB35" i="1"/>
  <c r="AC35" i="1" s="1"/>
  <c r="AA35" i="1"/>
  <c r="U35" i="1"/>
  <c r="P35" i="1"/>
  <c r="BK34" i="1"/>
  <c r="BA34" i="1"/>
  <c r="AS34" i="1"/>
  <c r="AG34" i="1"/>
  <c r="AH34" i="1" s="1"/>
  <c r="AD34" i="1"/>
  <c r="AE34" i="1" s="1"/>
  <c r="AB34" i="1"/>
  <c r="AC34" i="1" s="1"/>
  <c r="AA34" i="1"/>
  <c r="U34" i="1"/>
  <c r="P34" i="1"/>
  <c r="BK33" i="1"/>
  <c r="BA33" i="1"/>
  <c r="BB33" i="1" s="1"/>
  <c r="AS33" i="1"/>
  <c r="AG33" i="1"/>
  <c r="AH33" i="1" s="1"/>
  <c r="AD33" i="1"/>
  <c r="AE33" i="1" s="1"/>
  <c r="AB33" i="1"/>
  <c r="AC33" i="1" s="1"/>
  <c r="AA33" i="1"/>
  <c r="U33" i="1"/>
  <c r="P33" i="1"/>
  <c r="BK32" i="1"/>
  <c r="BA32" i="1"/>
  <c r="BB32" i="1" s="1"/>
  <c r="AS32" i="1"/>
  <c r="AG32" i="1"/>
  <c r="AH32" i="1" s="1"/>
  <c r="AD32" i="1"/>
  <c r="AE32" i="1" s="1"/>
  <c r="AB32" i="1"/>
  <c r="AC32" i="1" s="1"/>
  <c r="AA32" i="1"/>
  <c r="U32" i="1"/>
  <c r="P32" i="1"/>
  <c r="BK31" i="1"/>
  <c r="BA31" i="1"/>
  <c r="BB31" i="1" s="1"/>
  <c r="AS31" i="1"/>
  <c r="AG31" i="1"/>
  <c r="AH31" i="1" s="1"/>
  <c r="AD31" i="1"/>
  <c r="AE31" i="1" s="1"/>
  <c r="AB31" i="1"/>
  <c r="AC31" i="1" s="1"/>
  <c r="AA31" i="1"/>
  <c r="U31" i="1"/>
  <c r="P31" i="1"/>
  <c r="BK30" i="1"/>
  <c r="BA30" i="1"/>
  <c r="AS30" i="1"/>
  <c r="AG30" i="1"/>
  <c r="AH30" i="1" s="1"/>
  <c r="AD30" i="1"/>
  <c r="AB30" i="1"/>
  <c r="AC30" i="1" s="1"/>
  <c r="AA30" i="1"/>
  <c r="U30" i="1"/>
  <c r="P30" i="1"/>
  <c r="BK29" i="1"/>
  <c r="BA29" i="1"/>
  <c r="BB29" i="1" s="1"/>
  <c r="AS29" i="1"/>
  <c r="AG29" i="1"/>
  <c r="AH29" i="1" s="1"/>
  <c r="AD29" i="1"/>
  <c r="AE29" i="1" s="1"/>
  <c r="AB29" i="1"/>
  <c r="AC29" i="1" s="1"/>
  <c r="AA29" i="1"/>
  <c r="U29" i="1"/>
  <c r="P29" i="1"/>
  <c r="BK28" i="1"/>
  <c r="BA28" i="1"/>
  <c r="BB28" i="1" s="1"/>
  <c r="AS28" i="1"/>
  <c r="AG28" i="1"/>
  <c r="AH28" i="1" s="1"/>
  <c r="AD28" i="1"/>
  <c r="AE28" i="1" s="1"/>
  <c r="AB28" i="1"/>
  <c r="AC28" i="1" s="1"/>
  <c r="AA28" i="1"/>
  <c r="U28" i="1"/>
  <c r="P28" i="1"/>
  <c r="BK27" i="1"/>
  <c r="BA27" i="1"/>
  <c r="AS27" i="1"/>
  <c r="AG27" i="1"/>
  <c r="AH27" i="1" s="1"/>
  <c r="AD27" i="1"/>
  <c r="AE27" i="1" s="1"/>
  <c r="AB27" i="1"/>
  <c r="AC27" i="1" s="1"/>
  <c r="AA27" i="1"/>
  <c r="U27" i="1"/>
  <c r="P27" i="1"/>
  <c r="BK26" i="1"/>
  <c r="BA26" i="1"/>
  <c r="BB26" i="1" s="1"/>
  <c r="AS26" i="1"/>
  <c r="AG26" i="1"/>
  <c r="AH26" i="1" s="1"/>
  <c r="AD26" i="1"/>
  <c r="AE26" i="1" s="1"/>
  <c r="AB26" i="1"/>
  <c r="AC26" i="1" s="1"/>
  <c r="AA26" i="1"/>
  <c r="U26" i="1"/>
  <c r="P26" i="1"/>
  <c r="BK25" i="1"/>
  <c r="BA25" i="1"/>
  <c r="AS25" i="1"/>
  <c r="AG25" i="1"/>
  <c r="AH25" i="1" s="1"/>
  <c r="AD25" i="1"/>
  <c r="AE25" i="1" s="1"/>
  <c r="AB25" i="1"/>
  <c r="AC25" i="1" s="1"/>
  <c r="AA25" i="1"/>
  <c r="U25" i="1"/>
  <c r="P25" i="1"/>
  <c r="BK24" i="1"/>
  <c r="BA24" i="1"/>
  <c r="BB24" i="1" s="1"/>
  <c r="AS24" i="1"/>
  <c r="AG24" i="1"/>
  <c r="AH24" i="1" s="1"/>
  <c r="AD24" i="1"/>
  <c r="AE24" i="1" s="1"/>
  <c r="AB24" i="1"/>
  <c r="AC24" i="1" s="1"/>
  <c r="AA24" i="1"/>
  <c r="U24" i="1"/>
  <c r="P24" i="1"/>
  <c r="BK23" i="1"/>
  <c r="BA23" i="1"/>
  <c r="AS23" i="1"/>
  <c r="AG23" i="1"/>
  <c r="AH23" i="1" s="1"/>
  <c r="AD23" i="1"/>
  <c r="AB23" i="1"/>
  <c r="AC23" i="1" s="1"/>
  <c r="AA23" i="1"/>
  <c r="U23" i="1"/>
  <c r="P23" i="1"/>
  <c r="BK22" i="1"/>
  <c r="BA22" i="1"/>
  <c r="BB22" i="1" s="1"/>
  <c r="AS22" i="1"/>
  <c r="AG22" i="1"/>
  <c r="AH22" i="1" s="1"/>
  <c r="AD22" i="1"/>
  <c r="AB22" i="1"/>
  <c r="AC22" i="1" s="1"/>
  <c r="AA22" i="1"/>
  <c r="U22" i="1"/>
  <c r="P22" i="1"/>
  <c r="BK21" i="1"/>
  <c r="BA21" i="1"/>
  <c r="AS21" i="1"/>
  <c r="AG21" i="1"/>
  <c r="AH21" i="1" s="1"/>
  <c r="AD21" i="1"/>
  <c r="AE21" i="1" s="1"/>
  <c r="AB21" i="1"/>
  <c r="AC21" i="1" s="1"/>
  <c r="AA21" i="1"/>
  <c r="U21" i="1"/>
  <c r="P21" i="1"/>
  <c r="BA20" i="1"/>
  <c r="AS20" i="1"/>
  <c r="AG20" i="1"/>
  <c r="AH20" i="1" s="1"/>
  <c r="AD20" i="1"/>
  <c r="AE20" i="1" s="1"/>
  <c r="AB20" i="1"/>
  <c r="AC20" i="1" s="1"/>
  <c r="AA20" i="1"/>
  <c r="U20" i="1"/>
  <c r="P20" i="1"/>
  <c r="BK19" i="1"/>
  <c r="BA19" i="1"/>
  <c r="BB19" i="1" s="1"/>
  <c r="AS19" i="1"/>
  <c r="AG19" i="1"/>
  <c r="AH19" i="1" s="1"/>
  <c r="AD19" i="1"/>
  <c r="AE19" i="1" s="1"/>
  <c r="AB19" i="1"/>
  <c r="AC19" i="1" s="1"/>
  <c r="AA19" i="1"/>
  <c r="U19" i="1"/>
  <c r="P19" i="1"/>
  <c r="BK18" i="1"/>
  <c r="BA18" i="1"/>
  <c r="BB18" i="1" s="1"/>
  <c r="AS18" i="1"/>
  <c r="AG18" i="1"/>
  <c r="AH18" i="1" s="1"/>
  <c r="AD18" i="1"/>
  <c r="AB18" i="1"/>
  <c r="AC18" i="1" s="1"/>
  <c r="AA18" i="1"/>
  <c r="U18" i="1"/>
  <c r="P18" i="1"/>
  <c r="BK17" i="1"/>
  <c r="BA17" i="1"/>
  <c r="AS17" i="1"/>
  <c r="AG17" i="1"/>
  <c r="AH17" i="1" s="1"/>
  <c r="AD17" i="1"/>
  <c r="AE17" i="1" s="1"/>
  <c r="AB17" i="1"/>
  <c r="AC17" i="1" s="1"/>
  <c r="AA17" i="1"/>
  <c r="U17" i="1"/>
  <c r="P17" i="1"/>
  <c r="BK16" i="1"/>
  <c r="BA16" i="1"/>
  <c r="AS16" i="1"/>
  <c r="AG16" i="1"/>
  <c r="AH16" i="1" s="1"/>
  <c r="AD16" i="1"/>
  <c r="AE16" i="1" s="1"/>
  <c r="AB16" i="1"/>
  <c r="AC16" i="1" s="1"/>
  <c r="AA16" i="1"/>
  <c r="U16" i="1"/>
  <c r="P16" i="1"/>
  <c r="BK15" i="1"/>
  <c r="BA15" i="1"/>
  <c r="AS15" i="1"/>
  <c r="AG15" i="1"/>
  <c r="AH15" i="1" s="1"/>
  <c r="AD15" i="1"/>
  <c r="AE15" i="1" s="1"/>
  <c r="AB15" i="1"/>
  <c r="AC15" i="1" s="1"/>
  <c r="AA15" i="1"/>
  <c r="U15" i="1"/>
  <c r="P15" i="1"/>
  <c r="BK14" i="1"/>
  <c r="BA14" i="1"/>
  <c r="BB14" i="1" s="1"/>
  <c r="AS14" i="1"/>
  <c r="AG14" i="1"/>
  <c r="AH14" i="1" s="1"/>
  <c r="AD14" i="1"/>
  <c r="AE14" i="1" s="1"/>
  <c r="AB14" i="1"/>
  <c r="AC14" i="1" s="1"/>
  <c r="AA14" i="1"/>
  <c r="U14" i="1"/>
  <c r="P14" i="1"/>
  <c r="BK13" i="1"/>
  <c r="BA13" i="1"/>
  <c r="AS13" i="1"/>
  <c r="AG13" i="1"/>
  <c r="AH13" i="1" s="1"/>
  <c r="AD13" i="1"/>
  <c r="AE13" i="1" s="1"/>
  <c r="AB13" i="1"/>
  <c r="AC13" i="1" s="1"/>
  <c r="AA13" i="1"/>
  <c r="U13" i="1"/>
  <c r="P13" i="1"/>
  <c r="BK12" i="1"/>
  <c r="BA12" i="1"/>
  <c r="BB12" i="1" s="1"/>
  <c r="AS12" i="1"/>
  <c r="AG12" i="1"/>
  <c r="AH12" i="1" s="1"/>
  <c r="AD12" i="1"/>
  <c r="O12" i="1" s="1"/>
  <c r="AB12" i="1"/>
  <c r="AC12" i="1" s="1"/>
  <c r="AA12" i="1"/>
  <c r="U12" i="1"/>
  <c r="P12" i="1"/>
  <c r="BK11" i="1"/>
  <c r="BA11" i="1"/>
  <c r="AS11" i="1"/>
  <c r="AG11" i="1"/>
  <c r="AH11" i="1" s="1"/>
  <c r="AD11" i="1"/>
  <c r="AE11" i="1" s="1"/>
  <c r="AB11" i="1"/>
  <c r="AC11" i="1" s="1"/>
  <c r="AA11" i="1"/>
  <c r="U11" i="1"/>
  <c r="P11" i="1"/>
  <c r="BK10" i="1"/>
  <c r="BA10" i="1"/>
  <c r="BB10" i="1" s="1"/>
  <c r="AS10" i="1"/>
  <c r="AG10" i="1"/>
  <c r="AH10" i="1" s="1"/>
  <c r="AD10" i="1"/>
  <c r="AE10" i="1" s="1"/>
  <c r="AB10" i="1"/>
  <c r="AC10" i="1" s="1"/>
  <c r="AA10" i="1"/>
  <c r="U10" i="1"/>
  <c r="P10" i="1"/>
  <c r="BK9" i="1"/>
  <c r="BA9" i="1"/>
  <c r="BB9" i="1" s="1"/>
  <c r="AS9" i="1"/>
  <c r="AG9" i="1"/>
  <c r="AH9" i="1" s="1"/>
  <c r="AD9" i="1"/>
  <c r="O9" i="1" s="1"/>
  <c r="AB9" i="1"/>
  <c r="AC9" i="1" s="1"/>
  <c r="AA9" i="1"/>
  <c r="U9" i="1"/>
  <c r="P9" i="1"/>
  <c r="BK8" i="1"/>
  <c r="BA8" i="1"/>
  <c r="AS8" i="1"/>
  <c r="AG8" i="1"/>
  <c r="AH8" i="1" s="1"/>
  <c r="AD8" i="1"/>
  <c r="AE8" i="1" s="1"/>
  <c r="AB8" i="1"/>
  <c r="AC8" i="1" s="1"/>
  <c r="AA8" i="1"/>
  <c r="U8" i="1"/>
  <c r="P8" i="1"/>
  <c r="BK7" i="1"/>
  <c r="BA7" i="1"/>
  <c r="BB7" i="1" s="1"/>
  <c r="AS7" i="1"/>
  <c r="AG7" i="1"/>
  <c r="AH7" i="1" s="1"/>
  <c r="AD7" i="1"/>
  <c r="AE7" i="1" s="1"/>
  <c r="AB7" i="1"/>
  <c r="AC7" i="1" s="1"/>
  <c r="AA7" i="1"/>
  <c r="U7" i="1"/>
  <c r="P7" i="1"/>
  <c r="BK6" i="1"/>
  <c r="BA6" i="1"/>
  <c r="AS6" i="1"/>
  <c r="AG6" i="1"/>
  <c r="AH6" i="1" s="1"/>
  <c r="AD6" i="1"/>
  <c r="O6" i="1" s="1"/>
  <c r="AB6" i="1"/>
  <c r="AC6" i="1" s="1"/>
  <c r="AA6" i="1"/>
  <c r="U6" i="1"/>
  <c r="P6" i="1"/>
  <c r="BK5" i="1"/>
  <c r="BA5" i="1"/>
  <c r="BB5" i="1" s="1"/>
  <c r="AS5" i="1"/>
  <c r="AG5" i="1"/>
  <c r="AH5" i="1" s="1"/>
  <c r="AD5" i="1"/>
  <c r="AE5" i="1" s="1"/>
  <c r="AB5" i="1"/>
  <c r="AC5" i="1" s="1"/>
  <c r="AA5" i="1"/>
  <c r="U5" i="1"/>
  <c r="P5" i="1"/>
  <c r="BK4" i="1"/>
  <c r="BA4" i="1"/>
  <c r="AS4" i="1"/>
  <c r="AG4" i="1"/>
  <c r="AH4" i="1" s="1"/>
  <c r="AD4" i="1"/>
  <c r="O4" i="1" s="1"/>
  <c r="AB4" i="1"/>
  <c r="AC4" i="1" s="1"/>
  <c r="AA4" i="1"/>
  <c r="U4" i="1"/>
  <c r="P4" i="1"/>
  <c r="BK3" i="1"/>
  <c r="BA3" i="1"/>
  <c r="BB3" i="1" s="1"/>
  <c r="AS3" i="1"/>
  <c r="AG3" i="1"/>
  <c r="AH3" i="1" s="1"/>
  <c r="AD3" i="1"/>
  <c r="AE3" i="1" s="1"/>
  <c r="AB3" i="1"/>
  <c r="AC3" i="1" s="1"/>
  <c r="AA3" i="1"/>
  <c r="U3" i="1"/>
  <c r="P3" i="1"/>
  <c r="BK2" i="1"/>
  <c r="BA2" i="1"/>
  <c r="AS2" i="1"/>
  <c r="AG2" i="1"/>
  <c r="AH2" i="1" s="1"/>
  <c r="AD2" i="1"/>
  <c r="AE2" i="1" s="1"/>
  <c r="AB2" i="1"/>
  <c r="AC2" i="1" s="1"/>
  <c r="AA2" i="1"/>
  <c r="U2" i="1"/>
  <c r="P2" i="1"/>
  <c r="AE1055" i="1" l="1"/>
  <c r="O56" i="1"/>
  <c r="O667" i="1"/>
  <c r="O1042" i="1"/>
  <c r="O648" i="1"/>
  <c r="O475" i="1"/>
  <c r="AE895" i="1"/>
  <c r="AE512" i="1"/>
  <c r="O516" i="1"/>
  <c r="AE220" i="1"/>
  <c r="O654" i="1"/>
  <c r="AE669" i="1"/>
  <c r="AE183" i="1"/>
  <c r="AE198" i="1"/>
  <c r="O415" i="1"/>
  <c r="O628" i="1"/>
  <c r="O410" i="1"/>
  <c r="O422" i="1"/>
  <c r="O494" i="1"/>
  <c r="O557" i="1"/>
  <c r="O637" i="1"/>
  <c r="O1057" i="1"/>
  <c r="O416" i="1"/>
  <c r="O514" i="1"/>
  <c r="O594" i="1"/>
  <c r="O822" i="1"/>
  <c r="AE498" i="1"/>
  <c r="O498" i="1"/>
  <c r="AE650" i="1"/>
  <c r="O650" i="1"/>
  <c r="AE600" i="1"/>
  <c r="AE656" i="1"/>
  <c r="O700" i="1"/>
  <c r="AE700" i="1"/>
  <c r="AE251" i="1"/>
  <c r="AE170" i="1"/>
  <c r="AE30" i="1"/>
  <c r="AE119" i="1"/>
  <c r="AE133" i="1"/>
  <c r="AE482" i="1"/>
  <c r="O482" i="1"/>
  <c r="AE527" i="1"/>
  <c r="AE191" i="1"/>
  <c r="AE186" i="1"/>
  <c r="AE563" i="1"/>
  <c r="O563" i="1"/>
  <c r="AE621" i="1"/>
  <c r="O621" i="1"/>
  <c r="AE491" i="1"/>
  <c r="O491" i="1"/>
  <c r="AE519" i="1"/>
  <c r="AE672" i="1"/>
  <c r="AE513" i="1"/>
  <c r="O513" i="1"/>
  <c r="AE523" i="1"/>
  <c r="O523" i="1"/>
  <c r="O582" i="1"/>
  <c r="O265" i="1"/>
  <c r="AE310" i="1"/>
  <c r="O310" i="1"/>
  <c r="AE532" i="1"/>
  <c r="AE314" i="1"/>
  <c r="O488" i="1"/>
  <c r="AE508" i="1"/>
  <c r="O508" i="1"/>
  <c r="O577" i="1"/>
  <c r="AE890" i="1"/>
  <c r="AE41" i="1"/>
  <c r="AE163" i="1"/>
  <c r="AE565" i="1"/>
  <c r="O565" i="1"/>
  <c r="O623" i="1"/>
  <c r="AE623" i="1"/>
  <c r="AE122" i="1"/>
  <c r="AE587" i="1"/>
  <c r="AE596" i="1"/>
  <c r="AE701" i="1"/>
  <c r="AE226" i="1"/>
  <c r="AE646" i="1"/>
  <c r="AE175" i="1"/>
  <c r="AE543" i="1"/>
  <c r="AE901" i="1"/>
  <c r="AE693" i="1"/>
  <c r="O693" i="1"/>
  <c r="AE530" i="1"/>
  <c r="O530" i="1"/>
  <c r="O421" i="1"/>
  <c r="AE421" i="1"/>
  <c r="AE176" i="1"/>
  <c r="AE74" i="1"/>
  <c r="AE677" i="1"/>
  <c r="O677" i="1"/>
  <c r="AE22" i="1"/>
  <c r="O22" i="1"/>
  <c r="AE126" i="1"/>
  <c r="O417" i="1"/>
  <c r="AE417" i="1"/>
  <c r="AE68" i="1"/>
  <c r="AE234" i="1"/>
  <c r="AE238" i="1"/>
  <c r="AE115" i="1"/>
  <c r="AE607" i="1"/>
  <c r="AE477" i="1"/>
  <c r="O477" i="1"/>
  <c r="O486" i="1"/>
  <c r="AE486" i="1"/>
  <c r="AE96" i="1"/>
  <c r="AE578" i="1"/>
  <c r="O578" i="1"/>
  <c r="AE537" i="1"/>
  <c r="O537" i="1"/>
  <c r="AE894" i="1"/>
  <c r="O894" i="1"/>
  <c r="AE888" i="1"/>
  <c r="AE505" i="1"/>
  <c r="O505" i="1"/>
  <c r="AE606" i="1"/>
  <c r="O606" i="1"/>
  <c r="AE239" i="1"/>
  <c r="AE525" i="1"/>
  <c r="AE824" i="1"/>
  <c r="AE84" i="1"/>
  <c r="AE97" i="1"/>
  <c r="AE213" i="1"/>
  <c r="AE218" i="1"/>
  <c r="AE58" i="1"/>
  <c r="AE228" i="1"/>
  <c r="AE556" i="1"/>
  <c r="O556" i="1"/>
  <c r="AE502" i="1"/>
  <c r="O502" i="1"/>
  <c r="AE503" i="1"/>
  <c r="AE509" i="1"/>
  <c r="O539" i="1"/>
  <c r="AE539" i="1"/>
  <c r="AE664" i="1"/>
  <c r="O664" i="1"/>
  <c r="AE67" i="1"/>
  <c r="AE152" i="1"/>
  <c r="AE426" i="1"/>
  <c r="AE196" i="1"/>
  <c r="O674" i="1"/>
  <c r="AE674" i="1"/>
  <c r="O752" i="1"/>
  <c r="AE752" i="1"/>
  <c r="AE71" i="1"/>
  <c r="AE141" i="1"/>
  <c r="AE160" i="1"/>
  <c r="AE179" i="1"/>
  <c r="AE419" i="1"/>
  <c r="AE580" i="1"/>
  <c r="O580" i="1"/>
  <c r="AE599" i="1"/>
  <c r="AE627" i="1"/>
  <c r="AE164" i="1"/>
  <c r="O483" i="1"/>
  <c r="AE483" i="1"/>
  <c r="AE45" i="1"/>
  <c r="O660" i="1"/>
  <c r="AE660" i="1"/>
  <c r="AE6" i="1"/>
  <c r="AE518" i="1"/>
  <c r="AE524" i="1"/>
  <c r="AE46" i="1"/>
  <c r="O85" i="1"/>
  <c r="AE85" i="1"/>
  <c r="AE117" i="1"/>
  <c r="AE140" i="1"/>
  <c r="AE155" i="1"/>
  <c r="AE219" i="1"/>
  <c r="AE230" i="1"/>
  <c r="AE471" i="1"/>
  <c r="O490" i="1"/>
  <c r="AE573" i="1"/>
  <c r="O657" i="1"/>
  <c r="AE657" i="1"/>
  <c r="AE1081" i="1"/>
  <c r="O1081" i="1"/>
  <c r="AE1051" i="1"/>
  <c r="O1051" i="1"/>
  <c r="AE253" i="1"/>
  <c r="AE560" i="1"/>
  <c r="AE679" i="1"/>
  <c r="O679" i="1"/>
  <c r="AE691" i="1"/>
  <c r="O823" i="1"/>
  <c r="AE823" i="1"/>
  <c r="AE619" i="1"/>
  <c r="O619" i="1"/>
  <c r="AE485" i="1"/>
  <c r="AE551" i="1"/>
  <c r="AE590" i="1"/>
  <c r="AE651" i="1"/>
  <c r="AE165" i="1"/>
  <c r="AE180" i="1"/>
  <c r="AE255" i="1"/>
  <c r="AE438" i="1"/>
  <c r="BB338" i="1"/>
  <c r="BB424" i="1"/>
  <c r="BB425" i="1"/>
  <c r="BB460" i="1"/>
  <c r="BB492" i="1"/>
  <c r="O553" i="1"/>
  <c r="AE553" i="1"/>
  <c r="O622" i="1"/>
  <c r="AE622" i="1"/>
  <c r="BB659" i="1"/>
  <c r="BB1072" i="1"/>
  <c r="BB1116" i="1"/>
  <c r="BB1194" i="1"/>
  <c r="AE242" i="1"/>
  <c r="AE150" i="1"/>
  <c r="AE172" i="1"/>
  <c r="BB254" i="1"/>
  <c r="BB90" i="1"/>
  <c r="BB100" i="1"/>
  <c r="AE121" i="1"/>
  <c r="AE158" i="1"/>
  <c r="BB170" i="1"/>
  <c r="AE192" i="1"/>
  <c r="BB202" i="1"/>
  <c r="BB210" i="1"/>
  <c r="BB230" i="1"/>
  <c r="BB341" i="1"/>
  <c r="BB385" i="1"/>
  <c r="BB550" i="1"/>
  <c r="O559" i="1"/>
  <c r="AE559" i="1"/>
  <c r="BB1163" i="1"/>
  <c r="BB162" i="1"/>
  <c r="BB1240" i="1"/>
  <c r="BB1245" i="1"/>
  <c r="AE18" i="1"/>
  <c r="BB117" i="1"/>
  <c r="AE211" i="1"/>
  <c r="BB251" i="1"/>
  <c r="BB25" i="1"/>
  <c r="BB93" i="1"/>
  <c r="BB119" i="1"/>
  <c r="BB126" i="1"/>
  <c r="O131" i="1"/>
  <c r="BB136" i="1"/>
  <c r="AE146" i="1"/>
  <c r="AE159" i="1"/>
  <c r="AE207" i="1"/>
  <c r="AE235" i="1"/>
  <c r="BB255" i="1"/>
  <c r="BB295" i="1"/>
  <c r="BB315" i="1"/>
  <c r="BB414" i="1"/>
  <c r="BB445" i="1"/>
  <c r="BB523" i="1"/>
  <c r="O558" i="1"/>
  <c r="AE558" i="1"/>
  <c r="BB580" i="1"/>
  <c r="BB582" i="1"/>
  <c r="AE666" i="1"/>
  <c r="O666" i="1"/>
  <c r="AE673" i="1"/>
  <c r="O673" i="1"/>
  <c r="O1031" i="1"/>
  <c r="AE1031" i="1"/>
  <c r="AE120" i="1"/>
  <c r="AE240" i="1"/>
  <c r="O240" i="1"/>
  <c r="BB253" i="1"/>
  <c r="BB568" i="1"/>
  <c r="BB689" i="1"/>
  <c r="AE101" i="1"/>
  <c r="BB17" i="1"/>
  <c r="BB73" i="1"/>
  <c r="BB81" i="1"/>
  <c r="O8" i="1"/>
  <c r="O72" i="1"/>
  <c r="AE104" i="1"/>
  <c r="AE129" i="1"/>
  <c r="BB143" i="1"/>
  <c r="BB181" i="1"/>
  <c r="AE237" i="1"/>
  <c r="AE245" i="1"/>
  <c r="BB257" i="1"/>
  <c r="BB258" i="1"/>
  <c r="AE262" i="1"/>
  <c r="BB427" i="1"/>
  <c r="AE504" i="1"/>
  <c r="O504" i="1"/>
  <c r="BB552" i="1"/>
  <c r="BB618" i="1"/>
  <c r="BB1089" i="1"/>
  <c r="BB1145" i="1"/>
  <c r="O428" i="1"/>
  <c r="AE428" i="1"/>
  <c r="AE107" i="1"/>
  <c r="AE123" i="1"/>
  <c r="BB173" i="1"/>
  <c r="BB261" i="1"/>
  <c r="O264" i="1"/>
  <c r="AE264" i="1"/>
  <c r="BB297" i="1"/>
  <c r="BB516" i="1"/>
  <c r="BB607" i="1"/>
  <c r="BB623" i="1"/>
  <c r="BB665" i="1"/>
  <c r="BB914" i="1"/>
  <c r="BB1051" i="1"/>
  <c r="BB396" i="1"/>
  <c r="AE37" i="1"/>
  <c r="AE182" i="1"/>
  <c r="BB57" i="1"/>
  <c r="AE130" i="1"/>
  <c r="BB158" i="1"/>
  <c r="BB172" i="1"/>
  <c r="AE195" i="1"/>
  <c r="BB211" i="1"/>
  <c r="AE246" i="1"/>
  <c r="O247" i="1"/>
  <c r="AE247" i="1"/>
  <c r="BB389" i="1"/>
  <c r="BB416" i="1"/>
  <c r="AE474" i="1"/>
  <c r="O474" i="1"/>
  <c r="AE520" i="1"/>
  <c r="O520" i="1"/>
  <c r="BB525" i="1"/>
  <c r="BB559" i="1"/>
  <c r="BB584" i="1"/>
  <c r="AE591" i="1"/>
  <c r="O591" i="1"/>
  <c r="AE611" i="1"/>
  <c r="O612" i="1"/>
  <c r="AE612" i="1"/>
  <c r="BB785" i="1"/>
  <c r="O3" i="1"/>
  <c r="AE53" i="1"/>
  <c r="AE88" i="1"/>
  <c r="BB103" i="1"/>
  <c r="BB113" i="1"/>
  <c r="AE148" i="1"/>
  <c r="BB174" i="1"/>
  <c r="BB194" i="1"/>
  <c r="O206" i="1"/>
  <c r="BB207" i="1"/>
  <c r="BB223" i="1"/>
  <c r="AE224" i="1"/>
  <c r="AE248" i="1"/>
  <c r="BB278" i="1"/>
  <c r="BB360" i="1"/>
  <c r="BB448" i="1"/>
  <c r="O521" i="1"/>
  <c r="AE521" i="1"/>
  <c r="BB876" i="1"/>
  <c r="BB1007" i="1"/>
  <c r="BB968" i="1"/>
  <c r="BB973" i="1"/>
  <c r="BB195" i="1"/>
  <c r="AE252" i="1"/>
  <c r="AE254" i="1"/>
  <c r="AE313" i="1"/>
  <c r="BB391" i="1"/>
  <c r="BB392" i="1"/>
  <c r="AE425" i="1"/>
  <c r="O425" i="1"/>
  <c r="O499" i="1"/>
  <c r="AE499" i="1"/>
  <c r="BB564" i="1"/>
  <c r="O570" i="1"/>
  <c r="AE570" i="1"/>
  <c r="BB590" i="1"/>
  <c r="AE598" i="1"/>
  <c r="O598" i="1"/>
  <c r="BB649" i="1"/>
  <c r="BB764" i="1"/>
  <c r="BB988" i="1"/>
  <c r="BB471" i="1"/>
  <c r="BB484" i="1"/>
  <c r="AE511" i="1"/>
  <c r="O511" i="1"/>
  <c r="BB573" i="1"/>
  <c r="BB610" i="1"/>
  <c r="BB804" i="1"/>
  <c r="BB41" i="1"/>
  <c r="BB106" i="1"/>
  <c r="BB107" i="1"/>
  <c r="BB78" i="1"/>
  <c r="AE80" i="1"/>
  <c r="AE110" i="1"/>
  <c r="AE118" i="1"/>
  <c r="AE136" i="1"/>
  <c r="BB140" i="1"/>
  <c r="BB160" i="1"/>
  <c r="AE231" i="1"/>
  <c r="BB336" i="1"/>
  <c r="BB366" i="1"/>
  <c r="BB487" i="1"/>
  <c r="AE501" i="1"/>
  <c r="O501" i="1"/>
  <c r="O661" i="1"/>
  <c r="AE661" i="1"/>
  <c r="BB709" i="1"/>
  <c r="AE199" i="1"/>
  <c r="BB482" i="1"/>
  <c r="BB504" i="1"/>
  <c r="BB518" i="1"/>
  <c r="O568" i="1"/>
  <c r="AE568" i="1"/>
  <c r="BB60" i="1"/>
  <c r="BB123" i="1"/>
  <c r="BB129" i="1"/>
  <c r="BB99" i="1"/>
  <c r="AE143" i="1"/>
  <c r="BB185" i="1"/>
  <c r="AE188" i="1"/>
  <c r="BB224" i="1"/>
  <c r="BB226" i="1"/>
  <c r="BB348" i="1"/>
  <c r="BB353" i="1"/>
  <c r="BB411" i="1"/>
  <c r="BB547" i="1"/>
  <c r="AE581" i="1"/>
  <c r="O581" i="1"/>
  <c r="BB963" i="1"/>
  <c r="BB1202" i="1"/>
  <c r="BB339" i="1"/>
  <c r="BB422" i="1"/>
  <c r="BB450" i="1"/>
  <c r="BB469" i="1"/>
  <c r="AE493" i="1"/>
  <c r="O493" i="1"/>
  <c r="O698" i="1"/>
  <c r="BB1045" i="1"/>
  <c r="O1056" i="1"/>
  <c r="AE1056" i="1"/>
  <c r="BB1156" i="1"/>
  <c r="BB363" i="1"/>
  <c r="AE506" i="1"/>
  <c r="O506" i="1"/>
  <c r="AE507" i="1"/>
  <c r="BB567" i="1"/>
  <c r="AE569" i="1"/>
  <c r="O613" i="1"/>
  <c r="AE613" i="1"/>
  <c r="BB624" i="1"/>
  <c r="O653" i="1"/>
  <c r="AE653" i="1"/>
  <c r="BB725" i="1"/>
  <c r="BB733" i="1"/>
  <c r="BB734" i="1"/>
  <c r="O899" i="1"/>
  <c r="BB978" i="1"/>
  <c r="BB996" i="1"/>
  <c r="BB1173" i="1"/>
  <c r="BB1174" i="1"/>
  <c r="AE614" i="1"/>
  <c r="O614" i="1"/>
  <c r="BB668" i="1"/>
  <c r="AE671" i="1"/>
  <c r="O671" i="1"/>
  <c r="BB747" i="1"/>
  <c r="BB831" i="1"/>
  <c r="BB845" i="1"/>
  <c r="BB948" i="1"/>
  <c r="BB1147" i="1"/>
  <c r="BB1166" i="1"/>
  <c r="BB553" i="1"/>
  <c r="BB661" i="1"/>
  <c r="BB736" i="1"/>
  <c r="BB883" i="1"/>
  <c r="BB917" i="1"/>
  <c r="BB1079" i="1"/>
  <c r="BB294" i="1"/>
  <c r="BB349" i="1"/>
  <c r="BB371" i="1"/>
  <c r="BB384" i="1"/>
  <c r="AE411" i="1"/>
  <c r="BB493" i="1"/>
  <c r="BB500" i="1"/>
  <c r="BB515" i="1"/>
  <c r="BB538" i="1"/>
  <c r="O588" i="1"/>
  <c r="AE588" i="1"/>
  <c r="AE608" i="1"/>
  <c r="BB633" i="1"/>
  <c r="O645" i="1"/>
  <c r="BB833" i="1"/>
  <c r="BB981" i="1"/>
  <c r="BB982" i="1"/>
  <c r="BB1040" i="1"/>
  <c r="BB317" i="1"/>
  <c r="BB441" i="1"/>
  <c r="O517" i="1"/>
  <c r="AE517" i="1"/>
  <c r="BB531" i="1"/>
  <c r="BB539" i="1"/>
  <c r="AE548" i="1"/>
  <c r="O548" i="1"/>
  <c r="BB586" i="1"/>
  <c r="AE603" i="1"/>
  <c r="O603" i="1"/>
  <c r="AE604" i="1"/>
  <c r="O604" i="1"/>
  <c r="AE616" i="1"/>
  <c r="O616" i="1"/>
  <c r="BB763" i="1"/>
  <c r="BB780" i="1"/>
  <c r="BB903" i="1"/>
  <c r="BB1132" i="1"/>
  <c r="BB824" i="1"/>
  <c r="BB886" i="1"/>
  <c r="BB894" i="1"/>
  <c r="BB921" i="1"/>
  <c r="BB1113" i="1"/>
  <c r="BB1117" i="1"/>
  <c r="BB464" i="1"/>
  <c r="AE550" i="1"/>
  <c r="O550" i="1"/>
  <c r="BB593" i="1"/>
  <c r="BB616" i="1"/>
  <c r="AE624" i="1"/>
  <c r="O624" i="1"/>
  <c r="BB642" i="1"/>
  <c r="BB806" i="1"/>
  <c r="BB1043" i="1"/>
  <c r="BB1143" i="1"/>
  <c r="BB1188" i="1"/>
  <c r="BB379" i="1"/>
  <c r="O454" i="1"/>
  <c r="AE454" i="1"/>
  <c r="AE469" i="1"/>
  <c r="O469" i="1"/>
  <c r="O470" i="1"/>
  <c r="AE470" i="1"/>
  <c r="O526" i="1"/>
  <c r="AE526" i="1"/>
  <c r="BB620" i="1"/>
  <c r="O625" i="1"/>
  <c r="AE625" i="1"/>
  <c r="BB641" i="1"/>
  <c r="BB658" i="1"/>
  <c r="BB673" i="1"/>
  <c r="BB684" i="1"/>
  <c r="O813" i="1"/>
  <c r="AE813" i="1"/>
  <c r="BB888" i="1"/>
  <c r="BB1005" i="1"/>
  <c r="BB1278" i="1"/>
  <c r="AE652" i="1"/>
  <c r="O652" i="1"/>
  <c r="BB781" i="1"/>
  <c r="BB788" i="1"/>
  <c r="BB1047" i="1"/>
  <c r="BB679" i="1"/>
  <c r="BB811" i="1"/>
  <c r="AE829" i="1"/>
  <c r="O829" i="1"/>
  <c r="BB889" i="1"/>
  <c r="BB928" i="1"/>
  <c r="BB1102" i="1"/>
  <c r="BB1120" i="1"/>
  <c r="BB693" i="1"/>
  <c r="BB718" i="1"/>
  <c r="BB730" i="1"/>
  <c r="BB861" i="1"/>
  <c r="BB899" i="1"/>
  <c r="BB934" i="1"/>
  <c r="BB984" i="1"/>
  <c r="BB1186" i="1"/>
  <c r="O542" i="1"/>
  <c r="BB562" i="1"/>
  <c r="AE572" i="1"/>
  <c r="BB626" i="1"/>
  <c r="AE644" i="1"/>
  <c r="BB682" i="1"/>
  <c r="BB740" i="1"/>
  <c r="BB783" i="1"/>
  <c r="BB836" i="1"/>
  <c r="BB837" i="1"/>
  <c r="BB863" i="1"/>
  <c r="BB871" i="1"/>
  <c r="O882" i="1"/>
  <c r="O896" i="1"/>
  <c r="BB900" i="1"/>
  <c r="BB959" i="1"/>
  <c r="BB1060" i="1"/>
  <c r="BB1063" i="1"/>
  <c r="BB1073" i="1"/>
  <c r="BB1153" i="1"/>
  <c r="BB1177" i="1"/>
  <c r="AE409" i="1"/>
  <c r="BB420" i="1"/>
  <c r="AE427" i="1"/>
  <c r="AE495" i="1"/>
  <c r="BB498" i="1"/>
  <c r="AE547" i="1"/>
  <c r="BB739" i="1"/>
  <c r="BB814" i="1"/>
  <c r="BB965" i="1"/>
  <c r="BB1087" i="1"/>
  <c r="BB1123" i="1"/>
  <c r="BB1155" i="1"/>
  <c r="BB1238" i="1"/>
  <c r="BB1216" i="1"/>
  <c r="BB1038" i="1"/>
  <c r="BB1055" i="1"/>
  <c r="BB1076" i="1"/>
  <c r="BB1114" i="1"/>
  <c r="BB1115" i="1"/>
  <c r="O610" i="1"/>
  <c r="O659" i="1"/>
  <c r="BB808" i="1"/>
  <c r="O812" i="1"/>
  <c r="AE812" i="1"/>
  <c r="BB816" i="1"/>
  <c r="O889" i="1"/>
  <c r="AE889" i="1"/>
  <c r="BB952" i="1"/>
  <c r="BB1015" i="1"/>
  <c r="BB1098" i="1"/>
  <c r="BB1126" i="1"/>
  <c r="BB1133" i="1"/>
  <c r="BB1257" i="1"/>
  <c r="BB1002" i="1"/>
  <c r="BB1268" i="1"/>
  <c r="BB991" i="1"/>
  <c r="BB1168" i="1"/>
  <c r="BB1214" i="1"/>
  <c r="BB697" i="1"/>
  <c r="BB761" i="1"/>
  <c r="BB1077" i="1"/>
  <c r="BB954" i="1"/>
  <c r="BB1124" i="1"/>
  <c r="BB1178" i="1"/>
  <c r="BB1187" i="1"/>
  <c r="BB1252" i="1"/>
  <c r="BB1207" i="1"/>
  <c r="BB1244" i="1"/>
  <c r="BB789" i="1"/>
  <c r="BB1146" i="1"/>
  <c r="BB1236" i="1"/>
  <c r="BB1276" i="1"/>
  <c r="BB1281" i="1"/>
  <c r="BB1642" i="1"/>
  <c r="BB1655" i="1"/>
  <c r="BB1305" i="1"/>
  <c r="BB1380" i="1"/>
  <c r="BB1381" i="1"/>
  <c r="BB1386" i="1"/>
  <c r="BB1449" i="1"/>
  <c r="BB1493" i="1"/>
  <c r="BB1579" i="1"/>
  <c r="BB1946" i="1"/>
  <c r="BB1950" i="1"/>
  <c r="BB1300" i="1"/>
  <c r="BB1306" i="1"/>
  <c r="BB1612" i="1"/>
  <c r="BB1205" i="1"/>
  <c r="BB1217" i="1"/>
  <c r="BB1316" i="1"/>
  <c r="BB1331" i="1"/>
  <c r="BB1580" i="1"/>
  <c r="BB1967" i="1"/>
  <c r="BB1286" i="1"/>
  <c r="BB1332" i="1"/>
  <c r="BB1412" i="1"/>
  <c r="BB1438" i="1"/>
  <c r="BB1478" i="1"/>
  <c r="BB1507" i="1"/>
  <c r="BB1900" i="1"/>
  <c r="BB1068" i="1"/>
  <c r="BB1333" i="1"/>
  <c r="BB1361" i="1"/>
  <c r="BB1362" i="1"/>
  <c r="BB1419" i="1"/>
  <c r="BB1470" i="1"/>
  <c r="BB1483" i="1"/>
  <c r="BB1566" i="1"/>
  <c r="BB1590" i="1"/>
  <c r="BB1422" i="1"/>
  <c r="BB1465" i="1"/>
  <c r="BB1550" i="1"/>
  <c r="BB1555" i="1"/>
  <c r="BB1651" i="1"/>
  <c r="BB1894" i="1"/>
  <c r="BB1957" i="1"/>
  <c r="BB1334" i="1"/>
  <c r="BB1547" i="1"/>
  <c r="BB1640" i="1"/>
  <c r="BB1769" i="1"/>
  <c r="BB1250" i="1"/>
  <c r="BB1592" i="1"/>
  <c r="BB1600" i="1"/>
  <c r="BB1906" i="1"/>
  <c r="BB1970" i="1"/>
  <c r="BB1586" i="1"/>
  <c r="BB1631" i="1"/>
  <c r="BB1969" i="1"/>
  <c r="BB1966" i="1"/>
  <c r="BB1964" i="1"/>
  <c r="AE23" i="1"/>
  <c r="BB27" i="1"/>
  <c r="BB46" i="1"/>
  <c r="AE113" i="1"/>
  <c r="BB75" i="1"/>
  <c r="BB115" i="1"/>
  <c r="AE12" i="1"/>
  <c r="BB4" i="1"/>
  <c r="O47" i="1"/>
  <c r="O90" i="1"/>
  <c r="AE256" i="1"/>
  <c r="AE61" i="1"/>
  <c r="AE73" i="1"/>
  <c r="BB6" i="1"/>
  <c r="AE38" i="1"/>
  <c r="BB108" i="1"/>
  <c r="BB11" i="1"/>
  <c r="AE43" i="1"/>
  <c r="BB16" i="1"/>
  <c r="AE36" i="1"/>
  <c r="O57" i="1"/>
  <c r="BB176" i="1"/>
  <c r="AE214" i="1"/>
  <c r="BB216" i="1"/>
  <c r="BB260" i="1"/>
  <c r="BB282" i="1"/>
  <c r="BB303" i="1"/>
  <c r="BB323" i="1"/>
  <c r="BB334" i="1"/>
  <c r="BB15" i="1"/>
  <c r="BB34" i="1"/>
  <c r="BB98" i="1"/>
  <c r="BB30" i="1"/>
  <c r="AE48" i="1"/>
  <c r="AE62" i="1"/>
  <c r="BB168" i="1"/>
  <c r="O5" i="1"/>
  <c r="BB190" i="1"/>
  <c r="BB222" i="1"/>
  <c r="O260" i="1"/>
  <c r="BB275" i="1"/>
  <c r="BB284" i="1"/>
  <c r="BB285" i="1"/>
  <c r="BB304" i="1"/>
  <c r="BB335" i="1"/>
  <c r="BB382" i="1"/>
  <c r="BB201" i="1"/>
  <c r="AE236" i="1"/>
  <c r="BB340" i="1"/>
  <c r="BB163" i="1"/>
  <c r="BB171" i="1"/>
  <c r="BB247" i="1"/>
  <c r="BB298" i="1"/>
  <c r="BB305" i="1"/>
  <c r="BB307" i="1"/>
  <c r="BB319" i="1"/>
  <c r="BB325" i="1"/>
  <c r="BB397" i="1"/>
  <c r="BB8" i="1"/>
  <c r="AE9" i="1"/>
  <c r="BB13" i="1"/>
  <c r="BB20" i="1"/>
  <c r="BB39" i="1"/>
  <c r="BB44" i="1"/>
  <c r="BB51" i="1"/>
  <c r="BB65" i="1"/>
  <c r="BB70" i="1"/>
  <c r="AE92" i="1"/>
  <c r="AE111" i="1"/>
  <c r="BB133" i="1"/>
  <c r="BB145" i="1"/>
  <c r="BB152" i="1"/>
  <c r="AE153" i="1"/>
  <c r="AE161" i="1"/>
  <c r="BB167" i="1"/>
  <c r="AE168" i="1"/>
  <c r="BB187" i="1"/>
  <c r="BB191" i="1"/>
  <c r="BB198" i="1"/>
  <c r="AE212" i="1"/>
  <c r="BB214" i="1"/>
  <c r="BB227" i="1"/>
  <c r="AE229" i="1"/>
  <c r="AE233" i="1"/>
  <c r="AE193" i="1"/>
  <c r="O193" i="1"/>
  <c r="BB249" i="1"/>
  <c r="AE259" i="1"/>
  <c r="O259" i="1"/>
  <c r="BB272" i="1"/>
  <c r="BB89" i="1"/>
  <c r="BB178" i="1"/>
  <c r="BB236" i="1"/>
  <c r="BB240" i="1"/>
  <c r="BB279" i="1"/>
  <c r="BB310" i="1"/>
  <c r="BB346" i="1"/>
  <c r="BB80" i="1"/>
  <c r="BB87" i="1"/>
  <c r="BB94" i="1"/>
  <c r="BB122" i="1"/>
  <c r="BB138" i="1"/>
  <c r="BB203" i="1"/>
  <c r="BB215" i="1"/>
  <c r="BB354" i="1"/>
  <c r="BB359" i="1"/>
  <c r="BB386" i="1"/>
  <c r="BB2" i="1"/>
  <c r="AE243" i="1"/>
  <c r="BB337" i="1"/>
  <c r="BB56" i="1"/>
  <c r="BB21" i="1"/>
  <c r="BB179" i="1"/>
  <c r="AE190" i="1"/>
  <c r="BB196" i="1"/>
  <c r="AE222" i="1"/>
  <c r="BB241" i="1"/>
  <c r="BB259" i="1"/>
  <c r="BB268" i="1"/>
  <c r="BB301" i="1"/>
  <c r="BB332" i="1"/>
  <c r="AE4" i="1"/>
  <c r="BB77" i="1"/>
  <c r="BB23" i="1"/>
  <c r="BB35" i="1"/>
  <c r="BB47" i="1"/>
  <c r="BB52" i="1"/>
  <c r="BB61" i="1"/>
  <c r="BB165" i="1"/>
  <c r="AE177" i="1"/>
  <c r="AE201" i="1"/>
  <c r="BB322" i="1"/>
  <c r="BB367" i="1"/>
  <c r="BB364" i="1"/>
  <c r="BB402" i="1"/>
  <c r="AE413" i="1"/>
  <c r="O413" i="1"/>
  <c r="AE473" i="1"/>
  <c r="O473" i="1"/>
  <c r="O515" i="1"/>
  <c r="AE515" i="1"/>
  <c r="BB357" i="1"/>
  <c r="AE414" i="1"/>
  <c r="BB265" i="1"/>
  <c r="BB269" i="1"/>
  <c r="BB276" i="1"/>
  <c r="BB283" i="1"/>
  <c r="BB309" i="1"/>
  <c r="BB324" i="1"/>
  <c r="BB365" i="1"/>
  <c r="BB372" i="1"/>
  <c r="BB417" i="1"/>
  <c r="BB433" i="1"/>
  <c r="O492" i="1"/>
  <c r="AE492" i="1"/>
  <c r="BB449" i="1"/>
  <c r="BB306" i="1"/>
  <c r="BB438" i="1"/>
  <c r="BB407" i="1"/>
  <c r="BB409" i="1"/>
  <c r="BB410" i="1"/>
  <c r="BB446" i="1"/>
  <c r="BB475" i="1"/>
  <c r="BB530" i="1"/>
  <c r="BB400" i="1"/>
  <c r="AE418" i="1"/>
  <c r="O418" i="1"/>
  <c r="BB456" i="1"/>
  <c r="O510" i="1"/>
  <c r="AE510" i="1"/>
  <c r="BB413" i="1"/>
  <c r="BB442" i="1"/>
  <c r="BB514" i="1"/>
  <c r="BB408" i="1"/>
  <c r="AE423" i="1"/>
  <c r="O423" i="1"/>
  <c r="O424" i="1"/>
  <c r="AE424" i="1"/>
  <c r="BB453" i="1"/>
  <c r="BB459" i="1"/>
  <c r="BB491" i="1"/>
  <c r="BB509" i="1"/>
  <c r="AE531" i="1"/>
  <c r="O531" i="1"/>
  <c r="BB423" i="1"/>
  <c r="BB374" i="1"/>
  <c r="BB378" i="1"/>
  <c r="BB506" i="1"/>
  <c r="BB388" i="1"/>
  <c r="BB556" i="1"/>
  <c r="BB591" i="1"/>
  <c r="O618" i="1"/>
  <c r="AE618" i="1"/>
  <c r="O655" i="1"/>
  <c r="AE655" i="1"/>
  <c r="BB759" i="1"/>
  <c r="BB760" i="1"/>
  <c r="BB927" i="1"/>
  <c r="BB987" i="1"/>
  <c r="BB540" i="1"/>
  <c r="BB622" i="1"/>
  <c r="BB637" i="1"/>
  <c r="O647" i="1"/>
  <c r="AE647" i="1"/>
  <c r="BB674" i="1"/>
  <c r="BB703" i="1"/>
  <c r="BB738" i="1"/>
  <c r="BB775" i="1"/>
  <c r="BB787" i="1"/>
  <c r="BB923" i="1"/>
  <c r="BB467" i="1"/>
  <c r="AE468" i="1"/>
  <c r="AE476" i="1"/>
  <c r="O480" i="1"/>
  <c r="BB480" i="1"/>
  <c r="AE481" i="1"/>
  <c r="O489" i="1"/>
  <c r="AE489" i="1"/>
  <c r="AE500" i="1"/>
  <c r="BB521" i="1"/>
  <c r="O535" i="1"/>
  <c r="BB546" i="1"/>
  <c r="AE555" i="1"/>
  <c r="AE566" i="1"/>
  <c r="AE579" i="1"/>
  <c r="AE597" i="1"/>
  <c r="O601" i="1"/>
  <c r="AE601" i="1"/>
  <c r="BB617" i="1"/>
  <c r="BB638" i="1"/>
  <c r="O665" i="1"/>
  <c r="AE665" i="1"/>
  <c r="BB680" i="1"/>
  <c r="BB698" i="1"/>
  <c r="BB710" i="1"/>
  <c r="BB840" i="1"/>
  <c r="BB956" i="1"/>
  <c r="BB428" i="1"/>
  <c r="AE429" i="1"/>
  <c r="BB436" i="1"/>
  <c r="BB463" i="1"/>
  <c r="O467" i="1"/>
  <c r="O478" i="1"/>
  <c r="BB478" i="1"/>
  <c r="BB483" i="1"/>
  <c r="AE484" i="1"/>
  <c r="BB488" i="1"/>
  <c r="BB496" i="1"/>
  <c r="AE497" i="1"/>
  <c r="BB499" i="1"/>
  <c r="AE522" i="1"/>
  <c r="O528" i="1"/>
  <c r="BB528" i="1"/>
  <c r="AE534" i="1"/>
  <c r="BB535" i="1"/>
  <c r="O540" i="1"/>
  <c r="O546" i="1"/>
  <c r="O554" i="1"/>
  <c r="BB554" i="1"/>
  <c r="AE576" i="1"/>
  <c r="BB592" i="1"/>
  <c r="BB640" i="1"/>
  <c r="BB645" i="1"/>
  <c r="O678" i="1"/>
  <c r="AE678" i="1"/>
  <c r="BB704" i="1"/>
  <c r="BB744" i="1"/>
  <c r="BB750" i="1"/>
  <c r="BB847" i="1"/>
  <c r="BB852" i="1"/>
  <c r="BB869" i="1"/>
  <c r="BB874" i="1"/>
  <c r="BB909" i="1"/>
  <c r="BB470" i="1"/>
  <c r="AE479" i="1"/>
  <c r="BB494" i="1"/>
  <c r="O496" i="1"/>
  <c r="BB512" i="1"/>
  <c r="BB519" i="1"/>
  <c r="BB526" i="1"/>
  <c r="AE529" i="1"/>
  <c r="AE536" i="1"/>
  <c r="BB541" i="1"/>
  <c r="BB544" i="1"/>
  <c r="AE545" i="1"/>
  <c r="O549" i="1"/>
  <c r="BB549" i="1"/>
  <c r="BB578" i="1"/>
  <c r="BB596" i="1"/>
  <c r="O615" i="1"/>
  <c r="AE615" i="1"/>
  <c r="BB631" i="1"/>
  <c r="BB654" i="1"/>
  <c r="BB727" i="1"/>
  <c r="BB841" i="1"/>
  <c r="BB946" i="1"/>
  <c r="O487" i="1"/>
  <c r="AE487" i="1"/>
  <c r="O541" i="1"/>
  <c r="O571" i="1"/>
  <c r="O575" i="1"/>
  <c r="BB601" i="1"/>
  <c r="AE620" i="1"/>
  <c r="BB627" i="1"/>
  <c r="BB646" i="1"/>
  <c r="BB751" i="1"/>
  <c r="BB790" i="1"/>
  <c r="BB822" i="1"/>
  <c r="BB881" i="1"/>
  <c r="O466" i="1"/>
  <c r="AE466" i="1"/>
  <c r="O538" i="1"/>
  <c r="O552" i="1"/>
  <c r="AE567" i="1"/>
  <c r="O567" i="1"/>
  <c r="BB700" i="1"/>
  <c r="BB918" i="1"/>
  <c r="BB468" i="1"/>
  <c r="AE564" i="1"/>
  <c r="O593" i="1"/>
  <c r="BB643" i="1"/>
  <c r="O649" i="1"/>
  <c r="AE649" i="1"/>
  <c r="BB656" i="1"/>
  <c r="O670" i="1"/>
  <c r="AE670" i="1"/>
  <c r="BB677" i="1"/>
  <c r="BB695" i="1"/>
  <c r="BB701" i="1"/>
  <c r="BB798" i="1"/>
  <c r="BB843" i="1"/>
  <c r="BB858" i="1"/>
  <c r="BB393" i="1"/>
  <c r="BB399" i="1"/>
  <c r="BB419" i="1"/>
  <c r="BB440" i="1"/>
  <c r="BB444" i="1"/>
  <c r="BB451" i="1"/>
  <c r="BB474" i="1"/>
  <c r="BB479" i="1"/>
  <c r="BB497" i="1"/>
  <c r="BB505" i="1"/>
  <c r="BB529" i="1"/>
  <c r="AE533" i="1"/>
  <c r="BB534" i="1"/>
  <c r="BB536" i="1"/>
  <c r="O562" i="1"/>
  <c r="O574" i="1"/>
  <c r="AE574" i="1"/>
  <c r="BB576" i="1"/>
  <c r="AE595" i="1"/>
  <c r="BB619" i="1"/>
  <c r="BB657" i="1"/>
  <c r="O662" i="1"/>
  <c r="AE662" i="1"/>
  <c r="O663" i="1"/>
  <c r="AE663" i="1"/>
  <c r="BB778" i="1"/>
  <c r="BB829" i="1"/>
  <c r="O892" i="1"/>
  <c r="AE892" i="1"/>
  <c r="O897" i="1"/>
  <c r="AE897" i="1"/>
  <c r="BB913" i="1"/>
  <c r="O472" i="1"/>
  <c r="AE472" i="1"/>
  <c r="BB723" i="1"/>
  <c r="BB748" i="1"/>
  <c r="BB805" i="1"/>
  <c r="BB844" i="1"/>
  <c r="BB490" i="1"/>
  <c r="BB508" i="1"/>
  <c r="BB527" i="1"/>
  <c r="AE584" i="1"/>
  <c r="O584" i="1"/>
  <c r="BB594" i="1"/>
  <c r="AE617" i="1"/>
  <c r="O639" i="1"/>
  <c r="AE639" i="1"/>
  <c r="BB652" i="1"/>
  <c r="O694" i="1"/>
  <c r="AE694" i="1"/>
  <c r="BB877" i="1"/>
  <c r="O561" i="1"/>
  <c r="AE561" i="1"/>
  <c r="O592" i="1"/>
  <c r="AE592" i="1"/>
  <c r="BB662" i="1"/>
  <c r="BB724" i="1"/>
  <c r="BB737" i="1"/>
  <c r="BB872" i="1"/>
  <c r="BB957" i="1"/>
  <c r="BB1008" i="1"/>
  <c r="BB1009" i="1"/>
  <c r="BB1062" i="1"/>
  <c r="BB1020" i="1"/>
  <c r="BB1092" i="1"/>
  <c r="BB955" i="1"/>
  <c r="BB977" i="1"/>
  <c r="BB997" i="1"/>
  <c r="BB1028" i="1"/>
  <c r="BB1149" i="1"/>
  <c r="BB935" i="1"/>
  <c r="O893" i="1"/>
  <c r="AE893" i="1"/>
  <c r="BB1054" i="1"/>
  <c r="BB1011" i="1"/>
  <c r="O835" i="1"/>
  <c r="O939" i="1"/>
  <c r="AE939" i="1"/>
  <c r="BB989" i="1"/>
  <c r="BB1029" i="1"/>
  <c r="BB1037" i="1"/>
  <c r="BB1059" i="1"/>
  <c r="BB1104" i="1"/>
  <c r="BB608" i="1"/>
  <c r="AE609" i="1"/>
  <c r="BB615" i="1"/>
  <c r="AE668" i="1"/>
  <c r="BB675" i="1"/>
  <c r="BB686" i="1"/>
  <c r="BB713" i="1"/>
  <c r="BB716" i="1"/>
  <c r="BB728" i="1"/>
  <c r="BB742" i="1"/>
  <c r="BB757" i="1"/>
  <c r="BB793" i="1"/>
  <c r="BB827" i="1"/>
  <c r="BB830" i="1"/>
  <c r="BB850" i="1"/>
  <c r="BB853" i="1"/>
  <c r="BB866" i="1"/>
  <c r="BB879" i="1"/>
  <c r="BB924" i="1"/>
  <c r="BB938" i="1"/>
  <c r="BB1065" i="1"/>
  <c r="BB1081" i="1"/>
  <c r="BB1082" i="1"/>
  <c r="AE887" i="1"/>
  <c r="O887" i="1"/>
  <c r="O898" i="1"/>
  <c r="AE898" i="1"/>
  <c r="BB943" i="1"/>
  <c r="BB980" i="1"/>
  <c r="BB990" i="1"/>
  <c r="BB1001" i="1"/>
  <c r="BB1042" i="1"/>
  <c r="O834" i="1"/>
  <c r="AE834" i="1"/>
  <c r="BB875" i="1"/>
  <c r="BB929" i="1"/>
  <c r="BB931" i="1"/>
  <c r="BB949" i="1"/>
  <c r="BB1106" i="1"/>
  <c r="AE605" i="1"/>
  <c r="O658" i="1"/>
  <c r="BB745" i="1"/>
  <c r="BB932" i="1"/>
  <c r="BB969" i="1"/>
  <c r="BB970" i="1"/>
  <c r="BB1025" i="1"/>
  <c r="AE1053" i="1"/>
  <c r="O1053" i="1"/>
  <c r="BB1061" i="1"/>
  <c r="BB1085" i="1"/>
  <c r="O877" i="1"/>
  <c r="AE877" i="1"/>
  <c r="AE891" i="1"/>
  <c r="O891" i="1"/>
  <c r="BB945" i="1"/>
  <c r="BB971" i="1"/>
  <c r="BB1165" i="1"/>
  <c r="O1059" i="1"/>
  <c r="BB1090" i="1"/>
  <c r="BB1110" i="1"/>
  <c r="BB1134" i="1"/>
  <c r="BB1159" i="1"/>
  <c r="BB1034" i="1"/>
  <c r="AE1054" i="1"/>
  <c r="BB1111" i="1"/>
  <c r="O1176" i="1"/>
  <c r="AE1176" i="1"/>
  <c r="BB1131" i="1"/>
  <c r="BB998" i="1"/>
  <c r="BB1176" i="1"/>
  <c r="BB905" i="1"/>
  <c r="BB908" i="1"/>
  <c r="BB911" i="1"/>
  <c r="BB922" i="1"/>
  <c r="BB933" i="1"/>
  <c r="BB939" i="1"/>
  <c r="BB950" i="1"/>
  <c r="BB962" i="1"/>
  <c r="BB972" i="1"/>
  <c r="BB999" i="1"/>
  <c r="BB1022" i="1"/>
  <c r="BB1026" i="1"/>
  <c r="BB1039" i="1"/>
  <c r="BB1048" i="1"/>
  <c r="BB1070" i="1"/>
  <c r="BB1084" i="1"/>
  <c r="BB1136" i="1"/>
  <c r="BB1140" i="1"/>
  <c r="BB1141" i="1"/>
  <c r="BB1154" i="1"/>
  <c r="BB1192" i="1"/>
  <c r="BB1052" i="1"/>
  <c r="BB1151" i="1"/>
  <c r="BB1027" i="1"/>
  <c r="BB1080" i="1"/>
  <c r="BB1158" i="1"/>
  <c r="BB1197" i="1"/>
  <c r="BB1229" i="1"/>
  <c r="BB1201" i="1"/>
  <c r="BB1282" i="1"/>
  <c r="BB1198" i="1"/>
  <c r="BB1249" i="1"/>
  <c r="BB1195" i="1"/>
  <c r="BB1199" i="1"/>
  <c r="BB1180" i="1"/>
  <c r="BB1200" i="1"/>
  <c r="BB1242" i="1"/>
  <c r="BB1196" i="1"/>
  <c r="BB1251" i="1"/>
  <c r="BB1267" i="1"/>
  <c r="BB1285" i="1"/>
  <c r="BB1211" i="1"/>
  <c r="BB1233" i="1"/>
  <c r="BB1339" i="1"/>
  <c r="BB1421" i="1"/>
  <c r="BB1535" i="1"/>
  <c r="BB1944" i="1"/>
  <c r="BB1298" i="1"/>
  <c r="BB1309" i="1"/>
  <c r="BB1504" i="1"/>
  <c r="BB1537" i="1"/>
  <c r="BB1635" i="1"/>
  <c r="BB1897" i="1"/>
  <c r="BB1288" i="1"/>
  <c r="BB1301" i="1"/>
  <c r="BB1330" i="1"/>
  <c r="BB1357" i="1"/>
  <c r="BB1371" i="1"/>
  <c r="BB1551" i="1"/>
  <c r="BB1597" i="1"/>
  <c r="BB1320" i="1"/>
  <c r="BB1337" i="1"/>
  <c r="BB1341" i="1"/>
  <c r="BB1346" i="1"/>
  <c r="BB1351" i="1"/>
  <c r="BB1373" i="1"/>
  <c r="BB1383" i="1"/>
  <c r="BB1384" i="1"/>
  <c r="BB1425" i="1"/>
  <c r="BB1292" i="1"/>
  <c r="BB1296" i="1"/>
  <c r="BB1307" i="1"/>
  <c r="BB1325" i="1"/>
  <c r="BB1358" i="1"/>
  <c r="BB1393" i="1"/>
  <c r="BB1426" i="1"/>
  <c r="BB1541" i="1"/>
  <c r="BB1193" i="1"/>
  <c r="BB1204" i="1"/>
  <c r="BB1206" i="1"/>
  <c r="BB1222" i="1"/>
  <c r="BB1231" i="1"/>
  <c r="BB1587" i="1"/>
  <c r="BB1313" i="1"/>
  <c r="BB1317" i="1"/>
  <c r="BB1323" i="1"/>
  <c r="BB1328" i="1"/>
  <c r="BB1353" i="1"/>
  <c r="BB1363" i="1"/>
  <c r="BB1387" i="1"/>
  <c r="BB1432" i="1"/>
  <c r="BB1468" i="1"/>
  <c r="BB1546" i="1"/>
  <c r="BB1364" i="1"/>
  <c r="BB1375" i="1"/>
  <c r="BB1508" i="1"/>
  <c r="BB1620" i="1"/>
  <c r="BB1226" i="1"/>
  <c r="BB1239" i="1"/>
  <c r="BB1246" i="1"/>
  <c r="BB1255" i="1"/>
  <c r="BB1262" i="1"/>
  <c r="BB1264" i="1"/>
  <c r="BB1366" i="1"/>
  <c r="BB1947" i="1"/>
  <c r="BB1343" i="1"/>
  <c r="BB1378" i="1"/>
  <c r="BB1602" i="1"/>
  <c r="BB1401" i="1"/>
  <c r="BB1515" i="1"/>
  <c r="BB1653" i="1"/>
  <c r="BB1641" i="1"/>
  <c r="BB1656" i="1"/>
  <c r="BB1657" i="1"/>
  <c r="BB1960" i="1"/>
  <c r="BB1962" i="1"/>
  <c r="BB1918" i="1"/>
  <c r="BB1444" i="1"/>
  <c r="BB1489" i="1"/>
  <c r="BB1495" i="1"/>
  <c r="BB1512" i="1"/>
  <c r="BB1548" i="1"/>
  <c r="BB1591" i="1"/>
  <c r="BB1594" i="1"/>
  <c r="BB1606" i="1"/>
  <c r="BB1636" i="1"/>
  <c r="BB1644" i="1"/>
  <c r="BB1661" i="1"/>
  <c r="BB1674" i="1"/>
  <c r="BB1976" i="1"/>
  <c r="BB1553" i="1"/>
  <c r="BB1864" i="1"/>
  <c r="BB1395" i="1"/>
  <c r="BB1407" i="1"/>
  <c r="BB1477" i="1"/>
  <c r="BB1482" i="1"/>
  <c r="BB1500" i="1"/>
  <c r="BB1520" i="1"/>
  <c r="BB1533" i="1"/>
  <c r="BB1648" i="1"/>
  <c r="BB1663" i="1"/>
  <c r="BB1907" i="1"/>
  <c r="BB1938" i="1"/>
  <c r="BB1982" i="1"/>
  <c r="BB1490" i="1"/>
  <c r="BB1538" i="1"/>
  <c r="BB1595" i="1"/>
  <c r="BB1936" i="1"/>
  <c r="BB1937" i="1"/>
  <c r="BB1646" i="1"/>
  <c r="BB1650" i="1"/>
  <c r="BB1979" i="1"/>
  <c r="BB1986" i="1"/>
  <c r="BB1939" i="1"/>
  <c r="BB1940" i="1"/>
  <c r="BB198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RH RHSage</author>
    <author>tc={B77B6B39-86A6-4CA5-87FB-4B7D69FEF2C1}</author>
    <author>tc={AC7BAEB4-27B8-4AB3-8072-11AE36AC8430}</author>
  </authors>
  <commentList>
    <comment ref="AU680" authorId="0" shapeId="0" xr:uid="{937E61D9-8B69-4A29-893F-48BF1D53D742}">
      <text>
        <r>
          <rPr>
            <b/>
            <sz val="9"/>
            <color indexed="81"/>
            <rFont val="Tahoma"/>
            <family val="2"/>
          </rPr>
          <t>RH RHSage:</t>
        </r>
        <r>
          <rPr>
            <sz val="9"/>
            <color indexed="81"/>
            <rFont val="Tahoma"/>
            <family val="2"/>
          </rPr>
          <t xml:space="preserve">
4500 1er Octobre-22</t>
        </r>
      </text>
    </comment>
    <comment ref="AI1192" authorId="1" shapeId="0" xr:uid="{B77B6B39-86A6-4CA5-87FB-4B7D69FEF2C1}">
      <text>
        <r>
          <rPr>
            <sz val="11"/>
            <color theme="1"/>
            <rFont val="Aptos Narrow"/>
            <family val="2"/>
            <scheme val="minor"/>
          </rPr>
  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Changement du 27/08/24</t>
        </r>
      </text>
    </comment>
    <comment ref="B1473" authorId="2" shapeId="0" xr:uid="{AC7BAEB4-27B8-4AB3-8072-11AE36AC8430}">
      <text>
        <r>
          <rPr>
            <sz val="11"/>
            <color theme="1"/>
            <rFont val="Aptos Narrow"/>
            <family val="2"/>
            <scheme val="minor"/>
          </rPr>
  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reintégration</t>
        </r>
      </text>
    </comment>
  </commentList>
</comments>
</file>

<file path=xl/sharedStrings.xml><?xml version="1.0" encoding="utf-8"?>
<sst xmlns="http://schemas.openxmlformats.org/spreadsheetml/2006/main" count="56541" uniqueCount="8798">
  <si>
    <t>Actif/Inactif</t>
  </si>
  <si>
    <t>Matricule</t>
  </si>
  <si>
    <t>Civilité</t>
  </si>
  <si>
    <t>superviseur</t>
  </si>
  <si>
    <t>Poste</t>
  </si>
  <si>
    <t>TYPE DE TRAVAIL</t>
  </si>
  <si>
    <t>Catégorie SAGE FC</t>
  </si>
  <si>
    <t>Fontion/Fiche de Paie</t>
  </si>
  <si>
    <t>Date d'embauche société</t>
  </si>
  <si>
    <t>Date pour titulariser</t>
  </si>
  <si>
    <t xml:space="preserve">Nbre de Jrs restant/ECHEANCE </t>
  </si>
  <si>
    <t>Date de départ société</t>
  </si>
  <si>
    <t>MOTIFS DEPART</t>
  </si>
  <si>
    <t>Type depart</t>
  </si>
  <si>
    <t>Type de contrat</t>
  </si>
  <si>
    <t>Statut</t>
  </si>
  <si>
    <t>Date début contrat CDD</t>
  </si>
  <si>
    <t>Date Fin contrat CDD</t>
  </si>
  <si>
    <t>Date début contrat CAIP</t>
  </si>
  <si>
    <t>Date Fin contrat CAIP</t>
  </si>
  <si>
    <t>1er Contrat SAGE TUNISIA</t>
  </si>
  <si>
    <t>MOIS d'embauche</t>
  </si>
  <si>
    <t>Année d'embauche</t>
  </si>
  <si>
    <t>Année Titularisation</t>
  </si>
  <si>
    <t>Ancienneté</t>
  </si>
  <si>
    <t>Tranche d'Ancienneté</t>
  </si>
  <si>
    <t>DATE DE NAISSANCE</t>
  </si>
  <si>
    <t>AGE</t>
  </si>
  <si>
    <t>Tranche d'age</t>
  </si>
  <si>
    <t>CNSS</t>
  </si>
  <si>
    <t>Clé CNSS</t>
  </si>
  <si>
    <t>CIN</t>
  </si>
  <si>
    <t>Date Délivrance CIN</t>
  </si>
  <si>
    <t>HOMME / FEMME</t>
  </si>
  <si>
    <t>Situation Familial</t>
  </si>
  <si>
    <t>N°enfant</t>
  </si>
  <si>
    <t>Niveau scolaire</t>
  </si>
  <si>
    <t xml:space="preserve">Catégorie </t>
  </si>
  <si>
    <t>Echelon</t>
  </si>
  <si>
    <t>Prochaine Date d'echelon</t>
  </si>
  <si>
    <t>Type de Salaire</t>
  </si>
  <si>
    <t>COUT/H</t>
  </si>
  <si>
    <t>RIB BANQUAIRE</t>
  </si>
  <si>
    <t>BANQUE</t>
  </si>
  <si>
    <t>RIB VIREMENT</t>
  </si>
  <si>
    <t>Vérif Nbr Rib</t>
  </si>
  <si>
    <t>ADRESSE</t>
  </si>
  <si>
    <t>COMMUNE</t>
  </si>
  <si>
    <t>CODE POSTALE</t>
  </si>
  <si>
    <t>Visite Médicale</t>
  </si>
  <si>
    <t>N° TELEPHONE</t>
  </si>
  <si>
    <t>N° TELEPHONE CONTACT FAM</t>
  </si>
  <si>
    <t>Bien da la Société</t>
  </si>
  <si>
    <t>DESTINATION</t>
  </si>
  <si>
    <t>Département Bulletin</t>
  </si>
  <si>
    <t>Level</t>
  </si>
  <si>
    <t>si</t>
  </si>
  <si>
    <t>Monsieur</t>
  </si>
  <si>
    <t>Directeur Général</t>
  </si>
  <si>
    <t>CADRE</t>
  </si>
  <si>
    <t>Corporate</t>
  </si>
  <si>
    <t>CDI</t>
  </si>
  <si>
    <t>01</t>
  </si>
  <si>
    <t>07018159</t>
  </si>
  <si>
    <t>HOMME</t>
  </si>
  <si>
    <t>Marié(e)</t>
  </si>
  <si>
    <t>Mensuel</t>
  </si>
  <si>
    <t>08</t>
  </si>
  <si>
    <t>01901</t>
  </si>
  <si>
    <t>10220004864</t>
  </si>
  <si>
    <t>03</t>
  </si>
  <si>
    <t>BIAT</t>
  </si>
  <si>
    <t>36 RUE CHEDLY KHAZNADAR EZZAHRA</t>
  </si>
  <si>
    <t>BEN AROUS</t>
  </si>
  <si>
    <t>Non-Actif</t>
  </si>
  <si>
    <t>TECHNICIEN MAINTENANCE</t>
  </si>
  <si>
    <t>INDIRECTS</t>
  </si>
  <si>
    <t>Variable cost at standard</t>
  </si>
  <si>
    <t>démissionnaire</t>
  </si>
  <si>
    <t>04</t>
  </si>
  <si>
    <t>07001252</t>
  </si>
  <si>
    <t>Technicien Machine à coudre</t>
  </si>
  <si>
    <t>05609</t>
  </si>
  <si>
    <t>61110165622</t>
  </si>
  <si>
    <t>37</t>
  </si>
  <si>
    <t>ATB</t>
  </si>
  <si>
    <t>07 AVENUE TAIEB MHIRI RADES</t>
  </si>
  <si>
    <t>Mlle</t>
  </si>
  <si>
    <t>COORDINATRICE LOGISTIQUE</t>
  </si>
  <si>
    <t>Manufacturing Fixed</t>
  </si>
  <si>
    <t>Autre job</t>
  </si>
  <si>
    <t>05</t>
  </si>
  <si>
    <t>09912136</t>
  </si>
  <si>
    <t>FEMME</t>
  </si>
  <si>
    <t>Célibataire</t>
  </si>
  <si>
    <t>Master Professionnel en Commerce International</t>
  </si>
  <si>
    <t>00902</t>
  </si>
  <si>
    <t>08101010001</t>
  </si>
  <si>
    <t>ABC BANK</t>
  </si>
  <si>
    <t>RUE BOUCHAMMA WARDIA 4</t>
  </si>
  <si>
    <t>TUNIS</t>
  </si>
  <si>
    <t>RESPONSABLE PRODUCTION</t>
  </si>
  <si>
    <t>06</t>
  </si>
  <si>
    <t>08144319</t>
  </si>
  <si>
    <t>Technicien superieur</t>
  </si>
  <si>
    <t>11</t>
  </si>
  <si>
    <t>05700</t>
  </si>
  <si>
    <t>20532008788</t>
  </si>
  <si>
    <t>38</t>
  </si>
  <si>
    <t>UBCI</t>
  </si>
  <si>
    <t>61 RUE DES JARDINS BASSATINE</t>
  </si>
  <si>
    <t>BOUMHEL</t>
  </si>
  <si>
    <t>mlle</t>
  </si>
  <si>
    <t/>
  </si>
  <si>
    <t>RESPONSABLE INGENIERIE</t>
  </si>
  <si>
    <t>Nouvelle opportinité</t>
  </si>
  <si>
    <t>07544860</t>
  </si>
  <si>
    <t>INGENIEUR GENIE TEXTILE</t>
  </si>
  <si>
    <t>60600</t>
  </si>
  <si>
    <t>01120023213</t>
  </si>
  <si>
    <t>33</t>
  </si>
  <si>
    <t>APP A5 RESIDENCE EL-MONTAZAH</t>
  </si>
  <si>
    <t>MOUROUJ 5</t>
  </si>
  <si>
    <t>DIRECTS</t>
  </si>
  <si>
    <t>personnel</t>
  </si>
  <si>
    <t>SUPERVISEUR DE PRODUCTION</t>
  </si>
  <si>
    <t>07</t>
  </si>
  <si>
    <t>04554692</t>
  </si>
  <si>
    <t>ATTIJARI BANK</t>
  </si>
  <si>
    <t>CITE EL FELL MOUROUJ 5</t>
  </si>
  <si>
    <t>MG MOUROUJ 6</t>
  </si>
  <si>
    <t>CDD</t>
  </si>
  <si>
    <t>OUVRIER SPECIALISE</t>
  </si>
  <si>
    <t xml:space="preserve">abandon de poste </t>
  </si>
  <si>
    <t>04818691</t>
  </si>
  <si>
    <t>Horaire</t>
  </si>
  <si>
    <t>04200</t>
  </si>
  <si>
    <t>00000576079</t>
  </si>
  <si>
    <t>BANQUE ZITOUNA</t>
  </si>
  <si>
    <t>35 RUE 1013 BORJ ALI RAYES</t>
  </si>
  <si>
    <t>Madame</t>
  </si>
  <si>
    <t>09</t>
  </si>
  <si>
    <t>05454918</t>
  </si>
  <si>
    <t>MAITRISE EN INFORMATIQUE</t>
  </si>
  <si>
    <t>05701</t>
  </si>
  <si>
    <t>AMEN BANK</t>
  </si>
  <si>
    <t>8 RUE RAED BEJAOUI EZ-ZAHRA</t>
  </si>
  <si>
    <t>RESPONSABLE DE PRODUCTION</t>
  </si>
  <si>
    <t>05374940</t>
  </si>
  <si>
    <t>INGENIEUR</t>
  </si>
  <si>
    <t>14</t>
  </si>
  <si>
    <t>01301</t>
  </si>
  <si>
    <t>31007066821</t>
  </si>
  <si>
    <t>87</t>
  </si>
  <si>
    <t>BH</t>
  </si>
  <si>
    <t>56 RUE BARCELONE EL MOUROUJ 4</t>
  </si>
  <si>
    <t>Mabrourk Ben Moussa</t>
  </si>
  <si>
    <t>A</t>
  </si>
  <si>
    <t>OUVRIERE SPECIALISE</t>
  </si>
  <si>
    <t>02</t>
  </si>
  <si>
    <t>07164720</t>
  </si>
  <si>
    <t>25</t>
  </si>
  <si>
    <t>09600</t>
  </si>
  <si>
    <t>00000962806</t>
  </si>
  <si>
    <t>ZITOUNA BANK</t>
  </si>
  <si>
    <t>SIDI SALEM MORNAG</t>
  </si>
  <si>
    <t>MORNAG</t>
  </si>
  <si>
    <t>3.1</t>
  </si>
  <si>
    <t>07117182</t>
  </si>
  <si>
    <t>00100</t>
  </si>
  <si>
    <t>00002833028</t>
  </si>
  <si>
    <t>LA POSTE</t>
  </si>
  <si>
    <t>ZAOUIA MORNAG</t>
  </si>
  <si>
    <t>07142776</t>
  </si>
  <si>
    <t>07210</t>
  </si>
  <si>
    <t>41130092926</t>
  </si>
  <si>
    <t>45</t>
  </si>
  <si>
    <t>21 RUE YAMEN CITE JARDIN MORNAG</t>
  </si>
  <si>
    <t>OUVRIEURE SPECIALISE</t>
  </si>
  <si>
    <t>00</t>
  </si>
  <si>
    <t>07178351</t>
  </si>
  <si>
    <t>00600</t>
  </si>
  <si>
    <t>08901287253</t>
  </si>
  <si>
    <t>BTL</t>
  </si>
  <si>
    <t>4 RUE 9022 FATHALLAH</t>
  </si>
  <si>
    <t>07169964</t>
  </si>
  <si>
    <t>07139953</t>
  </si>
  <si>
    <t>MOHAMED AMINE</t>
  </si>
  <si>
    <t>07082009</t>
  </si>
  <si>
    <t>06200</t>
  </si>
  <si>
    <t>01305013460</t>
  </si>
  <si>
    <t>BT</t>
  </si>
  <si>
    <t>7 CITE MUNICIPALITE MORNAG</t>
  </si>
  <si>
    <t>CAMPO A</t>
  </si>
  <si>
    <t>09456539</t>
  </si>
  <si>
    <t>17</t>
  </si>
  <si>
    <t>00002857803</t>
  </si>
  <si>
    <t>27</t>
  </si>
  <si>
    <t>7 RUE 4456 CITE SOLTANI HRAIRIA</t>
  </si>
  <si>
    <t>CITE HWASS ZAHROUNI</t>
  </si>
  <si>
    <t>1.2</t>
  </si>
  <si>
    <t>FORMATRICE DE PRODUCTION</t>
  </si>
  <si>
    <t>FORMATRICE PRODUCTION</t>
  </si>
  <si>
    <t>07057169</t>
  </si>
  <si>
    <t>00300</t>
  </si>
  <si>
    <t>07140038665</t>
  </si>
  <si>
    <t>7 RUE DU CAIRE CITE ZITOUN 1</t>
  </si>
  <si>
    <t>FOUCHANA</t>
  </si>
  <si>
    <t>ARRÊT KOCHK MHAMDIA</t>
  </si>
  <si>
    <t>07077261</t>
  </si>
  <si>
    <t>00000653786</t>
  </si>
  <si>
    <t>73</t>
  </si>
  <si>
    <t>71 CITE MUNICIPALITE MORNAG</t>
  </si>
  <si>
    <t>CONTROL QUALITE</t>
  </si>
  <si>
    <t>07044878</t>
  </si>
  <si>
    <t>19 RUE 10706 CITE AVICENNE</t>
  </si>
  <si>
    <t>INGENIEUR QUALITE</t>
  </si>
  <si>
    <t>09494236</t>
  </si>
  <si>
    <t>10200</t>
  </si>
  <si>
    <t>07320110488</t>
  </si>
  <si>
    <t>59</t>
  </si>
  <si>
    <t>Planificateur</t>
  </si>
  <si>
    <t>09969182</t>
  </si>
  <si>
    <t>16600</t>
  </si>
  <si>
    <t>00000956669</t>
  </si>
  <si>
    <t>34</t>
  </si>
  <si>
    <t>MOUROUJ 2</t>
  </si>
  <si>
    <t>abdelhalim</t>
  </si>
  <si>
    <t>B</t>
  </si>
  <si>
    <t>04690451</t>
  </si>
  <si>
    <t>00002326342</t>
  </si>
  <si>
    <t>21</t>
  </si>
  <si>
    <t>28 RUE 42912 CITE 25 JUILLET</t>
  </si>
  <si>
    <t>SIDI HASSINE</t>
  </si>
  <si>
    <t>CITE 25 JUILLET SIDI HASSINE</t>
  </si>
  <si>
    <t>1.3</t>
  </si>
  <si>
    <t>fin de contrat</t>
  </si>
  <si>
    <t>09176970</t>
  </si>
  <si>
    <t>01107011788</t>
  </si>
  <si>
    <t>3 RUE MSARA CITE KHALED IBN EL WALID</t>
  </si>
  <si>
    <t>DOUAR HICHER</t>
  </si>
  <si>
    <t>07384803</t>
  </si>
  <si>
    <t>01105011063</t>
  </si>
  <si>
    <t>RUE 5541 CITE ECHABEB</t>
  </si>
  <si>
    <t>TERMUNIS 56</t>
  </si>
  <si>
    <t>2.1</t>
  </si>
  <si>
    <t>04712810</t>
  </si>
  <si>
    <t>01000</t>
  </si>
  <si>
    <t>00000078576</t>
  </si>
  <si>
    <t>WIFAK BANK</t>
  </si>
  <si>
    <t>8 RUE FAKOUSSA TUNIS</t>
  </si>
  <si>
    <t>00002679991</t>
  </si>
  <si>
    <t>60</t>
  </si>
  <si>
    <t>70 CITE ARRAFAHA BORJ CHAKIR</t>
  </si>
  <si>
    <t>BORJ CHAKIR</t>
  </si>
  <si>
    <t>04687496</t>
  </si>
  <si>
    <t>00002871941</t>
  </si>
  <si>
    <t>68 RUE 42452 CITE EL YOSR CITE BEN YOUNESS</t>
  </si>
  <si>
    <t>04709240</t>
  </si>
  <si>
    <t>03608</t>
  </si>
  <si>
    <t>11130263058</t>
  </si>
  <si>
    <t>20</t>
  </si>
  <si>
    <t>75 RUE 4282 CITE EL FEHRI EL AGBA</t>
  </si>
  <si>
    <t>EL AGBA ABDELMOULA</t>
  </si>
  <si>
    <t>PRB Discplinaire</t>
  </si>
  <si>
    <t>60054929963</t>
  </si>
  <si>
    <t>12 RUE 4699 EZZAHROUNI</t>
  </si>
  <si>
    <t>CITE HWAS ZAHROUNI</t>
  </si>
  <si>
    <t>07052831</t>
  </si>
  <si>
    <t>ENCOUR</t>
  </si>
  <si>
    <t>08530073</t>
  </si>
  <si>
    <t>05440063014</t>
  </si>
  <si>
    <t>AVENU MARS EL-BHAYER HAMMAM SOUSSE</t>
  </si>
  <si>
    <t>SOUSSE</t>
  </si>
  <si>
    <t>09181583</t>
  </si>
  <si>
    <t>08001</t>
  </si>
  <si>
    <t>CITE ERRIADH SAIDIA OUED ELLIL</t>
  </si>
  <si>
    <t>MANOUBA</t>
  </si>
  <si>
    <t>00995151</t>
  </si>
  <si>
    <t>5 NOUVELLE CITE EL MOGREN</t>
  </si>
  <si>
    <t>ZAGHOUANE</t>
  </si>
  <si>
    <t>04840497</t>
  </si>
  <si>
    <t>01107011761</t>
  </si>
  <si>
    <t>46 RUE 4277 CITE CHABBI EL AGBA</t>
  </si>
  <si>
    <t>PRB MANAGER</t>
  </si>
  <si>
    <t>07125143</t>
  </si>
  <si>
    <t>04702</t>
  </si>
  <si>
    <t>00240017830</t>
  </si>
  <si>
    <t>LOT 34 CITE AMAL FOUCHANA</t>
  </si>
  <si>
    <t>MANQUE CHARGE TRAVAIL</t>
  </si>
  <si>
    <t>07068674</t>
  </si>
  <si>
    <t>00000133501</t>
  </si>
  <si>
    <t>44 RUE 11119 MOUROUJ 2</t>
  </si>
  <si>
    <t>ROND POINT MOUROUJ2</t>
  </si>
  <si>
    <t>07208676</t>
  </si>
  <si>
    <t>10 RUE IBN EL KHATIB CITE ERRIADH</t>
  </si>
  <si>
    <t>MALADIE</t>
  </si>
  <si>
    <t>09192075</t>
  </si>
  <si>
    <t>01107011770</t>
  </si>
  <si>
    <t>RUE 7412 CITE KHALED IBN EL WALID</t>
  </si>
  <si>
    <t>SANHEJA</t>
  </si>
  <si>
    <t>07169477</t>
  </si>
  <si>
    <t>00001454836</t>
  </si>
  <si>
    <t>CITE TWAHRIA MHAMDIA</t>
  </si>
  <si>
    <t>ROND POINT FOUCHANA</t>
  </si>
  <si>
    <t>09519236</t>
  </si>
  <si>
    <t>00140040708</t>
  </si>
  <si>
    <t>07138152</t>
  </si>
  <si>
    <t>00002627112</t>
  </si>
  <si>
    <t>71 RUE 10321 WARDIA 4</t>
  </si>
  <si>
    <t>BEN DAHHA</t>
  </si>
  <si>
    <t>TECHNICIEN CAO</t>
  </si>
  <si>
    <t>09778923</t>
  </si>
  <si>
    <t>05000</t>
  </si>
  <si>
    <t>KARMIA GROMBALIA</t>
  </si>
  <si>
    <t>NABEUL</t>
  </si>
  <si>
    <t>MAGASINIER</t>
  </si>
  <si>
    <t>CIVP</t>
  </si>
  <si>
    <t>00002867966</t>
  </si>
  <si>
    <t>2 RUE OUSSAMA IBN ZEID CITE MED ALI</t>
  </si>
  <si>
    <t>JAYARA SIDI HASSINE</t>
  </si>
  <si>
    <t>RESP COMPTA &amp; FINANCE</t>
  </si>
  <si>
    <t>Finance</t>
  </si>
  <si>
    <t>07103938</t>
  </si>
  <si>
    <t>01305</t>
  </si>
  <si>
    <t>41110097412</t>
  </si>
  <si>
    <t>55</t>
  </si>
  <si>
    <t>RUE EL FARAZDAK RESIDENCE LAYEL, BLOC V 6éme ETAGE APP 5</t>
  </si>
  <si>
    <t>L'AOUINA TUNIS</t>
  </si>
  <si>
    <t>07096343</t>
  </si>
  <si>
    <t>00500</t>
  </si>
  <si>
    <t>1 RUE 9146CITE EL FATH</t>
  </si>
  <si>
    <t>07232329</t>
  </si>
  <si>
    <t>00240017171</t>
  </si>
  <si>
    <t>CITE MONGI SLIM MHAMDIA</t>
  </si>
  <si>
    <t>MOSQUE OMAR MHAMDIA</t>
  </si>
  <si>
    <t>07024336</t>
  </si>
  <si>
    <t>00000550027</t>
  </si>
  <si>
    <t>77</t>
  </si>
  <si>
    <t>13 RUE 10412CITE ENNOUR</t>
  </si>
  <si>
    <t>07209114</t>
  </si>
  <si>
    <t>07320104275</t>
  </si>
  <si>
    <t>163 RUE KHZAMI CITE EL WIFAK1</t>
  </si>
  <si>
    <t>NOUVELLE MEDINA</t>
  </si>
  <si>
    <t>07142959</t>
  </si>
  <si>
    <t>00001496169</t>
  </si>
  <si>
    <t>22 RUE JEBAL ARAFET CITE ENNASR</t>
  </si>
  <si>
    <t>MHAMDIA</t>
  </si>
  <si>
    <t>12</t>
  </si>
  <si>
    <t>40600</t>
  </si>
  <si>
    <t>00002334352</t>
  </si>
  <si>
    <t>18</t>
  </si>
  <si>
    <t>UIB</t>
  </si>
  <si>
    <t>26 RUE 32 EZZAHROUNI</t>
  </si>
  <si>
    <t>TRUBINAL JAYARA</t>
  </si>
  <si>
    <t>07082104</t>
  </si>
  <si>
    <t>01108</t>
  </si>
  <si>
    <t>87712511101</t>
  </si>
  <si>
    <t>BTE</t>
  </si>
  <si>
    <t>31 CITE BALIBORJ GHORBEL</t>
  </si>
  <si>
    <t>YASMINETTE HÔP</t>
  </si>
  <si>
    <t>04675976</t>
  </si>
  <si>
    <t>GHDIR EL KOLLA EL AGBA</t>
  </si>
  <si>
    <t>04674268</t>
  </si>
  <si>
    <t>00002883608</t>
  </si>
  <si>
    <t>5 IMPASSE 8 RUE 42355 AGBA</t>
  </si>
  <si>
    <t>EL AGBA 1</t>
  </si>
  <si>
    <t>07054315</t>
  </si>
  <si>
    <t>00000</t>
  </si>
  <si>
    <t>00000535619</t>
  </si>
  <si>
    <t>84</t>
  </si>
  <si>
    <t>31 RUE 9177 CITE EL FATH</t>
  </si>
  <si>
    <t>07004894</t>
  </si>
  <si>
    <t>04700</t>
  </si>
  <si>
    <t>00000228108</t>
  </si>
  <si>
    <t>3 RUE 9148 FATHALLAH</t>
  </si>
  <si>
    <t>04629645</t>
  </si>
  <si>
    <t>00002864605</t>
  </si>
  <si>
    <t>13 RUE 9153 FATHALLAH</t>
  </si>
  <si>
    <t>FATHALLAH</t>
  </si>
  <si>
    <t>09180944</t>
  </si>
  <si>
    <t>00002883615</t>
  </si>
  <si>
    <t>94</t>
  </si>
  <si>
    <t>TBOLTECH MORNAGUIA</t>
  </si>
  <si>
    <t>TEBOLTECH</t>
  </si>
  <si>
    <t>08700983</t>
  </si>
  <si>
    <t>03400</t>
  </si>
  <si>
    <t>5 RUE EL HAWIDH BORJ LOUZIR</t>
  </si>
  <si>
    <t>ARIANA</t>
  </si>
  <si>
    <t>07367785</t>
  </si>
  <si>
    <t>56 RUE MATMATA CITE TAIEB MHIRI</t>
  </si>
  <si>
    <t>MORNAGUIA</t>
  </si>
  <si>
    <t>08540517</t>
  </si>
  <si>
    <t>00000200746</t>
  </si>
  <si>
    <t>CITE EL BARID NEFZA</t>
  </si>
  <si>
    <t>BEJA</t>
  </si>
  <si>
    <t>YASMINETTE</t>
  </si>
  <si>
    <t>07096226</t>
  </si>
  <si>
    <t>00002883439</t>
  </si>
  <si>
    <t>6 RUE 10896 CITE AVICENNE</t>
  </si>
  <si>
    <t>04689589</t>
  </si>
  <si>
    <t>00002899963</t>
  </si>
  <si>
    <t>8 IMPASSE 1 RUE 42239 GHDIR EL GOLLA</t>
  </si>
  <si>
    <t>HRAIRIA</t>
  </si>
  <si>
    <t>07349304</t>
  </si>
  <si>
    <t>30 IMPASSE 2 RUE 4267 EL AGBA</t>
  </si>
  <si>
    <t>07121929</t>
  </si>
  <si>
    <t>11818</t>
  </si>
  <si>
    <t>60023886435</t>
  </si>
  <si>
    <t>96</t>
  </si>
  <si>
    <t>32 RUE 9202 SIDI FATHALLAH</t>
  </si>
  <si>
    <t>07350080</t>
  </si>
  <si>
    <t>00001663159</t>
  </si>
  <si>
    <t>EL MEHRINE EL BATTAN</t>
  </si>
  <si>
    <t>07147695</t>
  </si>
  <si>
    <t>00000081041</t>
  </si>
  <si>
    <t>NAASSEN</t>
  </si>
  <si>
    <t>04680965</t>
  </si>
  <si>
    <t>00000807644</t>
  </si>
  <si>
    <t>77 AVENU HRAIRIA EZZAHROUNI</t>
  </si>
  <si>
    <t>07136057</t>
  </si>
  <si>
    <t>00002617991</t>
  </si>
  <si>
    <t>5 RUE SALEM BOUHAJEB SANHAJA</t>
  </si>
  <si>
    <t>09177993</t>
  </si>
  <si>
    <t>00002892699</t>
  </si>
  <si>
    <t>Anis Sbouri</t>
  </si>
  <si>
    <t>Contrôleur Qualité</t>
  </si>
  <si>
    <t>07187325</t>
  </si>
  <si>
    <t>06806</t>
  </si>
  <si>
    <t>81007013632</t>
  </si>
  <si>
    <t>52 RUE BOKRI CITE EL FAOUZ EL MOUROUJ 5</t>
  </si>
  <si>
    <t>HAITHEM SLAMA</t>
  </si>
  <si>
    <t>CHEF EQUIPE</t>
  </si>
  <si>
    <t>04728992</t>
  </si>
  <si>
    <t>10300</t>
  </si>
  <si>
    <t>07220115466</t>
  </si>
  <si>
    <t>67</t>
  </si>
  <si>
    <t>5 RUE 42450 CITE YOSR BEN YOUNESS</t>
  </si>
  <si>
    <t>SLIMEN KEHIA</t>
  </si>
  <si>
    <t>04803993</t>
  </si>
  <si>
    <t>00002891093</t>
  </si>
  <si>
    <t>11 RUE LA BELGUIQUE</t>
  </si>
  <si>
    <t>Mariage</t>
  </si>
  <si>
    <t>08046739</t>
  </si>
  <si>
    <t>00002892963</t>
  </si>
  <si>
    <t>BOUSALAH AIN SNENE KALAAT SNEN</t>
  </si>
  <si>
    <t>LE KEF</t>
  </si>
  <si>
    <t>Malek harran</t>
  </si>
  <si>
    <t>09184889</t>
  </si>
  <si>
    <t>00002641811</t>
  </si>
  <si>
    <t>43</t>
  </si>
  <si>
    <t>24 RUE AMMAR IBN YASSER SANHEJA</t>
  </si>
  <si>
    <t>OUED ELLIL</t>
  </si>
  <si>
    <t>00400</t>
  </si>
  <si>
    <t>50052996048</t>
  </si>
  <si>
    <t>RUE BENI ZAID EL AGBA</t>
  </si>
  <si>
    <t>07732318</t>
  </si>
  <si>
    <t>RHIMET HAJEB EL AYOUN</t>
  </si>
  <si>
    <t>KAIROUAN</t>
  </si>
  <si>
    <t>MASSOUD BRAHMI</t>
  </si>
  <si>
    <t>07207737</t>
  </si>
  <si>
    <t>00002726403</t>
  </si>
  <si>
    <t>19</t>
  </si>
  <si>
    <t>23 RUE EL IBTISSAMA MOUROUJ 2</t>
  </si>
  <si>
    <t>INGENIEUR METHODE</t>
  </si>
  <si>
    <t>19 CITE TAIEB MHIRI RAFRAF</t>
  </si>
  <si>
    <t>BIZERT</t>
  </si>
  <si>
    <t>EL KADRI MARIEM</t>
  </si>
  <si>
    <t>04822586</t>
  </si>
  <si>
    <t>04600</t>
  </si>
  <si>
    <t>01145012402</t>
  </si>
  <si>
    <t>36</t>
  </si>
  <si>
    <t>20 RUE 4013 CITE SFAR JAYARA</t>
  </si>
  <si>
    <t>1.1</t>
  </si>
  <si>
    <t>04828832</t>
  </si>
  <si>
    <t>01145012399</t>
  </si>
  <si>
    <t>8 RUE 524 JAYARA</t>
  </si>
  <si>
    <t>JAYARA</t>
  </si>
  <si>
    <t>01145012410</t>
  </si>
  <si>
    <t>7 RUE MONGI BALI</t>
  </si>
  <si>
    <t>07225146</t>
  </si>
  <si>
    <t>01800</t>
  </si>
  <si>
    <t>86105533039</t>
  </si>
  <si>
    <t>RESIDENCE TABAC AP-12 MOUROUJ 1</t>
  </si>
  <si>
    <t>MOUROUJ 1</t>
  </si>
  <si>
    <t>06007475</t>
  </si>
  <si>
    <t>12 AVENUE  DE LA LIBERTE CITE JABEUR</t>
  </si>
  <si>
    <t>Issam Ouni</t>
  </si>
  <si>
    <t>04811183</t>
  </si>
  <si>
    <t>01145012380</t>
  </si>
  <si>
    <t>5 RUE HAB MLOUK JAYARA</t>
  </si>
  <si>
    <t>04804752</t>
  </si>
  <si>
    <t>01145012445</t>
  </si>
  <si>
    <t>24 RUE 42732 CITE MESTIRI JAYARA</t>
  </si>
  <si>
    <t>07420245</t>
  </si>
  <si>
    <t>00002893073</t>
  </si>
  <si>
    <t>44</t>
  </si>
  <si>
    <t>42 RUE 1675 CITE 2 MARS ETTADHAMEN</t>
  </si>
  <si>
    <t>SIDI ALI HATTAB</t>
  </si>
  <si>
    <t>09455049</t>
  </si>
  <si>
    <t>10</t>
  </si>
  <si>
    <t>31612</t>
  </si>
  <si>
    <t>61050045788</t>
  </si>
  <si>
    <t>STB</t>
  </si>
  <si>
    <t>9 RUE 4490 CITE HAWASS HRAIRIA</t>
  </si>
  <si>
    <t>07042693</t>
  </si>
  <si>
    <t>06802</t>
  </si>
  <si>
    <t>39 RUE ESSANAWBER MOUROUJ 1</t>
  </si>
  <si>
    <t>ROND POINT SOUK MOUROUJ</t>
  </si>
  <si>
    <t>04810022</t>
  </si>
  <si>
    <t>01145012518</t>
  </si>
  <si>
    <t>4 RUE 42894 DIDI HASSINE</t>
  </si>
  <si>
    <t>01145012437</t>
  </si>
  <si>
    <t>28</t>
  </si>
  <si>
    <t>22 RUE KHAZNADAR CITE MESTIRI</t>
  </si>
  <si>
    <t>FAWZI SENDESNI</t>
  </si>
  <si>
    <t>01145012453</t>
  </si>
  <si>
    <t>2 RUE BECHIR SFAR</t>
  </si>
  <si>
    <t>00002932771</t>
  </si>
  <si>
    <t>66</t>
  </si>
  <si>
    <t>13 RUE KHAZNADAR CITE MESTIRI</t>
  </si>
  <si>
    <t>2.2</t>
  </si>
  <si>
    <t>IMMEGRATION A L'ETRANGER</t>
  </si>
  <si>
    <t>00002824467</t>
  </si>
  <si>
    <t>26 RUE EL TOUT CITE YASMINE JAYARA</t>
  </si>
  <si>
    <t>07353189</t>
  </si>
  <si>
    <t>00001374598</t>
  </si>
  <si>
    <t>58</t>
  </si>
  <si>
    <t>2 RUE ANNAJET CITE TAREK IBN ZIED</t>
  </si>
  <si>
    <t>09467277</t>
  </si>
  <si>
    <t>00001228113</t>
  </si>
  <si>
    <t>93</t>
  </si>
  <si>
    <t>SIDI MEDINE MJEZ EL BEB</t>
  </si>
  <si>
    <t>ROND POINT HAFSSIA</t>
  </si>
  <si>
    <t>07048264</t>
  </si>
  <si>
    <t>00002681376</t>
  </si>
  <si>
    <t>9 RUE EL HADHIRI MOUROUJ 2</t>
  </si>
  <si>
    <t>04822331</t>
  </si>
  <si>
    <t>00002652267</t>
  </si>
  <si>
    <t>9 RUE EL HANEN HEDI NOUIRA MGHIRET ENZEL</t>
  </si>
  <si>
    <t>04713218</t>
  </si>
  <si>
    <t>Divorcée</t>
  </si>
  <si>
    <t>00002878229</t>
  </si>
  <si>
    <t>147 BLOC EL BOSTEN CITE BOUGATFA</t>
  </si>
  <si>
    <t>04538631</t>
  </si>
  <si>
    <t>00002071986</t>
  </si>
  <si>
    <t>CITE 7 NOVEMBRE BOUROUIS</t>
  </si>
  <si>
    <t>SILIANA</t>
  </si>
  <si>
    <t>04843751</t>
  </si>
  <si>
    <t>07516</t>
  </si>
  <si>
    <t>00061641155</t>
  </si>
  <si>
    <t>28 RUE YOUNEN</t>
  </si>
  <si>
    <t>09164518</t>
  </si>
  <si>
    <t>HMAYEM MORNAGUIA</t>
  </si>
  <si>
    <t>prb familiale</t>
  </si>
  <si>
    <t>07342648</t>
  </si>
  <si>
    <t>08102</t>
  </si>
  <si>
    <t>BOURAGBA MORNAGUIA</t>
  </si>
  <si>
    <t>07340417</t>
  </si>
  <si>
    <t>00000878397</t>
  </si>
  <si>
    <t>BIR TOUIL BORJ EL AMRI</t>
  </si>
  <si>
    <t>HASNA NASRAOUI</t>
  </si>
  <si>
    <t>04662755</t>
  </si>
  <si>
    <t>00002638504</t>
  </si>
  <si>
    <t>70</t>
  </si>
  <si>
    <t>13 RUE 4273 CITE MNASIR EL AGBA</t>
  </si>
  <si>
    <t>ZAHROUNI</t>
  </si>
  <si>
    <t>07339463</t>
  </si>
  <si>
    <t>00002891110</t>
  </si>
  <si>
    <t>16</t>
  </si>
  <si>
    <t>3 RUE EHSSEN CITE BELKHOUJA</t>
  </si>
  <si>
    <t>GARDE NATIONAL EL AGBA</t>
  </si>
  <si>
    <t>07243897</t>
  </si>
  <si>
    <t>00002620303</t>
  </si>
  <si>
    <t>62</t>
  </si>
  <si>
    <t>GARDE NATIONAL MHAMDIA</t>
  </si>
  <si>
    <t>04742992</t>
  </si>
  <si>
    <t>00001065509</t>
  </si>
  <si>
    <t>12 RUE 11181 CITE NOZHA MOUROUJ 2</t>
  </si>
  <si>
    <t>EL MONTAZAH MOUROUJ</t>
  </si>
  <si>
    <t>07128561</t>
  </si>
  <si>
    <t>00001242975</t>
  </si>
  <si>
    <t>6 RUE MOURITANIE CITE AMEN MHAMDIA</t>
  </si>
  <si>
    <t>CITE MED ALI</t>
  </si>
  <si>
    <t>07220156014</t>
  </si>
  <si>
    <t>61</t>
  </si>
  <si>
    <t>RUE FAKIH MED TAHENTI CITE KHALED IBN EL WALID</t>
  </si>
  <si>
    <t>07251302</t>
  </si>
  <si>
    <t>00002879467</t>
  </si>
  <si>
    <t>29 RUE ALI DOUAAGI CITE 18 JANVIER ETTADHAMEN</t>
  </si>
  <si>
    <t>09775615</t>
  </si>
  <si>
    <t>CITE TOUHEMI SIDI TOUMI BNI KHALED</t>
  </si>
  <si>
    <t>ABSENCE NON JUSTIFIE</t>
  </si>
  <si>
    <t>04650319</t>
  </si>
  <si>
    <t>01145012550</t>
  </si>
  <si>
    <t>14 RUE 42586 TUNIS</t>
  </si>
  <si>
    <t>09161748</t>
  </si>
  <si>
    <t>00002645711</t>
  </si>
  <si>
    <t>80</t>
  </si>
  <si>
    <t>SANHEJA OUED ELLIL</t>
  </si>
  <si>
    <t>07133858</t>
  </si>
  <si>
    <t>00002616731</t>
  </si>
  <si>
    <t>5 RUE HABIB THAMEUR MHAMDIA</t>
  </si>
  <si>
    <t>09179420</t>
  </si>
  <si>
    <t>00002862499</t>
  </si>
  <si>
    <t>10 RUE MAAROUF ERRASSAFI OUED ELLIL</t>
  </si>
  <si>
    <t>00002891953</t>
  </si>
  <si>
    <t>14 RUE ELYESS IBN ABBESS HRAIRIA</t>
  </si>
  <si>
    <t>GHDIR EL GOLLA</t>
  </si>
  <si>
    <t>discipline</t>
  </si>
  <si>
    <t>04729856</t>
  </si>
  <si>
    <t>00001209828</t>
  </si>
  <si>
    <t>56</t>
  </si>
  <si>
    <t>21 CITE HASSEN BELKHOUJA</t>
  </si>
  <si>
    <t>09172086</t>
  </si>
  <si>
    <t>00001202508</t>
  </si>
  <si>
    <t>24 RUE AKHOUAN SAFA SANHAJA OUED ELLIL</t>
  </si>
  <si>
    <t>04744840</t>
  </si>
  <si>
    <t>00131295007</t>
  </si>
  <si>
    <t>31</t>
  </si>
  <si>
    <t>18 RUE KHOTTAF CITE BASSATINE</t>
  </si>
  <si>
    <t>04830779</t>
  </si>
  <si>
    <t>03303</t>
  </si>
  <si>
    <t>14 RUE IBN NAFISS</t>
  </si>
  <si>
    <t>04692305</t>
  </si>
  <si>
    <t>01145012542</t>
  </si>
  <si>
    <t>16 RUE 525 JINEN ZITOUN JAYARA</t>
  </si>
  <si>
    <t>04670667</t>
  </si>
  <si>
    <t>01145012569</t>
  </si>
  <si>
    <t>14 RUE BECHIR BEN SAFOUAN CITE ENNASIM</t>
  </si>
  <si>
    <t>07198579</t>
  </si>
  <si>
    <t>00002270473</t>
  </si>
  <si>
    <t>3 RUE 10569 EL OUARDIA</t>
  </si>
  <si>
    <t>RESPONSABLE RESSOURCES HUMAINES</t>
  </si>
  <si>
    <t>Human Resources</t>
  </si>
  <si>
    <t>03771728</t>
  </si>
  <si>
    <t>00800</t>
  </si>
  <si>
    <t>81007039034</t>
  </si>
  <si>
    <t>14 RUE DU NIL CITE HIDHAB</t>
  </si>
  <si>
    <t>07363213</t>
  </si>
  <si>
    <t>00002898683</t>
  </si>
  <si>
    <t>18 RUE WALID IBN OKBA DAOUAR HICHER</t>
  </si>
  <si>
    <t>TERMINUS 56</t>
  </si>
  <si>
    <t>07200134</t>
  </si>
  <si>
    <t>02222</t>
  </si>
  <si>
    <t>BTK</t>
  </si>
  <si>
    <t>7 RUE 10400 OUARDIA</t>
  </si>
  <si>
    <t>Arrêt 24</t>
  </si>
  <si>
    <t>04697970</t>
  </si>
  <si>
    <t>00001085943</t>
  </si>
  <si>
    <t>13 RUE 4120 EZZOUHOUR</t>
  </si>
  <si>
    <t>EL AGBA 2</t>
  </si>
  <si>
    <t>07293252</t>
  </si>
  <si>
    <t>11110217606</t>
  </si>
  <si>
    <t>19 RUE YANABIAA GHDIR EL GOLLA HRAIRIA</t>
  </si>
  <si>
    <t>09508036</t>
  </si>
  <si>
    <t>00001225143</t>
  </si>
  <si>
    <t>89</t>
  </si>
  <si>
    <t>HAFSIA BORJ EL AMRI</t>
  </si>
  <si>
    <t>06895340</t>
  </si>
  <si>
    <t>00002895168</t>
  </si>
  <si>
    <t>64</t>
  </si>
  <si>
    <t>HOUMET SIDI BANNOUR MOKNIN</t>
  </si>
  <si>
    <t>MONASTIR</t>
  </si>
  <si>
    <t>07701</t>
  </si>
  <si>
    <t>CITE EL OMMEL SAKIT SIDI YOUSSEF</t>
  </si>
  <si>
    <t>MOUROUJ 3</t>
  </si>
  <si>
    <t>01145012372</t>
  </si>
  <si>
    <t>2 RUE 4030 SIDI HASSINE</t>
  </si>
  <si>
    <t>09169737</t>
  </si>
  <si>
    <t>00001415091</t>
  </si>
  <si>
    <t>23</t>
  </si>
  <si>
    <t>RUE ABESSE IBN ABDELMOTTALEB EL GOBAA</t>
  </si>
  <si>
    <t>04721548</t>
  </si>
  <si>
    <t>00061836490</t>
  </si>
  <si>
    <t>29</t>
  </si>
  <si>
    <t>14 RUE 20 MARS SIDI HASSINE</t>
  </si>
  <si>
    <t>COFAT SIDI HASSINE</t>
  </si>
  <si>
    <t>07166309</t>
  </si>
  <si>
    <t>22 RUE 9118 JEBAL JELOUD</t>
  </si>
  <si>
    <t>04815585</t>
  </si>
  <si>
    <t>00001524630</t>
  </si>
  <si>
    <t>13 RUE ROMENE SIDI HASSINE</t>
  </si>
  <si>
    <t>04668979</t>
  </si>
  <si>
    <t>00002893357</t>
  </si>
  <si>
    <t>65</t>
  </si>
  <si>
    <t>4 RUE 3025 CITE HLELE</t>
  </si>
  <si>
    <t>GHAZELI</t>
  </si>
  <si>
    <t>04824774</t>
  </si>
  <si>
    <t>38105531196</t>
  </si>
  <si>
    <t>90</t>
  </si>
  <si>
    <t>1 IMPASSE 4267 CITE MNASRIA EL AGBA</t>
  </si>
  <si>
    <t>04800987</t>
  </si>
  <si>
    <t>06501</t>
  </si>
  <si>
    <t>32 RUE 4229 CITE ELFEHRI EL AGBAA</t>
  </si>
  <si>
    <t>Malek weslati</t>
  </si>
  <si>
    <t>01145011309</t>
  </si>
  <si>
    <t>8 RUE CITE EL ONS SIDI HASSINE</t>
  </si>
  <si>
    <t>08977825</t>
  </si>
  <si>
    <t>38105526722</t>
  </si>
  <si>
    <t>15 RUE 42590 CITE EL FEHRI EL AGBA</t>
  </si>
  <si>
    <t>YOUSSEF KHALOUI</t>
  </si>
  <si>
    <t>09955419</t>
  </si>
  <si>
    <t>13500</t>
  </si>
  <si>
    <t>00000802804</t>
  </si>
  <si>
    <t>CITE DHOBAT KHAZNADAR</t>
  </si>
  <si>
    <t>BARDO</t>
  </si>
  <si>
    <t>ARTISANA</t>
  </si>
  <si>
    <t>07331158</t>
  </si>
  <si>
    <t>00002900038</t>
  </si>
  <si>
    <t>SIDI ALI HATTAB MORNAGUIA</t>
  </si>
  <si>
    <t>00133100414</t>
  </si>
  <si>
    <t>5 RUE ENNAKHIL JAYARA</t>
  </si>
  <si>
    <t>02400</t>
  </si>
  <si>
    <t>00000713886</t>
  </si>
  <si>
    <t>CITE MRAD SIDI HASSINE</t>
  </si>
  <si>
    <t>04830006</t>
  </si>
  <si>
    <t>00062105374</t>
  </si>
  <si>
    <t>8 RUE 1110 SIDI HASSINE</t>
  </si>
  <si>
    <t>Fin de contrat</t>
  </si>
  <si>
    <t>04312</t>
  </si>
  <si>
    <t>80062031596</t>
  </si>
  <si>
    <t>42</t>
  </si>
  <si>
    <t>26 RUE 4506 SOMRANE</t>
  </si>
  <si>
    <t>09178070</t>
  </si>
  <si>
    <t>00000704931</t>
  </si>
  <si>
    <t>CITE EL WAHA EL AGBA IMM EL WALID 3</t>
  </si>
  <si>
    <t>04709923</t>
  </si>
  <si>
    <t>00001413164</t>
  </si>
  <si>
    <t>81</t>
  </si>
  <si>
    <t>13 RUE EL ONS CITE HASSEN BELKHOUJA</t>
  </si>
  <si>
    <t>04824600</t>
  </si>
  <si>
    <t>08908</t>
  </si>
  <si>
    <t>25 RUE 4035 MALLASSINE</t>
  </si>
  <si>
    <t>EZZOUHOUR</t>
  </si>
  <si>
    <t>44 RUE BERLINE MOUROUJ 5</t>
  </si>
  <si>
    <t>07221690</t>
  </si>
  <si>
    <t>00002848635</t>
  </si>
  <si>
    <t>33 RUE 9260 JBEL JELOUD</t>
  </si>
  <si>
    <t>JEBAL JELOUD</t>
  </si>
  <si>
    <t>07159064</t>
  </si>
  <si>
    <t>12700</t>
  </si>
  <si>
    <t>00000709648</t>
  </si>
  <si>
    <t>26</t>
  </si>
  <si>
    <t>19 RUE SABRA ET CHATELLA CITE IZDIHAR</t>
  </si>
  <si>
    <t>07101954</t>
  </si>
  <si>
    <t>02700</t>
  </si>
  <si>
    <t>00000582089</t>
  </si>
  <si>
    <t>23 RUE 10410 CITE ENNOUR</t>
  </si>
  <si>
    <t>OUARDIA</t>
  </si>
  <si>
    <t>faute Qualité coupe</t>
  </si>
  <si>
    <t>09955528</t>
  </si>
  <si>
    <t>03200</t>
  </si>
  <si>
    <t>00000577902</t>
  </si>
  <si>
    <t>RUE OM KALTHOUM IMM SAADA 4ETAGE APP 4</t>
  </si>
  <si>
    <t>KHAZNADAR</t>
  </si>
  <si>
    <t>07174766</t>
  </si>
  <si>
    <t>03000</t>
  </si>
  <si>
    <t>00825024859</t>
  </si>
  <si>
    <t>11 RUE EL MAARI CITE HACHED M4HAMDIA</t>
  </si>
  <si>
    <t>04731280</t>
  </si>
  <si>
    <t>00000176125</t>
  </si>
  <si>
    <t>13 RUE ABDALLAH IBN HABHAB</t>
  </si>
  <si>
    <t>07172387</t>
  </si>
  <si>
    <t>00002587077</t>
  </si>
  <si>
    <t>MOSQUE ESSALEM MHAMDIA</t>
  </si>
  <si>
    <t>07166348</t>
  </si>
  <si>
    <t>23 RUE 9182 SIDI FATHALLAH</t>
  </si>
  <si>
    <t>07138721</t>
  </si>
  <si>
    <t>00002901806</t>
  </si>
  <si>
    <t>35</t>
  </si>
  <si>
    <t>13 RUE HERGLA EL OUARDIA</t>
  </si>
  <si>
    <t>09167177</t>
  </si>
  <si>
    <t>00002899337</t>
  </si>
  <si>
    <t>RUE IBN EL KAYEM EL JAWZIA SANHAJA</t>
  </si>
  <si>
    <t>04822330</t>
  </si>
  <si>
    <t>01145012879</t>
  </si>
  <si>
    <t>6 RUE 201 CITE MRAD SEDJOUMI</t>
  </si>
  <si>
    <t>04817308</t>
  </si>
  <si>
    <t>00002967267</t>
  </si>
  <si>
    <t>3 RUE HASSINE BOUZAIENE CITE BOUGATFA2</t>
  </si>
  <si>
    <t>09185401</t>
  </si>
  <si>
    <t>00002334696</t>
  </si>
  <si>
    <t>82</t>
  </si>
  <si>
    <t>RUE HALAB CITE TAIEB MHIRI MORNAGUIA</t>
  </si>
  <si>
    <t>07078245</t>
  </si>
  <si>
    <t>50600</t>
  </si>
  <si>
    <t>67121647015</t>
  </si>
  <si>
    <t>RUE DR ZOUHAIER SAFI CITE EL ATIK</t>
  </si>
  <si>
    <t>07072511</t>
  </si>
  <si>
    <t>00002902015</t>
  </si>
  <si>
    <t>8 RUE 10490 CITE ENNOUR KABARIA</t>
  </si>
  <si>
    <t>KABARIA</t>
  </si>
  <si>
    <t>07208462</t>
  </si>
  <si>
    <t>00240007729</t>
  </si>
  <si>
    <t>RUE BANI KHALED RESIDENCE KASR CITE HACHED 2</t>
  </si>
  <si>
    <t>09194532</t>
  </si>
  <si>
    <t>00002900809</t>
  </si>
  <si>
    <t>34 RUE ABDELAZIZE THAALBI SANHEJA</t>
  </si>
  <si>
    <t>00133100598</t>
  </si>
  <si>
    <t>11 RUE GHANDI SIDI HASSINE</t>
  </si>
  <si>
    <t>07300428</t>
  </si>
  <si>
    <t>00001498421</t>
  </si>
  <si>
    <t>12 RUE YAHYA SOULAYMANI SANHEJA</t>
  </si>
  <si>
    <t>04848643</t>
  </si>
  <si>
    <t>00002838822</t>
  </si>
  <si>
    <t>36 RUE 68 EZZAHROUNI</t>
  </si>
  <si>
    <t>09991742</t>
  </si>
  <si>
    <t>BTS LOGISTIQUE</t>
  </si>
  <si>
    <t>00000709276</t>
  </si>
  <si>
    <t>CITE EL MECHTEL EL AGBA</t>
  </si>
  <si>
    <t>OUED GUERIANA AGBA</t>
  </si>
  <si>
    <t>00062323365</t>
  </si>
  <si>
    <t>11 RUE BAHR EL YABANE CITE EL ONS SIDI HASSINE</t>
  </si>
  <si>
    <t>04713765</t>
  </si>
  <si>
    <t>01145012860</t>
  </si>
  <si>
    <t>68 RUE ISTANBOUL SIDI HASSINE</t>
  </si>
  <si>
    <t>07063974</t>
  </si>
  <si>
    <t>01305005157</t>
  </si>
  <si>
    <t>CITE BIR EZZANGA EZZAOUIA MORNAG</t>
  </si>
  <si>
    <t>07160600</t>
  </si>
  <si>
    <t>00002902576</t>
  </si>
  <si>
    <t>CITE ESSALEM MGHIRA INZEL FOUCHANA</t>
  </si>
  <si>
    <t>CITE PRIME FOUCHANA</t>
  </si>
  <si>
    <t>07930933</t>
  </si>
  <si>
    <t>00000714978</t>
  </si>
  <si>
    <t>69</t>
  </si>
  <si>
    <t>1 RUE LA VERITE DENDEN</t>
  </si>
  <si>
    <t>DENDEN</t>
  </si>
  <si>
    <t>04711141</t>
  </si>
  <si>
    <t>50040434144</t>
  </si>
  <si>
    <t>1 IMPASSE 6 RUE 4267 EL AGBA</t>
  </si>
  <si>
    <t>00002838453</t>
  </si>
  <si>
    <t>2 BIS RUE EL ISMAI SIDI HASSINE</t>
  </si>
  <si>
    <t>31007052345</t>
  </si>
  <si>
    <t>59 RUE 4692 CITE ESSALAMA EZZAHROUNI</t>
  </si>
  <si>
    <t>07132481</t>
  </si>
  <si>
    <t>01705583173</t>
  </si>
  <si>
    <t>8 RUE CITE EL FATH SIDI FATHALLAH</t>
  </si>
  <si>
    <t>04720011</t>
  </si>
  <si>
    <t>00002709601</t>
  </si>
  <si>
    <t>14 RUE STOKHOLM SIDI HASSINE</t>
  </si>
  <si>
    <t>09179720</t>
  </si>
  <si>
    <t>00002904613</t>
  </si>
  <si>
    <t>RUE 5405 CITE KHALED IBN EL WALID</t>
  </si>
  <si>
    <t>06878327</t>
  </si>
  <si>
    <t>72 RUE ZEMBRA CITE ENNASR FOUCHANA</t>
  </si>
  <si>
    <t>TECHNICIEN INFORMATIQUE</t>
  </si>
  <si>
    <t>04826476</t>
  </si>
  <si>
    <t>23 RUE TOURESLI MONFLEURIE</t>
  </si>
  <si>
    <t>00002831038</t>
  </si>
  <si>
    <t>20 RUE 42209 GHDIR EL GOLLA HRAIRIA</t>
  </si>
  <si>
    <t>OUVRIER COUPE</t>
  </si>
  <si>
    <t>08948206</t>
  </si>
  <si>
    <t>04301</t>
  </si>
  <si>
    <t>01121618336</t>
  </si>
  <si>
    <t>CITE BEN RHOUMA SIDI HASSINE</t>
  </si>
  <si>
    <t>04842697</t>
  </si>
  <si>
    <t>00002902226</t>
  </si>
  <si>
    <t>18 RUE 5524 CITE KHALED IBN EL WALID</t>
  </si>
  <si>
    <t>08244808</t>
  </si>
  <si>
    <t>08901264091</t>
  </si>
  <si>
    <t>ARGOUB EZZATER MEDJEZ EL BAB</t>
  </si>
  <si>
    <t>04823521</t>
  </si>
  <si>
    <t>00133114643</t>
  </si>
  <si>
    <t>12 RUE 4477 CITE HWASS HRAIRIA</t>
  </si>
  <si>
    <t>07382790</t>
  </si>
  <si>
    <t>00002903546</t>
  </si>
  <si>
    <t>RUE ABDALLAH BHIRI CITE KHALED IBN EL WALID</t>
  </si>
  <si>
    <t>04843471</t>
  </si>
  <si>
    <t>24</t>
  </si>
  <si>
    <t>02005</t>
  </si>
  <si>
    <t>45102531101</t>
  </si>
  <si>
    <t>1 RUE MCHIRI SIDI HASSINE</t>
  </si>
  <si>
    <t>14 RUE IBN ENNAFIS CITE MISTIRI</t>
  </si>
  <si>
    <t>07363002</t>
  </si>
  <si>
    <t>MSAADINE BORJ EL AMRI</t>
  </si>
  <si>
    <t>BORJ EL AMRI</t>
  </si>
  <si>
    <t>09154353</t>
  </si>
  <si>
    <t>14103</t>
  </si>
  <si>
    <t>10220012874</t>
  </si>
  <si>
    <t>RUE LA MOSQUE MORNAGUIA</t>
  </si>
  <si>
    <t>04702129</t>
  </si>
  <si>
    <t>02706</t>
  </si>
  <si>
    <t>11 RUE 4685 EZZAHROUNI</t>
  </si>
  <si>
    <t>04707674</t>
  </si>
  <si>
    <t>00002904104</t>
  </si>
  <si>
    <t>18 RUE 42253 GHDIR EL GOLLA EL AGBA</t>
  </si>
  <si>
    <t>07169123</t>
  </si>
  <si>
    <t>00002903812</t>
  </si>
  <si>
    <t>18 RUE 42444 OUED GUERIANA</t>
  </si>
  <si>
    <t>00002657116</t>
  </si>
  <si>
    <t>6 AVENU SANHEJA OUED ELLIL</t>
  </si>
  <si>
    <t>00002612906</t>
  </si>
  <si>
    <t>40</t>
  </si>
  <si>
    <t>9 RUE IBN EL KAYEM EL JAWZIA SANHEJA</t>
  </si>
  <si>
    <t>HMAIEM</t>
  </si>
  <si>
    <t>04674854</t>
  </si>
  <si>
    <t>4 RUE EL KHOTTAF KHAZNADAR</t>
  </si>
  <si>
    <t>07338799</t>
  </si>
  <si>
    <t>38105532213</t>
  </si>
  <si>
    <t>46</t>
  </si>
  <si>
    <t>54 RUE 4267 IMPASSE 05 EL AGBA</t>
  </si>
  <si>
    <t>04820984</t>
  </si>
  <si>
    <t>00002894397</t>
  </si>
  <si>
    <t>49</t>
  </si>
  <si>
    <t>MENZEL HABIB BORJ EL AMRI</t>
  </si>
  <si>
    <t>MANZEL HABIB</t>
  </si>
  <si>
    <t>07064612</t>
  </si>
  <si>
    <t>07601</t>
  </si>
  <si>
    <t>EL INTILAKA</t>
  </si>
  <si>
    <t>07373663</t>
  </si>
  <si>
    <t>00001730653</t>
  </si>
  <si>
    <t>BOUHNACH CITE EL BASSATINE</t>
  </si>
  <si>
    <t>BOUHNACH MORNAGUIA</t>
  </si>
  <si>
    <t>09161467</t>
  </si>
  <si>
    <t>00131296973</t>
  </si>
  <si>
    <t>28 RUE KHANSA SIDI HASSINE</t>
  </si>
  <si>
    <t>09157125</t>
  </si>
  <si>
    <t>00002909272</t>
  </si>
  <si>
    <t>3 RUE SALEM BOUHAJEB SANHEJA</t>
  </si>
  <si>
    <t>02341630</t>
  </si>
  <si>
    <t>00002877053</t>
  </si>
  <si>
    <t>CITE FAYALA  MOUROUJ 3</t>
  </si>
  <si>
    <t>04717883</t>
  </si>
  <si>
    <t>00002905476</t>
  </si>
  <si>
    <t>83</t>
  </si>
  <si>
    <t>11 RUE ABOU KACEM CHEBBI</t>
  </si>
  <si>
    <t>04691970</t>
  </si>
  <si>
    <t>00002905234</t>
  </si>
  <si>
    <t>4 RUE 212 CITE MRAD SEDJOUMI</t>
  </si>
  <si>
    <t>07317577</t>
  </si>
  <si>
    <t>00002906090</t>
  </si>
  <si>
    <t>12 RUE AYOUB EL ANSARI SANHEJA</t>
  </si>
  <si>
    <t>07327693</t>
  </si>
  <si>
    <t>00002908213</t>
  </si>
  <si>
    <t>EL FAJJA MORNAGUIA</t>
  </si>
  <si>
    <t>00967021</t>
  </si>
  <si>
    <t>00002906244</t>
  </si>
  <si>
    <t>RUE JEBAL BARGO BORJ CHAKIR</t>
  </si>
  <si>
    <t>07278597</t>
  </si>
  <si>
    <t>00002579151</t>
  </si>
  <si>
    <t>BIR BENJIMA MORNAGUIA</t>
  </si>
  <si>
    <t>07055976</t>
  </si>
  <si>
    <t>03211</t>
  </si>
  <si>
    <t>18 RUE MOHAMED 5 BEN AROUS</t>
  </si>
  <si>
    <t>MG BEN AROUS</t>
  </si>
  <si>
    <t>04873881</t>
  </si>
  <si>
    <t>01500</t>
  </si>
  <si>
    <t>00000596147</t>
  </si>
  <si>
    <t>11 RUE 6246 EL OMRAN SUPERIEUR</t>
  </si>
  <si>
    <t>INTILAKA</t>
  </si>
  <si>
    <t>09188585</t>
  </si>
  <si>
    <t>09701</t>
  </si>
  <si>
    <t>7 RUE ERRAJA SANHEJA</t>
  </si>
  <si>
    <t>encours</t>
  </si>
  <si>
    <t>07380576</t>
  </si>
  <si>
    <t>00001753521</t>
  </si>
  <si>
    <t>7 RUE ABDELMLAK IBN MAROUEN</t>
  </si>
  <si>
    <t>07360494</t>
  </si>
  <si>
    <t>00002907072</t>
  </si>
  <si>
    <t>07361343</t>
  </si>
  <si>
    <t>00000933641</t>
  </si>
  <si>
    <t>RUE AKHAWEN ESSAFA SANHEJA</t>
  </si>
  <si>
    <t>00000718703</t>
  </si>
  <si>
    <t>97</t>
  </si>
  <si>
    <t>40 RUE OMAR IBN EL ASSE</t>
  </si>
  <si>
    <t>CITE TOUMIA MORNAGUIA</t>
  </si>
  <si>
    <t>04830465</t>
  </si>
  <si>
    <t>01145013239</t>
  </si>
  <si>
    <t>12 RUE 42775 BIRINE</t>
  </si>
  <si>
    <t>mariage</t>
  </si>
  <si>
    <t>01121622376</t>
  </si>
  <si>
    <t>10 RUE FATMA EZZAHRA</t>
  </si>
  <si>
    <t>04726795</t>
  </si>
  <si>
    <t>01145012976</t>
  </si>
  <si>
    <t>16 RUE BORJ BOURGUIBA JAYARA</t>
  </si>
  <si>
    <t>09505929</t>
  </si>
  <si>
    <t>02511</t>
  </si>
  <si>
    <t>10031618317</t>
  </si>
  <si>
    <t>41</t>
  </si>
  <si>
    <t>RUE JERISSA CITE KHALED IBN EL WALID DAWAR HICHER</t>
  </si>
  <si>
    <t>06856077</t>
  </si>
  <si>
    <t>13 RUE MEGRINE CITE EL MESK</t>
  </si>
  <si>
    <t>00002541945</t>
  </si>
  <si>
    <t>26 RUE DE SCIENCE CITE HEDI NOUIRA</t>
  </si>
  <si>
    <t>00001683439</t>
  </si>
  <si>
    <t>10 RUE ARABI SAOUDIT CITE EL FATH</t>
  </si>
  <si>
    <t>07244261</t>
  </si>
  <si>
    <t>00002649253</t>
  </si>
  <si>
    <t>BLOC 15 ARDH BALI NOUVELLE MEDINA 3</t>
  </si>
  <si>
    <t>00131297242</t>
  </si>
  <si>
    <t>CITE MED ALI JAYARA</t>
  </si>
  <si>
    <t>04706412</t>
  </si>
  <si>
    <t>00001033184</t>
  </si>
  <si>
    <t>23 RUE 42238 GHDIR EL GOLLA</t>
  </si>
  <si>
    <t>09473967</t>
  </si>
  <si>
    <t>CITE MANOUBIA ZAHROUNI</t>
  </si>
  <si>
    <t>09161741</t>
  </si>
  <si>
    <t>01718105816</t>
  </si>
  <si>
    <t>LOT 142 BEAU SEJOUR EL AGBA</t>
  </si>
  <si>
    <t>EL AGBA</t>
  </si>
  <si>
    <t>07374073</t>
  </si>
  <si>
    <t>00001688284</t>
  </si>
  <si>
    <t>07738832</t>
  </si>
  <si>
    <t>00002912417</t>
  </si>
  <si>
    <t>26 RUE 89 CITE BOUGATFA</t>
  </si>
  <si>
    <t>07236396</t>
  </si>
  <si>
    <t>63 RUE 10401 CITE ENNOUR</t>
  </si>
  <si>
    <t>07142869</t>
  </si>
  <si>
    <t>00002552484</t>
  </si>
  <si>
    <t>13</t>
  </si>
  <si>
    <t>12 RUE 10561 CITE ENNOUR</t>
  </si>
  <si>
    <t>07089311</t>
  </si>
  <si>
    <t>00002670040</t>
  </si>
  <si>
    <t>35 RUE 10112 KABARIA</t>
  </si>
  <si>
    <t>04730929</t>
  </si>
  <si>
    <t>00002971412</t>
  </si>
  <si>
    <t>28 RUE 42259 GHDIR EL GOLLA</t>
  </si>
  <si>
    <t>06926471</t>
  </si>
  <si>
    <t xml:space="preserve">02 RUE EL KIFAH </t>
  </si>
  <si>
    <t>07222135</t>
  </si>
  <si>
    <t>00002538651</t>
  </si>
  <si>
    <t>24 RUE 9261 JEBAL JELOUD</t>
  </si>
  <si>
    <t>49 RUE LA France SIDI HASSINE</t>
  </si>
  <si>
    <t>00002533766</t>
  </si>
  <si>
    <t>RUE EL ASALA SANHEJA 2 OUED ELLIL</t>
  </si>
  <si>
    <t>00002918214</t>
  </si>
  <si>
    <t>23 RUE MONCEF BAY SIDI HASSINE</t>
  </si>
  <si>
    <t>04849105</t>
  </si>
  <si>
    <t>00002910328</t>
  </si>
  <si>
    <t>4 RUE ELLAYMOUN SIDI HASSINE</t>
  </si>
  <si>
    <t>04734747</t>
  </si>
  <si>
    <t>07840094302</t>
  </si>
  <si>
    <t>9 RUE 214 CITE MRAD</t>
  </si>
  <si>
    <t>04802733</t>
  </si>
  <si>
    <t>19272511101</t>
  </si>
  <si>
    <t>LOT 257 CITE SALAH BEN ALI SIDI HASSINE</t>
  </si>
  <si>
    <t>04574987</t>
  </si>
  <si>
    <t>01145013050</t>
  </si>
  <si>
    <t>6 RUE EZZOUHOUR CITE MED ALI</t>
  </si>
  <si>
    <t>04830673</t>
  </si>
  <si>
    <t>00002371116</t>
  </si>
  <si>
    <t>22 RUE BAHR ECHAMEL JAYARA</t>
  </si>
  <si>
    <t>00002371119</t>
  </si>
  <si>
    <t>24 RUE AZIZA OTHMANA SIDI HASSINE</t>
  </si>
  <si>
    <t>03300</t>
  </si>
  <si>
    <t>00000149734</t>
  </si>
  <si>
    <t>78</t>
  </si>
  <si>
    <t>7 RUE 42151 ZAHROUNI</t>
  </si>
  <si>
    <t>04832740</t>
  </si>
  <si>
    <t>20 RUE HABIB THAMER</t>
  </si>
  <si>
    <t>00002905287</t>
  </si>
  <si>
    <t>44 RUE 66 ZAHROUNI</t>
  </si>
  <si>
    <t>09186850</t>
  </si>
  <si>
    <t>50057368003</t>
  </si>
  <si>
    <t>74</t>
  </si>
  <si>
    <t>3 RUE EL KAMAR DENDEN</t>
  </si>
  <si>
    <t>07130982</t>
  </si>
  <si>
    <t>00000970410</t>
  </si>
  <si>
    <t>11 CITE BELLAAOUAR NAASSEN</t>
  </si>
  <si>
    <t>07208265</t>
  </si>
  <si>
    <t>14003</t>
  </si>
  <si>
    <t>10340003291</t>
  </si>
  <si>
    <t>137 BIS SAINT JACK NOUVELLE MEDINA</t>
  </si>
  <si>
    <t>04843507</t>
  </si>
  <si>
    <t>00002911689</t>
  </si>
  <si>
    <t>04 RUE 3405 SIDI HASSINE</t>
  </si>
  <si>
    <t>00002915991</t>
  </si>
  <si>
    <t>3 RUE ABDALLAH IBN MASSOUD</t>
  </si>
  <si>
    <t>07164628</t>
  </si>
  <si>
    <t>00001248692</t>
  </si>
  <si>
    <t>CITE L'ECOLE 2 ZAOUIT MORNAG</t>
  </si>
  <si>
    <t>07106142</t>
  </si>
  <si>
    <t>00002575929</t>
  </si>
  <si>
    <t>20 RUE 10407 CITE ENNOUR</t>
  </si>
  <si>
    <t>07142874</t>
  </si>
  <si>
    <t>00001526946</t>
  </si>
  <si>
    <t>04 RUE 10560 CITE ENNOUR</t>
  </si>
  <si>
    <t>04834151</t>
  </si>
  <si>
    <t>01145013174</t>
  </si>
  <si>
    <t>48</t>
  </si>
  <si>
    <t>36 RUE 42582 CITE BOUGATFA 2</t>
  </si>
  <si>
    <t>01105530244</t>
  </si>
  <si>
    <t>19 RUE ROME</t>
  </si>
  <si>
    <t>00000059089</t>
  </si>
  <si>
    <t>14 RUE JERISSA SIDI HASSINE</t>
  </si>
  <si>
    <t>07177656</t>
  </si>
  <si>
    <t>2 AVENU LA REPUBLIQUE CITE NASSIM 2</t>
  </si>
  <si>
    <t>Ala Khaloui</t>
  </si>
  <si>
    <t>07317351</t>
  </si>
  <si>
    <t>00000727142</t>
  </si>
  <si>
    <t>14 RUE OTHMAN IBN AFFEN</t>
  </si>
  <si>
    <t>04675197</t>
  </si>
  <si>
    <t>00001182236</t>
  </si>
  <si>
    <t>15 RUE 4311 EZZAHROUNI</t>
  </si>
  <si>
    <t>09198266</t>
  </si>
  <si>
    <t>00002541806</t>
  </si>
  <si>
    <t>1 RUE AMMAR IBN YASSER SANHEJA</t>
  </si>
  <si>
    <t>07337338</t>
  </si>
  <si>
    <t>00000873872</t>
  </si>
  <si>
    <t>07236803</t>
  </si>
  <si>
    <t>00002342417</t>
  </si>
  <si>
    <t>09636495</t>
  </si>
  <si>
    <t>00002876921</t>
  </si>
  <si>
    <t>18  RUE ZARZIS CITE BORJ LOUZIR EZ-ZAHRA</t>
  </si>
  <si>
    <t>07307787</t>
  </si>
  <si>
    <t>00001391066</t>
  </si>
  <si>
    <t>RUE 5545 CITE KHALED IBN EL WALID</t>
  </si>
  <si>
    <t>04846941</t>
  </si>
  <si>
    <t>01121622683</t>
  </si>
  <si>
    <t xml:space="preserve">49 RUE PORTUGALE </t>
  </si>
  <si>
    <t>08939743</t>
  </si>
  <si>
    <t>00001907683</t>
  </si>
  <si>
    <t>07362062</t>
  </si>
  <si>
    <t>RUE EL ADLA CITE TORJMAN SANHEJA</t>
  </si>
  <si>
    <t>07874569</t>
  </si>
  <si>
    <t>03807</t>
  </si>
  <si>
    <t>APP 116 BLOC 8 RUE 4740 HRAIRIA</t>
  </si>
  <si>
    <t>07366447</t>
  </si>
  <si>
    <t>00002333246</t>
  </si>
  <si>
    <t>07098620</t>
  </si>
  <si>
    <t>00002586202</t>
  </si>
  <si>
    <t>74 RUE EL-KODS CITE ENNASR NAASEN</t>
  </si>
  <si>
    <t>07200642</t>
  </si>
  <si>
    <t>60708</t>
  </si>
  <si>
    <t>75072472788</t>
  </si>
  <si>
    <t>3 RUE AHMED TLILIL IMPASSE KRAM CITE ENNASR</t>
  </si>
  <si>
    <t>07189479</t>
  </si>
  <si>
    <t>229 RUE ARBI ZARROUK</t>
  </si>
  <si>
    <t>fin contrat prb santé</t>
  </si>
  <si>
    <t>05500</t>
  </si>
  <si>
    <t>00002373297</t>
  </si>
  <si>
    <t>09766232</t>
  </si>
  <si>
    <t>00002373298</t>
  </si>
  <si>
    <t>00002916675</t>
  </si>
  <si>
    <t>01 RUE SIDI BOUROUISSE DOUAR HICHER</t>
  </si>
  <si>
    <t>04823025</t>
  </si>
  <si>
    <t>01105523205</t>
  </si>
  <si>
    <t>26 RUE IMEM RASSAA CITE BOUGATFA 2</t>
  </si>
  <si>
    <t>Bel Hadj Mohamed</t>
  </si>
  <si>
    <t>07183857</t>
  </si>
  <si>
    <t>00001356437</t>
  </si>
  <si>
    <t>40 RUE EL AMIRA EL OUARDIA 4</t>
  </si>
  <si>
    <t>00992417</t>
  </si>
  <si>
    <t>00002918965</t>
  </si>
  <si>
    <t>9 RUE ADALA CITE TORJMAN SANHEJA</t>
  </si>
  <si>
    <t>00002656753</t>
  </si>
  <si>
    <t>24 RUE TAHA HASSINE SIDI HASSINE</t>
  </si>
  <si>
    <t>00002656574</t>
  </si>
  <si>
    <t>8 RUE IBN ROUMI SIDI HASSINE</t>
  </si>
  <si>
    <t>09917332</t>
  </si>
  <si>
    <t>00002277467</t>
  </si>
  <si>
    <t>SNAD EL HADDAD MAKTHAR</t>
  </si>
  <si>
    <t>07159598</t>
  </si>
  <si>
    <t>04909</t>
  </si>
  <si>
    <t>58 RUE EL ITER CITE WIFEK NOUVELLE MEDINA</t>
  </si>
  <si>
    <t>07455174</t>
  </si>
  <si>
    <t>03401</t>
  </si>
  <si>
    <t>CHORFECH 1 KANTRA BIZERT</t>
  </si>
  <si>
    <t>00002632231</t>
  </si>
  <si>
    <t>71</t>
  </si>
  <si>
    <t>KANTRA BIZERT KALAAT ANDALOS</t>
  </si>
  <si>
    <t>PONT DE BIZERT</t>
  </si>
  <si>
    <t>09792677</t>
  </si>
  <si>
    <t>00002642529</t>
  </si>
  <si>
    <t>2 RUE PALESTINE DENDEN</t>
  </si>
  <si>
    <t>BAC</t>
  </si>
  <si>
    <t>01105010709</t>
  </si>
  <si>
    <t>CITE EL AMAL MANOUBA</t>
  </si>
  <si>
    <t>09186549</t>
  </si>
  <si>
    <t>00002117504</t>
  </si>
  <si>
    <t>RUE AKREMA IBN ABI JAHL</t>
  </si>
  <si>
    <t>09619894</t>
  </si>
  <si>
    <t>09618</t>
  </si>
  <si>
    <t>15 RUE LE MARIN CITE TAIEB MHIRI</t>
  </si>
  <si>
    <t>RADES</t>
  </si>
  <si>
    <t>POND RADES</t>
  </si>
  <si>
    <t>mauvaise comportement</t>
  </si>
  <si>
    <t>07117376</t>
  </si>
  <si>
    <t>3ème sec</t>
  </si>
  <si>
    <t>00000591409</t>
  </si>
  <si>
    <t>07187313</t>
  </si>
  <si>
    <t>7ème Base</t>
  </si>
  <si>
    <t>00002258534</t>
  </si>
  <si>
    <t xml:space="preserve">10 RUE H-LIF NOUVELLE MEDINA </t>
  </si>
  <si>
    <t>09195327</t>
  </si>
  <si>
    <t>00002918312</t>
  </si>
  <si>
    <t>RUE KERKANA DAOUAR HICHER</t>
  </si>
  <si>
    <t>09192574</t>
  </si>
  <si>
    <t>LICENCE APPLIQUE</t>
  </si>
  <si>
    <t>04515</t>
  </si>
  <si>
    <t>19 RUE ABDELMALEK BEN MAROUAN</t>
  </si>
  <si>
    <t>07366169</t>
  </si>
  <si>
    <t>7 ème de base</t>
  </si>
  <si>
    <t>00002717320</t>
  </si>
  <si>
    <t>RUE 5413 CITE KHALED IBN EL WALID</t>
  </si>
  <si>
    <t>07009084</t>
  </si>
  <si>
    <t>47</t>
  </si>
  <si>
    <t>00000066066</t>
  </si>
  <si>
    <t>22 RUE 10378 EL WARDIA 6</t>
  </si>
  <si>
    <t>07022869</t>
  </si>
  <si>
    <t>80480</t>
  </si>
  <si>
    <t>41007037396</t>
  </si>
  <si>
    <t>21 RUE ZINE EDDINE IBN EL WARDI</t>
  </si>
  <si>
    <t>4.2</t>
  </si>
  <si>
    <t>04694199</t>
  </si>
  <si>
    <t>6ème prime</t>
  </si>
  <si>
    <t>02601</t>
  </si>
  <si>
    <t>10840055817</t>
  </si>
  <si>
    <t>7 RUE JOUZOR EL KOUMOUR</t>
  </si>
  <si>
    <t>Probléme de transport</t>
  </si>
  <si>
    <t>07202759</t>
  </si>
  <si>
    <t>BTS INFORMATIQUE</t>
  </si>
  <si>
    <t>IMM NOUR APP H1 T1 MOUROUJ</t>
  </si>
  <si>
    <t>12 HEURES COUPE</t>
  </si>
  <si>
    <t>04830690</t>
  </si>
  <si>
    <t>00001612847</t>
  </si>
  <si>
    <t>IMM G APP 4 CITE EL MECHTEL</t>
  </si>
  <si>
    <t>07176372</t>
  </si>
  <si>
    <t>00001694392</t>
  </si>
  <si>
    <t>10 RUE JENDOUBA SIDI MOSBAH</t>
  </si>
  <si>
    <t>MANITENTIONNAIRE</t>
  </si>
  <si>
    <t>OUVRIER ORDINAIRE</t>
  </si>
  <si>
    <t>00002365087</t>
  </si>
  <si>
    <t>18 RUE 4327 ZAHROUNI</t>
  </si>
  <si>
    <t>titularisation</t>
  </si>
  <si>
    <t>04669081</t>
  </si>
  <si>
    <t>00002966918</t>
  </si>
  <si>
    <t>57</t>
  </si>
  <si>
    <t>13 RUE IBN ROCHD JAYARA</t>
  </si>
  <si>
    <t>07240298</t>
  </si>
  <si>
    <t>08101</t>
  </si>
  <si>
    <t>39105514947</t>
  </si>
  <si>
    <t>AVENUE 2 MARS CITE MOURIZI</t>
  </si>
  <si>
    <t>probléme salaire</t>
  </si>
  <si>
    <t>07083248</t>
  </si>
  <si>
    <t>00002968904</t>
  </si>
  <si>
    <t>1 RUE 9180 CITE EL FATH</t>
  </si>
  <si>
    <t>07199039</t>
  </si>
  <si>
    <t>00108</t>
  </si>
  <si>
    <t>01137191302</t>
  </si>
  <si>
    <t>31 CITE BILEL BORJ GHORBEL</t>
  </si>
  <si>
    <t>09195104</t>
  </si>
  <si>
    <t>00002854951</t>
  </si>
  <si>
    <t>CITE BOURAGBA</t>
  </si>
  <si>
    <t>09163493</t>
  </si>
  <si>
    <t>00001987108</t>
  </si>
  <si>
    <t>6 RUE ZINE EL ABIDINE SNOUSSI</t>
  </si>
  <si>
    <t>06883049</t>
  </si>
  <si>
    <t>01145014324</t>
  </si>
  <si>
    <t>5 RUE HAMAMA</t>
  </si>
  <si>
    <t>04514113</t>
  </si>
  <si>
    <t>53594</t>
  </si>
  <si>
    <t>01735380053</t>
  </si>
  <si>
    <t>14 AVENUE ABDELAZIZ THAALBI</t>
  </si>
  <si>
    <t>04799120</t>
  </si>
  <si>
    <t>13403</t>
  </si>
  <si>
    <t>00220000455</t>
  </si>
  <si>
    <t>5 RUE RIHANE CITE EZZOUHOUR</t>
  </si>
  <si>
    <t>04820973</t>
  </si>
  <si>
    <t>01712893110</t>
  </si>
  <si>
    <t>21 RUE 4490 CITE HWASS</t>
  </si>
  <si>
    <t>04529587</t>
  </si>
  <si>
    <t>00002953743</t>
  </si>
  <si>
    <t>17 RUE CITE EL FATH</t>
  </si>
  <si>
    <t>07237527</t>
  </si>
  <si>
    <t>00002620307</t>
  </si>
  <si>
    <t>50</t>
  </si>
  <si>
    <t>ALAYET MHAMDIA</t>
  </si>
  <si>
    <t>07112802</t>
  </si>
  <si>
    <t>01105523216</t>
  </si>
  <si>
    <t>21 RUE IBN DAOUED CITE MOHAMED ALI</t>
  </si>
  <si>
    <t>09172795</t>
  </si>
  <si>
    <t>00002969736</t>
  </si>
  <si>
    <t>6 RUE L'EGALITE SANHEJA</t>
  </si>
  <si>
    <t>Délocalisation</t>
  </si>
  <si>
    <t>04711883</t>
  </si>
  <si>
    <t>50300</t>
  </si>
  <si>
    <t>73121650262</t>
  </si>
  <si>
    <t>22</t>
  </si>
  <si>
    <t>3 RUE 4708 HRAIRIA</t>
  </si>
  <si>
    <t>06905537</t>
  </si>
  <si>
    <t>01145014332</t>
  </si>
  <si>
    <t>25 RUE 3032 IMP 1</t>
  </si>
  <si>
    <t>09176837</t>
  </si>
  <si>
    <t>06206</t>
  </si>
  <si>
    <t>5 RUE ALI TRAD CITE NAJET</t>
  </si>
  <si>
    <t>04749770</t>
  </si>
  <si>
    <t>01145014340</t>
  </si>
  <si>
    <t>36 RUE ABDERRAHMEN AZZEM</t>
  </si>
  <si>
    <t>04716073</t>
  </si>
  <si>
    <t>00002875845</t>
  </si>
  <si>
    <t>10 RUE LOUZANE SIDI HASSINE</t>
  </si>
  <si>
    <t>09175625</t>
  </si>
  <si>
    <t>00001404084</t>
  </si>
  <si>
    <t>07389159</t>
  </si>
  <si>
    <t>00003033628</t>
  </si>
  <si>
    <t>9 RUE HASSINE ZAROUK</t>
  </si>
  <si>
    <t>09178556</t>
  </si>
  <si>
    <t>00002969740</t>
  </si>
  <si>
    <t>30</t>
  </si>
  <si>
    <t>IMPASSE 1 RUE 1 LES JARDIN</t>
  </si>
  <si>
    <t>maladie de sa mére</t>
  </si>
  <si>
    <t>07815497</t>
  </si>
  <si>
    <t>00002968977</t>
  </si>
  <si>
    <t>88</t>
  </si>
  <si>
    <t>RUE 42358 EL AGBA</t>
  </si>
  <si>
    <t>07187060</t>
  </si>
  <si>
    <t>00000939109</t>
  </si>
  <si>
    <t>19 RUE NARJESS CITE LA MUNICIPALITE</t>
  </si>
  <si>
    <t>07296939</t>
  </si>
  <si>
    <t>30 RUE BARGOU DAOUAR HICHER</t>
  </si>
  <si>
    <t>07119242</t>
  </si>
  <si>
    <t>07320080490</t>
  </si>
  <si>
    <t>60 RUE 10407 CITE ENNOUR</t>
  </si>
  <si>
    <t>09169509</t>
  </si>
  <si>
    <t>00002968785</t>
  </si>
  <si>
    <t>HMAIEM MORNAGUIA</t>
  </si>
  <si>
    <t>09186595</t>
  </si>
  <si>
    <t>00002971961</t>
  </si>
  <si>
    <t>01725159384</t>
  </si>
  <si>
    <t>CITE 18 JANVIER CITE ERRIADH</t>
  </si>
  <si>
    <t>LE SERS</t>
  </si>
  <si>
    <t>01105523227</t>
  </si>
  <si>
    <t>09 RUE 3182 CITE DRID</t>
  </si>
  <si>
    <t>00133104886</t>
  </si>
  <si>
    <t>44 RUE 73 EZZAHROUNI</t>
  </si>
  <si>
    <t>maladie</t>
  </si>
  <si>
    <t>50064710072</t>
  </si>
  <si>
    <t>61 RUE IBRAHIM IBN EL ABBESS</t>
  </si>
  <si>
    <t>El Agba</t>
  </si>
  <si>
    <t>07244200</t>
  </si>
  <si>
    <t>CITE HACHED MHAMDIA</t>
  </si>
  <si>
    <t>07216984</t>
  </si>
  <si>
    <t>01105526431</t>
  </si>
  <si>
    <t>4 RUE 10431 OUARDIA 6</t>
  </si>
  <si>
    <t>02317233</t>
  </si>
  <si>
    <t>00002901399</t>
  </si>
  <si>
    <t>13 RUE 76 ZAHROUNI</t>
  </si>
  <si>
    <t>07393814</t>
  </si>
  <si>
    <t>00002628015</t>
  </si>
  <si>
    <t>11 RUE CITE SPROLS CITE KHALED IBN EL WALID</t>
  </si>
  <si>
    <t>07076606</t>
  </si>
  <si>
    <t>60200</t>
  </si>
  <si>
    <t>00735832050</t>
  </si>
  <si>
    <t>137 BUS NOUVEAU LOTISSEMENT SAINT JACK</t>
  </si>
  <si>
    <t>09177169</t>
  </si>
  <si>
    <t>00002993268</t>
  </si>
  <si>
    <t>RAS EL OUED BOUZANA</t>
  </si>
  <si>
    <t>NEFZA</t>
  </si>
  <si>
    <t>07362797</t>
  </si>
  <si>
    <t>00002968637</t>
  </si>
  <si>
    <t>CITE KHALED IBN EL WALID</t>
  </si>
  <si>
    <t>07194897</t>
  </si>
  <si>
    <t>IMM IBN EL JAZZAR A8C 14</t>
  </si>
  <si>
    <t>00002976517</t>
  </si>
  <si>
    <t>BIR LAKHDHAR BOUSALEM</t>
  </si>
  <si>
    <t>JENDOUBA</t>
  </si>
  <si>
    <t>04651793</t>
  </si>
  <si>
    <t>00000289846</t>
  </si>
  <si>
    <t>61 RUE 4282 CITE EL FEHRI</t>
  </si>
  <si>
    <t>09180289</t>
  </si>
  <si>
    <t>01734131630</t>
  </si>
  <si>
    <t>RUE TEBOULTECH TEBOURBA</t>
  </si>
  <si>
    <t>08317472</t>
  </si>
  <si>
    <t>00002968055</t>
  </si>
  <si>
    <t>1 IMPASSE 2 RUE 42355</t>
  </si>
  <si>
    <t>09175303</t>
  </si>
  <si>
    <t>10073346066</t>
  </si>
  <si>
    <t>1 RUE SIDI HALFAOUI CHEBBAOU</t>
  </si>
  <si>
    <t>00002966255</t>
  </si>
  <si>
    <t>06 RUE CERISE</t>
  </si>
  <si>
    <t>04706303</t>
  </si>
  <si>
    <t>00002961793</t>
  </si>
  <si>
    <t>CITE SLAH BALY JAYRA</t>
  </si>
  <si>
    <t>04800817</t>
  </si>
  <si>
    <t>01105523238</t>
  </si>
  <si>
    <t>6 RUE 164 CITE BOUGATFA 2</t>
  </si>
  <si>
    <t>MATERNITE</t>
  </si>
  <si>
    <t>07384293</t>
  </si>
  <si>
    <t>00002968960</t>
  </si>
  <si>
    <t>RUE EL JALA CITE ENNASR</t>
  </si>
  <si>
    <t>07361880</t>
  </si>
  <si>
    <t>00000817292</t>
  </si>
  <si>
    <t>RUE KAMROUN DENDEN</t>
  </si>
  <si>
    <t>07284198</t>
  </si>
  <si>
    <t>00002701062</t>
  </si>
  <si>
    <t>91</t>
  </si>
  <si>
    <t>7 RUE ABESSE IBN ABDELMOTTALEB EL GOBAA</t>
  </si>
  <si>
    <t>09185700</t>
  </si>
  <si>
    <t>00002361099</t>
  </si>
  <si>
    <t>13 RUE EL HAMMAM CITE EL ANBAR</t>
  </si>
  <si>
    <t>INGENIEUR INDUSTRIALISATION</t>
  </si>
  <si>
    <t>INGENIEUR GENIE INDUSTRIEL</t>
  </si>
  <si>
    <t>01810</t>
  </si>
  <si>
    <t>RESIDENSE EL YAMAMA POLARIS BLOC 3</t>
  </si>
  <si>
    <t>BTP</t>
  </si>
  <si>
    <t>03500</t>
  </si>
  <si>
    <t>01045005859</t>
  </si>
  <si>
    <t>03 RUE MUSTAPHA AKKAD</t>
  </si>
  <si>
    <t>08078008</t>
  </si>
  <si>
    <t>BTS</t>
  </si>
  <si>
    <t>00001511856</t>
  </si>
  <si>
    <t>OUED EZZENA AIN MAZER</t>
  </si>
  <si>
    <t>SAKIET SIDI YOUSSEF</t>
  </si>
  <si>
    <t>00002977497</t>
  </si>
  <si>
    <t>RUE JERISSA CITE CHABEB</t>
  </si>
  <si>
    <t>DAOUAR HICHER</t>
  </si>
  <si>
    <t>09168263</t>
  </si>
  <si>
    <t>00002901596</t>
  </si>
  <si>
    <t>4 RUE MOHAMED RACHID RIDHA</t>
  </si>
  <si>
    <t>07192887</t>
  </si>
  <si>
    <t>00000493353</t>
  </si>
  <si>
    <t>106 RUE NARJESS YASMINET</t>
  </si>
  <si>
    <t>07218992</t>
  </si>
  <si>
    <t>10100</t>
  </si>
  <si>
    <t>16105587556</t>
  </si>
  <si>
    <t>CITE BILEL BORJ GHORBEL NOUVELLE MEDINA</t>
  </si>
  <si>
    <t>condition de travail</t>
  </si>
  <si>
    <t>00002911079</t>
  </si>
  <si>
    <t>26 RUE KHALED IBN EL WALID</t>
  </si>
  <si>
    <t>09193377</t>
  </si>
  <si>
    <t>00002898914</t>
  </si>
  <si>
    <t>RUE MOADH IBN JABAL GOBAA</t>
  </si>
  <si>
    <t>GOBAA</t>
  </si>
  <si>
    <t>09189238</t>
  </si>
  <si>
    <t>00002117396</t>
  </si>
  <si>
    <t>12 RUE YOUSSEF ROUISSI GOBBAA</t>
  </si>
  <si>
    <t>suite ABS &amp;comportement</t>
  </si>
  <si>
    <t>10240001615</t>
  </si>
  <si>
    <t>23 RUE 42215 GHDIR EL GOLLA</t>
  </si>
  <si>
    <t>07297191</t>
  </si>
  <si>
    <t>20300</t>
  </si>
  <si>
    <t>00133089803</t>
  </si>
  <si>
    <t>BOURAGBA</t>
  </si>
  <si>
    <t>07382650</t>
  </si>
  <si>
    <t>00002382137</t>
  </si>
  <si>
    <t>19 RUE LA MOSQUE GHDIR EL GOLLA</t>
  </si>
  <si>
    <t>07320355</t>
  </si>
  <si>
    <t>38105537365</t>
  </si>
  <si>
    <t>26 RUE KEHINA CITE MANNAI</t>
  </si>
  <si>
    <t>CONFLIT AVEC CHEF</t>
  </si>
  <si>
    <t>07499663</t>
  </si>
  <si>
    <t>00002632181</t>
  </si>
  <si>
    <t>CITE ERRIADH POND BIZERT</t>
  </si>
  <si>
    <t>KALAAT ANDALOS</t>
  </si>
  <si>
    <t>RESPONSABLE MAGASIN</t>
  </si>
  <si>
    <t>06425116</t>
  </si>
  <si>
    <t>00200</t>
  </si>
  <si>
    <t>00002691733</t>
  </si>
  <si>
    <t>DOUALA TEKELSA</t>
  </si>
  <si>
    <t>04816855</t>
  </si>
  <si>
    <t>38105537796</t>
  </si>
  <si>
    <t>23 RUE 4273 CITE MANASSIR</t>
  </si>
  <si>
    <t>09181032</t>
  </si>
  <si>
    <t>21 RUE ABDALLAH IBN ESSARAH</t>
  </si>
  <si>
    <t>Fakhri</t>
  </si>
  <si>
    <t>09085473</t>
  </si>
  <si>
    <t>00000620954</t>
  </si>
  <si>
    <t>7 RUE BATTENI CITE EL FAOUZ</t>
  </si>
  <si>
    <t>07105494</t>
  </si>
  <si>
    <t>00000618281</t>
  </si>
  <si>
    <t>36 RUE 10485 CITE ENNOUR</t>
  </si>
  <si>
    <t>PONT EL YASMINETTE</t>
  </si>
  <si>
    <t>Adel</t>
  </si>
  <si>
    <t>nouvelle opportunité</t>
  </si>
  <si>
    <t>04828225</t>
  </si>
  <si>
    <t>02001</t>
  </si>
  <si>
    <t>10140090271</t>
  </si>
  <si>
    <t>20 RUE 4455 CITE SOLTANI</t>
  </si>
  <si>
    <t>05514</t>
  </si>
  <si>
    <t>00078784642</t>
  </si>
  <si>
    <t xml:space="preserve">01 RUE 4280 CITE EL FEHRI </t>
  </si>
  <si>
    <t>01900</t>
  </si>
  <si>
    <t>00000629845</t>
  </si>
  <si>
    <t>LOT 139 LOTISSEMENT BEAU SEJOUR</t>
  </si>
  <si>
    <t>INGENIEUR GENIE MECANIQUE</t>
  </si>
  <si>
    <t>00000594608</t>
  </si>
  <si>
    <t>02 RUE 223 SIDI HASSINE</t>
  </si>
  <si>
    <t>09618773</t>
  </si>
  <si>
    <t>01200</t>
  </si>
  <si>
    <t>00000837073</t>
  </si>
  <si>
    <t>11 RUE TAHER BEN ACHOUR SIDI REZUIG</t>
  </si>
  <si>
    <t>MEGRINE</t>
  </si>
  <si>
    <t>04731057</t>
  </si>
  <si>
    <t>81007110581</t>
  </si>
  <si>
    <t>8 JEBAL KHAROUBA LACANIA</t>
  </si>
  <si>
    <t>LACAGNE</t>
  </si>
  <si>
    <t>01441158918</t>
  </si>
  <si>
    <t>56 LOTISSEMENT MERMECH IMM SOMABI</t>
  </si>
  <si>
    <t>YASMINET</t>
  </si>
  <si>
    <t>07193610</t>
  </si>
  <si>
    <t>06120689353</t>
  </si>
  <si>
    <t>RADES MELIANE</t>
  </si>
  <si>
    <t>09487321</t>
  </si>
  <si>
    <t>00002654795</t>
  </si>
  <si>
    <t>YASMINET NOUVELLE MEDINA</t>
  </si>
  <si>
    <t>07084825</t>
  </si>
  <si>
    <t>00001062255</t>
  </si>
  <si>
    <t>IMM B 2 APP 2,1 Rés KORONFEL MOUROUJ 4</t>
  </si>
  <si>
    <t>MOUROUJ 4</t>
  </si>
  <si>
    <t>RESPONSABLE QUALITE</t>
  </si>
  <si>
    <t>07079881</t>
  </si>
  <si>
    <t>01905</t>
  </si>
  <si>
    <t>91110180887</t>
  </si>
  <si>
    <t>3 RUE AQUABA CITE MONCEF BEY</t>
  </si>
  <si>
    <t>APPROVISONNEUR-COORDINATEUR LOGISTIQUE</t>
  </si>
  <si>
    <t>07144064</t>
  </si>
  <si>
    <t>00000208192</t>
  </si>
  <si>
    <t>32</t>
  </si>
  <si>
    <t>16 RUE SKIKDA JEBAL JELOUD</t>
  </si>
  <si>
    <t>13 RUE 10401 KABARIA</t>
  </si>
  <si>
    <t>00000843111</t>
  </si>
  <si>
    <t xml:space="preserve"> 30 RUE 4235CITE BOUZAIEN</t>
  </si>
  <si>
    <t>36 RUE EGYPT CITE 20 MARS</t>
  </si>
  <si>
    <t>07202024</t>
  </si>
  <si>
    <t>04501</t>
  </si>
  <si>
    <t>39 RUE ZURICK MOUROUJ 4</t>
  </si>
  <si>
    <t>09460590</t>
  </si>
  <si>
    <t>00001969775</t>
  </si>
  <si>
    <t>MOUROUJ 4 BEN AROUS</t>
  </si>
  <si>
    <t>00002991954</t>
  </si>
  <si>
    <t>RUE SIDI ZINE EL ABIDINE GOBAA</t>
  </si>
  <si>
    <t>09182649</t>
  </si>
  <si>
    <t>00002991949</t>
  </si>
  <si>
    <t>AVENUE FACULTE</t>
  </si>
  <si>
    <t>09194137</t>
  </si>
  <si>
    <t>00002513830</t>
  </si>
  <si>
    <t>RUE MAAROUF RASSAFI OUED ELLILE</t>
  </si>
  <si>
    <t>poursuivi des études</t>
  </si>
  <si>
    <t>35105523157</t>
  </si>
  <si>
    <t>MARCHE DE GROS</t>
  </si>
  <si>
    <t>92</t>
  </si>
  <si>
    <t>07332884</t>
  </si>
  <si>
    <t>13300</t>
  </si>
  <si>
    <t>00000858244</t>
  </si>
  <si>
    <t>CITE NAJIBA JDAIDA</t>
  </si>
  <si>
    <t>04845464</t>
  </si>
  <si>
    <t>IMPASSE 1 RUE 42355 AGBA</t>
  </si>
  <si>
    <t>04729857</t>
  </si>
  <si>
    <t>00062788740</t>
  </si>
  <si>
    <t>11 RUE 42310 CITE EL OUARD AGBA</t>
  </si>
  <si>
    <t>09168991</t>
  </si>
  <si>
    <t>00001183006</t>
  </si>
  <si>
    <t>CITE ENNASR MORNAGUIA</t>
  </si>
  <si>
    <t>07106140</t>
  </si>
  <si>
    <t>00700</t>
  </si>
  <si>
    <t>00133075825</t>
  </si>
  <si>
    <t>322 RUE HASSEN IBN THABET</t>
  </si>
  <si>
    <t>09160895</t>
  </si>
  <si>
    <t>00001474958</t>
  </si>
  <si>
    <t>RUE 5551 CITE KHALED IBN EL WALID</t>
  </si>
  <si>
    <t>07215718</t>
  </si>
  <si>
    <t>00002234236</t>
  </si>
  <si>
    <t>ROUTE MORNAG KM 7 YASMINET</t>
  </si>
  <si>
    <t>08068839</t>
  </si>
  <si>
    <t>00001497538</t>
  </si>
  <si>
    <t>4 RUE TAHER HADDAD YASMINET</t>
  </si>
  <si>
    <t>04813493</t>
  </si>
  <si>
    <t>38105519976</t>
  </si>
  <si>
    <t>45 RUE 42216 GHDIR EL GOLLA</t>
  </si>
  <si>
    <t>CHEF EQUIPE MAGASIN</t>
  </si>
  <si>
    <t>00044127843</t>
  </si>
  <si>
    <t>18 RUE 4492 CITE HWASS</t>
  </si>
  <si>
    <t>09443581</t>
  </si>
  <si>
    <t xml:space="preserve">RUE MONGI BALI EL JEM </t>
  </si>
  <si>
    <t>MAHDIA</t>
  </si>
  <si>
    <t>07217806</t>
  </si>
  <si>
    <t>02711</t>
  </si>
  <si>
    <t>258 RUE ENNARJESS CITE AMAL</t>
  </si>
  <si>
    <t>enceinte</t>
  </si>
  <si>
    <t>09191024</t>
  </si>
  <si>
    <t>00002837406</t>
  </si>
  <si>
    <t>20 RUE ENNAJET CITE TAREK IBN ZIED</t>
  </si>
  <si>
    <t>07471565</t>
  </si>
  <si>
    <t>00002517127</t>
  </si>
  <si>
    <t>63</t>
  </si>
  <si>
    <t>LE POND DU BIZERT KALAAT LANDALOUS</t>
  </si>
  <si>
    <t>00002717187</t>
  </si>
  <si>
    <t>POND BIZERT</t>
  </si>
  <si>
    <t>07495458</t>
  </si>
  <si>
    <t>20640022383</t>
  </si>
  <si>
    <t>07485137</t>
  </si>
  <si>
    <t>ZAOUIT MORNAG</t>
  </si>
  <si>
    <t>07986192</t>
  </si>
  <si>
    <t>10700</t>
  </si>
  <si>
    <t>00000704756</t>
  </si>
  <si>
    <t>28 RUE MAHMOUD MATRI BORJ GHORBEL</t>
  </si>
  <si>
    <t>04846047</t>
  </si>
  <si>
    <t>00002376806</t>
  </si>
  <si>
    <t>12 RUE BAHR AAMAN SIDI HASSINE</t>
  </si>
  <si>
    <t>07974093</t>
  </si>
  <si>
    <t>50500</t>
  </si>
  <si>
    <t>66121664617</t>
  </si>
  <si>
    <t>07967791</t>
  </si>
  <si>
    <t>09302</t>
  </si>
  <si>
    <t>70120004384</t>
  </si>
  <si>
    <t>07121328</t>
  </si>
  <si>
    <t>00000608253</t>
  </si>
  <si>
    <t>8 RUE SALAMA LACANIA</t>
  </si>
  <si>
    <t>probléme de poste</t>
  </si>
  <si>
    <t>05883119</t>
  </si>
  <si>
    <t>00003084170</t>
  </si>
  <si>
    <t>28 RUE 10111 OUARDIA 4</t>
  </si>
  <si>
    <t>07182579</t>
  </si>
  <si>
    <t>11918</t>
  </si>
  <si>
    <t>70071276414</t>
  </si>
  <si>
    <t>54</t>
  </si>
  <si>
    <t>8 RUE MAHMOUD MATRI CITE FARHAT HACHED</t>
  </si>
  <si>
    <t>07350399</t>
  </si>
  <si>
    <t>30820025232</t>
  </si>
  <si>
    <t>18 RUE HASSEN BELKHOUJA CITE BOUGATFA</t>
  </si>
  <si>
    <t>04830284</t>
  </si>
  <si>
    <t>05540055078</t>
  </si>
  <si>
    <t>13 RUE 4968 CITE EL FATH</t>
  </si>
  <si>
    <t>SEDJOUMI</t>
  </si>
  <si>
    <t>00002561292</t>
  </si>
  <si>
    <t>537 AVENU BARCELONE CITE ENNASSIM</t>
  </si>
  <si>
    <t>08372600</t>
  </si>
  <si>
    <t>12502</t>
  </si>
  <si>
    <t>80920018583</t>
  </si>
  <si>
    <t>95 RUE BJEYA CITE ENNARJESS MOUROUJ 3</t>
  </si>
  <si>
    <t>TECHNICIEN</t>
  </si>
  <si>
    <t>09610588</t>
  </si>
  <si>
    <t>10220049418</t>
  </si>
  <si>
    <t>2 RUE HEDI JOUINI HAMMAM CHAT</t>
  </si>
  <si>
    <t>HAMMAM ECHAT</t>
  </si>
  <si>
    <t>07053724</t>
  </si>
  <si>
    <t>00001677775</t>
  </si>
  <si>
    <t>16 RUE EL JEM CITE ENNASR</t>
  </si>
  <si>
    <t>00003008125</t>
  </si>
  <si>
    <t>RUE LA MERE BLANCHE</t>
  </si>
  <si>
    <t>04731170</t>
  </si>
  <si>
    <t>61130284663</t>
  </si>
  <si>
    <t>RUE 4727 IMM 26 APP 329</t>
  </si>
  <si>
    <t>00803</t>
  </si>
  <si>
    <t>40071414114</t>
  </si>
  <si>
    <t>15</t>
  </si>
  <si>
    <t>CITE ENNAOURES LE SERS</t>
  </si>
  <si>
    <t>07094466</t>
  </si>
  <si>
    <t>00000062149</t>
  </si>
  <si>
    <t>32 RUE 10412 CITE ENNOUR</t>
  </si>
  <si>
    <t>04813392</t>
  </si>
  <si>
    <t>16 RUE 4673 ZAHROUNI</t>
  </si>
  <si>
    <t>09351570</t>
  </si>
  <si>
    <t>00002923183</t>
  </si>
  <si>
    <t>RUE HABIB BOUGATFA CITE ENNAZAHA</t>
  </si>
  <si>
    <t>07211535</t>
  </si>
  <si>
    <t>00002341256</t>
  </si>
  <si>
    <t>15 RUE 9103 JEBEL JLOUD</t>
  </si>
  <si>
    <t>07582998</t>
  </si>
  <si>
    <t>18 RUE ZINE EDDINE EL WARDI</t>
  </si>
  <si>
    <t>PHARMACIE CENTRAL</t>
  </si>
  <si>
    <t>00002573707</t>
  </si>
  <si>
    <t xml:space="preserve">CITE 12 MAI </t>
  </si>
  <si>
    <t>DEHMANI</t>
  </si>
  <si>
    <t>07079466</t>
  </si>
  <si>
    <t>00000389781</t>
  </si>
  <si>
    <t>2 RUE 10385 OUARDIA 6</t>
  </si>
  <si>
    <t>09610270</t>
  </si>
  <si>
    <t>00002591502</t>
  </si>
  <si>
    <t>09904860</t>
  </si>
  <si>
    <t>01714225360</t>
  </si>
  <si>
    <t>20 RUE 10058 OUARDIA 1</t>
  </si>
  <si>
    <t>07123172</t>
  </si>
  <si>
    <t>00001674176</t>
  </si>
  <si>
    <t>78 RUE BAROUDI CITE RABTA</t>
  </si>
  <si>
    <t>07949423</t>
  </si>
  <si>
    <t>01102</t>
  </si>
  <si>
    <t>79652511101</t>
  </si>
  <si>
    <t>RUE HABIB BOURGUIBA</t>
  </si>
  <si>
    <t>CITE STADE</t>
  </si>
  <si>
    <t>BEN AROUS PROTECTION CIVILE</t>
  </si>
  <si>
    <t>04840927</t>
  </si>
  <si>
    <t>00003095479</t>
  </si>
  <si>
    <t>18 RUE 42259 GHDIR EL GOLLA</t>
  </si>
  <si>
    <t>AGBA</t>
  </si>
  <si>
    <t>04696307</t>
  </si>
  <si>
    <t>00003012212</t>
  </si>
  <si>
    <t>3 IMPASSE 1 RUE 42617</t>
  </si>
  <si>
    <t>09609</t>
  </si>
  <si>
    <t>CITE ENNASSIM MHAMDIA</t>
  </si>
  <si>
    <t>07240909</t>
  </si>
  <si>
    <t>02078</t>
  </si>
  <si>
    <t>81011289371</t>
  </si>
  <si>
    <t>ALBARAKA</t>
  </si>
  <si>
    <t>MGHIRA INZEL CITE ESSALEM</t>
  </si>
  <si>
    <t>MGHIRA INZEL</t>
  </si>
  <si>
    <t>08706376</t>
  </si>
  <si>
    <t>00003012356</t>
  </si>
  <si>
    <t>23 RUE MOHAMED DHRIF</t>
  </si>
  <si>
    <t>81007144860</t>
  </si>
  <si>
    <t>00003027819</t>
  </si>
  <si>
    <t>CITE MINICIPALITE MORNAG</t>
  </si>
  <si>
    <t>09517451</t>
  </si>
  <si>
    <t>00002732524</t>
  </si>
  <si>
    <t>86</t>
  </si>
  <si>
    <t>CITE HAFSIA BORJ EL AMRI</t>
  </si>
  <si>
    <t>00735831313</t>
  </si>
  <si>
    <t>22 RUE 10105 KABARIA</t>
  </si>
  <si>
    <t>09199220</t>
  </si>
  <si>
    <t>00002552998</t>
  </si>
  <si>
    <t>17 RUE IKHWAN ESSAFA</t>
  </si>
  <si>
    <t>04595489</t>
  </si>
  <si>
    <t>00002261498</t>
  </si>
  <si>
    <t>68</t>
  </si>
  <si>
    <t>00002853026</t>
  </si>
  <si>
    <t>08303397</t>
  </si>
  <si>
    <t>00002689280</t>
  </si>
  <si>
    <t>2 RUE L'ARTISANA</t>
  </si>
  <si>
    <t>01712696570</t>
  </si>
  <si>
    <t>07329875</t>
  </si>
  <si>
    <t>02600</t>
  </si>
  <si>
    <t>2 RUE SAFSAF CITE BEN YOUNES</t>
  </si>
  <si>
    <t>07435011</t>
  </si>
  <si>
    <t>00003012581</t>
  </si>
  <si>
    <t>40 RUE 42222 GHDIR EL GOLLA</t>
  </si>
  <si>
    <t>04688812</t>
  </si>
  <si>
    <t>00000274988</t>
  </si>
  <si>
    <t>19 RUE BACHHAMBA</t>
  </si>
  <si>
    <t>02288847</t>
  </si>
  <si>
    <t>00003014249</t>
  </si>
  <si>
    <t>72</t>
  </si>
  <si>
    <t>RES MOUNA APP2 BLOC 9</t>
  </si>
  <si>
    <t>07246567</t>
  </si>
  <si>
    <t>00002955751</t>
  </si>
  <si>
    <t>3 RUE SIDI SAID OUARDIA 4</t>
  </si>
  <si>
    <t>ABONDEMENT</t>
  </si>
  <si>
    <t>04805996</t>
  </si>
  <si>
    <t>00003037559</t>
  </si>
  <si>
    <t>CITE KHALED IBN EL WALID DAWAR HICHER</t>
  </si>
  <si>
    <t>MLLE</t>
  </si>
  <si>
    <t>07353609</t>
  </si>
  <si>
    <t>00133089048</t>
  </si>
  <si>
    <t>RUE ABI EL KACEM CHANOUFI KHALED IBN EL WALID</t>
  </si>
  <si>
    <t>09189642</t>
  </si>
  <si>
    <t>00002128088</t>
  </si>
  <si>
    <t>76</t>
  </si>
  <si>
    <t>ROUTE MEDITERANEE SANHEJA</t>
  </si>
  <si>
    <t>04651182</t>
  </si>
  <si>
    <t>00000726170</t>
  </si>
  <si>
    <t>7 RUE 42775 SIDI HASSINE</t>
  </si>
  <si>
    <t>11 RUE EL MAARI CITE HACHED MHAMDIA</t>
  </si>
  <si>
    <t>06370123</t>
  </si>
  <si>
    <t>00002659391</t>
  </si>
  <si>
    <t>RUE EL IMTIES CITE EL BASMA</t>
  </si>
  <si>
    <t>09880542</t>
  </si>
  <si>
    <t>00003014578</t>
  </si>
  <si>
    <t>GHRISS MENZEL TEMIM</t>
  </si>
  <si>
    <t>09937704</t>
  </si>
  <si>
    <t>00000867593</t>
  </si>
  <si>
    <t>FETISSE BOUARADA</t>
  </si>
  <si>
    <t>07394675</t>
  </si>
  <si>
    <t>00002387501</t>
  </si>
  <si>
    <t>07361948</t>
  </si>
  <si>
    <t>00000866010</t>
  </si>
  <si>
    <t>13 RUE MEKSIQUE SIDI HASSINE</t>
  </si>
  <si>
    <t>04748726</t>
  </si>
  <si>
    <t>00001318662</t>
  </si>
  <si>
    <t>37 RUE 42359 EL AGBA</t>
  </si>
  <si>
    <t>vole de matiére</t>
  </si>
  <si>
    <t>04708658</t>
  </si>
  <si>
    <t>00003015586</t>
  </si>
  <si>
    <t>43 RUE 4260 ZAHROUNI</t>
  </si>
  <si>
    <t>04629157</t>
  </si>
  <si>
    <t>00003014681</t>
  </si>
  <si>
    <t>13 RUE 42718 JAYARA</t>
  </si>
  <si>
    <t>04694267</t>
  </si>
  <si>
    <t>00133114603</t>
  </si>
  <si>
    <t>6 RUE 42660 CITE 7 MED ALI</t>
  </si>
  <si>
    <t>probléme de chômage</t>
  </si>
  <si>
    <t>04728031</t>
  </si>
  <si>
    <t>01145016882</t>
  </si>
  <si>
    <t>79</t>
  </si>
  <si>
    <t>4 RUE 42535 ZAHROUNI</t>
  </si>
  <si>
    <t>comportement</t>
  </si>
  <si>
    <t>00000867580</t>
  </si>
  <si>
    <t>53 RUE SIDI HASSINE</t>
  </si>
  <si>
    <t>01105524786</t>
  </si>
  <si>
    <t>AVENUE 15 OCTOBRE BIRINE</t>
  </si>
  <si>
    <t>07178122</t>
  </si>
  <si>
    <t>07540094092</t>
  </si>
  <si>
    <t>10 RUE JASMIN CITE KATAA 1</t>
  </si>
  <si>
    <t>04704260</t>
  </si>
  <si>
    <t>00003015596</t>
  </si>
  <si>
    <t>19 RUE 4341 ZAHROUNI</t>
  </si>
  <si>
    <t>liste noir</t>
  </si>
  <si>
    <t>07297179</t>
  </si>
  <si>
    <t>00001217132</t>
  </si>
  <si>
    <t>RUE CHAFFAR CITE JEUNE</t>
  </si>
  <si>
    <t>voyage</t>
  </si>
  <si>
    <t>06437800</t>
  </si>
  <si>
    <t>00001315956</t>
  </si>
  <si>
    <t>SIDI AMEUR HAOUARIA</t>
  </si>
  <si>
    <t>Salah Ghraba</t>
  </si>
  <si>
    <t>Probléme avec superviseur</t>
  </si>
  <si>
    <t>01145013719</t>
  </si>
  <si>
    <t>LOT FENDRI SIDI HASSINE</t>
  </si>
  <si>
    <t>04842613</t>
  </si>
  <si>
    <t>00002013584</t>
  </si>
  <si>
    <t>26 RUE HASSEN BELKHOUJA</t>
  </si>
  <si>
    <t>00133107648</t>
  </si>
  <si>
    <t>41 RUE LA CHINE CITE JEUNE</t>
  </si>
  <si>
    <t>00002345030</t>
  </si>
  <si>
    <t>75</t>
  </si>
  <si>
    <t>CITE EL FEHRI AGBA</t>
  </si>
  <si>
    <t>00003016524</t>
  </si>
  <si>
    <t>28 RUE 4314 ZAHROUNI</t>
  </si>
  <si>
    <t>00073123630</t>
  </si>
  <si>
    <t>22 RUE MORNAGUIA</t>
  </si>
  <si>
    <t>04577778</t>
  </si>
  <si>
    <t>01145015380</t>
  </si>
  <si>
    <t>13 RUE 4488 CITE HWASS</t>
  </si>
  <si>
    <t>07300</t>
  </si>
  <si>
    <t>00000683778</t>
  </si>
  <si>
    <t>12 RUE 4416 ZAHROUNI</t>
  </si>
  <si>
    <t>étude</t>
  </si>
  <si>
    <t>09522429</t>
  </si>
  <si>
    <t>11600</t>
  </si>
  <si>
    <t>00002387898</t>
  </si>
  <si>
    <t>prb poste nuit</t>
  </si>
  <si>
    <t>04702441</t>
  </si>
  <si>
    <t>00078</t>
  </si>
  <si>
    <t>AL BARAKA</t>
  </si>
  <si>
    <t>23 RUE 8400 SOUIDET BELVIDEUR</t>
  </si>
  <si>
    <t>04785592</t>
  </si>
  <si>
    <t>00000759270</t>
  </si>
  <si>
    <t>9 RUE ETTATAWER KHAZNADAR</t>
  </si>
  <si>
    <t>04718975</t>
  </si>
  <si>
    <t>00133121064</t>
  </si>
  <si>
    <t>CITE MOHAMED ALI RUE 307</t>
  </si>
  <si>
    <t>08022081</t>
  </si>
  <si>
    <t>00000874327</t>
  </si>
  <si>
    <t>33 RUE SARBIA</t>
  </si>
  <si>
    <t>06814043</t>
  </si>
  <si>
    <t>15 IMM SOUROUR APP 7 2eme 2tage</t>
  </si>
  <si>
    <t>FOUED HOMRANI</t>
  </si>
  <si>
    <t>04803208</t>
  </si>
  <si>
    <t>00000875861</t>
  </si>
  <si>
    <t>30 RUE 4894</t>
  </si>
  <si>
    <t>06435658</t>
  </si>
  <si>
    <t>00000406976</t>
  </si>
  <si>
    <t>28 RUE 4542</t>
  </si>
  <si>
    <t>04703355</t>
  </si>
  <si>
    <t>00003018689</t>
  </si>
  <si>
    <t>14 RUE SANAWBER CITE BENYOUNES</t>
  </si>
  <si>
    <t>04711806</t>
  </si>
  <si>
    <t>VEUFE</t>
  </si>
  <si>
    <t>30840009381</t>
  </si>
  <si>
    <t>6 IMP 4976 CITE EL FATH</t>
  </si>
  <si>
    <t>07243152</t>
  </si>
  <si>
    <t>00002608525</t>
  </si>
  <si>
    <t>13 RUE EL AMRA IMP 2 CITE ENNOUR</t>
  </si>
  <si>
    <t>07550288</t>
  </si>
  <si>
    <t>00000593164</t>
  </si>
  <si>
    <t>3 RUE ESSAADA CITE EL AMAL</t>
  </si>
  <si>
    <t>09181953</t>
  </si>
  <si>
    <t>00003019511</t>
  </si>
  <si>
    <t>3 RUE CHAAL GOBAA</t>
  </si>
  <si>
    <t>04692352</t>
  </si>
  <si>
    <t>00003020085</t>
  </si>
  <si>
    <t>31 RUE 4280 CITE EL FEHRI</t>
  </si>
  <si>
    <t>09194819</t>
  </si>
  <si>
    <t>00002699141</t>
  </si>
  <si>
    <t>RUE EL OULOUM SANHEJA</t>
  </si>
  <si>
    <t>50072951791</t>
  </si>
  <si>
    <t>13 RUE 4267 AGBA</t>
  </si>
  <si>
    <t>00002575623</t>
  </si>
  <si>
    <t>17 RUE 4692 ZAHROUNI</t>
  </si>
  <si>
    <t>FERKA 17</t>
  </si>
  <si>
    <t>07095536</t>
  </si>
  <si>
    <t>00002624735</t>
  </si>
  <si>
    <t>3 RUE GABES CITE LES JARDINS</t>
  </si>
  <si>
    <t>07349803</t>
  </si>
  <si>
    <t>00002388488</t>
  </si>
  <si>
    <t>RUE DE L'EVACUATION CITE ENNASR</t>
  </si>
  <si>
    <t>08010252</t>
  </si>
  <si>
    <t>00003020365</t>
  </si>
  <si>
    <t>14 RUE 42357 AGBA</t>
  </si>
  <si>
    <t>09156853</t>
  </si>
  <si>
    <t>00000184715</t>
  </si>
  <si>
    <t>32 RUE RAISIN CITE LES ORONGE</t>
  </si>
  <si>
    <t>07083418</t>
  </si>
  <si>
    <t>00001396479</t>
  </si>
  <si>
    <t>1 RUE BOUTHADI OUARDIA 5</t>
  </si>
  <si>
    <t>05313</t>
  </si>
  <si>
    <t>80073266553</t>
  </si>
  <si>
    <t>21 RUE 4692 ZAHROUNI</t>
  </si>
  <si>
    <t>MOHAMED MAALAOUI</t>
  </si>
  <si>
    <t>00003023450</t>
  </si>
  <si>
    <t>05 RUE 4474 CITE HWASS</t>
  </si>
  <si>
    <t>CAMPO C</t>
  </si>
  <si>
    <t>04529112</t>
  </si>
  <si>
    <t>23105524344</t>
  </si>
  <si>
    <t>CITE EL MECHTEL AGBA</t>
  </si>
  <si>
    <t>04817284</t>
  </si>
  <si>
    <t>00001374707</t>
  </si>
  <si>
    <t>05 RUE NAKHIL JAYARA</t>
  </si>
  <si>
    <t>04681853</t>
  </si>
  <si>
    <t>02008</t>
  </si>
  <si>
    <t>42972531101</t>
  </si>
  <si>
    <t>7 RUE 4673 ZAHROUNI</t>
  </si>
  <si>
    <t>07356831</t>
  </si>
  <si>
    <t>387 CITE KHALED IBN EL WALID</t>
  </si>
  <si>
    <t>DAWAR HICHER</t>
  </si>
  <si>
    <t>04655445</t>
  </si>
  <si>
    <t>13822</t>
  </si>
  <si>
    <t>00062782230</t>
  </si>
  <si>
    <t>16 RUE 4240 ZAHROUNI</t>
  </si>
  <si>
    <t>FIN DE CONTRAT</t>
  </si>
  <si>
    <t>01145015452</t>
  </si>
  <si>
    <t>40107</t>
  </si>
  <si>
    <t>50073253478</t>
  </si>
  <si>
    <t>22 RUE 4010 CITE TRADE MALLASSINE</t>
  </si>
  <si>
    <t>MALLASSINE</t>
  </si>
  <si>
    <t>04701851</t>
  </si>
  <si>
    <t>00003039574</t>
  </si>
  <si>
    <t>12 RUE OUES MOUSSA CITE EL ONS</t>
  </si>
  <si>
    <t>52</t>
  </si>
  <si>
    <t>Safa</t>
  </si>
  <si>
    <t>08089688</t>
  </si>
  <si>
    <t>00133122562</t>
  </si>
  <si>
    <t>10 RUE IBN ZAYDOUN CITE MED ALI</t>
  </si>
  <si>
    <t>04841880</t>
  </si>
  <si>
    <t>00133108661</t>
  </si>
  <si>
    <t>2 RUE IBN JABIR</t>
  </si>
  <si>
    <t>départ à la retraite</t>
  </si>
  <si>
    <t>07013879</t>
  </si>
  <si>
    <t>00000617040</t>
  </si>
  <si>
    <t>RUE 18 JANVIER CITE SAADA</t>
  </si>
  <si>
    <t>00073389660</t>
  </si>
  <si>
    <t>07352859</t>
  </si>
  <si>
    <t>00003024035</t>
  </si>
  <si>
    <t>09180045</t>
  </si>
  <si>
    <t>00002661191</t>
  </si>
  <si>
    <t>1 RUE YOUSSEF IBN TECHFINE DAOUAR HICHER</t>
  </si>
  <si>
    <t>09181817</t>
  </si>
  <si>
    <t>TAHOUNA MORNAGUIA</t>
  </si>
  <si>
    <t>07366720</t>
  </si>
  <si>
    <t>00001668797</t>
  </si>
  <si>
    <t>04537010</t>
  </si>
  <si>
    <t>10 RUE 4233 ZAHROUNI</t>
  </si>
  <si>
    <t>09940527</t>
  </si>
  <si>
    <t>CITE KORBI ZAHROUNI</t>
  </si>
  <si>
    <t>04842067</t>
  </si>
  <si>
    <t>02907</t>
  </si>
  <si>
    <t>11130148038</t>
  </si>
  <si>
    <t>15 RUE 4280 CITE EL FEHRI</t>
  </si>
  <si>
    <t>04825011</t>
  </si>
  <si>
    <t>21 RUE 76 ZAHROUNI</t>
  </si>
  <si>
    <t>08831679</t>
  </si>
  <si>
    <t>CITE EL AMEL</t>
  </si>
  <si>
    <t>01145013352</t>
  </si>
  <si>
    <t>1 BUS RUE IBN ROCHD CITE MED ALI</t>
  </si>
  <si>
    <t>MARIAGE</t>
  </si>
  <si>
    <t>01145013360</t>
  </si>
  <si>
    <t>7 RUE SAKR CITE BASSATINE</t>
  </si>
  <si>
    <t>07314407</t>
  </si>
  <si>
    <t>01105011861</t>
  </si>
  <si>
    <t>24 RUE HAB MLOUK</t>
  </si>
  <si>
    <t>07275297</t>
  </si>
  <si>
    <t>00133108033</t>
  </si>
  <si>
    <t>RUE TAIEB MHIRI</t>
  </si>
  <si>
    <t>malaDIE</t>
  </si>
  <si>
    <t>04720486</t>
  </si>
  <si>
    <t>00000877900</t>
  </si>
  <si>
    <t>07094103</t>
  </si>
  <si>
    <t>38105535552</t>
  </si>
  <si>
    <t>16 RUE ALI BEN GHDHAHEM</t>
  </si>
  <si>
    <t>Probléme familiale</t>
  </si>
  <si>
    <t>04714354</t>
  </si>
  <si>
    <t>00003025073</t>
  </si>
  <si>
    <t>95</t>
  </si>
  <si>
    <t>45 RUE 42686 CITE ENNASR</t>
  </si>
  <si>
    <t>07289835</t>
  </si>
  <si>
    <t>09101</t>
  </si>
  <si>
    <t>49105509665</t>
  </si>
  <si>
    <t>07292736</t>
  </si>
  <si>
    <t>00003188501</t>
  </si>
  <si>
    <t>24 RUE ABOULKACEM CHEBBI</t>
  </si>
  <si>
    <t>09522252</t>
  </si>
  <si>
    <t>BORJ EL KHALSI BORJ EL AMRI</t>
  </si>
  <si>
    <t>04835203</t>
  </si>
  <si>
    <t>00002202654</t>
  </si>
  <si>
    <t>3 RUE MOHAMED SALAH MAHDI</t>
  </si>
  <si>
    <t>04521231</t>
  </si>
  <si>
    <t>10220004286</t>
  </si>
  <si>
    <t>MORNAGUIA ROUTE HMAIEM</t>
  </si>
  <si>
    <t>40 RUE 81 ZAHROUNI</t>
  </si>
  <si>
    <t>04849946</t>
  </si>
  <si>
    <t>00000984311</t>
  </si>
  <si>
    <t>4 RUE 4680 ZAHROUNI</t>
  </si>
  <si>
    <t>08528434</t>
  </si>
  <si>
    <t>00001751502</t>
  </si>
  <si>
    <t>04662550</t>
  </si>
  <si>
    <t>4 RUE 4484 CITE HWASS HRAIRIA</t>
  </si>
  <si>
    <t>00003032136</t>
  </si>
  <si>
    <t>17 RUE 4433 ZAHROUNI</t>
  </si>
  <si>
    <t>00002974885</t>
  </si>
  <si>
    <t>KSAR HADID SIDI ALI HATTAB</t>
  </si>
  <si>
    <t>09510729</t>
  </si>
  <si>
    <t>00003029157</t>
  </si>
  <si>
    <t>00002389516</t>
  </si>
  <si>
    <t>18 RUE 83 CITE BOUGATFA</t>
  </si>
  <si>
    <t>08536849</t>
  </si>
  <si>
    <t>05305</t>
  </si>
  <si>
    <t>RUE DE L'ENVIRONNEMENT TESTOUR</t>
  </si>
  <si>
    <t>06224233</t>
  </si>
  <si>
    <t>03232</t>
  </si>
  <si>
    <t>RESIDENCE RAYHAN 1 BLOC D MOUROUJ 1</t>
  </si>
  <si>
    <t>00000955725</t>
  </si>
  <si>
    <t>53</t>
  </si>
  <si>
    <t>RUE ILE DE GALITE SIDI HASSINE</t>
  </si>
  <si>
    <t>09194148</t>
  </si>
  <si>
    <t>00003026688</t>
  </si>
  <si>
    <t>RUE ZOUBAIER IBN EL AWEM</t>
  </si>
  <si>
    <t>07138841</t>
  </si>
  <si>
    <t>03800</t>
  </si>
  <si>
    <t>01065003453</t>
  </si>
  <si>
    <t>80 RUE DE CHECHENE MOUROUJ 3</t>
  </si>
  <si>
    <t>00054624721</t>
  </si>
  <si>
    <t>5 RUE SARWEL CITE LES JASMINS</t>
  </si>
  <si>
    <t>04847937</t>
  </si>
  <si>
    <t>90104</t>
  </si>
  <si>
    <t>11 RUE EZZINIA KHAZNADAR</t>
  </si>
  <si>
    <t>00685034131</t>
  </si>
  <si>
    <t>RUE 5549 CITE KHALED IBN EL WALID</t>
  </si>
  <si>
    <t>00002390566</t>
  </si>
  <si>
    <t>09180563</t>
  </si>
  <si>
    <t>00001400933</t>
  </si>
  <si>
    <t>7 RUE IBN HAZEM ANDOULSSI</t>
  </si>
  <si>
    <t>07086699</t>
  </si>
  <si>
    <t>00000593956</t>
  </si>
  <si>
    <t>72 RUE HARAMEIN CHERIFEIN</t>
  </si>
  <si>
    <t>FUMER DANS LES VESTIAIRES</t>
  </si>
  <si>
    <t>00003033666</t>
  </si>
  <si>
    <t>40 RUE 42540 ZAHROUNI</t>
  </si>
  <si>
    <t>07340712</t>
  </si>
  <si>
    <t>01724903782</t>
  </si>
  <si>
    <t>IMM 90 APP 3,0 MANOUBA</t>
  </si>
  <si>
    <t>00003033403</t>
  </si>
  <si>
    <t>26 RUE 4433 ZAHROUNI</t>
  </si>
  <si>
    <t>00002963877</t>
  </si>
  <si>
    <t>GRIATTE MEDJEZ EL BEB</t>
  </si>
  <si>
    <t>BORJ ENNOUR</t>
  </si>
  <si>
    <t>00002646256</t>
  </si>
  <si>
    <t>04713047</t>
  </si>
  <si>
    <t>30840007338</t>
  </si>
  <si>
    <t>28/03/2023+31-03-23</t>
  </si>
  <si>
    <t>05420233</t>
  </si>
  <si>
    <t>73121646108</t>
  </si>
  <si>
    <t>CITE MESTIRI JAYARA</t>
  </si>
  <si>
    <t>00002540476</t>
  </si>
  <si>
    <t>00003035335</t>
  </si>
  <si>
    <t>08493360</t>
  </si>
  <si>
    <t>04504</t>
  </si>
  <si>
    <t>BH Bank</t>
  </si>
  <si>
    <t>28 RUE EL KHANSAA DENDEN</t>
  </si>
  <si>
    <t>00404</t>
  </si>
  <si>
    <t>7 RUE NORVEG SIDI HASSINE</t>
  </si>
  <si>
    <t>11208</t>
  </si>
  <si>
    <t>90058186305</t>
  </si>
  <si>
    <t>28 RUE 42435 CITE CHEBBI</t>
  </si>
  <si>
    <t>07184765</t>
  </si>
  <si>
    <t>00000062150</t>
  </si>
  <si>
    <t>9 RUE FARHAT HACHED</t>
  </si>
  <si>
    <t>04677897</t>
  </si>
  <si>
    <t>01723852113</t>
  </si>
  <si>
    <t>14 RUE 4007 EZZOUHOUR</t>
  </si>
  <si>
    <t>09175636</t>
  </si>
  <si>
    <t>00003035489</t>
  </si>
  <si>
    <t>9 RUE YAHYA SLIMENI SANHEJA</t>
  </si>
  <si>
    <t>00002933760</t>
  </si>
  <si>
    <t>4 RUE EL WARCHET MORNAGUIA</t>
  </si>
  <si>
    <t>01121621339</t>
  </si>
  <si>
    <t>6 RUE IBN BADISS CITE MESTIRI</t>
  </si>
  <si>
    <t>09199633</t>
  </si>
  <si>
    <t>07240120512</t>
  </si>
  <si>
    <t>73 RUE EL OUALID BEN OKBA DAOUAR HICHER</t>
  </si>
  <si>
    <t>04830970</t>
  </si>
  <si>
    <t>00002846591</t>
  </si>
  <si>
    <t>13 RUE 42355 AGBA</t>
  </si>
  <si>
    <t>50074113689</t>
  </si>
  <si>
    <t>9 RUE 42021 CITE ESSALAMA ZAHROUNI</t>
  </si>
  <si>
    <t>07997200</t>
  </si>
  <si>
    <t>50074113341</t>
  </si>
  <si>
    <t>162 RUE EL AFGHANI KHAZNADAR</t>
  </si>
  <si>
    <t>07159786</t>
  </si>
  <si>
    <t>01735800993</t>
  </si>
  <si>
    <t>85</t>
  </si>
  <si>
    <t>RUE 14 JANVIER CITE EL BASMA</t>
  </si>
  <si>
    <t>08536308</t>
  </si>
  <si>
    <t>00001053041</t>
  </si>
  <si>
    <t>RUE TOULAIHA GHDIR EL GOLLA</t>
  </si>
  <si>
    <t>07371716</t>
  </si>
  <si>
    <t>00001016673</t>
  </si>
  <si>
    <t>BORJ ENNOUR BORJ EL AAMRI</t>
  </si>
  <si>
    <t>04823185</t>
  </si>
  <si>
    <t>00000898900</t>
  </si>
  <si>
    <t>3 RUE SOLIMAN JEDDI MALLASSINE</t>
  </si>
  <si>
    <t>08583246</t>
  </si>
  <si>
    <t>00133109893</t>
  </si>
  <si>
    <t>16 CITE BETTOUMI SIDI HASSINE</t>
  </si>
  <si>
    <t>09168798</t>
  </si>
  <si>
    <t>90047025341</t>
  </si>
  <si>
    <t>48 RUE MOKHTAR LAGHMANI SANHEJA</t>
  </si>
  <si>
    <t>07329456</t>
  </si>
  <si>
    <t>00002676138</t>
  </si>
  <si>
    <t>CITE ENNASSIM SAIDA</t>
  </si>
  <si>
    <t>CHEBBAOU</t>
  </si>
  <si>
    <t>09189150</t>
  </si>
  <si>
    <t>00003039757</t>
  </si>
  <si>
    <t>CITE EL BOSTEN 1 BJAOUA CHEBBAOU</t>
  </si>
  <si>
    <t>RESPONSABLE LOGISTIQUE</t>
  </si>
  <si>
    <t>08819627</t>
  </si>
  <si>
    <t>01700</t>
  </si>
  <si>
    <t>00000014532</t>
  </si>
  <si>
    <t>71  RUE D'ALGER EL MOUROUJ 3</t>
  </si>
  <si>
    <t>09193779</t>
  </si>
  <si>
    <t>00002934710</t>
  </si>
  <si>
    <t>5 RUE SILIANA CITE EL OUARD CHEBBAOU</t>
  </si>
  <si>
    <t>07316235</t>
  </si>
  <si>
    <t>00003040623</t>
  </si>
  <si>
    <t>00003040621</t>
  </si>
  <si>
    <t>04838078</t>
  </si>
  <si>
    <t>00003040890</t>
  </si>
  <si>
    <t>47 RUE IMEM BOKRI SIDI HASSINE</t>
  </si>
  <si>
    <t>00003043833</t>
  </si>
  <si>
    <t>4 RUE 4430 ZAHROUNI</t>
  </si>
  <si>
    <t>09624832</t>
  </si>
  <si>
    <t>80880</t>
  </si>
  <si>
    <t>81007093859</t>
  </si>
  <si>
    <t>4 BUS RUE EL IKHOUA HAFOUZ H-LIF</t>
  </si>
  <si>
    <t>04814494</t>
  </si>
  <si>
    <t>00003045677</t>
  </si>
  <si>
    <t>BORJ CHAKIR SIDI HASSINE</t>
  </si>
  <si>
    <t>00003041455</t>
  </si>
  <si>
    <t>34 RUE EL BANAFSEJ SIDI HASSINE</t>
  </si>
  <si>
    <t>04823320</t>
  </si>
  <si>
    <t>80055739734</t>
  </si>
  <si>
    <t>7 BIS RUE 4039 MALLASSINE</t>
  </si>
  <si>
    <t>07899111</t>
  </si>
  <si>
    <t>01 IMPAS 14 RUE 4457 EZZAHROUNI</t>
  </si>
  <si>
    <t>09172625</t>
  </si>
  <si>
    <t>23105524833</t>
  </si>
  <si>
    <t>27 AVENU 2 MARS 1934 MANOUBA</t>
  </si>
  <si>
    <t>09188565</t>
  </si>
  <si>
    <t>00003042575</t>
  </si>
  <si>
    <t>00003042898</t>
  </si>
  <si>
    <t>28 RUE MONASTIR DENDEN</t>
  </si>
  <si>
    <t>00003042184</t>
  </si>
  <si>
    <t>23 RUE 4692 ZAHROUNI</t>
  </si>
  <si>
    <t>38105539496</t>
  </si>
  <si>
    <t>1 BIS RUE IBN ROCHD JAYARA SIDI HASSINE</t>
  </si>
  <si>
    <t>07240010</t>
  </si>
  <si>
    <t>00003045090</t>
  </si>
  <si>
    <t>RUE BAYREM TOUNSI CITE AMRI FOUCHANA</t>
  </si>
  <si>
    <t>09193173</t>
  </si>
  <si>
    <t>00002703710</t>
  </si>
  <si>
    <t>RUA ASMA BENT BAKR SANHEJA</t>
  </si>
  <si>
    <t>OUVRIE COUPE</t>
  </si>
  <si>
    <t>09193094</t>
  </si>
  <si>
    <t>06615</t>
  </si>
  <si>
    <t>25 RUE DIMACHK DENDEN</t>
  </si>
  <si>
    <t>00003044824</t>
  </si>
  <si>
    <t>00000924922</t>
  </si>
  <si>
    <t>5 RUE 4285 CITE EL FEHRI AGBA</t>
  </si>
  <si>
    <t>FATIGUE</t>
  </si>
  <si>
    <t>04846799</t>
  </si>
  <si>
    <t>00002722877</t>
  </si>
  <si>
    <t>3 RUE CHRIFA MESADI CITE BOUGATFA2</t>
  </si>
  <si>
    <t>07322894</t>
  </si>
  <si>
    <t>00002911937</t>
  </si>
  <si>
    <t>31 RUE OM KALTHOUM DAOUAR HICHER</t>
  </si>
  <si>
    <t>07199281</t>
  </si>
  <si>
    <t>00001742681</t>
  </si>
  <si>
    <t>13 RUE MOHAMED ALI</t>
  </si>
  <si>
    <t>00000309646</t>
  </si>
  <si>
    <t>04833574</t>
  </si>
  <si>
    <t>00003035660</t>
  </si>
  <si>
    <t>42RUE 4282 CITE EL FEHRI EL AGBA</t>
  </si>
  <si>
    <t>09188267</t>
  </si>
  <si>
    <t>00002661016</t>
  </si>
  <si>
    <t>RUE IBN EL KAIEM JAOUZIA SANHEJA</t>
  </si>
  <si>
    <t>09425288</t>
  </si>
  <si>
    <t>61110136248</t>
  </si>
  <si>
    <t>76 AVENUE HRAIRIA EZZOUHOUR</t>
  </si>
  <si>
    <t>09164331</t>
  </si>
  <si>
    <t>SANIA  DE FARIDA DENDEN</t>
  </si>
  <si>
    <t>04802147</t>
  </si>
  <si>
    <t>54048102265</t>
  </si>
  <si>
    <t>7 RUE 4676 EZZAHROUNI</t>
  </si>
  <si>
    <t>93105579991</t>
  </si>
  <si>
    <t>5 RUE ELLOUF BLANC CITE EL YOSR CITE BEN YOUNES</t>
  </si>
  <si>
    <t>38105541792</t>
  </si>
  <si>
    <t>18 RUE BANI ZAID CITE LA SANTE</t>
  </si>
  <si>
    <t>00003055441</t>
  </si>
  <si>
    <t>TEBOLTECH MORNAGUIA</t>
  </si>
  <si>
    <t>00000924901</t>
  </si>
  <si>
    <t>37 RUE 4280 CITE EL FEHRI</t>
  </si>
  <si>
    <t>04842929</t>
  </si>
  <si>
    <t>01121622707</t>
  </si>
  <si>
    <t>39</t>
  </si>
  <si>
    <t>30 RUE HABIB BOUGATFA SIDI HASSINE</t>
  </si>
  <si>
    <t>04703357</t>
  </si>
  <si>
    <t>00000647332</t>
  </si>
  <si>
    <t>57 RUE 42216 GHDIR EL GOLLA</t>
  </si>
  <si>
    <t>09192548</t>
  </si>
  <si>
    <t>00002660585</t>
  </si>
  <si>
    <t>LOT 44 RUE 3706 DAOUAR HICHER</t>
  </si>
  <si>
    <t>00133135774</t>
  </si>
  <si>
    <t>10 IMP RUE SAAD ZAAGHLOUL</t>
  </si>
  <si>
    <t>coordinateur logistique</t>
  </si>
  <si>
    <t>07227188</t>
  </si>
  <si>
    <t>EZZAOUIA MORNEG</t>
  </si>
  <si>
    <t>00003061308</t>
  </si>
  <si>
    <t>67 RUE LA REPUBLIQUE CITE TAIEB MHIRI</t>
  </si>
  <si>
    <t>MORNAGUUIA</t>
  </si>
  <si>
    <t>Afif</t>
  </si>
  <si>
    <t>PROBLEME FAMILIALE</t>
  </si>
  <si>
    <t>01723851099</t>
  </si>
  <si>
    <t>24 RUA HASSEN BELKHOUJA CITE BOUGATFA</t>
  </si>
  <si>
    <t>07092646</t>
  </si>
  <si>
    <t>35105504663</t>
  </si>
  <si>
    <t>153 RUE 1090 OUARDIA 4</t>
  </si>
  <si>
    <t>04717239</t>
  </si>
  <si>
    <t>01145016157</t>
  </si>
  <si>
    <t>14 RUE 4890 SIDI HASSINE</t>
  </si>
  <si>
    <t>04716927</t>
  </si>
  <si>
    <t>01145016122</t>
  </si>
  <si>
    <t>12 RUE 42716 SIDI HASSINE</t>
  </si>
  <si>
    <t>00003065960</t>
  </si>
  <si>
    <t>54 RUE SAAD ZAGHLOUL CITE MESTIRI</t>
  </si>
  <si>
    <t>07341343</t>
  </si>
  <si>
    <t>01742359900</t>
  </si>
  <si>
    <t>12 RUE FARHAT HACHED CITE HEDHILI</t>
  </si>
  <si>
    <t>07333012</t>
  </si>
  <si>
    <t>00075525592</t>
  </si>
  <si>
    <t>11 CITE BOUZAIEN ZAHROUNI</t>
  </si>
  <si>
    <t>07359695</t>
  </si>
  <si>
    <t>00003062418</t>
  </si>
  <si>
    <t>RUE KAAB IBN MALEK SANHEJA</t>
  </si>
  <si>
    <t>07309457</t>
  </si>
  <si>
    <t>12310</t>
  </si>
  <si>
    <t>80166000035</t>
  </si>
  <si>
    <t>BNA</t>
  </si>
  <si>
    <t>09920239</t>
  </si>
  <si>
    <t>20055879134</t>
  </si>
  <si>
    <t>RUE 1547 CITE 18 JANVIER ETTADHAMEN</t>
  </si>
  <si>
    <t>04729502</t>
  </si>
  <si>
    <t>00002395363</t>
  </si>
  <si>
    <t>24 RUE 4663 ZAHROUNI</t>
  </si>
  <si>
    <t>07925219</t>
  </si>
  <si>
    <t>01105526782</t>
  </si>
  <si>
    <t>00003050377</t>
  </si>
  <si>
    <t>AUTRE JOB</t>
  </si>
  <si>
    <t>09187581</t>
  </si>
  <si>
    <t>00002912369</t>
  </si>
  <si>
    <t>RUE YOUSSEF ROUISSI GOBBAA</t>
  </si>
  <si>
    <t>22121684955</t>
  </si>
  <si>
    <t>07244664</t>
  </si>
  <si>
    <t>00002668743</t>
  </si>
  <si>
    <t>395 VILLAGE BADR MHAMDIA</t>
  </si>
  <si>
    <t>38105543254</t>
  </si>
  <si>
    <t>IMP 2 11 RUE 42500 HRAIRIA</t>
  </si>
  <si>
    <t>09523881</t>
  </si>
  <si>
    <t>00003053966</t>
  </si>
  <si>
    <t>CITE INTILAKA BORJ EL AMRI</t>
  </si>
  <si>
    <t>07103170</t>
  </si>
  <si>
    <t>00001058893</t>
  </si>
  <si>
    <t>176 RUE AMMEUR JLASSI</t>
  </si>
  <si>
    <t>05975870</t>
  </si>
  <si>
    <t>81007116816</t>
  </si>
  <si>
    <t>RUE ABDELGHANI ZAOUIT SOUSSE</t>
  </si>
  <si>
    <t>CHEF DE PROJET</t>
  </si>
  <si>
    <t>08940941</t>
  </si>
  <si>
    <t>04100</t>
  </si>
  <si>
    <t>00002243185</t>
  </si>
  <si>
    <t>RUE SALAH EDDINE AYOUBI</t>
  </si>
  <si>
    <t>MENZEL BOURGUIBA</t>
  </si>
  <si>
    <t>06968827</t>
  </si>
  <si>
    <t>50200</t>
  </si>
  <si>
    <t>00175002790</t>
  </si>
  <si>
    <t>CITE L'HÔPITALBEN AROUS</t>
  </si>
  <si>
    <t>20640021395</t>
  </si>
  <si>
    <t>PONT DE BIZERT KALLAT ANDALOS</t>
  </si>
  <si>
    <t>07467255</t>
  </si>
  <si>
    <t>10600</t>
  </si>
  <si>
    <t>31105814619</t>
  </si>
  <si>
    <t>20620026250</t>
  </si>
  <si>
    <t>66121667592</t>
  </si>
  <si>
    <t>04804439</t>
  </si>
  <si>
    <t>07115722707</t>
  </si>
  <si>
    <t xml:space="preserve">TAKASIM NOZHA ROUTE EL ATTAR </t>
  </si>
  <si>
    <t>04639987</t>
  </si>
  <si>
    <t>25 RUE 4721 HRAIRIA</t>
  </si>
  <si>
    <t>07488603</t>
  </si>
  <si>
    <t>66105826491</t>
  </si>
  <si>
    <t>20600</t>
  </si>
  <si>
    <t>00002943942</t>
  </si>
  <si>
    <t>9 RUE SAAD IBN ABI WAKKAS</t>
  </si>
  <si>
    <t>07480378</t>
  </si>
  <si>
    <t>11109</t>
  </si>
  <si>
    <t>30053227591</t>
  </si>
  <si>
    <t>EL MBARKA SIDI THABET</t>
  </si>
  <si>
    <t>SIDI THABET</t>
  </si>
  <si>
    <t>07452189</t>
  </si>
  <si>
    <t>30053602918</t>
  </si>
  <si>
    <t>MBARKA SIDI THABET</t>
  </si>
  <si>
    <t>00000875191</t>
  </si>
  <si>
    <t>10 RUE 4776 CITE EZZOUHOUR</t>
  </si>
  <si>
    <t>00002740482</t>
  </si>
  <si>
    <t>04722537</t>
  </si>
  <si>
    <t>00003084798</t>
  </si>
  <si>
    <t>10 RUE 4457 CITE SOLTANI ZAHROUNI</t>
  </si>
  <si>
    <t>00003083307</t>
  </si>
  <si>
    <t>1 RUE SALEM BOUHAJEB SANHEJA</t>
  </si>
  <si>
    <t>16 RUE 6911 CITE INTILAKA</t>
  </si>
  <si>
    <t>09174415</t>
  </si>
  <si>
    <t>00001992448</t>
  </si>
  <si>
    <t>RUE OTHMAN IBN AFFAN SANHEJA</t>
  </si>
  <si>
    <t>09527998</t>
  </si>
  <si>
    <t>00003080881</t>
  </si>
  <si>
    <t>4 RUE TAHER BEN ACHOUR CITE EL BASATINE</t>
  </si>
  <si>
    <t>prb absence</t>
  </si>
  <si>
    <t>07458018</t>
  </si>
  <si>
    <t>30058424565</t>
  </si>
  <si>
    <t>CITE EZZOUHOUR SIDI THABET</t>
  </si>
  <si>
    <t>09190576</t>
  </si>
  <si>
    <t>00003083255</t>
  </si>
  <si>
    <t>RUE DAGHBAJI CITE 20 MARS MORNAGUIA</t>
  </si>
  <si>
    <t>01105527718</t>
  </si>
  <si>
    <t>58 RUE KOBRESS SIDI HASSINE</t>
  </si>
  <si>
    <t>07268267</t>
  </si>
  <si>
    <t>00003062235</t>
  </si>
  <si>
    <t>19 RUE 1648 CITE 18 JANVIER ETTADHAMEN</t>
  </si>
  <si>
    <t>08944101</t>
  </si>
  <si>
    <t>00003086529</t>
  </si>
  <si>
    <t>FOYER ZAHROUNI</t>
  </si>
  <si>
    <t>07270875</t>
  </si>
  <si>
    <t>00002614302</t>
  </si>
  <si>
    <t>74 LOTISSEMENT EL MAJD CHEBBAOU</t>
  </si>
  <si>
    <t>CITE EL OUARD CHEBBAOU</t>
  </si>
  <si>
    <t>00003087644</t>
  </si>
  <si>
    <t>34 RUE ENNESSRINE CITE YASMINE JAYAR</t>
  </si>
  <si>
    <t>probleme avec son chef d'équipe</t>
  </si>
  <si>
    <t>09488577</t>
  </si>
  <si>
    <t>00001639513</t>
  </si>
  <si>
    <t>OMAR EL MOKHTAR</t>
  </si>
  <si>
    <t>08234287</t>
  </si>
  <si>
    <t>00003086054</t>
  </si>
  <si>
    <t>50 RUE IKHOUAN ESSAFA SANHEJA</t>
  </si>
  <si>
    <t>OUED ELLILE</t>
  </si>
  <si>
    <t>07371838</t>
  </si>
  <si>
    <t>00003085780</t>
  </si>
  <si>
    <t>11 RUE MOKHTHAR GHMINI</t>
  </si>
  <si>
    <t>00000953974</t>
  </si>
  <si>
    <t>16 RUE 71 ZAHROUNI</t>
  </si>
  <si>
    <t>non califier</t>
  </si>
  <si>
    <t>09913915</t>
  </si>
  <si>
    <t>61054756788</t>
  </si>
  <si>
    <t>09192691</t>
  </si>
  <si>
    <t>11130304080</t>
  </si>
  <si>
    <t>42 RUE 3 AOUT CITE EL HAMAMA</t>
  </si>
  <si>
    <t>04691263</t>
  </si>
  <si>
    <t>00003085564</t>
  </si>
  <si>
    <t>6 RUE 42716 CITE MED ALI JAYARA</t>
  </si>
  <si>
    <t>07263913</t>
  </si>
  <si>
    <t>00002249615</t>
  </si>
  <si>
    <t>CITE BIR BENJIMA MORNAGUIA</t>
  </si>
  <si>
    <t>07334069</t>
  </si>
  <si>
    <t>50061912176</t>
  </si>
  <si>
    <t>5 RUE ASAAD IBN EL FOURAT DENDEN</t>
  </si>
  <si>
    <t>09452113</t>
  </si>
  <si>
    <t>00002529508</t>
  </si>
  <si>
    <t>SIDI AMOR MANOUBA</t>
  </si>
  <si>
    <t>02007</t>
  </si>
  <si>
    <t>34072511101</t>
  </si>
  <si>
    <t>RUE ETTAHRIR CITE MANOUBIA</t>
  </si>
  <si>
    <t>BEN DAHA</t>
  </si>
  <si>
    <t>TRIBINAL JAYARA</t>
  </si>
  <si>
    <t>09399053</t>
  </si>
  <si>
    <t>00002109606</t>
  </si>
  <si>
    <t>19 RUE 4675 ZAHROUNI</t>
  </si>
  <si>
    <t>04774899</t>
  </si>
  <si>
    <t>00003043420</t>
  </si>
  <si>
    <t>13 RUE EL IKLIL NOUVELLE MEDINA</t>
  </si>
  <si>
    <t>MONSIEUR</t>
  </si>
  <si>
    <t>09192269</t>
  </si>
  <si>
    <t>00003085877</t>
  </si>
  <si>
    <t>RUE ASSAAD IBN ZARRAA GOBBAA</t>
  </si>
  <si>
    <t>04689587</t>
  </si>
  <si>
    <t>23105525825</t>
  </si>
  <si>
    <t>9 RUE EL WIFAK HASSEN BELKHOUJA</t>
  </si>
  <si>
    <t>00000953619</t>
  </si>
  <si>
    <t>19 RUE 4277 CITE CHEBBI AGBA</t>
  </si>
  <si>
    <t>00000953626</t>
  </si>
  <si>
    <t>5 IMPASSE 6 RUE 4282 CITE EL FEHRI AGBA</t>
  </si>
  <si>
    <t>00000953614</t>
  </si>
  <si>
    <t>7 RUE 4283 CITE EL FEHRI AGBA</t>
  </si>
  <si>
    <t>08901808059</t>
  </si>
  <si>
    <t>18 RUE 4279 CITE CHABAB AGBA</t>
  </si>
  <si>
    <t>07159747</t>
  </si>
  <si>
    <t>10320001691</t>
  </si>
  <si>
    <t>10 RUE SOCRATE YASMINETTE</t>
  </si>
  <si>
    <t>09161780</t>
  </si>
  <si>
    <t>00003086638</t>
  </si>
  <si>
    <t>BEJAOUI 1 CITE ENNOUR SAIIDA</t>
  </si>
  <si>
    <t>JEDAIDA</t>
  </si>
  <si>
    <t>07280470</t>
  </si>
  <si>
    <t>00002977062</t>
  </si>
  <si>
    <t>ERRIADH SAIDAA MANOUBA</t>
  </si>
  <si>
    <t>formation</t>
  </si>
  <si>
    <t>38105536964</t>
  </si>
  <si>
    <t>RUE IBN GARDEN CITE LE JEUNES DAOUR HICHER</t>
  </si>
  <si>
    <t>00000953354</t>
  </si>
  <si>
    <t>RESIDENCE WALID 2 L 73</t>
  </si>
  <si>
    <t>01105527729</t>
  </si>
  <si>
    <t>7 RUE EL HODHED CITE LES JASMIN</t>
  </si>
  <si>
    <t>38105524828</t>
  </si>
  <si>
    <t>8 RUE EL KARAMA KHAZNADAR</t>
  </si>
  <si>
    <t>07325264</t>
  </si>
  <si>
    <t>03907</t>
  </si>
  <si>
    <t>71110220906</t>
  </si>
  <si>
    <t>14 RUE LES ILES EL KOUMOUR</t>
  </si>
  <si>
    <t>09183671</t>
  </si>
  <si>
    <t>00002578744</t>
  </si>
  <si>
    <t>19 RUE MAAROUF RSAIFI</t>
  </si>
  <si>
    <t>KSAR SAID</t>
  </si>
  <si>
    <t>07260274</t>
  </si>
  <si>
    <t>00003087355</t>
  </si>
  <si>
    <t>00061585808</t>
  </si>
  <si>
    <t>27 RUE CITE HWASS HRAIRIA</t>
  </si>
  <si>
    <t>arrêt de contrat</t>
  </si>
  <si>
    <t>00003086190</t>
  </si>
  <si>
    <t>08511839</t>
  </si>
  <si>
    <t>00001289465</t>
  </si>
  <si>
    <t>25 RUE L'ARTISANA KHAZNADAR</t>
  </si>
  <si>
    <t>00002743364</t>
  </si>
  <si>
    <t>04842121</t>
  </si>
  <si>
    <t>01145016637</t>
  </si>
  <si>
    <t>20 RUE SAAD ZAGHLOUL</t>
  </si>
  <si>
    <t>07383598</t>
  </si>
  <si>
    <t>01735378925</t>
  </si>
  <si>
    <t>51</t>
  </si>
  <si>
    <t>RUE EL HATTAB BEN EL MONDHER</t>
  </si>
  <si>
    <t>07115002</t>
  </si>
  <si>
    <t>00003087151</t>
  </si>
  <si>
    <t>ERRISALA MORNAG</t>
  </si>
  <si>
    <t>07381808</t>
  </si>
  <si>
    <t>01600</t>
  </si>
  <si>
    <t>78105832583</t>
  </si>
  <si>
    <t>1 RUE EL JEMM CHEBBAOU OUED ELLIL</t>
  </si>
  <si>
    <t>09183678</t>
  </si>
  <si>
    <t>00003017037</t>
  </si>
  <si>
    <t>07334804</t>
  </si>
  <si>
    <t>00001058459</t>
  </si>
  <si>
    <t>CITE EL HIDAIA JEDAIDA</t>
  </si>
  <si>
    <t>04849952</t>
  </si>
  <si>
    <t>00003087871</t>
  </si>
  <si>
    <t>1 RUE IMPASS 42541 ZAHROUNI</t>
  </si>
  <si>
    <t>00003094924</t>
  </si>
  <si>
    <t>04691471</t>
  </si>
  <si>
    <t>30840003138</t>
  </si>
  <si>
    <t>10 RUE EL ONS CITE BOURCHADA</t>
  </si>
  <si>
    <t>14/03/2023+24/10/23</t>
  </si>
  <si>
    <t>09531951</t>
  </si>
  <si>
    <t>00003092889</t>
  </si>
  <si>
    <t>00000956950</t>
  </si>
  <si>
    <t>3 RUE KHEMAIES HAJRI CITE TRABELSI</t>
  </si>
  <si>
    <t>07786436</t>
  </si>
  <si>
    <t>01723852139</t>
  </si>
  <si>
    <t>11 RUE SIDI ALI AZZOUZ</t>
  </si>
  <si>
    <t>23105525632</t>
  </si>
  <si>
    <t>00000803339</t>
  </si>
  <si>
    <t>07370690</t>
  </si>
  <si>
    <t>00001042816</t>
  </si>
  <si>
    <t>RUE AHMED TLILI EL FAJJA</t>
  </si>
  <si>
    <t>FEJJA</t>
  </si>
  <si>
    <t>09190170</t>
  </si>
  <si>
    <t>50064908759</t>
  </si>
  <si>
    <t>RUE OUSSAMA BEN ZID EL GOBBAA</t>
  </si>
  <si>
    <t>09197079</t>
  </si>
  <si>
    <t>38105545125</t>
  </si>
  <si>
    <t>59 RUE EL JALAA CITE ENNASR</t>
  </si>
  <si>
    <t>09019523</t>
  </si>
  <si>
    <t>00002963168</t>
  </si>
  <si>
    <t>16 RUE 42238 GHDIR EL GOLLA</t>
  </si>
  <si>
    <t>00003205719</t>
  </si>
  <si>
    <t>07488060</t>
  </si>
  <si>
    <t>00003094360</t>
  </si>
  <si>
    <t>38105535007</t>
  </si>
  <si>
    <t>05 RUE  4283 CITE EL FEHRI EL AGBA</t>
  </si>
  <si>
    <t>00002958077</t>
  </si>
  <si>
    <t>IMM A APP 24 CITE EL MECHTEL</t>
  </si>
  <si>
    <t>50070858592</t>
  </si>
  <si>
    <t>28 RUE KALMA CITE FRACHICH</t>
  </si>
  <si>
    <t>00003094604</t>
  </si>
  <si>
    <t>136 RUE 42439 CITE BEN YOUNESS</t>
  </si>
  <si>
    <t>problème salaire</t>
  </si>
  <si>
    <t>04717044</t>
  </si>
  <si>
    <t>00133114512</t>
  </si>
  <si>
    <t>11302</t>
  </si>
  <si>
    <t>80320016013</t>
  </si>
  <si>
    <t>CITE IBN KHALDOUN</t>
  </si>
  <si>
    <t>09199946</t>
  </si>
  <si>
    <t>00003098724</t>
  </si>
  <si>
    <t>5 RUE SELIANA CITE EL OUARD CHEBBAOU</t>
  </si>
  <si>
    <t>00003248320</t>
  </si>
  <si>
    <t>5 RUE 4283 CITE EL FEHRI</t>
  </si>
  <si>
    <t>31/012/2017</t>
  </si>
  <si>
    <t>08201</t>
  </si>
  <si>
    <t>40105530363</t>
  </si>
  <si>
    <t>37 RUE 4156 SOMRANE</t>
  </si>
  <si>
    <t>ZOUHOUR</t>
  </si>
  <si>
    <t>04848536</t>
  </si>
  <si>
    <t>11110174122</t>
  </si>
  <si>
    <t>39 RUE 4431 CITE EL KORBI</t>
  </si>
  <si>
    <t>00002851584</t>
  </si>
  <si>
    <t>16 RUE 4278CITE EL FEHRI</t>
  </si>
  <si>
    <t>RESP PLANIFICATION &amp; APPROVISIONNEMENT</t>
  </si>
  <si>
    <t>08023563</t>
  </si>
  <si>
    <t>04308</t>
  </si>
  <si>
    <t>31110111274</t>
  </si>
  <si>
    <t>23 RUE IBN KHALDOUN</t>
  </si>
  <si>
    <t>09532294</t>
  </si>
  <si>
    <t>00003099367</t>
  </si>
  <si>
    <t>CITE HIDAIA JEDAIDA</t>
  </si>
  <si>
    <t>Slama Haithem</t>
  </si>
  <si>
    <t>50075950808</t>
  </si>
  <si>
    <t>88 RUE 4098 SOMRANE TUNIS</t>
  </si>
  <si>
    <t>SOMRANE</t>
  </si>
  <si>
    <t>08274557</t>
  </si>
  <si>
    <t>60022951487</t>
  </si>
  <si>
    <t>41 AVENUE ABOULKACEM CHEBBI</t>
  </si>
  <si>
    <t>04803538</t>
  </si>
  <si>
    <t>11110174223</t>
  </si>
  <si>
    <t>1 RUE 4284 CITE EL FEHRI</t>
  </si>
  <si>
    <t>04838754</t>
  </si>
  <si>
    <t>5 RUE 42330 CITE EL FEHRI</t>
  </si>
  <si>
    <t>08732917</t>
  </si>
  <si>
    <t>00003099283</t>
  </si>
  <si>
    <t>14 RUE MOKHTAR LOGHMANI KHAZNADAR</t>
  </si>
  <si>
    <t>FAYCEL</t>
  </si>
  <si>
    <t>08344048</t>
  </si>
  <si>
    <t>00003103188</t>
  </si>
  <si>
    <t>2 RUE BORTALHIDER KSAR SAID</t>
  </si>
  <si>
    <t>07029279</t>
  </si>
  <si>
    <t>14203</t>
  </si>
  <si>
    <t>10420013123</t>
  </si>
  <si>
    <t>9 RUE L'INDEPENDANCE CITE EL HANA</t>
  </si>
  <si>
    <t>07055081</t>
  </si>
  <si>
    <t>04304</t>
  </si>
  <si>
    <t>31007033161</t>
  </si>
  <si>
    <t>00220010647</t>
  </si>
  <si>
    <t>00003015134</t>
  </si>
  <si>
    <t>38105543992</t>
  </si>
  <si>
    <t>AIN DAFFALI TIBAR</t>
  </si>
  <si>
    <t>00003089287</t>
  </si>
  <si>
    <t>42 RUE MOKHTAR LAGHMANI</t>
  </si>
  <si>
    <t>09996154</t>
  </si>
  <si>
    <t>80100</t>
  </si>
  <si>
    <t>00002868427</t>
  </si>
  <si>
    <t>ETALH NORD BELKHIR</t>
  </si>
  <si>
    <t>GAFSA</t>
  </si>
  <si>
    <t>07317870</t>
  </si>
  <si>
    <t>90043632983</t>
  </si>
  <si>
    <t>22 CITE BENNASR GOBBAA OUED ELLIL</t>
  </si>
  <si>
    <t>04743925</t>
  </si>
  <si>
    <t>42682511101</t>
  </si>
  <si>
    <t>13 RUE 526 JAYARA</t>
  </si>
  <si>
    <t>00076871193</t>
  </si>
  <si>
    <t>4 RUE 4423 ZAHROUNI</t>
  </si>
  <si>
    <t>Maladie de son fils</t>
  </si>
  <si>
    <t>09164733</t>
  </si>
  <si>
    <t>01007468914</t>
  </si>
  <si>
    <t>5 RUE OUM KALTHOUM DAOUAR HICHER</t>
  </si>
  <si>
    <t>00003115070</t>
  </si>
  <si>
    <t>1 RUE MOHAMED ALI AKID</t>
  </si>
  <si>
    <t>04811343</t>
  </si>
  <si>
    <t>00002132417</t>
  </si>
  <si>
    <t>25 RUE ETAT UNIS</t>
  </si>
  <si>
    <t>00003102256</t>
  </si>
  <si>
    <t>00002989611</t>
  </si>
  <si>
    <t>00240005437</t>
  </si>
  <si>
    <t>8 RUE IBN NAFISS</t>
  </si>
  <si>
    <t>09528468</t>
  </si>
  <si>
    <t>00003101371</t>
  </si>
  <si>
    <t>ROUIJEL JEDAIDA</t>
  </si>
  <si>
    <t>09528523</t>
  </si>
  <si>
    <t>00003101359</t>
  </si>
  <si>
    <t>CITE ERRIADH JEDAIDA</t>
  </si>
  <si>
    <t>07420728</t>
  </si>
  <si>
    <t>73121652019</t>
  </si>
  <si>
    <t>RUE 50 EL BASSATINE CITE ENNASR</t>
  </si>
  <si>
    <t>MNIHLA</t>
  </si>
  <si>
    <t>04721519</t>
  </si>
  <si>
    <t>00002635812</t>
  </si>
  <si>
    <t>16 RUE 913 FATHALLAH</t>
  </si>
  <si>
    <t>01107</t>
  </si>
  <si>
    <t>45312531101</t>
  </si>
  <si>
    <t>MCHARGUA OUECHTATA NEFZA</t>
  </si>
  <si>
    <t>07148040</t>
  </si>
  <si>
    <t>81011518101</t>
  </si>
  <si>
    <t>CITE KHOUAJA FOUCHANA</t>
  </si>
  <si>
    <t>07089338</t>
  </si>
  <si>
    <t>06401</t>
  </si>
  <si>
    <t>01110184737</t>
  </si>
  <si>
    <t xml:space="preserve">117 RUE HEDI CHAKER CITE EL AMRI </t>
  </si>
  <si>
    <t>09530380</t>
  </si>
  <si>
    <t>00003102604</t>
  </si>
  <si>
    <t>CITE EL HIDAYA JEDAIDA</t>
  </si>
  <si>
    <t>04697321</t>
  </si>
  <si>
    <t>00000967424</t>
  </si>
  <si>
    <t>30 RUE MALLASSINE</t>
  </si>
  <si>
    <t>07481011</t>
  </si>
  <si>
    <t>66105826811</t>
  </si>
  <si>
    <t>07273670</t>
  </si>
  <si>
    <t>00133066657</t>
  </si>
  <si>
    <t>131 NOGRA CITE ETTADHAMEN</t>
  </si>
  <si>
    <t>NOGRA</t>
  </si>
  <si>
    <t>09448437</t>
  </si>
  <si>
    <t>11802</t>
  </si>
  <si>
    <t>80620016120</t>
  </si>
  <si>
    <t>RUE LA MARSA CHEBBA</t>
  </si>
  <si>
    <t>MEHDIA</t>
  </si>
  <si>
    <t>familliale</t>
  </si>
  <si>
    <t>50062527601</t>
  </si>
  <si>
    <t>05674367</t>
  </si>
  <si>
    <t>00003364669</t>
  </si>
  <si>
    <t xml:space="preserve">14 RUE 4288 CITE EL FEHRI </t>
  </si>
  <si>
    <t>04780063</t>
  </si>
  <si>
    <t>07602</t>
  </si>
  <si>
    <t>30320041150</t>
  </si>
  <si>
    <t>15 RUE 6909 CITE INTILAKA</t>
  </si>
  <si>
    <t>04670506</t>
  </si>
  <si>
    <t>30320041169</t>
  </si>
  <si>
    <t>2 RUE 6901 CITE INTILAKA</t>
  </si>
  <si>
    <t>04653785</t>
  </si>
  <si>
    <t>30320041142</t>
  </si>
  <si>
    <t>8 RUE 4875 SEDJOUMI</t>
  </si>
  <si>
    <t>01145016912</t>
  </si>
  <si>
    <t>19 RUE NEFEFTA BAB SOUIKA</t>
  </si>
  <si>
    <t>07325122</t>
  </si>
  <si>
    <t>01724903790</t>
  </si>
  <si>
    <t>CITE ENNAJAH MALLASSINE</t>
  </si>
  <si>
    <t>07379189</t>
  </si>
  <si>
    <t>71101007320</t>
  </si>
  <si>
    <t>8 RUE ABOULBAKA RANDI</t>
  </si>
  <si>
    <t>suite non retour matérnité</t>
  </si>
  <si>
    <t>BEJAOUA</t>
  </si>
  <si>
    <t>90701</t>
  </si>
  <si>
    <t>dicipline</t>
  </si>
  <si>
    <t>09157477</t>
  </si>
  <si>
    <t>30840033576</t>
  </si>
  <si>
    <t>7 RUE SAAD IBN ABI ELWAKKASS</t>
  </si>
  <si>
    <t>00003011591</t>
  </si>
  <si>
    <t>10 RUE MGHIRA IBN CHOOLA</t>
  </si>
  <si>
    <t>00000974561</t>
  </si>
  <si>
    <t>11 RUE 42260 CITE EL KHAROUBA</t>
  </si>
  <si>
    <t>04845379</t>
  </si>
  <si>
    <t>00000974547</t>
  </si>
  <si>
    <t>7 RUE 42260 CITE EL KHAROUBA</t>
  </si>
  <si>
    <t>07846058</t>
  </si>
  <si>
    <t>00000975091</t>
  </si>
  <si>
    <t>3 RUE 115 CITE BOUGATFA2</t>
  </si>
  <si>
    <t>conflit avec son chef</t>
  </si>
  <si>
    <t>04810351</t>
  </si>
  <si>
    <t>00003289995</t>
  </si>
  <si>
    <t>25 RUE 42535 ZAHROUNI</t>
  </si>
  <si>
    <t>07151643</t>
  </si>
  <si>
    <t>02120</t>
  </si>
  <si>
    <t>21206106001</t>
  </si>
  <si>
    <t>QNB</t>
  </si>
  <si>
    <t>RES IBN ZAYDOUN IMM10 APP2-4</t>
  </si>
  <si>
    <t>09194567</t>
  </si>
  <si>
    <t>00002621735</t>
  </si>
  <si>
    <t>09519497</t>
  </si>
  <si>
    <t>00002527528</t>
  </si>
  <si>
    <t>04675762</t>
  </si>
  <si>
    <t>81011102411</t>
  </si>
  <si>
    <t>44 RUE MOUSCOU CITE EL FATH</t>
  </si>
  <si>
    <t>07729872</t>
  </si>
  <si>
    <t>00003121180</t>
  </si>
  <si>
    <t>CITE EL HIDHAB FOUCHANA</t>
  </si>
  <si>
    <t>00003041737</t>
  </si>
  <si>
    <t>5 RUE 4279 CITE CHABBI</t>
  </si>
  <si>
    <t>07159999</t>
  </si>
  <si>
    <t>00000149426</t>
  </si>
  <si>
    <t>2 RUE KRONFEL MOUROUJ 3</t>
  </si>
  <si>
    <t>07333242</t>
  </si>
  <si>
    <t>00003107980</t>
  </si>
  <si>
    <t>RUE WALID BEN OKBA DAOUAR HICHER</t>
  </si>
  <si>
    <t>01145014049</t>
  </si>
  <si>
    <t>19 RUE ENNAKHIL CITE YASMINET</t>
  </si>
  <si>
    <t>07314225</t>
  </si>
  <si>
    <t>00001006788</t>
  </si>
  <si>
    <t>RUE MOHAMED ALI HAMMICITE KHALED IBN WALID</t>
  </si>
  <si>
    <t>07346202</t>
  </si>
  <si>
    <t>93105579037</t>
  </si>
  <si>
    <t>2 RUE 1569 CITE 18 JANVIERTADHAMEN</t>
  </si>
  <si>
    <t>00002863311</t>
  </si>
  <si>
    <t>26 RUE 4294 CITE EL FEHRI</t>
  </si>
  <si>
    <t>07370610</t>
  </si>
  <si>
    <t>00003106734</t>
  </si>
  <si>
    <t>15 RUE KAAB IBN MALEK SANHEJA</t>
  </si>
  <si>
    <t>TRAVAIL DE NUIT</t>
  </si>
  <si>
    <t>09194296</t>
  </si>
  <si>
    <t>55105510087</t>
  </si>
  <si>
    <t>2 RUE ZINE EL ABIDINE SNOUSSI</t>
  </si>
  <si>
    <t>DEMISSIONNAIRE</t>
  </si>
  <si>
    <t>09172976</t>
  </si>
  <si>
    <t>00003111555</t>
  </si>
  <si>
    <t>31 RUE DOCTEUR SAFFI</t>
  </si>
  <si>
    <t>Ismail</t>
  </si>
  <si>
    <t>38105537058</t>
  </si>
  <si>
    <t>BIR EL EUCH GEBOLLAT</t>
  </si>
  <si>
    <t>00002961159</t>
  </si>
  <si>
    <t>5 RUE LA VERITE DENDEN</t>
  </si>
  <si>
    <t>09186625</t>
  </si>
  <si>
    <t>61055626788</t>
  </si>
  <si>
    <t>14 RUE EL ENVIRONNEMENT ZAHROUNI</t>
  </si>
  <si>
    <t>04696700</t>
  </si>
  <si>
    <t>07840089546</t>
  </si>
  <si>
    <t>5 IMPASS 3 RUE 4457 CITE SOLTANI</t>
  </si>
  <si>
    <t>00002244016</t>
  </si>
  <si>
    <t>AOULED RAHMA EZZAOUIA BAZINA</t>
  </si>
  <si>
    <t>07392819</t>
  </si>
  <si>
    <t>00003110268</t>
  </si>
  <si>
    <t>RUE ASSAD IBN ZARAR GOBAA</t>
  </si>
  <si>
    <t>07097988</t>
  </si>
  <si>
    <t>00001711546</t>
  </si>
  <si>
    <t>6  RUE 10521 OUARDIA 5</t>
  </si>
  <si>
    <t>19203008788</t>
  </si>
  <si>
    <t>RUE 2016 ENNASR 2 MNIHLA</t>
  </si>
  <si>
    <t>09434055</t>
  </si>
  <si>
    <t>38105546333</t>
  </si>
  <si>
    <t>64 TYPE GB RESIDENCE DALIA</t>
  </si>
  <si>
    <t>00003110902</t>
  </si>
  <si>
    <t>2 RUE ABOU AYOUB EL ANSARI</t>
  </si>
  <si>
    <t>00003111194</t>
  </si>
  <si>
    <t>36 RUE 4279 CITE LA JENEUSSE</t>
  </si>
  <si>
    <t>38105539258</t>
  </si>
  <si>
    <t>8 RUE 42391 CITE EL MECHTEL</t>
  </si>
  <si>
    <t>prb accident</t>
  </si>
  <si>
    <t>00000981155</t>
  </si>
  <si>
    <t>ERP MASTER DATA</t>
  </si>
  <si>
    <t>00003097798</t>
  </si>
  <si>
    <t>BLOC B5 APP 50 RDC P2 FELL3</t>
  </si>
  <si>
    <t>07299216</t>
  </si>
  <si>
    <t>01723761546</t>
  </si>
  <si>
    <t>07308213</t>
  </si>
  <si>
    <t>00003112082</t>
  </si>
  <si>
    <t>07379607</t>
  </si>
  <si>
    <t>07220131844</t>
  </si>
  <si>
    <t>HMAIMEM MORNAGUIA</t>
  </si>
  <si>
    <t>08023664</t>
  </si>
  <si>
    <t>00133137632</t>
  </si>
  <si>
    <t>10 RUE IBN ZAIDOUN CITE MED ALI</t>
  </si>
  <si>
    <t>00003112779</t>
  </si>
  <si>
    <t>KHALED IBN EL WALID</t>
  </si>
  <si>
    <t>09935791</t>
  </si>
  <si>
    <t>38105541554</t>
  </si>
  <si>
    <t>AIN ZRIGA GAAFOUR</t>
  </si>
  <si>
    <t>SELIANA</t>
  </si>
  <si>
    <t>09532213</t>
  </si>
  <si>
    <t>00003119031</t>
  </si>
  <si>
    <t>RUE MONGI SLIM BATTAN</t>
  </si>
  <si>
    <t>prb personnel</t>
  </si>
  <si>
    <t>07304467</t>
  </si>
  <si>
    <t>93105577462</t>
  </si>
  <si>
    <t>RUE OUTIK DAOUAR HICHER</t>
  </si>
  <si>
    <t>07258659</t>
  </si>
  <si>
    <t>07220109482</t>
  </si>
  <si>
    <t>RUE ZITOUNA DAOUAR HICHER</t>
  </si>
  <si>
    <t>04675239</t>
  </si>
  <si>
    <t>00002402426</t>
  </si>
  <si>
    <t>23 RUE 4667 CITE JLASS ZAHROUNI</t>
  </si>
  <si>
    <t>00728991</t>
  </si>
  <si>
    <t>00003122024</t>
  </si>
  <si>
    <t>CITE EL OUARD OUED ELLIL</t>
  </si>
  <si>
    <t>00002990131</t>
  </si>
  <si>
    <t>00003115037</t>
  </si>
  <si>
    <t>40 RUE 4283 CITE EL FEHRI AGBA</t>
  </si>
  <si>
    <t>04710782</t>
  </si>
  <si>
    <t>00000958094</t>
  </si>
  <si>
    <t>8 RUE MOSAB IBN AMIR GOUBAA</t>
  </si>
  <si>
    <t>00001417242</t>
  </si>
  <si>
    <t>28 RUE AKKOUDA CITE LA JEUNESS</t>
  </si>
  <si>
    <t>DAOUR HICHER</t>
  </si>
  <si>
    <t>07306421</t>
  </si>
  <si>
    <t>00003113562</t>
  </si>
  <si>
    <t xml:space="preserve">RUE MOHAMED RACHED RIDHA </t>
  </si>
  <si>
    <t>04657598</t>
  </si>
  <si>
    <t>handicapé</t>
  </si>
  <si>
    <t>00001027527</t>
  </si>
  <si>
    <t>62 RUE 4418 ZAHROUNI</t>
  </si>
  <si>
    <t>00003115198</t>
  </si>
  <si>
    <t>32 RUE BILEL IBN YAHYA GHDIR EL GOLLA</t>
  </si>
  <si>
    <t>00952137</t>
  </si>
  <si>
    <t>00002654753</t>
  </si>
  <si>
    <t>CITE LA NOUVELLE MATEUR JEDAIDA</t>
  </si>
  <si>
    <t>04660019</t>
  </si>
  <si>
    <t>00003114712</t>
  </si>
  <si>
    <t>7 RUE 42541 ZAHROUNI</t>
  </si>
  <si>
    <t>07359444</t>
  </si>
  <si>
    <t>00001105937</t>
  </si>
  <si>
    <t>12 RUE ABOULBAKA RANDI</t>
  </si>
  <si>
    <t>09167533</t>
  </si>
  <si>
    <t>00001295866</t>
  </si>
  <si>
    <t>6 RUE ZAIR DENDEN</t>
  </si>
  <si>
    <t>04686218</t>
  </si>
  <si>
    <t>00001192959</t>
  </si>
  <si>
    <t>21 RUE 42539 ZAHROUNI</t>
  </si>
  <si>
    <t>00685031906</t>
  </si>
  <si>
    <t>8 RUE ESSAFA CITE HASSEN BELKHOUJA</t>
  </si>
  <si>
    <t>00002962847</t>
  </si>
  <si>
    <t>4 IMPASSE SAIDA MANOUBIA</t>
  </si>
  <si>
    <t>GOBBAA</t>
  </si>
  <si>
    <t>07359732</t>
  </si>
  <si>
    <t>07220125950</t>
  </si>
  <si>
    <t>RUE 7418 CITE KHALED IBN EL WALID</t>
  </si>
  <si>
    <t>risque maladie prof</t>
  </si>
  <si>
    <t>07327475</t>
  </si>
  <si>
    <t>00003223639</t>
  </si>
  <si>
    <t>RUE ABDALLAH IBN ABI SARH SANHEJA</t>
  </si>
  <si>
    <t>00003118791</t>
  </si>
  <si>
    <t>CITE EL EZDIHAR BJAOUA</t>
  </si>
  <si>
    <t>07270285</t>
  </si>
  <si>
    <t>01735378909</t>
  </si>
  <si>
    <t>RUE ABDELAZIZ THAALBI</t>
  </si>
  <si>
    <t>00003117819</t>
  </si>
  <si>
    <t>AIN KSIBA KSOUR</t>
  </si>
  <si>
    <t>07974016</t>
  </si>
  <si>
    <t>00002564442</t>
  </si>
  <si>
    <t>09491280</t>
  </si>
  <si>
    <t>40001</t>
  </si>
  <si>
    <t>10101110969</t>
  </si>
  <si>
    <t>792 RUE KSAR BARDO</t>
  </si>
  <si>
    <t>04719049</t>
  </si>
  <si>
    <t>38105547085</t>
  </si>
  <si>
    <t>12 RUE 4973 SEDJOUMI</t>
  </si>
  <si>
    <t>07285427</t>
  </si>
  <si>
    <t>00001434962</t>
  </si>
  <si>
    <t>RUE 4312 DOUAR HICHER</t>
  </si>
  <si>
    <t>07347422</t>
  </si>
  <si>
    <t>00002934790</t>
  </si>
  <si>
    <t>RUE SIDI ALI BEN NASR DOUAR HICHER</t>
  </si>
  <si>
    <t>Voyage à l'étranger</t>
  </si>
  <si>
    <t>38105547029</t>
  </si>
  <si>
    <t xml:space="preserve">35 RUE 4492 CITE HWASS </t>
  </si>
  <si>
    <t>Nouvelle opportunité</t>
  </si>
  <si>
    <t>38105547030</t>
  </si>
  <si>
    <t>RUE 4664 CITE JLASS</t>
  </si>
  <si>
    <t>07971839</t>
  </si>
  <si>
    <t>09200</t>
  </si>
  <si>
    <t>00000905113</t>
  </si>
  <si>
    <t>BORJ BOUGHORBEL</t>
  </si>
  <si>
    <t>HOPITAL YASMINET</t>
  </si>
  <si>
    <t>00980562</t>
  </si>
  <si>
    <t>00002989564</t>
  </si>
  <si>
    <t>29 CITE SNIT ZAGHOUAN</t>
  </si>
  <si>
    <t>ZAGHOUAN</t>
  </si>
  <si>
    <t>10320009420</t>
  </si>
  <si>
    <t xml:space="preserve">EL AFAREG HAMMAM SAYALA </t>
  </si>
  <si>
    <t>RESPONSABLE APPROVISIONNEMENT</t>
  </si>
  <si>
    <t>06217120</t>
  </si>
  <si>
    <t>10400</t>
  </si>
  <si>
    <t>00002412314</t>
  </si>
  <si>
    <t>11RUE IFRIKIA MOUROUJ 3</t>
  </si>
  <si>
    <t>09189897</t>
  </si>
  <si>
    <t>91110352289</t>
  </si>
  <si>
    <t>RUE EL WALID IBN OKBA DAOUAR HICHER</t>
  </si>
  <si>
    <t>04810134</t>
  </si>
  <si>
    <t>00001206057</t>
  </si>
  <si>
    <t>MGHIRA INZEL FOUCHANA</t>
  </si>
  <si>
    <t>07225854</t>
  </si>
  <si>
    <t>51007126436</t>
  </si>
  <si>
    <t>9 RUE CITE ENNOUR</t>
  </si>
  <si>
    <t>07389396</t>
  </si>
  <si>
    <t>01720917265</t>
  </si>
  <si>
    <t>CITE PALESTINE TEBOURBA</t>
  </si>
  <si>
    <t>TEBOURBA</t>
  </si>
  <si>
    <t>00373491</t>
  </si>
  <si>
    <t>23105502895</t>
  </si>
  <si>
    <t>38 RUE MALLOUZA</t>
  </si>
  <si>
    <t>04729192</t>
  </si>
  <si>
    <t>00002831061</t>
  </si>
  <si>
    <t>00003134465</t>
  </si>
  <si>
    <t>50 RUE ABDALLAH BEN MOUSSA</t>
  </si>
  <si>
    <t>00003131612</t>
  </si>
  <si>
    <t>KSAR HDID BASATINE  MORNAGUIA</t>
  </si>
  <si>
    <t>61054905788</t>
  </si>
  <si>
    <t>07312907</t>
  </si>
  <si>
    <t>55105527399</t>
  </si>
  <si>
    <t>CITE ENASSIME ESSAIDA</t>
  </si>
  <si>
    <t>09512214</t>
  </si>
  <si>
    <t>00001619163</t>
  </si>
  <si>
    <t>RUE EL OWARD CITE INTILAKA</t>
  </si>
  <si>
    <t>00001694268</t>
  </si>
  <si>
    <t>CITE EL MAKTAA 2 MHAMDIA</t>
  </si>
  <si>
    <t>00001008148</t>
  </si>
  <si>
    <t>00287270</t>
  </si>
  <si>
    <t>01105529576</t>
  </si>
  <si>
    <t>RUE ABOU ABASSI CITE 20 MARS</t>
  </si>
  <si>
    <t>03507</t>
  </si>
  <si>
    <t>51110176579</t>
  </si>
  <si>
    <t>11 RUE IMEM BOUKRI</t>
  </si>
  <si>
    <t>performance</t>
  </si>
  <si>
    <t>09182872</t>
  </si>
  <si>
    <t>00003133204</t>
  </si>
  <si>
    <t>1 RUE YAHYA SLIMENI SANHEJA</t>
  </si>
  <si>
    <t>poste de nuit</t>
  </si>
  <si>
    <t>01725632661</t>
  </si>
  <si>
    <t>09855144</t>
  </si>
  <si>
    <t>01741108803</t>
  </si>
  <si>
    <t>RUE MOHAMED ALI KACEM DAR CHAABAN FEHRI</t>
  </si>
  <si>
    <t>04662187</t>
  </si>
  <si>
    <t>00003134620</t>
  </si>
  <si>
    <t xml:space="preserve">CITE INTILAKA </t>
  </si>
  <si>
    <t>09180336</t>
  </si>
  <si>
    <t>00003135515</t>
  </si>
  <si>
    <t>14 RUE ASMA BENT ABI BAKR SANHEJA</t>
  </si>
  <si>
    <t>00003136348</t>
  </si>
  <si>
    <t>17 CITE ESSAADA KHAZNADAR</t>
  </si>
  <si>
    <t>00002974857</t>
  </si>
  <si>
    <t>04832519</t>
  </si>
  <si>
    <t>41007132569</t>
  </si>
  <si>
    <t>30 RUE 4035 MALLASSINE</t>
  </si>
  <si>
    <t>38105534797</t>
  </si>
  <si>
    <t>15 RUE EL KHANSAA</t>
  </si>
  <si>
    <t>01741097089</t>
  </si>
  <si>
    <t>RUE 20 MARS CITE EL WARD CHEBBAOU</t>
  </si>
  <si>
    <t>07298120</t>
  </si>
  <si>
    <t>55105527366</t>
  </si>
  <si>
    <t>23 RUE HAB LEMLOUK</t>
  </si>
  <si>
    <t>00000417105</t>
  </si>
  <si>
    <t>5 RUE YARMOUK CITE IBN MANSOUR</t>
  </si>
  <si>
    <t>09164381</t>
  </si>
  <si>
    <t>00003137289</t>
  </si>
  <si>
    <t>7 RUE FLYES SANHEJA</t>
  </si>
  <si>
    <t>OUED ELLLIL</t>
  </si>
  <si>
    <t>04644161</t>
  </si>
  <si>
    <t>00003038993</t>
  </si>
  <si>
    <t>4 RUE SOUK EL ASR</t>
  </si>
  <si>
    <t>04623976</t>
  </si>
  <si>
    <t>00002945728</t>
  </si>
  <si>
    <t>RUE 523 JAYARA</t>
  </si>
  <si>
    <t>09191522</t>
  </si>
  <si>
    <t>SAIIDA MANOUBA</t>
  </si>
  <si>
    <t>SAIIDA BEJAOUA</t>
  </si>
  <si>
    <t>coupeur</t>
  </si>
  <si>
    <t>travail par poste</t>
  </si>
  <si>
    <t>00003136886</t>
  </si>
  <si>
    <t>TECHNICIEN MACHINE A COUDRE</t>
  </si>
  <si>
    <t>00003081618</t>
  </si>
  <si>
    <t>IMM AAHD JADID 23 DAOUAR HICHER</t>
  </si>
  <si>
    <t>AMELIORATION CONTENUE</t>
  </si>
  <si>
    <t>09449448</t>
  </si>
  <si>
    <t>00000932327</t>
  </si>
  <si>
    <t>RUE RTT CITE BEN YOUNES AGBA</t>
  </si>
  <si>
    <t>CHARGE CAO</t>
  </si>
  <si>
    <t>09198977</t>
  </si>
  <si>
    <t>00003108013</t>
  </si>
  <si>
    <t xml:space="preserve">CITE ENNOUR SAIDA </t>
  </si>
  <si>
    <t>00287260</t>
  </si>
  <si>
    <t>00003136103</t>
  </si>
  <si>
    <t>18 AVENU HABIB BOURGUIBA</t>
  </si>
  <si>
    <t>07297272</t>
  </si>
  <si>
    <t>00002515327</t>
  </si>
  <si>
    <t>RUE ALI DOUAGI 18 JANVIER</t>
  </si>
  <si>
    <t>ETTADHAMEN</t>
  </si>
  <si>
    <t>04720739</t>
  </si>
  <si>
    <t>00131063223</t>
  </si>
  <si>
    <t>RUE 42500 ZAHROUNI</t>
  </si>
  <si>
    <t>04767525</t>
  </si>
  <si>
    <t>00003136104</t>
  </si>
  <si>
    <t>6 RUE ANDALOSI DENDEN</t>
  </si>
  <si>
    <t>07326763</t>
  </si>
  <si>
    <t>00002545239</t>
  </si>
  <si>
    <t>RUE BACHIR DHAOUI ZAHROUNI</t>
  </si>
  <si>
    <t>probléme travail dimanche</t>
  </si>
  <si>
    <t>38121616358</t>
  </si>
  <si>
    <t>43 RUE 42356 AGBA</t>
  </si>
  <si>
    <t>07314267</t>
  </si>
  <si>
    <t>00003136394</t>
  </si>
  <si>
    <t>RUE 2413  RUE ISMAHEN DAOUAR HICHER</t>
  </si>
  <si>
    <t>04770132</t>
  </si>
  <si>
    <t>00003136102</t>
  </si>
  <si>
    <t>10 RUE TATAOUER KHAZNADAR</t>
  </si>
  <si>
    <t>07304616</t>
  </si>
  <si>
    <t>06040991954</t>
  </si>
  <si>
    <t>5 RUE 42529 CITE HWASS</t>
  </si>
  <si>
    <t>04845202</t>
  </si>
  <si>
    <t>00003149294</t>
  </si>
  <si>
    <t>25 RUE 4337 ZAHROUNI</t>
  </si>
  <si>
    <t>09155036</t>
  </si>
  <si>
    <t>00003135378</t>
  </si>
  <si>
    <t>CITE ENNASSER MORNAGUIA</t>
  </si>
  <si>
    <t>07435779</t>
  </si>
  <si>
    <t>00003216917</t>
  </si>
  <si>
    <t>00002965664</t>
  </si>
  <si>
    <t>16 RUE RAISIN CITE YASSMINE</t>
  </si>
  <si>
    <t xml:space="preserve">Anis Mejri </t>
  </si>
  <si>
    <t>09506554</t>
  </si>
  <si>
    <t>02000</t>
  </si>
  <si>
    <t>00001256229</t>
  </si>
  <si>
    <t>20 RUE HAMMA CITE EL INTILAKA</t>
  </si>
  <si>
    <t>CAMPO B</t>
  </si>
  <si>
    <t>00002405801</t>
  </si>
  <si>
    <t>10 RUE JASMIN CITE LES JASMIN</t>
  </si>
  <si>
    <t>09500562</t>
  </si>
  <si>
    <t>00001418240</t>
  </si>
  <si>
    <t>04709181</t>
  </si>
  <si>
    <t>01121626232</t>
  </si>
  <si>
    <t>38 RUE 4876 SEDJOUMI</t>
  </si>
  <si>
    <t>00003149213</t>
  </si>
  <si>
    <t>60 RUE ABDALLAH IBN MOUSSA</t>
  </si>
  <si>
    <t>00078544442</t>
  </si>
  <si>
    <t>91 RUE 4321 ZAHROUNI</t>
  </si>
  <si>
    <t>MALDIE</t>
  </si>
  <si>
    <t>04839573</t>
  </si>
  <si>
    <t>61130187663</t>
  </si>
  <si>
    <t>7 RUE 4720 EZZOUHOUR</t>
  </si>
  <si>
    <t>En maternité</t>
  </si>
  <si>
    <t>09839265</t>
  </si>
  <si>
    <t>55105527651</t>
  </si>
  <si>
    <t>BOUDRIA DAOUAR HICHER</t>
  </si>
  <si>
    <t>04678118</t>
  </si>
  <si>
    <t>00003164754</t>
  </si>
  <si>
    <t>BLOC 6 BEN MAHMOUD</t>
  </si>
  <si>
    <t>probléme de discipline</t>
  </si>
  <si>
    <t>00002950628</t>
  </si>
  <si>
    <t>4 RUE ZAIED IBN HARETH SANHEJA</t>
  </si>
  <si>
    <t>INGENIEUR FLYX LOGISTIQUE</t>
  </si>
  <si>
    <t>07958254</t>
  </si>
  <si>
    <t>06300</t>
  </si>
  <si>
    <t>00001153663</t>
  </si>
  <si>
    <t>RUE IBN JAZZAR FERNANA</t>
  </si>
  <si>
    <t>00942497</t>
  </si>
  <si>
    <t>00003138715</t>
  </si>
  <si>
    <t>166 KARIET BADR</t>
  </si>
  <si>
    <t>38105548157</t>
  </si>
  <si>
    <t>39 RUE 42243 BEAU SEJOUR BEN YOUNESS</t>
  </si>
  <si>
    <t>05175460</t>
  </si>
  <si>
    <t>81011336941</t>
  </si>
  <si>
    <t>49 RUE GAFSA CITE EL WIFAK</t>
  </si>
  <si>
    <t>00003155841</t>
  </si>
  <si>
    <t>32 RUE EL FEL CITE JASMIN JAYAR</t>
  </si>
  <si>
    <t>09511154</t>
  </si>
  <si>
    <t>00002643389</t>
  </si>
  <si>
    <t>JEDAIDA MANOUBA</t>
  </si>
  <si>
    <t>00002830278</t>
  </si>
  <si>
    <t>2 RUE GAMMARTH CITE 25 JUILLET</t>
  </si>
  <si>
    <t>00002329022</t>
  </si>
  <si>
    <t>10 RUE 42142 ZAHROUNI</t>
  </si>
  <si>
    <t>00002904343</t>
  </si>
  <si>
    <t>62 RUE ABDALLAH BEN MOUSSA</t>
  </si>
  <si>
    <t>09180318</t>
  </si>
  <si>
    <t>00002979864</t>
  </si>
  <si>
    <t>1 RUE ISSAM IBN OMAR GOBAA</t>
  </si>
  <si>
    <t>00003150093</t>
  </si>
  <si>
    <t>57 AVENU HABIB BOURGUIBA</t>
  </si>
  <si>
    <t>07104607</t>
  </si>
  <si>
    <t>00002636986</t>
  </si>
  <si>
    <t>07238175</t>
  </si>
  <si>
    <t>00002891070</t>
  </si>
  <si>
    <t>27 RUE AMRO IBN ABDELAZIZ</t>
  </si>
  <si>
    <t>09191571</t>
  </si>
  <si>
    <t>00003162346</t>
  </si>
  <si>
    <t>07351057</t>
  </si>
  <si>
    <t>00003152211</t>
  </si>
  <si>
    <t>OUED KHEMISS TEBOURBA</t>
  </si>
  <si>
    <t>00003155261</t>
  </si>
  <si>
    <t>7 IMPASSE 2 RUE 4267 AGBA</t>
  </si>
  <si>
    <t>09457699</t>
  </si>
  <si>
    <t>00003201091</t>
  </si>
  <si>
    <t>4 RUE 5536 DAOUAR HICHER</t>
  </si>
  <si>
    <t>07275418</t>
  </si>
  <si>
    <t>00000055710</t>
  </si>
  <si>
    <t>53 RUE WAHRAN CITE ETTADHAMEN</t>
  </si>
  <si>
    <t>00003153156</t>
  </si>
  <si>
    <t>20 RUE IBN JOUBIR SIDI HASSINE</t>
  </si>
  <si>
    <t>00073600264</t>
  </si>
  <si>
    <t>38105548306</t>
  </si>
  <si>
    <t>CITE BETARCHA MORNAGUIA</t>
  </si>
  <si>
    <t>07119013</t>
  </si>
  <si>
    <t>11130171276</t>
  </si>
  <si>
    <t>A PP 12 CITE SPROLS MANOUBA CENTRE</t>
  </si>
  <si>
    <t>07317040</t>
  </si>
  <si>
    <t>00002406964</t>
  </si>
  <si>
    <t>07329786</t>
  </si>
  <si>
    <t>00003154417</t>
  </si>
  <si>
    <t>3 RUE  HEDI SAIDI CITE EL OUARD 2</t>
  </si>
  <si>
    <t>07289663</t>
  </si>
  <si>
    <t>11130285993</t>
  </si>
  <si>
    <t>36 RUE MELOUZA DENDEN</t>
  </si>
  <si>
    <t>05220180</t>
  </si>
  <si>
    <t>00002521928</t>
  </si>
  <si>
    <t>36  RUE FARHAT HACHED CITE INTILAKA</t>
  </si>
  <si>
    <t>BORJ AL AMRI</t>
  </si>
  <si>
    <t>07390122</t>
  </si>
  <si>
    <t>55105527775</t>
  </si>
  <si>
    <t>9 RUE 20 MARS CITE EL OUARD</t>
  </si>
  <si>
    <t>00003154940</t>
  </si>
  <si>
    <t>4 RUE EL OUALA GOBAA</t>
  </si>
  <si>
    <t>07318041</t>
  </si>
  <si>
    <t>00003154001</t>
  </si>
  <si>
    <t>4 RUE EL FERDAOUS CITE EL OUARD</t>
  </si>
  <si>
    <t>07784369</t>
  </si>
  <si>
    <t>03111</t>
  </si>
  <si>
    <t>7 RUE 42460 CITE EL FEHRI</t>
  </si>
  <si>
    <t>05234069</t>
  </si>
  <si>
    <t>49105511994</t>
  </si>
  <si>
    <t>ROUTE NATIONAL  N° 5 MORNAGUIA</t>
  </si>
  <si>
    <t>07457555</t>
  </si>
  <si>
    <t>66121667810</t>
  </si>
  <si>
    <t>09522879</t>
  </si>
  <si>
    <t>00003060209</t>
  </si>
  <si>
    <t>CITE MAASRA ZAHRA JEDAIDA</t>
  </si>
  <si>
    <t>07276035</t>
  </si>
  <si>
    <t>00003152564</t>
  </si>
  <si>
    <t>BEJAOUA 2 SIDI THABET</t>
  </si>
  <si>
    <t>07027708</t>
  </si>
  <si>
    <t>07340086036</t>
  </si>
  <si>
    <t>2 RUE ENNASIJ</t>
  </si>
  <si>
    <t>PROTECTION CIVILE</t>
  </si>
  <si>
    <t>07332304</t>
  </si>
  <si>
    <t>00003153446</t>
  </si>
  <si>
    <t>9 RUE IMEM BAYDHAOUI SANHEJA</t>
  </si>
  <si>
    <t>08941000</t>
  </si>
  <si>
    <t>00001016534</t>
  </si>
  <si>
    <t>04000</t>
  </si>
  <si>
    <t>58105829408</t>
  </si>
  <si>
    <t>01722013824</t>
  </si>
  <si>
    <t>RUE ABDERRAFIA SIDI HASSINE</t>
  </si>
  <si>
    <t>00003152417</t>
  </si>
  <si>
    <t>CITE KORBI DENDEN</t>
  </si>
  <si>
    <t>00078917432</t>
  </si>
  <si>
    <t>44 RUE BULGHARI SIDI HASSINE</t>
  </si>
  <si>
    <t>00003156459</t>
  </si>
  <si>
    <t>37 RUE 73 CITE BOUGATFA 1 ZAHROUNI</t>
  </si>
  <si>
    <t>00003156067</t>
  </si>
  <si>
    <t>RUE EL MANARA CITE ENNASR GOBBAA</t>
  </si>
  <si>
    <t>08943900</t>
  </si>
  <si>
    <t>10900</t>
  </si>
  <si>
    <t>00695010640</t>
  </si>
  <si>
    <t>36 RUE ASMA BENT ABI BAKR SANHEJA</t>
  </si>
  <si>
    <t>00003354184</t>
  </si>
  <si>
    <t>RUE 42210 GHDIR EL GOLLA HRAIRIA</t>
  </si>
  <si>
    <t>72652511101</t>
  </si>
  <si>
    <t>13 RUE HASSEN BELKHOUJA CITE BOUGATFA 2</t>
  </si>
  <si>
    <t>07285946</t>
  </si>
  <si>
    <t>80940000788</t>
  </si>
  <si>
    <t>15 RUE HARRACHE DENDEN</t>
  </si>
  <si>
    <t>50078943263</t>
  </si>
  <si>
    <t>00003154519</t>
  </si>
  <si>
    <t>09 RUE IBN HAZEM EL ANDOLSI SANHEJA</t>
  </si>
  <si>
    <t>09197184</t>
  </si>
  <si>
    <t>00003154539</t>
  </si>
  <si>
    <t>RUE ABOUDHAR EL GHAFFARI CITE TORJMEN</t>
  </si>
  <si>
    <t>04812173</t>
  </si>
  <si>
    <t>00001936284</t>
  </si>
  <si>
    <t>11 RUE 4431 ZAHROUNI</t>
  </si>
  <si>
    <t>38105534457</t>
  </si>
  <si>
    <t>RUE HOUCINE DAY IMPASS 6 EL AGBA</t>
  </si>
  <si>
    <t>00003155030</t>
  </si>
  <si>
    <t>01 RUE 4284 CITE EL FEHRI AGBA</t>
  </si>
  <si>
    <t>09171850</t>
  </si>
  <si>
    <t>00131255795</t>
  </si>
  <si>
    <t>RUE ENNOUR MORNAGUIA</t>
  </si>
  <si>
    <t>09193376</t>
  </si>
  <si>
    <t>00002530029</t>
  </si>
  <si>
    <t>09603012</t>
  </si>
  <si>
    <t>05614</t>
  </si>
  <si>
    <t>10077074268</t>
  </si>
  <si>
    <t>155 RUE 4164 MALASSINE</t>
  </si>
  <si>
    <t>CITE EZZOUHOUR</t>
  </si>
  <si>
    <t>00003160494</t>
  </si>
  <si>
    <t>3 RUE LE SOLEIL CITE TAREK IBN ZIED</t>
  </si>
  <si>
    <t>stress</t>
  </si>
  <si>
    <t>00002954281</t>
  </si>
  <si>
    <t>RUE ZAID IBN EL HARETH SANHEJA</t>
  </si>
  <si>
    <t>00003160845</t>
  </si>
  <si>
    <t>CITE NASSIM SAIDA OUED ELLIL</t>
  </si>
  <si>
    <t>SAIDA</t>
  </si>
  <si>
    <t>04561243</t>
  </si>
  <si>
    <t>00002896539</t>
  </si>
  <si>
    <t>07341014</t>
  </si>
  <si>
    <t>00002408310</t>
  </si>
  <si>
    <t>Probleme Chomage technique</t>
  </si>
  <si>
    <t>04644163</t>
  </si>
  <si>
    <t>80079107132</t>
  </si>
  <si>
    <t>16 RUE LE CAIRE SEDJOUMI</t>
  </si>
  <si>
    <t>07349103</t>
  </si>
  <si>
    <t>00003457236</t>
  </si>
  <si>
    <t>78 AVENU HASSEN BELKHOUJA CHEBBAOU</t>
  </si>
  <si>
    <t>07311903</t>
  </si>
  <si>
    <t>38105548442</t>
  </si>
  <si>
    <t>2 CITE EL FEHRI LOT 91 EL AGBA</t>
  </si>
  <si>
    <t>fatigue</t>
  </si>
  <si>
    <t>07334202</t>
  </si>
  <si>
    <t>00000840557</t>
  </si>
  <si>
    <t>RUE MAHMOUD BAROUDI SANHAJA</t>
  </si>
  <si>
    <t>00003161842</t>
  </si>
  <si>
    <t>2 RUE MOURITANIA CITE RAOUDHA</t>
  </si>
  <si>
    <t>SAIDA CITE ENNASSIM</t>
  </si>
  <si>
    <t>07284263</t>
  </si>
  <si>
    <t>00003122266</t>
  </si>
  <si>
    <t>04 RUE 4335 CITE LA JEUNESSE DAOUAR HICHER</t>
  </si>
  <si>
    <t>09199392</t>
  </si>
  <si>
    <t>00002737896</t>
  </si>
  <si>
    <t>RUE BIR EL HAFAI CITE LA JEUNESSE DAOUR HICHER</t>
  </si>
  <si>
    <t>00003157231</t>
  </si>
  <si>
    <t>CITE INTILAKA ROUTE DE BIZERT</t>
  </si>
  <si>
    <t>01710</t>
  </si>
  <si>
    <t>30079041935</t>
  </si>
  <si>
    <t xml:space="preserve">06 RUE 3061 CITE HLELE </t>
  </si>
  <si>
    <t>CITE HLEL</t>
  </si>
  <si>
    <t>09402</t>
  </si>
  <si>
    <t>70440016399</t>
  </si>
  <si>
    <t>1 RUE 3047 CITE HLEL</t>
  </si>
  <si>
    <t>07321367</t>
  </si>
  <si>
    <t>00002407554</t>
  </si>
  <si>
    <t>RUE 4302 CITE LA JEUNESSE DAOUAR HICHER</t>
  </si>
  <si>
    <t>00003114607</t>
  </si>
  <si>
    <t>22 RUE LES JASMIN JAYARA</t>
  </si>
  <si>
    <t>04680236</t>
  </si>
  <si>
    <t>16400</t>
  </si>
  <si>
    <t>00001019920</t>
  </si>
  <si>
    <t>GHDIR EL GOLLA EL AGBA2</t>
  </si>
  <si>
    <t>prb enfant</t>
  </si>
  <si>
    <t>09906411</t>
  </si>
  <si>
    <t>00001315698</t>
  </si>
  <si>
    <t>RESIDENCE MAYA 3 CITE AMAL</t>
  </si>
  <si>
    <t>00000873263</t>
  </si>
  <si>
    <t>1 RUE 42541 ZAHROUNI</t>
  </si>
  <si>
    <t>07440069830</t>
  </si>
  <si>
    <t>02 RUE 4361 ZAHROUNI</t>
  </si>
  <si>
    <t>00002649587</t>
  </si>
  <si>
    <t>18 RUE IBN JOUBAIER JAYAR</t>
  </si>
  <si>
    <t>00003160580</t>
  </si>
  <si>
    <t>CITE ENNASSIM SAIDA OUED ELLIL</t>
  </si>
  <si>
    <t>Etude</t>
  </si>
  <si>
    <t>00001022591</t>
  </si>
  <si>
    <t>19 RUE 42230 GHDIR EL GOLLA</t>
  </si>
  <si>
    <t>66121667241</t>
  </si>
  <si>
    <t>CITE 15 OCTOBRE POND DE BIZERT</t>
  </si>
  <si>
    <t>00003159901</t>
  </si>
  <si>
    <t>04839688</t>
  </si>
  <si>
    <t>10240043602</t>
  </si>
  <si>
    <t>RUE SIDI ABDELJALIL BIRINE</t>
  </si>
  <si>
    <t>09505847</t>
  </si>
  <si>
    <t>00003160910</t>
  </si>
  <si>
    <t>BIR ZITOUN TEBOURBA</t>
  </si>
  <si>
    <t>RUE OUED MOUSSA JAYARA</t>
  </si>
  <si>
    <t>08859241</t>
  </si>
  <si>
    <t>80920021983</t>
  </si>
  <si>
    <t>40 RUE 42357 EL AGBA</t>
  </si>
  <si>
    <t>00003159444</t>
  </si>
  <si>
    <t>07326592</t>
  </si>
  <si>
    <t>00003158438</t>
  </si>
  <si>
    <t>07750687</t>
  </si>
  <si>
    <t>01105013775</t>
  </si>
  <si>
    <t>14 RUE GAFSA CITE  SAID</t>
  </si>
  <si>
    <t>09096303</t>
  </si>
  <si>
    <t>00001025192</t>
  </si>
  <si>
    <t>RUE 42252 GHDIR EL GOLLA</t>
  </si>
  <si>
    <t>04845893</t>
  </si>
  <si>
    <t>00003159843</t>
  </si>
  <si>
    <t>RUE AIN ASKER SIDI HASSINE</t>
  </si>
  <si>
    <t>04849705</t>
  </si>
  <si>
    <t>00002370900</t>
  </si>
  <si>
    <t>23 RUE ABOUABDALLAH MAKRI CITE FOLA</t>
  </si>
  <si>
    <t>EL AGBA OUED GUERIANA</t>
  </si>
  <si>
    <t>LANCEMENT DE SON PROJET</t>
  </si>
  <si>
    <t>08320548</t>
  </si>
  <si>
    <t>30320038745</t>
  </si>
  <si>
    <t>76 IMEM BAYDHAOUI KSAR SAID</t>
  </si>
  <si>
    <t>09187883</t>
  </si>
  <si>
    <t>00003162067</t>
  </si>
  <si>
    <t>OUED DABBAGH CITE LA JENEUSSE DAOUAR HICHER</t>
  </si>
  <si>
    <t>00003165513</t>
  </si>
  <si>
    <t>17 RUE AIN MELLITI JAYAR</t>
  </si>
  <si>
    <t>07166432</t>
  </si>
  <si>
    <t>01715561565</t>
  </si>
  <si>
    <t>6 RUE GABES CITE ENNASR NAASSEN</t>
  </si>
  <si>
    <t xml:space="preserve">38 rue Bejaoua </t>
  </si>
  <si>
    <t>Manouba</t>
  </si>
  <si>
    <t>Teborba</t>
  </si>
  <si>
    <t>07333481</t>
  </si>
  <si>
    <t>00003160403</t>
  </si>
  <si>
    <t>CITE RIMEL TEBOURBA</t>
  </si>
  <si>
    <t>61130261526</t>
  </si>
  <si>
    <t>07303012</t>
  </si>
  <si>
    <t>38105549014</t>
  </si>
  <si>
    <t>09520961</t>
  </si>
  <si>
    <t>00003108604</t>
  </si>
  <si>
    <t>GOMRIANE TEBOURBA</t>
  </si>
  <si>
    <t>09513106</t>
  </si>
  <si>
    <t>12102</t>
  </si>
  <si>
    <t>90520012581</t>
  </si>
  <si>
    <t>06915097</t>
  </si>
  <si>
    <t>38105548624</t>
  </si>
  <si>
    <t xml:space="preserve">9 RUE BEN YOUNES </t>
  </si>
  <si>
    <t>07480612</t>
  </si>
  <si>
    <t>38105548522</t>
  </si>
  <si>
    <t xml:space="preserve">4 RUE 6284 MEDINA FADHLA </t>
  </si>
  <si>
    <t>09182824</t>
  </si>
  <si>
    <t>00003078342</t>
  </si>
  <si>
    <t>06 RUE 4415 ZAHROUNI</t>
  </si>
  <si>
    <t>PERSONNEL</t>
  </si>
  <si>
    <t>09484994</t>
  </si>
  <si>
    <t>38105521749</t>
  </si>
  <si>
    <t>17 RUE TAJNA CITE 20 MARS</t>
  </si>
  <si>
    <t>maladie de sa fille</t>
  </si>
  <si>
    <t>08750124</t>
  </si>
  <si>
    <t>00001024873</t>
  </si>
  <si>
    <t>26 RUE 33005 SIDI HASSINE</t>
  </si>
  <si>
    <t>04839312</t>
  </si>
  <si>
    <t>00000755372</t>
  </si>
  <si>
    <t>4 RUE CHAABAN BHOURI CITE GAAFOURI</t>
  </si>
  <si>
    <t>09162332</t>
  </si>
  <si>
    <t>00001700389</t>
  </si>
  <si>
    <t>00003057297</t>
  </si>
  <si>
    <t>10220012890</t>
  </si>
  <si>
    <t>09979944</t>
  </si>
  <si>
    <t>00002904853</t>
  </si>
  <si>
    <t>RESIDENCE BEAU SEJOUR EL AGBA</t>
  </si>
  <si>
    <t>07372074</t>
  </si>
  <si>
    <t>00001030804</t>
  </si>
  <si>
    <t>09485073</t>
  </si>
  <si>
    <t>00002377027</t>
  </si>
  <si>
    <t>RUE BENIN CITE JEUNESSE DAOUAR HICHER</t>
  </si>
  <si>
    <t>3.2</t>
  </si>
  <si>
    <t>RESPONSABLE COUPE</t>
  </si>
  <si>
    <t>06394292</t>
  </si>
  <si>
    <t>30000</t>
  </si>
  <si>
    <t>00002175241</t>
  </si>
  <si>
    <t>08 PLACE ENNOUR DAR CHAABEN EL FEHRI</t>
  </si>
  <si>
    <t>07155933</t>
  </si>
  <si>
    <t>10420004736</t>
  </si>
  <si>
    <t>CITE EL HANA MHAMDIA</t>
  </si>
  <si>
    <t>APPROVISONNEUR LOGISTIQUE</t>
  </si>
  <si>
    <t>00002956147</t>
  </si>
  <si>
    <t>50 RUE IRAQ CITE ETTADHAMEN</t>
  </si>
  <si>
    <t>01105530802</t>
  </si>
  <si>
    <t>4 RUE BAHR CHAMEL</t>
  </si>
  <si>
    <t>07381036</t>
  </si>
  <si>
    <t>01723836140</t>
  </si>
  <si>
    <t>RUE ABDERRAHMEN AZZEM JAYAR</t>
  </si>
  <si>
    <t>00003048670</t>
  </si>
  <si>
    <t>40 RUE EL AMRA OUARDIA 6</t>
  </si>
  <si>
    <t>07313323</t>
  </si>
  <si>
    <t>11500</t>
  </si>
  <si>
    <t>00002410744</t>
  </si>
  <si>
    <t>CITE KHALED IBN EL WALIDDAOUAR HICHER</t>
  </si>
  <si>
    <t>07378600</t>
  </si>
  <si>
    <t>05413</t>
  </si>
  <si>
    <t>90039574132</t>
  </si>
  <si>
    <t>1 RUE EL FOUZDAK MANOUBA</t>
  </si>
  <si>
    <t>00953040</t>
  </si>
  <si>
    <t>00000881162</t>
  </si>
  <si>
    <t>04693150</t>
  </si>
  <si>
    <t>50079586913</t>
  </si>
  <si>
    <t>12 RUE 42440 CITE EZZARDI CITE BEN YOUNES</t>
  </si>
  <si>
    <t>09182632</t>
  </si>
  <si>
    <t>00002661113</t>
  </si>
  <si>
    <t>RUE HATTAB IBN MONDHER SANHEJA</t>
  </si>
  <si>
    <t>00003076768</t>
  </si>
  <si>
    <t>00002949119</t>
  </si>
  <si>
    <t>97 RUE EL WARD CITE EL AMAL</t>
  </si>
  <si>
    <t>09161906</t>
  </si>
  <si>
    <t>00003169251</t>
  </si>
  <si>
    <t>04689699</t>
  </si>
  <si>
    <t>02013973627</t>
  </si>
  <si>
    <t>4 RUE 42423 ZAHROUNI</t>
  </si>
  <si>
    <t>07235551</t>
  </si>
  <si>
    <t>00002993891</t>
  </si>
  <si>
    <t>103 CITE EL KOUROUM MORNAG</t>
  </si>
  <si>
    <t>07326076</t>
  </si>
  <si>
    <t>00002738398</t>
  </si>
  <si>
    <t>00001041448</t>
  </si>
  <si>
    <t>23 RUE UROGOUAI SIDI HASSINE</t>
  </si>
  <si>
    <t>07337831</t>
  </si>
  <si>
    <t>00003170523</t>
  </si>
  <si>
    <t>RUE SAID OGBANI CITE KHALED IBN EL WALID</t>
  </si>
  <si>
    <t>00003169869</t>
  </si>
  <si>
    <t>64 ROUTE DE BIZERT CITE INTILAKA</t>
  </si>
  <si>
    <t>08509906</t>
  </si>
  <si>
    <t>00003172094</t>
  </si>
  <si>
    <t>9 RUE 42201 GHDIR EL GOLLA HRAIRIA</t>
  </si>
  <si>
    <t>04821248</t>
  </si>
  <si>
    <t>50079632345</t>
  </si>
  <si>
    <t>53 G DIAR BEN MAHMOUD EL AGBA</t>
  </si>
  <si>
    <t>07908005</t>
  </si>
  <si>
    <t>01743271807</t>
  </si>
  <si>
    <t>RUE EL OUALA CITE BENNASR GOBBAA</t>
  </si>
  <si>
    <t>00003175026</t>
  </si>
  <si>
    <t>CITE 56 ERRIADH ZOUNEF SAIDA</t>
  </si>
  <si>
    <t>07097640</t>
  </si>
  <si>
    <t>00001140560</t>
  </si>
  <si>
    <t>35 RUE BATNA JEBAL JELOUD</t>
  </si>
  <si>
    <t>08969341</t>
  </si>
  <si>
    <t>93105581877</t>
  </si>
  <si>
    <t>GHASSANA ROUAHA BAZINA</t>
  </si>
  <si>
    <t>3.3</t>
  </si>
  <si>
    <t>09199760</t>
  </si>
  <si>
    <t>90037288735</t>
  </si>
  <si>
    <t>19 RUE ENNASR CITE HASSEN BELKHOUJA</t>
  </si>
  <si>
    <t>00002829505</t>
  </si>
  <si>
    <t>01 RUE HATTAB BEN MONDHER SANHEJA</t>
  </si>
  <si>
    <t>07094412</t>
  </si>
  <si>
    <t>00001046930</t>
  </si>
  <si>
    <t>CITE EZZITOUN 2 MHAMDIA</t>
  </si>
  <si>
    <t>08993459</t>
  </si>
  <si>
    <t>30900</t>
  </si>
  <si>
    <t>00820025229</t>
  </si>
  <si>
    <t>CITE HIDHAB OUTIK BIZERT</t>
  </si>
  <si>
    <t>38105550000</t>
  </si>
  <si>
    <t>45 RUE 4418 ZAHROUNI</t>
  </si>
  <si>
    <t>00002411861</t>
  </si>
  <si>
    <t>14 RUE 4890 SIDI HASSINE SEDJOUMI</t>
  </si>
  <si>
    <t>04705094</t>
  </si>
  <si>
    <t>00001052356</t>
  </si>
  <si>
    <t>11 RUE HABIB BOUGATFA SIDI HASSINE</t>
  </si>
  <si>
    <t>07779506</t>
  </si>
  <si>
    <t>00003183032</t>
  </si>
  <si>
    <t>5 RUE 4127 EZZOUHOUR TUNIS</t>
  </si>
  <si>
    <t>07170504</t>
  </si>
  <si>
    <t>00001088799</t>
  </si>
  <si>
    <t>30 RUE 11061 CITE AVICENNE</t>
  </si>
  <si>
    <t>07297032</t>
  </si>
  <si>
    <t>55105528756</t>
  </si>
  <si>
    <t>RUE ABID IBN JARRAH DAOUAR HICHER</t>
  </si>
  <si>
    <t>04723599</t>
  </si>
  <si>
    <t>20100</t>
  </si>
  <si>
    <t>35105817965</t>
  </si>
  <si>
    <t>43 RUE MOHAMED ZITOUN CITE LES MARTHURES</t>
  </si>
  <si>
    <t>13 AOUT</t>
  </si>
  <si>
    <t>09194527</t>
  </si>
  <si>
    <t>01105830032</t>
  </si>
  <si>
    <t>09887322</t>
  </si>
  <si>
    <t>40077841286</t>
  </si>
  <si>
    <t>probleme de transport</t>
  </si>
  <si>
    <t>01712317458</t>
  </si>
  <si>
    <t>29 RUE 6408 CITE KHALED IBN EL WALID</t>
  </si>
  <si>
    <t>07359866</t>
  </si>
  <si>
    <t>00002989840</t>
  </si>
  <si>
    <t>SLIMEN KAHIA</t>
  </si>
  <si>
    <t>00002981221</t>
  </si>
  <si>
    <t>3 IMPASS 2 RUE 4422 ZAHROUNI</t>
  </si>
  <si>
    <t>38105536500</t>
  </si>
  <si>
    <t>07094741</t>
  </si>
  <si>
    <t>40200</t>
  </si>
  <si>
    <t>55121668539</t>
  </si>
  <si>
    <t>YASMINET BEN AROUS</t>
  </si>
  <si>
    <t>07331637</t>
  </si>
  <si>
    <t>00000710283</t>
  </si>
  <si>
    <t>SAIDA JEDAIDA</t>
  </si>
  <si>
    <t>04741098</t>
  </si>
  <si>
    <t>00003183530</t>
  </si>
  <si>
    <t>14 RUE 4273 CITE MNASSIR EL AGBA</t>
  </si>
  <si>
    <t>01720899026</t>
  </si>
  <si>
    <t>00003184214</t>
  </si>
  <si>
    <t>05 RUE ALLALA FESSI CITE EL OUARD</t>
  </si>
  <si>
    <t>09523657</t>
  </si>
  <si>
    <t>00003035237</t>
  </si>
  <si>
    <t>07345049</t>
  </si>
  <si>
    <t>00003122307</t>
  </si>
  <si>
    <t>RUE 4318 DOUAR HICHER</t>
  </si>
  <si>
    <t>00001218781</t>
  </si>
  <si>
    <t>09173187</t>
  </si>
  <si>
    <t>00002159073</t>
  </si>
  <si>
    <t>18 RUE ABDERRAHMEN IBN AOUF SANHEJA</t>
  </si>
  <si>
    <t>OUVRIERE COUPE</t>
  </si>
  <si>
    <t>09511253</t>
  </si>
  <si>
    <t>00002578798</t>
  </si>
  <si>
    <t>11110231447</t>
  </si>
  <si>
    <t>11110231346</t>
  </si>
  <si>
    <t>09188347</t>
  </si>
  <si>
    <t>01712266291</t>
  </si>
  <si>
    <t>RUE MUSTAPHA BEN JANNET SANHEJA</t>
  </si>
  <si>
    <t>15 RUE OTHMAN IBN AFFAN SIDI HASSINE</t>
  </si>
  <si>
    <t>07079332</t>
  </si>
  <si>
    <t>80075960997</t>
  </si>
  <si>
    <t>LOTISSEMENT 104 ABIR CITE 20 MARS</t>
  </si>
  <si>
    <t>01718011089</t>
  </si>
  <si>
    <t>IMM B 6 APP1 2eme ETAGE  CITE MECHTEL</t>
  </si>
  <si>
    <t>probléme personnel</t>
  </si>
  <si>
    <t>07382226</t>
  </si>
  <si>
    <t>00003183107</t>
  </si>
  <si>
    <t>RUE TBOURSSEK DOUAR HICHER</t>
  </si>
  <si>
    <t>10500</t>
  </si>
  <si>
    <t>00255005537</t>
  </si>
  <si>
    <t>RUE 4730 CITE KHALED IBN EL OUALID</t>
  </si>
  <si>
    <t>00002867701</t>
  </si>
  <si>
    <t>SIDI SAAD MORNAG</t>
  </si>
  <si>
    <t>00003153033</t>
  </si>
  <si>
    <t>4 RUE 4416 ZAHROUNI</t>
  </si>
  <si>
    <t>09502900</t>
  </si>
  <si>
    <t>49105512102</t>
  </si>
  <si>
    <t>4 RUE ERRIADH CITE TAIEB MHIRI</t>
  </si>
  <si>
    <t>28844008788</t>
  </si>
  <si>
    <t>3 RUE BELLARIJIA CITE EL ONS JAYARA</t>
  </si>
  <si>
    <t>Agression de son collègue</t>
  </si>
  <si>
    <t>00003184676</t>
  </si>
  <si>
    <t>41 RUE 4282 CITE EL FEHRI AGBA</t>
  </si>
  <si>
    <t>00969982</t>
  </si>
  <si>
    <t>04412</t>
  </si>
  <si>
    <t>21 RUE DE L'INDEPENDENCE</t>
  </si>
  <si>
    <t>07356774</t>
  </si>
  <si>
    <t>01743243665</t>
  </si>
  <si>
    <t>55 RUE D'ALGER BORJ EL AMRI</t>
  </si>
  <si>
    <t>09151790</t>
  </si>
  <si>
    <t>00001391014</t>
  </si>
  <si>
    <t>RUE 7415 CITE KHALED IBN EL WALID</t>
  </si>
  <si>
    <t>09152016</t>
  </si>
  <si>
    <t>01725045591</t>
  </si>
  <si>
    <t>RUE SKHIRA DOUAR HICHER</t>
  </si>
  <si>
    <t>05233508</t>
  </si>
  <si>
    <t>00003189241</t>
  </si>
  <si>
    <t>AVENU LA LIBERTE RUE SIDI BOUCHOUCHA</t>
  </si>
  <si>
    <t>04743023</t>
  </si>
  <si>
    <t>00003188064</t>
  </si>
  <si>
    <t>42 RUE 4143 SOMRANE</t>
  </si>
  <si>
    <t>00002863824</t>
  </si>
  <si>
    <t>RUE KANDAR DOUAR HICHER</t>
  </si>
  <si>
    <t>09806855</t>
  </si>
  <si>
    <t>00003194035</t>
  </si>
  <si>
    <t>HAFSSIA BORJ EL AMRI</t>
  </si>
  <si>
    <t>09173421</t>
  </si>
  <si>
    <t>01735402139</t>
  </si>
  <si>
    <t>AVENU 20 MARS MORNAGUIA</t>
  </si>
  <si>
    <t>09085169</t>
  </si>
  <si>
    <t>00002018844</t>
  </si>
  <si>
    <t>20 RUE KELIBIA MOUROUJ 5</t>
  </si>
  <si>
    <t>07293292</t>
  </si>
  <si>
    <t>00003188449</t>
  </si>
  <si>
    <t>00003191420</t>
  </si>
  <si>
    <t>78 RUE FADHEL BEN ACHOUR SIDI HASSINE</t>
  </si>
  <si>
    <t>07303634</t>
  </si>
  <si>
    <t>07352564</t>
  </si>
  <si>
    <t>01725046565</t>
  </si>
  <si>
    <t>RUE  4727 CITE KHALED IBN EL WALID</t>
  </si>
  <si>
    <t>LOTISSEMENT FENDRI SIDI HASSINE</t>
  </si>
  <si>
    <t>04704478</t>
  </si>
  <si>
    <t>00000827609</t>
  </si>
  <si>
    <t>21 RUE 10760 OUARDIA 1</t>
  </si>
  <si>
    <t>00002413323</t>
  </si>
  <si>
    <t>07088713</t>
  </si>
  <si>
    <t>00001055576</t>
  </si>
  <si>
    <t>APP A-A IMMOBILIER EL WALID EL WAHA</t>
  </si>
  <si>
    <t>06413917</t>
  </si>
  <si>
    <t>06506</t>
  </si>
  <si>
    <t>51007002229</t>
  </si>
  <si>
    <t>12 RUE ENNAJET CHEBBAOU OUED ELLIL</t>
  </si>
  <si>
    <t>00002888770</t>
  </si>
  <si>
    <t>RUE IBN EL KAYEM JAOUZIA SANHEJA</t>
  </si>
  <si>
    <t>01712317441</t>
  </si>
  <si>
    <t>RUE MAKTARICE DOUAR HICHER</t>
  </si>
  <si>
    <t>00003192261</t>
  </si>
  <si>
    <t>01 RUE 4287 CITE FEHRI EL AGBA</t>
  </si>
  <si>
    <t>09183738</t>
  </si>
  <si>
    <t>55105529259</t>
  </si>
  <si>
    <t>08740192</t>
  </si>
  <si>
    <t>MENSUEL</t>
  </si>
  <si>
    <t>01007482743</t>
  </si>
  <si>
    <t xml:space="preserve">BLOC 35 APP335 RCD CITE EL HADIKA 2 </t>
  </si>
  <si>
    <t>TAHRIR</t>
  </si>
  <si>
    <t>HR MANAGER</t>
  </si>
  <si>
    <t>05889495</t>
  </si>
  <si>
    <t>03700</t>
  </si>
  <si>
    <t>00000141266</t>
  </si>
  <si>
    <t>8 rue la mouette Mourouj 2</t>
  </si>
  <si>
    <t>Mourouj 2</t>
  </si>
  <si>
    <t>MADAME</t>
  </si>
  <si>
    <t>09459438</t>
  </si>
  <si>
    <t>00001008234</t>
  </si>
  <si>
    <t>GRICH BORJ ENNOUR - BORJ EL AMRI</t>
  </si>
  <si>
    <t>07174072</t>
  </si>
  <si>
    <t>00001140925</t>
  </si>
  <si>
    <t>RUE SELAMA CITE MUNICIPALITE MORNEG BEN AROUS</t>
  </si>
  <si>
    <t>04845542</t>
  </si>
  <si>
    <t>01743274538</t>
  </si>
  <si>
    <t>33 RUE 02 MARS MANOUBA</t>
  </si>
  <si>
    <t>01010</t>
  </si>
  <si>
    <t>22200867498</t>
  </si>
  <si>
    <t>12 RUE 61462 RAS TABYA TUNIS</t>
  </si>
  <si>
    <t>31007049581</t>
  </si>
  <si>
    <t xml:space="preserve">32 RUE ALAIN  SAVARY SIDI HESSINE </t>
  </si>
  <si>
    <t>04679980</t>
  </si>
  <si>
    <t>00080860968</t>
  </si>
  <si>
    <t>02 RUE 4486 CITE HOUASSE</t>
  </si>
  <si>
    <t>00002868297</t>
  </si>
  <si>
    <t>RUE SOKRATI 42706 SIDI HESSINE SIJOUMI</t>
  </si>
  <si>
    <t>17467085</t>
  </si>
  <si>
    <t>09199529</t>
  </si>
  <si>
    <t>hOMME</t>
  </si>
  <si>
    <t>20100821103</t>
  </si>
  <si>
    <t>CITE EL WARD 2 CHABBAOU OUED ELIL MANOUBA</t>
  </si>
  <si>
    <t>35152511101</t>
  </si>
  <si>
    <t>07 RUE BELLARIJIA JAYARA SIDI HESSINE</t>
  </si>
  <si>
    <t>09194836</t>
  </si>
  <si>
    <t>10240009411</t>
  </si>
  <si>
    <t>BOUHANECH MORNAGUIA MANOUBA</t>
  </si>
  <si>
    <t>09170771</t>
  </si>
  <si>
    <t>00000273164</t>
  </si>
  <si>
    <t>KSAR HADID MORNAGUIA</t>
  </si>
  <si>
    <t xml:space="preserve">MANOUBA </t>
  </si>
  <si>
    <t>05685581</t>
  </si>
  <si>
    <t>01743301968</t>
  </si>
  <si>
    <t>TCHAKA ARABE MAJOUR MATEUR</t>
  </si>
  <si>
    <t xml:space="preserve">BIZERTE </t>
  </si>
  <si>
    <t>MATEUR</t>
  </si>
  <si>
    <t>12752810</t>
  </si>
  <si>
    <t>07113112</t>
  </si>
  <si>
    <t>00003215160</t>
  </si>
  <si>
    <t>AVENUE HABIB BOURGUIBA MORNAG</t>
  </si>
  <si>
    <t>04731945</t>
  </si>
  <si>
    <t>00003216348</t>
  </si>
  <si>
    <t xml:space="preserve">RUE Italie SIDI HSSIN </t>
  </si>
  <si>
    <t xml:space="preserve">TUNIS </t>
  </si>
  <si>
    <t>12341201</t>
  </si>
  <si>
    <t>07316301</t>
  </si>
  <si>
    <t xml:space="preserve">RUE 4735 KHALED IBN WALID </t>
  </si>
  <si>
    <t>07393422</t>
  </si>
  <si>
    <t>00002733768</t>
  </si>
  <si>
    <t xml:space="preserve">03 RUE TATAOUINE HAY ETTADHAMEN </t>
  </si>
  <si>
    <t>07390501</t>
  </si>
  <si>
    <t>00001267437</t>
  </si>
  <si>
    <t>BORJ NOUR BORJ EL AMRI</t>
  </si>
  <si>
    <t>04699249</t>
  </si>
  <si>
    <t>00002931887</t>
  </si>
  <si>
    <t xml:space="preserve">33 AVENUE 25 JUILLET SIDI HSSIN </t>
  </si>
  <si>
    <t>07354005</t>
  </si>
  <si>
    <t>00003216271</t>
  </si>
  <si>
    <t>MSAADIN BORJ EL AMRI</t>
  </si>
  <si>
    <t>07333156</t>
  </si>
  <si>
    <t>00003215202</t>
  </si>
  <si>
    <t xml:space="preserve">RUE 5507 DAWAR HICHER </t>
  </si>
  <si>
    <t xml:space="preserve">ARIANA </t>
  </si>
  <si>
    <t>DAOUAR HICHIR</t>
  </si>
  <si>
    <t>09176785</t>
  </si>
  <si>
    <t>00002147848</t>
  </si>
  <si>
    <t>CITE ENNASSIM SAIDA MANOUBA</t>
  </si>
  <si>
    <t>maldie</t>
  </si>
  <si>
    <t>09193879</t>
  </si>
  <si>
    <t>00002972695</t>
  </si>
  <si>
    <t xml:space="preserve">CITE BASSATINE MORNAGUIA </t>
  </si>
  <si>
    <t>09169100</t>
  </si>
  <si>
    <t>00081050668</t>
  </si>
  <si>
    <t xml:space="preserve">RUE JAWHER SKILI DAOUAR HICHER </t>
  </si>
  <si>
    <t>09179873</t>
  </si>
  <si>
    <t>00003115695</t>
  </si>
  <si>
    <t>RUE EL HAKIM MOHAMED EL KASSAB OUED ELIL</t>
  </si>
  <si>
    <t>probléme de santé</t>
  </si>
  <si>
    <t>11491615</t>
  </si>
  <si>
    <t>07025103</t>
  </si>
  <si>
    <t>07 RUE RABAA EL ADAWIYA YASMINET BEN AROUS</t>
  </si>
  <si>
    <t>Maladie</t>
  </si>
  <si>
    <t>14200</t>
  </si>
  <si>
    <t>00001058789</t>
  </si>
  <si>
    <t xml:space="preserve">N° 23 RUE 9 AVRIL CITE ENAJET CHEBBAOUE OUED ELIL </t>
  </si>
  <si>
    <t>08098283</t>
  </si>
  <si>
    <t>00002343399</t>
  </si>
  <si>
    <t>variable cost at standard</t>
  </si>
  <si>
    <t>CAIP</t>
  </si>
  <si>
    <t>09159275</t>
  </si>
  <si>
    <t>00003214663</t>
  </si>
  <si>
    <t xml:space="preserve">CITE EL WARD 3 WAD ELILL </t>
  </si>
  <si>
    <t>00001247758</t>
  </si>
  <si>
    <t>omrane supérieur</t>
  </si>
  <si>
    <t>Tunis</t>
  </si>
  <si>
    <t>00002831655</t>
  </si>
  <si>
    <t>34 RUE IRAN SIDI HESSINE TUNIS</t>
  </si>
  <si>
    <t>01145017943</t>
  </si>
  <si>
    <t>03 RUE KORENFIL CITE YASMINE SIDI HESSINE</t>
  </si>
  <si>
    <t>00003215846</t>
  </si>
  <si>
    <t>00003215887</t>
  </si>
  <si>
    <t>SIDI HSSINE</t>
  </si>
  <si>
    <t>09833847</t>
  </si>
  <si>
    <t>00003219336</t>
  </si>
  <si>
    <t>BIR TOUIL BORJ EL AMRI MANOUBA</t>
  </si>
  <si>
    <t>MANAGER QUALITE</t>
  </si>
  <si>
    <t>04730460</t>
  </si>
  <si>
    <t>07120028400</t>
  </si>
  <si>
    <t>Mourouj 3</t>
  </si>
  <si>
    <t>00002416911</t>
  </si>
  <si>
    <t>SIDI MEDINE MJEZ EL BAB BEJA</t>
  </si>
  <si>
    <t>SIDI MEDIEN</t>
  </si>
  <si>
    <t>09197394</t>
  </si>
  <si>
    <t>00003220741</t>
  </si>
  <si>
    <t>RUE KAMROUN CITE 20 MARS KEBILI MORNAGUIA</t>
  </si>
  <si>
    <t>01712257811</t>
  </si>
  <si>
    <t>MAANOUBA</t>
  </si>
  <si>
    <t>Sihem</t>
  </si>
  <si>
    <t>07962712</t>
  </si>
  <si>
    <t>38105547609</t>
  </si>
  <si>
    <t>RUE BACH HAMBA 50 DENDEN</t>
  </si>
  <si>
    <t>00002697563</t>
  </si>
  <si>
    <t xml:space="preserve">226  RUE 3001 SAIDA </t>
  </si>
  <si>
    <t>09198813</t>
  </si>
  <si>
    <t>00002399207</t>
  </si>
  <si>
    <t xml:space="preserve">21 RUE DE REPUBLIQUE  MORNAGUIA </t>
  </si>
  <si>
    <t>14357831</t>
  </si>
  <si>
    <t>00003220881</t>
  </si>
  <si>
    <t>53 rue mhamdia chebaou wed ellil</t>
  </si>
  <si>
    <t>probléme CIVP</t>
  </si>
  <si>
    <t>00003220627</t>
  </si>
  <si>
    <t>Jayarra sidi hssine</t>
  </si>
  <si>
    <t>09184878</t>
  </si>
  <si>
    <t>02014033991</t>
  </si>
  <si>
    <t xml:space="preserve">EZZEHRA 1124 JEDAIDA </t>
  </si>
  <si>
    <t>madame</t>
  </si>
  <si>
    <t>09528733</t>
  </si>
  <si>
    <t>00002393306</t>
  </si>
  <si>
    <t>BORJ ENNOUR EL MSAADINE</t>
  </si>
  <si>
    <t>09521319</t>
  </si>
  <si>
    <t>00003009589</t>
  </si>
  <si>
    <t>BORJ ENNOUR BORJ EL AMRI</t>
  </si>
  <si>
    <t>07966918</t>
  </si>
  <si>
    <t>38105520893</t>
  </si>
  <si>
    <t>CITE EL SALAMA ZAHROUNI</t>
  </si>
  <si>
    <t xml:space="preserve">JDAIDA ANCIENNE RUE DE MOSQUE </t>
  </si>
  <si>
    <t>01714298482</t>
  </si>
  <si>
    <t>AL AGBA</t>
  </si>
  <si>
    <t>08515497</t>
  </si>
  <si>
    <t>02313880</t>
  </si>
  <si>
    <t>00003221150</t>
  </si>
  <si>
    <t xml:space="preserve">RUE ISMAIL MANSOUR DAOUAR HICHER </t>
  </si>
  <si>
    <t>08 RUE DE  L'IMPREMERIE ZONE INDUSTRILLE  DOUAR HICHER</t>
  </si>
  <si>
    <t>09153505</t>
  </si>
  <si>
    <t>00000153861</t>
  </si>
  <si>
    <t>CITE ENNASSIM TEBORBA</t>
  </si>
  <si>
    <t>05949061</t>
  </si>
  <si>
    <t>02110</t>
  </si>
  <si>
    <t>70077243715</t>
  </si>
  <si>
    <t>82 CITE MOUSSEL RESIDENCE PARCK</t>
  </si>
  <si>
    <t>16048488</t>
  </si>
  <si>
    <t>08525738</t>
  </si>
  <si>
    <t>01602</t>
  </si>
  <si>
    <t>75542511101</t>
  </si>
  <si>
    <t>17rue TAHER KHEMIRI</t>
  </si>
  <si>
    <t>CITE MESTIRI 5 JAYARA SIDI HESSINE</t>
  </si>
  <si>
    <t>17191480</t>
  </si>
  <si>
    <t xml:space="preserve">03 RUE MOSTAFA EL AKKAD DENDEN </t>
  </si>
  <si>
    <t>12976805</t>
  </si>
  <si>
    <t>08952335</t>
  </si>
  <si>
    <t>00003226336</t>
  </si>
  <si>
    <t>CITE IBN GHNIA BATAN TEBOURBA</t>
  </si>
  <si>
    <t>04836520</t>
  </si>
  <si>
    <t>00275039080</t>
  </si>
  <si>
    <t>06 RUE 4680 ZAHROUNI TUNIS</t>
  </si>
  <si>
    <t>selon son chef  elle a un prob de dicipline</t>
  </si>
  <si>
    <t>00003222807</t>
  </si>
  <si>
    <t>02 RUE AHMED KHABTHENI DAOUAR HICHER</t>
  </si>
  <si>
    <t>04658339</t>
  </si>
  <si>
    <t>00002417576</t>
  </si>
  <si>
    <t xml:space="preserve">31 RUE 30 CITE SALAMA ZAHROUNI </t>
  </si>
  <si>
    <t>12301585</t>
  </si>
  <si>
    <t>00029579</t>
  </si>
  <si>
    <t>16808208</t>
  </si>
  <si>
    <t>00001091741</t>
  </si>
  <si>
    <t>CITE EL WAHA AGBA</t>
  </si>
  <si>
    <t>04836953</t>
  </si>
  <si>
    <t>00003131971</t>
  </si>
  <si>
    <t>SIDI HESSINE SIJOUMI</t>
  </si>
  <si>
    <t>NOUVELLE OPPORTUNITE</t>
  </si>
  <si>
    <t>09523530</t>
  </si>
  <si>
    <t>00003153495</t>
  </si>
  <si>
    <t xml:space="preserve">BORJ ENNOUR BORJ EL AMRI </t>
  </si>
  <si>
    <t>00002893726</t>
  </si>
  <si>
    <t>RUE HAMIDA HAMMAMI CITE SOLTANI ZAHROUNI</t>
  </si>
  <si>
    <t>09511471</t>
  </si>
  <si>
    <t>38105516820</t>
  </si>
  <si>
    <t>etude</t>
  </si>
  <si>
    <t>07484720</t>
  </si>
  <si>
    <t>00003222921</t>
  </si>
  <si>
    <t>PONT BIZERTE</t>
  </si>
  <si>
    <t>00003224346</t>
  </si>
  <si>
    <t>RUE EL WAFA CITE EL KOUROUM MORNEG BEN AROUS</t>
  </si>
  <si>
    <t>07262436</t>
  </si>
  <si>
    <t>00003076769</t>
  </si>
  <si>
    <t xml:space="preserve">RUE 6411 CITE KHALED IBN EL WALID </t>
  </si>
  <si>
    <t>11663378</t>
  </si>
  <si>
    <t>38105551616</t>
  </si>
  <si>
    <t>LOT 159 DIAR BEN MAHMOUD  EL AGBA TUNIS</t>
  </si>
  <si>
    <t>07976640</t>
  </si>
  <si>
    <t>12419</t>
  </si>
  <si>
    <t>10050449040</t>
  </si>
  <si>
    <t>51 RUE OUANES BEN TORKI BORJ LOUZIR</t>
  </si>
  <si>
    <t>14357377</t>
  </si>
  <si>
    <t>07296521</t>
  </si>
  <si>
    <t>00001008956</t>
  </si>
  <si>
    <t>07296281</t>
  </si>
  <si>
    <t>00001205254</t>
  </si>
  <si>
    <t>56 RUE  DE LA REPUBLIQUE  MORNAGUIA</t>
  </si>
  <si>
    <t>04669891</t>
  </si>
  <si>
    <t>13 RUE MONGI SLIM MORNAGUIA</t>
  </si>
  <si>
    <t>07042260</t>
  </si>
  <si>
    <t>CITE EZZOUHOUR 4  TUNIS</t>
  </si>
  <si>
    <t>EZOUHOUR</t>
  </si>
  <si>
    <t>04651085</t>
  </si>
  <si>
    <t>00003203658</t>
  </si>
  <si>
    <t>07292755</t>
  </si>
  <si>
    <t>00003229999</t>
  </si>
  <si>
    <t xml:space="preserve">RUE HABIB BOURGUIBA OUED ELIL </t>
  </si>
  <si>
    <t>07086334</t>
  </si>
  <si>
    <t>00121648931</t>
  </si>
  <si>
    <t>OUARDIA 6 1510447 KABARIA</t>
  </si>
  <si>
    <t>pression</t>
  </si>
  <si>
    <t>14360924</t>
  </si>
  <si>
    <t>GHDHAOUNIA MORNAGUIA</t>
  </si>
  <si>
    <t>09521922</t>
  </si>
  <si>
    <t>00003080965</t>
  </si>
  <si>
    <t>07353787</t>
  </si>
  <si>
    <t>00003226949</t>
  </si>
  <si>
    <t>RUE MOHADH IBN JABBAL GOBBAA OUED ELLIL</t>
  </si>
  <si>
    <t>07359833</t>
  </si>
  <si>
    <t>00003226934</t>
  </si>
  <si>
    <t>12 RUE ZOUBEIR IBN EL AOUEM GOBBAA OUED ELLIL</t>
  </si>
  <si>
    <t>07877050</t>
  </si>
  <si>
    <t>7 EME</t>
  </si>
  <si>
    <t xml:space="preserve">CITE ESALAMA ZAHROUNI </t>
  </si>
  <si>
    <t>07154627</t>
  </si>
  <si>
    <t>00001253486</t>
  </si>
  <si>
    <t>55 Rue Bir Mchergua</t>
  </si>
  <si>
    <t>El Wardia</t>
  </si>
  <si>
    <t>EL WARDIYA</t>
  </si>
  <si>
    <t>00003173199</t>
  </si>
  <si>
    <t>conflit avec collègue</t>
  </si>
  <si>
    <t>01105530573</t>
  </si>
  <si>
    <t>07761006</t>
  </si>
  <si>
    <t>RUE ASSAD IBN KOUAIB ZAHROUNI</t>
  </si>
  <si>
    <t>probléme avec collégue</t>
  </si>
  <si>
    <t>08958179</t>
  </si>
  <si>
    <t>07319124</t>
  </si>
  <si>
    <t>20002</t>
  </si>
  <si>
    <t>ARAB TUNISIEN BANK</t>
  </si>
  <si>
    <t>26 RUE ENNAJET CITE ENNAJET CHEBBAOU OUED ELIL</t>
  </si>
  <si>
    <t>00002578418</t>
  </si>
  <si>
    <t>09 RUE SIDI BOUROUIS DOUAR HICHER</t>
  </si>
  <si>
    <t>07295095</t>
  </si>
  <si>
    <t xml:space="preserve">12 RUE 194 CITE ENASR MNIHLA </t>
  </si>
  <si>
    <t>ALA KHALOUI</t>
  </si>
  <si>
    <t>07190336</t>
  </si>
  <si>
    <t xml:space="preserve">CITE BACH HAMBA JEBAL JELOUD </t>
  </si>
  <si>
    <t>07186021</t>
  </si>
  <si>
    <t>09151942</t>
  </si>
  <si>
    <t>00003194314</t>
  </si>
  <si>
    <t>HAY HAFSEYA BORJ EL AMRI</t>
  </si>
  <si>
    <t>04669103</t>
  </si>
  <si>
    <t>11 RUE 4722 HRAIRIA CITE EZZOUHOUR</t>
  </si>
  <si>
    <t>01714298524</t>
  </si>
  <si>
    <t>25 JUILLET CITE ENASR MORNAGUIA</t>
  </si>
  <si>
    <t>retour à son ancien poste</t>
  </si>
  <si>
    <t>00003230134</t>
  </si>
  <si>
    <t>CITE EL HIDHAB FOUCHENA MHAMDIA</t>
  </si>
  <si>
    <t xml:space="preserve">YASSMINET BEN AROUS </t>
  </si>
  <si>
    <t xml:space="preserve">YASSMINET </t>
  </si>
  <si>
    <t>retour au ancien employeur</t>
  </si>
  <si>
    <t>07312074</t>
  </si>
  <si>
    <t>00002866530</t>
  </si>
  <si>
    <t>07434470</t>
  </si>
  <si>
    <t>01742398999</t>
  </si>
  <si>
    <t>INTILAKA ARIANA</t>
  </si>
  <si>
    <t>04673939</t>
  </si>
  <si>
    <t>00003237594</t>
  </si>
  <si>
    <t>04833231</t>
  </si>
  <si>
    <t>00002903100</t>
  </si>
  <si>
    <t>CITE EL MESTIRI JEYARA SIDI HESSINE</t>
  </si>
  <si>
    <t>JEYARA</t>
  </si>
  <si>
    <t>00003147895</t>
  </si>
  <si>
    <t>29 RUE MOHAMED EL KHAMISS BEN AROUS</t>
  </si>
  <si>
    <t>RUE EL KODES CITE NASR NAASSEN BEN AROUS</t>
  </si>
  <si>
    <t>07425221</t>
  </si>
  <si>
    <t>Divorcé</t>
  </si>
  <si>
    <t>00002577267</t>
  </si>
  <si>
    <t>20 RUE 1640 CITE 2 MARS ETTADHAMEN</t>
  </si>
  <si>
    <t xml:space="preserve">SENJAK EL MEDINA EL JADIDA </t>
  </si>
  <si>
    <t>EL MADINA EL JADIDA</t>
  </si>
  <si>
    <t>probléme travail par shift</t>
  </si>
  <si>
    <t>09176880</t>
  </si>
  <si>
    <t>00003231752</t>
  </si>
  <si>
    <t>21 RUE AHMED IBN TOUMERT DAOUAR HICHER</t>
  </si>
  <si>
    <t>09196580</t>
  </si>
  <si>
    <t>00003231854</t>
  </si>
  <si>
    <t>RUE NADHEM EL GHAZELI DAOUAR HICHER</t>
  </si>
  <si>
    <t>07056264</t>
  </si>
  <si>
    <t>00003234514</t>
  </si>
  <si>
    <t xml:space="preserve">RUE EL THIKA EL AGBA </t>
  </si>
  <si>
    <t>02787167</t>
  </si>
  <si>
    <t>00003234014</t>
  </si>
  <si>
    <t>07 RUE EL JADAWEL CITE EL ONES SIDI HESSINE</t>
  </si>
  <si>
    <t>07025233</t>
  </si>
  <si>
    <t>00003231546</t>
  </si>
  <si>
    <t>12 RUE LAMTA EL OUERDIA 4</t>
  </si>
  <si>
    <t>04703154</t>
  </si>
  <si>
    <t>00003233693</t>
  </si>
  <si>
    <t>CITE BOUGATFA 1 RUE 76 N° 21 ZAHROUNI</t>
  </si>
  <si>
    <t>nouvelle oportinité</t>
  </si>
  <si>
    <t>Homme</t>
  </si>
  <si>
    <t>16105598622</t>
  </si>
  <si>
    <t>BORJ LOUIZIR ARIANA</t>
  </si>
  <si>
    <t>09196475</t>
  </si>
  <si>
    <t>00003233244</t>
  </si>
  <si>
    <t>BOUHNECH MORNAGUIA</t>
  </si>
  <si>
    <t>07150744</t>
  </si>
  <si>
    <t>61007009121</t>
  </si>
  <si>
    <t>RUE LYCEE  WALID MECHLAOUI MORNEG</t>
  </si>
  <si>
    <t>MORNEG</t>
  </si>
  <si>
    <t>07128018</t>
  </si>
  <si>
    <t>00003235592</t>
  </si>
  <si>
    <t xml:space="preserve">non respect </t>
  </si>
  <si>
    <t>07045983</t>
  </si>
  <si>
    <t>00003234132</t>
  </si>
  <si>
    <t>33 RUE DAR BIDHA CITE SIDI HESSINE</t>
  </si>
  <si>
    <t>00002843933</t>
  </si>
  <si>
    <t>MAGASIN GENERAL DENDEN</t>
  </si>
  <si>
    <t>09186747</t>
  </si>
  <si>
    <t>00002890790</t>
  </si>
  <si>
    <t xml:space="preserve">RUE 4740 CITE KHALED IBN EL WALID </t>
  </si>
  <si>
    <t>suite braquage en route</t>
  </si>
  <si>
    <t>MARCHE GROS MOUROUJ 3</t>
  </si>
  <si>
    <t>07373273</t>
  </si>
  <si>
    <t>00001305185</t>
  </si>
  <si>
    <t>RUE 4735 CITE KHALED IBN WALID</t>
  </si>
  <si>
    <t>09915204</t>
  </si>
  <si>
    <t>00002579885</t>
  </si>
  <si>
    <t>JAYARA SIDI HESSINE</t>
  </si>
  <si>
    <t>09516184</t>
  </si>
  <si>
    <t>01725471359</t>
  </si>
  <si>
    <t>CITE ENNASSIM TEBOURBA</t>
  </si>
  <si>
    <t>04642048</t>
  </si>
  <si>
    <t>80166000084</t>
  </si>
  <si>
    <t xml:space="preserve">04 RUE 4427 ZAHROUNI </t>
  </si>
  <si>
    <t>09193826</t>
  </si>
  <si>
    <t>00003237043</t>
  </si>
  <si>
    <t xml:space="preserve">CITE ENNASSIM SAAIDIA </t>
  </si>
  <si>
    <t>SAAIDA</t>
  </si>
  <si>
    <t>07374699</t>
  </si>
  <si>
    <t>00002094386</t>
  </si>
  <si>
    <t>RUE AHMED KHABTHENI DOUAR HICHER</t>
  </si>
  <si>
    <t>09198388</t>
  </si>
  <si>
    <t>00003237690</t>
  </si>
  <si>
    <t>RUE CHAAL N°3 CITE EL KOUCHA GOBAA</t>
  </si>
  <si>
    <t>00695011620</t>
  </si>
  <si>
    <t xml:space="preserve">RUE CHOABA GOBAA </t>
  </si>
  <si>
    <t>09180338</t>
  </si>
  <si>
    <t>01713651038</t>
  </si>
  <si>
    <t>20 MARS MORNAGUIA</t>
  </si>
  <si>
    <t>07394484</t>
  </si>
  <si>
    <t>00002687396</t>
  </si>
  <si>
    <t>BIR TWIL BORJ EL AMRI</t>
  </si>
  <si>
    <t>07366174</t>
  </si>
  <si>
    <t>00003240843</t>
  </si>
  <si>
    <t>SANHEJA OUED ELIL</t>
  </si>
  <si>
    <t>00003238178</t>
  </si>
  <si>
    <t>AVENUE HABIB BORGUIBA OUED-LYL</t>
  </si>
  <si>
    <t>04692350</t>
  </si>
  <si>
    <t>00001003855</t>
  </si>
  <si>
    <t>64 CITE ENASR BORJ EL AMRI</t>
  </si>
  <si>
    <t>05231950</t>
  </si>
  <si>
    <t>00002027790</t>
  </si>
  <si>
    <t>PONT BIZERTE ARIANA</t>
  </si>
  <si>
    <t>07257452</t>
  </si>
  <si>
    <t xml:space="preserve">CITE ENNASSIM SAIDA </t>
  </si>
  <si>
    <t>04849551</t>
  </si>
  <si>
    <t>00002616234</t>
  </si>
  <si>
    <t>4 RUE MANOUBI JARJAR SIDI HSSINE</t>
  </si>
  <si>
    <t>01712291794</t>
  </si>
  <si>
    <t>01741137075</t>
  </si>
  <si>
    <t xml:space="preserve">CITE EL MESTIRI SIDI HESSINE </t>
  </si>
  <si>
    <t>04848943</t>
  </si>
  <si>
    <t>00003104887</t>
  </si>
  <si>
    <t>CITE BOUGUATFA ZAHROUNI</t>
  </si>
  <si>
    <t>09515568</t>
  </si>
  <si>
    <t>03307</t>
  </si>
  <si>
    <t>MG DENDEN</t>
  </si>
  <si>
    <t>09175938</t>
  </si>
  <si>
    <t>01743271534</t>
  </si>
  <si>
    <t>00003064924</t>
  </si>
  <si>
    <t>CITE EL OUERD CHEBBAOU OUED ELIL</t>
  </si>
  <si>
    <t>06866069</t>
  </si>
  <si>
    <t>01712209598</t>
  </si>
  <si>
    <t>07278429</t>
  </si>
  <si>
    <t>00003244400</t>
  </si>
  <si>
    <t>09193957</t>
  </si>
  <si>
    <t>00002703718</t>
  </si>
  <si>
    <t>GOBAA OUED LYL</t>
  </si>
  <si>
    <t>07382895</t>
  </si>
  <si>
    <t>00003083705</t>
  </si>
  <si>
    <t>09161135</t>
  </si>
  <si>
    <t>BORJ EL AMRI BORJ ENNOUR</t>
  </si>
  <si>
    <t>Contrôle qualité</t>
  </si>
  <si>
    <t>00002645453</t>
  </si>
  <si>
    <t>00003245493</t>
  </si>
  <si>
    <t>07138052</t>
  </si>
  <si>
    <t>00003013566</t>
  </si>
  <si>
    <t xml:space="preserve">RUE MAHMOUD EL MATRI CITE FOUCHENA </t>
  </si>
  <si>
    <t>05233549</t>
  </si>
  <si>
    <t>00001115937</t>
  </si>
  <si>
    <t xml:space="preserve">28 RUE 4489 CITE HWASS </t>
  </si>
  <si>
    <t>CITE EL FOLLA EL AGBA</t>
  </si>
  <si>
    <t>probleme shift  nuit</t>
  </si>
  <si>
    <t>07383265</t>
  </si>
  <si>
    <t>00001113987</t>
  </si>
  <si>
    <t>COLLEGE CHEBBI MORNAGUIA</t>
  </si>
  <si>
    <t>07364438</t>
  </si>
  <si>
    <t>00002907913</t>
  </si>
  <si>
    <t>SIDI EL BACHIR GOBAA</t>
  </si>
  <si>
    <t>08431866</t>
  </si>
  <si>
    <t>00003242057</t>
  </si>
  <si>
    <t>triche</t>
  </si>
  <si>
    <t>07359099</t>
  </si>
  <si>
    <t>10081874299</t>
  </si>
  <si>
    <t>RIADH SAIDA TEBOURBA</t>
  </si>
  <si>
    <t>09603116</t>
  </si>
  <si>
    <t xml:space="preserve">OUARDIA 4 </t>
  </si>
  <si>
    <t>09180681</t>
  </si>
  <si>
    <t>00003246421</t>
  </si>
  <si>
    <t>07349518</t>
  </si>
  <si>
    <t>00003249062</t>
  </si>
  <si>
    <t>20 MARS EL GRIAAT</t>
  </si>
  <si>
    <t>GRIAAT</t>
  </si>
  <si>
    <t>07362220</t>
  </si>
  <si>
    <t>00003242695</t>
  </si>
  <si>
    <t>07248078</t>
  </si>
  <si>
    <t>00003193437</t>
  </si>
  <si>
    <t>MAGASIN GENERAL MHAMDIA</t>
  </si>
  <si>
    <t>03 RUE FOURAT ABIDI ZAHROUNI</t>
  </si>
  <si>
    <t>probléme de transport</t>
  </si>
  <si>
    <t>02335256</t>
  </si>
  <si>
    <t>00000709515</t>
  </si>
  <si>
    <t xml:space="preserve">CITE BEN HASSIN MEDJEZ </t>
  </si>
  <si>
    <t>MEDJEZ EL BEB</t>
  </si>
  <si>
    <t>25 600 149</t>
  </si>
  <si>
    <t>MEDJEZ EL BAB</t>
  </si>
  <si>
    <t>02298427</t>
  </si>
  <si>
    <t>00000837502</t>
  </si>
  <si>
    <t xml:space="preserve">OUED ZARGA TESTOUR </t>
  </si>
  <si>
    <t>97 796 061</t>
  </si>
  <si>
    <t>TESTOUR</t>
  </si>
  <si>
    <t>02315583</t>
  </si>
  <si>
    <t>00000940838</t>
  </si>
  <si>
    <t xml:space="preserve">RUE HADI CHAKER MEDJEZ </t>
  </si>
  <si>
    <t>95 066 229</t>
  </si>
  <si>
    <t>99 827 952</t>
  </si>
  <si>
    <t>14274499</t>
  </si>
  <si>
    <t>00002603095</t>
  </si>
  <si>
    <t>CITE JALASIA EL ARGOUB MEDJEZ</t>
  </si>
  <si>
    <t>21 340 335</t>
  </si>
  <si>
    <t>28 029 744</t>
  </si>
  <si>
    <t>07000668</t>
  </si>
  <si>
    <t>08901237493</t>
  </si>
  <si>
    <t>BLT</t>
  </si>
  <si>
    <t>10410 CITE ENNOUR KABARIA</t>
  </si>
  <si>
    <t>50 526 375</t>
  </si>
  <si>
    <t>54 524 655</t>
  </si>
  <si>
    <t>09471951</t>
  </si>
  <si>
    <t>00001237841</t>
  </si>
  <si>
    <t xml:space="preserve">JEDIDI MEDJEZ </t>
  </si>
  <si>
    <t>25 345 572</t>
  </si>
  <si>
    <t>96 411 050</t>
  </si>
  <si>
    <t>09456287</t>
  </si>
  <si>
    <t>00000906109</t>
  </si>
  <si>
    <t>CITE EL BEHI MEDJEZ</t>
  </si>
  <si>
    <t>21 389 009</t>
  </si>
  <si>
    <t>22 931 253</t>
  </si>
  <si>
    <t>probleme avec hasna</t>
  </si>
  <si>
    <t>09482078</t>
  </si>
  <si>
    <t>00001650687</t>
  </si>
  <si>
    <t>24 543 028</t>
  </si>
  <si>
    <t>24 908 563</t>
  </si>
  <si>
    <t>transport</t>
  </si>
  <si>
    <t>09496193</t>
  </si>
  <si>
    <t>00002226270</t>
  </si>
  <si>
    <t xml:space="preserve">CITE EL FARDAWS MEDJEZ </t>
  </si>
  <si>
    <t>26 639 892</t>
  </si>
  <si>
    <t>24 200 571</t>
  </si>
  <si>
    <t>09499676</t>
  </si>
  <si>
    <t>00002226261</t>
  </si>
  <si>
    <t>CITE JALASIA  MEDJEZ</t>
  </si>
  <si>
    <t>50 679 310</t>
  </si>
  <si>
    <t>58 306 181</t>
  </si>
  <si>
    <t>08526437</t>
  </si>
  <si>
    <t>00001295723</t>
  </si>
  <si>
    <t>BARAKET EL YAJOUR MEDJEZ</t>
  </si>
  <si>
    <t>28 449 095</t>
  </si>
  <si>
    <t xml:space="preserve">28 033 424 </t>
  </si>
  <si>
    <t>08538553</t>
  </si>
  <si>
    <t>00165026090</t>
  </si>
  <si>
    <t>BANQUE DE TUNISIE</t>
  </si>
  <si>
    <t>CITE EL BAHRAYN MEDJEZ</t>
  </si>
  <si>
    <t xml:space="preserve">20 613 770 </t>
  </si>
  <si>
    <t>24 069 699</t>
  </si>
  <si>
    <t xml:space="preserve">HRAIRIA </t>
  </si>
  <si>
    <t>95 610 280</t>
  </si>
  <si>
    <t>97 687 439</t>
  </si>
  <si>
    <t>02279346</t>
  </si>
  <si>
    <t>EL MALEHA MEDJEZ</t>
  </si>
  <si>
    <t>25 818 516</t>
  </si>
  <si>
    <t>52 575 958</t>
  </si>
  <si>
    <t>09470498</t>
  </si>
  <si>
    <t>00001303212</t>
  </si>
  <si>
    <t>EL HERI MEDJEZ</t>
  </si>
  <si>
    <t>27 597 984</t>
  </si>
  <si>
    <t>24 267 366</t>
  </si>
  <si>
    <t>09454088</t>
  </si>
  <si>
    <t>00001232336</t>
  </si>
  <si>
    <t>23 225 103</t>
  </si>
  <si>
    <t>28 780 739</t>
  </si>
  <si>
    <t>CITE FAYELA MOUROUJ 3</t>
  </si>
  <si>
    <t>97 774 620</t>
  </si>
  <si>
    <t>97 759 240</t>
  </si>
  <si>
    <t>08548824</t>
  </si>
  <si>
    <t>00003243605</t>
  </si>
  <si>
    <t>CITE LA JEUNESSE DAOUAR HICHER</t>
  </si>
  <si>
    <t>decipline</t>
  </si>
  <si>
    <t>00002561546</t>
  </si>
  <si>
    <t>58105831544</t>
  </si>
  <si>
    <t xml:space="preserve">RUE 23 CITE ETTADHAMEN </t>
  </si>
  <si>
    <t>07279077</t>
  </si>
  <si>
    <t>00003248718</t>
  </si>
  <si>
    <t xml:space="preserve">CITE 20 MARS MORNAGUIA </t>
  </si>
  <si>
    <t>07380989</t>
  </si>
  <si>
    <t>00003243627</t>
  </si>
  <si>
    <t xml:space="preserve">EL HBIBIYA BOUHNECH </t>
  </si>
  <si>
    <t>BOUHNECH</t>
  </si>
  <si>
    <t>04730324</t>
  </si>
  <si>
    <t>00000971102</t>
  </si>
  <si>
    <t>15 RUE 69 ZAHROUNI TUNIS</t>
  </si>
  <si>
    <t>25/04/2023 /10-05-23/10-07-23</t>
  </si>
  <si>
    <t>00002420171</t>
  </si>
  <si>
    <t>CITE NOZHA KAALA KOUBRA</t>
  </si>
  <si>
    <t>05899279</t>
  </si>
  <si>
    <t>06220102228</t>
  </si>
  <si>
    <t>6RUE KOUFA MANSOURA</t>
  </si>
  <si>
    <t>09161307</t>
  </si>
  <si>
    <t>00001778116</t>
  </si>
  <si>
    <t>KSAR HDID MORNAGUIA</t>
  </si>
  <si>
    <t>28/03/2023- 10-07-23</t>
  </si>
  <si>
    <t>07229102</t>
  </si>
  <si>
    <t>00003223344</t>
  </si>
  <si>
    <t>17 RUE 10492 KABARIA</t>
  </si>
  <si>
    <t>14366252</t>
  </si>
  <si>
    <t>00002901538</t>
  </si>
  <si>
    <t>Contrôleur de Gestion</t>
  </si>
  <si>
    <t>07395799</t>
  </si>
  <si>
    <t>00001028432</t>
  </si>
  <si>
    <t>2 RUE TAHER HADED CITE BASATINE MORNAGUIA</t>
  </si>
  <si>
    <t>09188833</t>
  </si>
  <si>
    <t>00002824584</t>
  </si>
  <si>
    <t>05190337</t>
  </si>
  <si>
    <t>00003203452</t>
  </si>
  <si>
    <t>30 RUE 42359 EL AGBA SUPERIEUR</t>
  </si>
  <si>
    <t>07249252</t>
  </si>
  <si>
    <t>00003252420</t>
  </si>
  <si>
    <t>07414007</t>
  </si>
  <si>
    <t>00003246073</t>
  </si>
  <si>
    <t>CITE BASSATINE MNIHLA</t>
  </si>
  <si>
    <t>11664737</t>
  </si>
  <si>
    <t>00002961857</t>
  </si>
  <si>
    <t xml:space="preserve">17 RUE 42214 GHDIR EL GOLLA HRAIRIA </t>
  </si>
  <si>
    <t>probléme salaire enveronnement</t>
  </si>
  <si>
    <t>00003099350</t>
  </si>
  <si>
    <t>FOUCHENA MHAMDIA</t>
  </si>
  <si>
    <t>08725785</t>
  </si>
  <si>
    <t>00002422091</t>
  </si>
  <si>
    <t>INTILAKA TUNIS</t>
  </si>
  <si>
    <t xml:space="preserve">1 IMPASS 2 RUE 42355 EL AGBA </t>
  </si>
  <si>
    <t>04598737</t>
  </si>
  <si>
    <t>ambiance au travail</t>
  </si>
  <si>
    <t>04840601</t>
  </si>
  <si>
    <t>01147024106</t>
  </si>
  <si>
    <t>15 RUE CITE BOUGATFA ZAHROUNI</t>
  </si>
  <si>
    <t>13006312</t>
  </si>
  <si>
    <t>00002944607</t>
  </si>
  <si>
    <t xml:space="preserve">20 MARS RUE AJMEN SIDI HESSINE </t>
  </si>
  <si>
    <t>13008800</t>
  </si>
  <si>
    <t>38105529163</t>
  </si>
  <si>
    <t xml:space="preserve">ZAHROUNI </t>
  </si>
  <si>
    <t>07197163</t>
  </si>
  <si>
    <t>01105014895</t>
  </si>
  <si>
    <t xml:space="preserve">05 RUE 10211 KABARIA </t>
  </si>
  <si>
    <t>11660548</t>
  </si>
  <si>
    <t>00003249035</t>
  </si>
  <si>
    <t>EL AGBA TUNIS</t>
  </si>
  <si>
    <t>07393600</t>
  </si>
  <si>
    <t>38105552153</t>
  </si>
  <si>
    <t>DENDEN MANOUBA</t>
  </si>
  <si>
    <t>04631970</t>
  </si>
  <si>
    <t>DIVORCE</t>
  </si>
  <si>
    <t>00003249818</t>
  </si>
  <si>
    <t>07316083</t>
  </si>
  <si>
    <t>00001010776</t>
  </si>
  <si>
    <t>GHDIR GOLLA EL AGBA</t>
  </si>
  <si>
    <t>Personnel</t>
  </si>
  <si>
    <t>07262795</t>
  </si>
  <si>
    <t>22 RUE DAR BIDHA MANOUBA</t>
  </si>
  <si>
    <t>07371122</t>
  </si>
  <si>
    <t>07220122144</t>
  </si>
  <si>
    <t>GOBAA OUED ELIL</t>
  </si>
  <si>
    <t>07291173</t>
  </si>
  <si>
    <t>DIAR BEN MAHMOUD EL AGBA</t>
  </si>
  <si>
    <t>07085781</t>
  </si>
  <si>
    <t>04713</t>
  </si>
  <si>
    <t>27 RUE OMAR IBN ABDELAZIZ CITE HEDHLI NAASSEN</t>
  </si>
  <si>
    <t>09514737</t>
  </si>
  <si>
    <t>00002422316</t>
  </si>
  <si>
    <t>retour ancien emploi</t>
  </si>
  <si>
    <t>00937769</t>
  </si>
  <si>
    <t>00002366283</t>
  </si>
  <si>
    <t>07278592</t>
  </si>
  <si>
    <t>00003217394</t>
  </si>
  <si>
    <t>CITE KHALED IBN EL WALID OUED ELIL</t>
  </si>
  <si>
    <t>07151501</t>
  </si>
  <si>
    <t>06302</t>
  </si>
  <si>
    <t>MORNEG BEN AROUS</t>
  </si>
  <si>
    <t>ISSAM OUNI</t>
  </si>
  <si>
    <t>11671501</t>
  </si>
  <si>
    <t>BARAGE GHDIR GOLLA</t>
  </si>
  <si>
    <t>09621533</t>
  </si>
  <si>
    <t>00002014766</t>
  </si>
  <si>
    <t>CHELA MORNEG</t>
  </si>
  <si>
    <t>07158667</t>
  </si>
  <si>
    <t>00002952471</t>
  </si>
  <si>
    <t xml:space="preserve">CITE RESSALA MORNEG </t>
  </si>
  <si>
    <t>08551052</t>
  </si>
  <si>
    <t>00003250291</t>
  </si>
  <si>
    <t>11683390</t>
  </si>
  <si>
    <t xml:space="preserve">BIRINE SIDI HESSINE </t>
  </si>
  <si>
    <t>09470622</t>
  </si>
  <si>
    <t>00001101962</t>
  </si>
  <si>
    <t>TESTOUR MJEZ EL BAB</t>
  </si>
  <si>
    <t>11660187</t>
  </si>
  <si>
    <t>00003250445</t>
  </si>
  <si>
    <t>25 JUILLET SIDI HESSINE</t>
  </si>
  <si>
    <t>08020752</t>
  </si>
  <si>
    <t>00002828310</t>
  </si>
  <si>
    <t xml:space="preserve">SIDI HESSINE </t>
  </si>
  <si>
    <t>11671093</t>
  </si>
  <si>
    <t>00003049210</t>
  </si>
  <si>
    <t>23 RUE SOLIDARITE ABDALLAH SIDI HESSINE</t>
  </si>
  <si>
    <t>04788402</t>
  </si>
  <si>
    <t>01735654309</t>
  </si>
  <si>
    <t>07344161</t>
  </si>
  <si>
    <t>00003251028</t>
  </si>
  <si>
    <t>07187355</t>
  </si>
  <si>
    <t>51317072691</t>
  </si>
  <si>
    <t xml:space="preserve">CITE IBN SINA OUARDIA </t>
  </si>
  <si>
    <t>OUARDIYA</t>
  </si>
  <si>
    <t>13012851</t>
  </si>
  <si>
    <t>00001123825</t>
  </si>
  <si>
    <t>CITE EZZHOUR 4</t>
  </si>
  <si>
    <t>07107</t>
  </si>
  <si>
    <t>SIDI MTIR TEJROUINE</t>
  </si>
  <si>
    <t>KEF</t>
  </si>
  <si>
    <t>07799569</t>
  </si>
  <si>
    <t>BEN DAHHA SIDI HESSINE</t>
  </si>
  <si>
    <t>démenagement</t>
  </si>
  <si>
    <t>01712278577</t>
  </si>
  <si>
    <t>GHDIR EL GOLLA BARRAGE</t>
  </si>
  <si>
    <t>12691377</t>
  </si>
  <si>
    <t>BARDO CENTRE TUNIS</t>
  </si>
  <si>
    <t>07301501</t>
  </si>
  <si>
    <t>00003251209</t>
  </si>
  <si>
    <t xml:space="preserve">RUE IBN EL FOURAT GOBAA </t>
  </si>
  <si>
    <t>07364857</t>
  </si>
  <si>
    <t>00003253219</t>
  </si>
  <si>
    <t>BORJ CHAKIR SIDI HESSINE</t>
  </si>
  <si>
    <t>défaut intégration</t>
  </si>
  <si>
    <t>07325416</t>
  </si>
  <si>
    <t>00003251322</t>
  </si>
  <si>
    <t>retour à son ancien emploi</t>
  </si>
  <si>
    <t>13002274</t>
  </si>
  <si>
    <t>RUE EL KHELSSA CITE SOLTANE ZAHROUNI</t>
  </si>
  <si>
    <t>11654499</t>
  </si>
  <si>
    <t>21 RUE FARES HAMDANI SIDI HSSINE</t>
  </si>
  <si>
    <t>04839629</t>
  </si>
  <si>
    <t>80082389115</t>
  </si>
  <si>
    <t>CITE SALEMA ZAHROUNI</t>
  </si>
  <si>
    <t>04833586</t>
  </si>
  <si>
    <t>00002392376</t>
  </si>
  <si>
    <t>20 MARS SIDI HESSINE</t>
  </si>
  <si>
    <t>probléme familiale</t>
  </si>
  <si>
    <t>08336143</t>
  </si>
  <si>
    <t>00080051022</t>
  </si>
  <si>
    <t>elle vise le poste contrôle</t>
  </si>
  <si>
    <t>04695131</t>
  </si>
  <si>
    <t>00001393918</t>
  </si>
  <si>
    <t>CITE BEN YOUNES EL AGBA</t>
  </si>
  <si>
    <t>04713610</t>
  </si>
  <si>
    <t>00002421955</t>
  </si>
  <si>
    <t>CITE BOUZAINE ZAHROUNI</t>
  </si>
  <si>
    <t>00003276299</t>
  </si>
  <si>
    <t xml:space="preserve">PONT DE BIZERTE KAALET INDLOS </t>
  </si>
  <si>
    <t>Ariana</t>
  </si>
  <si>
    <t>04801754</t>
  </si>
  <si>
    <t>01121624781</t>
  </si>
  <si>
    <t xml:space="preserve">SIDI HSSINE </t>
  </si>
  <si>
    <t>11652229</t>
  </si>
  <si>
    <t>00002676949</t>
  </si>
  <si>
    <t>13040601</t>
  </si>
  <si>
    <t>18 RUE 4423 ZAHROUNI</t>
  </si>
  <si>
    <t>07272454</t>
  </si>
  <si>
    <t>00003066055</t>
  </si>
  <si>
    <t xml:space="preserve">probleme de poste </t>
  </si>
  <si>
    <t>08744862</t>
  </si>
  <si>
    <t>07298661</t>
  </si>
  <si>
    <t>01743295293</t>
  </si>
  <si>
    <t>12 RUE NAKHIL CITE INTILAKA BORJ EL AMRI</t>
  </si>
  <si>
    <t>04664116</t>
  </si>
  <si>
    <t>00003101774</t>
  </si>
  <si>
    <t>CITE ZOUHOUR 4</t>
  </si>
  <si>
    <t>07295196</t>
  </si>
  <si>
    <t xml:space="preserve">RUE OUSSAMA IBN ZAYD GOBAA </t>
  </si>
  <si>
    <t>ETUDE</t>
  </si>
  <si>
    <t>14500951</t>
  </si>
  <si>
    <t>00003256346</t>
  </si>
  <si>
    <t>13612191</t>
  </si>
  <si>
    <t>00002448805</t>
  </si>
  <si>
    <t>CITE MRAD SIDI HESSINE</t>
  </si>
  <si>
    <t>Training Specialist</t>
  </si>
  <si>
    <t>07235488</t>
  </si>
  <si>
    <t>00003252801</t>
  </si>
  <si>
    <t>NAASSEN BEN AROUS</t>
  </si>
  <si>
    <t>Ben arous</t>
  </si>
  <si>
    <t>09157046</t>
  </si>
  <si>
    <t>00001750948</t>
  </si>
  <si>
    <t xml:space="preserve">FRINECH BORJ ENNOUR </t>
  </si>
  <si>
    <t xml:space="preserve">GHDIR GOLLA AGBA </t>
  </si>
  <si>
    <t>09523364</t>
  </si>
  <si>
    <t>00003277837</t>
  </si>
  <si>
    <t>HAFSIYA BORJ EL AMRI</t>
  </si>
  <si>
    <t>09525064</t>
  </si>
  <si>
    <t>00002929329</t>
  </si>
  <si>
    <t>09528359</t>
  </si>
  <si>
    <t>00002891402</t>
  </si>
  <si>
    <t>Abdennaceur</t>
  </si>
  <si>
    <t>09525928</t>
  </si>
  <si>
    <t>00003255779</t>
  </si>
  <si>
    <t>intégration</t>
  </si>
  <si>
    <t>04705816</t>
  </si>
  <si>
    <t>42 IMPASS 6 RUE 4267 EL AGBA</t>
  </si>
  <si>
    <t>Probléme de poste</t>
  </si>
  <si>
    <t>04847452</t>
  </si>
  <si>
    <t>00063176036</t>
  </si>
  <si>
    <t>09 rue 4033 MALLASSIN TUNIS</t>
  </si>
  <si>
    <t>14364915</t>
  </si>
  <si>
    <t>00003277028</t>
  </si>
  <si>
    <t>CITE EL BASSATINE MORNAGUIA</t>
  </si>
  <si>
    <t>non-Actif</t>
  </si>
  <si>
    <t>07130511</t>
  </si>
  <si>
    <t>00003254812</t>
  </si>
  <si>
    <t>WARDIWA 6 TUNIS</t>
  </si>
  <si>
    <t>04706397</t>
  </si>
  <si>
    <t>BOURAGBA MORNAGUI</t>
  </si>
  <si>
    <t>Départ sans info</t>
  </si>
  <si>
    <t>04686140</t>
  </si>
  <si>
    <t>ZAHROUNI TUNIS</t>
  </si>
  <si>
    <t>11656304</t>
  </si>
  <si>
    <t>00002856710</t>
  </si>
  <si>
    <t xml:space="preserve">21 RUE SOKRAT SIDI HSSIN </t>
  </si>
  <si>
    <t>09184713</t>
  </si>
  <si>
    <t>38105552288</t>
  </si>
  <si>
    <t>CITE NASSIM ESSAIDA MANOUBA</t>
  </si>
  <si>
    <t>09184877</t>
  </si>
  <si>
    <t>01743301646</t>
  </si>
  <si>
    <t>GOBAA MANOUBA</t>
  </si>
  <si>
    <t>07265111</t>
  </si>
  <si>
    <t>00003254872</t>
  </si>
  <si>
    <t>CITE ENNASSIM SAIIDA JEDAIDA</t>
  </si>
  <si>
    <t>probléme avec Team Leader</t>
  </si>
  <si>
    <t>08540402</t>
  </si>
  <si>
    <t>00000746474</t>
  </si>
  <si>
    <t xml:space="preserve">CITE SADIKA MORNAGUIA </t>
  </si>
  <si>
    <t>10024086</t>
  </si>
  <si>
    <t>00001063832</t>
  </si>
  <si>
    <t>04831622</t>
  </si>
  <si>
    <t>00003276092</t>
  </si>
  <si>
    <t xml:space="preserve">ABDELMOULA EL AGBA </t>
  </si>
  <si>
    <t>14272530</t>
  </si>
  <si>
    <t>00002573092</t>
  </si>
  <si>
    <t xml:space="preserve">GRIAAT BORJ EL AMRI </t>
  </si>
  <si>
    <t>08997900</t>
  </si>
  <si>
    <t>80055873418</t>
  </si>
  <si>
    <t>EL WARDIYA 1</t>
  </si>
  <si>
    <t>09523850</t>
  </si>
  <si>
    <t>EZAHRA JDAIDA MANOUBA</t>
  </si>
  <si>
    <t>11666042</t>
  </si>
  <si>
    <t>15 RUE 42246 GHSIR EL GOLLA EL AGBA</t>
  </si>
  <si>
    <t>04719604</t>
  </si>
  <si>
    <t>BODRIA DAOUAR HICHER MANOUBA</t>
  </si>
  <si>
    <t>07219280</t>
  </si>
  <si>
    <t>00002737561</t>
  </si>
  <si>
    <t>CITE ESKEN BEN AROUS</t>
  </si>
  <si>
    <t>07733750</t>
  </si>
  <si>
    <t>00001409493</t>
  </si>
  <si>
    <t>09507915</t>
  </si>
  <si>
    <t>divorcé</t>
  </si>
  <si>
    <t>00002700154</t>
  </si>
  <si>
    <t>09156656</t>
  </si>
  <si>
    <t>10083009233</t>
  </si>
  <si>
    <t xml:space="preserve">RUE ABOU AYOUB EL ANSARI SANHEJA </t>
  </si>
  <si>
    <t>04653530</t>
  </si>
  <si>
    <t>00003278475</t>
  </si>
  <si>
    <t xml:space="preserve">EL AGBA SUPERIEUR </t>
  </si>
  <si>
    <t>08513595</t>
  </si>
  <si>
    <t>EJJAYARA SIDI HSSIN</t>
  </si>
  <si>
    <t>09507187</t>
  </si>
  <si>
    <t>00003136037</t>
  </si>
  <si>
    <t>09199082</t>
  </si>
  <si>
    <t>00003278255</t>
  </si>
  <si>
    <t>SANHEJA OUED ELIL MANOUBA</t>
  </si>
  <si>
    <t>persinnel</t>
  </si>
  <si>
    <t>05692508</t>
  </si>
  <si>
    <t>00001115932</t>
  </si>
  <si>
    <t>20 MARS SIDI HSSIN</t>
  </si>
  <si>
    <t>09490414</t>
  </si>
  <si>
    <t>00001785379</t>
  </si>
  <si>
    <t>10007738</t>
  </si>
  <si>
    <t>00003277808</t>
  </si>
  <si>
    <t xml:space="preserve">BORJ EL AAMRI </t>
  </si>
  <si>
    <t>04726135</t>
  </si>
  <si>
    <t>00002869983</t>
  </si>
  <si>
    <t>BATTAN TBORBA</t>
  </si>
  <si>
    <t>08035072</t>
  </si>
  <si>
    <t>00003257128</t>
  </si>
  <si>
    <t>CITE HACHED 2 MHAMDIA BEN AROUS</t>
  </si>
  <si>
    <t>14352143</t>
  </si>
  <si>
    <t>00002905839</t>
  </si>
  <si>
    <t>06404197</t>
  </si>
  <si>
    <t>01978</t>
  </si>
  <si>
    <t>81011772171</t>
  </si>
  <si>
    <t>06400468</t>
  </si>
  <si>
    <t>00805</t>
  </si>
  <si>
    <t>00101109325</t>
  </si>
  <si>
    <t>CITE IBNOU ZOHR MANOUBA</t>
  </si>
  <si>
    <t>08021539</t>
  </si>
  <si>
    <t>91007013994</t>
  </si>
  <si>
    <t>04 RUE 4801 CITE EZZOUHOUR</t>
  </si>
  <si>
    <t>02323680</t>
  </si>
  <si>
    <t>00000324741</t>
  </si>
  <si>
    <t>1 RUE 4408 ZAHROUNI TUNIS</t>
  </si>
  <si>
    <t>11663503</t>
  </si>
  <si>
    <t>00003272473</t>
  </si>
  <si>
    <t>GHDIR EL GOLLA EL AGBA</t>
  </si>
  <si>
    <t>07212740</t>
  </si>
  <si>
    <t>00003257205</t>
  </si>
  <si>
    <t>CITE ENNOUR KABARIYA</t>
  </si>
  <si>
    <t>SOFIEN  NASRAOUI</t>
  </si>
  <si>
    <t>07377572</t>
  </si>
  <si>
    <t>00000730759</t>
  </si>
  <si>
    <t>CITE NASIM SAIDA</t>
  </si>
  <si>
    <t>13007485</t>
  </si>
  <si>
    <t xml:space="preserve">EZZAHROUNI </t>
  </si>
  <si>
    <t>07967886</t>
  </si>
  <si>
    <t>00002407423</t>
  </si>
  <si>
    <t>07413449</t>
  </si>
  <si>
    <t>00003275272</t>
  </si>
  <si>
    <t>CITE ENNASSIM SAIDA JEDAIDA</t>
  </si>
  <si>
    <t>07363859</t>
  </si>
  <si>
    <t>00003275801</t>
  </si>
  <si>
    <t>SANHAJA WED ELLIL</t>
  </si>
  <si>
    <t>14663498</t>
  </si>
  <si>
    <t>07197050</t>
  </si>
  <si>
    <t>00003441673</t>
  </si>
  <si>
    <t>04840634</t>
  </si>
  <si>
    <t>65161246788</t>
  </si>
  <si>
    <t>KHAZNADAR BARDO</t>
  </si>
  <si>
    <t>qualité de travail</t>
  </si>
  <si>
    <t>04677809</t>
  </si>
  <si>
    <t>00003277184</t>
  </si>
  <si>
    <t>AGBA ABD LMOULA</t>
  </si>
  <si>
    <t>ABD EL MOULA</t>
  </si>
  <si>
    <t>04800591</t>
  </si>
  <si>
    <t>00002735240</t>
  </si>
  <si>
    <t>CITE ENNOUR EL AGBA</t>
  </si>
  <si>
    <t>04811693</t>
  </si>
  <si>
    <t>00001530584</t>
  </si>
  <si>
    <t xml:space="preserve">42 RUE 4261 ZAHROUNI </t>
  </si>
  <si>
    <t>07371630</t>
  </si>
  <si>
    <t>00003276723</t>
  </si>
  <si>
    <t>14362863</t>
  </si>
  <si>
    <t>00003277262</t>
  </si>
  <si>
    <t>04693094</t>
  </si>
  <si>
    <t>80076023902</t>
  </si>
  <si>
    <t>CITE ENNAKHIL ZAHROUNI</t>
  </si>
  <si>
    <t>07308842</t>
  </si>
  <si>
    <t>00002726696</t>
  </si>
  <si>
    <t>09523342</t>
  </si>
  <si>
    <t>00003251169</t>
  </si>
  <si>
    <t>CITE EL HEDAYA JEDAIDA</t>
  </si>
  <si>
    <t>JDAIDA</t>
  </si>
  <si>
    <t xml:space="preserve">MBARKA SIDI THEBET </t>
  </si>
  <si>
    <t>07459784</t>
  </si>
  <si>
    <t xml:space="preserve"> CITE NASIM SAIDA</t>
  </si>
  <si>
    <t>elle a désisté</t>
  </si>
  <si>
    <t>SANHAJA OUED ELLIL</t>
  </si>
  <si>
    <t>04651797</t>
  </si>
  <si>
    <t>00003282190</t>
  </si>
  <si>
    <t>07436631</t>
  </si>
  <si>
    <t>02283790</t>
  </si>
  <si>
    <t>00003284475</t>
  </si>
  <si>
    <t>07336776</t>
  </si>
  <si>
    <t>00002898371</t>
  </si>
  <si>
    <t xml:space="preserve"> CITE RIADH JDAIDA</t>
  </si>
  <si>
    <t>09172554</t>
  </si>
  <si>
    <t>00003279516</t>
  </si>
  <si>
    <t>CITE CHABAW WED ELLIL</t>
  </si>
  <si>
    <t>WED ELLIL</t>
  </si>
  <si>
    <t>08525800</t>
  </si>
  <si>
    <t>00000595911</t>
  </si>
  <si>
    <t>CITE FAZAA MJEZ L BEB</t>
  </si>
  <si>
    <t>MJEZ EL BAB</t>
  </si>
  <si>
    <t>07343608</t>
  </si>
  <si>
    <t>07115</t>
  </si>
  <si>
    <t>60082740564</t>
  </si>
  <si>
    <t>CITE ETADHAMEN NOGRA</t>
  </si>
  <si>
    <t>07811968</t>
  </si>
  <si>
    <t>SELAYMIA EL HMAYDIA TBARKA</t>
  </si>
  <si>
    <t>retour à son ancien employeur</t>
  </si>
  <si>
    <t>08395372</t>
  </si>
  <si>
    <t xml:space="preserve">53 CITE ZOHAIER SEFI </t>
  </si>
  <si>
    <t>14360275</t>
  </si>
  <si>
    <t>00003081436</t>
  </si>
  <si>
    <t>08 RUE SYRIA DENDEN</t>
  </si>
  <si>
    <t>DANDEN</t>
  </si>
  <si>
    <t>13025706</t>
  </si>
  <si>
    <t>01105015080</t>
  </si>
  <si>
    <t>CITE FOURAT  NWEHA AGBA</t>
  </si>
  <si>
    <t>07221128</t>
  </si>
  <si>
    <t>00003288558</t>
  </si>
  <si>
    <t>EL MADINA  JADIDA</t>
  </si>
  <si>
    <t>MADINA EL JADIDA</t>
  </si>
  <si>
    <t>09466494</t>
  </si>
  <si>
    <t>00001183150</t>
  </si>
  <si>
    <t xml:space="preserve"> 20 MARS EL GRIAAT </t>
  </si>
  <si>
    <t>07232049</t>
  </si>
  <si>
    <t>00002905757</t>
  </si>
  <si>
    <t>EL WARDIYA 6</t>
  </si>
  <si>
    <t>07347882</t>
  </si>
  <si>
    <t>00003282505</t>
  </si>
  <si>
    <t>CITE NASSIM SAIDA</t>
  </si>
  <si>
    <t xml:space="preserve">problème poste </t>
  </si>
  <si>
    <t>14350292</t>
  </si>
  <si>
    <t>CITE NASSR MORNAGIA</t>
  </si>
  <si>
    <t>07460954</t>
  </si>
  <si>
    <t xml:space="preserve">GHDIR L GOLA </t>
  </si>
  <si>
    <t>14361702</t>
  </si>
  <si>
    <t>50082984808</t>
  </si>
  <si>
    <t xml:space="preserve">DOUAR HICHER </t>
  </si>
  <si>
    <t>DOUAR HICHIR</t>
  </si>
  <si>
    <t>PROBLEME DE POSTE</t>
  </si>
  <si>
    <t>04815733</t>
  </si>
  <si>
    <t>07243263</t>
  </si>
  <si>
    <t>00003084931</t>
  </si>
  <si>
    <t>NASSEN</t>
  </si>
  <si>
    <t>14351523</t>
  </si>
  <si>
    <t>00003283057</t>
  </si>
  <si>
    <t>07322179</t>
  </si>
  <si>
    <t>00002424624</t>
  </si>
  <si>
    <t xml:space="preserve">BOUHNACH MORNAGUIA </t>
  </si>
  <si>
    <t>08507510</t>
  </si>
  <si>
    <t>07400</t>
  </si>
  <si>
    <t>23444008788</t>
  </si>
  <si>
    <t xml:space="preserve">JEDIDI MJAZ EL BEB </t>
  </si>
  <si>
    <t>MEDJAZ EL BAB</t>
  </si>
  <si>
    <t>07330181</t>
  </si>
  <si>
    <t>00003282515</t>
  </si>
  <si>
    <t>07362317</t>
  </si>
  <si>
    <t>00003282510</t>
  </si>
  <si>
    <t>retour au etude</t>
  </si>
  <si>
    <t>14358672</t>
  </si>
  <si>
    <t>00002981480</t>
  </si>
  <si>
    <t>06055267</t>
  </si>
  <si>
    <t>04836751</t>
  </si>
  <si>
    <t>07994414</t>
  </si>
  <si>
    <t>01105533345</t>
  </si>
  <si>
    <t>AFIF</t>
  </si>
  <si>
    <t>démenagement à sousse</t>
  </si>
  <si>
    <t>04526153</t>
  </si>
  <si>
    <t>00003284855</t>
  </si>
  <si>
    <t>RUE IBN KHALDOUN MORNAGUIA</t>
  </si>
  <si>
    <t>13023537</t>
  </si>
  <si>
    <t>00002386537</t>
  </si>
  <si>
    <t xml:space="preserve">11 RUE 4650 ZAHROUNI </t>
  </si>
  <si>
    <t>probleme de poste</t>
  </si>
  <si>
    <t>09494310</t>
  </si>
  <si>
    <t>00165026040</t>
  </si>
  <si>
    <t>CITE DE LA GOVERNORAT MJEZ EL BAB</t>
  </si>
  <si>
    <t>07274491</t>
  </si>
  <si>
    <t>00003284315</t>
  </si>
  <si>
    <t xml:space="preserve">RESIDENCE EL ANDALOUS MORNAGUIA </t>
  </si>
  <si>
    <t>13001695</t>
  </si>
  <si>
    <t>00003288664</t>
  </si>
  <si>
    <t>07272884</t>
  </si>
  <si>
    <t>07377254</t>
  </si>
  <si>
    <t>00003285291</t>
  </si>
  <si>
    <t>08538130</t>
  </si>
  <si>
    <t>00001057715</t>
  </si>
  <si>
    <t>11665686</t>
  </si>
  <si>
    <t>00001057438</t>
  </si>
  <si>
    <t>SIDI HESSINE TUNIS</t>
  </si>
  <si>
    <t>CITE ENNOUR KABARIA</t>
  </si>
  <si>
    <t>07878428</t>
  </si>
  <si>
    <t>01743307304</t>
  </si>
  <si>
    <t>09961972</t>
  </si>
  <si>
    <t xml:space="preserve">HOMME </t>
  </si>
  <si>
    <t>41 RUE DHAHAB KRAM OUEST  TUNIS</t>
  </si>
  <si>
    <t>11651265</t>
  </si>
  <si>
    <t>00000178014</t>
  </si>
  <si>
    <t>CITE TOUMIYA MORNAGUIA</t>
  </si>
  <si>
    <t>14365359</t>
  </si>
  <si>
    <t>00003288010</t>
  </si>
  <si>
    <t>13029629</t>
  </si>
  <si>
    <t>01713823389</t>
  </si>
  <si>
    <t xml:space="preserve">CITE EZZOUHOUR </t>
  </si>
  <si>
    <t>RESPONSABLE  INGENIERIE</t>
  </si>
  <si>
    <t xml:space="preserve">CITE HEDI NOUIRA </t>
  </si>
  <si>
    <t>07919892</t>
  </si>
  <si>
    <t>03503</t>
  </si>
  <si>
    <t>te khezama Boussalem</t>
  </si>
  <si>
    <t>Boussalem</t>
  </si>
  <si>
    <t>13646586</t>
  </si>
  <si>
    <t>11 RUE HARRACH DENDEN MANOUBA</t>
  </si>
  <si>
    <t>Denden</t>
  </si>
  <si>
    <t>14367104</t>
  </si>
  <si>
    <t>CITE ESSAADA MORNAGIA</t>
  </si>
  <si>
    <t>rendement</t>
  </si>
  <si>
    <t xml:space="preserve">DENDEN </t>
  </si>
  <si>
    <t>11669097</t>
  </si>
  <si>
    <t>00003086694</t>
  </si>
  <si>
    <t>VILLA 110 RESIDENCE DALIA EL WAHA EL AGBA TUNIS</t>
  </si>
  <si>
    <t>09197973</t>
  </si>
  <si>
    <t>00003289290</t>
  </si>
  <si>
    <t>02 RUE TAHER HADDAD CITE EL BASSATINE MORNAGUIA</t>
  </si>
  <si>
    <t>14364948</t>
  </si>
  <si>
    <t>01712291893</t>
  </si>
  <si>
    <t>CHABBAOU OUED ELIL MANOUBA</t>
  </si>
  <si>
    <t>COORDINATEUR QUALITE</t>
  </si>
  <si>
    <t>00002024821</t>
  </si>
  <si>
    <t>TECHNICIEN MAINTENANCE A COUDRE</t>
  </si>
  <si>
    <t>08734553</t>
  </si>
  <si>
    <t>20700</t>
  </si>
  <si>
    <t>00002261220</t>
  </si>
  <si>
    <t xml:space="preserve">18 RUE MOHAMED SNOUSSI CITE ETTAHRIR </t>
  </si>
  <si>
    <t>ETTAHRIR</t>
  </si>
  <si>
    <t>09483492</t>
  </si>
  <si>
    <t>00002988259</t>
  </si>
  <si>
    <t xml:space="preserve">SIDI MEDINE MJEZ EL BAB </t>
  </si>
  <si>
    <t>MJEZ EL BEB</t>
  </si>
  <si>
    <t>13617965</t>
  </si>
  <si>
    <t>00003099186</t>
  </si>
  <si>
    <t>14358552</t>
  </si>
  <si>
    <t>00003113888</t>
  </si>
  <si>
    <t>14352793</t>
  </si>
  <si>
    <t>05 RUE SOUKRA DENDEN MANOUBA</t>
  </si>
  <si>
    <t>07272889</t>
  </si>
  <si>
    <t>00001169070</t>
  </si>
  <si>
    <t xml:space="preserve">RUE EL JAMAA GHDIR EL GOLLA </t>
  </si>
  <si>
    <t>probléme creche des enfants</t>
  </si>
  <si>
    <t>14258492</t>
  </si>
  <si>
    <t>YASSMINET</t>
  </si>
  <si>
    <t>09490310</t>
  </si>
  <si>
    <t>00001706838</t>
  </si>
  <si>
    <t>04715663</t>
  </si>
  <si>
    <t>00003300797</t>
  </si>
  <si>
    <t>07332592</t>
  </si>
  <si>
    <t>00003302918</t>
  </si>
  <si>
    <t>07072387</t>
  </si>
  <si>
    <t>00003302296</t>
  </si>
  <si>
    <t>08516211</t>
  </si>
  <si>
    <t>00003302731</t>
  </si>
  <si>
    <t>07325533</t>
  </si>
  <si>
    <t>00002427486</t>
  </si>
  <si>
    <t>EL FAJJA MORNAGIA</t>
  </si>
  <si>
    <t>13004199</t>
  </si>
  <si>
    <t>00001169788</t>
  </si>
  <si>
    <t>EZZAHROUNI</t>
  </si>
  <si>
    <t>04672814</t>
  </si>
  <si>
    <t>00003302279</t>
  </si>
  <si>
    <t xml:space="preserve">01 RUE EL HAKEM IBN THEBET EZOUHOUR 5 </t>
  </si>
  <si>
    <t>ACOMPAGNEMENT</t>
  </si>
  <si>
    <t>07115250</t>
  </si>
  <si>
    <t>01105015492</t>
  </si>
  <si>
    <t xml:space="preserve">12 RUE OTHMEN EL KAAK DENDEN </t>
  </si>
  <si>
    <t>05658140</t>
  </si>
  <si>
    <t>00001364685</t>
  </si>
  <si>
    <t>BEJAOUA OUED ELIL</t>
  </si>
  <si>
    <t>07307247</t>
  </si>
  <si>
    <t xml:space="preserve">CITE EZOUHOUR 1 SOMRANE </t>
  </si>
  <si>
    <t>00966113</t>
  </si>
  <si>
    <t>00002541398</t>
  </si>
  <si>
    <t>GRIAAT  ARRET 44 MANOUBA</t>
  </si>
  <si>
    <t>09195832</t>
  </si>
  <si>
    <t>00003304588</t>
  </si>
  <si>
    <t>RUE KONDAR DAOUAR HICHER</t>
  </si>
  <si>
    <t xml:space="preserve">rendement </t>
  </si>
  <si>
    <t>08033107</t>
  </si>
  <si>
    <t>00003304929</t>
  </si>
  <si>
    <t>CITE ETTADHAMEN</t>
  </si>
  <si>
    <t>08908652</t>
  </si>
  <si>
    <t>07115691498</t>
  </si>
  <si>
    <t xml:space="preserve">GHDIR EL GOLLA </t>
  </si>
  <si>
    <t>07368883</t>
  </si>
  <si>
    <t>00000875303</t>
  </si>
  <si>
    <t>CITE TAOUFIK BORJ EL AMRI</t>
  </si>
  <si>
    <t>11684510</t>
  </si>
  <si>
    <t>00003304829</t>
  </si>
  <si>
    <t>12377320</t>
  </si>
  <si>
    <t>RUE EL MARJAA BORJ CHAKIR</t>
  </si>
  <si>
    <t>14270971</t>
  </si>
  <si>
    <t>01715586737</t>
  </si>
  <si>
    <t>CITE BOUZAYENE KHAZNADAR BARDO</t>
  </si>
  <si>
    <t>proléme de poste</t>
  </si>
  <si>
    <t>13020930</t>
  </si>
  <si>
    <t>00001179355</t>
  </si>
  <si>
    <t xml:space="preserve">CITE BOUZAYENE ZAHROUNI </t>
  </si>
  <si>
    <t>07385462</t>
  </si>
  <si>
    <t>00003311922</t>
  </si>
  <si>
    <t>DOUAR HICHER MANOUBA</t>
  </si>
  <si>
    <t>probleme salaire</t>
  </si>
  <si>
    <t>07427090</t>
  </si>
  <si>
    <t>01743274918</t>
  </si>
  <si>
    <t>14357487</t>
  </si>
  <si>
    <t>00002923306</t>
  </si>
  <si>
    <t>11666111</t>
  </si>
  <si>
    <t>00003305444</t>
  </si>
  <si>
    <t>11674306</t>
  </si>
  <si>
    <t>00003305434</t>
  </si>
  <si>
    <t>09522254</t>
  </si>
  <si>
    <t>11669135</t>
  </si>
  <si>
    <t>01715631475</t>
  </si>
  <si>
    <t>09510757</t>
  </si>
  <si>
    <t>00003019155</t>
  </si>
  <si>
    <t>CITE NAJEH TEBORBA</t>
  </si>
  <si>
    <t>TEBORBA</t>
  </si>
  <si>
    <t>07289386</t>
  </si>
  <si>
    <t>00003304969</t>
  </si>
  <si>
    <t>25 JUILLET SIDI HSSINE</t>
  </si>
  <si>
    <t>07226358</t>
  </si>
  <si>
    <t>04742720</t>
  </si>
  <si>
    <t>07202563</t>
  </si>
  <si>
    <t>07320115099</t>
  </si>
  <si>
    <t>CITE IBN SINA 2</t>
  </si>
  <si>
    <t>Chômage technique</t>
  </si>
  <si>
    <t>07322762</t>
  </si>
  <si>
    <t>00002428283</t>
  </si>
  <si>
    <t>07434057</t>
  </si>
  <si>
    <t>00003305012</t>
  </si>
  <si>
    <t>08317037</t>
  </si>
  <si>
    <t>01714220437</t>
  </si>
  <si>
    <t>02 RUE TAOUISS CITE EL WIFAK KHAZNADAR</t>
  </si>
  <si>
    <t>00003316482</t>
  </si>
  <si>
    <t>30 RUE 4035 MALLESSINE TUNIS</t>
  </si>
  <si>
    <t>MALASSINE</t>
  </si>
  <si>
    <t>11650599</t>
  </si>
  <si>
    <t>00002577732</t>
  </si>
  <si>
    <t>04 RUE 4363 ZAHROUNI TUNIS</t>
  </si>
  <si>
    <t>14361099</t>
  </si>
  <si>
    <t>travail de nuit</t>
  </si>
  <si>
    <t>14370504</t>
  </si>
  <si>
    <t>00003229381</t>
  </si>
  <si>
    <t>07 RUE ASSEM BEN THEBET DOUAR HICHER</t>
  </si>
  <si>
    <t>problème de poste</t>
  </si>
  <si>
    <t>09935625</t>
  </si>
  <si>
    <t>00003119090</t>
  </si>
  <si>
    <t xml:space="preserve">CITE ETTAHRIR SUPERIEUR INTILAKA </t>
  </si>
  <si>
    <t>13635295</t>
  </si>
  <si>
    <t>CITE BOUZEYENE DENDEN</t>
  </si>
  <si>
    <t>11990089</t>
  </si>
  <si>
    <t>00003025412</t>
  </si>
  <si>
    <t>09532109</t>
  </si>
  <si>
    <t>00131306007</t>
  </si>
  <si>
    <t>BORJ ENNOUR BORJ AL AMRI</t>
  </si>
  <si>
    <t>08018057</t>
  </si>
  <si>
    <t>08901289086</t>
  </si>
  <si>
    <t>YASSMINET BEN AROUS</t>
  </si>
  <si>
    <t>probleme d'integration</t>
  </si>
  <si>
    <t>07398721</t>
  </si>
  <si>
    <t>10 RUE 10387 OUARDIA 6 TUNIS</t>
  </si>
  <si>
    <t>11664480</t>
  </si>
  <si>
    <t>00003016301</t>
  </si>
  <si>
    <t>09168326</t>
  </si>
  <si>
    <t>14373011</t>
  </si>
  <si>
    <t>00001182959</t>
  </si>
  <si>
    <t>probléme de dicipline</t>
  </si>
  <si>
    <t>14266239</t>
  </si>
  <si>
    <t>00003133887</t>
  </si>
  <si>
    <t>28 RUE 608 ZAHROUNI TUNIS</t>
  </si>
  <si>
    <t>Conflit avec chef d'équipe</t>
  </si>
  <si>
    <t>13003579</t>
  </si>
  <si>
    <t>00003308249</t>
  </si>
  <si>
    <t>14360499</t>
  </si>
  <si>
    <t>MORNAGUIA MANOUBA</t>
  </si>
  <si>
    <t>13242103</t>
  </si>
  <si>
    <t>00002902426</t>
  </si>
  <si>
    <t>11665405</t>
  </si>
  <si>
    <t>00003311040</t>
  </si>
  <si>
    <t>01 RUE 4280 CITE FEHRI EL AGBA TUNIS</t>
  </si>
  <si>
    <t>INTEGRATION</t>
  </si>
  <si>
    <t>12677337</t>
  </si>
  <si>
    <t>07362822</t>
  </si>
  <si>
    <t>00133130133</t>
  </si>
  <si>
    <t>CITE TAHOUNA MORNAGUIA</t>
  </si>
  <si>
    <t>08598908</t>
  </si>
  <si>
    <t>00000177700</t>
  </si>
  <si>
    <t>11682317</t>
  </si>
  <si>
    <t>00003311509</t>
  </si>
  <si>
    <t>13604589</t>
  </si>
  <si>
    <t>00002159721</t>
  </si>
  <si>
    <t>NOGRA INTILAKA</t>
  </si>
  <si>
    <t>07949056</t>
  </si>
  <si>
    <t>BIZERTE</t>
  </si>
  <si>
    <t>07203801</t>
  </si>
  <si>
    <t>00003312872</t>
  </si>
  <si>
    <t>CITE EL MALAAB BEN AROUS</t>
  </si>
  <si>
    <t>09461907</t>
  </si>
  <si>
    <t>Biat</t>
  </si>
  <si>
    <t>ABS</t>
  </si>
  <si>
    <t>04771345</t>
  </si>
  <si>
    <t>00002981196</t>
  </si>
  <si>
    <t>04689321</t>
  </si>
  <si>
    <t>00003312120</t>
  </si>
  <si>
    <t>02335757</t>
  </si>
  <si>
    <t>00003120499</t>
  </si>
  <si>
    <t>00003300375</t>
  </si>
  <si>
    <t>RESIDENCE BIROUNI MOUROUJ</t>
  </si>
  <si>
    <t>MOUROUJ</t>
  </si>
  <si>
    <t>07052728</t>
  </si>
  <si>
    <t>00003315319</t>
  </si>
  <si>
    <t>08967529</t>
  </si>
  <si>
    <t>04699483</t>
  </si>
  <si>
    <t>00000935951</t>
  </si>
  <si>
    <t>07395550</t>
  </si>
  <si>
    <t>00003311507</t>
  </si>
  <si>
    <t>CITE EL OUERD OUED ELLIL</t>
  </si>
  <si>
    <t>07368566</t>
  </si>
  <si>
    <t>00003311339</t>
  </si>
  <si>
    <t>08983553</t>
  </si>
  <si>
    <t>EL HAMIL SAJNAN</t>
  </si>
  <si>
    <t>probléme d'intégration</t>
  </si>
  <si>
    <t>09160473</t>
  </si>
  <si>
    <t>00000880067</t>
  </si>
  <si>
    <t>11663800</t>
  </si>
  <si>
    <t>09167408</t>
  </si>
  <si>
    <t>04712648</t>
  </si>
  <si>
    <t>00003311956</t>
  </si>
  <si>
    <t>13615623</t>
  </si>
  <si>
    <t>00133112053</t>
  </si>
  <si>
    <t>07278439</t>
  </si>
  <si>
    <t>09534644</t>
  </si>
  <si>
    <t>00003312239</t>
  </si>
  <si>
    <t>SIDI ALI HATTAB MORNAGUIA MANOUBA</t>
  </si>
  <si>
    <t>02312888</t>
  </si>
  <si>
    <t>00001180426</t>
  </si>
  <si>
    <t>13019388</t>
  </si>
  <si>
    <t>01741095380</t>
  </si>
  <si>
    <t>04636443</t>
  </si>
  <si>
    <t>00133132409</t>
  </si>
  <si>
    <t>MEJRI ANIS</t>
  </si>
  <si>
    <t xml:space="preserve">ARRET 24 KABARIA </t>
  </si>
  <si>
    <t>14363150</t>
  </si>
  <si>
    <t>00002972624</t>
  </si>
  <si>
    <t>BIR BEN JIMA MORNAGUIA MANOUBA</t>
  </si>
  <si>
    <t>09514030</t>
  </si>
  <si>
    <t>00003312075</t>
  </si>
  <si>
    <t>KSAR SAID 2 CITE ETTAHRIR</t>
  </si>
  <si>
    <t>09534018</t>
  </si>
  <si>
    <t>00003312182</t>
  </si>
  <si>
    <t>13004392</t>
  </si>
  <si>
    <t>01743275055</t>
  </si>
  <si>
    <t>CITE EL FEHRI EL AGBA TUNIS</t>
  </si>
  <si>
    <t>09197874</t>
  </si>
  <si>
    <t>00002867402</t>
  </si>
  <si>
    <t>DAOUAR HICHER MANOUBA</t>
  </si>
  <si>
    <t>07971753</t>
  </si>
  <si>
    <t>01720924022</t>
  </si>
  <si>
    <t>14369280</t>
  </si>
  <si>
    <t>00003029254</t>
  </si>
  <si>
    <t>05171557</t>
  </si>
  <si>
    <t>00003314383</t>
  </si>
  <si>
    <t>14352096</t>
  </si>
  <si>
    <t>00003312389</t>
  </si>
  <si>
    <t>EL MORNAGIA</t>
  </si>
  <si>
    <t>14352682</t>
  </si>
  <si>
    <t>09187483</t>
  </si>
  <si>
    <t>11667665</t>
  </si>
  <si>
    <t>00003154211</t>
  </si>
  <si>
    <t>04951220</t>
  </si>
  <si>
    <t>00003311160</t>
  </si>
  <si>
    <t>07377197</t>
  </si>
  <si>
    <t>00001184037</t>
  </si>
  <si>
    <t>09515436</t>
  </si>
  <si>
    <t>00002861117</t>
  </si>
  <si>
    <t>09183984</t>
  </si>
  <si>
    <t>00003314941</t>
  </si>
  <si>
    <t>KSSAR HDID MORNAGUIA</t>
  </si>
  <si>
    <t>09506782</t>
  </si>
  <si>
    <t>00003218711</t>
  </si>
  <si>
    <t>13015050</t>
  </si>
  <si>
    <t>04843263</t>
  </si>
  <si>
    <t>00131327441</t>
  </si>
  <si>
    <t>nouvelle oppotunité</t>
  </si>
  <si>
    <t>FOUCHENA BEN AROUS</t>
  </si>
  <si>
    <t>04669842</t>
  </si>
  <si>
    <t>MECHTEL EL AGBA TUNIS</t>
  </si>
  <si>
    <t>07183377</t>
  </si>
  <si>
    <t>00002131025</t>
  </si>
  <si>
    <t>07292426</t>
  </si>
  <si>
    <t>06002</t>
  </si>
  <si>
    <t>09155586</t>
  </si>
  <si>
    <t>00003069888</t>
  </si>
  <si>
    <t>TBALTICH EL MORNAGUIA</t>
  </si>
  <si>
    <t>07293115</t>
  </si>
  <si>
    <t>02800</t>
  </si>
  <si>
    <t>00033033281</t>
  </si>
  <si>
    <t>07338292</t>
  </si>
  <si>
    <t>00001285128</t>
  </si>
  <si>
    <t>CITE ENNAJET JDAIDA TEBORBA</t>
  </si>
  <si>
    <t>07355352</t>
  </si>
  <si>
    <t>00002555332</t>
  </si>
  <si>
    <t>07350003</t>
  </si>
  <si>
    <t>00002913522</t>
  </si>
  <si>
    <t>CHOUIGUI TEBORBA</t>
  </si>
  <si>
    <t>07392187</t>
  </si>
  <si>
    <t>00002975438</t>
  </si>
  <si>
    <t>BATTAN TEBORBA</t>
  </si>
  <si>
    <t>06908157</t>
  </si>
  <si>
    <t>00003326609</t>
  </si>
  <si>
    <t>09505495</t>
  </si>
  <si>
    <t>00002917646</t>
  </si>
  <si>
    <t>CITE PALESTINE TEBORBA</t>
  </si>
  <si>
    <t>07280930</t>
  </si>
  <si>
    <t>00002431397</t>
  </si>
  <si>
    <t>12732031</t>
  </si>
  <si>
    <t>00003203757</t>
  </si>
  <si>
    <t>04835179</t>
  </si>
  <si>
    <t>00001189237</t>
  </si>
  <si>
    <t>CITE EZZOUHOUR 5 TUNIS</t>
  </si>
  <si>
    <t>09178727</t>
  </si>
  <si>
    <t>00003007562</t>
  </si>
  <si>
    <t>CITE ENNASSIM SAIDA TEBORBA</t>
  </si>
  <si>
    <t>07293069</t>
  </si>
  <si>
    <t>00002902553</t>
  </si>
  <si>
    <t>ROUTE CHWIGUI TEBORBA</t>
  </si>
  <si>
    <t>14267785</t>
  </si>
  <si>
    <t>00002909032</t>
  </si>
  <si>
    <t>07390012</t>
  </si>
  <si>
    <t>00003318509</t>
  </si>
  <si>
    <t>11401513</t>
  </si>
  <si>
    <t>07207</t>
  </si>
  <si>
    <t>CITE HAMMAM GHAR EL MELH</t>
  </si>
  <si>
    <t>probléme integration</t>
  </si>
  <si>
    <t>07272205</t>
  </si>
  <si>
    <t>00002738816</t>
  </si>
  <si>
    <t xml:space="preserve">CHABAW WED ELLIL </t>
  </si>
  <si>
    <t>07308423</t>
  </si>
  <si>
    <t>01714296619</t>
  </si>
  <si>
    <t>CITE ENNAJEH OUED ELLIL MANOUBA</t>
  </si>
  <si>
    <t>09169897</t>
  </si>
  <si>
    <t>00003209292</t>
  </si>
  <si>
    <t xml:space="preserve">BOURAGBA MORNAGUIA </t>
  </si>
  <si>
    <t>04539265</t>
  </si>
  <si>
    <t>marié</t>
  </si>
  <si>
    <t>04105871107</t>
  </si>
  <si>
    <t>07322081</t>
  </si>
  <si>
    <t>00003318393</t>
  </si>
  <si>
    <t>CITE ENNAJET CHEBAOU MANOUBA</t>
  </si>
  <si>
    <t>09514697</t>
  </si>
  <si>
    <t>00002967396</t>
  </si>
  <si>
    <t>07334017</t>
  </si>
  <si>
    <t>00003320829</t>
  </si>
  <si>
    <t>11660322</t>
  </si>
  <si>
    <t>00003003348</t>
  </si>
  <si>
    <t>07349672</t>
  </si>
  <si>
    <t>01714296288</t>
  </si>
  <si>
    <t>OUED ELLIL MANOUBA</t>
  </si>
  <si>
    <t>07217377</t>
  </si>
  <si>
    <t>00002655990</t>
  </si>
  <si>
    <t>CITE EL KOUROUM MORNAG</t>
  </si>
  <si>
    <t>14271443</t>
  </si>
  <si>
    <t>01714298458</t>
  </si>
  <si>
    <t>JEDAIDA TEBORBA</t>
  </si>
  <si>
    <t>14367922</t>
  </si>
  <si>
    <t>01713788640</t>
  </si>
  <si>
    <t>14363617</t>
  </si>
  <si>
    <t>04673070</t>
  </si>
  <si>
    <t>00001402045</t>
  </si>
  <si>
    <t>17 RUE 4525 HRAIRIA TUNIS</t>
  </si>
  <si>
    <t>09533856</t>
  </si>
  <si>
    <t>00003328271</t>
  </si>
  <si>
    <t>Jedaida</t>
  </si>
  <si>
    <t>11665616</t>
  </si>
  <si>
    <t>00001039889</t>
  </si>
  <si>
    <t>14362330</t>
  </si>
  <si>
    <t>01714296734</t>
  </si>
  <si>
    <t>07133128</t>
  </si>
  <si>
    <t>00003005248</t>
  </si>
  <si>
    <t>MOUROUJ 2 BEN AROUS</t>
  </si>
  <si>
    <t>07297759</t>
  </si>
  <si>
    <t>00002364730</t>
  </si>
  <si>
    <t>BIR ZITOUN TEBORBA MANOUBA</t>
  </si>
  <si>
    <t>05666349</t>
  </si>
  <si>
    <t>00003080153</t>
  </si>
  <si>
    <t>TEBORBA MANOUBA</t>
  </si>
  <si>
    <t>00000929536</t>
  </si>
  <si>
    <t>14258750</t>
  </si>
  <si>
    <t>01735531820</t>
  </si>
  <si>
    <t>CITE EL FATEH JEBAL JELOUD BEN AROUS</t>
  </si>
  <si>
    <t>07235951</t>
  </si>
  <si>
    <t>00002870738</t>
  </si>
  <si>
    <t>CITE HACHED 2 MHAMDIA</t>
  </si>
  <si>
    <t>09496016</t>
  </si>
  <si>
    <t>EL YASMINETTE BEN AROUS</t>
  </si>
  <si>
    <t>11870579</t>
  </si>
  <si>
    <t>00345019537</t>
  </si>
  <si>
    <t>BARRAGE HRAIRIA TUNIS</t>
  </si>
  <si>
    <t>09492029</t>
  </si>
  <si>
    <t>00002853929</t>
  </si>
  <si>
    <t>KHAZNADAR BARDO TUNIS</t>
  </si>
  <si>
    <t>09522466</t>
  </si>
  <si>
    <t>salaire</t>
  </si>
  <si>
    <t>07327197</t>
  </si>
  <si>
    <t>00003325805</t>
  </si>
  <si>
    <t>07086851</t>
  </si>
  <si>
    <t>00000687443</t>
  </si>
  <si>
    <t>CITE MOHAMED ALI OUARDIA</t>
  </si>
  <si>
    <t>CITE EL MADRASSA 2 MORNAG</t>
  </si>
  <si>
    <t>07979674</t>
  </si>
  <si>
    <t>00002737023</t>
  </si>
  <si>
    <t>14650576</t>
  </si>
  <si>
    <t>00002697202</t>
  </si>
  <si>
    <t>CHEBEDDA RUE FARHAT HACHED NAASSEN</t>
  </si>
  <si>
    <t>14658261</t>
  </si>
  <si>
    <t>00825027653</t>
  </si>
  <si>
    <t>14657813</t>
  </si>
  <si>
    <t>00002960679</t>
  </si>
  <si>
    <t>08704123</t>
  </si>
  <si>
    <t>00001183266</t>
  </si>
  <si>
    <t>CITE EL WARD CHEBBAOU MANOUBA</t>
  </si>
  <si>
    <t>04548428</t>
  </si>
  <si>
    <t>00003083428</t>
  </si>
  <si>
    <t>07267122</t>
  </si>
  <si>
    <t>00003325643</t>
  </si>
  <si>
    <t>08667947</t>
  </si>
  <si>
    <t>RUE DHAHBI BLOC 5 BORJ LOUZIR ARIANA</t>
  </si>
  <si>
    <t>04641329</t>
  </si>
  <si>
    <t>RUE 4726 CITE EZOUHOUR TUNIS</t>
  </si>
  <si>
    <t>07383413</t>
  </si>
  <si>
    <t>01007462787</t>
  </si>
  <si>
    <t>04727600</t>
  </si>
  <si>
    <t>00133132233</t>
  </si>
  <si>
    <t>CITE ESSALAMA ZAHROUNI TUNIS</t>
  </si>
  <si>
    <t>57 RUE 42216 GHDIR EL GOLLA TUNIS</t>
  </si>
  <si>
    <t>07247753</t>
  </si>
  <si>
    <t>00002836895</t>
  </si>
  <si>
    <t>CITE EL AMAL 1 FOUCHENA BEN AROUS</t>
  </si>
  <si>
    <t>conflit avec superviseur</t>
  </si>
  <si>
    <t>07384238</t>
  </si>
  <si>
    <t>01733981688</t>
  </si>
  <si>
    <t>A-P6 AV</t>
  </si>
  <si>
    <t>14350690</t>
  </si>
  <si>
    <t>00003338721</t>
  </si>
  <si>
    <t xml:space="preserve">CITE ENNASSIM SAIDA JEDAIDA </t>
  </si>
  <si>
    <t>14351417</t>
  </si>
  <si>
    <t>CITE ENNASSIR MORNAGUIA</t>
  </si>
  <si>
    <t>14364189</t>
  </si>
  <si>
    <t>00002432855</t>
  </si>
  <si>
    <t>04842591</t>
  </si>
  <si>
    <t>11655885</t>
  </si>
  <si>
    <t>B-CAMPO</t>
  </si>
  <si>
    <t>11652994</t>
  </si>
  <si>
    <t>09167677</t>
  </si>
  <si>
    <t>00003332602</t>
  </si>
  <si>
    <t>GOBAA OUED ELLIL MANOUBA</t>
  </si>
  <si>
    <t>14362934</t>
  </si>
  <si>
    <t>00003105957</t>
  </si>
  <si>
    <t>09166904</t>
  </si>
  <si>
    <t>05040138481</t>
  </si>
  <si>
    <t>04818955</t>
  </si>
  <si>
    <t xml:space="preserve">07 RUE SAOUDI SIDI HESSINE </t>
  </si>
  <si>
    <t>04727335</t>
  </si>
  <si>
    <t xml:space="preserve">20 MARS SIJOUMI </t>
  </si>
  <si>
    <t>07365751</t>
  </si>
  <si>
    <t>00003334821</t>
  </si>
  <si>
    <t>04774920</t>
  </si>
  <si>
    <t>00003244092</t>
  </si>
  <si>
    <t>CITE EL ANDALOUS MORNAGUIA</t>
  </si>
  <si>
    <t>11677171</t>
  </si>
  <si>
    <t>00003067274</t>
  </si>
  <si>
    <t>02577523</t>
  </si>
  <si>
    <t>RESIDENCE EL WALID 1 MANOUBA</t>
  </si>
  <si>
    <t>07388867</t>
  </si>
  <si>
    <t>00000254249</t>
  </si>
  <si>
    <t>07323482</t>
  </si>
  <si>
    <t>00003333690</t>
  </si>
  <si>
    <t>CITE EL BASSATINE TEBORBA</t>
  </si>
  <si>
    <t>08343920</t>
  </si>
  <si>
    <t>00003130839</t>
  </si>
  <si>
    <t>OMRANE SUPERIEUR TUNIS</t>
  </si>
  <si>
    <t>07331065</t>
  </si>
  <si>
    <t>00001195705</t>
  </si>
  <si>
    <t>KHALED IBN EL OUALID MANOUBA</t>
  </si>
  <si>
    <t>11457384</t>
  </si>
  <si>
    <t>00003102038</t>
  </si>
  <si>
    <t>07324222</t>
  </si>
  <si>
    <t>00001221348</t>
  </si>
  <si>
    <t xml:space="preserve">CITE SOUWAYAH TEBORBA </t>
  </si>
  <si>
    <t>02311612</t>
  </si>
  <si>
    <t>00003065958</t>
  </si>
  <si>
    <t>GRIAAT SIDI MEDINE BEJA</t>
  </si>
  <si>
    <t>07221570</t>
  </si>
  <si>
    <t>06140276594</t>
  </si>
  <si>
    <t>07978000</t>
  </si>
  <si>
    <t>00003075677</t>
  </si>
  <si>
    <t>07372213</t>
  </si>
  <si>
    <t>00003333740</t>
  </si>
  <si>
    <t>07395762</t>
  </si>
  <si>
    <t>00003338265</t>
  </si>
  <si>
    <t>-COUPE</t>
  </si>
  <si>
    <t>14356930</t>
  </si>
  <si>
    <t>00003334611</t>
  </si>
  <si>
    <t>07458204</t>
  </si>
  <si>
    <t>00002894337</t>
  </si>
  <si>
    <t>04688719</t>
  </si>
  <si>
    <t>00003334281</t>
  </si>
  <si>
    <t>préssion</t>
  </si>
  <si>
    <t>04830326</t>
  </si>
  <si>
    <t>00003334442</t>
  </si>
  <si>
    <t>04831311</t>
  </si>
  <si>
    <t>00002974698</t>
  </si>
  <si>
    <t>GHDIR EL GOLLA HRAIRIA TUNIS</t>
  </si>
  <si>
    <t>07068505</t>
  </si>
  <si>
    <t>00000615803</t>
  </si>
  <si>
    <t xml:space="preserve">CITE CHAABENE MHAMDIA BEN AROUS </t>
  </si>
  <si>
    <t>12694474</t>
  </si>
  <si>
    <t>A-965</t>
  </si>
  <si>
    <t>04656836</t>
  </si>
  <si>
    <t>00003334754</t>
  </si>
  <si>
    <t>competence</t>
  </si>
  <si>
    <t>11685977</t>
  </si>
  <si>
    <t>01720913447</t>
  </si>
  <si>
    <t>09638521</t>
  </si>
  <si>
    <t>03100</t>
  </si>
  <si>
    <t>00001195342</t>
  </si>
  <si>
    <t>14357515</t>
  </si>
  <si>
    <t>01712259775</t>
  </si>
  <si>
    <t>CITE KHALED IBN EL WALID MANOUBA</t>
  </si>
  <si>
    <t>09170285</t>
  </si>
  <si>
    <t>00002311211</t>
  </si>
  <si>
    <t>Problème de rendement</t>
  </si>
  <si>
    <t>07104240</t>
  </si>
  <si>
    <t>01305003820</t>
  </si>
  <si>
    <t>MORNAG BEN AROUS</t>
  </si>
  <si>
    <t>07339853</t>
  </si>
  <si>
    <t>00003338567</t>
  </si>
  <si>
    <t>BORJ AL AMRI MANOUBA</t>
  </si>
  <si>
    <t>07110738</t>
  </si>
  <si>
    <t>14369553</t>
  </si>
  <si>
    <t>01725511311</t>
  </si>
  <si>
    <t>SANHEJA OUED ELLIL MANOUBA</t>
  </si>
  <si>
    <t>09178921</t>
  </si>
  <si>
    <t>00003337732</t>
  </si>
  <si>
    <t>04532318</t>
  </si>
  <si>
    <t>00002433849</t>
  </si>
  <si>
    <t>RUE 42512 N°1 ZAHROUNI</t>
  </si>
  <si>
    <t>12379796</t>
  </si>
  <si>
    <t>00003228386</t>
  </si>
  <si>
    <t>EL AGBA MANOUBA</t>
  </si>
  <si>
    <t>13638915</t>
  </si>
  <si>
    <t>-CAMPO</t>
  </si>
  <si>
    <t>09194003</t>
  </si>
  <si>
    <t>00002657147</t>
  </si>
  <si>
    <t>11676176</t>
  </si>
  <si>
    <t>00003338578</t>
  </si>
  <si>
    <t>09199270</t>
  </si>
  <si>
    <t>00002378779</t>
  </si>
  <si>
    <t>14371477</t>
  </si>
  <si>
    <t>01720900535</t>
  </si>
  <si>
    <t>11678990</t>
  </si>
  <si>
    <t>00003338585</t>
  </si>
  <si>
    <t>CITE MECHTEL EL AGBA</t>
  </si>
  <si>
    <t>14372085</t>
  </si>
  <si>
    <t>01712257621</t>
  </si>
  <si>
    <t>14371080</t>
  </si>
  <si>
    <t>01720899943</t>
  </si>
  <si>
    <t>09522967</t>
  </si>
  <si>
    <t>00003338371</t>
  </si>
  <si>
    <t>07395658</t>
  </si>
  <si>
    <t>00002433401</t>
  </si>
  <si>
    <t>07347683</t>
  </si>
  <si>
    <t>00133129816</t>
  </si>
  <si>
    <t>CITE EL YASSMINE MORNAGUIA</t>
  </si>
  <si>
    <t>12353925</t>
  </si>
  <si>
    <t>00002973936</t>
  </si>
  <si>
    <t>11663912</t>
  </si>
  <si>
    <t>JAYARA SIDI HESSINE TUNIS</t>
  </si>
  <si>
    <t>04748874</t>
  </si>
  <si>
    <t>01720790100</t>
  </si>
  <si>
    <t>CITE BEN YOUNES EL AGBA TUNIS</t>
  </si>
  <si>
    <t>07233254</t>
  </si>
  <si>
    <t>CITE EL ESKAN BEN AROUS</t>
  </si>
  <si>
    <t>familiale</t>
  </si>
  <si>
    <t>14265085</t>
  </si>
  <si>
    <t>00003338840</t>
  </si>
  <si>
    <t>07363660</t>
  </si>
  <si>
    <t>RUE 02 MARS MANOUBA</t>
  </si>
  <si>
    <t>07820104</t>
  </si>
  <si>
    <t>00277012782</t>
  </si>
  <si>
    <t>07268644</t>
  </si>
  <si>
    <t>00001205951</t>
  </si>
  <si>
    <t>07303619</t>
  </si>
  <si>
    <t>00003340245</t>
  </si>
  <si>
    <t xml:space="preserve">CITE EL JOMHOURIA MNIHLA </t>
  </si>
  <si>
    <t>08520056</t>
  </si>
  <si>
    <t>00001128439</t>
  </si>
  <si>
    <t>04818482</t>
  </si>
  <si>
    <t>01720790126</t>
  </si>
  <si>
    <t>CITE EL MHIRI EL AGBA TUNIS</t>
  </si>
  <si>
    <t>04805806</t>
  </si>
  <si>
    <t>09121670405</t>
  </si>
  <si>
    <t>charge de travail</t>
  </si>
  <si>
    <t>04826367</t>
  </si>
  <si>
    <t>09105813148</t>
  </si>
  <si>
    <t xml:space="preserve">ZAHROUNI TUNIS </t>
  </si>
  <si>
    <t>07998500</t>
  </si>
  <si>
    <t>00003338547</t>
  </si>
  <si>
    <t>07928367</t>
  </si>
  <si>
    <t>01720822077</t>
  </si>
  <si>
    <t>04832691</t>
  </si>
  <si>
    <t>00001199039</t>
  </si>
  <si>
    <t>6 BIS RUE 4417 ZAHROUNI TUNIS</t>
  </si>
  <si>
    <t>07331309</t>
  </si>
  <si>
    <t>0101105086</t>
  </si>
  <si>
    <t>07300523</t>
  </si>
  <si>
    <t>00003338220</t>
  </si>
  <si>
    <t xml:space="preserve">CITE MOULDI HACHENA JEDAIDA </t>
  </si>
  <si>
    <t>07102836</t>
  </si>
  <si>
    <t>00002095665</t>
  </si>
  <si>
    <t>7 RTUE 10468 WARDIA 6</t>
  </si>
  <si>
    <t>07098267</t>
  </si>
  <si>
    <t>00002679024</t>
  </si>
  <si>
    <t>7 RUE MONGI BALI LA NOUVELLE MEDINA</t>
  </si>
  <si>
    <t>08384502</t>
  </si>
  <si>
    <t>00003338309</t>
  </si>
  <si>
    <t>CITE IBN BADIS DOUAAR HICHER</t>
  </si>
  <si>
    <t>07276599</t>
  </si>
  <si>
    <t>00003338327</t>
  </si>
  <si>
    <t>03 RUE SALEH BEN YOUSSEF DOUAR HICHER</t>
  </si>
  <si>
    <t>09501390</t>
  </si>
  <si>
    <t>00001616338</t>
  </si>
  <si>
    <t>09518902</t>
  </si>
  <si>
    <t>00003338241</t>
  </si>
  <si>
    <t>10 RUE 4233 CITE ZOUHOUR 4</t>
  </si>
  <si>
    <t>04664030</t>
  </si>
  <si>
    <t>12 RUE 4407 ZAHROUNI</t>
  </si>
  <si>
    <t>07390488</t>
  </si>
  <si>
    <t>00003126132</t>
  </si>
  <si>
    <t>CITE HIDAYA JEDAIDA</t>
  </si>
  <si>
    <t>04718681</t>
  </si>
  <si>
    <t>00003069181</t>
  </si>
  <si>
    <t>33 RUE 73 ZAHROUNI</t>
  </si>
  <si>
    <t>04715417</t>
  </si>
  <si>
    <t>00001198953</t>
  </si>
  <si>
    <t>07341085</t>
  </si>
  <si>
    <t>00003338713</t>
  </si>
  <si>
    <t>BIR ZITOUN TEBORBA</t>
  </si>
  <si>
    <t>04810364</t>
  </si>
  <si>
    <t>01720786363</t>
  </si>
  <si>
    <t>EZZOUHOUR TUNIS</t>
  </si>
  <si>
    <t>12706207</t>
  </si>
  <si>
    <t>00000082824</t>
  </si>
  <si>
    <t>wifak bank</t>
  </si>
  <si>
    <t>OUARDIA 6 TUNIS</t>
  </si>
  <si>
    <t>09500016</t>
  </si>
  <si>
    <t>00001096033</t>
  </si>
  <si>
    <t>SIDI THEBET ARIANA</t>
  </si>
  <si>
    <t>05894005</t>
  </si>
  <si>
    <t>00002958116</t>
  </si>
  <si>
    <t>07467580</t>
  </si>
  <si>
    <t>07200</t>
  </si>
  <si>
    <t>00002354014</t>
  </si>
  <si>
    <t>CITE EL OUARD CHEBBAOU OUED ELLIL</t>
  </si>
  <si>
    <t>04748506</t>
  </si>
  <si>
    <t>01720777792</t>
  </si>
  <si>
    <t>CITE ZAHROUNI TUNIS</t>
  </si>
  <si>
    <t>04736080</t>
  </si>
  <si>
    <t>00002879888</t>
  </si>
  <si>
    <t>MONFLEURY TUNIS</t>
  </si>
  <si>
    <t>07361633</t>
  </si>
  <si>
    <t>00000151771</t>
  </si>
  <si>
    <t>CITE ENNAJET JEDAIDA</t>
  </si>
  <si>
    <t>05689145</t>
  </si>
  <si>
    <t>00002433578</t>
  </si>
  <si>
    <t>CITE HWAS EL AGBA</t>
  </si>
  <si>
    <t>09523811</t>
  </si>
  <si>
    <t>00002920368</t>
  </si>
  <si>
    <t>EZZAHRA JEDAIDA MANOUBA</t>
  </si>
  <si>
    <t>07351864</t>
  </si>
  <si>
    <t>00003315728</t>
  </si>
  <si>
    <t>07252699</t>
  </si>
  <si>
    <t>01742731421</t>
  </si>
  <si>
    <t>09489209</t>
  </si>
  <si>
    <t>02102</t>
  </si>
  <si>
    <t>TBS</t>
  </si>
  <si>
    <t>07323353</t>
  </si>
  <si>
    <t>00003339071</t>
  </si>
  <si>
    <t>HMAIEM MORNAGUIA MANOUBA</t>
  </si>
  <si>
    <t>09642004</t>
  </si>
  <si>
    <t>00000863652</t>
  </si>
  <si>
    <t>CITE SAADA MHAMDIA</t>
  </si>
  <si>
    <t>voyage à l'étranger</t>
  </si>
  <si>
    <t>09172812</t>
  </si>
  <si>
    <t>00001523525</t>
  </si>
  <si>
    <t>RUE DOCTEUR SEFI CITE TAEIB MHIRI MORNAGUIA</t>
  </si>
  <si>
    <t>04791043</t>
  </si>
  <si>
    <t>00217016924</t>
  </si>
  <si>
    <t>02 RUE FARHAT HACHED MORNEG</t>
  </si>
  <si>
    <t>14367019</t>
  </si>
  <si>
    <t>01720899992</t>
  </si>
  <si>
    <t>02335276</t>
  </si>
  <si>
    <t>00003339035</t>
  </si>
  <si>
    <t>GRIAAT BEJA</t>
  </si>
  <si>
    <t>07053742</t>
  </si>
  <si>
    <t>06140279453</t>
  </si>
  <si>
    <t>35 RUE SANHEJA BEN AROUS</t>
  </si>
  <si>
    <t>conflit avce Mariem</t>
  </si>
  <si>
    <t>04673719</t>
  </si>
  <si>
    <t>07740153760</t>
  </si>
  <si>
    <t xml:space="preserve">33 RUE GHDIR EL GOLA </t>
  </si>
  <si>
    <t>09512251</t>
  </si>
  <si>
    <t>00003339442</t>
  </si>
  <si>
    <t xml:space="preserve">MESSADINE BORJ AL AMRI </t>
  </si>
  <si>
    <t>07209867</t>
  </si>
  <si>
    <t>00002124985</t>
  </si>
  <si>
    <t>TERRE DE TENICH CITE SAADA MHAMDIA</t>
  </si>
  <si>
    <t>A-P6 AR</t>
  </si>
  <si>
    <t>09181785</t>
  </si>
  <si>
    <t>00003340117</t>
  </si>
  <si>
    <t>11 RUE EQUITE SANHAJA OUED ELLIL</t>
  </si>
  <si>
    <t>07997156</t>
  </si>
  <si>
    <t>00003171451</t>
  </si>
  <si>
    <t>04621786</t>
  </si>
  <si>
    <t>08509974</t>
  </si>
  <si>
    <t>00003340866</t>
  </si>
  <si>
    <t>04592871</t>
  </si>
  <si>
    <t>00003340861</t>
  </si>
  <si>
    <t>04544978</t>
  </si>
  <si>
    <t>00003342762</t>
  </si>
  <si>
    <t>00003316643</t>
  </si>
  <si>
    <t>-P6</t>
  </si>
  <si>
    <t>HR ADMINISTRATION</t>
  </si>
  <si>
    <t>nouvelle opportunté</t>
  </si>
  <si>
    <t>11656646</t>
  </si>
  <si>
    <t>09809</t>
  </si>
  <si>
    <t>6 RUE HOUCINE DEY EL AGBA TUNIS</t>
  </si>
  <si>
    <t>07985422</t>
  </si>
  <si>
    <t>00001215296</t>
  </si>
  <si>
    <t>14354832</t>
  </si>
  <si>
    <t>00003354204</t>
  </si>
  <si>
    <t>14275603</t>
  </si>
  <si>
    <t>01720924618</t>
  </si>
  <si>
    <t>09517690</t>
  </si>
  <si>
    <t>00002426636</t>
  </si>
  <si>
    <t>Plannificateur</t>
  </si>
  <si>
    <t>09401798</t>
  </si>
  <si>
    <t>07320110690</t>
  </si>
  <si>
    <t>14360999</t>
  </si>
  <si>
    <t>00001216628</t>
  </si>
  <si>
    <t>16 RUE IRAN DENDEN</t>
  </si>
  <si>
    <t>07309160</t>
  </si>
  <si>
    <t>00000973942</t>
  </si>
  <si>
    <t>QUARTIER BOURAGBA MORNAGUIA</t>
  </si>
  <si>
    <t>Faurcia</t>
  </si>
  <si>
    <t>11356534</t>
  </si>
  <si>
    <t>TERMINUS 56 MANOUBA</t>
  </si>
  <si>
    <t>04702335</t>
  </si>
  <si>
    <t>00001133912</t>
  </si>
  <si>
    <t>RUE 4406 ZAHROUNI TUNIS</t>
  </si>
  <si>
    <t>05698103</t>
  </si>
  <si>
    <t>00003358835</t>
  </si>
  <si>
    <t>AMOR ELMOKHTAR SIDI HESSINE</t>
  </si>
  <si>
    <t>07334212</t>
  </si>
  <si>
    <t>08516497</t>
  </si>
  <si>
    <t>00001219654</t>
  </si>
  <si>
    <t>QUARTIER KHALED IBN WALID</t>
  </si>
  <si>
    <t>07375591</t>
  </si>
  <si>
    <t>00003359389</t>
  </si>
  <si>
    <t>04690868</t>
  </si>
  <si>
    <t>00001253193</t>
  </si>
  <si>
    <t>EL DENDEN</t>
  </si>
  <si>
    <t>07326472</t>
  </si>
  <si>
    <t>00003358729</t>
  </si>
  <si>
    <t>QUARTIER AL NASIM SAIDIA</t>
  </si>
  <si>
    <t>09188984</t>
  </si>
  <si>
    <t>00002737872</t>
  </si>
  <si>
    <t>07355686</t>
  </si>
  <si>
    <t>00000627866</t>
  </si>
  <si>
    <t>QUARTIER EL NOUR SAIDIA MANOUBA</t>
  </si>
  <si>
    <t>07350054</t>
  </si>
  <si>
    <t>QUARTIER NAJET AL JADIDA MANOUBA</t>
  </si>
  <si>
    <t>07292733</t>
  </si>
  <si>
    <t>00002549842</t>
  </si>
  <si>
    <t>EL MESAADIN BORJ EL AMRI</t>
  </si>
  <si>
    <t>13452218</t>
  </si>
  <si>
    <t>00003358872</t>
  </si>
  <si>
    <t>CITE BEN YOUNES</t>
  </si>
  <si>
    <t>07314763</t>
  </si>
  <si>
    <t>00003358736</t>
  </si>
  <si>
    <t>EL JEDAYDA</t>
  </si>
  <si>
    <t>04841380</t>
  </si>
  <si>
    <t>00003302782</t>
  </si>
  <si>
    <t>04847321</t>
  </si>
  <si>
    <t>01712170063</t>
  </si>
  <si>
    <t>07279266</t>
  </si>
  <si>
    <t>00003358883</t>
  </si>
  <si>
    <t>CITE EL JEMAA SAIDA</t>
  </si>
  <si>
    <t>09509482</t>
  </si>
  <si>
    <t>00002918999</t>
  </si>
  <si>
    <t>13023460</t>
  </si>
  <si>
    <t>00002435828</t>
  </si>
  <si>
    <t>09524626</t>
  </si>
  <si>
    <t>00003358745</t>
  </si>
  <si>
    <t>CITE TRABELSI JDAIDA</t>
  </si>
  <si>
    <t>04720067</t>
  </si>
  <si>
    <t>00003358842</t>
  </si>
  <si>
    <t>FOUCHENA</t>
  </si>
  <si>
    <t>13624322</t>
  </si>
  <si>
    <t>00003359495</t>
  </si>
  <si>
    <t>07356516</t>
  </si>
  <si>
    <t>00001689650</t>
  </si>
  <si>
    <t>CITE NASSIM TEBORBA</t>
  </si>
  <si>
    <t>11657123</t>
  </si>
  <si>
    <t>00003294361</t>
  </si>
  <si>
    <t>GHDIR EL GOLA</t>
  </si>
  <si>
    <t>02328776</t>
  </si>
  <si>
    <t>00001258345</t>
  </si>
  <si>
    <t>SIDI MEDIEN MEDJEZ EL BAB</t>
  </si>
  <si>
    <t>09166544</t>
  </si>
  <si>
    <t>00003358871</t>
  </si>
  <si>
    <t xml:space="preserve">CITE BASATINE MORNAGUIA </t>
  </si>
  <si>
    <t>13015023</t>
  </si>
  <si>
    <t>04832887</t>
  </si>
  <si>
    <t>01715601536</t>
  </si>
  <si>
    <t>12360290</t>
  </si>
  <si>
    <t>01720913736</t>
  </si>
  <si>
    <t>04847108</t>
  </si>
  <si>
    <t>00002957504</t>
  </si>
  <si>
    <t>SIDI HASSINE TUNIS</t>
  </si>
  <si>
    <t>07471250</t>
  </si>
  <si>
    <t>01423389895</t>
  </si>
  <si>
    <t>CITE BASATINE MNIHLA ARIANA</t>
  </si>
  <si>
    <t>11666322</t>
  </si>
  <si>
    <t>00003484676</t>
  </si>
  <si>
    <t>09225223</t>
  </si>
  <si>
    <t>38105553656</t>
  </si>
  <si>
    <t xml:space="preserve">CITE MECHTEL HRAIRIA </t>
  </si>
  <si>
    <t>09526072</t>
  </si>
  <si>
    <t>00002909749</t>
  </si>
  <si>
    <t>BORJ EL AMRI MANOUBA</t>
  </si>
  <si>
    <t>11659765</t>
  </si>
  <si>
    <t>problème d'intégration</t>
  </si>
  <si>
    <t>11661483</t>
  </si>
  <si>
    <t>01105529021</t>
  </si>
  <si>
    <t>SIJOUMI SIDI HASSINE</t>
  </si>
  <si>
    <t>04839331</t>
  </si>
  <si>
    <t>07945284</t>
  </si>
  <si>
    <t>00002318262</t>
  </si>
  <si>
    <t>04682796</t>
  </si>
  <si>
    <t>00000686468</t>
  </si>
  <si>
    <t>13021857</t>
  </si>
  <si>
    <t>07840098936</t>
  </si>
  <si>
    <t>11670706</t>
  </si>
  <si>
    <t>11657242</t>
  </si>
  <si>
    <t>00003362197</t>
  </si>
  <si>
    <t>BOUGATFA SIDI HASSINE</t>
  </si>
  <si>
    <t>14353280</t>
  </si>
  <si>
    <t>00003359585</t>
  </si>
  <si>
    <t xml:space="preserve">OUED GUERIENA </t>
  </si>
  <si>
    <t>09525486</t>
  </si>
  <si>
    <t>00003358930</t>
  </si>
  <si>
    <t>14368612</t>
  </si>
  <si>
    <t>00001220727</t>
  </si>
  <si>
    <t xml:space="preserve">EL DENDEN </t>
  </si>
  <si>
    <t>04706007</t>
  </si>
  <si>
    <t>mensuel</t>
  </si>
  <si>
    <t>00003359974</t>
  </si>
  <si>
    <t>07181384</t>
  </si>
  <si>
    <t>00003360520</t>
  </si>
  <si>
    <t xml:space="preserve">CITE ENNOUR KABARIA </t>
  </si>
  <si>
    <t>09178872</t>
  </si>
  <si>
    <t>00003449455</t>
  </si>
  <si>
    <t>09182825</t>
  </si>
  <si>
    <t>00002874770</t>
  </si>
  <si>
    <t>07993182</t>
  </si>
  <si>
    <t>00002947624</t>
  </si>
  <si>
    <t>04822524</t>
  </si>
  <si>
    <t>05840008640</t>
  </si>
  <si>
    <t>14351599</t>
  </si>
  <si>
    <t>01145018460</t>
  </si>
  <si>
    <t>09521647</t>
  </si>
  <si>
    <t>00002923624</t>
  </si>
  <si>
    <t>11664409</t>
  </si>
  <si>
    <t>13019888</t>
  </si>
  <si>
    <t>00003159892</t>
  </si>
  <si>
    <t>17 RUE ZAHROUNI 4409 TUNIS</t>
  </si>
  <si>
    <t>08044556</t>
  </si>
  <si>
    <t>00001028631</t>
  </si>
  <si>
    <t>13013646</t>
  </si>
  <si>
    <t>09175968</t>
  </si>
  <si>
    <t>00002875801</t>
  </si>
  <si>
    <t>dOUAR HICHER MANOUBA</t>
  </si>
  <si>
    <t>04802144</t>
  </si>
  <si>
    <t>00003367792</t>
  </si>
  <si>
    <t>12350009</t>
  </si>
  <si>
    <t>Bac +2 Comptabilité</t>
  </si>
  <si>
    <t>00002578657</t>
  </si>
  <si>
    <t>13020790</t>
  </si>
  <si>
    <t>BTP  Comptabilité</t>
  </si>
  <si>
    <t>00003333239</t>
  </si>
  <si>
    <t>14374177</t>
  </si>
  <si>
    <t>Bac  eco</t>
  </si>
  <si>
    <t>00003421315</t>
  </si>
  <si>
    <t>07480597</t>
  </si>
  <si>
    <t>00002974876</t>
  </si>
  <si>
    <t>07992288</t>
  </si>
  <si>
    <t>master infotronique</t>
  </si>
  <si>
    <t>00001225343</t>
  </si>
  <si>
    <t>09269490</t>
  </si>
  <si>
    <t>1 ére secondaire</t>
  </si>
  <si>
    <t>00002828694</t>
  </si>
  <si>
    <t>CITTE FATEH JEBAL JLOUD</t>
  </si>
  <si>
    <t>04702821</t>
  </si>
  <si>
    <t>9 éme</t>
  </si>
  <si>
    <t>00000882940</t>
  </si>
  <si>
    <t>04544715</t>
  </si>
  <si>
    <t>5 éme secondaire</t>
  </si>
  <si>
    <t>00000913596</t>
  </si>
  <si>
    <t>CITE IBN SINA</t>
  </si>
  <si>
    <t>IBN SINA</t>
  </si>
  <si>
    <t>13661895</t>
  </si>
  <si>
    <t>00003366804</t>
  </si>
  <si>
    <t>09519784</t>
  </si>
  <si>
    <t>master info-gestion</t>
  </si>
  <si>
    <t>00003051760</t>
  </si>
  <si>
    <t xml:space="preserve">BORJ EL AMRI </t>
  </si>
  <si>
    <t>11665167</t>
  </si>
  <si>
    <t>14371211</t>
  </si>
  <si>
    <t>2 éme</t>
  </si>
  <si>
    <t>00003367193</t>
  </si>
  <si>
    <t xml:space="preserve">OUED ELIL </t>
  </si>
  <si>
    <t>13641391</t>
  </si>
  <si>
    <t>master prof en génie de l'environnement</t>
  </si>
  <si>
    <t>00003366814</t>
  </si>
  <si>
    <t>13644824</t>
  </si>
  <si>
    <t>00003315002</t>
  </si>
  <si>
    <t>12378521</t>
  </si>
  <si>
    <t>Bac lettre</t>
  </si>
  <si>
    <t>00003299395</t>
  </si>
  <si>
    <t>07359922</t>
  </si>
  <si>
    <t>00003368229</t>
  </si>
  <si>
    <t>CITE ERRIADH ESSAIDA</t>
  </si>
  <si>
    <t>11660677</t>
  </si>
  <si>
    <t>00003421333</t>
  </si>
  <si>
    <t>12364451</t>
  </si>
  <si>
    <t>00001003503</t>
  </si>
  <si>
    <t>04823029</t>
  </si>
  <si>
    <t>7 éme</t>
  </si>
  <si>
    <t>00002964442</t>
  </si>
  <si>
    <t>CITE EZZOUHOUR 3</t>
  </si>
  <si>
    <t>11808108</t>
  </si>
  <si>
    <t>Bac éco</t>
  </si>
  <si>
    <t>00003427213</t>
  </si>
  <si>
    <t>RUE ERAHMA MANOUBA</t>
  </si>
  <si>
    <t>14372420</t>
  </si>
  <si>
    <t>09193962</t>
  </si>
  <si>
    <t>00003426586</t>
  </si>
  <si>
    <t>CITE EL WARD OUED LIL</t>
  </si>
  <si>
    <t>12367384</t>
  </si>
  <si>
    <t>Bac</t>
  </si>
  <si>
    <t>01713787568</t>
  </si>
  <si>
    <t>13620938</t>
  </si>
  <si>
    <t>4 éme</t>
  </si>
  <si>
    <t>00003368444</t>
  </si>
  <si>
    <t>MHAMDIA BEN AROUS</t>
  </si>
  <si>
    <t>11668450</t>
  </si>
  <si>
    <t>11660485</t>
  </si>
  <si>
    <t>4 éme eco</t>
  </si>
  <si>
    <t>00001064984</t>
  </si>
  <si>
    <t>11667121</t>
  </si>
  <si>
    <t>Bac +2</t>
  </si>
  <si>
    <t>00001000848</t>
  </si>
  <si>
    <t>09493243</t>
  </si>
  <si>
    <t xml:space="preserve">bac +3 réseau informaique </t>
  </si>
  <si>
    <t>49105514777</t>
  </si>
  <si>
    <t>14352626</t>
  </si>
  <si>
    <t>bac +3 génie électrique</t>
  </si>
  <si>
    <t>01720925904</t>
  </si>
  <si>
    <t>04812837</t>
  </si>
  <si>
    <t>licence en anglais</t>
  </si>
  <si>
    <t>14366477</t>
  </si>
  <si>
    <t>BTP TEXTILE</t>
  </si>
  <si>
    <t>00003240992</t>
  </si>
  <si>
    <t>SECTION MANOUBA</t>
  </si>
  <si>
    <t>11662110</t>
  </si>
  <si>
    <t>00003301184</t>
  </si>
  <si>
    <t>CITE SOLTANI HRAIRIA</t>
  </si>
  <si>
    <t>14277303</t>
  </si>
  <si>
    <t>01720918172</t>
  </si>
  <si>
    <t>11662708</t>
  </si>
  <si>
    <t>09862022</t>
  </si>
  <si>
    <t>00378907</t>
  </si>
  <si>
    <t xml:space="preserve">problème  de poste </t>
  </si>
  <si>
    <t>monté sur la machine</t>
  </si>
  <si>
    <t>14365774</t>
  </si>
  <si>
    <t>3 eme</t>
  </si>
  <si>
    <t>00003099284</t>
  </si>
  <si>
    <t>07967421</t>
  </si>
  <si>
    <t>CITE INTILAKA</t>
  </si>
  <si>
    <t>07920637</t>
  </si>
  <si>
    <t>00131217836</t>
  </si>
  <si>
    <t>13009359</t>
  </si>
  <si>
    <t>bac +2 qualité</t>
  </si>
  <si>
    <t>00003196171</t>
  </si>
  <si>
    <t>04929081</t>
  </si>
  <si>
    <t>bac +3</t>
  </si>
  <si>
    <t>00002176592</t>
  </si>
  <si>
    <t xml:space="preserve">BARCELONE </t>
  </si>
  <si>
    <t>07342386</t>
  </si>
  <si>
    <t>08531877</t>
  </si>
  <si>
    <t>6 éme primaire</t>
  </si>
  <si>
    <t>00000873621</t>
  </si>
  <si>
    <t>11666935</t>
  </si>
  <si>
    <t>bac info</t>
  </si>
  <si>
    <t>30840029285</t>
  </si>
  <si>
    <t>04830178</t>
  </si>
  <si>
    <t>bac +2</t>
  </si>
  <si>
    <t>00003189955</t>
  </si>
  <si>
    <t>09152916</t>
  </si>
  <si>
    <t>00002182603</t>
  </si>
  <si>
    <t>11663328</t>
  </si>
  <si>
    <t>3éme</t>
  </si>
  <si>
    <t>00001051880</t>
  </si>
  <si>
    <t xml:space="preserve">EL AGBA </t>
  </si>
  <si>
    <t>11657733</t>
  </si>
  <si>
    <t>bac</t>
  </si>
  <si>
    <t>00003423293</t>
  </si>
  <si>
    <t>11683012</t>
  </si>
  <si>
    <t>conflit avec chef d'équipe</t>
  </si>
  <si>
    <t>04823082</t>
  </si>
  <si>
    <t>8éme</t>
  </si>
  <si>
    <t>00003423299</t>
  </si>
  <si>
    <t>13031844</t>
  </si>
  <si>
    <t>00003348816</t>
  </si>
  <si>
    <t>13027736</t>
  </si>
  <si>
    <t>14369875</t>
  </si>
  <si>
    <t>BTP comptabilité</t>
  </si>
  <si>
    <t>00900</t>
  </si>
  <si>
    <t>CITE BOUSETIN MANOUBA</t>
  </si>
  <si>
    <t>14365816</t>
  </si>
  <si>
    <t>BAC ECO</t>
  </si>
  <si>
    <t>09352136</t>
  </si>
  <si>
    <t>00003160620</t>
  </si>
  <si>
    <t>11665473</t>
  </si>
  <si>
    <t>EL ATTAR SIDI HASSINE</t>
  </si>
  <si>
    <t>07341020</t>
  </si>
  <si>
    <t>SLIMENE KEHYA MANOUBA</t>
  </si>
  <si>
    <t>SLIMEN KEHYA</t>
  </si>
  <si>
    <t>07360472</t>
  </si>
  <si>
    <t>8 éme</t>
  </si>
  <si>
    <t>00003423774</t>
  </si>
  <si>
    <t>EL JEDAYDA ZEHRA</t>
  </si>
  <si>
    <t>JEDAYDA</t>
  </si>
  <si>
    <t>04529130</t>
  </si>
  <si>
    <t>00003423930</t>
  </si>
  <si>
    <t xml:space="preserve">EL JEDAYDA </t>
  </si>
  <si>
    <t>05231342</t>
  </si>
  <si>
    <t>3 éme secondaire</t>
  </si>
  <si>
    <t>00003424959</t>
  </si>
  <si>
    <t>BEJAOUA SIDI THABET</t>
  </si>
  <si>
    <t>07323604</t>
  </si>
  <si>
    <t>CITE NASSIM SAIIDA JEDAIDA</t>
  </si>
  <si>
    <t>07281889</t>
  </si>
  <si>
    <t>CITE RIADH SAIIDA JEDAIDA</t>
  </si>
  <si>
    <t>07985073</t>
  </si>
  <si>
    <t>Bac économie</t>
  </si>
  <si>
    <t>00978</t>
  </si>
  <si>
    <t>BARAKA BANQUE</t>
  </si>
  <si>
    <t>00299242</t>
  </si>
  <si>
    <t>6ème année primaire</t>
  </si>
  <si>
    <t>07363086</t>
  </si>
  <si>
    <t>00002963504</t>
  </si>
  <si>
    <t>CITE SALEMA CHOUAT JEDAYDA</t>
  </si>
  <si>
    <t>07339293</t>
  </si>
  <si>
    <t>Baccalauréat économie</t>
  </si>
  <si>
    <t>00000941679</t>
  </si>
  <si>
    <t>CITE BASATIN MORNAGUIA</t>
  </si>
  <si>
    <t>07335818</t>
  </si>
  <si>
    <t>00003425792</t>
  </si>
  <si>
    <t>CHEBAOU OUED LIL</t>
  </si>
  <si>
    <t>OUED ELIL</t>
  </si>
  <si>
    <t>07308910</t>
  </si>
  <si>
    <t>00002711025</t>
  </si>
  <si>
    <t>07396094</t>
  </si>
  <si>
    <t>00003426348</t>
  </si>
  <si>
    <t>09531247</t>
  </si>
  <si>
    <t>2année sécondaire</t>
  </si>
  <si>
    <t>00003068641</t>
  </si>
  <si>
    <t>ZEHRA TEBORBA</t>
  </si>
  <si>
    <t>13020822</t>
  </si>
  <si>
    <t>BTS en automatisme et informatique industrielle</t>
  </si>
  <si>
    <t>00001234191</t>
  </si>
  <si>
    <t>11675229</t>
  </si>
  <si>
    <t>00003426367</t>
  </si>
  <si>
    <t xml:space="preserve">BORJ CHAKIR </t>
  </si>
  <si>
    <t>07324059</t>
  </si>
  <si>
    <t>7ème année</t>
  </si>
  <si>
    <t>00001231710</t>
  </si>
  <si>
    <t>SANHEJA OUED LIL</t>
  </si>
  <si>
    <t>13039332</t>
  </si>
  <si>
    <t>1ère année sécondaire</t>
  </si>
  <si>
    <t>QUARTIER AL NOUR</t>
  </si>
  <si>
    <t>07385810</t>
  </si>
  <si>
    <t>00001367253</t>
  </si>
  <si>
    <t>09530481</t>
  </si>
  <si>
    <t>8ème année</t>
  </si>
  <si>
    <t>00002997000</t>
  </si>
  <si>
    <t>CITE HIDEYA JEDAYDA</t>
  </si>
  <si>
    <t>07232174</t>
  </si>
  <si>
    <t>3ème année technique</t>
  </si>
  <si>
    <t>02105595240</t>
  </si>
  <si>
    <t xml:space="preserve">CITE RABTA MEDINA JADIDA </t>
  </si>
  <si>
    <t>07079374</t>
  </si>
  <si>
    <t>05240075271</t>
  </si>
  <si>
    <t>CITE SALEM MORNEG</t>
  </si>
  <si>
    <t>07353044</t>
  </si>
  <si>
    <t>09198113</t>
  </si>
  <si>
    <t>00002580000</t>
  </si>
  <si>
    <t>09528358</t>
  </si>
  <si>
    <t>00002826873</t>
  </si>
  <si>
    <t>08057086</t>
  </si>
  <si>
    <t>01720917232</t>
  </si>
  <si>
    <t>05156598</t>
  </si>
  <si>
    <t>01402</t>
  </si>
  <si>
    <t>Bank ABC</t>
  </si>
  <si>
    <t>04711483</t>
  </si>
  <si>
    <t>00002438738</t>
  </si>
  <si>
    <t>07598488</t>
  </si>
  <si>
    <t>00002253384</t>
  </si>
  <si>
    <t>JEBAL JLOUD</t>
  </si>
  <si>
    <t>13637045</t>
  </si>
  <si>
    <t>00002941120</t>
  </si>
  <si>
    <t>Démenagement</t>
  </si>
  <si>
    <t>07583383</t>
  </si>
  <si>
    <t>00002505819</t>
  </si>
  <si>
    <t>07357717</t>
  </si>
  <si>
    <t>08901964301</t>
  </si>
  <si>
    <t>07392945</t>
  </si>
  <si>
    <t>00002266244</t>
  </si>
  <si>
    <t>14660805</t>
  </si>
  <si>
    <t>00002998327</t>
  </si>
  <si>
    <t>OUARDIA 6</t>
  </si>
  <si>
    <t>05154549</t>
  </si>
  <si>
    <t>00002235179</t>
  </si>
  <si>
    <t>08500937</t>
  </si>
  <si>
    <t>00003426685</t>
  </si>
  <si>
    <t>GRIAT MEJEZ EL BAB</t>
  </si>
  <si>
    <t>04787754</t>
  </si>
  <si>
    <t>5ème année primaire</t>
  </si>
  <si>
    <t>00003426619</t>
  </si>
  <si>
    <t>07312145</t>
  </si>
  <si>
    <t>00000980126</t>
  </si>
  <si>
    <t>09156032</t>
  </si>
  <si>
    <t>00000987530</t>
  </si>
  <si>
    <t>11674073</t>
  </si>
  <si>
    <t>9ème année</t>
  </si>
  <si>
    <t>08990161</t>
  </si>
  <si>
    <t>00002902388</t>
  </si>
  <si>
    <t>PONT DE BIZERTE</t>
  </si>
  <si>
    <t>07237790</t>
  </si>
  <si>
    <t>00002614492</t>
  </si>
  <si>
    <t>CITE NOUR KABARIA</t>
  </si>
  <si>
    <t>07179563</t>
  </si>
  <si>
    <t xml:space="preserve">KABARIA </t>
  </si>
  <si>
    <t>07273903</t>
  </si>
  <si>
    <t>00003152264</t>
  </si>
  <si>
    <t>04532940</t>
  </si>
  <si>
    <t>00003428134</t>
  </si>
  <si>
    <t>13012120</t>
  </si>
  <si>
    <t xml:space="preserve">Baccalauréat </t>
  </si>
  <si>
    <t>00002687997</t>
  </si>
  <si>
    <t xml:space="preserve">CITE ZOUHOUR </t>
  </si>
  <si>
    <t>14520223</t>
  </si>
  <si>
    <t>00003427596</t>
  </si>
  <si>
    <t>CITE TADHAMEN</t>
  </si>
  <si>
    <t>07107339</t>
  </si>
  <si>
    <t>01721017172</t>
  </si>
  <si>
    <t>07638752</t>
  </si>
  <si>
    <t>00003135228</t>
  </si>
  <si>
    <t>13007200</t>
  </si>
  <si>
    <t>Baccalauréat + FORMATION aide-soignante</t>
  </si>
  <si>
    <t>00002931779</t>
  </si>
  <si>
    <t>04849957</t>
  </si>
  <si>
    <t>11676483</t>
  </si>
  <si>
    <t>3ème année sécondaire</t>
  </si>
  <si>
    <t>01721177703</t>
  </si>
  <si>
    <t>matérnité</t>
  </si>
  <si>
    <t>13042325</t>
  </si>
  <si>
    <t>00002425857</t>
  </si>
  <si>
    <t>07303344</t>
  </si>
  <si>
    <t>00001631621</t>
  </si>
  <si>
    <t>11679710</t>
  </si>
  <si>
    <t>00002440058</t>
  </si>
  <si>
    <t>05184321</t>
  </si>
  <si>
    <t>01712719448</t>
  </si>
  <si>
    <t>CITE SALEM MGHIRA</t>
  </si>
  <si>
    <t>09923722</t>
  </si>
  <si>
    <t>Licence fondamentale en SC informatique</t>
  </si>
  <si>
    <t>00001260190</t>
  </si>
  <si>
    <t>BARAJ EL AGBA</t>
  </si>
  <si>
    <t>09529141</t>
  </si>
  <si>
    <t>00003086273</t>
  </si>
  <si>
    <t>06227179</t>
  </si>
  <si>
    <t>Licence fondamentale en ECONOMIE</t>
  </si>
  <si>
    <t>01722045750</t>
  </si>
  <si>
    <t>EL AFASS MANOUBA</t>
  </si>
  <si>
    <t>13013459</t>
  </si>
  <si>
    <t>Formation informatique appliqué à la gestion</t>
  </si>
  <si>
    <t>00003107418</t>
  </si>
  <si>
    <t>07330868</t>
  </si>
  <si>
    <t>00003432904</t>
  </si>
  <si>
    <t>problème de communication de son chef</t>
  </si>
  <si>
    <t>09196071</t>
  </si>
  <si>
    <t>00003227197</t>
  </si>
  <si>
    <t>13006083</t>
  </si>
  <si>
    <t>00003433233</t>
  </si>
  <si>
    <t>11653056</t>
  </si>
  <si>
    <t>Baccalauréat + BTS</t>
  </si>
  <si>
    <t>09178763</t>
  </si>
  <si>
    <t>MORNAGUIA CITE NASR</t>
  </si>
  <si>
    <t>05949183</t>
  </si>
  <si>
    <t>Licence en informatique industrielle</t>
  </si>
  <si>
    <t>00001222290</t>
  </si>
  <si>
    <t>BARDO TUNIS</t>
  </si>
  <si>
    <t>11671029</t>
  </si>
  <si>
    <t>Baccalauréat + BTP</t>
  </si>
  <si>
    <t>09509341</t>
  </si>
  <si>
    <t>BAC+3</t>
  </si>
  <si>
    <t>00002345161</t>
  </si>
  <si>
    <t>08460883</t>
  </si>
  <si>
    <t xml:space="preserve">HMAIEM MORNAGUIA </t>
  </si>
  <si>
    <t>08740427</t>
  </si>
  <si>
    <t>00001677537</t>
  </si>
  <si>
    <t>14369420</t>
  </si>
  <si>
    <t>00003022509</t>
  </si>
  <si>
    <t>09178992</t>
  </si>
  <si>
    <t>09162131</t>
  </si>
  <si>
    <t>00001151040</t>
  </si>
  <si>
    <t>02328329</t>
  </si>
  <si>
    <t>00255003577</t>
  </si>
  <si>
    <t>08709544</t>
  </si>
  <si>
    <t>BAC +2</t>
  </si>
  <si>
    <t>00003229895</t>
  </si>
  <si>
    <t>04684490</t>
  </si>
  <si>
    <t>00003429458</t>
  </si>
  <si>
    <t>07104017</t>
  </si>
  <si>
    <t>01305008105</t>
  </si>
  <si>
    <t>CENTRE BEN AROUS</t>
  </si>
  <si>
    <t>07225440</t>
  </si>
  <si>
    <t>01715601544</t>
  </si>
  <si>
    <t>07962733</t>
  </si>
  <si>
    <t>07408773</t>
  </si>
  <si>
    <t>01721010052</t>
  </si>
  <si>
    <t>ZOUHOUR 1</t>
  </si>
  <si>
    <t>04840197</t>
  </si>
  <si>
    <t>07000</t>
  </si>
  <si>
    <t>00000834600</t>
  </si>
  <si>
    <t>07208745</t>
  </si>
  <si>
    <t>00002094236</t>
  </si>
  <si>
    <t>IBN SINA KABARIA</t>
  </si>
  <si>
    <t>14356250</t>
  </si>
  <si>
    <t>00001241951</t>
  </si>
  <si>
    <t>09796556</t>
  </si>
  <si>
    <t>14652061</t>
  </si>
  <si>
    <t>00001234630</t>
  </si>
  <si>
    <t>07824622</t>
  </si>
  <si>
    <t>LA NOUVELLE MEDINA BEN AROUS</t>
  </si>
  <si>
    <t>04834837</t>
  </si>
  <si>
    <t>9EME +FORMATION</t>
  </si>
  <si>
    <t>01720924311</t>
  </si>
  <si>
    <t>05654011</t>
  </si>
  <si>
    <t>6 ème année primaire</t>
  </si>
  <si>
    <t>01743317287</t>
  </si>
  <si>
    <t xml:space="preserve">KSAR SAID 2 </t>
  </si>
  <si>
    <t>07263207</t>
  </si>
  <si>
    <t>00000774294</t>
  </si>
  <si>
    <t xml:space="preserve">SIDI THEBET </t>
  </si>
  <si>
    <t>14265847</t>
  </si>
  <si>
    <t>00001175573</t>
  </si>
  <si>
    <t>11669980</t>
  </si>
  <si>
    <t>13003739</t>
  </si>
  <si>
    <t>01712695549</t>
  </si>
  <si>
    <t>09498166</t>
  </si>
  <si>
    <t>01735654879</t>
  </si>
  <si>
    <t>04698407</t>
  </si>
  <si>
    <t>00003435184</t>
  </si>
  <si>
    <t>09510210</t>
  </si>
  <si>
    <t>00003431004</t>
  </si>
  <si>
    <t xml:space="preserve">JEDAYDA QUARTIER TAIEB MEHIRI </t>
  </si>
  <si>
    <t>11659764</t>
  </si>
  <si>
    <t>Bac +3</t>
  </si>
  <si>
    <t>07215379</t>
  </si>
  <si>
    <t>08901314374</t>
  </si>
  <si>
    <t>14357236</t>
  </si>
  <si>
    <t>01714297633</t>
  </si>
  <si>
    <t>13627779</t>
  </si>
  <si>
    <t>2ème année sécondaire</t>
  </si>
  <si>
    <t>00000057394</t>
  </si>
  <si>
    <t>07584702</t>
  </si>
  <si>
    <t>MEDINA JADIDA</t>
  </si>
  <si>
    <t>07982362</t>
  </si>
  <si>
    <t>Licence en langue anglaise</t>
  </si>
  <si>
    <t>01105008488</t>
  </si>
  <si>
    <t>05174282</t>
  </si>
  <si>
    <t>00003117487</t>
  </si>
  <si>
    <t>09351314</t>
  </si>
  <si>
    <t>Baccalauréat + BTS en gestion d'informatique</t>
  </si>
  <si>
    <t>00003436869</t>
  </si>
  <si>
    <t>11660678</t>
  </si>
  <si>
    <t>2éme</t>
  </si>
  <si>
    <t>00002956931</t>
  </si>
  <si>
    <t>14355277</t>
  </si>
  <si>
    <t>Licence en sciences économique</t>
  </si>
  <si>
    <t>00001235967</t>
  </si>
  <si>
    <t>deNDEN</t>
  </si>
  <si>
    <t>04709630</t>
  </si>
  <si>
    <t>14363613</t>
  </si>
  <si>
    <t>08953787</t>
  </si>
  <si>
    <t>00002861581</t>
  </si>
  <si>
    <t>TEMPS</t>
  </si>
  <si>
    <t>07332138</t>
  </si>
  <si>
    <t>00002610980</t>
  </si>
  <si>
    <t>09930326</t>
  </si>
  <si>
    <t>01714297625</t>
  </si>
  <si>
    <t>07217588</t>
  </si>
  <si>
    <t>01720919485</t>
  </si>
  <si>
    <t>09504104</t>
  </si>
  <si>
    <t>BAC +1</t>
  </si>
  <si>
    <t>00001277227</t>
  </si>
  <si>
    <t>14367341</t>
  </si>
  <si>
    <t>00003276260</t>
  </si>
  <si>
    <t>09179391</t>
  </si>
  <si>
    <t>00002388054</t>
  </si>
  <si>
    <t>RUE TAYEB MHIRI SAIIDA MANOUBA</t>
  </si>
  <si>
    <t>04807641</t>
  </si>
  <si>
    <t>00003433027</t>
  </si>
  <si>
    <t>maladie de sa mere</t>
  </si>
  <si>
    <t>09525225</t>
  </si>
  <si>
    <t>00003007285</t>
  </si>
  <si>
    <t>JEDAYDA TEBORBA</t>
  </si>
  <si>
    <t>07319035</t>
  </si>
  <si>
    <t>00003432893</t>
  </si>
  <si>
    <t>07632847</t>
  </si>
  <si>
    <t>01721010631</t>
  </si>
  <si>
    <t>00983164</t>
  </si>
  <si>
    <t>00000862695</t>
  </si>
  <si>
    <t>13006913</t>
  </si>
  <si>
    <t>Baccalauréat +2 formation comptabilité</t>
  </si>
  <si>
    <t>00002969757</t>
  </si>
  <si>
    <t>04699030</t>
  </si>
  <si>
    <t>Baccalauréat +2</t>
  </si>
  <si>
    <t>00001241258</t>
  </si>
  <si>
    <t>08128175</t>
  </si>
  <si>
    <t>00001259809</t>
  </si>
  <si>
    <t>OUED LIL</t>
  </si>
  <si>
    <t>11672145</t>
  </si>
  <si>
    <t>00003254414</t>
  </si>
  <si>
    <t>04849637</t>
  </si>
  <si>
    <t>01740910929</t>
  </si>
  <si>
    <t>07330693</t>
  </si>
  <si>
    <t>07389650</t>
  </si>
  <si>
    <t>00002997724</t>
  </si>
  <si>
    <t>04816582</t>
  </si>
  <si>
    <t>01145013875</t>
  </si>
  <si>
    <t>09477425</t>
  </si>
  <si>
    <t>12/07/22022</t>
  </si>
  <si>
    <t>Baccalauréat + BTS en comptabilité finance</t>
  </si>
  <si>
    <t>06040014100</t>
  </si>
  <si>
    <t>13 AOUT TUNIS</t>
  </si>
  <si>
    <t>07371818</t>
  </si>
  <si>
    <t>01720924824</t>
  </si>
  <si>
    <t>09534275</t>
  </si>
  <si>
    <t>00003293088</t>
  </si>
  <si>
    <t>04718102</t>
  </si>
  <si>
    <t>01105515207</t>
  </si>
  <si>
    <t>BIRINE</t>
  </si>
  <si>
    <t>14376000</t>
  </si>
  <si>
    <t>00003436857</t>
  </si>
  <si>
    <t>13001698</t>
  </si>
  <si>
    <t>Technicien sup. en électronique industrielle</t>
  </si>
  <si>
    <t>04721009</t>
  </si>
  <si>
    <t>09461610</t>
  </si>
  <si>
    <t>00002379817</t>
  </si>
  <si>
    <t>04112</t>
  </si>
  <si>
    <t>11676685</t>
  </si>
  <si>
    <t>04747931</t>
  </si>
  <si>
    <t>00002707389</t>
  </si>
  <si>
    <t>TRANSPORT</t>
  </si>
  <si>
    <t>09190922</t>
  </si>
  <si>
    <t>04848175</t>
  </si>
  <si>
    <t>00002604776</t>
  </si>
  <si>
    <t>2 RUE HABIB BOU GATTFA SIDI HSSINE</t>
  </si>
  <si>
    <t>14373486</t>
  </si>
  <si>
    <t>00003439982</t>
  </si>
  <si>
    <t>11672312</t>
  </si>
  <si>
    <t>00002913641</t>
  </si>
  <si>
    <t>07533035</t>
  </si>
  <si>
    <t>00003438446</t>
  </si>
  <si>
    <t>04688176</t>
  </si>
  <si>
    <t>04811453</t>
  </si>
  <si>
    <t>11665418</t>
  </si>
  <si>
    <t>00003440309</t>
  </si>
  <si>
    <t>07452585</t>
  </si>
  <si>
    <t>00001256440</t>
  </si>
  <si>
    <t>09159623</t>
  </si>
  <si>
    <t>01720922117</t>
  </si>
  <si>
    <t>14750297</t>
  </si>
  <si>
    <t>03707</t>
  </si>
  <si>
    <t>81130297664</t>
  </si>
  <si>
    <t>13006872</t>
  </si>
  <si>
    <t>00003202457</t>
  </si>
  <si>
    <t>HRAIRIA AGBA</t>
  </si>
  <si>
    <t>04842136</t>
  </si>
  <si>
    <t>00002191941</t>
  </si>
  <si>
    <t>13024663</t>
  </si>
  <si>
    <t>80084548882</t>
  </si>
  <si>
    <t>13025423</t>
  </si>
  <si>
    <t>07349708</t>
  </si>
  <si>
    <t>00000997806</t>
  </si>
  <si>
    <t>BOREJ EL AMRI</t>
  </si>
  <si>
    <t>09165359</t>
  </si>
  <si>
    <t>MASTER</t>
  </si>
  <si>
    <t>00002167059</t>
  </si>
  <si>
    <t xml:space="preserve">GOBAA </t>
  </si>
  <si>
    <t>13615244</t>
  </si>
  <si>
    <t>01105534746</t>
  </si>
  <si>
    <t>14654538</t>
  </si>
  <si>
    <t>00000103564</t>
  </si>
  <si>
    <t>probléme de travail par poste</t>
  </si>
  <si>
    <t>08325674</t>
  </si>
  <si>
    <t>07720130364</t>
  </si>
  <si>
    <t>CITE TAHRIR</t>
  </si>
  <si>
    <t>08131989</t>
  </si>
  <si>
    <t>00000791613</t>
  </si>
  <si>
    <t>09526677</t>
  </si>
  <si>
    <t>00002669560</t>
  </si>
  <si>
    <t>13006337</t>
  </si>
  <si>
    <t>38105552982</t>
  </si>
  <si>
    <t>07202540</t>
  </si>
  <si>
    <t>00000821598</t>
  </si>
  <si>
    <t>11678252</t>
  </si>
  <si>
    <t>00003440626</t>
  </si>
  <si>
    <t>07063886</t>
  </si>
  <si>
    <t>00003440554</t>
  </si>
  <si>
    <t>07305580</t>
  </si>
  <si>
    <t>00003442725</t>
  </si>
  <si>
    <t xml:space="preserve">BOU HNACH </t>
  </si>
  <si>
    <t>09509484</t>
  </si>
  <si>
    <t>00001252398</t>
  </si>
  <si>
    <t>ZOUNEFA JEDAIDA</t>
  </si>
  <si>
    <t>06192259</t>
  </si>
  <si>
    <t>00001245229</t>
  </si>
  <si>
    <t>09160620</t>
  </si>
  <si>
    <t>00003023216</t>
  </si>
  <si>
    <t>05567320</t>
  </si>
  <si>
    <t>Formation couture</t>
  </si>
  <si>
    <t>00131329664</t>
  </si>
  <si>
    <t>60 RUE LAKHBIYET OUARDIA 4 TUNIS</t>
  </si>
  <si>
    <t>05413599</t>
  </si>
  <si>
    <t>00002894327</t>
  </si>
  <si>
    <t>09505634</t>
  </si>
  <si>
    <t>00002549016</t>
  </si>
  <si>
    <t>13639493</t>
  </si>
  <si>
    <t>09502369</t>
  </si>
  <si>
    <t>00000967478</t>
  </si>
  <si>
    <t>08317359</t>
  </si>
  <si>
    <t>00002441193</t>
  </si>
  <si>
    <t>11678855</t>
  </si>
  <si>
    <t>07360344</t>
  </si>
  <si>
    <t>00003441084</t>
  </si>
  <si>
    <t>07237650</t>
  </si>
  <si>
    <t>00002655211</t>
  </si>
  <si>
    <t>07182210</t>
  </si>
  <si>
    <t>00002552253</t>
  </si>
  <si>
    <t>14366032</t>
  </si>
  <si>
    <t>00003442297</t>
  </si>
  <si>
    <t>07446199</t>
  </si>
  <si>
    <t>00002594820</t>
  </si>
  <si>
    <t>CITE BASSATIN MNIHLA</t>
  </si>
  <si>
    <t>09500654</t>
  </si>
  <si>
    <t>00003441386</t>
  </si>
  <si>
    <t>09184219</t>
  </si>
  <si>
    <t>00003445380</t>
  </si>
  <si>
    <t>BOHNAECH MORNAGUIA</t>
  </si>
  <si>
    <t>10005102</t>
  </si>
  <si>
    <t>00003440962</t>
  </si>
  <si>
    <t>07096730</t>
  </si>
  <si>
    <t>07321234</t>
  </si>
  <si>
    <t>00003089317</t>
  </si>
  <si>
    <t xml:space="preserve">MEDINA JEDIDA </t>
  </si>
  <si>
    <t>07326973</t>
  </si>
  <si>
    <t>00003441422</t>
  </si>
  <si>
    <t>BATAN</t>
  </si>
  <si>
    <t>07310100</t>
  </si>
  <si>
    <t>5ème année sécondaire</t>
  </si>
  <si>
    <t>gadre enfant</t>
  </si>
  <si>
    <t>09474877</t>
  </si>
  <si>
    <t>00003443387</t>
  </si>
  <si>
    <t>BORJ EL AMRI HAFSIYA</t>
  </si>
  <si>
    <t>11659375</t>
  </si>
  <si>
    <t>01712726179</t>
  </si>
  <si>
    <t>04712468</t>
  </si>
  <si>
    <t>00003446885</t>
  </si>
  <si>
    <t>04825379</t>
  </si>
  <si>
    <t>00002321929</t>
  </si>
  <si>
    <t>05 RUE SEPT ABAR ZAHROUNI TUNIS</t>
  </si>
  <si>
    <t>11677433</t>
  </si>
  <si>
    <t>00003441896</t>
  </si>
  <si>
    <t>07807725</t>
  </si>
  <si>
    <t>5 ème année primaire</t>
  </si>
  <si>
    <t>00003324995</t>
  </si>
  <si>
    <t>07076425</t>
  </si>
  <si>
    <t>29/07/20219</t>
  </si>
  <si>
    <t>00003441906</t>
  </si>
  <si>
    <t>11 RUE Habib bougatfa sidi hssine</t>
  </si>
  <si>
    <t>28/04/1987</t>
  </si>
  <si>
    <t>09462235</t>
  </si>
  <si>
    <t>18/09/2012</t>
  </si>
  <si>
    <t>00003181349</t>
  </si>
  <si>
    <t xml:space="preserve">SAIDA RUE NASSIM TEBORBA </t>
  </si>
  <si>
    <t>11639437</t>
  </si>
  <si>
    <t>01722029093</t>
  </si>
  <si>
    <t>14361583</t>
  </si>
  <si>
    <t>00002846761</t>
  </si>
  <si>
    <t>09497831</t>
  </si>
  <si>
    <t>00002646417</t>
  </si>
  <si>
    <t>13003657</t>
  </si>
  <si>
    <t>00003059385</t>
  </si>
  <si>
    <t>CITE MECHTEL AGBA</t>
  </si>
  <si>
    <t>12356438</t>
  </si>
  <si>
    <t>01712173273</t>
  </si>
  <si>
    <t>07061479</t>
  </si>
  <si>
    <t>00002571876</t>
  </si>
  <si>
    <t>CITE DES JARDINS MORNEG</t>
  </si>
  <si>
    <t>Accompagnement</t>
  </si>
  <si>
    <t>07056910</t>
  </si>
  <si>
    <t>00003443190</t>
  </si>
  <si>
    <t>OUARDIA 4</t>
  </si>
  <si>
    <t>07353664</t>
  </si>
  <si>
    <t>00003443015</t>
  </si>
  <si>
    <t>QUARTIER NAJET JEDAIDA</t>
  </si>
  <si>
    <t>14/03/2002</t>
  </si>
  <si>
    <t>14373750</t>
  </si>
  <si>
    <t>19/07/2022</t>
  </si>
  <si>
    <t>00003305776</t>
  </si>
  <si>
    <t>RUE 6408 CITE KHALED EBEN ELWALID DOUAR HICHER</t>
  </si>
  <si>
    <t>11662407</t>
  </si>
  <si>
    <t>00001253524</t>
  </si>
  <si>
    <t xml:space="preserve">41 RUE CITE BEN YOUNES </t>
  </si>
  <si>
    <t>09636406</t>
  </si>
  <si>
    <t>BAC+2</t>
  </si>
  <si>
    <t>07840132123</t>
  </si>
  <si>
    <t>CITE ENNAJEH MALLASSINE TUNIS</t>
  </si>
  <si>
    <t>09506549</t>
  </si>
  <si>
    <t>00001656332</t>
  </si>
  <si>
    <t>CITE NAJET JEDAIDA</t>
  </si>
  <si>
    <t>04648118</t>
  </si>
  <si>
    <t>14364941</t>
  </si>
  <si>
    <t>00003240956</t>
  </si>
  <si>
    <t>OUED ELIL GOBAA</t>
  </si>
  <si>
    <t>14270339</t>
  </si>
  <si>
    <t>05320036030</t>
  </si>
  <si>
    <t>SIDI HASSINE 20 MARS</t>
  </si>
  <si>
    <t>07429266</t>
  </si>
  <si>
    <t>00003442930</t>
  </si>
  <si>
    <t>CHAOUAT CITE CHAABI</t>
  </si>
  <si>
    <t>formation non concluante</t>
  </si>
  <si>
    <t>09156770</t>
  </si>
  <si>
    <t>00003442999</t>
  </si>
  <si>
    <t>ZEHRA JEDAIDA</t>
  </si>
  <si>
    <t>07728393</t>
  </si>
  <si>
    <t>00003071990</t>
  </si>
  <si>
    <t>04639178</t>
  </si>
  <si>
    <t>00003444543</t>
  </si>
  <si>
    <t>ZAHROUNI BOUGATFA</t>
  </si>
  <si>
    <t>07008689</t>
  </si>
  <si>
    <t>4 ème année primaire</t>
  </si>
  <si>
    <t>00002959871</t>
  </si>
  <si>
    <t>CITE DOUKALI MORNEG</t>
  </si>
  <si>
    <t>07231980</t>
  </si>
  <si>
    <t>5 RUE EKLILA MEDINA JEDIDA</t>
  </si>
  <si>
    <t>07067248</t>
  </si>
  <si>
    <t>6 EME</t>
  </si>
  <si>
    <t>00003443053</t>
  </si>
  <si>
    <t>26 RUE 10443 OUARDIA 6</t>
  </si>
  <si>
    <t>06822125</t>
  </si>
  <si>
    <t>3 eme secondaire</t>
  </si>
  <si>
    <t>08901283158</t>
  </si>
  <si>
    <t>RUE TAHER BEN ACHOUR YASMINET BEN AROUS</t>
  </si>
  <si>
    <t>04808505</t>
  </si>
  <si>
    <t>08 RUE 4418 ZAHROUNI TUNIS</t>
  </si>
  <si>
    <t>07292483</t>
  </si>
  <si>
    <t>00003443354</t>
  </si>
  <si>
    <t>CITE EL BASSATINE MNIHLA</t>
  </si>
  <si>
    <t>04846809</t>
  </si>
  <si>
    <t>00002092735</t>
  </si>
  <si>
    <t>08 RUE 4238 ZAHROUNI TUNIS</t>
  </si>
  <si>
    <t>14293704</t>
  </si>
  <si>
    <t>1 eme secondaire</t>
  </si>
  <si>
    <t>00003256876</t>
  </si>
  <si>
    <t>05210365</t>
  </si>
  <si>
    <t>07240099840</t>
  </si>
  <si>
    <t>CITE BOUSTIL EL AGBA</t>
  </si>
  <si>
    <t>14753494</t>
  </si>
  <si>
    <t>00003443349</t>
  </si>
  <si>
    <t>22 CITE SOUISSI KHAZNADAR TUNIS</t>
  </si>
  <si>
    <t>14458968</t>
  </si>
  <si>
    <t>13635929</t>
  </si>
  <si>
    <t>01720912993</t>
  </si>
  <si>
    <t>11657411</t>
  </si>
  <si>
    <t>9 RUE VIOLET SIDI HESSINE TUNIS</t>
  </si>
  <si>
    <t>04739660</t>
  </si>
  <si>
    <t>00001118687</t>
  </si>
  <si>
    <t>1672188</t>
  </si>
  <si>
    <t>01712173349</t>
  </si>
  <si>
    <t>11667500</t>
  </si>
  <si>
    <t>53 RUE SALAH AZEIZ JAYARA SIDI HESSINE</t>
  </si>
  <si>
    <t>11473606</t>
  </si>
  <si>
    <t>1ere secondaire</t>
  </si>
  <si>
    <t>00002441592</t>
  </si>
  <si>
    <t>BORJ   AL AMRI BORJ ENNOUR</t>
  </si>
  <si>
    <t>07190446</t>
  </si>
  <si>
    <t>09 RUE AIKAD MOUROUJ 4 BEN AROUS</t>
  </si>
  <si>
    <t>13023334</t>
  </si>
  <si>
    <t>07840098944</t>
  </si>
  <si>
    <t>CITE SALAMA ZAHROUNI TUNIS</t>
  </si>
  <si>
    <t>11672094</t>
  </si>
  <si>
    <t>00003446182</t>
  </si>
  <si>
    <t>05 IMPASSE 2 RUE 42355 EL AGBA TUNIS</t>
  </si>
  <si>
    <t>07730038</t>
  </si>
  <si>
    <t>00001102113</t>
  </si>
  <si>
    <t>09526840</t>
  </si>
  <si>
    <t>00003038588</t>
  </si>
  <si>
    <t>14766638</t>
  </si>
  <si>
    <t xml:space="preserve">05 IMPASSE EL EFFA KHAZNADAR </t>
  </si>
  <si>
    <t>Education</t>
  </si>
  <si>
    <t>14357231</t>
  </si>
  <si>
    <t>01733981944</t>
  </si>
  <si>
    <t xml:space="preserve">29 IMPASSE HABIB THAMEUR CHEBBAOU OUED ELIL </t>
  </si>
  <si>
    <t>13478717</t>
  </si>
  <si>
    <t>00003101950</t>
  </si>
  <si>
    <t>11889410</t>
  </si>
  <si>
    <t>Licence en agroalimentaire</t>
  </si>
  <si>
    <t>00003445156</t>
  </si>
  <si>
    <t>La poste</t>
  </si>
  <si>
    <t>11659780</t>
  </si>
  <si>
    <t>00003447328</t>
  </si>
  <si>
    <t>AGBA TUNIS</t>
  </si>
  <si>
    <t>13035207</t>
  </si>
  <si>
    <t>11 RUE 4240 ZAHROUNI TUNIS</t>
  </si>
  <si>
    <t>09932510</t>
  </si>
  <si>
    <t>BAC+1</t>
  </si>
  <si>
    <t>00002637253</t>
  </si>
  <si>
    <t>OUED GUERYENA EL AGBA TUNIS</t>
  </si>
  <si>
    <t>09850863</t>
  </si>
  <si>
    <t>06406</t>
  </si>
  <si>
    <t>CITE EL INTILAKA ARIANA</t>
  </si>
  <si>
    <t>02794569</t>
  </si>
  <si>
    <t>BAC LETTRE</t>
  </si>
  <si>
    <t>00002675557</t>
  </si>
  <si>
    <t>11 RUE 9081 DJEBEL JLOUD</t>
  </si>
  <si>
    <t>07208319</t>
  </si>
  <si>
    <t>9 EME</t>
  </si>
  <si>
    <t>1 RUE ZOUBAIR IBN AOUEM CITE RIADH FOUCHANA</t>
  </si>
  <si>
    <t>maladie de son fils</t>
  </si>
  <si>
    <t>07141438</t>
  </si>
  <si>
    <t>2EME secondaire</t>
  </si>
  <si>
    <t>00001263068</t>
  </si>
  <si>
    <t>13 AOUT OUARDIA 1 TUNIS</t>
  </si>
  <si>
    <t>Probléme 3 POSTE</t>
  </si>
  <si>
    <t>14370112</t>
  </si>
  <si>
    <t>00002409920</t>
  </si>
  <si>
    <t>SANHAJA OUED LIL</t>
  </si>
  <si>
    <t>14455652</t>
  </si>
  <si>
    <t>00002441970</t>
  </si>
  <si>
    <t>TAIEB EL MHIRI MORNAGUIA</t>
  </si>
  <si>
    <t>04817359</t>
  </si>
  <si>
    <t>06020399188</t>
  </si>
  <si>
    <t>26 RUE 10054 OUARDIA 1 TUNIS</t>
  </si>
  <si>
    <t>14365071</t>
  </si>
  <si>
    <t>03 RUE HEKAR DENDEN MANOUBA</t>
  </si>
  <si>
    <t>14362668</t>
  </si>
  <si>
    <t>38105537661</t>
  </si>
  <si>
    <t>RUE ETTADHAMEN CITE ENASR GOBAA MANOUBA</t>
  </si>
  <si>
    <t>00954537</t>
  </si>
  <si>
    <t>9 EME + FORMATION COUTURE</t>
  </si>
  <si>
    <t>00000049664</t>
  </si>
  <si>
    <t>09161466</t>
  </si>
  <si>
    <t>00001484887</t>
  </si>
  <si>
    <t>GRIAAT BORJ EL AMRI</t>
  </si>
  <si>
    <t>14357107</t>
  </si>
  <si>
    <t>01712722418</t>
  </si>
  <si>
    <t>RUE ZOUHAIER IBN KAIS GOBAA</t>
  </si>
  <si>
    <t>14365638</t>
  </si>
  <si>
    <t>BAC+ FORMATION INFO</t>
  </si>
  <si>
    <t>00003069743</t>
  </si>
  <si>
    <t>CITE KHALED IBN EL OUALID DOUAR HICHER</t>
  </si>
  <si>
    <t>14365885</t>
  </si>
  <si>
    <t>00001147235</t>
  </si>
  <si>
    <t>04681597</t>
  </si>
  <si>
    <t>2 eme secondaire</t>
  </si>
  <si>
    <t>00003451704</t>
  </si>
  <si>
    <t>14366777</t>
  </si>
  <si>
    <t>5 RUE MOSTAGHANMI DENDEN MANOUBA</t>
  </si>
  <si>
    <t>14352936</t>
  </si>
  <si>
    <t>2ere secondaire</t>
  </si>
  <si>
    <t>09172464</t>
  </si>
  <si>
    <t>3eme secondaire</t>
  </si>
  <si>
    <t>00003248908</t>
  </si>
  <si>
    <t>12701407</t>
  </si>
  <si>
    <t xml:space="preserve">7 ème année </t>
  </si>
  <si>
    <t>00002701765</t>
  </si>
  <si>
    <t>ANIS SBOURI</t>
  </si>
  <si>
    <t>09845406</t>
  </si>
  <si>
    <t>00320074592</t>
  </si>
  <si>
    <t xml:space="preserve">TURKI GROMBALIA </t>
  </si>
  <si>
    <t>07353415</t>
  </si>
  <si>
    <t>00001420801</t>
  </si>
  <si>
    <t>04711719</t>
  </si>
  <si>
    <t xml:space="preserve">8 ème année </t>
  </si>
  <si>
    <t>00003449487</t>
  </si>
  <si>
    <t xml:space="preserve">1 RUE 42385 CITE MECHTEL HRAIRIA </t>
  </si>
  <si>
    <t>07360920</t>
  </si>
  <si>
    <t>00003450430</t>
  </si>
  <si>
    <t>ARGOUB ROUMI TEBORBA</t>
  </si>
  <si>
    <t>09949486</t>
  </si>
  <si>
    <t>00003446497</t>
  </si>
  <si>
    <t>14354552</t>
  </si>
  <si>
    <t>Baccalauréat + Diplôme aide-soignate</t>
  </si>
  <si>
    <t>00002928440</t>
  </si>
  <si>
    <t>07 RUE MARAKECG CITE NAJET OUED ELIL</t>
  </si>
  <si>
    <t>09199807</t>
  </si>
  <si>
    <t>RUE HOUCINE BOUZAYEN DENDEN</t>
  </si>
  <si>
    <t>02331704</t>
  </si>
  <si>
    <t>00000970796</t>
  </si>
  <si>
    <t xml:space="preserve">QUARTIER EL HIDAYA JEDAIDA </t>
  </si>
  <si>
    <t>04817802</t>
  </si>
  <si>
    <t>13645240</t>
  </si>
  <si>
    <t>05840020640</t>
  </si>
  <si>
    <t>07969944</t>
  </si>
  <si>
    <t>00002323143</t>
  </si>
  <si>
    <t>Intégration</t>
  </si>
  <si>
    <t>04727814</t>
  </si>
  <si>
    <t>07282472</t>
  </si>
  <si>
    <t>00001259752</t>
  </si>
  <si>
    <t>15 CITE 3 AOUT DENDEN</t>
  </si>
  <si>
    <t>13023006</t>
  </si>
  <si>
    <t>05301</t>
  </si>
  <si>
    <t>09 RUE 4576 CITE ZOUHOUR</t>
  </si>
  <si>
    <t>07751771</t>
  </si>
  <si>
    <t>20 MARS SIDI HASSINE</t>
  </si>
  <si>
    <t>11672134</t>
  </si>
  <si>
    <t>21 RUE GHABOUN SIDI HASSINE</t>
  </si>
  <si>
    <t>09185622</t>
  </si>
  <si>
    <t>00001093328</t>
  </si>
  <si>
    <t>10 rue GHANA DENDEN</t>
  </si>
  <si>
    <t>07379676</t>
  </si>
  <si>
    <t>Baccalauréat +2 ans formation info de gestion</t>
  </si>
  <si>
    <t>06620160065</t>
  </si>
  <si>
    <t>08 RUE HEDI SAIDI DENDEN</t>
  </si>
  <si>
    <t>04835758</t>
  </si>
  <si>
    <t>00003447029</t>
  </si>
  <si>
    <t>29 RUE 4672 ZAHROUNI TUNIS</t>
  </si>
  <si>
    <t>12351212</t>
  </si>
  <si>
    <t>Baccalauréat</t>
  </si>
  <si>
    <t>00003447765</t>
  </si>
  <si>
    <t>13 RUE 4273 EL AGBA</t>
  </si>
  <si>
    <t>13642901</t>
  </si>
  <si>
    <t xml:space="preserve">Baccalauréat+ Formation maintenance industrielle </t>
  </si>
  <si>
    <t>19 RUE 9054 JEBAL JLOUD</t>
  </si>
  <si>
    <t>Problème d'intégration</t>
  </si>
  <si>
    <t>14369088</t>
  </si>
  <si>
    <t>00002410554</t>
  </si>
  <si>
    <t xml:space="preserve">RUE HAJJEJ BEN YOUSSEF DOUAR HICHER </t>
  </si>
  <si>
    <t>13013457</t>
  </si>
  <si>
    <t>00001258216</t>
  </si>
  <si>
    <t>10 RUE 4429 ZAHROUNI</t>
  </si>
  <si>
    <t>07214065</t>
  </si>
  <si>
    <t>00002184962</t>
  </si>
  <si>
    <t xml:space="preserve">15 RUE 10416 CITE NOUR </t>
  </si>
  <si>
    <t>13648061</t>
  </si>
  <si>
    <t>Baccalauréat + formation info de gestion</t>
  </si>
  <si>
    <t>04662958</t>
  </si>
  <si>
    <t>00003447802</t>
  </si>
  <si>
    <t>65 RUE 4692 ZAHROUNI</t>
  </si>
  <si>
    <t>12355794</t>
  </si>
  <si>
    <t>01722013618</t>
  </si>
  <si>
    <t>13005129</t>
  </si>
  <si>
    <t>00003485513</t>
  </si>
  <si>
    <t>3 RUE ALAIN SAVARY SIDI HASSINE</t>
  </si>
  <si>
    <t>13039729</t>
  </si>
  <si>
    <t>00003447975</t>
  </si>
  <si>
    <t>13 RUE MOHAMED SAYELA ZAHROUNI</t>
  </si>
  <si>
    <t>11677163</t>
  </si>
  <si>
    <t>Baccalauréat+ Formation d'informatique de fabrication</t>
  </si>
  <si>
    <t>00003448014</t>
  </si>
  <si>
    <t>08 RUE 42366 CITE MECHTEL HRAIRIA</t>
  </si>
  <si>
    <t>08523295</t>
  </si>
  <si>
    <t>00003448191</t>
  </si>
  <si>
    <t>57 RUE NAZEHA MEGRINE</t>
  </si>
  <si>
    <t>09159672</t>
  </si>
  <si>
    <t>00000034501</t>
  </si>
  <si>
    <t>CITE NACEUR CHAOUAT JEDAIDA</t>
  </si>
  <si>
    <t>11671755</t>
  </si>
  <si>
    <t>4ème année primaire+ Formation couture</t>
  </si>
  <si>
    <t>15 RUE 42246 GHDIR EL GOLLA EL AGBA</t>
  </si>
  <si>
    <t>07254032</t>
  </si>
  <si>
    <t>00003450282</t>
  </si>
  <si>
    <t>08 RUE HAJEB EL AYOUN CITE CHABEB DOUAR HICHER</t>
  </si>
  <si>
    <t>07350537</t>
  </si>
  <si>
    <t>QUARTIER MEHAJER TEBORBA</t>
  </si>
  <si>
    <t>07361227</t>
  </si>
  <si>
    <t>00003449959</t>
  </si>
  <si>
    <t>CITE RIADH PONT DE BIZERTE</t>
  </si>
  <si>
    <t>11399062</t>
  </si>
  <si>
    <t>1ère année sécondaire+ Formation couture</t>
  </si>
  <si>
    <t>00002582280</t>
  </si>
  <si>
    <t>11436000</t>
  </si>
  <si>
    <t>00000755592</t>
  </si>
  <si>
    <t>11673480</t>
  </si>
  <si>
    <t>14 RUE 4129 JAYARA SIDI HASSINE</t>
  </si>
  <si>
    <t>07363792</t>
  </si>
  <si>
    <t>01741065136</t>
  </si>
  <si>
    <t>09190135</t>
  </si>
  <si>
    <t>9ème année + Formation couture</t>
  </si>
  <si>
    <t>00003450096</t>
  </si>
  <si>
    <t>KESAR HADID MORNAGUIA</t>
  </si>
  <si>
    <t>13029587</t>
  </si>
  <si>
    <t>00003015503</t>
  </si>
  <si>
    <t xml:space="preserve">8 RUE 4764 EZZOUHOUR </t>
  </si>
  <si>
    <t>14532869</t>
  </si>
  <si>
    <t>00003449865</t>
  </si>
  <si>
    <t>QUARTIER ENNASIM PONT DE BIZERTE KALAATE AL ANDALOUSS</t>
  </si>
  <si>
    <t>14511342</t>
  </si>
  <si>
    <t>00003346643</t>
  </si>
  <si>
    <t>PONT DE BIZERTE KALAATE AL ANDALOUSS</t>
  </si>
  <si>
    <t>09153442</t>
  </si>
  <si>
    <t>Baccalauréat+ BTS en production electronique</t>
  </si>
  <si>
    <t>01734105089</t>
  </si>
  <si>
    <t>OUED GUERYENA DENDEN</t>
  </si>
  <si>
    <t>04642061</t>
  </si>
  <si>
    <t>00002445692</t>
  </si>
  <si>
    <t>4 RUE TARCHICH ZAHROUNI</t>
  </si>
  <si>
    <t>14514241</t>
  </si>
  <si>
    <t>01722064488</t>
  </si>
  <si>
    <t>07431014</t>
  </si>
  <si>
    <t>00003216222</t>
  </si>
  <si>
    <t>09 RUE JERJISS CITE TADHAMEN</t>
  </si>
  <si>
    <t>04663876</t>
  </si>
  <si>
    <t>00000051312</t>
  </si>
  <si>
    <t>RUE PHILIPINE N°10 SIDI HESSINE</t>
  </si>
  <si>
    <t>09197459</t>
  </si>
  <si>
    <t>Baccalauréat+ Formation mécanique</t>
  </si>
  <si>
    <t>00002840945</t>
  </si>
  <si>
    <t>14544452</t>
  </si>
  <si>
    <t>00003453253</t>
  </si>
  <si>
    <t>07257394</t>
  </si>
  <si>
    <t>6ème année sécondaire</t>
  </si>
  <si>
    <t>00003450488</t>
  </si>
  <si>
    <t>14280298</t>
  </si>
  <si>
    <t>00003154219</t>
  </si>
  <si>
    <t>07432835</t>
  </si>
  <si>
    <t>00001261476</t>
  </si>
  <si>
    <t xml:space="preserve">CITE NASSIM SAIDA </t>
  </si>
  <si>
    <t>14256394</t>
  </si>
  <si>
    <t>00003087567</t>
  </si>
  <si>
    <t xml:space="preserve">AGBA </t>
  </si>
  <si>
    <t>14364376</t>
  </si>
  <si>
    <t>00003362029</t>
  </si>
  <si>
    <t>RUE 4738 QUARTIER KHALED ABOU WALID</t>
  </si>
  <si>
    <t>12362772</t>
  </si>
  <si>
    <t>Baccalauréat+3</t>
  </si>
  <si>
    <t>00003455750</t>
  </si>
  <si>
    <t>RUE CHAGHALIA TERMINUS 56</t>
  </si>
  <si>
    <t>04813896</t>
  </si>
  <si>
    <t>00003450404</t>
  </si>
  <si>
    <t>25 RUE LES NATIONS UNIES SIDI HESSINE TUNIS</t>
  </si>
  <si>
    <t>14366522</t>
  </si>
  <si>
    <t>00003451816</t>
  </si>
  <si>
    <t>11651056</t>
  </si>
  <si>
    <t>Baccalauréat libre</t>
  </si>
  <si>
    <t>RUE 4489 CITE HOUASS HRAIRIA</t>
  </si>
  <si>
    <t>07301903</t>
  </si>
  <si>
    <t xml:space="preserve">RUE ALI DOUAGI DOUAR HICHER </t>
  </si>
  <si>
    <t>07301992</t>
  </si>
  <si>
    <t>00003427380</t>
  </si>
  <si>
    <t>7 RUE SILIANA QUARTIER EL OUARED CHEBBAOU OUED ELIL</t>
  </si>
  <si>
    <t>14368425</t>
  </si>
  <si>
    <t>2ème secondaire</t>
  </si>
  <si>
    <t>00003128974</t>
  </si>
  <si>
    <t>RUE IBN BADISS DOUAR HICHER</t>
  </si>
  <si>
    <t>ADEL</t>
  </si>
  <si>
    <t>09189116</t>
  </si>
  <si>
    <t>2ème secondaire+Mécanique BTP</t>
  </si>
  <si>
    <t>20 MARS KEBLI MORNAGUIA</t>
  </si>
  <si>
    <t>09188145</t>
  </si>
  <si>
    <t>Baccalauréat+BTP</t>
  </si>
  <si>
    <t>RUE OMRANE IBN KHATAB CITE NACEUR MORNAGUIA</t>
  </si>
  <si>
    <t>07326683</t>
  </si>
  <si>
    <t>02018148175</t>
  </si>
  <si>
    <t xml:space="preserve">CITE NASSIM 3 TEBORBA </t>
  </si>
  <si>
    <t>12716725</t>
  </si>
  <si>
    <t>00003124675</t>
  </si>
  <si>
    <t>CITE TAREK IBN ZIED MORNAGUIA</t>
  </si>
  <si>
    <t>7 ème année primaire</t>
  </si>
  <si>
    <t>5 RUE SILIANA CITE EL OUARD OUED ELIL MANOUBA</t>
  </si>
  <si>
    <t>07999438</t>
  </si>
  <si>
    <t>MASTER DROIT</t>
  </si>
  <si>
    <t>01722017304</t>
  </si>
  <si>
    <t>CITE EZZOUHOUR  TUNIS</t>
  </si>
  <si>
    <t>04849675</t>
  </si>
  <si>
    <t>4 RUE 4489 CITE HWASS HRAIRIA TUNIS</t>
  </si>
  <si>
    <t>09530232</t>
  </si>
  <si>
    <t>9eme année</t>
  </si>
  <si>
    <t>00003451009</t>
  </si>
  <si>
    <t>CITE EL HEDAYA EL JEDAIDA MANOUBA</t>
  </si>
  <si>
    <t>00003451254</t>
  </si>
  <si>
    <t>TERRE CHAABENE MHAMDIA BEN AROUS</t>
  </si>
  <si>
    <t>14767726</t>
  </si>
  <si>
    <t>00003046124</t>
  </si>
  <si>
    <t xml:space="preserve">02 RUE 20 MARS BARDO </t>
  </si>
  <si>
    <t>11662748</t>
  </si>
  <si>
    <t>BAC + FORMATION</t>
  </si>
  <si>
    <t>12679658</t>
  </si>
  <si>
    <t>Baccalauréat+1</t>
  </si>
  <si>
    <t>00003451082</t>
  </si>
  <si>
    <t>QUARTIER TAREK BEN ZIED MORNAGUIA</t>
  </si>
  <si>
    <t>04657695</t>
  </si>
  <si>
    <t>00003451551</t>
  </si>
  <si>
    <t>3 RUE 4498 CITE HOUASS HRAIRIA</t>
  </si>
  <si>
    <t>07817724</t>
  </si>
  <si>
    <t>00003451087</t>
  </si>
  <si>
    <t>CITE OUARED 2 CHEBBAOU OUED ELIL</t>
  </si>
  <si>
    <t>04847736</t>
  </si>
  <si>
    <t>7ème année+ Formation couture</t>
  </si>
  <si>
    <t>00003138573</t>
  </si>
  <si>
    <t>CITE SALEM CHAOUAT TEBORBA</t>
  </si>
  <si>
    <t>liste noire</t>
  </si>
  <si>
    <t>08545510</t>
  </si>
  <si>
    <t>00003452898</t>
  </si>
  <si>
    <t>QUARTIER KHALED IBN WALID DOUAR HICHER</t>
  </si>
  <si>
    <t>04828107</t>
  </si>
  <si>
    <t>Baccalauréat+Formation méthode de fabrication</t>
  </si>
  <si>
    <t>00002995859</t>
  </si>
  <si>
    <t>13007455</t>
  </si>
  <si>
    <t>01105524128</t>
  </si>
  <si>
    <t xml:space="preserve">12 RUE PAKISTAN SIDI HASSINE </t>
  </si>
  <si>
    <t>13630960</t>
  </si>
  <si>
    <t>Baccalauréat+</t>
  </si>
  <si>
    <t>00002938202</t>
  </si>
  <si>
    <t xml:space="preserve">KOBET NHASS </t>
  </si>
  <si>
    <t>07254823</t>
  </si>
  <si>
    <t>00001198163</t>
  </si>
  <si>
    <t>CITE 18 JANVIER TADHAMEN</t>
  </si>
  <si>
    <t>04653976</t>
  </si>
  <si>
    <t>00003451459</t>
  </si>
  <si>
    <t xml:space="preserve">37 RUE 4510 CITE EZZOUHOUR </t>
  </si>
  <si>
    <t>11656130</t>
  </si>
  <si>
    <t>01107009244</t>
  </si>
  <si>
    <t>37 RUE 4466 CITE HOUASS HRAIRIA</t>
  </si>
  <si>
    <t>04658099</t>
  </si>
  <si>
    <t>01743317865</t>
  </si>
  <si>
    <t>RUE 42355 EL AGBA</t>
  </si>
  <si>
    <t>07333033</t>
  </si>
  <si>
    <t>00001614011</t>
  </si>
  <si>
    <t>DOUAR HICHER TERMINUS 56</t>
  </si>
  <si>
    <t>07336663</t>
  </si>
  <si>
    <t>00003452214</t>
  </si>
  <si>
    <t>07360531</t>
  </si>
  <si>
    <t>00003336279</t>
  </si>
  <si>
    <t xml:space="preserve">PONT DE BIZERTE </t>
  </si>
  <si>
    <t>13262971</t>
  </si>
  <si>
    <t>8ème année+ Formation couture</t>
  </si>
  <si>
    <t>00002682889</t>
  </si>
  <si>
    <t>03799860</t>
  </si>
  <si>
    <t>00002377727</t>
  </si>
  <si>
    <t>07314974</t>
  </si>
  <si>
    <t>00002442330</t>
  </si>
  <si>
    <t>07128326</t>
  </si>
  <si>
    <t>00000963922</t>
  </si>
  <si>
    <t>SIDI SAAD MORNEG</t>
  </si>
  <si>
    <t>14253379</t>
  </si>
  <si>
    <t>9ème année+ BTP</t>
  </si>
  <si>
    <t>00002234765</t>
  </si>
  <si>
    <t>09936900</t>
  </si>
  <si>
    <t>60059776757</t>
  </si>
  <si>
    <t>BORJ LOUZIR</t>
  </si>
  <si>
    <t>Transport</t>
  </si>
  <si>
    <t>07288536</t>
  </si>
  <si>
    <t>00003457461</t>
  </si>
  <si>
    <t>1 RUE 1613 CITE TADHAMEN</t>
  </si>
  <si>
    <t>07059388</t>
  </si>
  <si>
    <t>00003361764</t>
  </si>
  <si>
    <t>35 RUE 10407 CITE NOUR KABARIA</t>
  </si>
  <si>
    <t>Contractuel</t>
  </si>
  <si>
    <t>09185306</t>
  </si>
  <si>
    <t>00003431960</t>
  </si>
  <si>
    <t>14537213</t>
  </si>
  <si>
    <t>00002424943</t>
  </si>
  <si>
    <t xml:space="preserve">problème de capacité et de rythme  </t>
  </si>
  <si>
    <t>07276967</t>
  </si>
  <si>
    <t>00002379826</t>
  </si>
  <si>
    <t>RUE 5525 DOUAR HICHER</t>
  </si>
  <si>
    <t>07325635</t>
  </si>
  <si>
    <t>00003453030</t>
  </si>
  <si>
    <t xml:space="preserve">CITE EL WARED OUED ELIL </t>
  </si>
  <si>
    <t>07363298</t>
  </si>
  <si>
    <t>00001501333</t>
  </si>
  <si>
    <t>CITE 15 OCTOBRE BASSATIN 3 MNIHLA</t>
  </si>
  <si>
    <t>07289205</t>
  </si>
  <si>
    <t>00002900612</t>
  </si>
  <si>
    <t xml:space="preserve">CITE EL WARED CHEBBAOU OUED ELIL </t>
  </si>
  <si>
    <t>07151875</t>
  </si>
  <si>
    <t>14 RUE 10394 OUARDIA 6</t>
  </si>
  <si>
    <t>07121725</t>
  </si>
  <si>
    <t>00003072800</t>
  </si>
  <si>
    <t>26 RUE 10412 CITE NOUR KABARIA</t>
  </si>
  <si>
    <t>07081029</t>
  </si>
  <si>
    <t>00003362420</t>
  </si>
  <si>
    <t>9 RUE 10513 OUARDIA 5</t>
  </si>
  <si>
    <t>07284814</t>
  </si>
  <si>
    <t>00003453578</t>
  </si>
  <si>
    <t xml:space="preserve">CITE EL MADRASA CHAOUAT </t>
  </si>
  <si>
    <t>04689148</t>
  </si>
  <si>
    <t>00003454679</t>
  </si>
  <si>
    <t>05915533</t>
  </si>
  <si>
    <t>CITE MESTIRI JAYARA SIDI HASSINE</t>
  </si>
  <si>
    <t>12686697</t>
  </si>
  <si>
    <t>Baccalauréat+Formation BTP+BTS</t>
  </si>
  <si>
    <t>01740568114</t>
  </si>
  <si>
    <t>00996307</t>
  </si>
  <si>
    <t>00001261202</t>
  </si>
  <si>
    <t>BATAN TEBORBA</t>
  </si>
  <si>
    <t>11651252</t>
  </si>
  <si>
    <t>20 RUE KHEMAIS HAJRI SIDI HASSINE</t>
  </si>
  <si>
    <t>07928456</t>
  </si>
  <si>
    <t>00002106738</t>
  </si>
  <si>
    <t>SIDI HASSINE JAYARA</t>
  </si>
  <si>
    <t>07321967</t>
  </si>
  <si>
    <t>08/09/19997</t>
  </si>
  <si>
    <t>00002326026</t>
  </si>
  <si>
    <t>07316064</t>
  </si>
  <si>
    <t>09/01/19997</t>
  </si>
  <si>
    <t>00003454438</t>
  </si>
  <si>
    <t>13262980</t>
  </si>
  <si>
    <t>00002534673</t>
  </si>
  <si>
    <t>09520165</t>
  </si>
  <si>
    <t>00003454695</t>
  </si>
  <si>
    <t>04527276</t>
  </si>
  <si>
    <t>00003454367</t>
  </si>
  <si>
    <t>07078378</t>
  </si>
  <si>
    <t>00002741652</t>
  </si>
  <si>
    <t xml:space="preserve">CITE RABTA MEDINA JEDIDA </t>
  </si>
  <si>
    <t>09507365</t>
  </si>
  <si>
    <t>00003454670</t>
  </si>
  <si>
    <t>QUARTIER HIDAYA JEDAIDA</t>
  </si>
  <si>
    <t>14357637</t>
  </si>
  <si>
    <t>Baccalauréat science</t>
  </si>
  <si>
    <t>01714296528</t>
  </si>
  <si>
    <t>09518261</t>
  </si>
  <si>
    <t>00003455291</t>
  </si>
  <si>
    <t>CITE BEN GHNIA BATTAN MANOUBA</t>
  </si>
  <si>
    <t>07034150</t>
  </si>
  <si>
    <t>04040189849</t>
  </si>
  <si>
    <t>09947898</t>
  </si>
  <si>
    <t>Baccalauréat+2</t>
  </si>
  <si>
    <t>00003300998</t>
  </si>
  <si>
    <t>CITE NAKHIL ZAHROUNI</t>
  </si>
  <si>
    <t>07360836</t>
  </si>
  <si>
    <t>00001104355</t>
  </si>
  <si>
    <t xml:space="preserve">10 RUE TAYEB MOUTANABI OUED LIL </t>
  </si>
  <si>
    <t>07305067</t>
  </si>
  <si>
    <t>00002644092</t>
  </si>
  <si>
    <t>07374611</t>
  </si>
  <si>
    <t>00001649166</t>
  </si>
  <si>
    <t>CITE KHALED IBN EL OUALID TERMINUS 56</t>
  </si>
  <si>
    <t>07389264</t>
  </si>
  <si>
    <t>00001438070</t>
  </si>
  <si>
    <t>09198138</t>
  </si>
  <si>
    <t>00002954772</t>
  </si>
  <si>
    <t>07959042</t>
  </si>
  <si>
    <t>BTS EN COMMERCRE INTERNATIONAL</t>
  </si>
  <si>
    <t>RUE SAID IBN ZID GOBAA</t>
  </si>
  <si>
    <t>04668019</t>
  </si>
  <si>
    <t>00402</t>
  </si>
  <si>
    <t>8 RUE TAHER MEJRI SIDI HASSINE</t>
  </si>
  <si>
    <t>13019433</t>
  </si>
  <si>
    <t>Baccalauréat+ BTP multémidia informatique</t>
  </si>
  <si>
    <t>06 RUE 4359 ZAHROUNI</t>
  </si>
  <si>
    <t>07691164</t>
  </si>
  <si>
    <t>00003485810</t>
  </si>
  <si>
    <t>00003077997</t>
  </si>
  <si>
    <t>05 RUE EL EFFA KHAZNADAR</t>
  </si>
  <si>
    <t>07393048</t>
  </si>
  <si>
    <t>00003025611</t>
  </si>
  <si>
    <t>11 RUE RAJA SANHEJA OUED ELIL</t>
  </si>
  <si>
    <t>12353734</t>
  </si>
  <si>
    <t>01741141044</t>
  </si>
  <si>
    <t>OUED GUERIENA DENDEN</t>
  </si>
  <si>
    <t>09532986</t>
  </si>
  <si>
    <t>00003462860</t>
  </si>
  <si>
    <t>07309655</t>
  </si>
  <si>
    <t>00002898530</t>
  </si>
  <si>
    <t xml:space="preserve">RUE HBIB BORGUIBA JEDAIDA </t>
  </si>
  <si>
    <t>07483004</t>
  </si>
  <si>
    <t xml:space="preserve">10 RUE 1116 CITE TADHAMEN </t>
  </si>
  <si>
    <t>11650630</t>
  </si>
  <si>
    <t>9ème année+Formation couture</t>
  </si>
  <si>
    <t>00001029068</t>
  </si>
  <si>
    <t>11670853</t>
  </si>
  <si>
    <t>Licence en comptabilité</t>
  </si>
  <si>
    <t>00003461696</t>
  </si>
  <si>
    <t>03 RUE 4498 CITE HOUASS HRAIRIA</t>
  </si>
  <si>
    <t>05216592</t>
  </si>
  <si>
    <t>00003110729</t>
  </si>
  <si>
    <t xml:space="preserve">RUE 8046 DOUAR HICHER </t>
  </si>
  <si>
    <t>07364272</t>
  </si>
  <si>
    <t>00003458286</t>
  </si>
  <si>
    <t>RUE RAJA SANHEJA OUED LIL</t>
  </si>
  <si>
    <t>07273581</t>
  </si>
  <si>
    <t>BOU HNACH MORNAGUIA</t>
  </si>
  <si>
    <t>07340322</t>
  </si>
  <si>
    <t>00000979642</t>
  </si>
  <si>
    <t>CIYE ENNASER MORNAGUIA</t>
  </si>
  <si>
    <t>11658832</t>
  </si>
  <si>
    <t>35 RUE TANAGHEM CITE BEN YOUNESS EL AGBA</t>
  </si>
  <si>
    <t>garde enfant</t>
  </si>
  <si>
    <t>09450060</t>
  </si>
  <si>
    <t>00000199001</t>
  </si>
  <si>
    <t>07085471</t>
  </si>
  <si>
    <t>Baccalauréat+Formation couture</t>
  </si>
  <si>
    <t>00000853124</t>
  </si>
  <si>
    <t xml:space="preserve">10 RUE 9120 JEBAL JLOUD </t>
  </si>
  <si>
    <t>05643053</t>
  </si>
  <si>
    <t xml:space="preserve">GOBAA OUED LIL </t>
  </si>
  <si>
    <t>09937385</t>
  </si>
  <si>
    <t>Baccalauréat+1+Formation styliste</t>
  </si>
  <si>
    <t>00002847668</t>
  </si>
  <si>
    <t>RUE NAKHIL ZAHROUNI</t>
  </si>
  <si>
    <t>14356451</t>
  </si>
  <si>
    <t>Licence en gestion</t>
  </si>
  <si>
    <t>01714297252</t>
  </si>
  <si>
    <t>14363044</t>
  </si>
  <si>
    <t>01713789614</t>
  </si>
  <si>
    <t xml:space="preserve">RUE OM AYMEN GOBAA OUED LIL </t>
  </si>
  <si>
    <t>07168786</t>
  </si>
  <si>
    <t>00002621157</t>
  </si>
  <si>
    <t>CITE BOUGATFA NAASSEN</t>
  </si>
  <si>
    <t>09507123</t>
  </si>
  <si>
    <t>00002608346</t>
  </si>
  <si>
    <t xml:space="preserve">QUARTIER AL HIDAYA JEDAIDA </t>
  </si>
  <si>
    <t>13029375</t>
  </si>
  <si>
    <t>CITE BOUGATFA ZAHROUNI</t>
  </si>
  <si>
    <t>09917075</t>
  </si>
  <si>
    <t>Licence appliquée en gestion electronique</t>
  </si>
  <si>
    <t>00002372386</t>
  </si>
  <si>
    <t>14364512</t>
  </si>
  <si>
    <t>Licence appliquée en comptabilité</t>
  </si>
  <si>
    <t>00003293390</t>
  </si>
  <si>
    <t>21 RUE KAYEN CITE JASMINE CHEBBAOU OUED ELIL</t>
  </si>
  <si>
    <t>09799880</t>
  </si>
  <si>
    <t>Licence appliiquée en documentation</t>
  </si>
  <si>
    <t>00003291444</t>
  </si>
  <si>
    <t>7 RUE AHMED BOULIMEN CHEBBAOU OUED ELIL</t>
  </si>
  <si>
    <t>14351369</t>
  </si>
  <si>
    <t>00003286009</t>
  </si>
  <si>
    <t xml:space="preserve">24 RUE FAOUEZ IBN KHATAB GOBAA </t>
  </si>
  <si>
    <t>11668393</t>
  </si>
  <si>
    <t>00003459531</t>
  </si>
  <si>
    <t>52 RUE ZOUHOUR JAYARA SIDI HASSINE</t>
  </si>
  <si>
    <t>04646143</t>
  </si>
  <si>
    <t>7 ème année + Formation couture</t>
  </si>
  <si>
    <t>08901346748</t>
  </si>
  <si>
    <t>07371643</t>
  </si>
  <si>
    <t>00003461163</t>
  </si>
  <si>
    <t>CITE BASSATIN BOU HNACH MORNAGUIA</t>
  </si>
  <si>
    <t>11664321</t>
  </si>
  <si>
    <t>00002972948</t>
  </si>
  <si>
    <t>52 RUE 4855 SIDI HASSINE</t>
  </si>
  <si>
    <t>07393936</t>
  </si>
  <si>
    <t>6 ème année primaire + Formation couture</t>
  </si>
  <si>
    <t>01720920178</t>
  </si>
  <si>
    <t>MANZEL HABIB BORJ EL AMRI</t>
  </si>
  <si>
    <t>14361511</t>
  </si>
  <si>
    <t>Baccalauréat+BTS Comptabilité</t>
  </si>
  <si>
    <t>09 RUE IBN AL HAZEM SANHRJA OUED ELIL</t>
  </si>
  <si>
    <t>07359459</t>
  </si>
  <si>
    <t>00003459458</t>
  </si>
  <si>
    <t>11666890</t>
  </si>
  <si>
    <t>Baccalauréat+BTP en informatique de gestion</t>
  </si>
  <si>
    <t>00003459524</t>
  </si>
  <si>
    <t>04 RUE 42206 GHDIR EL GOLLA HRAIRIA</t>
  </si>
  <si>
    <t>13028487</t>
  </si>
  <si>
    <t>00003423321</t>
  </si>
  <si>
    <t>13 RUE 4735 HRAIRIA</t>
  </si>
  <si>
    <t>07025215</t>
  </si>
  <si>
    <t xml:space="preserve">6 ème année primaire </t>
  </si>
  <si>
    <t>00002530094</t>
  </si>
  <si>
    <t>18 RUE ZOUHOUR MOUROUJ 1</t>
  </si>
  <si>
    <t>07160561</t>
  </si>
  <si>
    <t xml:space="preserve">7 ème année primaire </t>
  </si>
  <si>
    <t>01724505041</t>
  </si>
  <si>
    <t>04692494</t>
  </si>
  <si>
    <t xml:space="preserve">4 ème année primaire </t>
  </si>
  <si>
    <t>00001193947</t>
  </si>
  <si>
    <t>RUE 164 CITE BOUGATFA 2 SIDI HESSINE TUNIS</t>
  </si>
  <si>
    <t>09416725</t>
  </si>
  <si>
    <t>01722068653</t>
  </si>
  <si>
    <t>CITE RIADH ZOUNEF JEDAIDA</t>
  </si>
  <si>
    <t>cas décé</t>
  </si>
  <si>
    <t>07251397</t>
  </si>
  <si>
    <t>14547073</t>
  </si>
  <si>
    <t>00003463351</t>
  </si>
  <si>
    <t>CITE BASSATIN 3 MNIHLA</t>
  </si>
  <si>
    <t>08540618</t>
  </si>
  <si>
    <t>00003465230</t>
  </si>
  <si>
    <t>SIDI MADIEN MEJEZ EL BEB</t>
  </si>
  <si>
    <t>09198216</t>
  </si>
  <si>
    <t>00002902000</t>
  </si>
  <si>
    <t>23 RUE KADHI IBN ABDERAHMEN QUARTIER KHALED IBN EL WALID</t>
  </si>
  <si>
    <t>11665558</t>
  </si>
  <si>
    <t>00003463757</t>
  </si>
  <si>
    <t>BORJ CHEKIR SIDI HASSINE</t>
  </si>
  <si>
    <t>00001222885</t>
  </si>
  <si>
    <t>07269795</t>
  </si>
  <si>
    <t>00003356288</t>
  </si>
  <si>
    <t>QUARTIER HACHED 2 MHAMDIA</t>
  </si>
  <si>
    <t>09175209</t>
  </si>
  <si>
    <t>BaccalauréaT</t>
  </si>
  <si>
    <t>15000</t>
  </si>
  <si>
    <t>00001283771</t>
  </si>
  <si>
    <t>RUE BIR HAKIM TEBORBA MANOUBA</t>
  </si>
  <si>
    <t>11660544</t>
  </si>
  <si>
    <t>BAC + FORMATION AIDE SOIGNANTE</t>
  </si>
  <si>
    <t>BLOC A APPT 32 CITE EL MECHTEL EL AGBA</t>
  </si>
  <si>
    <t>12367287</t>
  </si>
  <si>
    <t>Baccalauréat+Formation assistante de direction</t>
  </si>
  <si>
    <t>01412011260</t>
  </si>
  <si>
    <t>STAGIAIRE</t>
  </si>
  <si>
    <t>BTP informatique de gestion</t>
  </si>
  <si>
    <t>00001283397</t>
  </si>
  <si>
    <t>16 RUE ABOU KACEM CHEBI DENDEN</t>
  </si>
  <si>
    <t>11685108</t>
  </si>
  <si>
    <t>00003469662</t>
  </si>
  <si>
    <t>13 RUE BADER BORJ CHAKIR SIDI HESSINE</t>
  </si>
  <si>
    <t>11439494</t>
  </si>
  <si>
    <t>00003469484</t>
  </si>
  <si>
    <t>BEB EL KHADRA TUNIS</t>
  </si>
  <si>
    <t>09009692</t>
  </si>
  <si>
    <t>11 CITE LE RADIO BEN YOUNES</t>
  </si>
  <si>
    <t>07990999</t>
  </si>
  <si>
    <t>00003424005</t>
  </si>
  <si>
    <t>11673017</t>
  </si>
  <si>
    <t xml:space="preserve">BAC </t>
  </si>
  <si>
    <t>01105535181</t>
  </si>
  <si>
    <t>57 RUE FERNANA SIDI HSSINE</t>
  </si>
  <si>
    <t>08026014</t>
  </si>
  <si>
    <t>Baccalauréat+3 Licence en traduction</t>
  </si>
  <si>
    <t>00000397203</t>
  </si>
  <si>
    <t xml:space="preserve">14 RUE 42357 AGBA </t>
  </si>
  <si>
    <t>07976957</t>
  </si>
  <si>
    <t>Baccalauréat+3 Licence en agroalimentaire</t>
  </si>
  <si>
    <t>00003215066</t>
  </si>
  <si>
    <t>04692277</t>
  </si>
  <si>
    <t xml:space="preserve">BAC + FORMATION BTS en informatique industrielle  </t>
  </si>
  <si>
    <t>11960497</t>
  </si>
  <si>
    <t>Ingénieur génie textile</t>
  </si>
  <si>
    <t>60500</t>
  </si>
  <si>
    <t>01020138587</t>
  </si>
  <si>
    <t>RESIDENCE IBN JAZAR MOUROUJ 1 BEN AROUS</t>
  </si>
  <si>
    <t>07944983</t>
  </si>
  <si>
    <t>00001980317</t>
  </si>
  <si>
    <t>04849174</t>
  </si>
  <si>
    <t>BAC +FORMATION CAISSIER</t>
  </si>
  <si>
    <t>00003214465</t>
  </si>
  <si>
    <t xml:space="preserve">25 RUE 4492 CITE HOUASS ZAHROUNI  </t>
  </si>
  <si>
    <t>14770015</t>
  </si>
  <si>
    <t>BAC +FORMATION TRANSITE</t>
  </si>
  <si>
    <t>00001168541</t>
  </si>
  <si>
    <t>09520255</t>
  </si>
  <si>
    <t>BAC+3 LISENCE EN ECONOMIE</t>
  </si>
  <si>
    <t>00003477279</t>
  </si>
  <si>
    <t xml:space="preserve">TEBOURBA </t>
  </si>
  <si>
    <t>00003238359</t>
  </si>
  <si>
    <t>01 RUE IMAM CHAFAI SIDI HSSINE</t>
  </si>
  <si>
    <t>13025709</t>
  </si>
  <si>
    <t>00003441727</t>
  </si>
  <si>
    <t>35 RUE BOUGATFA 4648 ZAHROUNI</t>
  </si>
  <si>
    <t>14367322</t>
  </si>
  <si>
    <t>00003292731</t>
  </si>
  <si>
    <t xml:space="preserve">DAOUAR EL BEY </t>
  </si>
  <si>
    <t>14362909</t>
  </si>
  <si>
    <t>00003293035</t>
  </si>
  <si>
    <t>RUE EL KHALIJ HAY ENNASSR GOBEAA</t>
  </si>
  <si>
    <t>14358818</t>
  </si>
  <si>
    <t>01422907713</t>
  </si>
  <si>
    <t>30 RUE SENEGAL DEN DEN</t>
  </si>
  <si>
    <t>11666957</t>
  </si>
  <si>
    <t>BAC+BTP FORMALITE DOUANIERE</t>
  </si>
  <si>
    <t>00003165106</t>
  </si>
  <si>
    <t xml:space="preserve">47 RUE 4484 CITE HOUASS HRAIRIA </t>
  </si>
  <si>
    <t>09182756</t>
  </si>
  <si>
    <t>00002935279</t>
  </si>
  <si>
    <t>14259237</t>
  </si>
  <si>
    <t>BAC + BTP informatique de gestion</t>
  </si>
  <si>
    <t>00002339916</t>
  </si>
  <si>
    <t>09518180</t>
  </si>
  <si>
    <t>00002711015</t>
  </si>
  <si>
    <t>14374703</t>
  </si>
  <si>
    <t>01743271542</t>
  </si>
  <si>
    <t>RUE ABU BAKER SANHEJA</t>
  </si>
  <si>
    <t>13032192</t>
  </si>
  <si>
    <t>BAC+FORMATION AIDE SOIGNATE</t>
  </si>
  <si>
    <t>00001237386</t>
  </si>
  <si>
    <t>90 RUE 4692 EZZAHROUNI</t>
  </si>
  <si>
    <t>14292388</t>
  </si>
  <si>
    <t>00003472611</t>
  </si>
  <si>
    <t>OUED GIRIANA</t>
  </si>
  <si>
    <t>MED BEL HADJ</t>
  </si>
  <si>
    <t>09190088</t>
  </si>
  <si>
    <t>BAC+BTP AGENT DE FABRICATION TEXTIL</t>
  </si>
  <si>
    <t>RUE HACHEM TEMIMI CITE KHALED IBN WALID</t>
  </si>
  <si>
    <t>14/06/2023</t>
  </si>
  <si>
    <t xml:space="preserve">BAC+LICENCE EN GESTION DE LA SANTE SECURITE ET ENVIRONNEMENT                                                                                                                                                                            </t>
  </si>
  <si>
    <t>14366847</t>
  </si>
  <si>
    <t>BAC+BTP INFORMATIQUE DE GESTION</t>
  </si>
  <si>
    <t>00003337885</t>
  </si>
  <si>
    <t>RUE MOUADH IBN JABAL GOBEA</t>
  </si>
  <si>
    <t>09394410</t>
  </si>
  <si>
    <t>BAC+5 Fiscalité d'entreprise</t>
  </si>
  <si>
    <t>00002543988</t>
  </si>
  <si>
    <t>07296289</t>
  </si>
  <si>
    <t>8éme année</t>
  </si>
  <si>
    <t>JDAIDA ZEHRA</t>
  </si>
  <si>
    <t>13031917</t>
  </si>
  <si>
    <t>00003478993</t>
  </si>
  <si>
    <t>RUE 6 CITE BOUGATFA  EZZAHROUNI</t>
  </si>
  <si>
    <t>ANIS MEJRI</t>
  </si>
  <si>
    <t>09530398</t>
  </si>
  <si>
    <t>00003326503</t>
  </si>
  <si>
    <t>BOURAGBA MORNAGIA</t>
  </si>
  <si>
    <t>08034684</t>
  </si>
  <si>
    <t>00003480668</t>
  </si>
  <si>
    <t xml:space="preserve">CITE BEN YOUNESS </t>
  </si>
  <si>
    <t>07322361</t>
  </si>
  <si>
    <t xml:space="preserve">6 éme Année </t>
  </si>
  <si>
    <t>00003246227</t>
  </si>
  <si>
    <t>04770233</t>
  </si>
  <si>
    <t xml:space="preserve">9 éme Année </t>
  </si>
  <si>
    <t>00000592508</t>
  </si>
  <si>
    <t>14 RUE 4634 EZZAHROUNI</t>
  </si>
  <si>
    <t>14372224</t>
  </si>
  <si>
    <t>00003448974</t>
  </si>
  <si>
    <t>14367896</t>
  </si>
  <si>
    <t>00003479573</t>
  </si>
  <si>
    <t>&gt;25&lt; 35</t>
  </si>
  <si>
    <t>09180167</t>
  </si>
  <si>
    <t>07115691191</t>
  </si>
  <si>
    <t>13005206</t>
  </si>
  <si>
    <t>00003479415</t>
  </si>
  <si>
    <t>25 RUE OMAR IBN ASI SIDI HSSINE</t>
  </si>
  <si>
    <t>14374338</t>
  </si>
  <si>
    <t>00002449044</t>
  </si>
  <si>
    <t>06 RUE SENIA BEN ABDALLAH</t>
  </si>
  <si>
    <t>04527817</t>
  </si>
  <si>
    <t>06706</t>
  </si>
  <si>
    <t>SAFA</t>
  </si>
  <si>
    <t>00003484278</t>
  </si>
  <si>
    <t xml:space="preserve">CITE EL SAHA </t>
  </si>
  <si>
    <t>07073327</t>
  </si>
  <si>
    <t>2 éme Année Secondaire</t>
  </si>
  <si>
    <t>00003482582</t>
  </si>
  <si>
    <t>RUE NSSIM EL MOUROUJ 2</t>
  </si>
  <si>
    <t>07488312</t>
  </si>
  <si>
    <t>BAC+ BTS COMMERCE INTERNATIONNAL</t>
  </si>
  <si>
    <t>01721187470</t>
  </si>
  <si>
    <t xml:space="preserve">SANHEJA OUED ELIL </t>
  </si>
  <si>
    <t>&gt;35&lt; 45</t>
  </si>
  <si>
    <t>04733620</t>
  </si>
  <si>
    <t>00000077563</t>
  </si>
  <si>
    <t xml:space="preserve">13 RUE 42369 CITE EL MECHTEL </t>
  </si>
  <si>
    <t>04638459</t>
  </si>
  <si>
    <t>00003479914</t>
  </si>
  <si>
    <t>13 RUE 42369 CITE EL MECHTEL HRAIRIA</t>
  </si>
  <si>
    <t>11659791</t>
  </si>
  <si>
    <t>00003061147</t>
  </si>
  <si>
    <t>10 CITE HAMEM CHAT RUE KHDHERI SIDI HSSINE</t>
  </si>
  <si>
    <t>14279481</t>
  </si>
  <si>
    <t>BAC LETTRE +1 ITALIEN</t>
  </si>
  <si>
    <t>00003483385</t>
  </si>
  <si>
    <t>GOBAAA OUED ELLIL MANOUBA</t>
  </si>
  <si>
    <t>14366419</t>
  </si>
  <si>
    <t>00003295811</t>
  </si>
  <si>
    <t>EL MORNAGUIA</t>
  </si>
  <si>
    <t>04648557</t>
  </si>
  <si>
    <t>9éme anneé</t>
  </si>
  <si>
    <t>06820091882</t>
  </si>
  <si>
    <t>CITE MESTIRI SIDI HSSINE</t>
  </si>
  <si>
    <t>09503652</t>
  </si>
  <si>
    <t>00002432235</t>
  </si>
  <si>
    <t>SIDI ALI HATTAB MORNAGIA</t>
  </si>
  <si>
    <t>11650121</t>
  </si>
  <si>
    <t>BAC BTP</t>
  </si>
  <si>
    <t>08500</t>
  </si>
  <si>
    <t>00001015645</t>
  </si>
  <si>
    <t xml:space="preserve">5 RUE OUED MALEG CITE ANDALOUS JAYARA SIDI HSSINE </t>
  </si>
  <si>
    <t>13031587</t>
  </si>
  <si>
    <t>8 EME</t>
  </si>
  <si>
    <t>00003125139</t>
  </si>
  <si>
    <t>RUE 50 N°25 ZAHROUNI</t>
  </si>
  <si>
    <t>14365658</t>
  </si>
  <si>
    <t>2ème science</t>
  </si>
  <si>
    <t>00002991336</t>
  </si>
  <si>
    <t>05 RUE HASSEN BEN MARWEN CITE KHALED BEN WALID MANOUBA</t>
  </si>
  <si>
    <t>14663136</t>
  </si>
  <si>
    <t>FORMATION BTP</t>
  </si>
  <si>
    <t>00001299822</t>
  </si>
  <si>
    <t xml:space="preserve">YASMINET BEN AROUS </t>
  </si>
  <si>
    <t>07353859</t>
  </si>
  <si>
    <t>00002900457</t>
  </si>
  <si>
    <t>CITE NASSIM  TEBORBA</t>
  </si>
  <si>
    <t>04846295</t>
  </si>
  <si>
    <t>00002999745</t>
  </si>
  <si>
    <t>13 RUE HAMDA BEL KHOUJA BEB SUIKA</t>
  </si>
  <si>
    <t>09709497</t>
  </si>
  <si>
    <t>00003077431</t>
  </si>
  <si>
    <t>04704412</t>
  </si>
  <si>
    <t>01105531781</t>
  </si>
  <si>
    <t>CITE MOURAD SIDI HSSINE</t>
  </si>
  <si>
    <t>12360393</t>
  </si>
  <si>
    <t>01720924055</t>
  </si>
  <si>
    <t xml:space="preserve">DEN DEN </t>
  </si>
  <si>
    <t>14278808</t>
  </si>
  <si>
    <t>BAC+3 LISENCE GENIE TEXTILE</t>
  </si>
  <si>
    <t>00003480688</t>
  </si>
  <si>
    <t>SLIMEN KEHYA MANOUBA</t>
  </si>
  <si>
    <t>12355679</t>
  </si>
  <si>
    <t>10140096156</t>
  </si>
  <si>
    <t>14369096</t>
  </si>
  <si>
    <t>00003038177</t>
  </si>
  <si>
    <t>RUE MANFALOUTI CITE ENASSER MORNAGIA</t>
  </si>
  <si>
    <t>07325519</t>
  </si>
  <si>
    <t>3 éme Année Secondaire</t>
  </si>
  <si>
    <t>00003481121</t>
  </si>
  <si>
    <t>RUE 5540 DOUAR HICHER</t>
  </si>
  <si>
    <t>07243363</t>
  </si>
  <si>
    <t xml:space="preserve">BAC+BTP </t>
  </si>
  <si>
    <t>00002911644</t>
  </si>
  <si>
    <t xml:space="preserve">69 RUE MCHERGA </t>
  </si>
  <si>
    <t>13644863</t>
  </si>
  <si>
    <t>&lt; 25</t>
  </si>
  <si>
    <t xml:space="preserve">RUE INTILAKA BORJ EL AMRI </t>
  </si>
  <si>
    <t>14368911</t>
  </si>
  <si>
    <t>10833821</t>
  </si>
  <si>
    <t>BAC+FORMATION</t>
  </si>
  <si>
    <t>SIDI JABER MCHERGUA MORNAGUIA</t>
  </si>
  <si>
    <t>09198781</t>
  </si>
  <si>
    <t>BAC+ LISENCE GENIE CHIMIQUE</t>
  </si>
  <si>
    <t>CITE 20 MARS MORNAGUIA</t>
  </si>
  <si>
    <t>09185324</t>
  </si>
  <si>
    <t>1 ére Année+Formation Systéme De Sécurité et D'alarme</t>
  </si>
  <si>
    <t xml:space="preserve">RUE IIN DRAHEM DOUAR HICHER </t>
  </si>
  <si>
    <t>09177486</t>
  </si>
  <si>
    <t xml:space="preserve">CAP formation couture </t>
  </si>
  <si>
    <t>84 RUE 9 AVRIL GOBAA MANOUBA</t>
  </si>
  <si>
    <t>09169909</t>
  </si>
  <si>
    <t xml:space="preserve">1 ère Année Secondaire + Formation Couture </t>
  </si>
  <si>
    <t xml:space="preserve">RUE 1306 DOUAR HICHER </t>
  </si>
  <si>
    <t>07383590</t>
  </si>
  <si>
    <t>9 éme Année+Formation Couture</t>
  </si>
  <si>
    <t>CITE ENNASSER N°56 EL BATAN TEBEOURBA</t>
  </si>
  <si>
    <t>07280860</t>
  </si>
  <si>
    <t>EZZEHRA JDAIDA</t>
  </si>
  <si>
    <t>04731722</t>
  </si>
  <si>
    <t>36 RUE NESRINE CITE YASMINE JAYARA SIDI HASSINE</t>
  </si>
  <si>
    <t>09520281</t>
  </si>
  <si>
    <t>7 éme Année</t>
  </si>
  <si>
    <t>ARGOUB EROUMI TEBEOURBA</t>
  </si>
  <si>
    <t>07286551</t>
  </si>
  <si>
    <t>TEBOURBA MALLASIN</t>
  </si>
  <si>
    <t>09521568</t>
  </si>
  <si>
    <t>&gt;45&lt; 55</t>
  </si>
  <si>
    <t>07293359</t>
  </si>
  <si>
    <t>CITE PALESTINE TEBEOURBA</t>
  </si>
  <si>
    <t>11652711</t>
  </si>
  <si>
    <t>8 éme Année</t>
  </si>
  <si>
    <t>23 RUE MONCEF BEY SIDI HASSINE</t>
  </si>
  <si>
    <t>07375886</t>
  </si>
  <si>
    <t>3 RUE ZOUBEIR IBN AOUEM GOBEAA</t>
  </si>
  <si>
    <t>09167363</t>
  </si>
  <si>
    <t>1 ère Année +Formation Couture</t>
  </si>
  <si>
    <t>CITE BEN NASSER GOBEAA</t>
  </si>
  <si>
    <t>07398086</t>
  </si>
  <si>
    <t>6 éme Année +Formation Couture</t>
  </si>
  <si>
    <t>CITE NAJET JDAIDA</t>
  </si>
  <si>
    <t>09160459</t>
  </si>
  <si>
    <t>CITE MOULDI JDAIDA</t>
  </si>
  <si>
    <t>07270361</t>
  </si>
  <si>
    <t xml:space="preserve">CITE HIDEYA JDAIDA </t>
  </si>
  <si>
    <t>11672958</t>
  </si>
  <si>
    <t>9 éme Année</t>
  </si>
  <si>
    <t>RUE 42416 CITE IDHEAA EL AGBA</t>
  </si>
  <si>
    <t>09522541</t>
  </si>
  <si>
    <t>14366925</t>
  </si>
  <si>
    <t>BTP EN MAINTENANCE DES MACHINES MICRO-INFORMATIQUE</t>
  </si>
  <si>
    <t xml:space="preserve">13 RUE 6702 CITE KHALED IBN WALID </t>
  </si>
  <si>
    <t>11653887</t>
  </si>
  <si>
    <t>11653835</t>
  </si>
  <si>
    <t>04683531</t>
  </si>
  <si>
    <t>4 RUE CITE ALI GHARBI</t>
  </si>
  <si>
    <t>07298609</t>
  </si>
  <si>
    <t>5 éme Année</t>
  </si>
  <si>
    <t>04659358</t>
  </si>
  <si>
    <t>SIDI HASSINE SIJOUMI CITE EL FATEH</t>
  </si>
  <si>
    <t>14759805</t>
  </si>
  <si>
    <t>BAC+BTS MAINTENANCE EN INFORMATIQUE INDUSTRIELLE</t>
  </si>
  <si>
    <t xml:space="preserve">SLIMEN KEHYA </t>
  </si>
  <si>
    <t>14373537</t>
  </si>
  <si>
    <t>6 RUE CITE ENNASSER NAASEN</t>
  </si>
  <si>
    <t>09523285</t>
  </si>
  <si>
    <t>CITE BEN GHNEYA EL BTAN</t>
  </si>
  <si>
    <t>14505869</t>
  </si>
  <si>
    <t>BAC+FORMATION TRANSITE</t>
  </si>
  <si>
    <t>14505868</t>
  </si>
  <si>
    <t>11667094</t>
  </si>
  <si>
    <t>CITE BOUGATFA SIDI HASSINE</t>
  </si>
  <si>
    <t>09531574</t>
  </si>
  <si>
    <t>9 éme Année + Formation Styliste</t>
  </si>
  <si>
    <t>CITE BASATINE MORNAGUIA</t>
  </si>
  <si>
    <t>07830560</t>
  </si>
  <si>
    <t xml:space="preserve">RUE 46 CITE EL SALLEMA EZAHROUNI </t>
  </si>
  <si>
    <t>10027734</t>
  </si>
  <si>
    <t>04663565</t>
  </si>
  <si>
    <t>07812785</t>
  </si>
  <si>
    <t>6 éme Année</t>
  </si>
  <si>
    <t>07236743</t>
  </si>
  <si>
    <t>1 ère Année</t>
  </si>
  <si>
    <t>270 CITE EL AMAL FOUCHENA BEN AROUS</t>
  </si>
  <si>
    <t>09536790</t>
  </si>
  <si>
    <t>14374911</t>
  </si>
  <si>
    <t>RUE IBN CHADED CITE 20 MARS MORNAGUIA</t>
  </si>
  <si>
    <t>14351348</t>
  </si>
  <si>
    <t>GHDIR EL GOLLA HRAIRIA</t>
  </si>
  <si>
    <t>14260050</t>
  </si>
  <si>
    <t>30 RUE 42150 EZZAHROUNI</t>
  </si>
  <si>
    <t>04777001</t>
  </si>
  <si>
    <t>KSSAR SAID</t>
  </si>
  <si>
    <t>04718897</t>
  </si>
  <si>
    <t>BAC+FORMATION MODELISTE</t>
  </si>
  <si>
    <t>CITE EZZOUHOUR 4</t>
  </si>
  <si>
    <t>11 RUE ABU KACEM CHEBBI SIDI HASSINE</t>
  </si>
  <si>
    <t>Nom</t>
  </si>
  <si>
    <t>prénom</t>
  </si>
  <si>
    <t>BENTILI</t>
  </si>
  <si>
    <t>ANIS</t>
  </si>
  <si>
    <t>CHERIF</t>
  </si>
  <si>
    <t>ABDELKARIM</t>
  </si>
  <si>
    <t>BARAKETI</t>
  </si>
  <si>
    <t>KHAMESSI</t>
  </si>
  <si>
    <t>AHMED</t>
  </si>
  <si>
    <t>CHEMENGUI</t>
  </si>
  <si>
    <t>HELA</t>
  </si>
  <si>
    <t>FTEITI</t>
  </si>
  <si>
    <t>NIZAR</t>
  </si>
  <si>
    <t>BARHOUMI</t>
  </si>
  <si>
    <t>BECHIR</t>
  </si>
  <si>
    <t>FERCHICHI</t>
  </si>
  <si>
    <t>RIAHI</t>
  </si>
  <si>
    <t>TAREK</t>
  </si>
  <si>
    <t>SOUISSI</t>
  </si>
  <si>
    <t>HAITHEM</t>
  </si>
  <si>
    <t>MARSAOUI</t>
  </si>
  <si>
    <t>ASMA</t>
  </si>
  <si>
    <t>LASSOUED</t>
  </si>
  <si>
    <t>HEDI</t>
  </si>
  <si>
    <t>KEFI</t>
  </si>
  <si>
    <t>ZAHRA</t>
  </si>
  <si>
    <t>HAMDOUNI</t>
  </si>
  <si>
    <t>HENDA</t>
  </si>
  <si>
    <t>YAHYAOUI</t>
  </si>
  <si>
    <t>REFKA</t>
  </si>
  <si>
    <t>MAHMOUDI</t>
  </si>
  <si>
    <t>MARIEM</t>
  </si>
  <si>
    <t>DRIDI</t>
  </si>
  <si>
    <t>MADIHA</t>
  </si>
  <si>
    <t>NEFZI</t>
  </si>
  <si>
    <t>KHLIFA</t>
  </si>
  <si>
    <t>RAJA</t>
  </si>
  <si>
    <t>HAMMAMI</t>
  </si>
  <si>
    <t>SALWA</t>
  </si>
  <si>
    <t>LAARIDHI</t>
  </si>
  <si>
    <t>SABRINE</t>
  </si>
  <si>
    <t>BENDHAOU</t>
  </si>
  <si>
    <t>FAYCAL</t>
  </si>
  <si>
    <t>BENSALAH</t>
  </si>
  <si>
    <t>ZOUBAIR</t>
  </si>
  <si>
    <t>KHALOUI</t>
  </si>
  <si>
    <t>YOUSSEF</t>
  </si>
  <si>
    <t>FAKHET</t>
  </si>
  <si>
    <t>KAIES</t>
  </si>
  <si>
    <t>BENLAKHDHAR</t>
  </si>
  <si>
    <t>ABIR</t>
  </si>
  <si>
    <t>ARWA</t>
  </si>
  <si>
    <t>DHAOUEFI</t>
  </si>
  <si>
    <t>IMEN</t>
  </si>
  <si>
    <t>FADDAOUI</t>
  </si>
  <si>
    <t>LEILA</t>
  </si>
  <si>
    <t>GHAZOUANI</t>
  </si>
  <si>
    <t>OUMAYMA</t>
  </si>
  <si>
    <t>FATNASSI</t>
  </si>
  <si>
    <t>MATHLOUTHI</t>
  </si>
  <si>
    <t>JAMILA</t>
  </si>
  <si>
    <t>KHZEMI</t>
  </si>
  <si>
    <t>SARRA</t>
  </si>
  <si>
    <t>SLATNIA</t>
  </si>
  <si>
    <t>LAMIA</t>
  </si>
  <si>
    <t>GHARBI</t>
  </si>
  <si>
    <t>MANEL</t>
  </si>
  <si>
    <t>RAHMENI</t>
  </si>
  <si>
    <t>RIHEN</t>
  </si>
  <si>
    <t>NAHDI</t>
  </si>
  <si>
    <t>SALMA</t>
  </si>
  <si>
    <t>SAYARI</t>
  </si>
  <si>
    <t>ZEINEB</t>
  </si>
  <si>
    <t>SHILI</t>
  </si>
  <si>
    <t>SANA</t>
  </si>
  <si>
    <t>WAHABI</t>
  </si>
  <si>
    <t>GHOFRANE</t>
  </si>
  <si>
    <t>CHEBBI</t>
  </si>
  <si>
    <t>SAOUSSEN</t>
  </si>
  <si>
    <t>ZAWANI</t>
  </si>
  <si>
    <t>SINDA</t>
  </si>
  <si>
    <t>KLAAI</t>
  </si>
  <si>
    <t>HAYET</t>
  </si>
  <si>
    <t>BENTALEB</t>
  </si>
  <si>
    <t>ABDELBAKI</t>
  </si>
  <si>
    <t>BELGHITH</t>
  </si>
  <si>
    <t>MONCEF</t>
  </si>
  <si>
    <t>AMRI</t>
  </si>
  <si>
    <t>HAMDI</t>
  </si>
  <si>
    <t>ABDEOUI</t>
  </si>
  <si>
    <t>NAIMA</t>
  </si>
  <si>
    <t>CHHIBI</t>
  </si>
  <si>
    <t>KHAOULA</t>
  </si>
  <si>
    <t>GHANMI</t>
  </si>
  <si>
    <t>RAFIKA</t>
  </si>
  <si>
    <t>KHALFAOUI</t>
  </si>
  <si>
    <t>AKRAM</t>
  </si>
  <si>
    <t>MANAI</t>
  </si>
  <si>
    <t>OURI</t>
  </si>
  <si>
    <t>RIHAB</t>
  </si>
  <si>
    <t>BOUGHANMI</t>
  </si>
  <si>
    <t>NABILA</t>
  </si>
  <si>
    <t>ABDELLI</t>
  </si>
  <si>
    <t>CHAIMA</t>
  </si>
  <si>
    <t>HANACHI</t>
  </si>
  <si>
    <t>AMEL</t>
  </si>
  <si>
    <t>SASSI</t>
  </si>
  <si>
    <t>LATIFA</t>
  </si>
  <si>
    <t>TLICHET</t>
  </si>
  <si>
    <t>HANENE</t>
  </si>
  <si>
    <t>KHDHIRI</t>
  </si>
  <si>
    <t>MERDASSI</t>
  </si>
  <si>
    <t>ARBIA</t>
  </si>
  <si>
    <t>AOUINI</t>
  </si>
  <si>
    <t>NABIL</t>
  </si>
  <si>
    <t>TRABELSI</t>
  </si>
  <si>
    <t>AMAL</t>
  </si>
  <si>
    <t>FATHALLI</t>
  </si>
  <si>
    <t>NEDIA</t>
  </si>
  <si>
    <t>AYEDI</t>
  </si>
  <si>
    <t>NEDRA</t>
  </si>
  <si>
    <t>JABRI</t>
  </si>
  <si>
    <t>RABIAA</t>
  </si>
  <si>
    <t>HAGUI</t>
  </si>
  <si>
    <t>RAHMA</t>
  </si>
  <si>
    <t>IBTISSEM</t>
  </si>
  <si>
    <t>ABISSI</t>
  </si>
  <si>
    <t>HANA</t>
  </si>
  <si>
    <t>BENALI</t>
  </si>
  <si>
    <t>EZZINE</t>
  </si>
  <si>
    <t>FATMA</t>
  </si>
  <si>
    <t>DAAGI</t>
  </si>
  <si>
    <t>BOUTHAINA</t>
  </si>
  <si>
    <t>ZITOUNI</t>
  </si>
  <si>
    <t>ZOUAOUI</t>
  </si>
  <si>
    <t>AMENI</t>
  </si>
  <si>
    <t>ABIDI</t>
  </si>
  <si>
    <t>JRIDI</t>
  </si>
  <si>
    <t>NOURA</t>
  </si>
  <si>
    <t>HEDHLI</t>
  </si>
  <si>
    <t>DONIA</t>
  </si>
  <si>
    <t>KHEMIRI</t>
  </si>
  <si>
    <t>HAJJI</t>
  </si>
  <si>
    <t>REZGUI</t>
  </si>
  <si>
    <t>SAMIA</t>
  </si>
  <si>
    <t>SLIMEN</t>
  </si>
  <si>
    <t>DHIFALLAH</t>
  </si>
  <si>
    <t>ZOUAGHI</t>
  </si>
  <si>
    <t>MESTIRI</t>
  </si>
  <si>
    <t>MEJRI</t>
  </si>
  <si>
    <t>ABDELI</t>
  </si>
  <si>
    <t>MAROUEN</t>
  </si>
  <si>
    <t>BENAMOR</t>
  </si>
  <si>
    <t>NASRAOUI</t>
  </si>
  <si>
    <t>CHAHIRA</t>
  </si>
  <si>
    <t>KTHIRI</t>
  </si>
  <si>
    <t>HAJER</t>
  </si>
  <si>
    <t>KADRI</t>
  </si>
  <si>
    <t>CHEFRIDI</t>
  </si>
  <si>
    <t>DORSAF</t>
  </si>
  <si>
    <t>OUESLATI</t>
  </si>
  <si>
    <t>ZAAKARI</t>
  </si>
  <si>
    <t>RHIMI</t>
  </si>
  <si>
    <t>KHOULOUD</t>
  </si>
  <si>
    <t>NESRINE</t>
  </si>
  <si>
    <t>JLASSI</t>
  </si>
  <si>
    <t>MONTASAR</t>
  </si>
  <si>
    <t>SELMI</t>
  </si>
  <si>
    <t>MAHTLI</t>
  </si>
  <si>
    <t>NABIHA</t>
  </si>
  <si>
    <t>RAKROUKI</t>
  </si>
  <si>
    <t>NOURHEN</t>
  </si>
  <si>
    <t>DHEKRA</t>
  </si>
  <si>
    <t>ARFAOUI</t>
  </si>
  <si>
    <t>RIM</t>
  </si>
  <si>
    <t>HBIBI</t>
  </si>
  <si>
    <t>SADEK</t>
  </si>
  <si>
    <t>NADA</t>
  </si>
  <si>
    <t>BENNJIMA</t>
  </si>
  <si>
    <t>KARIMA</t>
  </si>
  <si>
    <t>RAHMOUNI</t>
  </si>
  <si>
    <t>SOUID</t>
  </si>
  <si>
    <t>OUECHTETI</t>
  </si>
  <si>
    <t>KHALIL</t>
  </si>
  <si>
    <t>NOUIOUI</t>
  </si>
  <si>
    <t>KHALED</t>
  </si>
  <si>
    <t>MAHFOUDHI</t>
  </si>
  <si>
    <t>BOUKHRISS</t>
  </si>
  <si>
    <t>INTIDHAR</t>
  </si>
  <si>
    <t>NAHED</t>
  </si>
  <si>
    <t>CHAAMBI</t>
  </si>
  <si>
    <t>DORRA</t>
  </si>
  <si>
    <t>NASRI</t>
  </si>
  <si>
    <t>KALTHOUM</t>
  </si>
  <si>
    <t>RABAA</t>
  </si>
  <si>
    <t>KAOUTHER</t>
  </si>
  <si>
    <t>MOUMNI</t>
  </si>
  <si>
    <t>BELAOUADHI</t>
  </si>
  <si>
    <t>AKERMI</t>
  </si>
  <si>
    <t>AIDA</t>
  </si>
  <si>
    <t>YAAKOUBI</t>
  </si>
  <si>
    <t>WAFA</t>
  </si>
  <si>
    <t>ABDELLAOUI</t>
  </si>
  <si>
    <t>SAMI</t>
  </si>
  <si>
    <t>ROMDHANI</t>
  </si>
  <si>
    <t>YASSINE</t>
  </si>
  <si>
    <t>GABSI</t>
  </si>
  <si>
    <t>HAMZA</t>
  </si>
  <si>
    <t>KHADIJA</t>
  </si>
  <si>
    <t>BENBRAHIM</t>
  </si>
  <si>
    <t>HALIMA</t>
  </si>
  <si>
    <t>FERJANI</t>
  </si>
  <si>
    <t>IKRAM</t>
  </si>
  <si>
    <t>MAJDOUB</t>
  </si>
  <si>
    <t>SONIA</t>
  </si>
  <si>
    <t>SIWAR</t>
  </si>
  <si>
    <t>ALOUI</t>
  </si>
  <si>
    <t>HEDDI</t>
  </si>
  <si>
    <t>JOUINI</t>
  </si>
  <si>
    <t>AMIRA</t>
  </si>
  <si>
    <t>SAIDANI</t>
  </si>
  <si>
    <t>TABOUBI</t>
  </si>
  <si>
    <t>NAJLA</t>
  </si>
  <si>
    <t>YOUSSFI</t>
  </si>
  <si>
    <t>DALINDA</t>
  </si>
  <si>
    <t>HABIBI</t>
  </si>
  <si>
    <t>EMNA</t>
  </si>
  <si>
    <t>SAHBANI</t>
  </si>
  <si>
    <t>SAMIRA</t>
  </si>
  <si>
    <t>SGHAIER</t>
  </si>
  <si>
    <t>HOUCEM</t>
  </si>
  <si>
    <t>ARIDHI</t>
  </si>
  <si>
    <t>MBARKI</t>
  </si>
  <si>
    <t>MERSNI</t>
  </si>
  <si>
    <t>BENMOHAMED</t>
  </si>
  <si>
    <t>OUECHTATI</t>
  </si>
  <si>
    <t>MIMOUNI</t>
  </si>
  <si>
    <t>HOUDA</t>
  </si>
  <si>
    <t>TOUHAMI</t>
  </si>
  <si>
    <t>MERIAM</t>
  </si>
  <si>
    <t>NAJET</t>
  </si>
  <si>
    <t>HANBLI</t>
  </si>
  <si>
    <t>MAJDI</t>
  </si>
  <si>
    <t>OUN</t>
  </si>
  <si>
    <t>OLFA</t>
  </si>
  <si>
    <t>SALEM</t>
  </si>
  <si>
    <t>AYMEN</t>
  </si>
  <si>
    <t>AYARI</t>
  </si>
  <si>
    <t>SONDES</t>
  </si>
  <si>
    <t>BENAMMAR</t>
  </si>
  <si>
    <t>LILIA</t>
  </si>
  <si>
    <t>NAFFATI</t>
  </si>
  <si>
    <t>YOSRA</t>
  </si>
  <si>
    <t>SAANOUN</t>
  </si>
  <si>
    <t>BRINSI</t>
  </si>
  <si>
    <t>BENABDALLAH</t>
  </si>
  <si>
    <t>MARWA</t>
  </si>
  <si>
    <t>SAIDI</t>
  </si>
  <si>
    <t>GUESMI</t>
  </si>
  <si>
    <t>RAOUDHA</t>
  </si>
  <si>
    <t>FAIDI</t>
  </si>
  <si>
    <t>HAJRI</t>
  </si>
  <si>
    <t>NAOUEL</t>
  </si>
  <si>
    <t>ABBES</t>
  </si>
  <si>
    <t>KHIRA</t>
  </si>
  <si>
    <t>TALEBHASAN</t>
  </si>
  <si>
    <t>SAMARI</t>
  </si>
  <si>
    <t>KARIM</t>
  </si>
  <si>
    <t>SAHLI</t>
  </si>
  <si>
    <t>ZAIRI</t>
  </si>
  <si>
    <t>FARAH</t>
  </si>
  <si>
    <t>CHIHAOUI</t>
  </si>
  <si>
    <t>WALID</t>
  </si>
  <si>
    <t>FAOUZI</t>
  </si>
  <si>
    <t>ATHIMNI</t>
  </si>
  <si>
    <t>NEILA</t>
  </si>
  <si>
    <t>ELAIR</t>
  </si>
  <si>
    <t>ARBI</t>
  </si>
  <si>
    <t>BENBELGASEM</t>
  </si>
  <si>
    <t>HASNAOUI</t>
  </si>
  <si>
    <t>GARNAOUI</t>
  </si>
  <si>
    <t>OUSSAMA</t>
  </si>
  <si>
    <t>JENDOUBI</t>
  </si>
  <si>
    <t>WISSAL</t>
  </si>
  <si>
    <t>BEJAOUI</t>
  </si>
  <si>
    <t>MECHRGUI</t>
  </si>
  <si>
    <t>OUELHAZI</t>
  </si>
  <si>
    <t>OUERHANI</t>
  </si>
  <si>
    <t>MOHAMED</t>
  </si>
  <si>
    <t>ANISA</t>
  </si>
  <si>
    <t>SALIMA</t>
  </si>
  <si>
    <t>FATEN</t>
  </si>
  <si>
    <t>HARRABI</t>
  </si>
  <si>
    <t>JEBALI</t>
  </si>
  <si>
    <t>KHADHRAOUI</t>
  </si>
  <si>
    <t>SOUMAYA</t>
  </si>
  <si>
    <t>WAHIBA</t>
  </si>
  <si>
    <t>SOUAD</t>
  </si>
  <si>
    <t>HALAOUI</t>
  </si>
  <si>
    <t>TAGHOUTI</t>
  </si>
  <si>
    <t>BOUZIDI</t>
  </si>
  <si>
    <t>LOBNA</t>
  </si>
  <si>
    <t>TOUJANI</t>
  </si>
  <si>
    <t>AFEF</t>
  </si>
  <si>
    <t>ALAYET</t>
  </si>
  <si>
    <t>SIHEM</t>
  </si>
  <si>
    <t>HMISSI</t>
  </si>
  <si>
    <t>RADHIA</t>
  </si>
  <si>
    <t>MONIA</t>
  </si>
  <si>
    <t>BENMOUSSA</t>
  </si>
  <si>
    <t>MABROUK</t>
  </si>
  <si>
    <t>AYADI</t>
  </si>
  <si>
    <t>TAKOUA</t>
  </si>
  <si>
    <t>DHAOUADI</t>
  </si>
  <si>
    <t>IBNELHAJHELAL</t>
  </si>
  <si>
    <t>AHLEM</t>
  </si>
  <si>
    <t>IBIRI</t>
  </si>
  <si>
    <t>AJILI</t>
  </si>
  <si>
    <t>NAJEH</t>
  </si>
  <si>
    <t>MANOUBIA</t>
  </si>
  <si>
    <t>FEZAI</t>
  </si>
  <si>
    <t>HADDA</t>
  </si>
  <si>
    <t>SANDESNI</t>
  </si>
  <si>
    <t>MALEK</t>
  </si>
  <si>
    <t>WIDED</t>
  </si>
  <si>
    <t>MECHERGUI</t>
  </si>
  <si>
    <t>IHEB</t>
  </si>
  <si>
    <t>BOUSIF</t>
  </si>
  <si>
    <t>RAKIA</t>
  </si>
  <si>
    <t>SLIM</t>
  </si>
  <si>
    <t>BENABID</t>
  </si>
  <si>
    <t>MOUNA</t>
  </si>
  <si>
    <t>CHAABANI</t>
  </si>
  <si>
    <t>BASMA</t>
  </si>
  <si>
    <t>MHAMDI</t>
  </si>
  <si>
    <t>SGHIRI</t>
  </si>
  <si>
    <t>AMINA</t>
  </si>
  <si>
    <t>AOUADI</t>
  </si>
  <si>
    <t>NOUIRA</t>
  </si>
  <si>
    <t>TAAMALLI</t>
  </si>
  <si>
    <t>WIEM</t>
  </si>
  <si>
    <t>HIDRI</t>
  </si>
  <si>
    <t>SOUROUR</t>
  </si>
  <si>
    <t>ABID</t>
  </si>
  <si>
    <t>MAISSA</t>
  </si>
  <si>
    <t>MAATOUGUI</t>
  </si>
  <si>
    <t>JAIDI</t>
  </si>
  <si>
    <t>NAGAZI</t>
  </si>
  <si>
    <t>ISMAHEN</t>
  </si>
  <si>
    <t>HARBAOUI</t>
  </si>
  <si>
    <t>MOUHEDDINE</t>
  </si>
  <si>
    <t>BOUAFIA</t>
  </si>
  <si>
    <t>HOMRANI</t>
  </si>
  <si>
    <t>FOUED</t>
  </si>
  <si>
    <t>DHIFI</t>
  </si>
  <si>
    <t>GHODHBANI</t>
  </si>
  <si>
    <t>KHEDHRI</t>
  </si>
  <si>
    <t>BENHAJ</t>
  </si>
  <si>
    <t>ABDALLAH</t>
  </si>
  <si>
    <t>SAMEH</t>
  </si>
  <si>
    <t>ABDI</t>
  </si>
  <si>
    <t>HLELI</t>
  </si>
  <si>
    <t>ABDELKADER</t>
  </si>
  <si>
    <t>FIRAS</t>
  </si>
  <si>
    <t>BENBOULAID</t>
  </si>
  <si>
    <t>NOUR</t>
  </si>
  <si>
    <t>AMDOUNI</t>
  </si>
  <si>
    <t>FIDAA</t>
  </si>
  <si>
    <t>HAKIMA</t>
  </si>
  <si>
    <t>HAMEDI</t>
  </si>
  <si>
    <t>MEKNI</t>
  </si>
  <si>
    <t>SAHAR</t>
  </si>
  <si>
    <t>ABBASSI</t>
  </si>
  <si>
    <t>FADHILA</t>
  </si>
  <si>
    <t>GHADA</t>
  </si>
  <si>
    <t>MEZLINI</t>
  </si>
  <si>
    <t>KAABI</t>
  </si>
  <si>
    <t>BENMBAREK</t>
  </si>
  <si>
    <t>SABBAHI</t>
  </si>
  <si>
    <t>LOUATI</t>
  </si>
  <si>
    <t>SALHI</t>
  </si>
  <si>
    <t>NIHED</t>
  </si>
  <si>
    <t>AOUICHI</t>
  </si>
  <si>
    <t>SAHBENI</t>
  </si>
  <si>
    <t>BOUTHOURI</t>
  </si>
  <si>
    <t>MESSOUD</t>
  </si>
  <si>
    <t>DABOUSSI</t>
  </si>
  <si>
    <t>MAAMRI</t>
  </si>
  <si>
    <t>HAMROUNI</t>
  </si>
  <si>
    <t>NADIA</t>
  </si>
  <si>
    <t>KRISSAN</t>
  </si>
  <si>
    <t>TOUATI</t>
  </si>
  <si>
    <t>SAKHRI</t>
  </si>
  <si>
    <t>MONTASSAR</t>
  </si>
  <si>
    <t>KHAMAR</t>
  </si>
  <si>
    <t>ADHAM</t>
  </si>
  <si>
    <t>ABDESSATAR</t>
  </si>
  <si>
    <t>INTISSAR</t>
  </si>
  <si>
    <t>FETHI</t>
  </si>
  <si>
    <t>BENYOUSSEF</t>
  </si>
  <si>
    <t>KHLIFI</t>
  </si>
  <si>
    <t>KAMEL</t>
  </si>
  <si>
    <t>NAGGA</t>
  </si>
  <si>
    <t>ABED</t>
  </si>
  <si>
    <t>OUMAIMA</t>
  </si>
  <si>
    <t>OUERGHI</t>
  </si>
  <si>
    <t>MOKHTAR</t>
  </si>
  <si>
    <t>SALIM</t>
  </si>
  <si>
    <t>GUENI</t>
  </si>
  <si>
    <t>BENJEBRIL</t>
  </si>
  <si>
    <t>RAHALI</t>
  </si>
  <si>
    <t>MOUNIR</t>
  </si>
  <si>
    <t>BARAKET</t>
  </si>
  <si>
    <t>DHOUHA</t>
  </si>
  <si>
    <t>KOUKI</t>
  </si>
  <si>
    <t>YAHMADI</t>
  </si>
  <si>
    <t>BENJAAFAR</t>
  </si>
  <si>
    <t>TALBI</t>
  </si>
  <si>
    <t>CHAIEB</t>
  </si>
  <si>
    <t>NOURI</t>
  </si>
  <si>
    <t>THOURAYA</t>
  </si>
  <si>
    <t>RANIA</t>
  </si>
  <si>
    <t>MZAHDIA</t>
  </si>
  <si>
    <t>HEDIA</t>
  </si>
  <si>
    <t>SAGHROUN</t>
  </si>
  <si>
    <t>AMINE</t>
  </si>
  <si>
    <t>ZEDDINI</t>
  </si>
  <si>
    <t>HAIFA</t>
  </si>
  <si>
    <t>HABIB</t>
  </si>
  <si>
    <t>SALSABIL</t>
  </si>
  <si>
    <t>HICHEM</t>
  </si>
  <si>
    <t>ARGOUBI</t>
  </si>
  <si>
    <t>TAKOUT</t>
  </si>
  <si>
    <t>HIBA</t>
  </si>
  <si>
    <t>HIDOUSSI</t>
  </si>
  <si>
    <t>JEMAI</t>
  </si>
  <si>
    <t>JIHEN</t>
  </si>
  <si>
    <t>SOUIBI</t>
  </si>
  <si>
    <t>TEJ</t>
  </si>
  <si>
    <t>AKILI</t>
  </si>
  <si>
    <t>NAMOUCHI</t>
  </si>
  <si>
    <t>THABET</t>
  </si>
  <si>
    <t>BENNASR</t>
  </si>
  <si>
    <t>AMARA</t>
  </si>
  <si>
    <t>HOUCINE</t>
  </si>
  <si>
    <t>SDIRI</t>
  </si>
  <si>
    <t>DHAOUI</t>
  </si>
  <si>
    <t>JBALI</t>
  </si>
  <si>
    <t>LACHHEB</t>
  </si>
  <si>
    <t>ZRIBI</t>
  </si>
  <si>
    <t>ZIED</t>
  </si>
  <si>
    <t>ENNABLI</t>
  </si>
  <si>
    <t>WISSEM</t>
  </si>
  <si>
    <t>BELTAIEF</t>
  </si>
  <si>
    <t>BENSAID</t>
  </si>
  <si>
    <t>AOUIDETE</t>
  </si>
  <si>
    <t>MEDIOUNI</t>
  </si>
  <si>
    <t>SAKER</t>
  </si>
  <si>
    <t>NAFFETI</t>
  </si>
  <si>
    <t>CHARFEDDINE</t>
  </si>
  <si>
    <t>HAYKEL</t>
  </si>
  <si>
    <t>SEBAI</t>
  </si>
  <si>
    <t>BENJERBANIA</t>
  </si>
  <si>
    <t>SEIFEDDINE</t>
  </si>
  <si>
    <t>KEKLI</t>
  </si>
  <si>
    <t>TALEL</t>
  </si>
  <si>
    <t>HAFSI</t>
  </si>
  <si>
    <t>OMAR</t>
  </si>
  <si>
    <t>SOLTANI</t>
  </si>
  <si>
    <t>HOUSSEM</t>
  </si>
  <si>
    <t>BENJAFFEL</t>
  </si>
  <si>
    <t>GUEBLAOUI</t>
  </si>
  <si>
    <t>WAJDI</t>
  </si>
  <si>
    <t>ALI</t>
  </si>
  <si>
    <t>OUSSEMA</t>
  </si>
  <si>
    <t>TLIBA</t>
  </si>
  <si>
    <t>IDOUDI</t>
  </si>
  <si>
    <t>WAEL</t>
  </si>
  <si>
    <t>ELHAJJEM</t>
  </si>
  <si>
    <t>ANOUAR</t>
  </si>
  <si>
    <t>ZAGHOUANI</t>
  </si>
  <si>
    <t>OUNI</t>
  </si>
  <si>
    <t>ISSAM</t>
  </si>
  <si>
    <t>RAWAA</t>
  </si>
  <si>
    <t>AISSA</t>
  </si>
  <si>
    <t>INES</t>
  </si>
  <si>
    <t>ZAAGARI</t>
  </si>
  <si>
    <t>AMIR</t>
  </si>
  <si>
    <t>NASSIMA</t>
  </si>
  <si>
    <t>DABKI</t>
  </si>
  <si>
    <t>YOSRI</t>
  </si>
  <si>
    <t>KCHAOU</t>
  </si>
  <si>
    <t>DHIA</t>
  </si>
  <si>
    <t>SLITI</t>
  </si>
  <si>
    <t>NAHALI</t>
  </si>
  <si>
    <t>MZOUGHI</t>
  </si>
  <si>
    <t>EYA</t>
  </si>
  <si>
    <t>MAHMLI</t>
  </si>
  <si>
    <t>MABROUKA</t>
  </si>
  <si>
    <t>HELEL</t>
  </si>
  <si>
    <t>ABBESSI</t>
  </si>
  <si>
    <t>WASSIM</t>
  </si>
  <si>
    <t>GHASSEN</t>
  </si>
  <si>
    <t>OUHOUD</t>
  </si>
  <si>
    <t>JOUDA</t>
  </si>
  <si>
    <t>MOUJAHED</t>
  </si>
  <si>
    <t>TAKWA</t>
  </si>
  <si>
    <t>OTHMANI</t>
  </si>
  <si>
    <t>ZAKIA</t>
  </si>
  <si>
    <t>HAJJAJI</t>
  </si>
  <si>
    <t>HERMI</t>
  </si>
  <si>
    <t>OULHAZI</t>
  </si>
  <si>
    <t>SAEDI</t>
  </si>
  <si>
    <t>KAOUTHAR</t>
  </si>
  <si>
    <t>ABDAOUI</t>
  </si>
  <si>
    <t>ATIKA</t>
  </si>
  <si>
    <t>KABOUTI</t>
  </si>
  <si>
    <t>KHALOUFI</t>
  </si>
  <si>
    <t>SABIHA</t>
  </si>
  <si>
    <t>DALEL</t>
  </si>
  <si>
    <t>TOUMIA</t>
  </si>
  <si>
    <t>BENHAJJMABROUK</t>
  </si>
  <si>
    <t>BENHAMOUDA</t>
  </si>
  <si>
    <t>BRINI</t>
  </si>
  <si>
    <t>CHAOUACHI</t>
  </si>
  <si>
    <t>SLIMENI</t>
  </si>
  <si>
    <t>ZAROUK</t>
  </si>
  <si>
    <t>MAKRAM</t>
  </si>
  <si>
    <t>SAADAOUI</t>
  </si>
  <si>
    <t>DHAHBIA</t>
  </si>
  <si>
    <t>HAMMEMI</t>
  </si>
  <si>
    <t>KOURAICHI</t>
  </si>
  <si>
    <t>MEHRZIA</t>
  </si>
  <si>
    <t>TALEB</t>
  </si>
  <si>
    <t>MAY</t>
  </si>
  <si>
    <t>GUENICHI</t>
  </si>
  <si>
    <t>BOUAZIZ</t>
  </si>
  <si>
    <t>BANOURI</t>
  </si>
  <si>
    <t>HASSEN</t>
  </si>
  <si>
    <t>BEJI</t>
  </si>
  <si>
    <t>MARZOUKI</t>
  </si>
  <si>
    <t>JALILA</t>
  </si>
  <si>
    <t>GOUIDER</t>
  </si>
  <si>
    <t>WASSILA</t>
  </si>
  <si>
    <t>TAYAHI</t>
  </si>
  <si>
    <t>FARHANI</t>
  </si>
  <si>
    <t>IMED</t>
  </si>
  <si>
    <t>MLIKI</t>
  </si>
  <si>
    <t>HKIRI</t>
  </si>
  <si>
    <t>TAJA</t>
  </si>
  <si>
    <t>BOUMAIZA</t>
  </si>
  <si>
    <t>DERBEL</t>
  </si>
  <si>
    <t>OUSJI</t>
  </si>
  <si>
    <t>BELHECHMI</t>
  </si>
  <si>
    <t>ZOUHAIRA</t>
  </si>
  <si>
    <t>HAOUACHI</t>
  </si>
  <si>
    <t>BAHIA</t>
  </si>
  <si>
    <t>SAADI</t>
  </si>
  <si>
    <t>DHIB</t>
  </si>
  <si>
    <t>SOUKAINA</t>
  </si>
  <si>
    <t>NAGHMOUCHI</t>
  </si>
  <si>
    <t>KHANSA</t>
  </si>
  <si>
    <t>HABBACHI</t>
  </si>
  <si>
    <t>ISSAOUI</t>
  </si>
  <si>
    <t>SOUIHI</t>
  </si>
  <si>
    <t>MOUFIDA</t>
  </si>
  <si>
    <t>BENBOUMAIZA</t>
  </si>
  <si>
    <t>ZIDI</t>
  </si>
  <si>
    <t>BILEL</t>
  </si>
  <si>
    <t>BOUSLIMI</t>
  </si>
  <si>
    <t>MECHENI</t>
  </si>
  <si>
    <t>BARANI</t>
  </si>
  <si>
    <t>RYM</t>
  </si>
  <si>
    <t>AKROUTI</t>
  </si>
  <si>
    <t>HICHRI</t>
  </si>
  <si>
    <t>MAHDI</t>
  </si>
  <si>
    <t>SOUHAIEL</t>
  </si>
  <si>
    <t>NAZIHA</t>
  </si>
  <si>
    <t>DHOUIBI</t>
  </si>
  <si>
    <t>OUERGHEMI</t>
  </si>
  <si>
    <t>AZIZI</t>
  </si>
  <si>
    <t>HABIBA</t>
  </si>
  <si>
    <t>MISSAOUI</t>
  </si>
  <si>
    <t>JAWIDA</t>
  </si>
  <si>
    <t>NOUACHRI</t>
  </si>
  <si>
    <t>DALLAI</t>
  </si>
  <si>
    <t>HAMLAOUI</t>
  </si>
  <si>
    <t>TAYMAR</t>
  </si>
  <si>
    <t>IBRAHEM</t>
  </si>
  <si>
    <t>HERGLI</t>
  </si>
  <si>
    <t>SALAH</t>
  </si>
  <si>
    <t>NIDHAL</t>
  </si>
  <si>
    <t>HACHANI</t>
  </si>
  <si>
    <t>MEHREZ</t>
  </si>
  <si>
    <t>HASNA</t>
  </si>
  <si>
    <t>ACHRAF</t>
  </si>
  <si>
    <t>MASMOUDI</t>
  </si>
  <si>
    <t>DARAOUI</t>
  </si>
  <si>
    <t>HAMED</t>
  </si>
  <si>
    <t>AZZOUNI</t>
  </si>
  <si>
    <t>HCHAICHI</t>
  </si>
  <si>
    <t>CHEDLIA</t>
  </si>
  <si>
    <t>MAROUANI</t>
  </si>
  <si>
    <t>MOETEZ</t>
  </si>
  <si>
    <t>HAIKEL</t>
  </si>
  <si>
    <t>ELYESS</t>
  </si>
  <si>
    <t>MKADEM</t>
  </si>
  <si>
    <t>SAMAALI</t>
  </si>
  <si>
    <t>AKROUCH</t>
  </si>
  <si>
    <t>AZIZ</t>
  </si>
  <si>
    <t>ESSAOUDI</t>
  </si>
  <si>
    <t>JARARI</t>
  </si>
  <si>
    <t>BOUANI</t>
  </si>
  <si>
    <t>ZAGHDOUDI</t>
  </si>
  <si>
    <t>MEZNI</t>
  </si>
  <si>
    <t>HEND</t>
  </si>
  <si>
    <t>ZAHMOUL</t>
  </si>
  <si>
    <t>SAADIA</t>
  </si>
  <si>
    <t>ZIDANI</t>
  </si>
  <si>
    <t>SAOUDI</t>
  </si>
  <si>
    <t>DALILA</t>
  </si>
  <si>
    <t>BENSALEM</t>
  </si>
  <si>
    <t>CHEDI</t>
  </si>
  <si>
    <t>HARRAN</t>
  </si>
  <si>
    <t>MAHA</t>
  </si>
  <si>
    <t>FAKHRI</t>
  </si>
  <si>
    <t>MANNAI</t>
  </si>
  <si>
    <t>BARRANI</t>
  </si>
  <si>
    <t>TAYECHI</t>
  </si>
  <si>
    <t>MATRI</t>
  </si>
  <si>
    <t>MRABTI</t>
  </si>
  <si>
    <t>FAIEZ</t>
  </si>
  <si>
    <t>ROMANI</t>
  </si>
  <si>
    <t>CHAABI</t>
  </si>
  <si>
    <t>OUERTATANI</t>
  </si>
  <si>
    <t>SAMIHA</t>
  </si>
  <si>
    <t>MAHER</t>
  </si>
  <si>
    <t>NSIRI</t>
  </si>
  <si>
    <t>ZOUBEIR</t>
  </si>
  <si>
    <t>MAGHRAOUI</t>
  </si>
  <si>
    <t>ALA</t>
  </si>
  <si>
    <t>AWATEF</t>
  </si>
  <si>
    <t>TARHOUNI</t>
  </si>
  <si>
    <t>BOUSELMI</t>
  </si>
  <si>
    <t>FADHLAOUI</t>
  </si>
  <si>
    <t>KAYEL</t>
  </si>
  <si>
    <t>HEZZI</t>
  </si>
  <si>
    <t>GHRIBI</t>
  </si>
  <si>
    <t>CHIHEB</t>
  </si>
  <si>
    <t>CHANOUFI</t>
  </si>
  <si>
    <t>OTHMAN</t>
  </si>
  <si>
    <t>KHSIB</t>
  </si>
  <si>
    <t>CHAMI</t>
  </si>
  <si>
    <t>ZARAI</t>
  </si>
  <si>
    <t>ABDELHALIM</t>
  </si>
  <si>
    <t>SEBTI</t>
  </si>
  <si>
    <t>SAAFI</t>
  </si>
  <si>
    <t>ISLEM</t>
  </si>
  <si>
    <t>HZAMI</t>
  </si>
  <si>
    <t>ABDELHAK</t>
  </si>
  <si>
    <t>HANAFI</t>
  </si>
  <si>
    <t>HOUSSEMEDDINE</t>
  </si>
  <si>
    <t>GHAILEN</t>
  </si>
  <si>
    <t>KHARROUBI</t>
  </si>
  <si>
    <t>SAMAR</t>
  </si>
  <si>
    <t>DOGHMAN</t>
  </si>
  <si>
    <t>AYOUB</t>
  </si>
  <si>
    <t>HADIL</t>
  </si>
  <si>
    <t>KRAIDI</t>
  </si>
  <si>
    <t>MERIEM</t>
  </si>
  <si>
    <t>WAHIDA</t>
  </si>
  <si>
    <t>HABACHI</t>
  </si>
  <si>
    <t>GHALI</t>
  </si>
  <si>
    <t>SAIIDA</t>
  </si>
  <si>
    <t>SMIDA</t>
  </si>
  <si>
    <t>KHIARI</t>
  </si>
  <si>
    <t>MOUSSA</t>
  </si>
  <si>
    <t>BOUALI</t>
  </si>
  <si>
    <t>BENZARROUK</t>
  </si>
  <si>
    <t>MOUSSI</t>
  </si>
  <si>
    <t>DHAOUAFLI</t>
  </si>
  <si>
    <t>KOHLI</t>
  </si>
  <si>
    <t>HADHEMI</t>
  </si>
  <si>
    <t>NSIRA</t>
  </si>
  <si>
    <t>JELASSI</t>
  </si>
  <si>
    <t>ICHRAF</t>
  </si>
  <si>
    <t>RIHANI</t>
  </si>
  <si>
    <t>DACHRAOUI</t>
  </si>
  <si>
    <t>MRAYHI</t>
  </si>
  <si>
    <t>SELLAMI</t>
  </si>
  <si>
    <t>JABER</t>
  </si>
  <si>
    <t>BENGUAROUACH</t>
  </si>
  <si>
    <t>BASSEM</t>
  </si>
  <si>
    <t>ATIGUI</t>
  </si>
  <si>
    <t>TAYSIR</t>
  </si>
  <si>
    <t>SAWSEN</t>
  </si>
  <si>
    <t>MASSOUD</t>
  </si>
  <si>
    <t>MEKNASSI</t>
  </si>
  <si>
    <t>BALTI</t>
  </si>
  <si>
    <t>WAHID</t>
  </si>
  <si>
    <t>CHEKER</t>
  </si>
  <si>
    <t>CHOKRI</t>
  </si>
  <si>
    <t>SEIF</t>
  </si>
  <si>
    <t>KHELIFI</t>
  </si>
  <si>
    <t>MAROUAN</t>
  </si>
  <si>
    <t>MANSOUR</t>
  </si>
  <si>
    <t>DHIEB</t>
  </si>
  <si>
    <t>CHELBI</t>
  </si>
  <si>
    <t>BENESIFI</t>
  </si>
  <si>
    <t>ABDERAHMENE</t>
  </si>
  <si>
    <t>NEJI</t>
  </si>
  <si>
    <t>MANSOURI</t>
  </si>
  <si>
    <t>OMEZZINE</t>
  </si>
  <si>
    <t>NARJES</t>
  </si>
  <si>
    <t>RMILA</t>
  </si>
  <si>
    <t>ISMAIL</t>
  </si>
  <si>
    <t>ALAEDDINE</t>
  </si>
  <si>
    <t>SALLAMI</t>
  </si>
  <si>
    <t>LAMJED</t>
  </si>
  <si>
    <t>MLOUKI</t>
  </si>
  <si>
    <t>RAYEN</t>
  </si>
  <si>
    <t>NAIMI</t>
  </si>
  <si>
    <t>MAHOUACHI</t>
  </si>
  <si>
    <t>BENBOUTERAA</t>
  </si>
  <si>
    <t>MENDILI</t>
  </si>
  <si>
    <t>AREM</t>
  </si>
  <si>
    <t>WAJDA</t>
  </si>
  <si>
    <t>ABDELHAFIDH</t>
  </si>
  <si>
    <t>CHERIFA</t>
  </si>
  <si>
    <t>CHERIGUI</t>
  </si>
  <si>
    <t>HENI</t>
  </si>
  <si>
    <t>SOUDANI</t>
  </si>
  <si>
    <t>MLIK</t>
  </si>
  <si>
    <t>OURABI</t>
  </si>
  <si>
    <t>BENABDELAZIZMOHAMED</t>
  </si>
  <si>
    <t>ACHREF</t>
  </si>
  <si>
    <t>KHEDHER</t>
  </si>
  <si>
    <t>CHAOUCH</t>
  </si>
  <si>
    <t>BENABBESS</t>
  </si>
  <si>
    <t>CHOUIKHI</t>
  </si>
  <si>
    <t>ASKRI</t>
  </si>
  <si>
    <t>MARWEN</t>
  </si>
  <si>
    <t>TWAY</t>
  </si>
  <si>
    <t>ZOHRA</t>
  </si>
  <si>
    <t>RAHMANI</t>
  </si>
  <si>
    <t>BOUDHIAFI</t>
  </si>
  <si>
    <t>FAKHREDDINE</t>
  </si>
  <si>
    <t>BENDAHMEN</t>
  </si>
  <si>
    <t>NAJOUA</t>
  </si>
  <si>
    <t>RAFIA</t>
  </si>
  <si>
    <t>BADROUNI</t>
  </si>
  <si>
    <t>KRIFI</t>
  </si>
  <si>
    <t>WAJDEN</t>
  </si>
  <si>
    <t>SAID</t>
  </si>
  <si>
    <t>ARIBI</t>
  </si>
  <si>
    <t>THOUABTIA</t>
  </si>
  <si>
    <t>TAHENTI</t>
  </si>
  <si>
    <t>AGARBAOUI</t>
  </si>
  <si>
    <t>OUERTANI</t>
  </si>
  <si>
    <t>SELMA</t>
  </si>
  <si>
    <t>JEBARI</t>
  </si>
  <si>
    <t>BENKACEM</t>
  </si>
  <si>
    <t>SIRINE</t>
  </si>
  <si>
    <t>ANISSA</t>
  </si>
  <si>
    <t>DAKHLAOUI</t>
  </si>
  <si>
    <t>HAMRAOUI</t>
  </si>
  <si>
    <t>MOUHBI</t>
  </si>
  <si>
    <t>GHRABA</t>
  </si>
  <si>
    <t>TLILI</t>
  </si>
  <si>
    <t>SOFIEN</t>
  </si>
  <si>
    <t>NAJIA</t>
  </si>
  <si>
    <t>MASTOURI</t>
  </si>
  <si>
    <t>BENKRAIEM</t>
  </si>
  <si>
    <t>ATIA</t>
  </si>
  <si>
    <t>JAOUIDA</t>
  </si>
  <si>
    <t>AZZABI</t>
  </si>
  <si>
    <t>YASMINE</t>
  </si>
  <si>
    <t>BENKHMISS</t>
  </si>
  <si>
    <t>NAFOUTI</t>
  </si>
  <si>
    <t>BANANI</t>
  </si>
  <si>
    <t>HLEL</t>
  </si>
  <si>
    <t>BACCOUCHE</t>
  </si>
  <si>
    <t>AMANI</t>
  </si>
  <si>
    <t>KOUDHAI</t>
  </si>
  <si>
    <t>KHALFET</t>
  </si>
  <si>
    <t>MHADHBI</t>
  </si>
  <si>
    <t>WEDERNI</t>
  </si>
  <si>
    <t>HAFIEN</t>
  </si>
  <si>
    <t>KHALLAFI</t>
  </si>
  <si>
    <t>GHAOUARI</t>
  </si>
  <si>
    <t>ZERGUINI</t>
  </si>
  <si>
    <t>ESSIA</t>
  </si>
  <si>
    <t>RIMEH</t>
  </si>
  <si>
    <t>DHAMBRI</t>
  </si>
  <si>
    <t>TALOULI</t>
  </si>
  <si>
    <t>MAALAOUI</t>
  </si>
  <si>
    <t>ABOUAB</t>
  </si>
  <si>
    <t>BENSAAD</t>
  </si>
  <si>
    <t>BOUHALI</t>
  </si>
  <si>
    <t>BOUKHRIS</t>
  </si>
  <si>
    <t>RACHI</t>
  </si>
  <si>
    <t>MANAR</t>
  </si>
  <si>
    <t>KLAI</t>
  </si>
  <si>
    <t>ATTAFI</t>
  </si>
  <si>
    <t>ZOGHLAMI</t>
  </si>
  <si>
    <t>IBTIHEL</t>
  </si>
  <si>
    <t>BENNAJI</t>
  </si>
  <si>
    <t>ZAYNEB</t>
  </si>
  <si>
    <t>RAOUIA</t>
  </si>
  <si>
    <t>GHARNOUKI</t>
  </si>
  <si>
    <t>TAYARI</t>
  </si>
  <si>
    <t>BELKAHLA</t>
  </si>
  <si>
    <t>CHAFIA</t>
  </si>
  <si>
    <t>KHCHINI</t>
  </si>
  <si>
    <t>BENABDESSALEM</t>
  </si>
  <si>
    <t>DHOUIOUI</t>
  </si>
  <si>
    <t>LINDA</t>
  </si>
  <si>
    <t>HAFSAOUI</t>
  </si>
  <si>
    <t>AROUA</t>
  </si>
  <si>
    <t>ZIOUDI</t>
  </si>
  <si>
    <t>NASRALLAH</t>
  </si>
  <si>
    <t>MERAI</t>
  </si>
  <si>
    <t>JAOUADI</t>
  </si>
  <si>
    <t>JIHENE</t>
  </si>
  <si>
    <t>MELKI</t>
  </si>
  <si>
    <t>LAKHEL</t>
  </si>
  <si>
    <t>HADIR</t>
  </si>
  <si>
    <t>NABLI</t>
  </si>
  <si>
    <t>ABASSI</t>
  </si>
  <si>
    <t>RHAIEM</t>
  </si>
  <si>
    <t>ROUWAYDA</t>
  </si>
  <si>
    <t>MEFTAH</t>
  </si>
  <si>
    <t>FATHIA</t>
  </si>
  <si>
    <t>YAMNA</t>
  </si>
  <si>
    <t>SAFIA</t>
  </si>
  <si>
    <t>SOUDA</t>
  </si>
  <si>
    <t>BENAICHA</t>
  </si>
  <si>
    <t>BOUBAKER</t>
  </si>
  <si>
    <t>MEHRZI</t>
  </si>
  <si>
    <t>MENSI</t>
  </si>
  <si>
    <t>HAMIDA</t>
  </si>
  <si>
    <t>MOUALHI</t>
  </si>
  <si>
    <t>ONS</t>
  </si>
  <si>
    <t>SOFIENE</t>
  </si>
  <si>
    <t>ALOUANE</t>
  </si>
  <si>
    <t>NAOUI</t>
  </si>
  <si>
    <t>ABDELKEFI</t>
  </si>
  <si>
    <t>MADHIOUB</t>
  </si>
  <si>
    <t>ROUKHAMI</t>
  </si>
  <si>
    <t>MOURAD</t>
  </si>
  <si>
    <t>TAJINI</t>
  </si>
  <si>
    <t>JERIDI</t>
  </si>
  <si>
    <t>ROMDHANE</t>
  </si>
  <si>
    <t>BAGHOURI</t>
  </si>
  <si>
    <t>MBAREK</t>
  </si>
  <si>
    <t>FAOUZIA</t>
  </si>
  <si>
    <t>BOULAABI</t>
  </si>
  <si>
    <t>BENRABEH</t>
  </si>
  <si>
    <t>SLAMA</t>
  </si>
  <si>
    <t>BOUJEMAI</t>
  </si>
  <si>
    <t>WEJDEN</t>
  </si>
  <si>
    <t>GRAMI</t>
  </si>
  <si>
    <t>HANEN</t>
  </si>
  <si>
    <t>NSIBI</t>
  </si>
  <si>
    <t>HAFSIA</t>
  </si>
  <si>
    <t>AOUIMRI</t>
  </si>
  <si>
    <t>SENDESNI</t>
  </si>
  <si>
    <t>BENJEMAI</t>
  </si>
  <si>
    <t>BOUGOUSSA</t>
  </si>
  <si>
    <t>TOUIHRI</t>
  </si>
  <si>
    <t>REBAH</t>
  </si>
  <si>
    <t>CHTIOUI</t>
  </si>
  <si>
    <t>FETHIA</t>
  </si>
  <si>
    <t>BENMEDDEB</t>
  </si>
  <si>
    <t>BENKHLIFA</t>
  </si>
  <si>
    <t>YOSR</t>
  </si>
  <si>
    <t>REBAII</t>
  </si>
  <si>
    <t>SONDOS</t>
  </si>
  <si>
    <t>TEKAYA</t>
  </si>
  <si>
    <t>SAKR</t>
  </si>
  <si>
    <t>LARA</t>
  </si>
  <si>
    <t>DRISSI</t>
  </si>
  <si>
    <t>NAJAR</t>
  </si>
  <si>
    <t>TBOURSSKI</t>
  </si>
  <si>
    <t>KHANTOURI</t>
  </si>
  <si>
    <t>CHLAGOU</t>
  </si>
  <si>
    <t>GHIDHAOUI</t>
  </si>
  <si>
    <t>YASSMINE</t>
  </si>
  <si>
    <t>FOURAT</t>
  </si>
  <si>
    <t>BENMANSOUR</t>
  </si>
  <si>
    <t>LOUMERI</t>
  </si>
  <si>
    <t>BENNOURI</t>
  </si>
  <si>
    <t>MADAHI</t>
  </si>
  <si>
    <t>NAOUA</t>
  </si>
  <si>
    <t>OUANSSI</t>
  </si>
  <si>
    <t>GHAZGHAZI</t>
  </si>
  <si>
    <t>NESSRINE</t>
  </si>
  <si>
    <t>BOUZID</t>
  </si>
  <si>
    <t>NAFATI</t>
  </si>
  <si>
    <t>GUITNI</t>
  </si>
  <si>
    <t>NADRA</t>
  </si>
  <si>
    <t>ZOMMITI</t>
  </si>
  <si>
    <t>MAHDAOUI</t>
  </si>
  <si>
    <t>JELAILI</t>
  </si>
  <si>
    <t>AMMOURI</t>
  </si>
  <si>
    <t>BENTAYEB</t>
  </si>
  <si>
    <t>GHRAYRI</t>
  </si>
  <si>
    <t>CHAOUARI</t>
  </si>
  <si>
    <t>WAFI</t>
  </si>
  <si>
    <t>RAMI</t>
  </si>
  <si>
    <t>KAWTHER</t>
  </si>
  <si>
    <t>BENALAYET</t>
  </si>
  <si>
    <t>MARYEM</t>
  </si>
  <si>
    <t>BALLOUMI</t>
  </si>
  <si>
    <t>ABDERRAHMEN</t>
  </si>
  <si>
    <t>WARTENI</t>
  </si>
  <si>
    <t>RAZKI</t>
  </si>
  <si>
    <t>ELAMIRI</t>
  </si>
  <si>
    <t>MEDOURI</t>
  </si>
  <si>
    <t>RAGHBA</t>
  </si>
  <si>
    <t>BOUSSIDA</t>
  </si>
  <si>
    <t>BOUTHAYNA</t>
  </si>
  <si>
    <t>GHOFRAN</t>
  </si>
  <si>
    <t>ARAFA</t>
  </si>
  <si>
    <t>KHAWLA</t>
  </si>
  <si>
    <t>DAAJI</t>
  </si>
  <si>
    <t>FKIRI</t>
  </si>
  <si>
    <t>MSAADIYA</t>
  </si>
  <si>
    <t>SILITI</t>
  </si>
  <si>
    <t>TRAII</t>
  </si>
  <si>
    <t>KHAIRI</t>
  </si>
  <si>
    <t>OMRANI</t>
  </si>
  <si>
    <t>BENREMTANA</t>
  </si>
  <si>
    <t>OUMEIMA</t>
  </si>
  <si>
    <t>BELGACEM</t>
  </si>
  <si>
    <t>LABIEDH</t>
  </si>
  <si>
    <t>CHOUAIBI</t>
  </si>
  <si>
    <t>DHOUIFI</t>
  </si>
  <si>
    <t>LAILA</t>
  </si>
  <si>
    <t>RAFIAA</t>
  </si>
  <si>
    <t>SALOUA</t>
  </si>
  <si>
    <t>FARHATI</t>
  </si>
  <si>
    <t>JELLASSI</t>
  </si>
  <si>
    <t>HANNECHI</t>
  </si>
  <si>
    <t>JEBRI</t>
  </si>
  <si>
    <t>BOUTHEINA</t>
  </si>
  <si>
    <t>KAMMOUN</t>
  </si>
  <si>
    <t>GUIZANI</t>
  </si>
  <si>
    <t>ROUKAIA</t>
  </si>
  <si>
    <t>HANEM</t>
  </si>
  <si>
    <t>ZARROUK</t>
  </si>
  <si>
    <t>CHAABENI</t>
  </si>
  <si>
    <t>CHAYMA</t>
  </si>
  <si>
    <t>BJEOUI</t>
  </si>
  <si>
    <t>RAWDHA</t>
  </si>
  <si>
    <t>BENOTHMEN</t>
  </si>
  <si>
    <t>MEHMLI</t>
  </si>
  <si>
    <t>AZZA</t>
  </si>
  <si>
    <t>SELLIMI</t>
  </si>
  <si>
    <t>TESNIM</t>
  </si>
  <si>
    <t>HESSINE</t>
  </si>
  <si>
    <t>MAROUA</t>
  </si>
  <si>
    <t>MARWANI</t>
  </si>
  <si>
    <t>HOURIYA</t>
  </si>
  <si>
    <t>TAHRI</t>
  </si>
  <si>
    <t>TAHER</t>
  </si>
  <si>
    <t>WAHIB</t>
  </si>
  <si>
    <t>RIADH</t>
  </si>
  <si>
    <t>ARRABI</t>
  </si>
  <si>
    <t>SOUHAILA</t>
  </si>
  <si>
    <t>BENNOUR</t>
  </si>
  <si>
    <t>MEDINI</t>
  </si>
  <si>
    <t>AYACHI</t>
  </si>
  <si>
    <t>HADIA</t>
  </si>
  <si>
    <t>BENABAA</t>
  </si>
  <si>
    <t>LANDOLSI</t>
  </si>
  <si>
    <t>SALHA</t>
  </si>
  <si>
    <t>NAWRES</t>
  </si>
  <si>
    <t>HEBIBI</t>
  </si>
  <si>
    <t>KACHROUD</t>
  </si>
  <si>
    <t>AZZEBI</t>
  </si>
  <si>
    <t>ATEF</t>
  </si>
  <si>
    <t>HOSNI</t>
  </si>
  <si>
    <t>BENDHIF</t>
  </si>
  <si>
    <t>ABDERAHMEN</t>
  </si>
  <si>
    <t>NAWEL</t>
  </si>
  <si>
    <t>MOUNIRA</t>
  </si>
  <si>
    <t>AICHA</t>
  </si>
  <si>
    <t>BENAISSA</t>
  </si>
  <si>
    <t>ABDELKAFI</t>
  </si>
  <si>
    <t>GARMOUDA</t>
  </si>
  <si>
    <t>LACHEB</t>
  </si>
  <si>
    <t>LTIFI</t>
  </si>
  <si>
    <t>BOUKARI</t>
  </si>
  <si>
    <t>BENHSAN</t>
  </si>
  <si>
    <t>CYRINE</t>
  </si>
  <si>
    <t>SAÏDA</t>
  </si>
  <si>
    <t>MATOUSSI</t>
  </si>
  <si>
    <t>ABOUEB</t>
  </si>
  <si>
    <t>SLEH</t>
  </si>
  <si>
    <t>MADIOUNI</t>
  </si>
  <si>
    <t>SENDA</t>
  </si>
  <si>
    <t>METOUI</t>
  </si>
  <si>
    <t>YEFERNI</t>
  </si>
  <si>
    <t>DARDOURI</t>
  </si>
  <si>
    <t>BOULBABA</t>
  </si>
  <si>
    <t>BENROMDHANE</t>
  </si>
  <si>
    <t>RIABI</t>
  </si>
  <si>
    <t>CHAAOURIA</t>
  </si>
  <si>
    <t>HMIDI</t>
  </si>
  <si>
    <t>JAZIRI</t>
  </si>
  <si>
    <t>HARAM</t>
  </si>
  <si>
    <t>ROUISSI</t>
  </si>
  <si>
    <t>REBII</t>
  </si>
  <si>
    <t>BENZAYID</t>
  </si>
  <si>
    <t>EZZEDDINE</t>
  </si>
  <si>
    <t>MOUAZI</t>
  </si>
  <si>
    <t>BENAMARA</t>
  </si>
  <si>
    <t>SALOUHA</t>
  </si>
  <si>
    <t>GHRAIRI</t>
  </si>
  <si>
    <t>BOUCHRIT</t>
  </si>
  <si>
    <t>AIDI</t>
  </si>
  <si>
    <t>KASDAOUI</t>
  </si>
  <si>
    <t>JMAII</t>
  </si>
  <si>
    <t>GARI</t>
  </si>
  <si>
    <t>ZAYENI</t>
  </si>
  <si>
    <t>CHERNI</t>
  </si>
  <si>
    <t>AOUIDETTE</t>
  </si>
  <si>
    <t>SALLEMI</t>
  </si>
  <si>
    <t>BRAHMI</t>
  </si>
  <si>
    <t>FEYZA</t>
  </si>
  <si>
    <t>MNAJJA</t>
  </si>
  <si>
    <t>BALHOUENE</t>
  </si>
  <si>
    <t>FEDI</t>
  </si>
  <si>
    <t>HABBECHI</t>
  </si>
  <si>
    <t>SAADALLAH</t>
  </si>
  <si>
    <t>MOUTIAA</t>
  </si>
  <si>
    <t>MAIT</t>
  </si>
  <si>
    <t>HLIMA</t>
  </si>
  <si>
    <t>NAHLA</t>
  </si>
  <si>
    <t>Elwelhezi</t>
  </si>
  <si>
    <t>hala</t>
  </si>
  <si>
    <t>KHMIRI</t>
  </si>
  <si>
    <t>JABRANE</t>
  </si>
  <si>
    <t>HASSAN</t>
  </si>
  <si>
    <t>BELHIJJA</t>
  </si>
  <si>
    <t>ZAKRAOUI</t>
  </si>
  <si>
    <t>ERRIHANI</t>
  </si>
  <si>
    <t>WEJDENE</t>
  </si>
  <si>
    <t>HOUIJI</t>
  </si>
  <si>
    <t>HDHILI</t>
  </si>
  <si>
    <t>OUISSI</t>
  </si>
  <si>
    <t>MARAA</t>
  </si>
  <si>
    <t>IFAOUI</t>
  </si>
  <si>
    <t>ILHEM</t>
  </si>
  <si>
    <t>ARAARI</t>
  </si>
  <si>
    <t>ELKOURI</t>
  </si>
  <si>
    <t>GHARRAS</t>
  </si>
  <si>
    <t>MEDDEB</t>
  </si>
  <si>
    <t>HADDED</t>
  </si>
  <si>
    <t>MAKNI</t>
  </si>
  <si>
    <t>HADOUDI</t>
  </si>
  <si>
    <t>CHADIA</t>
  </si>
  <si>
    <t>ICHRAK</t>
  </si>
  <si>
    <t>TEBBINI</t>
  </si>
  <si>
    <t>AYA</t>
  </si>
  <si>
    <t>ZARRIM</t>
  </si>
  <si>
    <t>KASDALLI</t>
  </si>
  <si>
    <t>SAOUASSI</t>
  </si>
  <si>
    <t>AKIL</t>
  </si>
  <si>
    <t>YOSSRA</t>
  </si>
  <si>
    <t>BOUAALEG</t>
  </si>
  <si>
    <t>RABII</t>
  </si>
  <si>
    <t>ELWERTENI</t>
  </si>
  <si>
    <t>ESSAADAWI</t>
  </si>
  <si>
    <t>ELAARFAWI</t>
  </si>
  <si>
    <t>HOUWAYDA</t>
  </si>
  <si>
    <t>BAHRI</t>
  </si>
  <si>
    <t>DHAKAR</t>
  </si>
  <si>
    <t>ELKHLIFI</t>
  </si>
  <si>
    <t>FAIZA</t>
  </si>
  <si>
    <t>ETTAJINI</t>
  </si>
  <si>
    <t>OUERHENI</t>
  </si>
  <si>
    <t>HMILA</t>
  </si>
  <si>
    <t>BADER</t>
  </si>
  <si>
    <t>AZA</t>
  </si>
  <si>
    <t>BOUJBIRA</t>
  </si>
  <si>
    <t>BESDOURI</t>
  </si>
  <si>
    <t>LAKTI</t>
  </si>
  <si>
    <t>SABAI</t>
  </si>
  <si>
    <t>REKHAMI</t>
  </si>
  <si>
    <t>OUINI</t>
  </si>
  <si>
    <t>CHEWELI</t>
  </si>
  <si>
    <t>EBENAYED</t>
  </si>
  <si>
    <t>FATHI</t>
  </si>
  <si>
    <t>KHYARI</t>
  </si>
  <si>
    <t>NOURCHEN</t>
  </si>
  <si>
    <t>OUMEYMA</t>
  </si>
  <si>
    <t>BAHA</t>
  </si>
  <si>
    <t>MATTIA</t>
  </si>
  <si>
    <t>ANGELO</t>
  </si>
  <si>
    <t>RIDHA</t>
  </si>
  <si>
    <t>YATHREB</t>
  </si>
  <si>
    <t>NAMMOUCHI</t>
  </si>
  <si>
    <t>MECHERGI</t>
  </si>
  <si>
    <t>WECHTETI</t>
  </si>
  <si>
    <t>BOUDHRAA</t>
  </si>
  <si>
    <t>SALLOUHI</t>
  </si>
  <si>
    <t>NAJWA</t>
  </si>
  <si>
    <t>CHARGUI</t>
  </si>
  <si>
    <t>WAAD</t>
  </si>
  <si>
    <t>BAKOUCHI</t>
  </si>
  <si>
    <t>KHEZAMI</t>
  </si>
  <si>
    <t>NOURHENE</t>
  </si>
  <si>
    <t>MOLKA</t>
  </si>
  <si>
    <t>IBRAHMIA</t>
  </si>
  <si>
    <t>MEJDA</t>
  </si>
  <si>
    <t>ESHILI</t>
  </si>
  <si>
    <t>MADFII</t>
  </si>
  <si>
    <t>GHANDOURI</t>
  </si>
  <si>
    <t>CHAIBI</t>
  </si>
  <si>
    <t>DORAII</t>
  </si>
  <si>
    <t>MKAIDI</t>
  </si>
  <si>
    <t>CHALOUATI</t>
  </si>
  <si>
    <t>FTITI</t>
  </si>
  <si>
    <t>SOUDENI</t>
  </si>
  <si>
    <t>CHOUCHENE</t>
  </si>
  <si>
    <t>AKREM</t>
  </si>
  <si>
    <t>STITI</t>
  </si>
  <si>
    <t>JASSER</t>
  </si>
  <si>
    <t>SEGNI</t>
  </si>
  <si>
    <t>WEILI</t>
  </si>
  <si>
    <t>OUEDERNI</t>
  </si>
  <si>
    <t>SAFOUENE</t>
  </si>
  <si>
    <t>KARTELLI</t>
  </si>
  <si>
    <t>ABAYDI</t>
  </si>
  <si>
    <t>THALJA</t>
  </si>
  <si>
    <t>MAAOUI</t>
  </si>
  <si>
    <t>BOUGASSA</t>
  </si>
  <si>
    <t>AOUIDI</t>
  </si>
  <si>
    <t>MOUELHI</t>
  </si>
  <si>
    <t>BENRHOUMA</t>
  </si>
  <si>
    <t>BELHSSEN</t>
  </si>
  <si>
    <t>TAGOURTI</t>
  </si>
  <si>
    <t>RADHWA</t>
  </si>
  <si>
    <t>INSAF</t>
  </si>
  <si>
    <t>KRIMI</t>
  </si>
  <si>
    <t>AROUSSIA</t>
  </si>
  <si>
    <t>BCHIRA</t>
  </si>
  <si>
    <t>MALEKE</t>
  </si>
  <si>
    <t>KHEMILI</t>
  </si>
  <si>
    <t>BOULAARASS</t>
  </si>
  <si>
    <t>SELLITI</t>
  </si>
  <si>
    <t>ROUBI</t>
  </si>
  <si>
    <t>ABLA</t>
  </si>
  <si>
    <t>FADI</t>
  </si>
  <si>
    <t>KHALFALLAH</t>
  </si>
  <si>
    <t>BEN</t>
  </si>
  <si>
    <t>HARRAGHI</t>
  </si>
  <si>
    <t>ADHIMINI</t>
  </si>
  <si>
    <t>AJMI</t>
  </si>
  <si>
    <t>MRAIDI</t>
  </si>
  <si>
    <t>KODHAI</t>
  </si>
  <si>
    <t>REJAB</t>
  </si>
  <si>
    <t>HMAIDI</t>
  </si>
  <si>
    <t>REBEH</t>
  </si>
  <si>
    <t>TEHENTI</t>
  </si>
  <si>
    <t>MESBAHI</t>
  </si>
  <si>
    <t>FRAIJI</t>
  </si>
  <si>
    <t>BERBANA</t>
  </si>
  <si>
    <t>CHAAOUANI</t>
  </si>
  <si>
    <t>MASSOUDI</t>
  </si>
  <si>
    <t>AJIMI</t>
  </si>
  <si>
    <t>KASSAAOUI</t>
  </si>
  <si>
    <t>FEDIA</t>
  </si>
  <si>
    <t>MADHI</t>
  </si>
  <si>
    <t>BOUROGAA</t>
  </si>
  <si>
    <t>ZELFANI</t>
  </si>
  <si>
    <t>BENYAHYA</t>
  </si>
  <si>
    <t>NEZIHA</t>
  </si>
  <si>
    <t>DELLAI</t>
  </si>
  <si>
    <t>BENAMIRA</t>
  </si>
  <si>
    <t>KHABTHENI</t>
  </si>
  <si>
    <t>SOUIDI</t>
  </si>
  <si>
    <t>BEHRI</t>
  </si>
  <si>
    <t>BOCHRA</t>
  </si>
  <si>
    <t>GANOUATI</t>
  </si>
  <si>
    <t>GUEBSI</t>
  </si>
  <si>
    <t>SKHIRI</t>
  </si>
  <si>
    <t>WIFAK</t>
  </si>
  <si>
    <t>ADJMI</t>
  </si>
  <si>
    <t>ABDENNACEUR</t>
  </si>
  <si>
    <t>BACH</t>
  </si>
  <si>
    <t>DIOUANI</t>
  </si>
  <si>
    <t>AL</t>
  </si>
  <si>
    <t>SOUHIR</t>
  </si>
  <si>
    <t>MAAFI</t>
  </si>
  <si>
    <t>RAJHI</t>
  </si>
  <si>
    <t>BENTEKHYAT</t>
  </si>
  <si>
    <t>BALAHOUAN</t>
  </si>
  <si>
    <t>FERJENI</t>
  </si>
  <si>
    <t>ARFA</t>
  </si>
  <si>
    <t>SELMANI</t>
  </si>
  <si>
    <t>KAROUI</t>
  </si>
  <si>
    <t>ZARAA</t>
  </si>
  <si>
    <t>WALA</t>
  </si>
  <si>
    <t>GHERYANI</t>
  </si>
  <si>
    <t>RAOUYA</t>
  </si>
  <si>
    <t>SOUHAYLA</t>
  </si>
  <si>
    <t>BENTAHER</t>
  </si>
  <si>
    <t>ONES</t>
  </si>
  <si>
    <t>HATEM</t>
  </si>
  <si>
    <t>MONSER</t>
  </si>
  <si>
    <t>LASSAAD</t>
  </si>
  <si>
    <t>WASLI</t>
  </si>
  <si>
    <t>MARAM</t>
  </si>
  <si>
    <t>ARIJ</t>
  </si>
  <si>
    <t>HOUIMLI</t>
  </si>
  <si>
    <t>GARSI</t>
  </si>
  <si>
    <t>SEDIRI</t>
  </si>
  <si>
    <t>CHALBI</t>
  </si>
  <si>
    <t>SLII</t>
  </si>
  <si>
    <t>MAJOULI</t>
  </si>
  <si>
    <t>AFIFA</t>
  </si>
  <si>
    <t>FAROUK</t>
  </si>
  <si>
    <t>ELTIFI</t>
  </si>
  <si>
    <t>CHAOUALI</t>
  </si>
  <si>
    <t>SAHRAOUI</t>
  </si>
  <si>
    <t>MESBAH</t>
  </si>
  <si>
    <t>KHITEM</t>
  </si>
  <si>
    <t>CHEBI</t>
  </si>
  <si>
    <t>SIHAM</t>
  </si>
  <si>
    <t>DORII</t>
  </si>
  <si>
    <t>AKRI</t>
  </si>
  <si>
    <t>ZOUARI</t>
  </si>
  <si>
    <t>AZIZA</t>
  </si>
  <si>
    <t>HADDAJI</t>
  </si>
  <si>
    <t>NASRALLI</t>
  </si>
  <si>
    <t>GOROUACHI</t>
  </si>
  <si>
    <t>CHAALI</t>
  </si>
  <si>
    <t>AKILA</t>
  </si>
  <si>
    <t>JNEIH</t>
  </si>
  <si>
    <t>SEDERI</t>
  </si>
  <si>
    <t>WESLETI</t>
  </si>
  <si>
    <t>HAFIDHA</t>
  </si>
  <si>
    <t>Moumni</t>
  </si>
  <si>
    <t>Seifeddine</t>
  </si>
  <si>
    <t>BALSIM</t>
  </si>
  <si>
    <t>Haifa</t>
  </si>
  <si>
    <t>ALAYA</t>
  </si>
  <si>
    <t>MAKREM</t>
  </si>
  <si>
    <t>ZAINEB</t>
  </si>
  <si>
    <t>THEMRI</t>
  </si>
  <si>
    <t>RABIA</t>
  </si>
  <si>
    <t>IMENE</t>
  </si>
  <si>
    <t>KABIL</t>
  </si>
  <si>
    <t>AOUATEF</t>
  </si>
  <si>
    <t>ESSID</t>
  </si>
  <si>
    <t>ABDELWAHID</t>
  </si>
  <si>
    <t>MOEZ</t>
  </si>
  <si>
    <t>MONDHER</t>
  </si>
  <si>
    <t>CHEMKHI</t>
  </si>
  <si>
    <t>JAMAI</t>
  </si>
  <si>
    <t>SELLEMI</t>
  </si>
  <si>
    <t>LEFI</t>
  </si>
  <si>
    <t>GHAZWENI</t>
  </si>
  <si>
    <t>NIRINE</t>
  </si>
  <si>
    <t>CHIHI</t>
  </si>
  <si>
    <t>CHAIBNI</t>
  </si>
  <si>
    <t>BALDI</t>
  </si>
  <si>
    <t>GUECHI</t>
  </si>
  <si>
    <t>KHACHEB</t>
  </si>
  <si>
    <t>ANDOLSI</t>
  </si>
  <si>
    <t>ZAIER</t>
  </si>
  <si>
    <t>SMAALI</t>
  </si>
  <si>
    <t>SOUFIA</t>
  </si>
  <si>
    <t>BARKAOUI</t>
  </si>
  <si>
    <t>DEROUICHE</t>
  </si>
  <si>
    <t>MADYOUNI</t>
  </si>
  <si>
    <t>AJENI</t>
  </si>
  <si>
    <t>OUESLETI</t>
  </si>
  <si>
    <t>BEGHOURI</t>
  </si>
  <si>
    <t>EDDABJI</t>
  </si>
  <si>
    <t>HAZAR</t>
  </si>
  <si>
    <t>JANDOUBI</t>
  </si>
  <si>
    <t>CHAHBI</t>
  </si>
  <si>
    <t>RAED</t>
  </si>
  <si>
    <t>MATMATI</t>
  </si>
  <si>
    <t>YAZIDI</t>
  </si>
  <si>
    <t>MAAZAOUI</t>
  </si>
  <si>
    <t>WAHBI</t>
  </si>
  <si>
    <t>DAHMANI</t>
  </si>
  <si>
    <t>HAZEM</t>
  </si>
  <si>
    <t>SOULAIMA</t>
  </si>
  <si>
    <t>MOUNNA</t>
  </si>
  <si>
    <t>KHOUALDI</t>
  </si>
  <si>
    <t>LAKHDER</t>
  </si>
  <si>
    <t>MENYAR</t>
  </si>
  <si>
    <t>RANIM</t>
  </si>
  <si>
    <t>BOUGHDIRI</t>
  </si>
  <si>
    <t>EJJEY</t>
  </si>
  <si>
    <t>FADHEL</t>
  </si>
  <si>
    <t>HOUNAIDA</t>
  </si>
  <si>
    <t>JAIIDI</t>
  </si>
  <si>
    <t>YAMINA</t>
  </si>
  <si>
    <t>TAKA</t>
  </si>
  <si>
    <t>BOUGATFA</t>
  </si>
  <si>
    <t>DHOUADI</t>
  </si>
  <si>
    <t>MOKRANI</t>
  </si>
  <si>
    <t>KASMI</t>
  </si>
  <si>
    <t>HAILA</t>
  </si>
  <si>
    <t>RTIBA</t>
  </si>
  <si>
    <t>ROUIHEM</t>
  </si>
  <si>
    <t>GHANJETI</t>
  </si>
  <si>
    <t>ALIA</t>
  </si>
  <si>
    <t>SLIMANI</t>
  </si>
  <si>
    <t>JEMAII</t>
  </si>
  <si>
    <t>SABRI</t>
  </si>
  <si>
    <t>MAHERZIA</t>
  </si>
  <si>
    <t>HALOUI</t>
  </si>
  <si>
    <t>FERSI</t>
  </si>
  <si>
    <t>BEDHIEF</t>
  </si>
  <si>
    <t>MOUBARKA</t>
  </si>
  <si>
    <t>DALANDA</t>
  </si>
  <si>
    <t>AMIRI</t>
  </si>
  <si>
    <t>ESSGHAIER</t>
  </si>
  <si>
    <t>YAAKOUB</t>
  </si>
  <si>
    <t>SOUWAII</t>
  </si>
  <si>
    <t>BERINISSI</t>
  </si>
  <si>
    <t>ROUINE</t>
  </si>
  <si>
    <t>MEFTAHI</t>
  </si>
  <si>
    <t>RHOUMA</t>
  </si>
  <si>
    <t>SAYAH</t>
  </si>
  <si>
    <t>HARZI</t>
  </si>
  <si>
    <t>BOUSSIF</t>
  </si>
  <si>
    <t>FOUZAII</t>
  </si>
  <si>
    <t>RAMZI</t>
  </si>
  <si>
    <t>BEDOUI</t>
  </si>
  <si>
    <t>RICHAOUI</t>
  </si>
  <si>
    <t>SALMI</t>
  </si>
  <si>
    <t>SAMAH</t>
  </si>
  <si>
    <t>MAHMOUD</t>
  </si>
  <si>
    <t>DJOBI</t>
  </si>
  <si>
    <t>NAWRESS</t>
  </si>
  <si>
    <t>TORKHANI</t>
  </si>
  <si>
    <t>CHOUROUK</t>
  </si>
  <si>
    <t>ARAAR</t>
  </si>
  <si>
    <t>FAZAII</t>
  </si>
  <si>
    <t>CHIHANI</t>
  </si>
  <si>
    <t>GHAZI</t>
  </si>
  <si>
    <t>TARIFI</t>
  </si>
  <si>
    <t>OUNISSI</t>
  </si>
  <si>
    <t>GARAMI</t>
  </si>
  <si>
    <t>BASSMA</t>
  </si>
  <si>
    <t>JALLALI</t>
  </si>
  <si>
    <t>HABECHI</t>
  </si>
  <si>
    <t>REFAOUI</t>
  </si>
  <si>
    <t>KAMAIRI</t>
  </si>
  <si>
    <t>GHOZZI</t>
  </si>
  <si>
    <t>ASSIA</t>
  </si>
  <si>
    <t>TAHA</t>
  </si>
  <si>
    <t>MAROUKI</t>
  </si>
  <si>
    <t>SOUILHI</t>
  </si>
  <si>
    <t>GHABRI</t>
  </si>
  <si>
    <t>RAWYA</t>
  </si>
  <si>
    <t>ELTAIFI</t>
  </si>
  <si>
    <t>ESSMIN</t>
  </si>
  <si>
    <t>ARIFI</t>
  </si>
  <si>
    <t>BOUKESRA</t>
  </si>
  <si>
    <t>TEKIKI</t>
  </si>
  <si>
    <t>SAMTI</t>
  </si>
  <si>
    <t>LASSOUAD</t>
  </si>
  <si>
    <t>BOUZAYENI</t>
  </si>
  <si>
    <t>BABOURI</t>
  </si>
  <si>
    <t>DELILI</t>
  </si>
  <si>
    <t>KHALDI</t>
  </si>
  <si>
    <t>NADER</t>
  </si>
  <si>
    <t>WERTANI</t>
  </si>
  <si>
    <t>YEMNA</t>
  </si>
  <si>
    <t>BELHAJ</t>
  </si>
  <si>
    <t>GUIZENI</t>
  </si>
  <si>
    <t>JAWEHER</t>
  </si>
  <si>
    <t>JALLOUL</t>
  </si>
  <si>
    <t>BETAHER</t>
  </si>
  <si>
    <t>TAYACHI</t>
  </si>
  <si>
    <t>YAHMEDI</t>
  </si>
  <si>
    <t>MONJIA</t>
  </si>
  <si>
    <t>Bougassa</t>
  </si>
  <si>
    <t>samiha</t>
  </si>
  <si>
    <t>GNICHI</t>
  </si>
  <si>
    <t>MIGHRI</t>
  </si>
  <si>
    <t>SAKOUHI</t>
  </si>
  <si>
    <t>MAHBOULI</t>
  </si>
  <si>
    <t>AYADA</t>
  </si>
  <si>
    <t>ILYESS</t>
  </si>
  <si>
    <t>MEBARKI</t>
  </si>
  <si>
    <t>ELLAFI</t>
  </si>
  <si>
    <t>MADOURI</t>
  </si>
  <si>
    <t>DHIFLI</t>
  </si>
  <si>
    <t>MAYSSA</t>
  </si>
  <si>
    <t>NAFETI</t>
  </si>
  <si>
    <t>HAFEDH</t>
  </si>
  <si>
    <t>MERABET</t>
  </si>
  <si>
    <t>OUARDA</t>
  </si>
  <si>
    <t>ABRAR</t>
  </si>
  <si>
    <t>NOUIGUI</t>
  </si>
  <si>
    <t>MEZOUGHI</t>
  </si>
  <si>
    <t>KHAMMESSI</t>
  </si>
  <si>
    <t>HAMLAJI</t>
  </si>
  <si>
    <t>KEDDIDI</t>
  </si>
  <si>
    <t>HEMAL</t>
  </si>
  <si>
    <t>MALIKA</t>
  </si>
  <si>
    <t>NOUNI</t>
  </si>
  <si>
    <t>BACHIR</t>
  </si>
  <si>
    <t>SBOURI</t>
  </si>
  <si>
    <t>ATTEBI</t>
  </si>
  <si>
    <t>TOUJENI</t>
  </si>
  <si>
    <t>HABLANI</t>
  </si>
  <si>
    <t>DHEHBI</t>
  </si>
  <si>
    <t>CHAHBENI</t>
  </si>
  <si>
    <t>MENASRIA</t>
  </si>
  <si>
    <t>MESALMI</t>
  </si>
  <si>
    <t>HASSINE</t>
  </si>
  <si>
    <t>BAHLI</t>
  </si>
  <si>
    <t>SRAYRI</t>
  </si>
  <si>
    <t>KETHIRI</t>
  </si>
  <si>
    <t>JABARI</t>
  </si>
  <si>
    <t>AKARI</t>
  </si>
  <si>
    <t>YOMNA</t>
  </si>
  <si>
    <t>FTIMA</t>
  </si>
  <si>
    <t>BOUGHALMI</t>
  </si>
  <si>
    <t>RIHEM</t>
  </si>
  <si>
    <t>SOULI</t>
  </si>
  <si>
    <t>SOUAWAH</t>
  </si>
  <si>
    <t>SEBAII</t>
  </si>
  <si>
    <t>ECHI</t>
  </si>
  <si>
    <t>MEGHIRBI</t>
  </si>
  <si>
    <t>TOUNSI</t>
  </si>
  <si>
    <t>LABIB</t>
  </si>
  <si>
    <t>ABIDLI</t>
  </si>
  <si>
    <t>FATFOUTA</t>
  </si>
  <si>
    <t>BENHISSI</t>
  </si>
  <si>
    <t>LAABIDI</t>
  </si>
  <si>
    <t>MGHIRBI</t>
  </si>
  <si>
    <t>KAMILIA</t>
  </si>
  <si>
    <t>MOKAADI</t>
  </si>
  <si>
    <t>BEDRI</t>
  </si>
  <si>
    <t>MEJAHED</t>
  </si>
  <si>
    <t>HARAGHI</t>
  </si>
  <si>
    <t>MOHSEN</t>
  </si>
  <si>
    <t>AYECHI</t>
  </si>
  <si>
    <t>BAYA</t>
  </si>
  <si>
    <t>CHEDIA</t>
  </si>
  <si>
    <t>KHARBOUCH</t>
  </si>
  <si>
    <t>BOUKHADRA</t>
  </si>
  <si>
    <t>TOUIL</t>
  </si>
  <si>
    <t>ZEDINI</t>
  </si>
  <si>
    <t>KOUASMI</t>
  </si>
  <si>
    <t>SAIDENI</t>
  </si>
  <si>
    <t>ABESSI</t>
  </si>
  <si>
    <t>GHOUL</t>
  </si>
  <si>
    <t>SENGRI</t>
  </si>
  <si>
    <t>HEJER</t>
  </si>
  <si>
    <t>BALKIS</t>
  </si>
  <si>
    <t>HABBOUBI</t>
  </si>
  <si>
    <t>ZERAII</t>
  </si>
  <si>
    <t>OURIMI</t>
  </si>
  <si>
    <t>RACHIDA</t>
  </si>
  <si>
    <t>CHIHA</t>
  </si>
  <si>
    <t>MARDASSI</t>
  </si>
  <si>
    <t>INESS</t>
  </si>
  <si>
    <t>TOUZER</t>
  </si>
  <si>
    <t>TIZAOUI</t>
  </si>
  <si>
    <t>HADDAD</t>
  </si>
  <si>
    <t>LABOUDI</t>
  </si>
  <si>
    <t>GANOUNI</t>
  </si>
  <si>
    <t>ADEM</t>
  </si>
  <si>
    <t>HINDA</t>
  </si>
  <si>
    <t>MANNA</t>
  </si>
  <si>
    <t>OUELHEZI</t>
  </si>
  <si>
    <t>FERIEL</t>
  </si>
  <si>
    <t>MERVET</t>
  </si>
  <si>
    <t>CHOUCHEN</t>
  </si>
  <si>
    <t>AYOUBI</t>
  </si>
  <si>
    <t>CHIRAZ</t>
  </si>
  <si>
    <t>MELITI</t>
  </si>
  <si>
    <t>NAJAHI</t>
  </si>
  <si>
    <t>ALTAF</t>
  </si>
  <si>
    <t>HAOUAT</t>
  </si>
  <si>
    <t>OUJI</t>
  </si>
  <si>
    <t>BELHACHMI</t>
  </si>
  <si>
    <t>YAHMDI</t>
  </si>
  <si>
    <t>TRABELSSI</t>
  </si>
  <si>
    <t>SELLMI</t>
  </si>
  <si>
    <t>WAED</t>
  </si>
  <si>
    <t>HAMAMI</t>
  </si>
  <si>
    <t>BALGHOUTHI</t>
  </si>
  <si>
    <t>IITIDEL</t>
  </si>
  <si>
    <t>ZEMEMI</t>
  </si>
  <si>
    <t>ARABI</t>
  </si>
  <si>
    <t>ZAHWA</t>
  </si>
  <si>
    <t>FAZI</t>
  </si>
  <si>
    <t>MAAMOURI</t>
  </si>
  <si>
    <t>ELHAMDI</t>
  </si>
  <si>
    <t>SAJA</t>
  </si>
  <si>
    <t>AOUMRI</t>
  </si>
  <si>
    <t>BRAHIM</t>
  </si>
  <si>
    <t>JAFELI</t>
  </si>
  <si>
    <t>ZINA</t>
  </si>
  <si>
    <t>KHMISSI</t>
  </si>
  <si>
    <t>TAYSSIR</t>
  </si>
  <si>
    <t>JAWAHER</t>
  </si>
  <si>
    <t>DHAOUEDI</t>
  </si>
  <si>
    <t>JBELI</t>
  </si>
  <si>
    <t>CHAKRAOUI</t>
  </si>
  <si>
    <t>KBELI</t>
  </si>
  <si>
    <t>HAKI</t>
  </si>
  <si>
    <t>FERCHICI</t>
  </si>
  <si>
    <t>ACHWEK</t>
  </si>
  <si>
    <t>NJEIMI</t>
  </si>
  <si>
    <t>IIR</t>
  </si>
  <si>
    <t>ABDELAOUI</t>
  </si>
  <si>
    <t>HANECHI</t>
  </si>
  <si>
    <t>HAJ  IBRAHIM</t>
  </si>
  <si>
    <t>BENHAJ ABDALLAH</t>
  </si>
  <si>
    <t>BOU AOUD</t>
  </si>
  <si>
    <t>CHEBBI MOHAMED</t>
  </si>
  <si>
    <t>MEKNI FAKHR</t>
  </si>
  <si>
    <t>BSIR HOUDAIBI</t>
  </si>
  <si>
    <t>BENHADJ  ALI</t>
  </si>
  <si>
    <t xml:space="preserve">JOUINI  </t>
  </si>
  <si>
    <t>DHIA EL HAK</t>
  </si>
  <si>
    <t>MAATALLAH  HAMMAMI</t>
  </si>
  <si>
    <t>HAMMAMI MOHAMED</t>
  </si>
  <si>
    <t>HAMADI CHAOUACHI</t>
  </si>
  <si>
    <t>EL MAY</t>
  </si>
  <si>
    <t>EL HADJ</t>
  </si>
  <si>
    <t>MOHAMED AZIZ</t>
  </si>
  <si>
    <t>MOHAMED HABIB</t>
  </si>
  <si>
    <t>MOHAMED MALEK</t>
  </si>
  <si>
    <t>IBN EL HAJ HELAL</t>
  </si>
  <si>
    <t>MOHAMED ALI</t>
  </si>
  <si>
    <t>MOHAMED SALAH</t>
  </si>
  <si>
    <t>MOHAMED LAMJED</t>
  </si>
  <si>
    <t>MOHAMED FIRAS</t>
  </si>
  <si>
    <t>ALA EDDINE</t>
  </si>
  <si>
    <t xml:space="preserve">BENYEMNA </t>
  </si>
  <si>
    <t>NOUR EL HOUDA</t>
  </si>
  <si>
    <t>ABDALLAH ARBIA</t>
  </si>
  <si>
    <t>MOHAMED RABIE</t>
  </si>
  <si>
    <t>AMDOUNI KOUKI</t>
  </si>
  <si>
    <t>EL MCHIRGUI</t>
  </si>
  <si>
    <t>AMDOUNI ROMDHANI</t>
  </si>
  <si>
    <t>IBN BOUHOULI</t>
  </si>
  <si>
    <t>FAKHR TEJ</t>
  </si>
  <si>
    <t>EL IRMANI</t>
  </si>
  <si>
    <t>MOHAMED FEDI</t>
  </si>
  <si>
    <t>OM EZZINE</t>
  </si>
  <si>
    <t>BADER EDDINE</t>
  </si>
  <si>
    <t>GAIDI  ABDERAZEK</t>
  </si>
  <si>
    <t xml:space="preserve"> MARIEM</t>
  </si>
  <si>
    <t>EL MEJRI</t>
  </si>
  <si>
    <t>SEIF EDDINE</t>
  </si>
  <si>
    <t>EL KADRI</t>
  </si>
  <si>
    <t>EL MOZZI</t>
  </si>
  <si>
    <t>BEN SAID</t>
  </si>
  <si>
    <t>RAIES NABILA</t>
  </si>
  <si>
    <t>JAMI HENDA</t>
  </si>
  <si>
    <t>AL ACHI</t>
  </si>
  <si>
    <t>BEN HAMDEN</t>
  </si>
  <si>
    <t>BEN ROMDHANE</t>
  </si>
  <si>
    <t>BEN KHLIFA</t>
  </si>
  <si>
    <t>BEN ALI</t>
  </si>
  <si>
    <t>TABOUBI HACHANI</t>
  </si>
  <si>
    <t>BEN MABROUK</t>
  </si>
  <si>
    <t>BEN AMMAR</t>
  </si>
  <si>
    <t>EL FALLAH</t>
  </si>
  <si>
    <t>BEN MASSOUD</t>
  </si>
  <si>
    <t>BEN LAKHDHER</t>
  </si>
  <si>
    <t>BEN FADHEL</t>
  </si>
  <si>
    <t>BEN ARBI</t>
  </si>
  <si>
    <t>BEN AMOR</t>
  </si>
  <si>
    <t>BEN AHMED</t>
  </si>
  <si>
    <t>BEN AYED</t>
  </si>
  <si>
    <t>BEN RHOUMA</t>
  </si>
  <si>
    <t>BEN MILED</t>
  </si>
  <si>
    <t>BEN DAALI</t>
  </si>
  <si>
    <t>BOUABDALLAH NOUR</t>
  </si>
  <si>
    <t>BEN SALAH</t>
  </si>
  <si>
    <t>BEN AMAR</t>
  </si>
  <si>
    <t xml:space="preserve"> HANEN</t>
  </si>
  <si>
    <t>BEN HAMMOUDA</t>
  </si>
  <si>
    <t>BEN SADOK</t>
  </si>
  <si>
    <t>BEN CHAABEN</t>
  </si>
  <si>
    <t xml:space="preserve"> ASMA</t>
  </si>
  <si>
    <t>BEN CHAOUECH</t>
  </si>
  <si>
    <t>ARFA AFEF</t>
  </si>
  <si>
    <t>MOHAMED RAYEN</t>
  </si>
  <si>
    <t>ARFA SANA</t>
  </si>
  <si>
    <t>BEN EL HADJ ALI</t>
  </si>
  <si>
    <t>MOHAMED HAMZA</t>
  </si>
  <si>
    <t>BOU ALI</t>
  </si>
  <si>
    <t xml:space="preserve"> DALENDA</t>
  </si>
  <si>
    <t>BEN GHDIRA</t>
  </si>
  <si>
    <t>EL ABED</t>
  </si>
  <si>
    <t>GASSOUMI MALEK</t>
  </si>
  <si>
    <t>BEN ARFA</t>
  </si>
  <si>
    <t>BEN ABDALLAH</t>
  </si>
  <si>
    <t>BEN ALIA</t>
  </si>
  <si>
    <t>HEDHILI NOUR</t>
  </si>
  <si>
    <t>BEN ABDELWAHID</t>
  </si>
  <si>
    <t>BEN SALEM</t>
  </si>
  <si>
    <t>BEN GHEYADHA</t>
  </si>
  <si>
    <t>BEN  KOUIDER</t>
  </si>
  <si>
    <t>BENI OMAR</t>
  </si>
  <si>
    <t>MOHAMED IHEB</t>
  </si>
  <si>
    <t>BEN HMIDA</t>
  </si>
  <si>
    <t>EL BANENI</t>
  </si>
  <si>
    <t>EL HAOUAMI</t>
  </si>
  <si>
    <t>JAMEL EL DINE</t>
  </si>
  <si>
    <t xml:space="preserve"> SAMIA</t>
  </si>
  <si>
    <t>BEN ARBIA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</si>
</sst>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"/>
    <numFmt numFmtId="165" formatCode="00"/>
    <numFmt numFmtId="166" formatCode="00000"/>
    <numFmt numFmtId="167" formatCode="00000000000"/>
    <numFmt numFmtId="168" formatCode="0.000"/>
    <numFmt numFmtId="169" formatCode="_-* #,##0_-;\-* #,##0_-;_-* &quot;-&quot;??_-;_-@_-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8"/>
      <color theme="1"/>
      <name val="Aptos Narrow"/>
      <family val="2"/>
      <scheme val="minor"/>
    </font>
    <font>
      <i/>
      <sz val="8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8"/>
      <color theme="1"/>
      <name val="Aptos Narrow"/>
      <family val="2"/>
      <scheme val="minor"/>
    </font>
    <font>
      <i/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i/>
      <sz val="8"/>
      <color rgb="FFFF0000"/>
      <name val="Aptos Narrow"/>
      <family val="2"/>
      <scheme val="minor"/>
    </font>
    <font>
      <sz val="11"/>
      <color theme="1"/>
      <name val="Book Antiqua"/>
      <family val="1"/>
    </font>
    <font>
      <i/>
      <sz val="9"/>
      <name val="Aptos Narrow"/>
      <family val="2"/>
      <scheme val="minor"/>
    </font>
    <font>
      <sz val="9"/>
      <name val="Aptos Narrow"/>
      <family val="2"/>
      <scheme val="minor"/>
    </font>
    <font>
      <sz val="11"/>
      <color theme="1"/>
      <name val="Times New Roman"/>
      <family val="1"/>
    </font>
    <font>
      <sz val="8"/>
      <name val="Aptos Narrow"/>
      <family val="2"/>
      <scheme val="minor"/>
    </font>
    <font>
      <b/>
      <sz val="9"/>
      <color rgb="FFFF000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D0EEF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5732B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2E6E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99FF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2" borderId="1" applyNumberFormat="0" applyAlignment="0" applyProtection="0"/>
  </cellStyleXfs>
  <cellXfs count="174">
    <xf numFmtId="0" fontId="0" fillId="0" borderId="0" xfId="0"/>
    <xf numFmtId="0" fontId="5" fillId="3" borderId="0" xfId="0" applyFont="1" applyFill="1" applyAlignment="1">
      <alignment horizontal="center" vertical="center" wrapText="1"/>
    </xf>
    <xf numFmtId="14" fontId="5" fillId="3" borderId="0" xfId="0" applyNumberFormat="1" applyFont="1" applyFill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7" fillId="4" borderId="0" xfId="0" applyFont="1" applyFill="1" applyAlignment="1">
      <alignment horizontal="center"/>
    </xf>
    <xf numFmtId="14" fontId="6" fillId="0" borderId="0" xfId="0" applyNumberFormat="1" applyFont="1" applyAlignment="1">
      <alignment horizontal="center"/>
    </xf>
    <xf numFmtId="0" fontId="6" fillId="5" borderId="0" xfId="0" applyFont="1" applyFill="1" applyAlignment="1">
      <alignment horizontal="center"/>
    </xf>
    <xf numFmtId="4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0" fillId="0" borderId="0" xfId="0" quotePrefix="1"/>
    <xf numFmtId="1" fontId="6" fillId="0" borderId="0" xfId="0" applyNumberFormat="1" applyFont="1" applyAlignment="1">
      <alignment horizontal="center"/>
    </xf>
    <xf numFmtId="14" fontId="8" fillId="5" borderId="0" xfId="0" quotePrefix="1" applyNumberFormat="1" applyFont="1" applyFill="1" applyAlignment="1">
      <alignment horizontal="left"/>
    </xf>
    <xf numFmtId="0" fontId="8" fillId="5" borderId="0" xfId="0" applyFont="1" applyFill="1" applyAlignment="1">
      <alignment horizontal="center"/>
    </xf>
    <xf numFmtId="165" fontId="8" fillId="0" borderId="0" xfId="0" quotePrefix="1" applyNumberFormat="1" applyFont="1" applyAlignment="1">
      <alignment horizontal="left"/>
    </xf>
    <xf numFmtId="166" fontId="8" fillId="0" borderId="0" xfId="0" quotePrefix="1" applyNumberFormat="1" applyFont="1" applyAlignment="1">
      <alignment horizontal="left"/>
    </xf>
    <xf numFmtId="167" fontId="8" fillId="0" borderId="0" xfId="0" quotePrefix="1" applyNumberFormat="1" applyFont="1" applyAlignment="1">
      <alignment horizontal="left"/>
    </xf>
    <xf numFmtId="49" fontId="2" fillId="6" borderId="2" xfId="2" applyNumberFormat="1" applyFill="1" applyBorder="1" applyProtection="1">
      <protection locked="0"/>
    </xf>
    <xf numFmtId="1" fontId="6" fillId="7" borderId="0" xfId="0" applyNumberFormat="1" applyFont="1" applyFill="1" applyAlignment="1">
      <alignment horizontal="center"/>
    </xf>
    <xf numFmtId="1" fontId="6" fillId="5" borderId="0" xfId="0" applyNumberFormat="1" applyFont="1" applyFill="1" applyAlignment="1">
      <alignment horizontal="left"/>
    </xf>
    <xf numFmtId="1" fontId="6" fillId="5" borderId="0" xfId="0" applyNumberFormat="1" applyFont="1" applyFill="1" applyAlignment="1">
      <alignment horizontal="center"/>
    </xf>
    <xf numFmtId="3" fontId="9" fillId="0" borderId="0" xfId="0" applyNumberFormat="1" applyFont="1" applyAlignment="1">
      <alignment horizontal="center"/>
    </xf>
    <xf numFmtId="168" fontId="2" fillId="8" borderId="1" xfId="2" applyNumberFormat="1" applyFill="1" applyProtection="1">
      <protection locked="0"/>
    </xf>
    <xf numFmtId="49" fontId="2" fillId="6" borderId="1" xfId="2" applyNumberFormat="1" applyFill="1" applyProtection="1">
      <protection locked="0"/>
    </xf>
    <xf numFmtId="165" fontId="8" fillId="5" borderId="0" xfId="0" quotePrefix="1" applyNumberFormat="1" applyFont="1" applyFill="1" applyAlignment="1">
      <alignment horizontal="left"/>
    </xf>
    <xf numFmtId="166" fontId="8" fillId="5" borderId="0" xfId="0" quotePrefix="1" applyNumberFormat="1" applyFont="1" applyFill="1" applyAlignment="1">
      <alignment horizontal="left"/>
    </xf>
    <xf numFmtId="0" fontId="0" fillId="7" borderId="0" xfId="0" applyFill="1"/>
    <xf numFmtId="3" fontId="6" fillId="0" borderId="0" xfId="0" applyNumberFormat="1" applyFont="1" applyAlignment="1">
      <alignment horizontal="center"/>
    </xf>
    <xf numFmtId="14" fontId="0" fillId="0" borderId="0" xfId="0" applyNumberFormat="1"/>
    <xf numFmtId="49" fontId="2" fillId="8" borderId="0" xfId="2" applyNumberFormat="1" applyFill="1" applyBorder="1" applyProtection="1">
      <protection locked="0"/>
    </xf>
    <xf numFmtId="0" fontId="6" fillId="0" borderId="0" xfId="0" applyFont="1" applyAlignment="1">
      <alignment horizontal="left"/>
    </xf>
    <xf numFmtId="1" fontId="6" fillId="0" borderId="0" xfId="0" applyNumberFormat="1" applyFont="1" applyAlignment="1">
      <alignment horizontal="left"/>
    </xf>
    <xf numFmtId="0" fontId="6" fillId="9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165" fontId="8" fillId="0" borderId="0" xfId="0" applyNumberFormat="1" applyFont="1" applyAlignment="1">
      <alignment horizontal="center"/>
    </xf>
    <xf numFmtId="0" fontId="0" fillId="10" borderId="0" xfId="0" applyFill="1" applyAlignment="1">
      <alignment horizontal="center"/>
    </xf>
    <xf numFmtId="0" fontId="6" fillId="7" borderId="0" xfId="0" applyFont="1" applyFill="1" applyAlignment="1">
      <alignment horizontal="center"/>
    </xf>
    <xf numFmtId="164" fontId="6" fillId="0" borderId="0" xfId="0" quotePrefix="1" applyNumberFormat="1" applyFont="1" applyAlignment="1">
      <alignment horizontal="center"/>
    </xf>
    <xf numFmtId="0" fontId="4" fillId="0" borderId="3" xfId="0" applyFont="1" applyBorder="1" applyAlignment="1">
      <alignment horizontal="center"/>
    </xf>
    <xf numFmtId="43" fontId="6" fillId="0" borderId="0" xfId="1" applyFont="1" applyAlignment="1">
      <alignment horizontal="center"/>
    </xf>
    <xf numFmtId="3" fontId="9" fillId="11" borderId="0" xfId="0" applyNumberFormat="1" applyFont="1" applyFill="1" applyAlignment="1">
      <alignment horizontal="center"/>
    </xf>
    <xf numFmtId="1" fontId="6" fillId="11" borderId="0" xfId="0" applyNumberFormat="1" applyFont="1" applyFill="1" applyAlignment="1">
      <alignment horizontal="center"/>
    </xf>
    <xf numFmtId="0" fontId="4" fillId="0" borderId="3" xfId="0" applyFont="1" applyBorder="1" applyAlignment="1">
      <alignment horizontal="left"/>
    </xf>
    <xf numFmtId="0" fontId="10" fillId="0" borderId="0" xfId="0" applyFont="1" applyAlignment="1">
      <alignment horizontal="center"/>
    </xf>
    <xf numFmtId="0" fontId="8" fillId="0" borderId="0" xfId="0" applyFont="1"/>
    <xf numFmtId="0" fontId="8" fillId="11" borderId="0" xfId="0" applyFont="1" applyFill="1" applyAlignment="1">
      <alignment horizontal="center"/>
    </xf>
    <xf numFmtId="14" fontId="6" fillId="12" borderId="0" xfId="0" applyNumberFormat="1" applyFont="1" applyFill="1" applyAlignment="1">
      <alignment horizontal="center"/>
    </xf>
    <xf numFmtId="169" fontId="6" fillId="0" borderId="0" xfId="1" applyNumberFormat="1" applyFont="1" applyAlignment="1">
      <alignment horizontal="center"/>
    </xf>
    <xf numFmtId="14" fontId="6" fillId="13" borderId="0" xfId="0" applyNumberFormat="1" applyFont="1" applyFill="1" applyAlignment="1">
      <alignment horizontal="center"/>
    </xf>
    <xf numFmtId="0" fontId="6" fillId="14" borderId="0" xfId="0" applyFont="1" applyFill="1" applyAlignment="1">
      <alignment horizontal="center"/>
    </xf>
    <xf numFmtId="17" fontId="6" fillId="0" borderId="0" xfId="0" applyNumberFormat="1" applyFont="1" applyAlignment="1">
      <alignment horizontal="center"/>
    </xf>
    <xf numFmtId="1" fontId="9" fillId="0" borderId="0" xfId="0" applyNumberFormat="1" applyFont="1" applyAlignment="1">
      <alignment horizontal="center"/>
    </xf>
    <xf numFmtId="0" fontId="0" fillId="11" borderId="0" xfId="0" applyFill="1"/>
    <xf numFmtId="0" fontId="7" fillId="15" borderId="0" xfId="0" applyFont="1" applyFill="1" applyAlignment="1">
      <alignment horizontal="center"/>
    </xf>
    <xf numFmtId="0" fontId="11" fillId="15" borderId="0" xfId="0" applyFont="1" applyFill="1" applyAlignment="1">
      <alignment horizontal="center"/>
    </xf>
    <xf numFmtId="14" fontId="11" fillId="15" borderId="0" xfId="0" applyNumberFormat="1" applyFont="1" applyFill="1" applyAlignment="1">
      <alignment horizontal="center"/>
    </xf>
    <xf numFmtId="14" fontId="6" fillId="16" borderId="0" xfId="0" applyNumberFormat="1" applyFont="1" applyFill="1" applyAlignment="1">
      <alignment horizontal="center"/>
    </xf>
    <xf numFmtId="0" fontId="6" fillId="15" borderId="0" xfId="0" applyFont="1" applyFill="1" applyAlignment="1">
      <alignment horizontal="center"/>
    </xf>
    <xf numFmtId="14" fontId="6" fillId="15" borderId="0" xfId="0" applyNumberFormat="1" applyFont="1" applyFill="1" applyAlignment="1">
      <alignment horizontal="center"/>
    </xf>
    <xf numFmtId="0" fontId="6" fillId="11" borderId="0" xfId="0" applyFont="1" applyFill="1" applyAlignment="1">
      <alignment horizontal="center"/>
    </xf>
    <xf numFmtId="0" fontId="12" fillId="0" borderId="4" xfId="0" applyFont="1" applyBorder="1" applyAlignment="1">
      <alignment horizontal="left"/>
    </xf>
    <xf numFmtId="165" fontId="8" fillId="11" borderId="0" xfId="0" applyNumberFormat="1" applyFont="1" applyFill="1" applyAlignment="1">
      <alignment horizontal="center"/>
    </xf>
    <xf numFmtId="0" fontId="0" fillId="5" borderId="0" xfId="0" applyFill="1"/>
    <xf numFmtId="0" fontId="6" fillId="13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3" borderId="0" xfId="0" applyFill="1"/>
    <xf numFmtId="0" fontId="8" fillId="13" borderId="0" xfId="0" applyFont="1" applyFill="1" applyAlignment="1">
      <alignment horizontal="center"/>
    </xf>
    <xf numFmtId="1" fontId="6" fillId="13" borderId="0" xfId="0" applyNumberFormat="1" applyFont="1" applyFill="1" applyAlignment="1">
      <alignment horizontal="center"/>
    </xf>
    <xf numFmtId="165" fontId="8" fillId="13" borderId="0" xfId="0" quotePrefix="1" applyNumberFormat="1" applyFont="1" applyFill="1" applyAlignment="1">
      <alignment horizontal="left"/>
    </xf>
    <xf numFmtId="166" fontId="8" fillId="13" borderId="0" xfId="0" quotePrefix="1" applyNumberFormat="1" applyFont="1" applyFill="1" applyAlignment="1">
      <alignment horizontal="left"/>
    </xf>
    <xf numFmtId="167" fontId="8" fillId="13" borderId="0" xfId="0" quotePrefix="1" applyNumberFormat="1" applyFont="1" applyFill="1" applyAlignment="1">
      <alignment horizontal="left"/>
    </xf>
    <xf numFmtId="49" fontId="2" fillId="13" borderId="2" xfId="2" applyNumberFormat="1" applyFill="1" applyBorder="1" applyProtection="1">
      <protection locked="0"/>
    </xf>
    <xf numFmtId="1" fontId="6" fillId="13" borderId="0" xfId="0" applyNumberFormat="1" applyFont="1" applyFill="1" applyAlignment="1">
      <alignment horizontal="left"/>
    </xf>
    <xf numFmtId="3" fontId="6" fillId="13" borderId="0" xfId="0" applyNumberFormat="1" applyFont="1" applyFill="1" applyAlignment="1">
      <alignment horizontal="center"/>
    </xf>
    <xf numFmtId="0" fontId="13" fillId="5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10" fillId="5" borderId="0" xfId="0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14" fontId="6" fillId="11" borderId="0" xfId="0" applyNumberFormat="1" applyFont="1" applyFill="1" applyAlignment="1">
      <alignment horizontal="center"/>
    </xf>
    <xf numFmtId="165" fontId="8" fillId="11" borderId="0" xfId="0" quotePrefix="1" applyNumberFormat="1" applyFont="1" applyFill="1" applyAlignment="1">
      <alignment horizontal="left"/>
    </xf>
    <xf numFmtId="166" fontId="8" fillId="11" borderId="0" xfId="0" quotePrefix="1" applyNumberFormat="1" applyFont="1" applyFill="1" applyAlignment="1">
      <alignment horizontal="left"/>
    </xf>
    <xf numFmtId="167" fontId="8" fillId="11" borderId="0" xfId="0" quotePrefix="1" applyNumberFormat="1" applyFont="1" applyFill="1" applyAlignment="1">
      <alignment horizontal="left"/>
    </xf>
    <xf numFmtId="49" fontId="2" fillId="11" borderId="2" xfId="2" applyNumberFormat="1" applyFill="1" applyBorder="1" applyProtection="1">
      <protection locked="0"/>
    </xf>
    <xf numFmtId="1" fontId="6" fillId="11" borderId="0" xfId="0" applyNumberFormat="1" applyFont="1" applyFill="1" applyAlignment="1">
      <alignment horizontal="left"/>
    </xf>
    <xf numFmtId="3" fontId="6" fillId="11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center"/>
    </xf>
    <xf numFmtId="0" fontId="10" fillId="0" borderId="0" xfId="0" applyFont="1"/>
    <xf numFmtId="1" fontId="14" fillId="0" borderId="0" xfId="0" applyNumberFormat="1" applyFont="1" applyAlignment="1">
      <alignment horizontal="center"/>
    </xf>
    <xf numFmtId="43" fontId="0" fillId="0" borderId="0" xfId="1" applyFont="1"/>
    <xf numFmtId="0" fontId="6" fillId="17" borderId="0" xfId="0" applyFont="1" applyFill="1" applyAlignment="1">
      <alignment horizontal="center"/>
    </xf>
    <xf numFmtId="0" fontId="6" fillId="12" borderId="0" xfId="0" applyFont="1" applyFill="1" applyAlignment="1">
      <alignment horizontal="center"/>
    </xf>
    <xf numFmtId="0" fontId="0" fillId="11" borderId="0" xfId="0" quotePrefix="1" applyFill="1"/>
    <xf numFmtId="0" fontId="8" fillId="0" borderId="0" xfId="0" quotePrefix="1" applyFont="1" applyAlignment="1">
      <alignment horizontal="center"/>
    </xf>
    <xf numFmtId="14" fontId="6" fillId="7" borderId="0" xfId="0" applyNumberFormat="1" applyFont="1" applyFill="1" applyAlignment="1">
      <alignment horizontal="center"/>
    </xf>
    <xf numFmtId="4" fontId="6" fillId="11" borderId="0" xfId="0" applyNumberFormat="1" applyFont="1" applyFill="1" applyAlignment="1">
      <alignment horizontal="center"/>
    </xf>
    <xf numFmtId="14" fontId="8" fillId="11" borderId="0" xfId="0" quotePrefix="1" applyNumberFormat="1" applyFont="1" applyFill="1" applyAlignment="1">
      <alignment horizontal="left"/>
    </xf>
    <xf numFmtId="0" fontId="6" fillId="18" borderId="0" xfId="0" applyFont="1" applyFill="1" applyAlignment="1">
      <alignment horizontal="center"/>
    </xf>
    <xf numFmtId="43" fontId="0" fillId="17" borderId="0" xfId="1" applyFont="1" applyFill="1"/>
    <xf numFmtId="0" fontId="6" fillId="19" borderId="0" xfId="0" applyFont="1" applyFill="1" applyAlignment="1">
      <alignment horizontal="center"/>
    </xf>
    <xf numFmtId="0" fontId="10" fillId="7" borderId="0" xfId="0" applyFont="1" applyFill="1" applyAlignment="1">
      <alignment horizontal="center"/>
    </xf>
    <xf numFmtId="0" fontId="0" fillId="7" borderId="0" xfId="0" quotePrefix="1" applyFill="1"/>
    <xf numFmtId="165" fontId="8" fillId="7" borderId="0" xfId="0" quotePrefix="1" applyNumberFormat="1" applyFont="1" applyFill="1" applyAlignment="1">
      <alignment horizontal="left"/>
    </xf>
    <xf numFmtId="166" fontId="8" fillId="7" borderId="0" xfId="0" quotePrefix="1" applyNumberFormat="1" applyFont="1" applyFill="1" applyAlignment="1">
      <alignment horizontal="left"/>
    </xf>
    <xf numFmtId="167" fontId="8" fillId="7" borderId="0" xfId="0" quotePrefix="1" applyNumberFormat="1" applyFont="1" applyFill="1" applyAlignment="1">
      <alignment horizontal="left"/>
    </xf>
    <xf numFmtId="49" fontId="2" fillId="7" borderId="2" xfId="2" applyNumberFormat="1" applyFill="1" applyBorder="1" applyProtection="1">
      <protection locked="0"/>
    </xf>
    <xf numFmtId="1" fontId="6" fillId="7" borderId="0" xfId="0" applyNumberFormat="1" applyFont="1" applyFill="1" applyAlignment="1">
      <alignment horizontal="left"/>
    </xf>
    <xf numFmtId="3" fontId="6" fillId="7" borderId="0" xfId="0" applyNumberFormat="1" applyFont="1" applyFill="1" applyAlignment="1">
      <alignment horizontal="center"/>
    </xf>
    <xf numFmtId="0" fontId="11" fillId="0" borderId="0" xfId="0" applyFont="1" applyAlignment="1">
      <alignment horizontal="center"/>
    </xf>
    <xf numFmtId="0" fontId="0" fillId="7" borderId="0" xfId="0" applyFill="1" applyAlignment="1">
      <alignment horizontal="left" indent="1"/>
    </xf>
    <xf numFmtId="0" fontId="0" fillId="17" borderId="0" xfId="0" applyFill="1"/>
    <xf numFmtId="0" fontId="15" fillId="0" borderId="4" xfId="0" applyFont="1" applyBorder="1"/>
    <xf numFmtId="0" fontId="14" fillId="5" borderId="0" xfId="0" applyFont="1" applyFill="1" applyAlignment="1">
      <alignment horizontal="left"/>
    </xf>
    <xf numFmtId="0" fontId="14" fillId="5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0" fillId="0" borderId="0" xfId="0" applyFont="1" applyAlignment="1">
      <alignment horizontal="left"/>
    </xf>
    <xf numFmtId="14" fontId="10" fillId="5" borderId="0" xfId="0" applyNumberFormat="1" applyFont="1" applyFill="1"/>
    <xf numFmtId="14" fontId="10" fillId="0" borderId="0" xfId="0" applyNumberFormat="1" applyFont="1"/>
    <xf numFmtId="0" fontId="14" fillId="5" borderId="0" xfId="0" applyFont="1" applyFill="1" applyAlignment="1">
      <alignment horizontal="center"/>
    </xf>
    <xf numFmtId="14" fontId="10" fillId="20" borderId="0" xfId="0" applyNumberFormat="1" applyFont="1" applyFill="1"/>
    <xf numFmtId="0" fontId="10" fillId="5" borderId="0" xfId="0" applyFont="1" applyFill="1" applyAlignment="1">
      <alignment horizontal="center" vertical="center"/>
    </xf>
    <xf numFmtId="0" fontId="10" fillId="5" borderId="0" xfId="0" applyFont="1" applyFill="1"/>
    <xf numFmtId="0" fontId="10" fillId="5" borderId="0" xfId="0" quotePrefix="1" applyFont="1" applyFill="1"/>
    <xf numFmtId="49" fontId="10" fillId="0" borderId="0" xfId="0" applyNumberFormat="1" applyFont="1"/>
    <xf numFmtId="168" fontId="10" fillId="5" borderId="0" xfId="0" applyNumberFormat="1" applyFont="1" applyFill="1" applyAlignment="1">
      <alignment horizontal="center"/>
    </xf>
    <xf numFmtId="49" fontId="8" fillId="0" borderId="0" xfId="0" applyNumberFormat="1" applyFont="1" applyAlignment="1">
      <alignment horizontal="center"/>
    </xf>
    <xf numFmtId="0" fontId="8" fillId="0" borderId="0" xfId="0" applyFont="1" applyAlignment="1">
      <alignment horizontal="right"/>
    </xf>
    <xf numFmtId="0" fontId="10" fillId="5" borderId="0" xfId="0" applyFont="1" applyFill="1" applyAlignment="1">
      <alignment horizontal="left"/>
    </xf>
    <xf numFmtId="14" fontId="10" fillId="5" borderId="0" xfId="0" applyNumberFormat="1" applyFont="1" applyFill="1" applyAlignment="1">
      <alignment horizontal="center"/>
    </xf>
    <xf numFmtId="49" fontId="10" fillId="5" borderId="0" xfId="0" applyNumberFormat="1" applyFont="1" applyFill="1"/>
    <xf numFmtId="1" fontId="14" fillId="5" borderId="0" xfId="0" applyNumberFormat="1" applyFont="1" applyFill="1" applyAlignment="1">
      <alignment horizontal="center"/>
    </xf>
    <xf numFmtId="0" fontId="14" fillId="0" borderId="0" xfId="0" applyFont="1" applyAlignment="1">
      <alignment horizontal="center"/>
    </xf>
    <xf numFmtId="14" fontId="10" fillId="0" borderId="0" xfId="0" applyNumberFormat="1" applyFont="1" applyAlignment="1">
      <alignment horizontal="center"/>
    </xf>
    <xf numFmtId="0" fontId="14" fillId="0" borderId="0" xfId="0" applyFont="1"/>
    <xf numFmtId="169" fontId="8" fillId="5" borderId="0" xfId="1" quotePrefix="1" applyNumberFormat="1" applyFont="1" applyFill="1" applyAlignment="1">
      <alignment horizontal="left"/>
    </xf>
    <xf numFmtId="14" fontId="10" fillId="21" borderId="0" xfId="0" applyNumberFormat="1" applyFont="1" applyFill="1"/>
    <xf numFmtId="0" fontId="10" fillId="21" borderId="0" xfId="0" applyFont="1" applyFill="1"/>
    <xf numFmtId="0" fontId="6" fillId="10" borderId="0" xfId="0" applyFont="1" applyFill="1" applyAlignment="1">
      <alignment horizontal="center"/>
    </xf>
    <xf numFmtId="0" fontId="10" fillId="19" borderId="0" xfId="0" applyFont="1" applyFill="1" applyAlignment="1">
      <alignment horizontal="center"/>
    </xf>
    <xf numFmtId="0" fontId="10" fillId="19" borderId="0" xfId="0" applyFont="1" applyFill="1"/>
    <xf numFmtId="0" fontId="14" fillId="19" borderId="0" xfId="0" applyFont="1" applyFill="1" applyAlignment="1">
      <alignment horizontal="center"/>
    </xf>
    <xf numFmtId="0" fontId="14" fillId="19" borderId="0" xfId="0" applyFont="1" applyFill="1"/>
    <xf numFmtId="0" fontId="14" fillId="19" borderId="0" xfId="0" applyFont="1" applyFill="1" applyAlignment="1">
      <alignment horizontal="center" vertical="center"/>
    </xf>
    <xf numFmtId="0" fontId="10" fillId="19" borderId="0" xfId="0" applyFont="1" applyFill="1" applyAlignment="1">
      <alignment horizontal="left"/>
    </xf>
    <xf numFmtId="14" fontId="10" fillId="19" borderId="0" xfId="0" applyNumberFormat="1" applyFont="1" applyFill="1"/>
    <xf numFmtId="14" fontId="10" fillId="19" borderId="0" xfId="0" applyNumberFormat="1" applyFont="1" applyFill="1" applyAlignment="1">
      <alignment horizontal="center"/>
    </xf>
    <xf numFmtId="49" fontId="10" fillId="19" borderId="0" xfId="0" applyNumberFormat="1" applyFont="1" applyFill="1"/>
    <xf numFmtId="1" fontId="14" fillId="19" borderId="0" xfId="0" applyNumberFormat="1" applyFont="1" applyFill="1" applyAlignment="1">
      <alignment horizontal="center"/>
    </xf>
    <xf numFmtId="168" fontId="10" fillId="19" borderId="0" xfId="0" applyNumberFormat="1" applyFont="1" applyFill="1" applyAlignment="1">
      <alignment horizontal="center"/>
    </xf>
    <xf numFmtId="0" fontId="10" fillId="19" borderId="0" xfId="0" applyFont="1" applyFill="1" applyAlignment="1">
      <alignment horizontal="left" vertical="center"/>
    </xf>
    <xf numFmtId="0" fontId="14" fillId="19" borderId="0" xfId="0" applyFont="1" applyFill="1" applyAlignment="1">
      <alignment vertical="center"/>
    </xf>
    <xf numFmtId="49" fontId="10" fillId="19" borderId="0" xfId="0" applyNumberFormat="1" applyFont="1" applyFill="1" applyAlignment="1">
      <alignment horizontal="center"/>
    </xf>
    <xf numFmtId="0" fontId="10" fillId="19" borderId="0" xfId="0" quotePrefix="1" applyFont="1" applyFill="1"/>
    <xf numFmtId="0" fontId="14" fillId="5" borderId="0" xfId="0" applyFont="1" applyFill="1" applyAlignment="1">
      <alignment vertical="center"/>
    </xf>
    <xf numFmtId="49" fontId="10" fillId="0" borderId="0" xfId="0" applyNumberFormat="1" applyFont="1" applyAlignment="1">
      <alignment horizontal="center"/>
    </xf>
    <xf numFmtId="0" fontId="10" fillId="0" borderId="0" xfId="0" quotePrefix="1" applyFont="1"/>
    <xf numFmtId="14" fontId="10" fillId="22" borderId="0" xfId="0" applyNumberFormat="1" applyFont="1" applyFill="1"/>
    <xf numFmtId="14" fontId="10" fillId="11" borderId="0" xfId="0" applyNumberFormat="1" applyFont="1" applyFill="1"/>
    <xf numFmtId="0" fontId="16" fillId="0" borderId="0" xfId="0" applyFont="1" applyAlignment="1">
      <alignment horizontal="center"/>
    </xf>
    <xf numFmtId="14" fontId="10" fillId="23" borderId="0" xfId="0" applyNumberFormat="1" applyFont="1" applyFill="1"/>
    <xf numFmtId="0" fontId="10" fillId="0" borderId="0" xfId="0" applyFont="1" applyAlignment="1">
      <alignment horizontal="center" vertical="center"/>
    </xf>
    <xf numFmtId="14" fontId="10" fillId="24" borderId="0" xfId="0" applyNumberFormat="1" applyFont="1" applyFill="1"/>
    <xf numFmtId="14" fontId="10" fillId="8" borderId="0" xfId="0" applyNumberFormat="1" applyFont="1" applyFill="1"/>
    <xf numFmtId="0" fontId="3" fillId="11" borderId="0" xfId="0" applyFont="1" applyFill="1" applyAlignment="1">
      <alignment horizontal="center"/>
    </xf>
    <xf numFmtId="0" fontId="17" fillId="4" borderId="0" xfId="0" applyFont="1" applyFill="1" applyAlignment="1">
      <alignment horizontal="center" vertical="center"/>
    </xf>
    <xf numFmtId="0" fontId="10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left"/>
    </xf>
    <xf numFmtId="0" fontId="10" fillId="0" borderId="0" xfId="0" applyFont="1" applyAlignment="1">
      <alignment horizontal="left" vertical="center"/>
    </xf>
    <xf numFmtId="164" fontId="14" fillId="5" borderId="0" xfId="0" applyNumberFormat="1" applyFont="1" applyFill="1" applyAlignment="1">
      <alignment horizontal="center"/>
    </xf>
    <xf numFmtId="0" fontId="5" fillId="15" borderId="0" xfId="0" applyFont="1" applyFill="1" applyAlignment="1">
      <alignment horizontal="center" vertical="center" wrapText="1"/>
    </xf>
    <xf numFmtId="14" fontId="5" fillId="15" borderId="0" xfId="0" applyNumberFormat="1" applyFont="1" applyFill="1" applyAlignment="1">
      <alignment horizontal="center" vertical="center" wrapText="1"/>
    </xf>
    <xf numFmtId="0" fontId="5" fillId="15" borderId="0" xfId="0" applyFont="1" applyFill="1" applyAlignment="1">
      <alignment horizontal="left" vertical="center" wrapText="1"/>
    </xf>
    <xf numFmtId="20" fontId="0" fillId="0" borderId="0" xfId="0" applyNumberFormat="1"/>
    <xf numFmtId="0" fontId="5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left" vertical="center" wrapText="1"/>
    </xf>
  </cellXfs>
  <cellStyles count="3">
    <cellStyle name="Entrée" xfId="2" builtinId="20"/>
    <cellStyle name="Milliers" xfId="1" builtinId="3"/>
    <cellStyle name="Normal" xfId="0" builtinId="0"/>
  </cellStyles>
  <dxfs count="17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00B050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-0.24994659260841701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-0.24994659260841701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CONTRAT\Contrat%2007-2024\Renouvellement%2007-2024def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oncef%20Mechergui/AppData/Local/Microsoft/Windows/INetCache/Content.Outlook/W8GYBG2V/contrat%20ma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"/>
      <sheetName val="Feuil2"/>
      <sheetName val="Fin de contrat"/>
      <sheetName val="Feuil1"/>
      <sheetName val="RESSOURCES HUMAINES"/>
      <sheetName val="QUALITE"/>
      <sheetName val="PRODUCTION"/>
      <sheetName val="LOGISTIQUE"/>
      <sheetName val="INGENIERIE"/>
      <sheetName val="COUPE"/>
    </sheetNames>
    <sheetDataSet>
      <sheetData sheetId="0">
        <row r="1">
          <cell r="A1" t="str">
            <v>Matricule</v>
          </cell>
          <cell r="B1" t="str">
            <v>Civilité</v>
          </cell>
          <cell r="C1" t="str">
            <v>Nom et prénom</v>
          </cell>
          <cell r="D1" t="str">
            <v>Intitulé établissement</v>
          </cell>
          <cell r="E1" t="str">
            <v>Département</v>
          </cell>
          <cell r="F1" t="str">
            <v>Poste Occupé</v>
          </cell>
          <cell r="G1" t="str">
            <v>LIGNE DE PRODUCTION</v>
          </cell>
          <cell r="H1" t="str">
            <v>superviseur</v>
          </cell>
          <cell r="I1" t="str">
            <v>Poste</v>
          </cell>
          <cell r="J1" t="str">
            <v>TYPE DE TRAVAIL</v>
          </cell>
          <cell r="K1" t="str">
            <v>Catégorie SAGE FC</v>
          </cell>
          <cell r="L1" t="str">
            <v>Fontion/Fiche de Paie</v>
          </cell>
          <cell r="M1" t="str">
            <v>Date d'embauche société</v>
          </cell>
          <cell r="N1" t="str">
            <v>Date pour titulariser</v>
          </cell>
          <cell r="O1" t="str">
            <v xml:space="preserve">Nbre de Jrs restant/ECHEANCE </v>
          </cell>
          <cell r="P1" t="str">
            <v>Date de départ société</v>
          </cell>
          <cell r="Q1" t="str">
            <v>MOTIFS DEPART</v>
          </cell>
          <cell r="R1" t="str">
            <v>Type depart</v>
          </cell>
          <cell r="S1" t="str">
            <v>Type de contrat</v>
          </cell>
          <cell r="T1" t="str">
            <v>Statut</v>
          </cell>
          <cell r="U1" t="str">
            <v>Date début contrat CDD</v>
          </cell>
          <cell r="V1" t="str">
            <v>Date Fin contrat CDD</v>
          </cell>
        </row>
        <row r="2">
          <cell r="A2">
            <v>326</v>
          </cell>
          <cell r="B2" t="str">
            <v>Mlle</v>
          </cell>
          <cell r="C2" t="str">
            <v>ALOUI RANIA</v>
          </cell>
          <cell r="D2" t="str">
            <v>SAGE Tunisia</v>
          </cell>
          <cell r="E2" t="str">
            <v>PRODUCTION</v>
          </cell>
          <cell r="F2" t="str">
            <v>Couturière</v>
          </cell>
          <cell r="G2">
            <v>520</v>
          </cell>
          <cell r="H2" t="str">
            <v>Mabrourk Ben Moussa</v>
          </cell>
          <cell r="I2" t="str">
            <v>A</v>
          </cell>
          <cell r="J2" t="str">
            <v>DIRECTS</v>
          </cell>
          <cell r="K2" t="str">
            <v>Variable cost at standard</v>
          </cell>
          <cell r="L2" t="str">
            <v>OUVRIERE SPECIALISE</v>
          </cell>
          <cell r="M2">
            <v>44109</v>
          </cell>
          <cell r="O2">
            <v>19</v>
          </cell>
          <cell r="P2"/>
          <cell r="Q2"/>
          <cell r="R2"/>
          <cell r="S2" t="str">
            <v>CDD</v>
          </cell>
          <cell r="T2" t="str">
            <v>Contractuel</v>
          </cell>
          <cell r="U2">
            <v>45505</v>
          </cell>
          <cell r="V2">
            <v>45535</v>
          </cell>
        </row>
        <row r="3">
          <cell r="A3">
            <v>414</v>
          </cell>
          <cell r="B3" t="str">
            <v>Madame</v>
          </cell>
          <cell r="C3" t="str">
            <v>TOUJANI INES</v>
          </cell>
          <cell r="D3" t="str">
            <v>SAGE Tunisia</v>
          </cell>
          <cell r="E3" t="str">
            <v>PRODUCTION</v>
          </cell>
          <cell r="F3" t="str">
            <v>Couturière</v>
          </cell>
          <cell r="G3">
            <v>520</v>
          </cell>
          <cell r="H3" t="str">
            <v>Mabrourk Ben Moussa</v>
          </cell>
          <cell r="I3" t="str">
            <v>A</v>
          </cell>
          <cell r="J3" t="str">
            <v>DIRECTS</v>
          </cell>
          <cell r="K3" t="str">
            <v>Variable cost at standard</v>
          </cell>
          <cell r="L3" t="str">
            <v>OUVRIERE SPECIALISE</v>
          </cell>
          <cell r="M3">
            <v>44204</v>
          </cell>
          <cell r="N3" t="str">
            <v/>
          </cell>
          <cell r="O3">
            <v>19</v>
          </cell>
          <cell r="P3"/>
          <cell r="Q3"/>
          <cell r="R3"/>
          <cell r="S3" t="str">
            <v>CDD</v>
          </cell>
          <cell r="T3" t="str">
            <v>Contractuel</v>
          </cell>
          <cell r="U3">
            <v>45505</v>
          </cell>
          <cell r="V3">
            <v>45535</v>
          </cell>
        </row>
        <row r="4">
          <cell r="A4">
            <v>446</v>
          </cell>
          <cell r="B4" t="str">
            <v>Mlle</v>
          </cell>
          <cell r="C4" t="str">
            <v>KHADHRAOUI MERIAM</v>
          </cell>
          <cell r="D4" t="str">
            <v>SAGE Tunisia</v>
          </cell>
          <cell r="E4" t="str">
            <v>PRODUCTION</v>
          </cell>
          <cell r="F4" t="str">
            <v>Couturière</v>
          </cell>
          <cell r="G4">
            <v>520</v>
          </cell>
          <cell r="H4" t="str">
            <v>Mabrourk Ben Moussa</v>
          </cell>
          <cell r="I4" t="str">
            <v>A</v>
          </cell>
          <cell r="J4" t="str">
            <v>DIRECTS</v>
          </cell>
          <cell r="K4" t="str">
            <v>Variable cost at standard</v>
          </cell>
          <cell r="L4" t="str">
            <v>OUVRIERE SPECIALISE</v>
          </cell>
          <cell r="M4">
            <v>44247</v>
          </cell>
          <cell r="O4">
            <v>19</v>
          </cell>
          <cell r="P4"/>
          <cell r="Q4"/>
          <cell r="R4"/>
          <cell r="S4" t="str">
            <v>CDD</v>
          </cell>
          <cell r="T4" t="str">
            <v>Contractuel</v>
          </cell>
          <cell r="U4">
            <v>45505</v>
          </cell>
          <cell r="V4">
            <v>45535</v>
          </cell>
        </row>
        <row r="5">
          <cell r="A5">
            <v>469</v>
          </cell>
          <cell r="B5" t="str">
            <v>Mlle</v>
          </cell>
          <cell r="C5" t="str">
            <v>FAIDI MONIA</v>
          </cell>
          <cell r="D5" t="str">
            <v>SAGE Tunisia</v>
          </cell>
          <cell r="E5" t="str">
            <v>PRODUCTION</v>
          </cell>
          <cell r="F5" t="str">
            <v>Alimentatrice</v>
          </cell>
          <cell r="G5">
            <v>520</v>
          </cell>
          <cell r="H5" t="str">
            <v>Mabrourk Ben Moussa</v>
          </cell>
          <cell r="I5" t="str">
            <v>A</v>
          </cell>
          <cell r="J5" t="str">
            <v>DIRECTS</v>
          </cell>
          <cell r="K5" t="str">
            <v>Variable cost at standard</v>
          </cell>
          <cell r="L5" t="str">
            <v>OUVRIERE SPECIALISE</v>
          </cell>
          <cell r="M5">
            <v>44264</v>
          </cell>
          <cell r="N5" t="str">
            <v/>
          </cell>
          <cell r="O5">
            <v>19</v>
          </cell>
          <cell r="P5"/>
          <cell r="Q5"/>
          <cell r="R5"/>
          <cell r="S5" t="str">
            <v>CDD</v>
          </cell>
          <cell r="T5" t="str">
            <v>Contractuel</v>
          </cell>
          <cell r="U5">
            <v>45505</v>
          </cell>
          <cell r="V5">
            <v>45535</v>
          </cell>
        </row>
        <row r="6">
          <cell r="A6">
            <v>474</v>
          </cell>
          <cell r="B6" t="str">
            <v>Madame</v>
          </cell>
          <cell r="C6" t="str">
            <v>FAIDI AHLEM</v>
          </cell>
          <cell r="D6" t="str">
            <v>SAGE Tunisia</v>
          </cell>
          <cell r="E6" t="str">
            <v>PRODUCTION</v>
          </cell>
          <cell r="F6" t="str">
            <v>Couturière</v>
          </cell>
          <cell r="G6">
            <v>520</v>
          </cell>
          <cell r="H6" t="str">
            <v>Mabrourk Ben Moussa</v>
          </cell>
          <cell r="I6" t="str">
            <v>A</v>
          </cell>
          <cell r="J6" t="str">
            <v>DIRECTS</v>
          </cell>
          <cell r="K6" t="str">
            <v>Variable cost at standard</v>
          </cell>
          <cell r="L6" t="str">
            <v>OUVRIERE SPECIALISE</v>
          </cell>
          <cell r="M6">
            <v>44264</v>
          </cell>
          <cell r="N6" t="str">
            <v/>
          </cell>
          <cell r="O6">
            <v>19</v>
          </cell>
          <cell r="P6"/>
          <cell r="Q6"/>
          <cell r="R6"/>
          <cell r="S6" t="str">
            <v>CDD</v>
          </cell>
          <cell r="T6" t="str">
            <v>Contractuel</v>
          </cell>
          <cell r="U6">
            <v>45505</v>
          </cell>
          <cell r="V6">
            <v>45535</v>
          </cell>
        </row>
        <row r="7">
          <cell r="A7">
            <v>518</v>
          </cell>
          <cell r="B7" t="str">
            <v>Madame</v>
          </cell>
          <cell r="C7" t="str">
            <v>SASSI BOUTHAINA</v>
          </cell>
          <cell r="D7" t="str">
            <v>SAGE Tunisia</v>
          </cell>
          <cell r="E7" t="str">
            <v>PRODUCTION</v>
          </cell>
          <cell r="F7" t="str">
            <v>Couturière</v>
          </cell>
          <cell r="G7">
            <v>520</v>
          </cell>
          <cell r="H7" t="str">
            <v>Mabrourk Ben Moussa</v>
          </cell>
          <cell r="I7" t="str">
            <v>A</v>
          </cell>
          <cell r="J7" t="str">
            <v>DIRECTS</v>
          </cell>
          <cell r="K7" t="str">
            <v>Variable cost at standard</v>
          </cell>
          <cell r="L7" t="str">
            <v>OUVRIERE SPECIALISE</v>
          </cell>
          <cell r="M7">
            <v>44285</v>
          </cell>
          <cell r="N7" t="str">
            <v/>
          </cell>
          <cell r="O7">
            <v>19</v>
          </cell>
          <cell r="P7"/>
          <cell r="Q7"/>
          <cell r="R7"/>
          <cell r="S7" t="str">
            <v>CDD</v>
          </cell>
          <cell r="T7" t="str">
            <v>Contractuel</v>
          </cell>
          <cell r="U7">
            <v>45505</v>
          </cell>
          <cell r="V7">
            <v>45535</v>
          </cell>
        </row>
        <row r="8">
          <cell r="A8">
            <v>528</v>
          </cell>
          <cell r="B8" t="str">
            <v>Madame</v>
          </cell>
          <cell r="C8" t="str">
            <v>DERBEL OLFA</v>
          </cell>
          <cell r="D8" t="str">
            <v>SAGE Tunisia</v>
          </cell>
          <cell r="E8" t="str">
            <v>PRODUCTION</v>
          </cell>
          <cell r="F8" t="str">
            <v>Couturière</v>
          </cell>
          <cell r="G8">
            <v>520</v>
          </cell>
          <cell r="H8" t="str">
            <v>Mabrourk Ben Moussa</v>
          </cell>
          <cell r="I8" t="str">
            <v>A</v>
          </cell>
          <cell r="J8" t="str">
            <v>DIRECTS</v>
          </cell>
          <cell r="K8" t="str">
            <v>Variable cost at standard</v>
          </cell>
          <cell r="L8" t="str">
            <v>OUVRIERE SPECIALISE</v>
          </cell>
          <cell r="M8">
            <v>44287</v>
          </cell>
          <cell r="N8" t="str">
            <v/>
          </cell>
          <cell r="O8">
            <v>19</v>
          </cell>
          <cell r="P8"/>
          <cell r="Q8"/>
          <cell r="R8"/>
          <cell r="S8" t="str">
            <v>CDD</v>
          </cell>
          <cell r="T8" t="str">
            <v>Contractuel</v>
          </cell>
          <cell r="U8">
            <v>45505</v>
          </cell>
          <cell r="V8">
            <v>45535</v>
          </cell>
        </row>
        <row r="9">
          <cell r="A9">
            <v>529</v>
          </cell>
          <cell r="B9" t="str">
            <v>Madame</v>
          </cell>
          <cell r="C9" t="str">
            <v>OUSJI SIHEM</v>
          </cell>
          <cell r="D9" t="str">
            <v>SAGE Tunisia</v>
          </cell>
          <cell r="E9" t="str">
            <v>PRODUCTION</v>
          </cell>
          <cell r="F9" t="str">
            <v>Couturière</v>
          </cell>
          <cell r="G9">
            <v>520</v>
          </cell>
          <cell r="H9" t="str">
            <v>Mabrourk Ben Moussa</v>
          </cell>
          <cell r="I9" t="str">
            <v>A</v>
          </cell>
          <cell r="J9" t="str">
            <v>DIRECTS</v>
          </cell>
          <cell r="K9" t="str">
            <v>Variable cost at standard</v>
          </cell>
          <cell r="L9" t="str">
            <v>OUVRIERE SPECIALISE</v>
          </cell>
          <cell r="M9">
            <v>44287</v>
          </cell>
          <cell r="N9" t="str">
            <v/>
          </cell>
          <cell r="O9">
            <v>19</v>
          </cell>
          <cell r="P9"/>
          <cell r="Q9"/>
          <cell r="R9"/>
          <cell r="S9" t="str">
            <v>CDD</v>
          </cell>
          <cell r="T9" t="str">
            <v>Contractuel</v>
          </cell>
          <cell r="U9">
            <v>45505</v>
          </cell>
          <cell r="V9">
            <v>45535</v>
          </cell>
        </row>
        <row r="10">
          <cell r="A10">
            <v>537</v>
          </cell>
          <cell r="B10" t="str">
            <v>Madame</v>
          </cell>
          <cell r="C10" t="str">
            <v>NAGHMOUCHI KHANSA</v>
          </cell>
          <cell r="D10" t="str">
            <v>SAGE Tunisia</v>
          </cell>
          <cell r="E10" t="str">
            <v>PRODUCTION</v>
          </cell>
          <cell r="F10" t="str">
            <v>Couturière</v>
          </cell>
          <cell r="G10">
            <v>520</v>
          </cell>
          <cell r="H10" t="str">
            <v>Mabrourk Ben Moussa</v>
          </cell>
          <cell r="I10" t="str">
            <v>A</v>
          </cell>
          <cell r="J10" t="str">
            <v>DIRECTS</v>
          </cell>
          <cell r="K10" t="str">
            <v>Variable cost at standard</v>
          </cell>
          <cell r="L10" t="str">
            <v>OUVRIERE SPECIALISE</v>
          </cell>
          <cell r="M10">
            <v>44287</v>
          </cell>
          <cell r="N10" t="str">
            <v/>
          </cell>
          <cell r="O10">
            <v>19</v>
          </cell>
          <cell r="P10"/>
          <cell r="Q10"/>
          <cell r="R10"/>
          <cell r="S10" t="str">
            <v>CDD</v>
          </cell>
          <cell r="T10" t="str">
            <v>Contractuel</v>
          </cell>
          <cell r="U10">
            <v>45505</v>
          </cell>
          <cell r="V10">
            <v>45535</v>
          </cell>
        </row>
        <row r="11">
          <cell r="A11">
            <v>551</v>
          </cell>
          <cell r="B11" t="str">
            <v>Madame</v>
          </cell>
          <cell r="C11" t="str">
            <v>DRIDI FATMA</v>
          </cell>
          <cell r="D11" t="str">
            <v>SAGE Tunisia</v>
          </cell>
          <cell r="E11" t="str">
            <v>PRODUCTION</v>
          </cell>
          <cell r="F11" t="str">
            <v>Couturière</v>
          </cell>
          <cell r="G11">
            <v>520</v>
          </cell>
          <cell r="H11" t="str">
            <v>Mabrourk Ben Moussa</v>
          </cell>
          <cell r="I11" t="str">
            <v>A</v>
          </cell>
          <cell r="J11" t="str">
            <v>DIRECTS</v>
          </cell>
          <cell r="K11" t="str">
            <v>Variable cost at standard</v>
          </cell>
          <cell r="L11" t="str">
            <v>OUVRIERE SPECIALISE</v>
          </cell>
          <cell r="M11">
            <v>44302</v>
          </cell>
          <cell r="N11" t="str">
            <v/>
          </cell>
          <cell r="O11">
            <v>19</v>
          </cell>
          <cell r="P11"/>
          <cell r="Q11"/>
          <cell r="R11"/>
          <cell r="S11" t="str">
            <v>CDD</v>
          </cell>
          <cell r="T11" t="str">
            <v>Contractuel</v>
          </cell>
          <cell r="U11">
            <v>45505</v>
          </cell>
          <cell r="V11">
            <v>45535</v>
          </cell>
        </row>
        <row r="12">
          <cell r="A12">
            <v>566</v>
          </cell>
          <cell r="B12" t="str">
            <v>Madame</v>
          </cell>
          <cell r="C12" t="str">
            <v>OUERGHEMI RADHIA</v>
          </cell>
          <cell r="D12" t="str">
            <v>SAGE Tunisia</v>
          </cell>
          <cell r="E12" t="str">
            <v>PRODUCTION</v>
          </cell>
          <cell r="F12" t="str">
            <v>Couturière</v>
          </cell>
          <cell r="G12">
            <v>520</v>
          </cell>
          <cell r="H12" t="str">
            <v>Mabrourk Ben Moussa</v>
          </cell>
          <cell r="I12" t="str">
            <v>A</v>
          </cell>
          <cell r="J12" t="str">
            <v>DIRECTS</v>
          </cell>
          <cell r="K12" t="str">
            <v>Variable cost at standard</v>
          </cell>
          <cell r="L12" t="str">
            <v>OUVRIERE SPECIALISE</v>
          </cell>
          <cell r="M12">
            <v>44305</v>
          </cell>
          <cell r="N12" t="str">
            <v/>
          </cell>
          <cell r="O12">
            <v>19</v>
          </cell>
          <cell r="P12"/>
          <cell r="Q12"/>
          <cell r="R12"/>
          <cell r="S12" t="str">
            <v>CDD</v>
          </cell>
          <cell r="T12" t="str">
            <v>Contractuel</v>
          </cell>
          <cell r="U12">
            <v>45505</v>
          </cell>
          <cell r="V12">
            <v>45535</v>
          </cell>
        </row>
        <row r="13">
          <cell r="A13">
            <v>583</v>
          </cell>
          <cell r="B13" t="str">
            <v>Monsieur</v>
          </cell>
          <cell r="C13" t="str">
            <v>FERCHICHI ACHRAF</v>
          </cell>
          <cell r="D13" t="str">
            <v>SAGE Tunisia</v>
          </cell>
          <cell r="E13" t="str">
            <v>PRODUCTION</v>
          </cell>
          <cell r="F13" t="str">
            <v>Contrôle Qualité</v>
          </cell>
          <cell r="G13">
            <v>520</v>
          </cell>
          <cell r="H13" t="str">
            <v>Mabrourk Ben Moussa</v>
          </cell>
          <cell r="I13" t="str">
            <v>A</v>
          </cell>
          <cell r="J13" t="str">
            <v>INDIRECTS</v>
          </cell>
          <cell r="K13" t="str">
            <v>Variable cost at standard</v>
          </cell>
          <cell r="L13" t="str">
            <v>Contrôleur Qualité</v>
          </cell>
          <cell r="M13">
            <v>44333</v>
          </cell>
          <cell r="N13" t="str">
            <v/>
          </cell>
          <cell r="O13">
            <v>19</v>
          </cell>
          <cell r="P13"/>
          <cell r="Q13"/>
          <cell r="R13"/>
          <cell r="S13" t="str">
            <v>CDD</v>
          </cell>
          <cell r="T13" t="str">
            <v>Contractuel</v>
          </cell>
          <cell r="U13">
            <v>45505</v>
          </cell>
          <cell r="V13">
            <v>45535</v>
          </cell>
        </row>
        <row r="14">
          <cell r="A14">
            <v>694</v>
          </cell>
          <cell r="B14" t="str">
            <v>Monsieur</v>
          </cell>
          <cell r="C14" t="str">
            <v>HANAFI HOUSSEMEDDINE</v>
          </cell>
          <cell r="D14" t="str">
            <v>SAGE Tunisia</v>
          </cell>
          <cell r="E14" t="str">
            <v>PRODUCTION</v>
          </cell>
          <cell r="F14" t="str">
            <v>Couturière</v>
          </cell>
          <cell r="G14">
            <v>520</v>
          </cell>
          <cell r="H14" t="str">
            <v>Mabrourk Ben Moussa</v>
          </cell>
          <cell r="I14" t="str">
            <v>A</v>
          </cell>
          <cell r="J14" t="str">
            <v>DIRECTS</v>
          </cell>
          <cell r="K14" t="str">
            <v>Variable cost at standard</v>
          </cell>
          <cell r="L14" t="str">
            <v>OUVRIER SPECIALISE</v>
          </cell>
          <cell r="M14">
            <v>44508</v>
          </cell>
          <cell r="N14" t="str">
            <v/>
          </cell>
          <cell r="O14">
            <v>19</v>
          </cell>
          <cell r="P14"/>
          <cell r="Q14"/>
          <cell r="R14"/>
          <cell r="S14" t="str">
            <v>CDD</v>
          </cell>
          <cell r="T14" t="str">
            <v>Contractuel</v>
          </cell>
          <cell r="U14">
            <v>45505</v>
          </cell>
          <cell r="V14">
            <v>45565</v>
          </cell>
        </row>
        <row r="15">
          <cell r="A15">
            <v>739</v>
          </cell>
          <cell r="B15" t="str">
            <v>Mlle</v>
          </cell>
          <cell r="C15" t="str">
            <v>NSIRA MONIA</v>
          </cell>
          <cell r="D15" t="str">
            <v>SAGE Tunisia</v>
          </cell>
          <cell r="E15" t="str">
            <v>PRODUCTION</v>
          </cell>
          <cell r="F15" t="str">
            <v>Team leader</v>
          </cell>
          <cell r="G15">
            <v>520</v>
          </cell>
          <cell r="H15" t="str">
            <v>Mabrourk Ben Moussa</v>
          </cell>
          <cell r="I15" t="str">
            <v>A</v>
          </cell>
          <cell r="J15" t="str">
            <v>INDIRECTS</v>
          </cell>
          <cell r="K15" t="str">
            <v>Variable cost at standard</v>
          </cell>
          <cell r="L15" t="str">
            <v>OUVRIERE SPECIALISE</v>
          </cell>
          <cell r="M15">
            <v>44526</v>
          </cell>
          <cell r="O15">
            <v>19</v>
          </cell>
          <cell r="P15"/>
          <cell r="Q15"/>
          <cell r="R15"/>
          <cell r="S15" t="str">
            <v>CDD</v>
          </cell>
          <cell r="T15" t="str">
            <v>Contractuel</v>
          </cell>
          <cell r="U15">
            <v>45505</v>
          </cell>
          <cell r="V15">
            <v>45565</v>
          </cell>
        </row>
        <row r="16">
          <cell r="A16">
            <v>798</v>
          </cell>
          <cell r="B16" t="str">
            <v>Monsieur</v>
          </cell>
          <cell r="C16" t="str">
            <v>DAAGI AKRAM</v>
          </cell>
          <cell r="D16" t="str">
            <v>SAGE Tunisia</v>
          </cell>
          <cell r="E16" t="str">
            <v>PRODUCTION</v>
          </cell>
          <cell r="F16" t="str">
            <v>CAMPO</v>
          </cell>
          <cell r="G16">
            <v>520</v>
          </cell>
          <cell r="H16" t="str">
            <v>Mabrourk Ben Moussa</v>
          </cell>
          <cell r="I16" t="str">
            <v>A</v>
          </cell>
          <cell r="J16" t="str">
            <v>DIRECTS</v>
          </cell>
          <cell r="K16" t="str">
            <v>Variable cost at standard</v>
          </cell>
          <cell r="L16" t="str">
            <v>OUVRIER ORDINAIRE</v>
          </cell>
          <cell r="M16">
            <v>44579</v>
          </cell>
          <cell r="O16">
            <v>19</v>
          </cell>
          <cell r="P16"/>
          <cell r="Q16"/>
          <cell r="R16"/>
          <cell r="S16" t="str">
            <v>CDD</v>
          </cell>
          <cell r="T16" t="str">
            <v>Contractuel</v>
          </cell>
          <cell r="U16">
            <v>45505</v>
          </cell>
          <cell r="V16">
            <v>45565</v>
          </cell>
        </row>
        <row r="17">
          <cell r="A17">
            <v>903</v>
          </cell>
          <cell r="B17" t="str">
            <v>Monsieur</v>
          </cell>
          <cell r="C17" t="str">
            <v>MOUHBI KHALIL</v>
          </cell>
          <cell r="D17" t="str">
            <v>SAGE Tunisia</v>
          </cell>
          <cell r="E17" t="str">
            <v>PRODUCTION</v>
          </cell>
          <cell r="F17" t="str">
            <v>WIRE</v>
          </cell>
          <cell r="G17">
            <v>520</v>
          </cell>
          <cell r="H17" t="str">
            <v>Mabrourk Ben Moussa</v>
          </cell>
          <cell r="I17" t="str">
            <v>A</v>
          </cell>
          <cell r="J17" t="str">
            <v>DIRECTS</v>
          </cell>
          <cell r="K17" t="str">
            <v>Variable cost at standard</v>
          </cell>
          <cell r="L17" t="str">
            <v>OUVRIER SPECIALISE</v>
          </cell>
          <cell r="M17">
            <v>44651</v>
          </cell>
          <cell r="O17">
            <v>19</v>
          </cell>
          <cell r="P17"/>
          <cell r="Q17"/>
          <cell r="R17"/>
          <cell r="S17" t="str">
            <v>CDD</v>
          </cell>
          <cell r="T17" t="str">
            <v>Contractuel</v>
          </cell>
          <cell r="U17">
            <v>45505</v>
          </cell>
          <cell r="V17">
            <v>45535</v>
          </cell>
        </row>
        <row r="18">
          <cell r="A18">
            <v>1330</v>
          </cell>
          <cell r="B18" t="str">
            <v>Mlle</v>
          </cell>
          <cell r="C18" t="str">
            <v>DAAGI AMAL</v>
          </cell>
          <cell r="D18" t="str">
            <v>SAGE Tunisia</v>
          </cell>
          <cell r="E18" t="str">
            <v>PRODUCTION</v>
          </cell>
          <cell r="F18" t="str">
            <v>WIRE</v>
          </cell>
          <cell r="G18">
            <v>520</v>
          </cell>
          <cell r="H18" t="str">
            <v>Mabrourk Ben Moussa</v>
          </cell>
          <cell r="I18" t="str">
            <v>A</v>
          </cell>
          <cell r="J18" t="str">
            <v>DIRECTS</v>
          </cell>
          <cell r="K18" t="str">
            <v>Variable cost at standard</v>
          </cell>
          <cell r="L18" t="str">
            <v>OUVRIERE SPECIALISE</v>
          </cell>
          <cell r="M18">
            <v>44993</v>
          </cell>
          <cell r="O18">
            <v>19</v>
          </cell>
          <cell r="P18"/>
          <cell r="Q18"/>
          <cell r="R18"/>
          <cell r="S18" t="str">
            <v>CDD</v>
          </cell>
          <cell r="T18" t="str">
            <v>Contractuel</v>
          </cell>
          <cell r="U18">
            <v>45505</v>
          </cell>
          <cell r="V18">
            <v>45535</v>
          </cell>
        </row>
        <row r="19">
          <cell r="A19">
            <v>308</v>
          </cell>
          <cell r="B19" t="str">
            <v>Madame</v>
          </cell>
          <cell r="C19" t="str">
            <v>BENYOUSSEF RADHIA</v>
          </cell>
          <cell r="D19" t="str">
            <v>SAGE Tunisia</v>
          </cell>
          <cell r="E19" t="str">
            <v>PRODUCTION</v>
          </cell>
          <cell r="F19" t="str">
            <v>Couturière</v>
          </cell>
          <cell r="G19">
            <v>560</v>
          </cell>
          <cell r="H19" t="str">
            <v>abdelhalim</v>
          </cell>
          <cell r="I19" t="str">
            <v>B</v>
          </cell>
          <cell r="J19" t="str">
            <v>DIRECTS</v>
          </cell>
          <cell r="K19" t="str">
            <v>Variable cost at standard</v>
          </cell>
          <cell r="L19" t="str">
            <v>OUVRIERE SPECIALISE</v>
          </cell>
          <cell r="M19">
            <v>44102</v>
          </cell>
          <cell r="O19">
            <v>19</v>
          </cell>
          <cell r="P19"/>
          <cell r="R19"/>
          <cell r="S19" t="str">
            <v>CDD</v>
          </cell>
          <cell r="T19" t="str">
            <v>Contractuel</v>
          </cell>
          <cell r="U19">
            <v>45505</v>
          </cell>
          <cell r="V19">
            <v>45535</v>
          </cell>
        </row>
        <row r="20">
          <cell r="A20">
            <v>356</v>
          </cell>
          <cell r="B20" t="str">
            <v>Madame</v>
          </cell>
          <cell r="C20" t="str">
            <v>ARGOUBI LAMIA</v>
          </cell>
          <cell r="D20" t="str">
            <v>SAGE Tunisia</v>
          </cell>
          <cell r="E20" t="str">
            <v>PRODUCTION</v>
          </cell>
          <cell r="F20" t="str">
            <v>Couturière</v>
          </cell>
          <cell r="G20">
            <v>560</v>
          </cell>
          <cell r="H20" t="str">
            <v>Mabrourk Ben Moussa</v>
          </cell>
          <cell r="I20" t="str">
            <v>A</v>
          </cell>
          <cell r="J20" t="str">
            <v>DIRECTS</v>
          </cell>
          <cell r="K20" t="str">
            <v>Variable cost at standard</v>
          </cell>
          <cell r="L20" t="str">
            <v>OUVRIERE SPECIALISE</v>
          </cell>
          <cell r="M20">
            <v>44120</v>
          </cell>
          <cell r="O20">
            <v>19</v>
          </cell>
          <cell r="P20"/>
          <cell r="Q20"/>
          <cell r="R20"/>
          <cell r="S20" t="str">
            <v>CDD</v>
          </cell>
          <cell r="T20" t="str">
            <v>Contractuel</v>
          </cell>
          <cell r="U20">
            <v>45505</v>
          </cell>
          <cell r="V20">
            <v>45535</v>
          </cell>
        </row>
        <row r="21">
          <cell r="A21">
            <v>493</v>
          </cell>
          <cell r="B21" t="str">
            <v>Madame</v>
          </cell>
          <cell r="C21" t="str">
            <v>SLIMENI FATMA</v>
          </cell>
          <cell r="D21" t="str">
            <v>SAGE Tunisia</v>
          </cell>
          <cell r="E21" t="str">
            <v>PRODUCTION</v>
          </cell>
          <cell r="F21" t="str">
            <v>Couturière</v>
          </cell>
          <cell r="G21">
            <v>560</v>
          </cell>
          <cell r="H21" t="str">
            <v>abdelhalim</v>
          </cell>
          <cell r="I21" t="str">
            <v>B</v>
          </cell>
          <cell r="J21" t="str">
            <v>DIRECTS</v>
          </cell>
          <cell r="K21" t="str">
            <v>Variable cost at standard</v>
          </cell>
          <cell r="L21" t="str">
            <v>OUVRIERE SPECIALISE</v>
          </cell>
          <cell r="M21">
            <v>44271</v>
          </cell>
          <cell r="N21" t="str">
            <v/>
          </cell>
          <cell r="O21">
            <v>19</v>
          </cell>
          <cell r="P21"/>
          <cell r="Q21"/>
          <cell r="R21"/>
          <cell r="S21" t="str">
            <v>CDD</v>
          </cell>
          <cell r="T21" t="str">
            <v>Contractuel</v>
          </cell>
          <cell r="U21">
            <v>45505</v>
          </cell>
          <cell r="V21">
            <v>45535</v>
          </cell>
        </row>
        <row r="22">
          <cell r="A22">
            <v>526</v>
          </cell>
          <cell r="B22" t="str">
            <v>Mlle</v>
          </cell>
          <cell r="C22" t="str">
            <v>NAMOUCHI SAFA</v>
          </cell>
          <cell r="D22" t="str">
            <v>SAGE Tunisia</v>
          </cell>
          <cell r="E22" t="str">
            <v>PRODUCTION</v>
          </cell>
          <cell r="F22" t="str">
            <v>Contrôle Qualité</v>
          </cell>
          <cell r="G22">
            <v>560</v>
          </cell>
          <cell r="H22" t="str">
            <v>Mabrourk Ben Moussa</v>
          </cell>
          <cell r="I22" t="str">
            <v>A</v>
          </cell>
          <cell r="J22" t="str">
            <v>INDIRECTS</v>
          </cell>
          <cell r="K22" t="str">
            <v>Variable cost at standard</v>
          </cell>
          <cell r="L22" t="str">
            <v>Contrôleur Qualité</v>
          </cell>
          <cell r="M22">
            <v>44286</v>
          </cell>
          <cell r="N22" t="str">
            <v/>
          </cell>
          <cell r="O22">
            <v>19</v>
          </cell>
          <cell r="P22"/>
          <cell r="Q22"/>
          <cell r="R22"/>
          <cell r="S22" t="str">
            <v>CDD</v>
          </cell>
          <cell r="T22" t="str">
            <v>Contractuel</v>
          </cell>
          <cell r="U22">
            <v>45505</v>
          </cell>
          <cell r="V22">
            <v>45535</v>
          </cell>
        </row>
        <row r="23">
          <cell r="A23">
            <v>533</v>
          </cell>
          <cell r="B23" t="str">
            <v>Mlle</v>
          </cell>
          <cell r="C23" t="str">
            <v>SAADI KHOULOUD</v>
          </cell>
          <cell r="D23" t="str">
            <v>SAGE Tunisia</v>
          </cell>
          <cell r="E23" t="str">
            <v>PRODUCTION</v>
          </cell>
          <cell r="F23" t="str">
            <v>Couturière</v>
          </cell>
          <cell r="G23">
            <v>560</v>
          </cell>
          <cell r="H23" t="str">
            <v>abdelhalim</v>
          </cell>
          <cell r="I23" t="str">
            <v>B</v>
          </cell>
          <cell r="J23" t="str">
            <v>DIRECTS</v>
          </cell>
          <cell r="K23" t="str">
            <v>Variable cost at standard</v>
          </cell>
          <cell r="L23" t="str">
            <v>OUVRIERE SPECIALISE</v>
          </cell>
          <cell r="M23">
            <v>44287</v>
          </cell>
          <cell r="N23" t="str">
            <v/>
          </cell>
          <cell r="O23">
            <v>19</v>
          </cell>
          <cell r="P23"/>
          <cell r="Q23"/>
          <cell r="R23"/>
          <cell r="S23" t="str">
            <v>CDD</v>
          </cell>
          <cell r="T23" t="str">
            <v>Contractuel</v>
          </cell>
          <cell r="U23">
            <v>45505</v>
          </cell>
          <cell r="V23">
            <v>45535</v>
          </cell>
        </row>
        <row r="24">
          <cell r="A24">
            <v>541</v>
          </cell>
          <cell r="B24" t="str">
            <v>Mlle</v>
          </cell>
          <cell r="C24" t="str">
            <v>ISSAOUI AIDA</v>
          </cell>
          <cell r="D24" t="str">
            <v>SAGE Tunisia</v>
          </cell>
          <cell r="E24" t="str">
            <v>PRODUCTION</v>
          </cell>
          <cell r="F24" t="str">
            <v>Couturière</v>
          </cell>
          <cell r="G24">
            <v>560</v>
          </cell>
          <cell r="H24" t="str">
            <v>abdelhalim</v>
          </cell>
          <cell r="I24" t="str">
            <v>B</v>
          </cell>
          <cell r="J24" t="str">
            <v>DIRECTS</v>
          </cell>
          <cell r="K24" t="str">
            <v>Variable cost at standard</v>
          </cell>
          <cell r="L24" t="str">
            <v>OUVRIERE SPECIALISE</v>
          </cell>
          <cell r="M24">
            <v>44293</v>
          </cell>
          <cell r="N24" t="str">
            <v/>
          </cell>
          <cell r="O24">
            <v>19</v>
          </cell>
          <cell r="P24"/>
          <cell r="Q24"/>
          <cell r="R24"/>
          <cell r="S24" t="str">
            <v>CDD</v>
          </cell>
          <cell r="T24" t="str">
            <v>Contractuel</v>
          </cell>
          <cell r="U24">
            <v>45505</v>
          </cell>
          <cell r="V24">
            <v>45535</v>
          </cell>
        </row>
        <row r="25">
          <cell r="A25">
            <v>548</v>
          </cell>
          <cell r="B25" t="str">
            <v>Madame</v>
          </cell>
          <cell r="C25" t="str">
            <v>BEN BOUMAIZA LEILA</v>
          </cell>
          <cell r="D25" t="str">
            <v>SAGE Tunisia</v>
          </cell>
          <cell r="E25" t="str">
            <v>PRODUCTION</v>
          </cell>
          <cell r="F25" t="str">
            <v>Couturière</v>
          </cell>
          <cell r="G25">
            <v>560</v>
          </cell>
          <cell r="H25" t="str">
            <v>abdelhalim</v>
          </cell>
          <cell r="I25" t="str">
            <v>B</v>
          </cell>
          <cell r="J25" t="str">
            <v>DIRECTS</v>
          </cell>
          <cell r="K25" t="str">
            <v>Variable cost at standard</v>
          </cell>
          <cell r="L25" t="str">
            <v>OUVRIERE SPECIALISE</v>
          </cell>
          <cell r="M25">
            <v>44302</v>
          </cell>
          <cell r="N25" t="str">
            <v/>
          </cell>
          <cell r="O25">
            <v>19</v>
          </cell>
          <cell r="P25"/>
          <cell r="Q25"/>
          <cell r="R25"/>
          <cell r="S25" t="str">
            <v>CDD</v>
          </cell>
          <cell r="T25" t="str">
            <v>Contractuel</v>
          </cell>
          <cell r="U25">
            <v>45505</v>
          </cell>
          <cell r="V25">
            <v>45535</v>
          </cell>
        </row>
        <row r="26">
          <cell r="A26">
            <v>1696</v>
          </cell>
          <cell r="B26" t="str">
            <v>Mlle</v>
          </cell>
          <cell r="C26" t="str">
            <v>HAFSAOUI HABIBA</v>
          </cell>
          <cell r="D26" t="str">
            <v>SAGE Tunisia</v>
          </cell>
          <cell r="E26" t="str">
            <v>PRODUCTION</v>
          </cell>
          <cell r="F26" t="str">
            <v>Alimentatrice</v>
          </cell>
          <cell r="G26">
            <v>560</v>
          </cell>
          <cell r="H26" t="str">
            <v>Mabrourk Ben Moussa</v>
          </cell>
          <cell r="I26" t="str">
            <v>A</v>
          </cell>
          <cell r="J26" t="str">
            <v>DIRECTS</v>
          </cell>
          <cell r="K26" t="str">
            <v>Variable cost at standard</v>
          </cell>
          <cell r="L26" t="str">
            <v>OUVRIERE SPECIALISE</v>
          </cell>
          <cell r="M26">
            <v>45204</v>
          </cell>
          <cell r="O26">
            <v>19</v>
          </cell>
          <cell r="P26"/>
          <cell r="Q26"/>
          <cell r="R26"/>
          <cell r="S26" t="str">
            <v>CDD</v>
          </cell>
          <cell r="T26" t="str">
            <v>Contractuel</v>
          </cell>
          <cell r="U26">
            <v>45505</v>
          </cell>
          <cell r="V26">
            <v>45535</v>
          </cell>
        </row>
        <row r="27">
          <cell r="A27">
            <v>1705</v>
          </cell>
          <cell r="B27" t="str">
            <v>Mlle</v>
          </cell>
          <cell r="C27" t="str">
            <v>JABRI SANA</v>
          </cell>
          <cell r="D27" t="str">
            <v>SAGE Tunisia</v>
          </cell>
          <cell r="E27" t="str">
            <v>PRODUCTION</v>
          </cell>
          <cell r="F27" t="str">
            <v>Contrôle qualité</v>
          </cell>
          <cell r="G27">
            <v>560</v>
          </cell>
          <cell r="H27" t="str">
            <v>Mabrourk Ben Moussa</v>
          </cell>
          <cell r="I27" t="str">
            <v>A</v>
          </cell>
          <cell r="J27" t="str">
            <v>INDIRECTS</v>
          </cell>
          <cell r="K27" t="str">
            <v>Variable cost at standard</v>
          </cell>
          <cell r="L27" t="str">
            <v>OUVRIERE SPECIALISE</v>
          </cell>
          <cell r="M27">
            <v>45205</v>
          </cell>
          <cell r="O27">
            <v>19</v>
          </cell>
          <cell r="P27"/>
          <cell r="Q27"/>
          <cell r="R27"/>
          <cell r="S27" t="str">
            <v>CDD</v>
          </cell>
          <cell r="T27" t="str">
            <v>Contractuel</v>
          </cell>
          <cell r="U27">
            <v>45505</v>
          </cell>
          <cell r="V27">
            <v>45535</v>
          </cell>
        </row>
        <row r="28">
          <cell r="A28">
            <v>2231</v>
          </cell>
          <cell r="B28" t="str">
            <v>Madame</v>
          </cell>
          <cell r="C28" t="str">
            <v>ZITOUNI SIWAR</v>
          </cell>
          <cell r="D28" t="str">
            <v>SAGE Tunisia</v>
          </cell>
          <cell r="E28" t="str">
            <v>PRODUCTION</v>
          </cell>
          <cell r="F28" t="str">
            <v>Couturière</v>
          </cell>
          <cell r="G28">
            <v>560</v>
          </cell>
          <cell r="H28" t="str">
            <v>Mabrourk Ben Moussa</v>
          </cell>
          <cell r="I28" t="str">
            <v>A</v>
          </cell>
          <cell r="J28" t="str">
            <v>DIRECTS</v>
          </cell>
          <cell r="K28" t="str">
            <v>Variable cost at standard</v>
          </cell>
          <cell r="L28" t="str">
            <v>OUVRIERE SPECIALISE</v>
          </cell>
          <cell r="M28">
            <v>45399</v>
          </cell>
          <cell r="N28"/>
          <cell r="O28">
            <v>19</v>
          </cell>
          <cell r="P28"/>
          <cell r="Q28"/>
          <cell r="R28"/>
          <cell r="S28" t="str">
            <v>CDD</v>
          </cell>
          <cell r="T28" t="str">
            <v>Contractuel</v>
          </cell>
          <cell r="U28">
            <v>45505</v>
          </cell>
          <cell r="V28">
            <v>45535</v>
          </cell>
        </row>
        <row r="29">
          <cell r="A29">
            <v>859</v>
          </cell>
          <cell r="B29" t="str">
            <v>Monsieur</v>
          </cell>
          <cell r="C29" t="str">
            <v>AKERMI AHMED</v>
          </cell>
          <cell r="D29" t="str">
            <v>SAGE Tunisia</v>
          </cell>
          <cell r="E29" t="str">
            <v>PRODUCTION</v>
          </cell>
          <cell r="F29" t="str">
            <v>Prép CAMPO</v>
          </cell>
          <cell r="G29" t="str">
            <v>P6 AR</v>
          </cell>
          <cell r="H29" t="str">
            <v>MOHAMED AMINE</v>
          </cell>
          <cell r="I29" t="str">
            <v>A</v>
          </cell>
          <cell r="J29" t="str">
            <v>DIRECTS</v>
          </cell>
          <cell r="K29" t="str">
            <v>Variable cost at standard</v>
          </cell>
          <cell r="L29" t="str">
            <v>OUVRIER SPECIALISE</v>
          </cell>
          <cell r="M29">
            <v>44610</v>
          </cell>
          <cell r="O29">
            <v>19</v>
          </cell>
          <cell r="P29"/>
          <cell r="Q29"/>
          <cell r="R29"/>
          <cell r="S29" t="str">
            <v>CDD</v>
          </cell>
          <cell r="T29" t="str">
            <v>Contractuel</v>
          </cell>
          <cell r="U29">
            <v>45505</v>
          </cell>
          <cell r="V29">
            <v>45565</v>
          </cell>
        </row>
        <row r="30">
          <cell r="A30">
            <v>1813</v>
          </cell>
          <cell r="B30" t="str">
            <v>Madame</v>
          </cell>
          <cell r="C30" t="str">
            <v>ELTIFI MONIA</v>
          </cell>
          <cell r="D30" t="str">
            <v>SAGE Tunisia</v>
          </cell>
          <cell r="E30" t="str">
            <v>PRODUCTION</v>
          </cell>
          <cell r="F30" t="str">
            <v>Couturière</v>
          </cell>
          <cell r="G30" t="str">
            <v>P6 AV</v>
          </cell>
          <cell r="H30" t="str">
            <v>Anis Sbouri</v>
          </cell>
          <cell r="I30" t="str">
            <v>A</v>
          </cell>
          <cell r="J30" t="str">
            <v>DIRECTS</v>
          </cell>
          <cell r="K30" t="str">
            <v>Variable cost at standard</v>
          </cell>
          <cell r="L30" t="str">
            <v>OUVRIERE SPECIALISE</v>
          </cell>
          <cell r="M30">
            <v>45257</v>
          </cell>
          <cell r="O30">
            <v>19</v>
          </cell>
          <cell r="P30"/>
          <cell r="Q30"/>
          <cell r="R30"/>
          <cell r="S30" t="str">
            <v>CDD</v>
          </cell>
          <cell r="T30" t="str">
            <v>Contractuel</v>
          </cell>
          <cell r="U30">
            <v>45505</v>
          </cell>
          <cell r="V30">
            <v>45535</v>
          </cell>
        </row>
        <row r="31">
          <cell r="A31">
            <v>1915</v>
          </cell>
          <cell r="B31" t="str">
            <v>Madame</v>
          </cell>
          <cell r="C31" t="str">
            <v>CHAIBNI CHAIMA</v>
          </cell>
          <cell r="D31" t="str">
            <v>SAGE Tunisia</v>
          </cell>
          <cell r="E31" t="str">
            <v>PRODUCTION</v>
          </cell>
          <cell r="F31" t="str">
            <v>CAMPO</v>
          </cell>
          <cell r="G31" t="str">
            <v>P6 AR</v>
          </cell>
          <cell r="H31" t="str">
            <v>MOHAMED AMINE</v>
          </cell>
          <cell r="I31" t="str">
            <v>A</v>
          </cell>
          <cell r="J31" t="str">
            <v>DIRECTS</v>
          </cell>
          <cell r="K31" t="str">
            <v>Variable cost at standard</v>
          </cell>
          <cell r="L31" t="str">
            <v>OUVRIERE SPECIALISE</v>
          </cell>
          <cell r="M31">
            <v>45306</v>
          </cell>
          <cell r="O31">
            <v>19</v>
          </cell>
          <cell r="P31"/>
          <cell r="Q31"/>
          <cell r="R31"/>
          <cell r="S31" t="str">
            <v>CDD</v>
          </cell>
          <cell r="T31" t="str">
            <v>Contractuel</v>
          </cell>
          <cell r="U31">
            <v>45505</v>
          </cell>
          <cell r="V31">
            <v>45535</v>
          </cell>
        </row>
        <row r="32">
          <cell r="A32">
            <v>1939</v>
          </cell>
          <cell r="B32" t="str">
            <v>Madame</v>
          </cell>
          <cell r="C32" t="str">
            <v>DEROUICHE RAHMA</v>
          </cell>
          <cell r="D32" t="str">
            <v>SAGE Tunisia</v>
          </cell>
          <cell r="E32" t="str">
            <v>PRODUCTION</v>
          </cell>
          <cell r="F32" t="str">
            <v>Prép CAMPO</v>
          </cell>
          <cell r="G32" t="str">
            <v>P6 AR</v>
          </cell>
          <cell r="H32" t="str">
            <v>MOHAMED AMINE</v>
          </cell>
          <cell r="I32" t="str">
            <v>A</v>
          </cell>
          <cell r="J32" t="str">
            <v>DIRECTS</v>
          </cell>
          <cell r="K32" t="str">
            <v>Variable cost at standard</v>
          </cell>
          <cell r="L32" t="str">
            <v>OUVRIER SPECIALISE</v>
          </cell>
          <cell r="M32">
            <v>45335</v>
          </cell>
          <cell r="O32">
            <v>19</v>
          </cell>
          <cell r="P32"/>
          <cell r="Q32"/>
          <cell r="R32"/>
          <cell r="S32" t="str">
            <v>CDD</v>
          </cell>
          <cell r="T32" t="str">
            <v>Contractuel</v>
          </cell>
          <cell r="U32">
            <v>45505</v>
          </cell>
          <cell r="V32">
            <v>45535</v>
          </cell>
        </row>
        <row r="33">
          <cell r="A33">
            <v>1952</v>
          </cell>
          <cell r="B33" t="str">
            <v>Madame</v>
          </cell>
          <cell r="C33" t="str">
            <v>BEGHOURI MARIEM</v>
          </cell>
          <cell r="D33" t="str">
            <v>SAGE Tunisia</v>
          </cell>
          <cell r="E33" t="str">
            <v>PRODUCTION</v>
          </cell>
          <cell r="F33" t="str">
            <v>CAMPO</v>
          </cell>
          <cell r="G33" t="str">
            <v>P6 AR</v>
          </cell>
          <cell r="H33" t="str">
            <v>MOHAMED AMINE</v>
          </cell>
          <cell r="I33" t="str">
            <v>A</v>
          </cell>
          <cell r="J33" t="str">
            <v>DIRECTS</v>
          </cell>
          <cell r="K33" t="str">
            <v>Variable cost at standard</v>
          </cell>
          <cell r="L33" t="str">
            <v>OUVRIERE SPECIALISE</v>
          </cell>
          <cell r="M33">
            <v>45336</v>
          </cell>
          <cell r="O33">
            <v>19</v>
          </cell>
          <cell r="P33"/>
          <cell r="Q33"/>
          <cell r="R33"/>
          <cell r="S33" t="str">
            <v>CDD</v>
          </cell>
          <cell r="T33" t="str">
            <v>Contractuel</v>
          </cell>
          <cell r="U33">
            <v>45505</v>
          </cell>
          <cell r="V33">
            <v>45535</v>
          </cell>
        </row>
        <row r="34">
          <cell r="A34">
            <v>1960</v>
          </cell>
          <cell r="B34" t="str">
            <v>Madame</v>
          </cell>
          <cell r="C34" t="str">
            <v>JRIDI OUMAIMA</v>
          </cell>
          <cell r="D34" t="str">
            <v>SAGE Tunisia</v>
          </cell>
          <cell r="E34" t="str">
            <v>PRODUCTION</v>
          </cell>
          <cell r="F34" t="str">
            <v>Prép CAMPO</v>
          </cell>
          <cell r="G34" t="str">
            <v>P6 AR</v>
          </cell>
          <cell r="H34" t="str">
            <v>MOHAMED AMINE</v>
          </cell>
          <cell r="I34" t="str">
            <v>A</v>
          </cell>
          <cell r="J34" t="str">
            <v>DIRECTS</v>
          </cell>
          <cell r="K34" t="str">
            <v>Variable cost at standard</v>
          </cell>
          <cell r="L34" t="str">
            <v>OUVRIERE SPECIALISE</v>
          </cell>
          <cell r="M34">
            <v>45336</v>
          </cell>
          <cell r="O34">
            <v>19</v>
          </cell>
          <cell r="P34"/>
          <cell r="Q34"/>
          <cell r="R34"/>
          <cell r="S34" t="str">
            <v>CDD</v>
          </cell>
          <cell r="T34" t="str">
            <v>Contractuel</v>
          </cell>
          <cell r="U34">
            <v>45505</v>
          </cell>
          <cell r="V34">
            <v>45535</v>
          </cell>
        </row>
        <row r="35">
          <cell r="A35">
            <v>1962</v>
          </cell>
          <cell r="B35" t="str">
            <v>Madame</v>
          </cell>
          <cell r="C35" t="str">
            <v>MATMATI NOUR</v>
          </cell>
          <cell r="D35" t="str">
            <v>SAGE Tunisia</v>
          </cell>
          <cell r="E35" t="str">
            <v>PRODUCTION</v>
          </cell>
          <cell r="F35" t="str">
            <v>Prép CAMPO</v>
          </cell>
          <cell r="G35" t="str">
            <v>P6 AR</v>
          </cell>
          <cell r="H35" t="str">
            <v>MOHAMED AMINE</v>
          </cell>
          <cell r="I35" t="str">
            <v>A</v>
          </cell>
          <cell r="J35" t="str">
            <v>DIRECTS</v>
          </cell>
          <cell r="K35" t="str">
            <v>Variable cost at standard</v>
          </cell>
          <cell r="L35" t="str">
            <v>OUVRIERE SPECIALISE</v>
          </cell>
          <cell r="M35">
            <v>45336</v>
          </cell>
          <cell r="O35">
            <v>19</v>
          </cell>
          <cell r="P35"/>
          <cell r="Q35"/>
          <cell r="R35"/>
          <cell r="S35" t="str">
            <v>CDD</v>
          </cell>
          <cell r="T35" t="str">
            <v>Contractuel</v>
          </cell>
          <cell r="U35">
            <v>45505</v>
          </cell>
          <cell r="V35">
            <v>45535</v>
          </cell>
        </row>
        <row r="36">
          <cell r="A36">
            <v>1968</v>
          </cell>
          <cell r="B36" t="str">
            <v>Madame</v>
          </cell>
          <cell r="C36" t="str">
            <v>MECHERGUI AMEL</v>
          </cell>
          <cell r="D36" t="str">
            <v>SAGE Tunisia</v>
          </cell>
          <cell r="E36" t="str">
            <v>PRODUCTION</v>
          </cell>
          <cell r="F36" t="str">
            <v>Prép CAMPO</v>
          </cell>
          <cell r="G36" t="str">
            <v>P6 AR</v>
          </cell>
          <cell r="H36" t="str">
            <v>MOHAMED AMINE</v>
          </cell>
          <cell r="I36" t="str">
            <v>A</v>
          </cell>
          <cell r="J36" t="str">
            <v>DIRECTS</v>
          </cell>
          <cell r="K36" t="str">
            <v>Variable cost at standard</v>
          </cell>
          <cell r="L36" t="str">
            <v>OUVRIERE SPECIALISE</v>
          </cell>
          <cell r="M36">
            <v>45337</v>
          </cell>
          <cell r="O36">
            <v>19</v>
          </cell>
          <cell r="P36"/>
          <cell r="Q36"/>
          <cell r="R36"/>
          <cell r="S36" t="str">
            <v>CDD</v>
          </cell>
          <cell r="T36" t="str">
            <v>Contractuel</v>
          </cell>
          <cell r="U36">
            <v>45505</v>
          </cell>
          <cell r="V36">
            <v>45535</v>
          </cell>
        </row>
        <row r="37">
          <cell r="A37">
            <v>1972</v>
          </cell>
          <cell r="B37" t="str">
            <v>Monsieur</v>
          </cell>
          <cell r="C37" t="str">
            <v>HAZEM OUSSEMA</v>
          </cell>
          <cell r="D37" t="str">
            <v>SAGE Tunisia</v>
          </cell>
          <cell r="E37" t="str">
            <v>PRODUCTION</v>
          </cell>
          <cell r="F37" t="str">
            <v>CAMPO</v>
          </cell>
          <cell r="G37" t="str">
            <v>P6 AR</v>
          </cell>
          <cell r="H37" t="str">
            <v>MOHAMED AMINE</v>
          </cell>
          <cell r="I37" t="str">
            <v>A</v>
          </cell>
          <cell r="J37" t="str">
            <v>DIRECTS</v>
          </cell>
          <cell r="K37" t="str">
            <v>Variable cost at standard</v>
          </cell>
          <cell r="L37" t="str">
            <v>OUVRIERE SPECIALISE</v>
          </cell>
          <cell r="M37">
            <v>45337</v>
          </cell>
          <cell r="O37">
            <v>19</v>
          </cell>
          <cell r="P37"/>
          <cell r="Q37"/>
          <cell r="R37"/>
          <cell r="S37" t="str">
            <v>CDD</v>
          </cell>
          <cell r="T37" t="str">
            <v>Contractuel</v>
          </cell>
          <cell r="U37">
            <v>45505</v>
          </cell>
          <cell r="V37">
            <v>45535</v>
          </cell>
        </row>
        <row r="38">
          <cell r="A38">
            <v>1985</v>
          </cell>
          <cell r="B38" t="str">
            <v>Madame</v>
          </cell>
          <cell r="C38" t="str">
            <v>LAKHDER EMNA</v>
          </cell>
          <cell r="D38" t="str">
            <v>SAGE Tunisia</v>
          </cell>
          <cell r="E38" t="str">
            <v>PRODUCTION</v>
          </cell>
          <cell r="F38" t="str">
            <v>CAMPO</v>
          </cell>
          <cell r="G38" t="str">
            <v>P6 AR</v>
          </cell>
          <cell r="H38" t="str">
            <v>MOHAMED AMINE</v>
          </cell>
          <cell r="I38" t="str">
            <v>A</v>
          </cell>
          <cell r="J38" t="str">
            <v>DIRECTS</v>
          </cell>
          <cell r="K38" t="str">
            <v>Variable cost at standard</v>
          </cell>
          <cell r="L38" t="str">
            <v>Contrôle qualité</v>
          </cell>
          <cell r="M38">
            <v>45342</v>
          </cell>
          <cell r="O38">
            <v>19</v>
          </cell>
          <cell r="P38"/>
          <cell r="Q38"/>
          <cell r="R38"/>
          <cell r="S38" t="str">
            <v>CDD</v>
          </cell>
          <cell r="T38" t="str">
            <v>Contractuel</v>
          </cell>
          <cell r="U38">
            <v>45505</v>
          </cell>
          <cell r="V38">
            <v>45535</v>
          </cell>
        </row>
        <row r="39">
          <cell r="A39">
            <v>1991</v>
          </cell>
          <cell r="B39" t="str">
            <v>Madame</v>
          </cell>
          <cell r="C39" t="str">
            <v>BEN FADHEL HANEN</v>
          </cell>
          <cell r="D39" t="str">
            <v>SAGE Tunisia</v>
          </cell>
          <cell r="E39" t="str">
            <v>PRODUCTION</v>
          </cell>
          <cell r="F39" t="str">
            <v>CAMPO</v>
          </cell>
          <cell r="G39" t="str">
            <v>P6 AR</v>
          </cell>
          <cell r="H39" t="str">
            <v>MOHAMED AMINE</v>
          </cell>
          <cell r="I39" t="str">
            <v>A</v>
          </cell>
          <cell r="J39" t="str">
            <v>DIRECTS</v>
          </cell>
          <cell r="K39" t="str">
            <v>Variable cost at standard</v>
          </cell>
          <cell r="L39" t="str">
            <v>Contrôle qualité</v>
          </cell>
          <cell r="M39">
            <v>45342</v>
          </cell>
          <cell r="O39">
            <v>19</v>
          </cell>
          <cell r="P39"/>
          <cell r="Q39"/>
          <cell r="R39"/>
          <cell r="S39" t="str">
            <v>CDD</v>
          </cell>
          <cell r="T39" t="str">
            <v>Contractuel</v>
          </cell>
          <cell r="U39">
            <v>45505</v>
          </cell>
          <cell r="V39">
            <v>45535</v>
          </cell>
        </row>
        <row r="40">
          <cell r="A40">
            <v>1992</v>
          </cell>
          <cell r="B40" t="str">
            <v>Madame</v>
          </cell>
          <cell r="C40" t="str">
            <v>DRIDI EYA</v>
          </cell>
          <cell r="D40" t="str">
            <v>SAGE Tunisia</v>
          </cell>
          <cell r="E40" t="str">
            <v>PRODUCTION</v>
          </cell>
          <cell r="F40" t="str">
            <v>CAMPO</v>
          </cell>
          <cell r="G40" t="str">
            <v>P6 AR</v>
          </cell>
          <cell r="H40" t="str">
            <v>MOHAMED AMINE</v>
          </cell>
          <cell r="I40" t="str">
            <v>A</v>
          </cell>
          <cell r="J40" t="str">
            <v>DIRECTS</v>
          </cell>
          <cell r="K40" t="str">
            <v>Variable cost at standard</v>
          </cell>
          <cell r="L40" t="str">
            <v>Contrôle qualité</v>
          </cell>
          <cell r="M40">
            <v>45342</v>
          </cell>
          <cell r="O40">
            <v>19</v>
          </cell>
          <cell r="P40"/>
          <cell r="Q40"/>
          <cell r="R40"/>
          <cell r="S40" t="str">
            <v>CDD</v>
          </cell>
          <cell r="T40" t="str">
            <v>Contractuel</v>
          </cell>
          <cell r="U40">
            <v>45505</v>
          </cell>
          <cell r="V40">
            <v>45535</v>
          </cell>
        </row>
        <row r="41">
          <cell r="A41">
            <v>2179</v>
          </cell>
          <cell r="B41" t="str">
            <v>Madame</v>
          </cell>
          <cell r="C41" t="str">
            <v>GHAZI NEDIA</v>
          </cell>
          <cell r="D41" t="str">
            <v>SAGE Tunisia</v>
          </cell>
          <cell r="E41" t="str">
            <v>PRODUCTION</v>
          </cell>
          <cell r="F41" t="str">
            <v>Contrôle qualité</v>
          </cell>
          <cell r="G41" t="str">
            <v>P6 AR</v>
          </cell>
          <cell r="H41" t="str">
            <v>MOHAMED AMINE</v>
          </cell>
          <cell r="I41" t="str">
            <v>A</v>
          </cell>
          <cell r="J41" t="str">
            <v>INDIRECTS</v>
          </cell>
          <cell r="K41" t="str">
            <v>Variable cost at standard</v>
          </cell>
          <cell r="L41" t="str">
            <v>OUVRIERE SPECIALISE</v>
          </cell>
          <cell r="M41">
            <v>45370</v>
          </cell>
          <cell r="O41">
            <v>19</v>
          </cell>
          <cell r="P41"/>
          <cell r="Q41"/>
          <cell r="R41"/>
          <cell r="S41" t="str">
            <v>CDD</v>
          </cell>
          <cell r="T41" t="str">
            <v>Contractuel</v>
          </cell>
          <cell r="U41">
            <v>45505</v>
          </cell>
          <cell r="V41">
            <v>45535</v>
          </cell>
        </row>
        <row r="42">
          <cell r="A42">
            <v>1636</v>
          </cell>
          <cell r="B42" t="str">
            <v>Monsieur</v>
          </cell>
          <cell r="C42" t="str">
            <v>MAAOUI MARWEN</v>
          </cell>
          <cell r="D42" t="str">
            <v>SAGE Tunisia</v>
          </cell>
          <cell r="E42" t="str">
            <v>PRODUCTION</v>
          </cell>
          <cell r="F42" t="str">
            <v>Team leader</v>
          </cell>
          <cell r="G42" t="str">
            <v>P6 AV</v>
          </cell>
          <cell r="H42" t="str">
            <v>MOHAMED AMINE</v>
          </cell>
          <cell r="I42" t="str">
            <v>A</v>
          </cell>
          <cell r="J42" t="str">
            <v>INDIRECTS</v>
          </cell>
          <cell r="K42" t="str">
            <v>Variable cost at standard</v>
          </cell>
          <cell r="L42" t="str">
            <v>OUVRIERE SPECIALISE</v>
          </cell>
          <cell r="M42">
            <v>45183</v>
          </cell>
          <cell r="O42">
            <v>19</v>
          </cell>
          <cell r="P42"/>
          <cell r="Q42"/>
          <cell r="R42"/>
          <cell r="S42" t="str">
            <v>CDD</v>
          </cell>
          <cell r="T42" t="str">
            <v>Contractuel</v>
          </cell>
          <cell r="U42">
            <v>45505</v>
          </cell>
          <cell r="V42">
            <v>45535</v>
          </cell>
        </row>
        <row r="43">
          <cell r="A43">
            <v>1892</v>
          </cell>
          <cell r="B43" t="str">
            <v>Madame</v>
          </cell>
          <cell r="C43" t="str">
            <v>BEN KHLIFA ARBIA</v>
          </cell>
          <cell r="D43" t="str">
            <v>SAGE Tunisia</v>
          </cell>
          <cell r="E43" t="str">
            <v>PRODUCTION</v>
          </cell>
          <cell r="F43" t="str">
            <v>Prép CAMPO</v>
          </cell>
          <cell r="G43" t="str">
            <v>P6 AV</v>
          </cell>
          <cell r="H43" t="str">
            <v>MOHAMED AMINE</v>
          </cell>
          <cell r="I43" t="str">
            <v>A</v>
          </cell>
          <cell r="J43" t="str">
            <v>DIRECTS</v>
          </cell>
          <cell r="K43" t="str">
            <v>Variable cost at standard</v>
          </cell>
          <cell r="L43" t="str">
            <v>OUVRIER SPECIALISE</v>
          </cell>
          <cell r="M43">
            <v>45306</v>
          </cell>
          <cell r="O43">
            <v>19</v>
          </cell>
          <cell r="P43"/>
          <cell r="Q43"/>
          <cell r="R43"/>
          <cell r="S43" t="str">
            <v>CDD</v>
          </cell>
          <cell r="T43" t="str">
            <v>Contractuel</v>
          </cell>
          <cell r="U43">
            <v>45505</v>
          </cell>
          <cell r="V43">
            <v>45535</v>
          </cell>
        </row>
        <row r="44">
          <cell r="A44">
            <v>1899</v>
          </cell>
          <cell r="B44" t="str">
            <v>Monsieur</v>
          </cell>
          <cell r="C44" t="str">
            <v>ARBI ABDELWAHID</v>
          </cell>
          <cell r="D44" t="str">
            <v>SAGE Tunisia</v>
          </cell>
          <cell r="E44" t="str">
            <v>PRODUCTION</v>
          </cell>
          <cell r="F44" t="str">
            <v>Prép CAMPO</v>
          </cell>
          <cell r="G44" t="str">
            <v>P6 AV</v>
          </cell>
          <cell r="H44" t="str">
            <v>MOHAMED AMINE</v>
          </cell>
          <cell r="I44" t="str">
            <v>A</v>
          </cell>
          <cell r="J44" t="str">
            <v>DIRECTS</v>
          </cell>
          <cell r="K44" t="str">
            <v>Variable cost at standard</v>
          </cell>
          <cell r="L44" t="str">
            <v>OUVRIER SPECIALISE</v>
          </cell>
          <cell r="M44">
            <v>45306</v>
          </cell>
          <cell r="O44">
            <v>19</v>
          </cell>
          <cell r="P44"/>
          <cell r="Q44"/>
          <cell r="R44"/>
          <cell r="S44" t="str">
            <v>CDD</v>
          </cell>
          <cell r="T44" t="str">
            <v>Contractuel</v>
          </cell>
          <cell r="U44">
            <v>45505</v>
          </cell>
          <cell r="V44">
            <v>45535</v>
          </cell>
        </row>
        <row r="45">
          <cell r="A45">
            <v>1919</v>
          </cell>
          <cell r="B45" t="str">
            <v>Madame</v>
          </cell>
          <cell r="C45" t="str">
            <v>MHAMDI YOSRA</v>
          </cell>
          <cell r="D45" t="str">
            <v>SAGE Tunisia</v>
          </cell>
          <cell r="E45" t="str">
            <v>PRODUCTION</v>
          </cell>
          <cell r="F45" t="str">
            <v>Prép CAMPO</v>
          </cell>
          <cell r="G45" t="str">
            <v>P6 AV</v>
          </cell>
          <cell r="H45" t="str">
            <v>MOHAMED AMINE</v>
          </cell>
          <cell r="I45" t="str">
            <v>A</v>
          </cell>
          <cell r="J45" t="str">
            <v>DIRECTS</v>
          </cell>
          <cell r="K45" t="str">
            <v>Variable cost at standard</v>
          </cell>
          <cell r="L45" t="str">
            <v>OUVRIER SPECIALISE</v>
          </cell>
          <cell r="M45">
            <v>45306</v>
          </cell>
          <cell r="O45">
            <v>19</v>
          </cell>
          <cell r="P45"/>
          <cell r="Q45"/>
          <cell r="R45"/>
          <cell r="S45" t="str">
            <v>CDD</v>
          </cell>
          <cell r="T45" t="str">
            <v>Contractuel</v>
          </cell>
          <cell r="U45">
            <v>45505</v>
          </cell>
          <cell r="V45">
            <v>45535</v>
          </cell>
        </row>
        <row r="46">
          <cell r="A46">
            <v>1958</v>
          </cell>
          <cell r="B46" t="str">
            <v>Madame</v>
          </cell>
          <cell r="C46" t="str">
            <v>DHAOUI KHOULOUD</v>
          </cell>
          <cell r="D46" t="str">
            <v>SAGE Tunisia</v>
          </cell>
          <cell r="E46" t="str">
            <v>PRODUCTION</v>
          </cell>
          <cell r="F46" t="str">
            <v>Alimentatrice</v>
          </cell>
          <cell r="G46" t="str">
            <v>P6 AV</v>
          </cell>
          <cell r="H46" t="str">
            <v>MOHAMED AMINE</v>
          </cell>
          <cell r="I46" t="str">
            <v>A</v>
          </cell>
          <cell r="J46" t="str">
            <v>DIRECTS</v>
          </cell>
          <cell r="K46" t="str">
            <v>Variable cost at standard</v>
          </cell>
          <cell r="L46" t="str">
            <v>OUVRIERE SPECIALISE</v>
          </cell>
          <cell r="M46">
            <v>45335</v>
          </cell>
          <cell r="O46">
            <v>19</v>
          </cell>
          <cell r="P46"/>
          <cell r="Q46"/>
          <cell r="R46"/>
          <cell r="S46" t="str">
            <v>CDD</v>
          </cell>
          <cell r="T46" t="str">
            <v>Contractuel</v>
          </cell>
          <cell r="U46">
            <v>45505</v>
          </cell>
          <cell r="V46">
            <v>45535</v>
          </cell>
        </row>
        <row r="47">
          <cell r="A47">
            <v>1965</v>
          </cell>
          <cell r="B47" t="str">
            <v>Madame</v>
          </cell>
          <cell r="C47" t="str">
            <v>BEN MABROUK SABRINE</v>
          </cell>
          <cell r="D47" t="str">
            <v>SAGE Tunisia</v>
          </cell>
          <cell r="E47" t="str">
            <v>PRODUCTION</v>
          </cell>
          <cell r="F47" t="str">
            <v>CAMPO</v>
          </cell>
          <cell r="G47" t="str">
            <v>P6 AV</v>
          </cell>
          <cell r="H47" t="str">
            <v>MOHAMED AMINE</v>
          </cell>
          <cell r="I47" t="str">
            <v>A</v>
          </cell>
          <cell r="J47" t="str">
            <v>DIRECTS</v>
          </cell>
          <cell r="K47" t="str">
            <v>Variable cost at standard</v>
          </cell>
          <cell r="L47" t="str">
            <v>OUVRIERE SPECIALISE</v>
          </cell>
          <cell r="M47">
            <v>45336</v>
          </cell>
          <cell r="O47">
            <v>19</v>
          </cell>
          <cell r="P47"/>
          <cell r="Q47"/>
          <cell r="R47"/>
          <cell r="S47" t="str">
            <v>CDD</v>
          </cell>
          <cell r="T47" t="str">
            <v>Contractuel</v>
          </cell>
          <cell r="U47">
            <v>45505</v>
          </cell>
          <cell r="V47">
            <v>45535</v>
          </cell>
        </row>
        <row r="48">
          <cell r="A48">
            <v>1966</v>
          </cell>
          <cell r="B48" t="str">
            <v>Monsieur</v>
          </cell>
          <cell r="C48" t="str">
            <v>NEFZI WASSIM</v>
          </cell>
          <cell r="D48" t="str">
            <v>SAGE Tunisia</v>
          </cell>
          <cell r="E48" t="str">
            <v>PRODUCTION</v>
          </cell>
          <cell r="F48" t="str">
            <v>CAMPO</v>
          </cell>
          <cell r="G48" t="str">
            <v>P6 AV</v>
          </cell>
          <cell r="H48" t="str">
            <v>MOHAMED AMINE</v>
          </cell>
          <cell r="I48" t="str">
            <v>A</v>
          </cell>
          <cell r="J48" t="str">
            <v>DIRECTS</v>
          </cell>
          <cell r="K48" t="str">
            <v>Variable cost at standard</v>
          </cell>
          <cell r="L48" t="str">
            <v>OUVRIERE SPECIALISE</v>
          </cell>
          <cell r="M48">
            <v>45336</v>
          </cell>
          <cell r="O48">
            <v>19</v>
          </cell>
          <cell r="P48"/>
          <cell r="Q48"/>
          <cell r="R48"/>
          <cell r="S48" t="str">
            <v>CDD</v>
          </cell>
          <cell r="T48" t="str">
            <v>Contractuel</v>
          </cell>
          <cell r="U48">
            <v>45505</v>
          </cell>
          <cell r="V48">
            <v>45535</v>
          </cell>
        </row>
        <row r="49">
          <cell r="A49">
            <v>1967</v>
          </cell>
          <cell r="B49" t="str">
            <v>Madame</v>
          </cell>
          <cell r="C49" t="str">
            <v>YAZIDI YOSRA</v>
          </cell>
          <cell r="D49" t="str">
            <v>SAGE Tunisia</v>
          </cell>
          <cell r="E49" t="str">
            <v>PRODUCTION</v>
          </cell>
          <cell r="F49" t="str">
            <v>CAMPO</v>
          </cell>
          <cell r="G49" t="str">
            <v>P6 AV</v>
          </cell>
          <cell r="H49" t="str">
            <v>MOHAMED AMINE</v>
          </cell>
          <cell r="I49" t="str">
            <v>A</v>
          </cell>
          <cell r="J49" t="str">
            <v>DIRECTS</v>
          </cell>
          <cell r="K49" t="str">
            <v>Variable cost at standard</v>
          </cell>
          <cell r="L49" t="str">
            <v>OUVRIERE SPECIALISE</v>
          </cell>
          <cell r="M49">
            <v>45336</v>
          </cell>
          <cell r="O49">
            <v>19</v>
          </cell>
          <cell r="P49"/>
          <cell r="Q49"/>
          <cell r="R49"/>
          <cell r="S49" t="str">
            <v>CDD</v>
          </cell>
          <cell r="T49" t="str">
            <v>Contractuel</v>
          </cell>
          <cell r="U49">
            <v>45505</v>
          </cell>
          <cell r="V49">
            <v>45535</v>
          </cell>
        </row>
        <row r="50">
          <cell r="A50">
            <v>1986</v>
          </cell>
          <cell r="B50" t="str">
            <v>Madame</v>
          </cell>
          <cell r="C50" t="str">
            <v>RIAHI MENYAR</v>
          </cell>
          <cell r="D50" t="str">
            <v>SAGE Tunisia</v>
          </cell>
          <cell r="E50" t="str">
            <v>PRODUCTION</v>
          </cell>
          <cell r="F50" t="str">
            <v>CAMPO</v>
          </cell>
          <cell r="G50" t="str">
            <v>P6 AV</v>
          </cell>
          <cell r="H50" t="str">
            <v>MOHAMED AMINE</v>
          </cell>
          <cell r="I50" t="str">
            <v>A</v>
          </cell>
          <cell r="J50" t="str">
            <v>DIRECTS</v>
          </cell>
          <cell r="K50" t="str">
            <v>Variable cost at standard</v>
          </cell>
          <cell r="L50" t="str">
            <v>Contrôle qualité</v>
          </cell>
          <cell r="M50">
            <v>45342</v>
          </cell>
          <cell r="O50">
            <v>19</v>
          </cell>
          <cell r="P50"/>
          <cell r="Q50"/>
          <cell r="R50"/>
          <cell r="S50" t="str">
            <v>CDD</v>
          </cell>
          <cell r="T50" t="str">
            <v>Contractuel</v>
          </cell>
          <cell r="U50">
            <v>45505</v>
          </cell>
          <cell r="V50">
            <v>45535</v>
          </cell>
        </row>
        <row r="51">
          <cell r="A51">
            <v>2292</v>
          </cell>
          <cell r="B51" t="str">
            <v>Madame</v>
          </cell>
          <cell r="C51" t="str">
            <v>MERABET OUARDA</v>
          </cell>
          <cell r="D51" t="str">
            <v>SAGE Tunisia</v>
          </cell>
          <cell r="E51" t="str">
            <v>PRODUCTION</v>
          </cell>
          <cell r="F51" t="str">
            <v>Prép CAMPO</v>
          </cell>
          <cell r="G51" t="str">
            <v>P6 AV</v>
          </cell>
          <cell r="H51" t="str">
            <v>MOHAMED AMINE</v>
          </cell>
          <cell r="I51" t="str">
            <v>A</v>
          </cell>
          <cell r="J51" t="str">
            <v>DIRECTS</v>
          </cell>
          <cell r="K51" t="str">
            <v>Variable cost at standard</v>
          </cell>
          <cell r="L51" t="str">
            <v>OUVRIERE SPECIALISE</v>
          </cell>
          <cell r="M51">
            <v>45407</v>
          </cell>
          <cell r="O51">
            <v>19</v>
          </cell>
          <cell r="P51"/>
          <cell r="Q51"/>
          <cell r="R51"/>
          <cell r="S51" t="str">
            <v>CDD</v>
          </cell>
          <cell r="T51" t="str">
            <v>Contractuel</v>
          </cell>
          <cell r="U51">
            <v>45505</v>
          </cell>
          <cell r="V51">
            <v>45535</v>
          </cell>
        </row>
        <row r="52">
          <cell r="A52">
            <v>2135</v>
          </cell>
          <cell r="B52" t="str">
            <v>Madame</v>
          </cell>
          <cell r="C52" t="str">
            <v>BEN RHOUMA HABIBA</v>
          </cell>
          <cell r="D52" t="str">
            <v>SAGE Tunisia</v>
          </cell>
          <cell r="E52" t="str">
            <v>PRODUCTION</v>
          </cell>
          <cell r="F52" t="str">
            <v>CAMPO</v>
          </cell>
          <cell r="G52" t="str">
            <v>P7 AR</v>
          </cell>
          <cell r="H52" t="str">
            <v>MOHAMED AMINE</v>
          </cell>
          <cell r="I52" t="str">
            <v>A</v>
          </cell>
          <cell r="J52" t="str">
            <v>DIRECTS</v>
          </cell>
          <cell r="K52" t="str">
            <v>Variable cost at standard</v>
          </cell>
          <cell r="L52" t="str">
            <v>OUVRIERE SPECIALISE</v>
          </cell>
          <cell r="M52">
            <v>45356</v>
          </cell>
          <cell r="O52">
            <v>19</v>
          </cell>
          <cell r="P52"/>
          <cell r="Q52"/>
          <cell r="R52"/>
          <cell r="S52" t="str">
            <v>CDD</v>
          </cell>
          <cell r="T52" t="str">
            <v>Contractuel</v>
          </cell>
          <cell r="U52">
            <v>45505</v>
          </cell>
          <cell r="V52">
            <v>45535</v>
          </cell>
        </row>
        <row r="53">
          <cell r="A53">
            <v>2304</v>
          </cell>
          <cell r="B53" t="str">
            <v>Madame</v>
          </cell>
          <cell r="C53" t="str">
            <v>AOUINI RIM</v>
          </cell>
          <cell r="D53" t="str">
            <v>SAGE Tunisia</v>
          </cell>
          <cell r="E53" t="str">
            <v>PRODUCTION</v>
          </cell>
          <cell r="F53" t="str">
            <v>Prép CAMPO</v>
          </cell>
          <cell r="G53" t="str">
            <v>P7 AR</v>
          </cell>
          <cell r="H53" t="str">
            <v>MOHAMED AMINE</v>
          </cell>
          <cell r="I53" t="str">
            <v>A</v>
          </cell>
          <cell r="J53" t="str">
            <v>DIRECTS</v>
          </cell>
          <cell r="K53" t="str">
            <v>Variable cost at standard</v>
          </cell>
          <cell r="L53" t="str">
            <v>OUVRIERE SPECIALISE</v>
          </cell>
          <cell r="M53">
            <v>45414</v>
          </cell>
          <cell r="O53">
            <v>19</v>
          </cell>
          <cell r="P53"/>
          <cell r="Q53"/>
          <cell r="R53"/>
          <cell r="S53" t="str">
            <v>CDD</v>
          </cell>
          <cell r="T53" t="str">
            <v>Contractuel</v>
          </cell>
          <cell r="U53">
            <v>45505</v>
          </cell>
          <cell r="V53">
            <v>45535</v>
          </cell>
        </row>
        <row r="54">
          <cell r="A54">
            <v>2305</v>
          </cell>
          <cell r="B54" t="str">
            <v>Monsieur</v>
          </cell>
          <cell r="C54" t="str">
            <v>DRIDI MOHAMED RAYEN</v>
          </cell>
          <cell r="D54" t="str">
            <v>SAGE Tunisia</v>
          </cell>
          <cell r="E54" t="str">
            <v>PRODUCTION</v>
          </cell>
          <cell r="F54" t="str">
            <v>CAMPO</v>
          </cell>
          <cell r="G54" t="str">
            <v>P7 AR</v>
          </cell>
          <cell r="H54" t="str">
            <v>MOHAMED AMINE</v>
          </cell>
          <cell r="I54" t="str">
            <v>A</v>
          </cell>
          <cell r="J54" t="str">
            <v>DIRECTS</v>
          </cell>
          <cell r="K54" t="str">
            <v>Variable cost at standard</v>
          </cell>
          <cell r="L54" t="str">
            <v>OUVRIERE SPECIALISE</v>
          </cell>
          <cell r="M54">
            <v>45414</v>
          </cell>
          <cell r="O54">
            <v>19</v>
          </cell>
          <cell r="P54"/>
          <cell r="Q54"/>
          <cell r="R54"/>
          <cell r="S54" t="str">
            <v>CDD</v>
          </cell>
          <cell r="T54" t="str">
            <v>Contractuel</v>
          </cell>
          <cell r="U54">
            <v>45505</v>
          </cell>
          <cell r="V54">
            <v>45535</v>
          </cell>
        </row>
        <row r="55">
          <cell r="A55">
            <v>2385</v>
          </cell>
          <cell r="B55" t="str">
            <v>Madame</v>
          </cell>
          <cell r="C55" t="str">
            <v>SOUAWAH FATMA</v>
          </cell>
          <cell r="D55" t="str">
            <v>SAGE Tunisia</v>
          </cell>
          <cell r="E55" t="str">
            <v>PRODUCTION</v>
          </cell>
          <cell r="F55" t="str">
            <v>Prép CAMPO</v>
          </cell>
          <cell r="G55" t="str">
            <v>P7 AR</v>
          </cell>
          <cell r="H55" t="str">
            <v>FOUED HOMRANI</v>
          </cell>
          <cell r="I55" t="str">
            <v>A</v>
          </cell>
          <cell r="J55" t="str">
            <v>DIRECTS</v>
          </cell>
          <cell r="K55" t="str">
            <v>Variable cost at standard</v>
          </cell>
          <cell r="L55" t="str">
            <v>OUVRIERE SPECIALISE</v>
          </cell>
          <cell r="M55">
            <v>45427</v>
          </cell>
          <cell r="O55">
            <v>19</v>
          </cell>
          <cell r="P55"/>
          <cell r="Q55"/>
          <cell r="R55"/>
          <cell r="S55" t="str">
            <v>CDD</v>
          </cell>
          <cell r="T55" t="str">
            <v>Contractuel</v>
          </cell>
          <cell r="U55">
            <v>45505</v>
          </cell>
          <cell r="V55">
            <v>45535</v>
          </cell>
        </row>
        <row r="56">
          <cell r="A56">
            <v>1792</v>
          </cell>
          <cell r="B56" t="str">
            <v>Mlle</v>
          </cell>
          <cell r="C56" t="str">
            <v>RIAHI SAFA</v>
          </cell>
          <cell r="D56" t="str">
            <v>SAGE Tunisia</v>
          </cell>
          <cell r="E56" t="str">
            <v>PRODUCTION</v>
          </cell>
          <cell r="F56" t="str">
            <v>Prép CAMPO</v>
          </cell>
          <cell r="G56" t="str">
            <v>P6 AV</v>
          </cell>
          <cell r="H56" t="str">
            <v>MOHAMED AMINE</v>
          </cell>
          <cell r="I56" t="str">
            <v>A</v>
          </cell>
          <cell r="J56" t="str">
            <v>DIRECTS</v>
          </cell>
          <cell r="K56" t="str">
            <v>Variable cost at standard</v>
          </cell>
          <cell r="L56" t="str">
            <v>OUVRIERE SPECIALISE</v>
          </cell>
          <cell r="M56">
            <v>45254</v>
          </cell>
          <cell r="O56">
            <v>19</v>
          </cell>
          <cell r="P56"/>
          <cell r="Q56"/>
          <cell r="R56"/>
          <cell r="S56" t="str">
            <v>CDD</v>
          </cell>
          <cell r="T56" t="str">
            <v>Contractuel</v>
          </cell>
          <cell r="U56">
            <v>45505</v>
          </cell>
          <cell r="V56">
            <v>45535</v>
          </cell>
        </row>
        <row r="57">
          <cell r="A57">
            <v>1794</v>
          </cell>
          <cell r="B57" t="str">
            <v>Mlle</v>
          </cell>
          <cell r="C57" t="str">
            <v>WASLI ABIR</v>
          </cell>
          <cell r="D57" t="str">
            <v>SAGE Tunisia</v>
          </cell>
          <cell r="E57" t="str">
            <v>PRODUCTION</v>
          </cell>
          <cell r="F57" t="str">
            <v>CAMPO</v>
          </cell>
          <cell r="G57" t="str">
            <v>P6 AR</v>
          </cell>
          <cell r="H57" t="str">
            <v>MOHAMED AMINE</v>
          </cell>
          <cell r="I57" t="str">
            <v>A</v>
          </cell>
          <cell r="J57" t="str">
            <v>DIRECTS</v>
          </cell>
          <cell r="K57" t="str">
            <v>Variable cost at standard</v>
          </cell>
          <cell r="L57" t="str">
            <v>OUVRIERE SPECIALISE</v>
          </cell>
          <cell r="M57">
            <v>45254</v>
          </cell>
          <cell r="O57">
            <v>19</v>
          </cell>
          <cell r="P57"/>
          <cell r="Q57"/>
          <cell r="R57"/>
          <cell r="S57" t="str">
            <v>CDD</v>
          </cell>
          <cell r="T57" t="str">
            <v>Contractuel</v>
          </cell>
          <cell r="U57">
            <v>45505</v>
          </cell>
          <cell r="V57">
            <v>45535</v>
          </cell>
        </row>
        <row r="58">
          <cell r="A58">
            <v>1799</v>
          </cell>
          <cell r="B58" t="str">
            <v>Mlle</v>
          </cell>
          <cell r="C58" t="str">
            <v>DAAJI EYA</v>
          </cell>
          <cell r="D58" t="str">
            <v>SAGE Tunisia</v>
          </cell>
          <cell r="E58" t="str">
            <v>PRODUCTION</v>
          </cell>
          <cell r="F58" t="str">
            <v>Prép CAMPO</v>
          </cell>
          <cell r="G58" t="str">
            <v>P6 AR</v>
          </cell>
          <cell r="H58" t="str">
            <v>MOHAMED AMINE</v>
          </cell>
          <cell r="I58" t="str">
            <v>A</v>
          </cell>
          <cell r="J58" t="str">
            <v>DIRECTS</v>
          </cell>
          <cell r="K58" t="str">
            <v>Variable cost at standard</v>
          </cell>
          <cell r="L58" t="str">
            <v>OUVRIERE SPECIALISE</v>
          </cell>
          <cell r="M58">
            <v>45254</v>
          </cell>
          <cell r="O58">
            <v>19</v>
          </cell>
          <cell r="P58"/>
          <cell r="Q58"/>
          <cell r="R58"/>
          <cell r="S58" t="str">
            <v>CDD</v>
          </cell>
          <cell r="T58" t="str">
            <v>Contractuel</v>
          </cell>
          <cell r="U58">
            <v>45505</v>
          </cell>
          <cell r="V58">
            <v>45535</v>
          </cell>
        </row>
        <row r="59">
          <cell r="A59">
            <v>1801</v>
          </cell>
          <cell r="B59" t="str">
            <v>Mlle</v>
          </cell>
          <cell r="C59" t="str">
            <v>BEJAOUI SAMAR</v>
          </cell>
          <cell r="D59" t="str">
            <v>SAGE Tunisia</v>
          </cell>
          <cell r="E59" t="str">
            <v>PRODUCTION</v>
          </cell>
          <cell r="F59" t="str">
            <v>Prép CAMPO</v>
          </cell>
          <cell r="G59" t="str">
            <v>P6 AR</v>
          </cell>
          <cell r="H59" t="str">
            <v>MOHAMED AMINE</v>
          </cell>
          <cell r="I59" t="str">
            <v>A</v>
          </cell>
          <cell r="J59" t="str">
            <v>DIRECTS</v>
          </cell>
          <cell r="K59" t="str">
            <v>Variable cost at standard</v>
          </cell>
          <cell r="L59" t="str">
            <v>OUVRIERE SPECIALISE</v>
          </cell>
          <cell r="M59">
            <v>45254</v>
          </cell>
          <cell r="O59">
            <v>19</v>
          </cell>
          <cell r="P59"/>
          <cell r="Q59"/>
          <cell r="R59"/>
          <cell r="S59" t="str">
            <v>CDD</v>
          </cell>
          <cell r="T59" t="str">
            <v>Contractuel</v>
          </cell>
          <cell r="U59">
            <v>45505</v>
          </cell>
          <cell r="V59">
            <v>45535</v>
          </cell>
        </row>
        <row r="60">
          <cell r="A60">
            <v>1802</v>
          </cell>
          <cell r="B60" t="str">
            <v>Mlle</v>
          </cell>
          <cell r="C60" t="str">
            <v>HLEL CHAIMA</v>
          </cell>
          <cell r="D60" t="str">
            <v>SAGE Tunisia</v>
          </cell>
          <cell r="E60" t="str">
            <v>PRODUCTION</v>
          </cell>
          <cell r="F60" t="str">
            <v>Prép CAMPO</v>
          </cell>
          <cell r="G60" t="str">
            <v>P6 AR</v>
          </cell>
          <cell r="H60" t="str">
            <v>MOHAMED AMINE</v>
          </cell>
          <cell r="I60" t="str">
            <v>A</v>
          </cell>
          <cell r="J60" t="str">
            <v>DIRECTS</v>
          </cell>
          <cell r="K60" t="str">
            <v>Variable cost at standard</v>
          </cell>
          <cell r="L60" t="str">
            <v>OUVRIERE SPECIALISE</v>
          </cell>
          <cell r="M60">
            <v>45254</v>
          </cell>
          <cell r="O60">
            <v>19</v>
          </cell>
          <cell r="P60"/>
          <cell r="Q60"/>
          <cell r="R60"/>
          <cell r="S60" t="str">
            <v>CDD</v>
          </cell>
          <cell r="T60" t="str">
            <v>Contractuel</v>
          </cell>
          <cell r="U60">
            <v>45505</v>
          </cell>
          <cell r="V60">
            <v>45535</v>
          </cell>
        </row>
        <row r="61">
          <cell r="A61">
            <v>430</v>
          </cell>
          <cell r="B61" t="str">
            <v>Mlle</v>
          </cell>
          <cell r="C61" t="str">
            <v>MAHMLI SAMIA</v>
          </cell>
          <cell r="D61" t="str">
            <v>SAGE Tunisia</v>
          </cell>
          <cell r="E61" t="str">
            <v>PRODUCTION</v>
          </cell>
          <cell r="F61" t="str">
            <v>Contrôle Qualité</v>
          </cell>
          <cell r="G61">
            <v>560</v>
          </cell>
          <cell r="H61" t="str">
            <v>abdelhalim</v>
          </cell>
          <cell r="I61" t="str">
            <v>B</v>
          </cell>
          <cell r="J61" t="str">
            <v>INDIRECTS</v>
          </cell>
          <cell r="K61" t="str">
            <v>Variable cost at standard</v>
          </cell>
          <cell r="L61" t="str">
            <v>Contrôleur Qualité</v>
          </cell>
          <cell r="M61">
            <v>44231</v>
          </cell>
          <cell r="O61">
            <v>19</v>
          </cell>
          <cell r="P61"/>
          <cell r="Q61"/>
          <cell r="R61"/>
          <cell r="S61" t="str">
            <v>CDD</v>
          </cell>
          <cell r="T61" t="str">
            <v>Contractuel</v>
          </cell>
          <cell r="U61">
            <v>45505</v>
          </cell>
          <cell r="V61">
            <v>45535</v>
          </cell>
        </row>
        <row r="62">
          <cell r="A62">
            <v>1517</v>
          </cell>
          <cell r="B62" t="str">
            <v>Monsieur</v>
          </cell>
          <cell r="C62" t="str">
            <v>FERCHICHI RABII</v>
          </cell>
          <cell r="D62" t="str">
            <v>SAGE Tunisia</v>
          </cell>
          <cell r="E62" t="str">
            <v>PRODUCTION</v>
          </cell>
          <cell r="F62" t="str">
            <v>Couturière</v>
          </cell>
          <cell r="G62">
            <v>520</v>
          </cell>
          <cell r="H62" t="str">
            <v>Mabrourk Ben Moussa</v>
          </cell>
          <cell r="I62" t="str">
            <v>A</v>
          </cell>
          <cell r="J62" t="str">
            <v>DIRECTS</v>
          </cell>
          <cell r="K62" t="str">
            <v>Variable cost at standard</v>
          </cell>
          <cell r="L62" t="str">
            <v>OUVRIER SPECIALISE</v>
          </cell>
          <cell r="M62">
            <v>45078</v>
          </cell>
          <cell r="O62">
            <v>19</v>
          </cell>
          <cell r="P62"/>
          <cell r="Q62"/>
          <cell r="R62"/>
          <cell r="S62" t="str">
            <v>CDD</v>
          </cell>
          <cell r="T62" t="str">
            <v>Contractuel</v>
          </cell>
          <cell r="U62">
            <v>45505</v>
          </cell>
          <cell r="V62">
            <v>45565</v>
          </cell>
        </row>
        <row r="63">
          <cell r="A63">
            <v>1674</v>
          </cell>
          <cell r="B63" t="str">
            <v>Mlle</v>
          </cell>
          <cell r="C63" t="str">
            <v>EL MOZZI MOLKA</v>
          </cell>
          <cell r="D63" t="str">
            <v>SAGE Tunisia</v>
          </cell>
          <cell r="E63" t="str">
            <v>PRODUCTION</v>
          </cell>
          <cell r="F63" t="str">
            <v>Contrôle qualité</v>
          </cell>
          <cell r="G63" t="str">
            <v>P6 AR</v>
          </cell>
          <cell r="H63" t="str">
            <v>Bel Hadj Mohamed</v>
          </cell>
          <cell r="I63" t="str">
            <v>A</v>
          </cell>
          <cell r="J63" t="str">
            <v>INDIRECTS</v>
          </cell>
          <cell r="K63" t="str">
            <v>Variable cost at standard</v>
          </cell>
          <cell r="L63" t="str">
            <v>OUVRIERE SPECIALISE</v>
          </cell>
          <cell r="M63">
            <v>45191</v>
          </cell>
          <cell r="O63">
            <v>19</v>
          </cell>
          <cell r="P63"/>
          <cell r="Q63"/>
          <cell r="R63"/>
          <cell r="S63" t="str">
            <v>CDD</v>
          </cell>
          <cell r="T63" t="str">
            <v>Contractuel</v>
          </cell>
          <cell r="U63">
            <v>45505</v>
          </cell>
          <cell r="V63">
            <v>45535</v>
          </cell>
        </row>
        <row r="64">
          <cell r="A64">
            <v>1679</v>
          </cell>
          <cell r="B64" t="str">
            <v>Madame</v>
          </cell>
          <cell r="C64" t="str">
            <v>HAMMAMI SIHEM</v>
          </cell>
          <cell r="D64" t="str">
            <v>SAGE Tunisia</v>
          </cell>
          <cell r="E64" t="str">
            <v>PRODUCTION</v>
          </cell>
          <cell r="F64" t="str">
            <v>Couturière</v>
          </cell>
          <cell r="G64" t="str">
            <v>P6 AR</v>
          </cell>
          <cell r="H64" t="str">
            <v>Bel Hadj Mohamed</v>
          </cell>
          <cell r="I64" t="str">
            <v>A</v>
          </cell>
          <cell r="J64" t="str">
            <v>DIRECTS</v>
          </cell>
          <cell r="K64" t="str">
            <v>Variable cost at standard</v>
          </cell>
          <cell r="L64" t="str">
            <v>OUVRIERE SPECIALISE</v>
          </cell>
          <cell r="M64">
            <v>45204</v>
          </cell>
          <cell r="O64">
            <v>19</v>
          </cell>
          <cell r="P64"/>
          <cell r="Q64"/>
          <cell r="R64"/>
          <cell r="S64" t="str">
            <v>CDD</v>
          </cell>
          <cell r="T64" t="str">
            <v>Contractuel</v>
          </cell>
          <cell r="U64">
            <v>45505</v>
          </cell>
          <cell r="V64">
            <v>45535</v>
          </cell>
        </row>
        <row r="65">
          <cell r="A65">
            <v>1680</v>
          </cell>
          <cell r="B65" t="str">
            <v>Madame</v>
          </cell>
          <cell r="C65" t="str">
            <v>ADHIMINI HANEN</v>
          </cell>
          <cell r="D65" t="str">
            <v>SAGE Tunisia</v>
          </cell>
          <cell r="E65" t="str">
            <v>PRODUCTION</v>
          </cell>
          <cell r="F65" t="str">
            <v>Couturière</v>
          </cell>
          <cell r="G65" t="str">
            <v>P6 AR</v>
          </cell>
          <cell r="H65" t="str">
            <v>Bel Hadj Mohamed</v>
          </cell>
          <cell r="I65" t="str">
            <v>A</v>
          </cell>
          <cell r="J65" t="str">
            <v>DIRECTS</v>
          </cell>
          <cell r="K65" t="str">
            <v>Variable cost at standard</v>
          </cell>
          <cell r="L65" t="str">
            <v>OUVRIERE SPECIALISE</v>
          </cell>
          <cell r="M65">
            <v>45204</v>
          </cell>
          <cell r="O65">
            <v>19</v>
          </cell>
          <cell r="P65"/>
          <cell r="Q65"/>
          <cell r="R65"/>
          <cell r="S65" t="str">
            <v>CDD</v>
          </cell>
          <cell r="T65" t="str">
            <v>Contractuel</v>
          </cell>
          <cell r="U65">
            <v>45505</v>
          </cell>
          <cell r="V65">
            <v>45535</v>
          </cell>
        </row>
        <row r="66">
          <cell r="A66">
            <v>1682</v>
          </cell>
          <cell r="B66" t="str">
            <v>Madame</v>
          </cell>
          <cell r="C66" t="str">
            <v>MENSI MOUNA</v>
          </cell>
          <cell r="D66" t="str">
            <v>SAGE Tunisia</v>
          </cell>
          <cell r="E66" t="str">
            <v>PRODUCTION</v>
          </cell>
          <cell r="F66" t="str">
            <v>Couturière</v>
          </cell>
          <cell r="G66" t="str">
            <v>P6 AR</v>
          </cell>
          <cell r="H66" t="str">
            <v>Bel Hadj Mohamed</v>
          </cell>
          <cell r="I66" t="str">
            <v>A</v>
          </cell>
          <cell r="J66" t="str">
            <v>DIRECTS</v>
          </cell>
          <cell r="K66" t="str">
            <v>Variable cost at standard</v>
          </cell>
          <cell r="L66" t="str">
            <v>OUVRIERE SPECIALISE</v>
          </cell>
          <cell r="M66">
            <v>45204</v>
          </cell>
          <cell r="O66">
            <v>19</v>
          </cell>
          <cell r="P66"/>
          <cell r="Q66"/>
          <cell r="R66"/>
          <cell r="S66" t="str">
            <v>CDD</v>
          </cell>
          <cell r="T66" t="str">
            <v>Contractuel</v>
          </cell>
          <cell r="U66">
            <v>45505</v>
          </cell>
          <cell r="V66">
            <v>45535</v>
          </cell>
        </row>
        <row r="67">
          <cell r="A67">
            <v>1683</v>
          </cell>
          <cell r="B67" t="str">
            <v>Madame</v>
          </cell>
          <cell r="C67" t="str">
            <v>OUERGHI FATMA</v>
          </cell>
          <cell r="D67" t="str">
            <v>SAGE Tunisia</v>
          </cell>
          <cell r="E67" t="str">
            <v>PRODUCTION</v>
          </cell>
          <cell r="F67" t="str">
            <v>Couturière</v>
          </cell>
          <cell r="G67" t="str">
            <v>P6 AR</v>
          </cell>
          <cell r="H67" t="str">
            <v>Bel Hadj Mohamed</v>
          </cell>
          <cell r="I67" t="str">
            <v>A</v>
          </cell>
          <cell r="J67" t="str">
            <v>DIRECTS</v>
          </cell>
          <cell r="K67" t="str">
            <v>Variable cost at standard</v>
          </cell>
          <cell r="L67" t="str">
            <v>OUVRIERE SPECIALISE</v>
          </cell>
          <cell r="M67">
            <v>45204</v>
          </cell>
          <cell r="O67">
            <v>19</v>
          </cell>
          <cell r="P67"/>
          <cell r="Q67"/>
          <cell r="R67"/>
          <cell r="S67" t="str">
            <v>CDD</v>
          </cell>
          <cell r="T67" t="str">
            <v>Contractuel</v>
          </cell>
          <cell r="U67">
            <v>45505</v>
          </cell>
          <cell r="V67">
            <v>45535</v>
          </cell>
        </row>
        <row r="68">
          <cell r="A68">
            <v>1685</v>
          </cell>
          <cell r="B68" t="str">
            <v>Madame</v>
          </cell>
          <cell r="C68" t="str">
            <v>MEJRI HANENE</v>
          </cell>
          <cell r="D68" t="str">
            <v>SAGE Tunisia</v>
          </cell>
          <cell r="E68" t="str">
            <v>PRODUCTION</v>
          </cell>
          <cell r="F68" t="str">
            <v>Couturière</v>
          </cell>
          <cell r="G68" t="str">
            <v>P6 AR</v>
          </cell>
          <cell r="H68" t="str">
            <v>Bel Hadj Mohamed</v>
          </cell>
          <cell r="I68" t="str">
            <v>A</v>
          </cell>
          <cell r="J68" t="str">
            <v>DIRECTS</v>
          </cell>
          <cell r="K68" t="str">
            <v>Variable cost at standard</v>
          </cell>
          <cell r="L68" t="str">
            <v>OUVRIERE SPECIALISE</v>
          </cell>
          <cell r="M68">
            <v>45204</v>
          </cell>
          <cell r="O68">
            <v>19</v>
          </cell>
          <cell r="P68"/>
          <cell r="Q68"/>
          <cell r="R68"/>
          <cell r="S68" t="str">
            <v>CDD</v>
          </cell>
          <cell r="T68" t="str">
            <v>Contractuel</v>
          </cell>
          <cell r="U68">
            <v>45505</v>
          </cell>
          <cell r="V68">
            <v>45535</v>
          </cell>
        </row>
        <row r="69">
          <cell r="A69">
            <v>1686</v>
          </cell>
          <cell r="B69" t="str">
            <v>Madame</v>
          </cell>
          <cell r="C69" t="str">
            <v>AKERMI RABIAA</v>
          </cell>
          <cell r="D69" t="str">
            <v>SAGE Tunisia</v>
          </cell>
          <cell r="E69" t="str">
            <v>PRODUCTION</v>
          </cell>
          <cell r="F69" t="str">
            <v>Couturière</v>
          </cell>
          <cell r="G69" t="str">
            <v>P6 AR</v>
          </cell>
          <cell r="H69" t="str">
            <v>Bel Hadj Mohamed</v>
          </cell>
          <cell r="I69" t="str">
            <v>A</v>
          </cell>
          <cell r="J69" t="str">
            <v>DIRECTS</v>
          </cell>
          <cell r="K69" t="str">
            <v>Variable cost at standard</v>
          </cell>
          <cell r="L69" t="str">
            <v>OUVRIERE SPECIALISE</v>
          </cell>
          <cell r="M69">
            <v>45204</v>
          </cell>
          <cell r="O69">
            <v>19</v>
          </cell>
          <cell r="P69"/>
          <cell r="Q69"/>
          <cell r="R69"/>
          <cell r="S69" t="str">
            <v>CDD</v>
          </cell>
          <cell r="T69" t="str">
            <v>Contractuel</v>
          </cell>
          <cell r="U69">
            <v>45505</v>
          </cell>
          <cell r="V69">
            <v>45535</v>
          </cell>
        </row>
        <row r="70">
          <cell r="A70">
            <v>1688</v>
          </cell>
          <cell r="B70" t="str">
            <v>Madame</v>
          </cell>
          <cell r="C70" t="str">
            <v>BEJI KARIMA</v>
          </cell>
          <cell r="D70" t="str">
            <v>SAGE Tunisia</v>
          </cell>
          <cell r="E70" t="str">
            <v>PRODUCTION</v>
          </cell>
          <cell r="F70" t="str">
            <v>Couturière</v>
          </cell>
          <cell r="G70" t="str">
            <v>P6 AR</v>
          </cell>
          <cell r="H70" t="str">
            <v>Bel Hadj Mohamed</v>
          </cell>
          <cell r="I70" t="str">
            <v>A</v>
          </cell>
          <cell r="J70" t="str">
            <v>DIRECTS</v>
          </cell>
          <cell r="K70" t="str">
            <v>Variable cost at standard</v>
          </cell>
          <cell r="L70" t="str">
            <v>OUVRIERE SPECIALISE</v>
          </cell>
          <cell r="M70">
            <v>45204</v>
          </cell>
          <cell r="O70">
            <v>19</v>
          </cell>
          <cell r="P70"/>
          <cell r="Q70"/>
          <cell r="R70"/>
          <cell r="S70" t="str">
            <v>CDD</v>
          </cell>
          <cell r="T70" t="str">
            <v>Contractuel</v>
          </cell>
          <cell r="U70">
            <v>45505</v>
          </cell>
          <cell r="V70">
            <v>45535</v>
          </cell>
        </row>
        <row r="71">
          <cell r="A71">
            <v>1691</v>
          </cell>
          <cell r="B71" t="str">
            <v>Madame</v>
          </cell>
          <cell r="C71" t="str">
            <v>ABIDI HAYET</v>
          </cell>
          <cell r="D71" t="str">
            <v>SAGE Tunisia</v>
          </cell>
          <cell r="E71" t="str">
            <v>PRODUCTION</v>
          </cell>
          <cell r="F71" t="str">
            <v>Couturière</v>
          </cell>
          <cell r="G71" t="str">
            <v>P6 AR</v>
          </cell>
          <cell r="H71" t="str">
            <v>Bel Hadj Mohamed</v>
          </cell>
          <cell r="I71" t="str">
            <v>A</v>
          </cell>
          <cell r="J71" t="str">
            <v>DIRECTS</v>
          </cell>
          <cell r="K71" t="str">
            <v>Variable cost at standard</v>
          </cell>
          <cell r="L71" t="str">
            <v>OUVRIERE SPECIALISE</v>
          </cell>
          <cell r="M71">
            <v>45204</v>
          </cell>
          <cell r="O71">
            <v>19</v>
          </cell>
          <cell r="P71"/>
          <cell r="Q71"/>
          <cell r="R71"/>
          <cell r="S71" t="str">
            <v>CDD</v>
          </cell>
          <cell r="T71" t="str">
            <v>Contractuel</v>
          </cell>
          <cell r="U71">
            <v>45505</v>
          </cell>
          <cell r="V71">
            <v>45535</v>
          </cell>
        </row>
        <row r="72">
          <cell r="A72">
            <v>1692</v>
          </cell>
          <cell r="B72" t="str">
            <v>Madame</v>
          </cell>
          <cell r="C72" t="str">
            <v>REJAB HANENE</v>
          </cell>
          <cell r="D72" t="str">
            <v>SAGE Tunisia</v>
          </cell>
          <cell r="E72" t="str">
            <v>PRODUCTION</v>
          </cell>
          <cell r="F72" t="str">
            <v>Couturière</v>
          </cell>
          <cell r="G72" t="str">
            <v>P6 AR</v>
          </cell>
          <cell r="H72" t="str">
            <v>Bel Hadj Mohamed</v>
          </cell>
          <cell r="I72" t="str">
            <v>A</v>
          </cell>
          <cell r="J72" t="str">
            <v>DIRECTS</v>
          </cell>
          <cell r="K72" t="str">
            <v>Variable cost at standard</v>
          </cell>
          <cell r="L72" t="str">
            <v>OUVRIERE SPECIALISE</v>
          </cell>
          <cell r="M72">
            <v>45204</v>
          </cell>
          <cell r="O72">
            <v>19</v>
          </cell>
          <cell r="P72"/>
          <cell r="Q72"/>
          <cell r="R72"/>
          <cell r="S72" t="str">
            <v>CDD</v>
          </cell>
          <cell r="T72" t="str">
            <v>Contractuel</v>
          </cell>
          <cell r="U72">
            <v>45505</v>
          </cell>
          <cell r="V72">
            <v>45535</v>
          </cell>
        </row>
        <row r="73">
          <cell r="A73">
            <v>1693</v>
          </cell>
          <cell r="B73" t="str">
            <v>Madame</v>
          </cell>
          <cell r="C73" t="str">
            <v>HMAIDI SAOUSSEN</v>
          </cell>
          <cell r="D73" t="str">
            <v>SAGE Tunisia</v>
          </cell>
          <cell r="E73" t="str">
            <v>PRODUCTION</v>
          </cell>
          <cell r="F73" t="str">
            <v>Couturière</v>
          </cell>
          <cell r="G73" t="str">
            <v>P6 AR</v>
          </cell>
          <cell r="H73" t="str">
            <v>Bel Hadj Mohamed</v>
          </cell>
          <cell r="I73" t="str">
            <v>A</v>
          </cell>
          <cell r="J73" t="str">
            <v>DIRECTS</v>
          </cell>
          <cell r="K73" t="str">
            <v>Variable cost at standard</v>
          </cell>
          <cell r="L73" t="str">
            <v>OUVRIERE SPECIALISE</v>
          </cell>
          <cell r="M73">
            <v>45204</v>
          </cell>
          <cell r="O73">
            <v>19</v>
          </cell>
          <cell r="P73"/>
          <cell r="Q73"/>
          <cell r="R73"/>
          <cell r="S73" t="str">
            <v>CDD</v>
          </cell>
          <cell r="T73" t="str">
            <v>Contractuel</v>
          </cell>
          <cell r="U73">
            <v>45505</v>
          </cell>
          <cell r="V73">
            <v>45535</v>
          </cell>
        </row>
        <row r="74">
          <cell r="A74">
            <v>1694</v>
          </cell>
          <cell r="B74" t="str">
            <v>Madame</v>
          </cell>
          <cell r="C74" t="str">
            <v>MEJRI IBTISSEM</v>
          </cell>
          <cell r="D74" t="str">
            <v>SAGE Tunisia</v>
          </cell>
          <cell r="E74" t="str">
            <v>PRODUCTION</v>
          </cell>
          <cell r="F74" t="str">
            <v>Couturière</v>
          </cell>
          <cell r="G74" t="str">
            <v>P6 AR</v>
          </cell>
          <cell r="H74" t="str">
            <v>Bel Hadj Mohamed</v>
          </cell>
          <cell r="I74" t="str">
            <v>A</v>
          </cell>
          <cell r="J74" t="str">
            <v>DIRECTS</v>
          </cell>
          <cell r="K74" t="str">
            <v>Variable cost at standard</v>
          </cell>
          <cell r="L74" t="str">
            <v>OUVRIERE SPECIALISE</v>
          </cell>
          <cell r="M74">
            <v>45204</v>
          </cell>
          <cell r="O74">
            <v>19</v>
          </cell>
          <cell r="P74"/>
          <cell r="Q74"/>
          <cell r="R74"/>
          <cell r="S74" t="str">
            <v>CDD</v>
          </cell>
          <cell r="T74" t="str">
            <v>Contractuel</v>
          </cell>
          <cell r="U74">
            <v>45505</v>
          </cell>
          <cell r="V74">
            <v>45535</v>
          </cell>
        </row>
        <row r="75">
          <cell r="A75">
            <v>1695</v>
          </cell>
          <cell r="B75" t="str">
            <v>Madame</v>
          </cell>
          <cell r="C75" t="str">
            <v>HAMMAMI REBEH</v>
          </cell>
          <cell r="D75" t="str">
            <v>SAGE Tunisia</v>
          </cell>
          <cell r="E75" t="str">
            <v>PRODUCTION</v>
          </cell>
          <cell r="F75" t="str">
            <v>Couturière</v>
          </cell>
          <cell r="G75" t="str">
            <v>P6 AR</v>
          </cell>
          <cell r="H75" t="str">
            <v>Bel Hadj Mohamed</v>
          </cell>
          <cell r="I75" t="str">
            <v>A</v>
          </cell>
          <cell r="J75" t="str">
            <v>DIRECTS</v>
          </cell>
          <cell r="K75" t="str">
            <v>Variable cost at standard</v>
          </cell>
          <cell r="L75" t="str">
            <v>OUVRIERE SPECIALISE</v>
          </cell>
          <cell r="M75">
            <v>45204</v>
          </cell>
          <cell r="O75">
            <v>19</v>
          </cell>
          <cell r="P75"/>
          <cell r="Q75"/>
          <cell r="R75"/>
          <cell r="S75" t="str">
            <v>CDD</v>
          </cell>
          <cell r="T75" t="str">
            <v>Contractuel</v>
          </cell>
          <cell r="U75">
            <v>45505</v>
          </cell>
          <cell r="V75">
            <v>45535</v>
          </cell>
        </row>
        <row r="76">
          <cell r="A76">
            <v>1697</v>
          </cell>
          <cell r="B76" t="str">
            <v>Madame</v>
          </cell>
          <cell r="C76" t="str">
            <v>TEHENTI MARIEM</v>
          </cell>
          <cell r="D76" t="str">
            <v>SAGE Tunisia</v>
          </cell>
          <cell r="E76" t="str">
            <v>PRODUCTION</v>
          </cell>
          <cell r="F76" t="str">
            <v>Couturière</v>
          </cell>
          <cell r="G76" t="str">
            <v>P6 AR</v>
          </cell>
          <cell r="H76" t="str">
            <v>Bel Hadj Mohamed</v>
          </cell>
          <cell r="I76" t="str">
            <v>A</v>
          </cell>
          <cell r="J76" t="str">
            <v>DIRECTS</v>
          </cell>
          <cell r="K76" t="str">
            <v>Variable cost at standard</v>
          </cell>
          <cell r="L76" t="str">
            <v>OUVRIERE SPECIALISE</v>
          </cell>
          <cell r="M76">
            <v>45204</v>
          </cell>
          <cell r="O76">
            <v>19</v>
          </cell>
          <cell r="P76"/>
          <cell r="Q76"/>
          <cell r="R76"/>
          <cell r="S76" t="str">
            <v>CDD</v>
          </cell>
          <cell r="T76" t="str">
            <v>Contractuel</v>
          </cell>
          <cell r="U76">
            <v>45505</v>
          </cell>
          <cell r="V76">
            <v>45535</v>
          </cell>
        </row>
        <row r="77">
          <cell r="A77">
            <v>1701</v>
          </cell>
          <cell r="B77" t="str">
            <v>Madame</v>
          </cell>
          <cell r="C77" t="str">
            <v>HABIBI FATMA</v>
          </cell>
          <cell r="D77" t="str">
            <v>SAGE Tunisia</v>
          </cell>
          <cell r="E77" t="str">
            <v>PRODUCTION</v>
          </cell>
          <cell r="F77" t="str">
            <v>Couturière</v>
          </cell>
          <cell r="G77" t="str">
            <v>P6 AR</v>
          </cell>
          <cell r="H77" t="str">
            <v>Bel Hadj Mohamed</v>
          </cell>
          <cell r="I77" t="str">
            <v>A</v>
          </cell>
          <cell r="J77" t="str">
            <v>DIRECTS</v>
          </cell>
          <cell r="K77" t="str">
            <v>Variable cost at standard</v>
          </cell>
          <cell r="L77" t="str">
            <v>OUVRIERE SPECIALISE</v>
          </cell>
          <cell r="M77">
            <v>45204</v>
          </cell>
          <cell r="O77">
            <v>19</v>
          </cell>
          <cell r="P77"/>
          <cell r="Q77"/>
          <cell r="R77"/>
          <cell r="S77" t="str">
            <v>CDD</v>
          </cell>
          <cell r="T77" t="str">
            <v>Contractuel</v>
          </cell>
          <cell r="U77">
            <v>45505</v>
          </cell>
          <cell r="V77">
            <v>45535</v>
          </cell>
        </row>
        <row r="78">
          <cell r="A78">
            <v>1704</v>
          </cell>
          <cell r="B78" t="str">
            <v>Madame</v>
          </cell>
          <cell r="C78" t="str">
            <v>BERBANA SONIA</v>
          </cell>
          <cell r="D78" t="str">
            <v>SAGE Tunisia</v>
          </cell>
          <cell r="E78" t="str">
            <v>PRODUCTION</v>
          </cell>
          <cell r="F78" t="str">
            <v>Couturière</v>
          </cell>
          <cell r="G78" t="str">
            <v>P6 AR</v>
          </cell>
          <cell r="H78" t="str">
            <v>Bel Hadj Mohamed</v>
          </cell>
          <cell r="I78" t="str">
            <v>A</v>
          </cell>
          <cell r="J78" t="str">
            <v>DIRECTS</v>
          </cell>
          <cell r="K78" t="str">
            <v>Variable cost at standard</v>
          </cell>
          <cell r="L78" t="str">
            <v>OUVRIERE SPECIALISE</v>
          </cell>
          <cell r="M78">
            <v>45204</v>
          </cell>
          <cell r="O78">
            <v>19</v>
          </cell>
          <cell r="P78"/>
          <cell r="Q78"/>
          <cell r="R78"/>
          <cell r="S78" t="str">
            <v>CDD</v>
          </cell>
          <cell r="T78" t="str">
            <v>Contractuel</v>
          </cell>
          <cell r="U78">
            <v>45505</v>
          </cell>
          <cell r="V78">
            <v>45535</v>
          </cell>
        </row>
        <row r="79">
          <cell r="A79">
            <v>1707</v>
          </cell>
          <cell r="B79" t="str">
            <v>Madame</v>
          </cell>
          <cell r="C79" t="str">
            <v>CHAAOUANI HENDA</v>
          </cell>
          <cell r="D79" t="str">
            <v>SAGE Tunisia</v>
          </cell>
          <cell r="E79" t="str">
            <v>PRODUCTION</v>
          </cell>
          <cell r="F79" t="str">
            <v>Couturière</v>
          </cell>
          <cell r="G79" t="str">
            <v>P6 AR</v>
          </cell>
          <cell r="H79" t="str">
            <v>Bel Hadj Mohamed</v>
          </cell>
          <cell r="I79" t="str">
            <v>A</v>
          </cell>
          <cell r="J79" t="str">
            <v>DIRECTS</v>
          </cell>
          <cell r="K79" t="str">
            <v>Variable cost at standard</v>
          </cell>
          <cell r="L79" t="str">
            <v>OUVRIERE SPECIALISE</v>
          </cell>
          <cell r="M79">
            <v>45205</v>
          </cell>
          <cell r="O79">
            <v>19</v>
          </cell>
          <cell r="P79"/>
          <cell r="Q79"/>
          <cell r="R79"/>
          <cell r="S79" t="str">
            <v>CDD</v>
          </cell>
          <cell r="T79" t="str">
            <v>Contractuel</v>
          </cell>
          <cell r="U79">
            <v>45505</v>
          </cell>
          <cell r="V79">
            <v>45535</v>
          </cell>
        </row>
        <row r="80">
          <cell r="A80">
            <v>1713</v>
          </cell>
          <cell r="B80" t="str">
            <v>Mlle</v>
          </cell>
          <cell r="C80" t="str">
            <v>AJIMI OUMEYMA</v>
          </cell>
          <cell r="D80" t="str">
            <v>SAGE Tunisia</v>
          </cell>
          <cell r="E80" t="str">
            <v>PRODUCTION</v>
          </cell>
          <cell r="F80" t="str">
            <v>Couturière</v>
          </cell>
          <cell r="G80" t="str">
            <v>P6 AR</v>
          </cell>
          <cell r="H80" t="str">
            <v>Bel Hadj Mohamed</v>
          </cell>
          <cell r="I80" t="str">
            <v>A</v>
          </cell>
          <cell r="J80" t="str">
            <v>DIRECTS</v>
          </cell>
          <cell r="K80" t="str">
            <v>Variable cost at standard</v>
          </cell>
          <cell r="L80" t="str">
            <v>OUVRIERE SPECIALISE</v>
          </cell>
          <cell r="M80">
            <v>45209</v>
          </cell>
          <cell r="O80">
            <v>19</v>
          </cell>
          <cell r="P80"/>
          <cell r="Q80"/>
          <cell r="R80"/>
          <cell r="S80" t="str">
            <v>CDD</v>
          </cell>
          <cell r="T80" t="str">
            <v>Contractuel</v>
          </cell>
          <cell r="U80">
            <v>45505</v>
          </cell>
          <cell r="V80">
            <v>45535</v>
          </cell>
        </row>
        <row r="81">
          <cell r="A81">
            <v>1793</v>
          </cell>
          <cell r="B81" t="str">
            <v>Madame</v>
          </cell>
          <cell r="C81" t="str">
            <v>HAMMAMI HENDA</v>
          </cell>
          <cell r="D81" t="str">
            <v>SAGE Tunisia</v>
          </cell>
          <cell r="E81" t="str">
            <v>PRODUCTION</v>
          </cell>
          <cell r="F81" t="str">
            <v>Couturière</v>
          </cell>
          <cell r="G81" t="str">
            <v>P6 AR</v>
          </cell>
          <cell r="H81" t="str">
            <v>Bel Hadj Mohamed</v>
          </cell>
          <cell r="I81" t="str">
            <v>A</v>
          </cell>
          <cell r="J81" t="str">
            <v>DIRECTS</v>
          </cell>
          <cell r="K81" t="str">
            <v>Variable cost at standard</v>
          </cell>
          <cell r="L81" t="str">
            <v>OUVRIERE SPECIALISE</v>
          </cell>
          <cell r="M81">
            <v>45259</v>
          </cell>
          <cell r="O81">
            <v>19</v>
          </cell>
          <cell r="P81"/>
          <cell r="Q81"/>
          <cell r="R81"/>
          <cell r="S81" t="str">
            <v>CDD</v>
          </cell>
          <cell r="T81" t="str">
            <v>Contractuel</v>
          </cell>
          <cell r="U81">
            <v>45505</v>
          </cell>
          <cell r="V81">
            <v>45535</v>
          </cell>
        </row>
        <row r="82">
          <cell r="A82">
            <v>1804</v>
          </cell>
          <cell r="B82" t="str">
            <v>Mlle</v>
          </cell>
          <cell r="C82" t="str">
            <v>HOUIMLI YOSRA</v>
          </cell>
          <cell r="D82" t="str">
            <v>SAGE Tunisia</v>
          </cell>
          <cell r="E82" t="str">
            <v>PRODUCTION</v>
          </cell>
          <cell r="F82" t="str">
            <v>Contrôle qualité</v>
          </cell>
          <cell r="G82" t="str">
            <v>P6 AR</v>
          </cell>
          <cell r="H82" t="str">
            <v>Bel Hadj Mohamed</v>
          </cell>
          <cell r="I82" t="str">
            <v>A</v>
          </cell>
          <cell r="J82" t="str">
            <v>INDIRECTS</v>
          </cell>
          <cell r="K82" t="str">
            <v>Variable cost at standard</v>
          </cell>
          <cell r="L82" t="str">
            <v>OUVRIERE SPECIALISE</v>
          </cell>
          <cell r="M82">
            <v>45257</v>
          </cell>
          <cell r="O82">
            <v>19</v>
          </cell>
          <cell r="P82"/>
          <cell r="Q82"/>
          <cell r="R82"/>
          <cell r="S82" t="str">
            <v>CDD</v>
          </cell>
          <cell r="T82" t="str">
            <v>Contractuel</v>
          </cell>
          <cell r="U82">
            <v>45505</v>
          </cell>
          <cell r="V82">
            <v>45535</v>
          </cell>
        </row>
        <row r="83">
          <cell r="A83">
            <v>1805</v>
          </cell>
          <cell r="B83" t="str">
            <v>Madame</v>
          </cell>
          <cell r="C83" t="str">
            <v>GARSI SALOUA</v>
          </cell>
          <cell r="D83" t="str">
            <v>SAGE Tunisia</v>
          </cell>
          <cell r="E83" t="str">
            <v>PRODUCTION</v>
          </cell>
          <cell r="F83" t="str">
            <v>Contrôle qualité</v>
          </cell>
          <cell r="G83" t="str">
            <v>P6 AR</v>
          </cell>
          <cell r="H83" t="str">
            <v>Bel Hadj Mohamed</v>
          </cell>
          <cell r="I83" t="str">
            <v>A</v>
          </cell>
          <cell r="J83" t="str">
            <v>INDIRECTS</v>
          </cell>
          <cell r="K83" t="str">
            <v>Variable cost at standard</v>
          </cell>
          <cell r="L83" t="str">
            <v>OUVRIERE SPECIALISE</v>
          </cell>
          <cell r="M83">
            <v>45257</v>
          </cell>
          <cell r="O83">
            <v>19</v>
          </cell>
          <cell r="P83"/>
          <cell r="Q83"/>
          <cell r="R83"/>
          <cell r="S83" t="str">
            <v>CDD</v>
          </cell>
          <cell r="T83" t="str">
            <v>Contractuel</v>
          </cell>
          <cell r="U83">
            <v>45505</v>
          </cell>
          <cell r="V83">
            <v>45535</v>
          </cell>
        </row>
        <row r="84">
          <cell r="A84">
            <v>1811</v>
          </cell>
          <cell r="B84" t="str">
            <v>Mlle</v>
          </cell>
          <cell r="C84" t="str">
            <v>MAJOULI AFIFA</v>
          </cell>
          <cell r="D84" t="str">
            <v>SAGE Tunisia</v>
          </cell>
          <cell r="E84" t="str">
            <v>PRODUCTION</v>
          </cell>
          <cell r="F84" t="str">
            <v>Couturière</v>
          </cell>
          <cell r="G84" t="str">
            <v>P6 AR</v>
          </cell>
          <cell r="H84" t="str">
            <v>Bel Hadj Mohamed</v>
          </cell>
          <cell r="I84" t="str">
            <v>A</v>
          </cell>
          <cell r="J84" t="str">
            <v>DIRECTS</v>
          </cell>
          <cell r="K84" t="str">
            <v>Variable cost at standard</v>
          </cell>
          <cell r="L84" t="str">
            <v>OUVRIERE SPECIALISE</v>
          </cell>
          <cell r="M84">
            <v>45257</v>
          </cell>
          <cell r="O84">
            <v>19</v>
          </cell>
          <cell r="P84"/>
          <cell r="Q84"/>
          <cell r="R84"/>
          <cell r="S84" t="str">
            <v>CDD</v>
          </cell>
          <cell r="T84" t="str">
            <v>Contractuel</v>
          </cell>
          <cell r="U84">
            <v>45505</v>
          </cell>
          <cell r="V84">
            <v>45535</v>
          </cell>
        </row>
        <row r="85">
          <cell r="A85">
            <v>1815</v>
          </cell>
          <cell r="B85" t="str">
            <v>Madame</v>
          </cell>
          <cell r="C85" t="str">
            <v>FERCHICHI LEILA</v>
          </cell>
          <cell r="D85" t="str">
            <v>SAGE Tunisia</v>
          </cell>
          <cell r="E85" t="str">
            <v>PRODUCTION</v>
          </cell>
          <cell r="F85" t="str">
            <v>Couturière</v>
          </cell>
          <cell r="G85" t="str">
            <v>P6 AR</v>
          </cell>
          <cell r="H85" t="str">
            <v>Bel Hadj Mohamed</v>
          </cell>
          <cell r="I85" t="str">
            <v>A</v>
          </cell>
          <cell r="J85" t="str">
            <v>DIRECTS</v>
          </cell>
          <cell r="K85" t="str">
            <v>Variable cost at standard</v>
          </cell>
          <cell r="L85" t="str">
            <v>OUVRIERE SPECIALISE</v>
          </cell>
          <cell r="M85">
            <v>45257</v>
          </cell>
          <cell r="O85">
            <v>19</v>
          </cell>
          <cell r="P85"/>
          <cell r="Q85"/>
          <cell r="R85"/>
          <cell r="S85" t="str">
            <v>CDD</v>
          </cell>
          <cell r="T85" t="str">
            <v>Contractuel</v>
          </cell>
          <cell r="U85">
            <v>45505</v>
          </cell>
          <cell r="V85">
            <v>45535</v>
          </cell>
        </row>
        <row r="86">
          <cell r="A86">
            <v>1818</v>
          </cell>
          <cell r="B86" t="str">
            <v>Mlle</v>
          </cell>
          <cell r="C86" t="str">
            <v>JELASSI ICHRAK</v>
          </cell>
          <cell r="D86" t="str">
            <v>SAGE Tunisia</v>
          </cell>
          <cell r="E86" t="str">
            <v>PRODUCTION</v>
          </cell>
          <cell r="F86" t="str">
            <v>Couturière</v>
          </cell>
          <cell r="G86" t="str">
            <v>P6 AR</v>
          </cell>
          <cell r="H86" t="str">
            <v>Bel Hadj Mohamed</v>
          </cell>
          <cell r="I86" t="str">
            <v>A</v>
          </cell>
          <cell r="J86" t="str">
            <v>DIRECTS</v>
          </cell>
          <cell r="K86" t="str">
            <v>Variable cost at standard</v>
          </cell>
          <cell r="L86" t="str">
            <v>OUVRIERE SPECIALISE</v>
          </cell>
          <cell r="M86">
            <v>45257</v>
          </cell>
          <cell r="O86">
            <v>19</v>
          </cell>
          <cell r="P86"/>
          <cell r="Q86"/>
          <cell r="R86"/>
          <cell r="S86" t="str">
            <v>CDD</v>
          </cell>
          <cell r="T86" t="str">
            <v>Contractuel</v>
          </cell>
          <cell r="U86">
            <v>45505</v>
          </cell>
          <cell r="V86">
            <v>45535</v>
          </cell>
        </row>
        <row r="87">
          <cell r="A87">
            <v>1832</v>
          </cell>
          <cell r="B87" t="str">
            <v>Madame</v>
          </cell>
          <cell r="C87" t="str">
            <v>MAY HANEN</v>
          </cell>
          <cell r="D87" t="str">
            <v>SAGE Tunisia</v>
          </cell>
          <cell r="E87" t="str">
            <v>PRODUCTION</v>
          </cell>
          <cell r="F87" t="str">
            <v>Couturière</v>
          </cell>
          <cell r="G87" t="str">
            <v>P6 AR</v>
          </cell>
          <cell r="H87" t="str">
            <v>Bel Hadj Mohamed</v>
          </cell>
          <cell r="I87" t="str">
            <v>A</v>
          </cell>
          <cell r="J87" t="str">
            <v>DIRECTS</v>
          </cell>
          <cell r="K87" t="str">
            <v>Variable cost at standard</v>
          </cell>
          <cell r="L87" t="str">
            <v>OUVRIERE SPECIALISE</v>
          </cell>
          <cell r="M87">
            <v>45257</v>
          </cell>
          <cell r="O87">
            <v>19</v>
          </cell>
          <cell r="P87"/>
          <cell r="Q87"/>
          <cell r="R87"/>
          <cell r="S87" t="str">
            <v>CDD</v>
          </cell>
          <cell r="T87" t="str">
            <v>Contractuel</v>
          </cell>
          <cell r="U87">
            <v>45505</v>
          </cell>
          <cell r="V87">
            <v>45535</v>
          </cell>
        </row>
        <row r="88">
          <cell r="A88">
            <v>1833</v>
          </cell>
          <cell r="B88" t="str">
            <v>Madame</v>
          </cell>
          <cell r="C88" t="str">
            <v>OUESLATI SAMIRA</v>
          </cell>
          <cell r="D88" t="str">
            <v>SAGE Tunisia</v>
          </cell>
          <cell r="E88" t="str">
            <v>PRODUCTION</v>
          </cell>
          <cell r="F88" t="str">
            <v>Alimentatrice</v>
          </cell>
          <cell r="G88" t="str">
            <v>P6 AR</v>
          </cell>
          <cell r="H88" t="str">
            <v>Bel Hadj Mohamed</v>
          </cell>
          <cell r="I88" t="str">
            <v>A</v>
          </cell>
          <cell r="J88" t="str">
            <v>DIRECTS</v>
          </cell>
          <cell r="K88" t="str">
            <v>Variable cost at standard</v>
          </cell>
          <cell r="L88" t="str">
            <v>OUVRIERE SPECIALISE</v>
          </cell>
          <cell r="M88">
            <v>45257</v>
          </cell>
          <cell r="O88">
            <v>19</v>
          </cell>
          <cell r="P88"/>
          <cell r="Q88"/>
          <cell r="R88"/>
          <cell r="S88" t="str">
            <v>CDD</v>
          </cell>
          <cell r="T88" t="str">
            <v>Contractuel</v>
          </cell>
          <cell r="U88">
            <v>45505</v>
          </cell>
          <cell r="V88">
            <v>45535</v>
          </cell>
        </row>
        <row r="89">
          <cell r="A89">
            <v>1835</v>
          </cell>
          <cell r="B89" t="str">
            <v>Mlle</v>
          </cell>
          <cell r="C89" t="str">
            <v>HIDOUSSI WASSILA</v>
          </cell>
          <cell r="D89" t="str">
            <v>SAGE Tunisia</v>
          </cell>
          <cell r="E89" t="str">
            <v>PRODUCTION</v>
          </cell>
          <cell r="F89" t="str">
            <v>Couturière</v>
          </cell>
          <cell r="G89" t="str">
            <v>P6 AR</v>
          </cell>
          <cell r="H89" t="str">
            <v>Bel Hadj Mohamed</v>
          </cell>
          <cell r="I89" t="str">
            <v>A</v>
          </cell>
          <cell r="J89" t="str">
            <v>DIRECTS</v>
          </cell>
          <cell r="K89" t="str">
            <v>Variable cost at standard</v>
          </cell>
          <cell r="L89" t="str">
            <v>OUVRIERE SPECIALISE</v>
          </cell>
          <cell r="M89">
            <v>45258</v>
          </cell>
          <cell r="O89">
            <v>19</v>
          </cell>
          <cell r="P89"/>
          <cell r="Q89"/>
          <cell r="R89"/>
          <cell r="S89" t="str">
            <v>CDD</v>
          </cell>
          <cell r="T89" t="str">
            <v>Contractuel</v>
          </cell>
          <cell r="U89">
            <v>45505</v>
          </cell>
          <cell r="V89">
            <v>45535</v>
          </cell>
        </row>
        <row r="90">
          <cell r="A90">
            <v>1841</v>
          </cell>
          <cell r="B90" t="str">
            <v>Monsieur</v>
          </cell>
          <cell r="C90" t="str">
            <v>BARRANI MONTASSAR</v>
          </cell>
          <cell r="D90" t="str">
            <v>SAGE Tunisia</v>
          </cell>
          <cell r="E90" t="str">
            <v>PRODUCTION</v>
          </cell>
          <cell r="F90" t="str">
            <v>Couturière</v>
          </cell>
          <cell r="G90" t="str">
            <v>P6 AR</v>
          </cell>
          <cell r="H90" t="str">
            <v>Bel Hadj Mohamed</v>
          </cell>
          <cell r="I90" t="str">
            <v>A</v>
          </cell>
          <cell r="J90" t="str">
            <v>DIRECTS</v>
          </cell>
          <cell r="K90" t="str">
            <v>Variable cost at standard</v>
          </cell>
          <cell r="L90" t="str">
            <v>OUVRIERE SPECIALISE</v>
          </cell>
          <cell r="M90">
            <v>45258</v>
          </cell>
          <cell r="O90">
            <v>19</v>
          </cell>
          <cell r="P90"/>
          <cell r="Q90"/>
          <cell r="R90"/>
          <cell r="S90" t="str">
            <v>CDD</v>
          </cell>
          <cell r="T90" t="str">
            <v>Contractuel</v>
          </cell>
          <cell r="U90">
            <v>45505</v>
          </cell>
          <cell r="V90">
            <v>45535</v>
          </cell>
        </row>
        <row r="91">
          <cell r="A91">
            <v>1844</v>
          </cell>
          <cell r="B91" t="str">
            <v>Madame</v>
          </cell>
          <cell r="C91" t="str">
            <v>ZAGHOUANI HENDA</v>
          </cell>
          <cell r="D91" t="str">
            <v>SAGE Tunisia</v>
          </cell>
          <cell r="E91" t="str">
            <v>PRODUCTION</v>
          </cell>
          <cell r="F91" t="str">
            <v>Couturière</v>
          </cell>
          <cell r="G91" t="str">
            <v>P6 AR</v>
          </cell>
          <cell r="H91" t="str">
            <v>Bel Hadj Mohamed</v>
          </cell>
          <cell r="I91" t="str">
            <v>A</v>
          </cell>
          <cell r="J91" t="str">
            <v>DIRECTS</v>
          </cell>
          <cell r="K91" t="str">
            <v>Variable cost at standard</v>
          </cell>
          <cell r="L91" t="str">
            <v>OUVRIERE SPECIALISE</v>
          </cell>
          <cell r="M91">
            <v>45258</v>
          </cell>
          <cell r="O91">
            <v>19</v>
          </cell>
          <cell r="P91"/>
          <cell r="Q91"/>
          <cell r="R91"/>
          <cell r="S91" t="str">
            <v>CDD</v>
          </cell>
          <cell r="T91" t="str">
            <v>Contractuel</v>
          </cell>
          <cell r="U91">
            <v>45505</v>
          </cell>
          <cell r="V91">
            <v>45535</v>
          </cell>
        </row>
        <row r="92">
          <cell r="A92">
            <v>1845</v>
          </cell>
          <cell r="B92" t="str">
            <v>Madame</v>
          </cell>
          <cell r="C92" t="str">
            <v>CHAALI INTISSAR</v>
          </cell>
          <cell r="D92" t="str">
            <v>SAGE Tunisia</v>
          </cell>
          <cell r="E92" t="str">
            <v>PRODUCTION</v>
          </cell>
          <cell r="F92" t="str">
            <v>Couturière</v>
          </cell>
          <cell r="G92" t="str">
            <v>P6 AR</v>
          </cell>
          <cell r="H92" t="str">
            <v>Bel Hadj Mohamed</v>
          </cell>
          <cell r="I92" t="str">
            <v>A</v>
          </cell>
          <cell r="J92" t="str">
            <v>DIRECTS</v>
          </cell>
          <cell r="K92" t="str">
            <v>Variable cost at standard</v>
          </cell>
          <cell r="L92" t="str">
            <v>OUVRIERE SPECIALISE</v>
          </cell>
          <cell r="M92">
            <v>45258</v>
          </cell>
          <cell r="O92">
            <v>19</v>
          </cell>
          <cell r="P92"/>
          <cell r="Q92"/>
          <cell r="R92"/>
          <cell r="S92" t="str">
            <v>CDD</v>
          </cell>
          <cell r="T92" t="str">
            <v>Contractuel</v>
          </cell>
          <cell r="U92">
            <v>45505</v>
          </cell>
          <cell r="V92">
            <v>45535</v>
          </cell>
        </row>
        <row r="93">
          <cell r="A93">
            <v>1848</v>
          </cell>
          <cell r="B93" t="str">
            <v>Mlle</v>
          </cell>
          <cell r="C93" t="str">
            <v>CHEBBI HAIFA</v>
          </cell>
          <cell r="D93" t="str">
            <v>SAGE Tunisia</v>
          </cell>
          <cell r="E93" t="str">
            <v>PRODUCTION</v>
          </cell>
          <cell r="F93" t="str">
            <v>Alimentatrice</v>
          </cell>
          <cell r="G93" t="str">
            <v>P6 AR</v>
          </cell>
          <cell r="H93" t="str">
            <v>Bel Hadj Mohamed</v>
          </cell>
          <cell r="I93" t="str">
            <v>A</v>
          </cell>
          <cell r="J93" t="str">
            <v>DIRECTS</v>
          </cell>
          <cell r="K93" t="str">
            <v>Variable cost at standard</v>
          </cell>
          <cell r="L93" t="str">
            <v>OUVRIERE SPECIALISE</v>
          </cell>
          <cell r="M93">
            <v>45258</v>
          </cell>
          <cell r="O93">
            <v>19</v>
          </cell>
          <cell r="P93"/>
          <cell r="Q93"/>
          <cell r="R93"/>
          <cell r="S93" t="str">
            <v>CDD</v>
          </cell>
          <cell r="T93" t="str">
            <v>Contractuel</v>
          </cell>
          <cell r="U93">
            <v>45505</v>
          </cell>
          <cell r="V93">
            <v>45535</v>
          </cell>
        </row>
        <row r="94">
          <cell r="A94">
            <v>1852</v>
          </cell>
          <cell r="B94" t="str">
            <v>Madame</v>
          </cell>
          <cell r="C94" t="str">
            <v>AMDOUNI SIHEM</v>
          </cell>
          <cell r="D94" t="str">
            <v>SAGE Tunisia</v>
          </cell>
          <cell r="E94" t="str">
            <v>PRODUCTION</v>
          </cell>
          <cell r="F94" t="str">
            <v>Couturière</v>
          </cell>
          <cell r="G94" t="str">
            <v>P6 AR</v>
          </cell>
          <cell r="H94" t="str">
            <v>Bel Hadj Mohamed</v>
          </cell>
          <cell r="I94" t="str">
            <v>A</v>
          </cell>
          <cell r="J94" t="str">
            <v>DIRECTS</v>
          </cell>
          <cell r="K94" t="str">
            <v>Variable cost at standard</v>
          </cell>
          <cell r="L94" t="str">
            <v>OUVRIERE SPECIALISE</v>
          </cell>
          <cell r="M94">
            <v>45258</v>
          </cell>
          <cell r="O94">
            <v>19</v>
          </cell>
          <cell r="P94"/>
          <cell r="Q94"/>
          <cell r="R94"/>
          <cell r="S94" t="str">
            <v>CDD</v>
          </cell>
          <cell r="T94" t="str">
            <v>Contractuel</v>
          </cell>
          <cell r="U94">
            <v>45505</v>
          </cell>
          <cell r="V94">
            <v>45535</v>
          </cell>
        </row>
        <row r="95">
          <cell r="A95">
            <v>1853</v>
          </cell>
          <cell r="B95" t="str">
            <v>Mlle</v>
          </cell>
          <cell r="C95" t="str">
            <v>NEFZI AYA</v>
          </cell>
          <cell r="D95" t="str">
            <v>SAGE Tunisia</v>
          </cell>
          <cell r="E95" t="str">
            <v>PRODUCTION</v>
          </cell>
          <cell r="F95" t="str">
            <v>Couturière</v>
          </cell>
          <cell r="G95" t="str">
            <v>P6 AR</v>
          </cell>
          <cell r="H95" t="str">
            <v>Bel Hadj Mohamed</v>
          </cell>
          <cell r="I95" t="str">
            <v>A</v>
          </cell>
          <cell r="J95" t="str">
            <v>DIRECTS</v>
          </cell>
          <cell r="K95" t="str">
            <v>Variable cost at standard</v>
          </cell>
          <cell r="L95" t="str">
            <v>OUVRIERE SPECIALISE</v>
          </cell>
          <cell r="M95">
            <v>45258</v>
          </cell>
          <cell r="O95">
            <v>19</v>
          </cell>
          <cell r="P95"/>
          <cell r="Q95"/>
          <cell r="R95"/>
          <cell r="S95" t="str">
            <v>CDD</v>
          </cell>
          <cell r="T95" t="str">
            <v>Contractuel</v>
          </cell>
          <cell r="U95">
            <v>45505</v>
          </cell>
          <cell r="V95">
            <v>45535</v>
          </cell>
        </row>
        <row r="96">
          <cell r="A96">
            <v>1857</v>
          </cell>
          <cell r="B96" t="str">
            <v>Mlle</v>
          </cell>
          <cell r="C96" t="str">
            <v>MAHMOUDI YOSRA</v>
          </cell>
          <cell r="D96" t="str">
            <v>SAGE Tunisia</v>
          </cell>
          <cell r="E96" t="str">
            <v>PRODUCTION</v>
          </cell>
          <cell r="F96" t="str">
            <v>Couturière</v>
          </cell>
          <cell r="G96" t="str">
            <v>P6 AR</v>
          </cell>
          <cell r="H96" t="str">
            <v>Bel Hadj Mohamed</v>
          </cell>
          <cell r="I96" t="str">
            <v>A</v>
          </cell>
          <cell r="J96" t="str">
            <v>DIRECTS</v>
          </cell>
          <cell r="K96" t="str">
            <v>Variable cost at standard</v>
          </cell>
          <cell r="L96" t="str">
            <v>OUVRIERE SPECIALISE</v>
          </cell>
          <cell r="M96">
            <v>45258</v>
          </cell>
          <cell r="O96">
            <v>19</v>
          </cell>
          <cell r="P96"/>
          <cell r="Q96"/>
          <cell r="R96"/>
          <cell r="S96" t="str">
            <v>CDD</v>
          </cell>
          <cell r="T96" t="str">
            <v>Contractuel</v>
          </cell>
          <cell r="U96">
            <v>45505</v>
          </cell>
          <cell r="V96">
            <v>45535</v>
          </cell>
        </row>
        <row r="97">
          <cell r="A97">
            <v>1858</v>
          </cell>
          <cell r="B97" t="str">
            <v>Mlle</v>
          </cell>
          <cell r="C97" t="str">
            <v>HAMMAMI KHAOULA</v>
          </cell>
          <cell r="D97" t="str">
            <v>SAGE Tunisia</v>
          </cell>
          <cell r="E97" t="str">
            <v>PRODUCTION</v>
          </cell>
          <cell r="F97" t="str">
            <v>Couturière</v>
          </cell>
          <cell r="G97" t="str">
            <v>P6 AR</v>
          </cell>
          <cell r="H97" t="str">
            <v>Bel Hadj Mohamed</v>
          </cell>
          <cell r="I97" t="str">
            <v>A</v>
          </cell>
          <cell r="J97" t="str">
            <v>DIRECTS</v>
          </cell>
          <cell r="K97" t="str">
            <v>Variable cost at standard</v>
          </cell>
          <cell r="L97" t="str">
            <v>OUVRIERE SPECIALISE</v>
          </cell>
          <cell r="M97">
            <v>45259</v>
          </cell>
          <cell r="O97">
            <v>19</v>
          </cell>
          <cell r="P97"/>
          <cell r="Q97"/>
          <cell r="R97"/>
          <cell r="S97" t="str">
            <v>CDD</v>
          </cell>
          <cell r="T97" t="str">
            <v>Contractuel</v>
          </cell>
          <cell r="U97">
            <v>45505</v>
          </cell>
          <cell r="V97">
            <v>45535</v>
          </cell>
        </row>
        <row r="98">
          <cell r="A98">
            <v>1860</v>
          </cell>
          <cell r="B98" t="str">
            <v>Madame</v>
          </cell>
          <cell r="C98" t="str">
            <v>KAABI KHAOULA</v>
          </cell>
          <cell r="D98" t="str">
            <v>SAGE Tunisia</v>
          </cell>
          <cell r="E98" t="str">
            <v>PRODUCTION</v>
          </cell>
          <cell r="F98" t="str">
            <v>Couturière</v>
          </cell>
          <cell r="G98" t="str">
            <v>P6 AR</v>
          </cell>
          <cell r="H98" t="str">
            <v>Bel Hadj Mohamed</v>
          </cell>
          <cell r="I98" t="str">
            <v>A</v>
          </cell>
          <cell r="J98" t="str">
            <v>DIRECTS</v>
          </cell>
          <cell r="K98" t="str">
            <v>Variable cost at standard</v>
          </cell>
          <cell r="L98" t="str">
            <v>OUVRIERE SPECIALISE</v>
          </cell>
          <cell r="M98">
            <v>45260</v>
          </cell>
          <cell r="O98">
            <v>19</v>
          </cell>
          <cell r="P98"/>
          <cell r="Q98"/>
          <cell r="R98"/>
          <cell r="S98" t="str">
            <v>CDD</v>
          </cell>
          <cell r="T98" t="str">
            <v>Contractuel</v>
          </cell>
          <cell r="U98">
            <v>45505</v>
          </cell>
          <cell r="V98">
            <v>45535</v>
          </cell>
        </row>
        <row r="99">
          <cell r="A99">
            <v>1863</v>
          </cell>
          <cell r="B99" t="str">
            <v>Madame</v>
          </cell>
          <cell r="C99" t="str">
            <v>ROMDHANI HAFIDHA</v>
          </cell>
          <cell r="D99" t="str">
            <v>SAGE Tunisia</v>
          </cell>
          <cell r="E99" t="str">
            <v>PRODUCTION</v>
          </cell>
          <cell r="F99" t="str">
            <v>Couturière</v>
          </cell>
          <cell r="G99" t="str">
            <v>P6 AR</v>
          </cell>
          <cell r="H99" t="str">
            <v>Bel Hadj Mohamed</v>
          </cell>
          <cell r="I99" t="str">
            <v>A</v>
          </cell>
          <cell r="J99" t="str">
            <v>DIRECTS</v>
          </cell>
          <cell r="K99" t="str">
            <v>Variable cost at standard</v>
          </cell>
          <cell r="L99" t="str">
            <v>OUVRIERE SPECIALISE</v>
          </cell>
          <cell r="M99">
            <v>45260</v>
          </cell>
          <cell r="O99">
            <v>19</v>
          </cell>
          <cell r="P99"/>
          <cell r="Q99"/>
          <cell r="R99"/>
          <cell r="S99" t="str">
            <v>CDD</v>
          </cell>
          <cell r="T99" t="str">
            <v>Contractuel</v>
          </cell>
          <cell r="U99">
            <v>45505</v>
          </cell>
          <cell r="V99">
            <v>45535</v>
          </cell>
        </row>
        <row r="100">
          <cell r="A100">
            <v>1864</v>
          </cell>
          <cell r="B100" t="str">
            <v>Madame</v>
          </cell>
          <cell r="C100" t="str">
            <v>BEN HAMDEN ARBIA</v>
          </cell>
          <cell r="D100" t="str">
            <v>SAGE Tunisia</v>
          </cell>
          <cell r="E100" t="str">
            <v>PRODUCTION</v>
          </cell>
          <cell r="F100" t="str">
            <v>Couturière</v>
          </cell>
          <cell r="G100" t="str">
            <v>P6 AR</v>
          </cell>
          <cell r="H100" t="str">
            <v>Bel Hadj Mohamed</v>
          </cell>
          <cell r="I100" t="str">
            <v>A</v>
          </cell>
          <cell r="J100" t="str">
            <v>DIRECTS</v>
          </cell>
          <cell r="K100" t="str">
            <v>Variable cost at standard</v>
          </cell>
          <cell r="L100" t="str">
            <v>OUVRIERE SPECIALISE</v>
          </cell>
          <cell r="M100">
            <v>45260</v>
          </cell>
          <cell r="O100">
            <v>19</v>
          </cell>
          <cell r="P100"/>
          <cell r="Q100"/>
          <cell r="R100"/>
          <cell r="S100" t="str">
            <v>CDD</v>
          </cell>
          <cell r="T100" t="str">
            <v>Contractuel</v>
          </cell>
          <cell r="U100">
            <v>45505</v>
          </cell>
          <cell r="V100">
            <v>45535</v>
          </cell>
        </row>
        <row r="101">
          <cell r="A101">
            <v>1872</v>
          </cell>
          <cell r="B101" t="str">
            <v>Mlle</v>
          </cell>
          <cell r="C101" t="str">
            <v>KOUKI TAKWA</v>
          </cell>
          <cell r="D101" t="str">
            <v>SAGE Tunisia</v>
          </cell>
          <cell r="E101" t="str">
            <v>PRODUCTION</v>
          </cell>
          <cell r="F101" t="str">
            <v>Contrôle qualité</v>
          </cell>
          <cell r="G101" t="str">
            <v>P6 AR</v>
          </cell>
          <cell r="H101" t="str">
            <v>Bel Hadj Mohamed</v>
          </cell>
          <cell r="I101" t="str">
            <v>A</v>
          </cell>
          <cell r="J101" t="str">
            <v>INDIRECTS</v>
          </cell>
          <cell r="K101" t="str">
            <v>Variable cost at standard</v>
          </cell>
          <cell r="L101" t="str">
            <v>OUVRIERE SPECIALISE</v>
          </cell>
          <cell r="M101">
            <v>45295</v>
          </cell>
          <cell r="O101">
            <v>19</v>
          </cell>
          <cell r="P101"/>
          <cell r="Q101"/>
          <cell r="R101"/>
          <cell r="S101" t="str">
            <v>CDD</v>
          </cell>
          <cell r="T101" t="str">
            <v>Contractuel</v>
          </cell>
          <cell r="U101">
            <v>45505</v>
          </cell>
          <cell r="V101">
            <v>45535</v>
          </cell>
        </row>
        <row r="102">
          <cell r="A102">
            <v>1876</v>
          </cell>
          <cell r="B102" t="str">
            <v>Madame</v>
          </cell>
          <cell r="C102" t="str">
            <v>AOUINI RAFIA</v>
          </cell>
          <cell r="D102" t="str">
            <v>SAGE Tunisia</v>
          </cell>
          <cell r="E102" t="str">
            <v>PRODUCTION</v>
          </cell>
          <cell r="F102" t="str">
            <v>Couturière</v>
          </cell>
          <cell r="G102" t="str">
            <v>P6 AR</v>
          </cell>
          <cell r="H102" t="str">
            <v>Bel Hadj Mohamed</v>
          </cell>
          <cell r="I102" t="str">
            <v>A</v>
          </cell>
          <cell r="J102" t="str">
            <v>DIRECTS</v>
          </cell>
          <cell r="K102" t="str">
            <v>Variable cost at standard</v>
          </cell>
          <cell r="L102" t="str">
            <v>OUVRIERE SPECIALISE</v>
          </cell>
          <cell r="M102">
            <v>45299</v>
          </cell>
          <cell r="O102">
            <v>19</v>
          </cell>
          <cell r="P102"/>
          <cell r="Q102"/>
          <cell r="R102"/>
          <cell r="S102" t="str">
            <v>CDD</v>
          </cell>
          <cell r="T102" t="str">
            <v>Contractuel</v>
          </cell>
          <cell r="U102">
            <v>45505</v>
          </cell>
          <cell r="V102">
            <v>45535</v>
          </cell>
        </row>
        <row r="103">
          <cell r="A103">
            <v>1878</v>
          </cell>
          <cell r="B103" t="str">
            <v>Madame</v>
          </cell>
          <cell r="C103" t="str">
            <v>MESBAH SAIDA</v>
          </cell>
          <cell r="D103" t="str">
            <v>SAGE Tunisia</v>
          </cell>
          <cell r="E103" t="str">
            <v>PRODUCTION</v>
          </cell>
          <cell r="F103" t="str">
            <v>Couturière</v>
          </cell>
          <cell r="G103" t="str">
            <v>P6 AR</v>
          </cell>
          <cell r="H103" t="str">
            <v>Bel Hadj Mohamed</v>
          </cell>
          <cell r="I103" t="str">
            <v>A</v>
          </cell>
          <cell r="J103" t="str">
            <v>DIRECTS</v>
          </cell>
          <cell r="K103" t="str">
            <v>Variable cost at standard</v>
          </cell>
          <cell r="L103" t="str">
            <v>OUVRIERE SPECIALISE</v>
          </cell>
          <cell r="M103">
            <v>45306</v>
          </cell>
          <cell r="O103">
            <v>19</v>
          </cell>
          <cell r="P103"/>
          <cell r="Q103"/>
          <cell r="R103"/>
          <cell r="S103" t="str">
            <v>CDD</v>
          </cell>
          <cell r="T103" t="str">
            <v>Contractuel</v>
          </cell>
          <cell r="U103">
            <v>45505</v>
          </cell>
          <cell r="V103">
            <v>45535</v>
          </cell>
        </row>
        <row r="104">
          <cell r="A104">
            <v>1879</v>
          </cell>
          <cell r="B104" t="str">
            <v>Madame</v>
          </cell>
          <cell r="C104" t="str">
            <v>AYARI SIHEM</v>
          </cell>
          <cell r="D104" t="str">
            <v>SAGE Tunisia</v>
          </cell>
          <cell r="E104" t="str">
            <v>PRODUCTION</v>
          </cell>
          <cell r="F104" t="str">
            <v>Couturière</v>
          </cell>
          <cell r="G104" t="str">
            <v>P6 AR</v>
          </cell>
          <cell r="H104" t="str">
            <v>Bel Hadj Mohamed</v>
          </cell>
          <cell r="I104" t="str">
            <v>A</v>
          </cell>
          <cell r="J104" t="str">
            <v>DIRECTS</v>
          </cell>
          <cell r="K104" t="str">
            <v>Variable cost at standard</v>
          </cell>
          <cell r="L104" t="str">
            <v>OUVRIERE SPECIALISE</v>
          </cell>
          <cell r="M104">
            <v>45306</v>
          </cell>
          <cell r="O104">
            <v>19</v>
          </cell>
          <cell r="P104"/>
          <cell r="Q104"/>
          <cell r="R104"/>
          <cell r="S104" t="str">
            <v>CDD</v>
          </cell>
          <cell r="T104" t="str">
            <v>Contractuel</v>
          </cell>
          <cell r="U104">
            <v>45505</v>
          </cell>
          <cell r="V104">
            <v>45535</v>
          </cell>
        </row>
        <row r="105">
          <cell r="A105">
            <v>1894</v>
          </cell>
          <cell r="B105" t="str">
            <v>Madame</v>
          </cell>
          <cell r="C105" t="str">
            <v>TABOUBI HACHANI HENDA</v>
          </cell>
          <cell r="D105" t="str">
            <v>SAGE Tunisia</v>
          </cell>
          <cell r="E105" t="str">
            <v>PRODUCTION</v>
          </cell>
          <cell r="F105" t="str">
            <v>Couturière</v>
          </cell>
          <cell r="G105" t="str">
            <v>P6 AR</v>
          </cell>
          <cell r="H105" t="str">
            <v>Bel Hadj Mohamed</v>
          </cell>
          <cell r="I105" t="str">
            <v>A</v>
          </cell>
          <cell r="J105" t="str">
            <v>DIRECTS</v>
          </cell>
          <cell r="K105" t="str">
            <v>Variable cost at standard</v>
          </cell>
          <cell r="L105" t="str">
            <v>OUVRIERE SPECIALISE</v>
          </cell>
          <cell r="M105">
            <v>45306</v>
          </cell>
          <cell r="O105">
            <v>19</v>
          </cell>
          <cell r="P105"/>
          <cell r="Q105"/>
          <cell r="R105"/>
          <cell r="S105" t="str">
            <v>CDD</v>
          </cell>
          <cell r="T105" t="str">
            <v>Contractuel</v>
          </cell>
          <cell r="U105">
            <v>45505</v>
          </cell>
          <cell r="V105">
            <v>45535</v>
          </cell>
        </row>
        <row r="106">
          <cell r="A106">
            <v>1954</v>
          </cell>
          <cell r="B106" t="str">
            <v>Madame</v>
          </cell>
          <cell r="C106" t="str">
            <v>EDDABJI HAZAR</v>
          </cell>
          <cell r="D106" t="str">
            <v>SAGE Tunisia</v>
          </cell>
          <cell r="E106" t="str">
            <v>PRODUCTION</v>
          </cell>
          <cell r="F106" t="str">
            <v>Couturière</v>
          </cell>
          <cell r="G106" t="str">
            <v>P6 AR</v>
          </cell>
          <cell r="H106" t="str">
            <v>Bel Hadj Mohamed</v>
          </cell>
          <cell r="I106" t="str">
            <v>A</v>
          </cell>
          <cell r="J106" t="str">
            <v>DIRECTS</v>
          </cell>
          <cell r="K106" t="str">
            <v>Variable cost at standard</v>
          </cell>
          <cell r="L106" t="str">
            <v>OUVRIERE SPECIALISE</v>
          </cell>
          <cell r="M106">
            <v>45335</v>
          </cell>
          <cell r="O106">
            <v>19</v>
          </cell>
          <cell r="P106"/>
          <cell r="Q106"/>
          <cell r="R106"/>
          <cell r="S106" t="str">
            <v>CDD</v>
          </cell>
          <cell r="T106" t="str">
            <v>Contractuel</v>
          </cell>
          <cell r="U106">
            <v>45505</v>
          </cell>
          <cell r="V106">
            <v>45535</v>
          </cell>
        </row>
        <row r="107">
          <cell r="A107">
            <v>1956</v>
          </cell>
          <cell r="B107" t="str">
            <v>Madame</v>
          </cell>
          <cell r="C107" t="str">
            <v>CHAHBI SANA</v>
          </cell>
          <cell r="D107" t="str">
            <v>SAGE Tunisia</v>
          </cell>
          <cell r="E107" t="str">
            <v>PRODUCTION</v>
          </cell>
          <cell r="F107" t="str">
            <v>Couturière</v>
          </cell>
          <cell r="G107" t="str">
            <v>P6 AR</v>
          </cell>
          <cell r="H107" t="str">
            <v>Bel Hadj Mohamed</v>
          </cell>
          <cell r="I107" t="str">
            <v>A</v>
          </cell>
          <cell r="J107" t="str">
            <v>DIRECTS</v>
          </cell>
          <cell r="K107" t="str">
            <v>Variable cost at standard</v>
          </cell>
          <cell r="L107" t="str">
            <v>OUVRIERE SPECIALISE</v>
          </cell>
          <cell r="M107">
            <v>45335</v>
          </cell>
          <cell r="O107">
            <v>19</v>
          </cell>
          <cell r="P107"/>
          <cell r="Q107"/>
          <cell r="R107"/>
          <cell r="S107" t="str">
            <v>CDD</v>
          </cell>
          <cell r="T107" t="str">
            <v>Contractuel</v>
          </cell>
          <cell r="U107">
            <v>45505</v>
          </cell>
          <cell r="V107">
            <v>45535</v>
          </cell>
        </row>
        <row r="108">
          <cell r="A108">
            <v>1995</v>
          </cell>
          <cell r="B108" t="str">
            <v>Madame</v>
          </cell>
          <cell r="C108" t="str">
            <v>BEJAOUI SAMIHA</v>
          </cell>
          <cell r="D108" t="str">
            <v>SAGE Tunisia</v>
          </cell>
          <cell r="E108" t="str">
            <v>PRODUCTION</v>
          </cell>
          <cell r="F108" t="str">
            <v>Couturière</v>
          </cell>
          <cell r="G108" t="str">
            <v>P6 AR</v>
          </cell>
          <cell r="H108" t="str">
            <v>Bel Hadj Mohamed</v>
          </cell>
          <cell r="I108" t="str">
            <v>A</v>
          </cell>
          <cell r="J108" t="str">
            <v>DIRECTS</v>
          </cell>
          <cell r="K108" t="str">
            <v>Variable cost at standard</v>
          </cell>
          <cell r="L108" t="str">
            <v>OUVRIERE SPECIALISE</v>
          </cell>
          <cell r="M108">
            <v>45343</v>
          </cell>
          <cell r="O108">
            <v>19</v>
          </cell>
          <cell r="P108"/>
          <cell r="Q108"/>
          <cell r="R108"/>
          <cell r="S108" t="str">
            <v>CDD</v>
          </cell>
          <cell r="T108" t="str">
            <v>Contractuel</v>
          </cell>
          <cell r="U108">
            <v>45505</v>
          </cell>
          <cell r="V108">
            <v>45535</v>
          </cell>
        </row>
        <row r="109">
          <cell r="A109">
            <v>1996</v>
          </cell>
          <cell r="B109" t="str">
            <v>Madame</v>
          </cell>
          <cell r="C109" t="str">
            <v>JAIIDI HAYET</v>
          </cell>
          <cell r="D109" t="str">
            <v>SAGE Tunisia</v>
          </cell>
          <cell r="E109" t="str">
            <v>PRODUCTION</v>
          </cell>
          <cell r="F109" t="str">
            <v>Couturière</v>
          </cell>
          <cell r="G109" t="str">
            <v>P6 AR</v>
          </cell>
          <cell r="H109" t="str">
            <v>Bel Hadj Mohamed</v>
          </cell>
          <cell r="I109" t="str">
            <v>A</v>
          </cell>
          <cell r="J109" t="str">
            <v>DIRECTS</v>
          </cell>
          <cell r="K109" t="str">
            <v>Variable cost at standard</v>
          </cell>
          <cell r="L109" t="str">
            <v>OUVRIERE SPECIALISE</v>
          </cell>
          <cell r="M109">
            <v>45343</v>
          </cell>
          <cell r="O109">
            <v>19</v>
          </cell>
          <cell r="P109"/>
          <cell r="Q109"/>
          <cell r="R109"/>
          <cell r="S109" t="str">
            <v>CDD</v>
          </cell>
          <cell r="T109" t="str">
            <v>Contractuel</v>
          </cell>
          <cell r="U109">
            <v>45505</v>
          </cell>
          <cell r="V109">
            <v>45535</v>
          </cell>
        </row>
        <row r="110">
          <cell r="A110">
            <v>2228</v>
          </cell>
          <cell r="B110" t="str">
            <v>Madame</v>
          </cell>
          <cell r="C110" t="str">
            <v>GUIZENI AIDA</v>
          </cell>
          <cell r="D110" t="str">
            <v>SAGE Tunisia</v>
          </cell>
          <cell r="E110" t="str">
            <v>PRODUCTION</v>
          </cell>
          <cell r="F110" t="str">
            <v>Couturière</v>
          </cell>
          <cell r="G110" t="str">
            <v>P6 AR</v>
          </cell>
          <cell r="H110" t="str">
            <v>Bel Hadj Mohamed</v>
          </cell>
          <cell r="I110" t="str">
            <v>A</v>
          </cell>
          <cell r="J110" t="str">
            <v>DIRECTS</v>
          </cell>
          <cell r="K110" t="str">
            <v>Variable cost at standard</v>
          </cell>
          <cell r="L110" t="str">
            <v>OUVRIERE SPECIALISE</v>
          </cell>
          <cell r="M110">
            <v>45404</v>
          </cell>
          <cell r="N110"/>
          <cell r="O110">
            <v>19</v>
          </cell>
          <cell r="P110"/>
          <cell r="Q110"/>
          <cell r="R110"/>
          <cell r="S110" t="str">
            <v>CDD</v>
          </cell>
          <cell r="T110" t="str">
            <v>Contractuel</v>
          </cell>
          <cell r="U110">
            <v>45505</v>
          </cell>
          <cell r="V110">
            <v>45535</v>
          </cell>
        </row>
        <row r="111">
          <cell r="A111">
            <v>2263</v>
          </cell>
          <cell r="B111" t="str">
            <v>Madame</v>
          </cell>
          <cell r="C111" t="str">
            <v>MAHBOULI MARIEM</v>
          </cell>
          <cell r="D111" t="str">
            <v>SAGE Tunisia</v>
          </cell>
          <cell r="E111" t="str">
            <v>PRODUCTION</v>
          </cell>
          <cell r="F111" t="str">
            <v>Couturière</v>
          </cell>
          <cell r="G111" t="str">
            <v>P6 AR</v>
          </cell>
          <cell r="H111" t="str">
            <v>Bel Hadj Mohamed</v>
          </cell>
          <cell r="I111" t="str">
            <v>A</v>
          </cell>
          <cell r="J111" t="str">
            <v>DIRECTS</v>
          </cell>
          <cell r="K111" t="str">
            <v>Variable cost at standard</v>
          </cell>
          <cell r="L111" t="str">
            <v>OUVRIERE SPECIALISE</v>
          </cell>
          <cell r="M111">
            <v>45404</v>
          </cell>
          <cell r="O111">
            <v>19</v>
          </cell>
          <cell r="P111"/>
          <cell r="Q111"/>
          <cell r="R111"/>
          <cell r="S111" t="str">
            <v>CDD</v>
          </cell>
          <cell r="T111" t="str">
            <v>Contractuel</v>
          </cell>
          <cell r="U111">
            <v>45505</v>
          </cell>
          <cell r="V111">
            <v>45535</v>
          </cell>
        </row>
        <row r="112">
          <cell r="A112">
            <v>2265</v>
          </cell>
          <cell r="B112" t="str">
            <v>Madame</v>
          </cell>
          <cell r="C112" t="str">
            <v>ARFAOUI LAMIA</v>
          </cell>
          <cell r="D112" t="str">
            <v>SAGE Tunisia</v>
          </cell>
          <cell r="E112" t="str">
            <v>PRODUCTION</v>
          </cell>
          <cell r="F112" t="str">
            <v>Couturière</v>
          </cell>
          <cell r="G112" t="str">
            <v>P6 AR</v>
          </cell>
          <cell r="H112" t="str">
            <v>Bel Hadj Mohamed</v>
          </cell>
          <cell r="I112" t="str">
            <v>A</v>
          </cell>
          <cell r="J112" t="str">
            <v>DIRECTS</v>
          </cell>
          <cell r="K112" t="str">
            <v>Variable cost at standard</v>
          </cell>
          <cell r="L112" t="str">
            <v>OUVRIERE SPECIALISE</v>
          </cell>
          <cell r="M112">
            <v>45404</v>
          </cell>
          <cell r="O112">
            <v>19</v>
          </cell>
          <cell r="P112"/>
          <cell r="Q112"/>
          <cell r="R112"/>
          <cell r="S112" t="str">
            <v>CDD</v>
          </cell>
          <cell r="T112" t="str">
            <v>Contractuel</v>
          </cell>
          <cell r="U112">
            <v>45505</v>
          </cell>
          <cell r="V112">
            <v>45535</v>
          </cell>
        </row>
        <row r="113">
          <cell r="A113">
            <v>2306</v>
          </cell>
          <cell r="B113" t="str">
            <v>Madame</v>
          </cell>
          <cell r="C113" t="str">
            <v>BEN ARFA SANA</v>
          </cell>
          <cell r="D113" t="str">
            <v>SAGE Tunisia</v>
          </cell>
          <cell r="E113" t="str">
            <v>PRODUCTION</v>
          </cell>
          <cell r="F113" t="str">
            <v>Alimentatrice</v>
          </cell>
          <cell r="G113" t="str">
            <v>P6 AR</v>
          </cell>
          <cell r="H113" t="str">
            <v>Bel Hadj Mohamed</v>
          </cell>
          <cell r="I113" t="str">
            <v>A</v>
          </cell>
          <cell r="J113" t="str">
            <v>DIRECTS</v>
          </cell>
          <cell r="K113" t="str">
            <v>Variable cost at standard</v>
          </cell>
          <cell r="L113" t="str">
            <v>OUVRIERE SPECIALISE</v>
          </cell>
          <cell r="M113">
            <v>45414</v>
          </cell>
          <cell r="O113">
            <v>19</v>
          </cell>
          <cell r="P113"/>
          <cell r="Q113"/>
          <cell r="R113"/>
          <cell r="S113" t="str">
            <v>CDD</v>
          </cell>
          <cell r="T113" t="str">
            <v>Contractuel</v>
          </cell>
          <cell r="U113">
            <v>45505</v>
          </cell>
          <cell r="V113">
            <v>45535</v>
          </cell>
        </row>
        <row r="114">
          <cell r="A114">
            <v>2353</v>
          </cell>
          <cell r="B114" t="str">
            <v>Monsieur</v>
          </cell>
          <cell r="C114" t="str">
            <v>HAFSI ACHREF</v>
          </cell>
          <cell r="D114" t="str">
            <v>SAGE Tunisia</v>
          </cell>
          <cell r="E114" t="str">
            <v>PRODUCTION</v>
          </cell>
          <cell r="F114" t="str">
            <v>Couturière</v>
          </cell>
          <cell r="G114" t="str">
            <v>P6 AR</v>
          </cell>
          <cell r="H114" t="str">
            <v>Bel Hadj Mohamed</v>
          </cell>
          <cell r="I114" t="str">
            <v>A</v>
          </cell>
          <cell r="J114" t="str">
            <v>DIRECTS</v>
          </cell>
          <cell r="K114" t="str">
            <v>Variable cost at standard</v>
          </cell>
          <cell r="L114" t="str">
            <v>OUVRIERE SPECIALISE</v>
          </cell>
          <cell r="M114">
            <v>45419</v>
          </cell>
          <cell r="O114">
            <v>19</v>
          </cell>
          <cell r="P114"/>
          <cell r="Q114"/>
          <cell r="R114"/>
          <cell r="S114" t="str">
            <v>CDD</v>
          </cell>
          <cell r="T114" t="str">
            <v>Contractuel</v>
          </cell>
          <cell r="U114">
            <v>45505</v>
          </cell>
          <cell r="V114">
            <v>45535</v>
          </cell>
        </row>
        <row r="115">
          <cell r="A115">
            <v>2417</v>
          </cell>
          <cell r="B115" t="str">
            <v>Madame</v>
          </cell>
          <cell r="C115" t="str">
            <v>CHAABENI SARRA</v>
          </cell>
          <cell r="D115" t="str">
            <v>SAGE Tunisia</v>
          </cell>
          <cell r="E115" t="str">
            <v>PRODUCTION</v>
          </cell>
          <cell r="F115" t="str">
            <v>Contrôle qualité</v>
          </cell>
          <cell r="G115" t="str">
            <v>P6 AR</v>
          </cell>
          <cell r="H115" t="str">
            <v>Bel Hadj Mohamed</v>
          </cell>
          <cell r="I115" t="str">
            <v>A</v>
          </cell>
          <cell r="J115" t="str">
            <v>INDIRECTS</v>
          </cell>
          <cell r="K115" t="str">
            <v>Variable cost at standard</v>
          </cell>
          <cell r="L115" t="str">
            <v>OUVRIERE SPECIALISE</v>
          </cell>
          <cell r="M115">
            <v>45432</v>
          </cell>
          <cell r="N115"/>
          <cell r="O115">
            <v>19</v>
          </cell>
          <cell r="P115"/>
          <cell r="Q115"/>
          <cell r="R115"/>
          <cell r="S115" t="str">
            <v>CDD</v>
          </cell>
          <cell r="T115" t="str">
            <v>Contractuel</v>
          </cell>
          <cell r="U115">
            <v>45505</v>
          </cell>
          <cell r="V115">
            <v>45535</v>
          </cell>
        </row>
        <row r="116">
          <cell r="A116">
            <v>2474</v>
          </cell>
          <cell r="B116" t="str">
            <v>Madame</v>
          </cell>
          <cell r="C116" t="str">
            <v>FARHANI SOUAD</v>
          </cell>
          <cell r="D116" t="str">
            <v>SAGE Tunisia</v>
          </cell>
          <cell r="E116" t="str">
            <v>PRODUCTION</v>
          </cell>
          <cell r="F116" t="str">
            <v>Couturière</v>
          </cell>
          <cell r="G116">
            <v>520</v>
          </cell>
          <cell r="H116" t="str">
            <v>Mabrourk Ben Moussa</v>
          </cell>
          <cell r="I116" t="str">
            <v>A</v>
          </cell>
          <cell r="J116" t="str">
            <v>DIRECTS</v>
          </cell>
          <cell r="K116" t="str">
            <v>Variable cost at standard</v>
          </cell>
          <cell r="L116" t="str">
            <v>OUVRIERE SPECIALISE</v>
          </cell>
          <cell r="M116">
            <v>45448</v>
          </cell>
          <cell r="N116"/>
          <cell r="O116">
            <v>19</v>
          </cell>
          <cell r="P116"/>
          <cell r="Q116"/>
          <cell r="R116"/>
          <cell r="S116" t="str">
            <v>CDD</v>
          </cell>
          <cell r="T116" t="str">
            <v>Contractuel</v>
          </cell>
          <cell r="U116">
            <v>45505</v>
          </cell>
          <cell r="V116">
            <v>45535</v>
          </cell>
        </row>
        <row r="117">
          <cell r="A117">
            <v>773</v>
          </cell>
          <cell r="B117" t="str">
            <v>Monsieur</v>
          </cell>
          <cell r="C117" t="str">
            <v>AMDOUNI ALI</v>
          </cell>
          <cell r="D117" t="str">
            <v>SAGE Tunisia</v>
          </cell>
          <cell r="E117" t="str">
            <v>PRODUCTION</v>
          </cell>
          <cell r="F117" t="str">
            <v>WIRE</v>
          </cell>
          <cell r="G117" t="str">
            <v>P6 AV</v>
          </cell>
          <cell r="H117" t="str">
            <v>Anis Sbouri</v>
          </cell>
          <cell r="I117" t="str">
            <v>A</v>
          </cell>
          <cell r="J117" t="str">
            <v>DIRECTS</v>
          </cell>
          <cell r="K117" t="str">
            <v>Variable cost at standard</v>
          </cell>
          <cell r="L117" t="str">
            <v>OUVRIER SPECIALISE</v>
          </cell>
          <cell r="M117">
            <v>44560</v>
          </cell>
          <cell r="O117">
            <v>19</v>
          </cell>
          <cell r="P117"/>
          <cell r="Q117"/>
          <cell r="R117"/>
          <cell r="S117" t="str">
            <v>CDD</v>
          </cell>
          <cell r="T117" t="str">
            <v>Contractuel</v>
          </cell>
          <cell r="U117">
            <v>45505</v>
          </cell>
          <cell r="V117">
            <v>45535</v>
          </cell>
        </row>
        <row r="118">
          <cell r="A118">
            <v>1735</v>
          </cell>
          <cell r="B118" t="str">
            <v>Mlle</v>
          </cell>
          <cell r="C118" t="str">
            <v>SKHIRI SONDES</v>
          </cell>
          <cell r="D118" t="str">
            <v>SAGE Tunisia</v>
          </cell>
          <cell r="E118" t="str">
            <v>PRODUCTION</v>
          </cell>
          <cell r="F118" t="str">
            <v>Couturière</v>
          </cell>
          <cell r="G118" t="str">
            <v>P6 AV</v>
          </cell>
          <cell r="H118" t="str">
            <v>Anis Sbouri</v>
          </cell>
          <cell r="I118" t="str">
            <v>A</v>
          </cell>
          <cell r="J118" t="str">
            <v>DIRECTS</v>
          </cell>
          <cell r="K118" t="str">
            <v>Variable cost at standard</v>
          </cell>
          <cell r="L118" t="str">
            <v>OUVRIERE SPECIALISE</v>
          </cell>
          <cell r="M118">
            <v>45223</v>
          </cell>
          <cell r="O118">
            <v>19</v>
          </cell>
          <cell r="P118"/>
          <cell r="Q118"/>
          <cell r="R118"/>
          <cell r="S118" t="str">
            <v>CDD</v>
          </cell>
          <cell r="T118" t="str">
            <v>Contractuel</v>
          </cell>
          <cell r="U118">
            <v>45505</v>
          </cell>
          <cell r="V118">
            <v>45535</v>
          </cell>
        </row>
        <row r="119">
          <cell r="A119">
            <v>1758</v>
          </cell>
          <cell r="B119" t="str">
            <v>Mlle</v>
          </cell>
          <cell r="C119" t="str">
            <v>CHEBBI FATMA</v>
          </cell>
          <cell r="D119" t="str">
            <v>SAGE Tunisia</v>
          </cell>
          <cell r="E119" t="str">
            <v>PRODUCTION</v>
          </cell>
          <cell r="F119" t="str">
            <v>Couturière</v>
          </cell>
          <cell r="G119" t="str">
            <v>P6 AV</v>
          </cell>
          <cell r="H119" t="str">
            <v>Anis Sbouri</v>
          </cell>
          <cell r="I119" t="str">
            <v>A</v>
          </cell>
          <cell r="J119" t="str">
            <v>DIRECTS</v>
          </cell>
          <cell r="K119" t="str">
            <v>Variable cost at standard</v>
          </cell>
          <cell r="L119" t="str">
            <v>OUVRIERE SPECIALISE</v>
          </cell>
          <cell r="M119">
            <v>45246</v>
          </cell>
          <cell r="O119">
            <v>19</v>
          </cell>
          <cell r="P119"/>
          <cell r="Q119"/>
          <cell r="R119"/>
          <cell r="S119" t="str">
            <v>CDD</v>
          </cell>
          <cell r="T119" t="str">
            <v>Contractuel</v>
          </cell>
          <cell r="U119">
            <v>45505</v>
          </cell>
          <cell r="V119">
            <v>45535</v>
          </cell>
        </row>
        <row r="120">
          <cell r="A120">
            <v>1759</v>
          </cell>
          <cell r="B120" t="str">
            <v>Madame</v>
          </cell>
          <cell r="C120" t="str">
            <v>BEN TEKHYAT OLFA</v>
          </cell>
          <cell r="D120" t="str">
            <v>SAGE Tunisia</v>
          </cell>
          <cell r="E120" t="str">
            <v>PRODUCTION</v>
          </cell>
          <cell r="F120" t="str">
            <v>Couturière</v>
          </cell>
          <cell r="G120" t="str">
            <v>P6 AV</v>
          </cell>
          <cell r="H120" t="str">
            <v>Anis Sbouri</v>
          </cell>
          <cell r="I120" t="str">
            <v>A</v>
          </cell>
          <cell r="J120" t="str">
            <v>DIRECTS</v>
          </cell>
          <cell r="K120" t="str">
            <v>Variable cost at standard</v>
          </cell>
          <cell r="L120" t="str">
            <v>OUVRIERE SPECIALISE</v>
          </cell>
          <cell r="M120">
            <v>45246</v>
          </cell>
          <cell r="O120">
            <v>19</v>
          </cell>
          <cell r="P120"/>
          <cell r="Q120"/>
          <cell r="R120"/>
          <cell r="S120" t="str">
            <v>CDD</v>
          </cell>
          <cell r="T120" t="str">
            <v>Contractuel</v>
          </cell>
          <cell r="U120">
            <v>45505</v>
          </cell>
          <cell r="V120">
            <v>45535</v>
          </cell>
        </row>
        <row r="121">
          <cell r="A121">
            <v>1760</v>
          </cell>
          <cell r="B121" t="str">
            <v>Monsieur</v>
          </cell>
          <cell r="C121" t="str">
            <v>BALAHOUAN MOHAMED FEDI</v>
          </cell>
          <cell r="D121" t="str">
            <v>SAGE Tunisia</v>
          </cell>
          <cell r="E121" t="str">
            <v>PRODUCTION</v>
          </cell>
          <cell r="F121" t="str">
            <v>Couturière</v>
          </cell>
          <cell r="G121" t="str">
            <v>P6 AV</v>
          </cell>
          <cell r="H121" t="str">
            <v>Anis Sbouri</v>
          </cell>
          <cell r="I121" t="str">
            <v>A</v>
          </cell>
          <cell r="J121" t="str">
            <v>DIRECTS</v>
          </cell>
          <cell r="K121" t="str">
            <v>Variable cost at standard</v>
          </cell>
          <cell r="L121" t="str">
            <v>OUVRIERE SPECIALISE</v>
          </cell>
          <cell r="M121">
            <v>45246</v>
          </cell>
          <cell r="O121">
            <v>19</v>
          </cell>
          <cell r="P121"/>
          <cell r="Q121"/>
          <cell r="R121"/>
          <cell r="S121" t="str">
            <v>CDD</v>
          </cell>
          <cell r="T121" t="str">
            <v>Contractuel</v>
          </cell>
          <cell r="U121">
            <v>45505</v>
          </cell>
          <cell r="V121">
            <v>45535</v>
          </cell>
        </row>
        <row r="122">
          <cell r="A122">
            <v>1761</v>
          </cell>
          <cell r="B122" t="str">
            <v>Madame</v>
          </cell>
          <cell r="C122" t="str">
            <v>FERJENI RIM</v>
          </cell>
          <cell r="D122" t="str">
            <v>SAGE Tunisia</v>
          </cell>
          <cell r="E122" t="str">
            <v>PRODUCTION</v>
          </cell>
          <cell r="F122" t="str">
            <v>Couturière</v>
          </cell>
          <cell r="G122" t="str">
            <v>P6 AV</v>
          </cell>
          <cell r="H122" t="str">
            <v>Anis Sbouri</v>
          </cell>
          <cell r="I122" t="str">
            <v>A</v>
          </cell>
          <cell r="J122" t="str">
            <v>DIRECTS</v>
          </cell>
          <cell r="K122" t="str">
            <v>Variable cost at standard</v>
          </cell>
          <cell r="L122" t="str">
            <v>OUVRIERE SPECIALISE</v>
          </cell>
          <cell r="M122">
            <v>45246</v>
          </cell>
          <cell r="O122">
            <v>19</v>
          </cell>
          <cell r="P122"/>
          <cell r="Q122"/>
          <cell r="R122"/>
          <cell r="S122" t="str">
            <v>CDD</v>
          </cell>
          <cell r="T122" t="str">
            <v>Contractuel</v>
          </cell>
          <cell r="U122">
            <v>45505</v>
          </cell>
          <cell r="V122">
            <v>45535</v>
          </cell>
        </row>
        <row r="123">
          <cell r="A123">
            <v>1762</v>
          </cell>
          <cell r="B123" t="str">
            <v>Madame</v>
          </cell>
          <cell r="C123" t="str">
            <v>ARFA SALOUA</v>
          </cell>
          <cell r="D123" t="str">
            <v>SAGE Tunisia</v>
          </cell>
          <cell r="E123" t="str">
            <v>PRODUCTION</v>
          </cell>
          <cell r="F123" t="str">
            <v>Couturière</v>
          </cell>
          <cell r="G123" t="str">
            <v>P6 AV</v>
          </cell>
          <cell r="H123" t="str">
            <v>Anis Sbouri</v>
          </cell>
          <cell r="I123" t="str">
            <v>A</v>
          </cell>
          <cell r="J123" t="str">
            <v>DIRECTS</v>
          </cell>
          <cell r="K123" t="str">
            <v>Variable cost at standard</v>
          </cell>
          <cell r="L123" t="str">
            <v>OUVRIERE SPECIALISE</v>
          </cell>
          <cell r="M123">
            <v>45246</v>
          </cell>
          <cell r="O123">
            <v>19</v>
          </cell>
          <cell r="P123"/>
          <cell r="Q123"/>
          <cell r="R123"/>
          <cell r="S123" t="str">
            <v>CDD</v>
          </cell>
          <cell r="T123" t="str">
            <v>Contractuel</v>
          </cell>
          <cell r="U123">
            <v>45505</v>
          </cell>
          <cell r="V123">
            <v>45535</v>
          </cell>
        </row>
        <row r="124">
          <cell r="A124">
            <v>1763</v>
          </cell>
          <cell r="B124" t="str">
            <v>Mlle</v>
          </cell>
          <cell r="C124" t="str">
            <v>SELMANI SARRA</v>
          </cell>
          <cell r="D124" t="str">
            <v>SAGE Tunisia</v>
          </cell>
          <cell r="E124" t="str">
            <v>PRODUCTION</v>
          </cell>
          <cell r="F124" t="str">
            <v>Couturière</v>
          </cell>
          <cell r="G124" t="str">
            <v>P6 AV</v>
          </cell>
          <cell r="H124" t="str">
            <v>Anis Sbouri</v>
          </cell>
          <cell r="I124" t="str">
            <v>A</v>
          </cell>
          <cell r="J124" t="str">
            <v>DIRECTS</v>
          </cell>
          <cell r="K124" t="str">
            <v>Variable cost at standard</v>
          </cell>
          <cell r="L124" t="str">
            <v>OUVRIERE SPECIALISE</v>
          </cell>
          <cell r="M124">
            <v>45246</v>
          </cell>
          <cell r="O124">
            <v>19</v>
          </cell>
          <cell r="P124"/>
          <cell r="Q124"/>
          <cell r="R124"/>
          <cell r="S124" t="str">
            <v>CDD</v>
          </cell>
          <cell r="T124" t="str">
            <v>Contractuel</v>
          </cell>
          <cell r="U124">
            <v>45505</v>
          </cell>
          <cell r="V124">
            <v>45535</v>
          </cell>
        </row>
        <row r="125">
          <cell r="A125">
            <v>1764</v>
          </cell>
          <cell r="B125" t="str">
            <v>Madame</v>
          </cell>
          <cell r="C125" t="str">
            <v>KAROUI CHAFIA</v>
          </cell>
          <cell r="D125" t="str">
            <v>SAGE Tunisia</v>
          </cell>
          <cell r="E125" t="str">
            <v>PRODUCTION</v>
          </cell>
          <cell r="F125" t="str">
            <v>Couturière</v>
          </cell>
          <cell r="G125" t="str">
            <v>P6 AV</v>
          </cell>
          <cell r="H125" t="str">
            <v>Anis Sbouri</v>
          </cell>
          <cell r="I125" t="str">
            <v>A</v>
          </cell>
          <cell r="J125" t="str">
            <v>DIRECTS</v>
          </cell>
          <cell r="K125" t="str">
            <v>Variable cost at standard</v>
          </cell>
          <cell r="L125" t="str">
            <v>OUVRIERE SPECIALISE</v>
          </cell>
          <cell r="M125">
            <v>45246</v>
          </cell>
          <cell r="O125">
            <v>19</v>
          </cell>
          <cell r="P125"/>
          <cell r="Q125"/>
          <cell r="R125"/>
          <cell r="S125" t="str">
            <v>CDD</v>
          </cell>
          <cell r="T125" t="str">
            <v>Contractuel</v>
          </cell>
          <cell r="U125">
            <v>45505</v>
          </cell>
          <cell r="V125">
            <v>45535</v>
          </cell>
        </row>
        <row r="126">
          <cell r="A126">
            <v>1765</v>
          </cell>
          <cell r="B126" t="str">
            <v>Madame</v>
          </cell>
          <cell r="C126" t="str">
            <v>HAJRI EMNA</v>
          </cell>
          <cell r="D126" t="str">
            <v>SAGE Tunisia</v>
          </cell>
          <cell r="E126" t="str">
            <v>PRODUCTION</v>
          </cell>
          <cell r="F126" t="str">
            <v>Couturière</v>
          </cell>
          <cell r="G126" t="str">
            <v>P6 AV</v>
          </cell>
          <cell r="H126" t="str">
            <v>Anis Sbouri</v>
          </cell>
          <cell r="I126" t="str">
            <v>A</v>
          </cell>
          <cell r="J126" t="str">
            <v>DIRECTS</v>
          </cell>
          <cell r="K126" t="str">
            <v>Variable cost at standard</v>
          </cell>
          <cell r="L126" t="str">
            <v>OUVRIERE SPECIALISE</v>
          </cell>
          <cell r="M126">
            <v>45246</v>
          </cell>
          <cell r="O126">
            <v>19</v>
          </cell>
          <cell r="P126"/>
          <cell r="Q126"/>
          <cell r="R126"/>
          <cell r="S126" t="str">
            <v>CDD</v>
          </cell>
          <cell r="T126" t="str">
            <v>Contractuel</v>
          </cell>
          <cell r="U126">
            <v>45505</v>
          </cell>
          <cell r="V126">
            <v>45535</v>
          </cell>
        </row>
        <row r="127">
          <cell r="A127">
            <v>1766</v>
          </cell>
          <cell r="B127" t="str">
            <v>Madame</v>
          </cell>
          <cell r="C127" t="str">
            <v>MEJRI SAMEH</v>
          </cell>
          <cell r="D127" t="str">
            <v>SAGE Tunisia</v>
          </cell>
          <cell r="E127" t="str">
            <v>PRODUCTION</v>
          </cell>
          <cell r="F127" t="str">
            <v>Couturière</v>
          </cell>
          <cell r="G127" t="str">
            <v>P6 AV</v>
          </cell>
          <cell r="H127" t="str">
            <v>Anis Sbouri</v>
          </cell>
          <cell r="I127" t="str">
            <v>A</v>
          </cell>
          <cell r="J127" t="str">
            <v>DIRECTS</v>
          </cell>
          <cell r="K127" t="str">
            <v>Variable cost at standard</v>
          </cell>
          <cell r="L127" t="str">
            <v>OUVRIERE SPECIALISE</v>
          </cell>
          <cell r="M127">
            <v>45246</v>
          </cell>
          <cell r="O127">
            <v>19</v>
          </cell>
          <cell r="P127"/>
          <cell r="Q127"/>
          <cell r="R127"/>
          <cell r="S127" t="str">
            <v>CDD</v>
          </cell>
          <cell r="T127" t="str">
            <v>Contractuel</v>
          </cell>
          <cell r="U127">
            <v>45505</v>
          </cell>
          <cell r="V127">
            <v>45535</v>
          </cell>
        </row>
        <row r="128">
          <cell r="A128">
            <v>1770</v>
          </cell>
          <cell r="B128" t="str">
            <v>Madame</v>
          </cell>
          <cell r="C128" t="str">
            <v>JEBALI THOURAYA</v>
          </cell>
          <cell r="D128" t="str">
            <v>SAGE Tunisia</v>
          </cell>
          <cell r="E128" t="str">
            <v>PRODUCTION</v>
          </cell>
          <cell r="F128" t="str">
            <v>Couturière</v>
          </cell>
          <cell r="G128" t="str">
            <v>P6 AV</v>
          </cell>
          <cell r="H128" t="str">
            <v>Anis Sbouri</v>
          </cell>
          <cell r="I128" t="str">
            <v>A</v>
          </cell>
          <cell r="J128" t="str">
            <v>DIRECTS</v>
          </cell>
          <cell r="K128" t="str">
            <v>Variable cost at standard</v>
          </cell>
          <cell r="L128" t="str">
            <v>OUVRIERE SPECIALISE</v>
          </cell>
          <cell r="M128">
            <v>45246</v>
          </cell>
          <cell r="O128">
            <v>19</v>
          </cell>
          <cell r="P128"/>
          <cell r="Q128"/>
          <cell r="R128"/>
          <cell r="S128" t="str">
            <v>CDD</v>
          </cell>
          <cell r="T128" t="str">
            <v>Contractuel</v>
          </cell>
          <cell r="U128">
            <v>45505</v>
          </cell>
          <cell r="V128">
            <v>45535</v>
          </cell>
        </row>
        <row r="129">
          <cell r="A129">
            <v>1774</v>
          </cell>
          <cell r="B129" t="str">
            <v>Madame</v>
          </cell>
          <cell r="C129" t="str">
            <v>HAMMAMI SAMEH</v>
          </cell>
          <cell r="D129" t="str">
            <v>SAGE Tunisia</v>
          </cell>
          <cell r="E129" t="str">
            <v>PRODUCTION</v>
          </cell>
          <cell r="F129" t="str">
            <v>Couturière</v>
          </cell>
          <cell r="G129" t="str">
            <v>P6 AV</v>
          </cell>
          <cell r="H129" t="str">
            <v>Anis Sbouri</v>
          </cell>
          <cell r="I129" t="str">
            <v>A</v>
          </cell>
          <cell r="J129" t="str">
            <v>DIRECTS</v>
          </cell>
          <cell r="K129" t="str">
            <v>Variable cost at standard</v>
          </cell>
          <cell r="L129" t="str">
            <v>OUVRIERE SPECIALISE</v>
          </cell>
          <cell r="M129">
            <v>45246</v>
          </cell>
          <cell r="O129">
            <v>19</v>
          </cell>
          <cell r="P129"/>
          <cell r="Q129"/>
          <cell r="R129"/>
          <cell r="S129" t="str">
            <v>CDD</v>
          </cell>
          <cell r="T129" t="str">
            <v>Contractuel</v>
          </cell>
          <cell r="U129">
            <v>45505</v>
          </cell>
          <cell r="V129">
            <v>45535</v>
          </cell>
        </row>
        <row r="130">
          <cell r="A130">
            <v>1777</v>
          </cell>
          <cell r="B130" t="str">
            <v>Madame</v>
          </cell>
          <cell r="C130" t="str">
            <v>GHERYANI RAOUYA</v>
          </cell>
          <cell r="D130" t="str">
            <v>SAGE Tunisia</v>
          </cell>
          <cell r="E130" t="str">
            <v>PRODUCTION</v>
          </cell>
          <cell r="F130" t="str">
            <v>Couturière</v>
          </cell>
          <cell r="G130" t="str">
            <v>P6 AV</v>
          </cell>
          <cell r="H130" t="str">
            <v>Anis Sbouri</v>
          </cell>
          <cell r="I130" t="str">
            <v>A</v>
          </cell>
          <cell r="J130" t="str">
            <v>DIRECTS</v>
          </cell>
          <cell r="K130" t="str">
            <v>Variable cost at standard</v>
          </cell>
          <cell r="L130" t="str">
            <v>OUVRIERE SPECIALISE</v>
          </cell>
          <cell r="M130">
            <v>45246</v>
          </cell>
          <cell r="O130">
            <v>19</v>
          </cell>
          <cell r="P130"/>
          <cell r="Q130"/>
          <cell r="R130"/>
          <cell r="S130" t="str">
            <v>CDD</v>
          </cell>
          <cell r="T130" t="str">
            <v>Contractuel</v>
          </cell>
          <cell r="U130">
            <v>45505</v>
          </cell>
          <cell r="V130">
            <v>45535</v>
          </cell>
        </row>
        <row r="131">
          <cell r="A131">
            <v>1781</v>
          </cell>
          <cell r="B131" t="str">
            <v>Madame</v>
          </cell>
          <cell r="C131" t="str">
            <v>BOUGHANMI HANA</v>
          </cell>
          <cell r="D131" t="str">
            <v>SAGE Tunisia</v>
          </cell>
          <cell r="E131" t="str">
            <v>PRODUCTION</v>
          </cell>
          <cell r="F131" t="str">
            <v>Couturière</v>
          </cell>
          <cell r="G131" t="str">
            <v>P6 AV</v>
          </cell>
          <cell r="H131" t="str">
            <v>Anis Sbouri</v>
          </cell>
          <cell r="I131" t="str">
            <v>A</v>
          </cell>
          <cell r="J131" t="str">
            <v>DIRECTS</v>
          </cell>
          <cell r="K131" t="str">
            <v>Variable cost at standard</v>
          </cell>
          <cell r="L131" t="str">
            <v>OUVRIERE SPECIALISE</v>
          </cell>
          <cell r="M131">
            <v>45246</v>
          </cell>
          <cell r="O131">
            <v>19</v>
          </cell>
          <cell r="P131"/>
          <cell r="Q131"/>
          <cell r="R131"/>
          <cell r="S131" t="str">
            <v>CDD</v>
          </cell>
          <cell r="T131" t="str">
            <v>Contractuel</v>
          </cell>
          <cell r="U131">
            <v>45505</v>
          </cell>
          <cell r="V131">
            <v>45535</v>
          </cell>
        </row>
        <row r="132">
          <cell r="A132">
            <v>1783</v>
          </cell>
          <cell r="B132" t="str">
            <v>Madame</v>
          </cell>
          <cell r="C132" t="str">
            <v>ROUISSI SALOUA</v>
          </cell>
          <cell r="D132" t="str">
            <v>SAGE Tunisia</v>
          </cell>
          <cell r="E132" t="str">
            <v>PRODUCTION</v>
          </cell>
          <cell r="F132" t="str">
            <v>Couturière</v>
          </cell>
          <cell r="G132" t="str">
            <v>P6 AV</v>
          </cell>
          <cell r="H132" t="str">
            <v>Anis Sbouri</v>
          </cell>
          <cell r="I132" t="str">
            <v>A</v>
          </cell>
          <cell r="J132" t="str">
            <v>DIRECTS</v>
          </cell>
          <cell r="K132" t="str">
            <v>Variable cost at standard</v>
          </cell>
          <cell r="L132" t="str">
            <v>OUVRIERE SPECIALISE</v>
          </cell>
          <cell r="M132">
            <v>45246</v>
          </cell>
          <cell r="O132">
            <v>19</v>
          </cell>
          <cell r="P132"/>
          <cell r="Q132"/>
          <cell r="R132"/>
          <cell r="S132" t="str">
            <v>CDD</v>
          </cell>
          <cell r="T132" t="str">
            <v>Contractuel</v>
          </cell>
          <cell r="U132">
            <v>45505</v>
          </cell>
          <cell r="V132">
            <v>45535</v>
          </cell>
        </row>
        <row r="133">
          <cell r="A133">
            <v>1786</v>
          </cell>
          <cell r="B133" t="str">
            <v>Mlle</v>
          </cell>
          <cell r="C133" t="str">
            <v>GHANMI NESRINE</v>
          </cell>
          <cell r="D133" t="str">
            <v>SAGE Tunisia</v>
          </cell>
          <cell r="E133" t="str">
            <v>PRODUCTION</v>
          </cell>
          <cell r="F133" t="str">
            <v>Couturière</v>
          </cell>
          <cell r="G133" t="str">
            <v>P6 AV</v>
          </cell>
          <cell r="H133" t="str">
            <v>Anis Sbouri</v>
          </cell>
          <cell r="I133" t="str">
            <v>A</v>
          </cell>
          <cell r="J133" t="str">
            <v>DIRECTS</v>
          </cell>
          <cell r="K133" t="str">
            <v>Variable cost at standard</v>
          </cell>
          <cell r="L133" t="str">
            <v>OUVRIERE SPECIALISE</v>
          </cell>
          <cell r="M133">
            <v>45248</v>
          </cell>
          <cell r="O133">
            <v>19</v>
          </cell>
          <cell r="P133"/>
          <cell r="Q133"/>
          <cell r="R133"/>
          <cell r="S133" t="str">
            <v>CDD</v>
          </cell>
          <cell r="T133" t="str">
            <v>Contractuel</v>
          </cell>
          <cell r="U133">
            <v>45505</v>
          </cell>
          <cell r="V133">
            <v>45535</v>
          </cell>
        </row>
        <row r="135">
          <cell r="A135">
            <v>1824</v>
          </cell>
          <cell r="B135" t="str">
            <v>Madame</v>
          </cell>
          <cell r="C135" t="str">
            <v>MESBAH KHITEM</v>
          </cell>
          <cell r="D135" t="str">
            <v>SAGE Tunisia</v>
          </cell>
          <cell r="E135" t="str">
            <v>PRODUCTION</v>
          </cell>
          <cell r="F135" t="str">
            <v>Couturière</v>
          </cell>
          <cell r="G135" t="str">
            <v>P6 AV</v>
          </cell>
          <cell r="H135" t="str">
            <v>Anis Sbouri</v>
          </cell>
          <cell r="I135" t="str">
            <v>A</v>
          </cell>
          <cell r="J135" t="str">
            <v>DIRECTS</v>
          </cell>
          <cell r="K135" t="str">
            <v>Variable cost at standard</v>
          </cell>
          <cell r="L135" t="str">
            <v>OUVRIERE SPECIALISE</v>
          </cell>
          <cell r="M135">
            <v>45257</v>
          </cell>
          <cell r="O135">
            <v>19</v>
          </cell>
          <cell r="P135"/>
          <cell r="Q135"/>
          <cell r="R135"/>
          <cell r="S135" t="str">
            <v>CDD</v>
          </cell>
          <cell r="T135" t="str">
            <v>Contractuel</v>
          </cell>
          <cell r="U135">
            <v>45505</v>
          </cell>
          <cell r="V135">
            <v>45535</v>
          </cell>
        </row>
        <row r="136">
          <cell r="A136">
            <v>2086</v>
          </cell>
          <cell r="B136" t="str">
            <v>Madame</v>
          </cell>
          <cell r="C136" t="str">
            <v>HAMDI ZEINEB</v>
          </cell>
          <cell r="D136" t="str">
            <v>SAGE Tunisia</v>
          </cell>
          <cell r="E136" t="str">
            <v>PRODUCTION</v>
          </cell>
          <cell r="F136" t="str">
            <v>Couturière</v>
          </cell>
          <cell r="G136" t="str">
            <v>P6 AV</v>
          </cell>
          <cell r="H136" t="str">
            <v>Anis Sbouri</v>
          </cell>
          <cell r="I136" t="str">
            <v>A</v>
          </cell>
          <cell r="J136" t="str">
            <v>DIRECTS</v>
          </cell>
          <cell r="K136" t="str">
            <v>Variable cost at standard</v>
          </cell>
          <cell r="L136" t="str">
            <v>OUVRIERE SPECIALISE</v>
          </cell>
          <cell r="M136">
            <v>45350</v>
          </cell>
          <cell r="O136">
            <v>19</v>
          </cell>
          <cell r="P136"/>
          <cell r="Q136"/>
          <cell r="R136"/>
          <cell r="S136" t="str">
            <v>CDD</v>
          </cell>
          <cell r="T136" t="str">
            <v>Contractuel</v>
          </cell>
          <cell r="U136">
            <v>45505</v>
          </cell>
          <cell r="V136">
            <v>45535</v>
          </cell>
        </row>
        <row r="137">
          <cell r="A137">
            <v>2092</v>
          </cell>
          <cell r="B137" t="str">
            <v>Madame</v>
          </cell>
          <cell r="C137" t="str">
            <v>FERSI DONIA</v>
          </cell>
          <cell r="D137" t="str">
            <v>SAGE Tunisia</v>
          </cell>
          <cell r="E137" t="str">
            <v>PRODUCTION</v>
          </cell>
          <cell r="F137" t="str">
            <v>Couturière</v>
          </cell>
          <cell r="G137" t="str">
            <v>P6 AV</v>
          </cell>
          <cell r="H137" t="str">
            <v>Anis Sbouri</v>
          </cell>
          <cell r="I137" t="str">
            <v>A</v>
          </cell>
          <cell r="J137" t="str">
            <v>DIRECTS</v>
          </cell>
          <cell r="K137" t="str">
            <v>Variable cost at standard</v>
          </cell>
          <cell r="L137" t="str">
            <v>OUVRIERE SPECIALISE</v>
          </cell>
          <cell r="M137">
            <v>45350</v>
          </cell>
          <cell r="O137">
            <v>19</v>
          </cell>
          <cell r="P137"/>
          <cell r="Q137"/>
          <cell r="R137"/>
          <cell r="S137" t="str">
            <v>CDD</v>
          </cell>
          <cell r="T137" t="str">
            <v>Contractuel</v>
          </cell>
          <cell r="U137">
            <v>45505</v>
          </cell>
          <cell r="V137">
            <v>45535</v>
          </cell>
        </row>
        <row r="138">
          <cell r="A138">
            <v>2104</v>
          </cell>
          <cell r="B138" t="str">
            <v>Madame</v>
          </cell>
          <cell r="C138" t="str">
            <v>JOUINI ARIJ</v>
          </cell>
          <cell r="D138" t="str">
            <v>SAGE Tunisia</v>
          </cell>
          <cell r="E138" t="str">
            <v>PRODUCTION</v>
          </cell>
          <cell r="F138" t="str">
            <v>Alimentatrice</v>
          </cell>
          <cell r="G138" t="str">
            <v>P6 AV</v>
          </cell>
          <cell r="H138" t="str">
            <v>Anis Sbouri</v>
          </cell>
          <cell r="I138" t="str">
            <v>A</v>
          </cell>
          <cell r="J138" t="str">
            <v>DIRECTS</v>
          </cell>
          <cell r="K138" t="str">
            <v>Variable cost at standard</v>
          </cell>
          <cell r="L138" t="str">
            <v>OUVRIERE SPECIALISE</v>
          </cell>
          <cell r="M138">
            <v>45351</v>
          </cell>
          <cell r="O138">
            <v>19</v>
          </cell>
          <cell r="P138"/>
          <cell r="Q138"/>
          <cell r="R138"/>
          <cell r="S138" t="str">
            <v>CDD</v>
          </cell>
          <cell r="T138" t="str">
            <v>Contractuel</v>
          </cell>
          <cell r="U138">
            <v>45505</v>
          </cell>
          <cell r="V138">
            <v>45535</v>
          </cell>
        </row>
        <row r="139">
          <cell r="A139">
            <v>2130</v>
          </cell>
          <cell r="B139" t="str">
            <v>Madame</v>
          </cell>
          <cell r="C139" t="str">
            <v>ARBI KHADIJA</v>
          </cell>
          <cell r="D139" t="str">
            <v>SAGE Tunisia</v>
          </cell>
          <cell r="E139" t="str">
            <v>PRODUCTION</v>
          </cell>
          <cell r="F139" t="str">
            <v>Couturière</v>
          </cell>
          <cell r="G139" t="str">
            <v>P6 AV</v>
          </cell>
          <cell r="H139" t="str">
            <v>Anis Sbouri</v>
          </cell>
          <cell r="I139" t="str">
            <v>A</v>
          </cell>
          <cell r="J139" t="str">
            <v>DIRECTS</v>
          </cell>
          <cell r="K139" t="str">
            <v>Variable cost at standard</v>
          </cell>
          <cell r="L139" t="str">
            <v>OUVRIERE SPECIALISE</v>
          </cell>
          <cell r="M139">
            <v>45356</v>
          </cell>
          <cell r="O139">
            <v>19</v>
          </cell>
          <cell r="P139"/>
          <cell r="Q139"/>
          <cell r="R139"/>
          <cell r="S139" t="str">
            <v>CDD</v>
          </cell>
          <cell r="T139" t="str">
            <v>Contractuel</v>
          </cell>
          <cell r="U139">
            <v>45505</v>
          </cell>
          <cell r="V139">
            <v>45535</v>
          </cell>
        </row>
        <row r="140">
          <cell r="A140">
            <v>2178</v>
          </cell>
          <cell r="B140" t="str">
            <v>Madame</v>
          </cell>
          <cell r="C140" t="str">
            <v>KOUKI AHLEM</v>
          </cell>
          <cell r="D140" t="str">
            <v>SAGE Tunisia</v>
          </cell>
          <cell r="E140" t="str">
            <v>PRODUCTION</v>
          </cell>
          <cell r="F140" t="str">
            <v>Contrôle qualité</v>
          </cell>
          <cell r="G140" t="str">
            <v>P6 AV</v>
          </cell>
          <cell r="H140" t="str">
            <v>Anis Sbouri</v>
          </cell>
          <cell r="I140" t="str">
            <v>A</v>
          </cell>
          <cell r="J140" t="str">
            <v>INDIRECTS</v>
          </cell>
          <cell r="K140" t="str">
            <v>Variable cost at standard</v>
          </cell>
          <cell r="L140" t="str">
            <v>OUVRIERE SPECIALISE</v>
          </cell>
          <cell r="M140">
            <v>45369</v>
          </cell>
          <cell r="O140">
            <v>19</v>
          </cell>
          <cell r="P140"/>
          <cell r="Q140"/>
          <cell r="R140"/>
          <cell r="S140" t="str">
            <v>CDD</v>
          </cell>
          <cell r="T140" t="str">
            <v>Contractuel</v>
          </cell>
          <cell r="U140">
            <v>45505</v>
          </cell>
          <cell r="V140">
            <v>45535</v>
          </cell>
        </row>
        <row r="141">
          <cell r="A141">
            <v>2210</v>
          </cell>
          <cell r="B141" t="str">
            <v>Madame</v>
          </cell>
          <cell r="C141" t="str">
            <v>JEMAII MARIEM</v>
          </cell>
          <cell r="D141" t="str">
            <v>SAGE Tunisia</v>
          </cell>
          <cell r="E141" t="str">
            <v>PRODUCTION</v>
          </cell>
          <cell r="F141" t="str">
            <v>Contrôle qualité</v>
          </cell>
          <cell r="G141" t="str">
            <v>P6 AV</v>
          </cell>
          <cell r="H141" t="str">
            <v>Anis Sbouri</v>
          </cell>
          <cell r="I141" t="str">
            <v>A</v>
          </cell>
          <cell r="J141" t="str">
            <v>INDIRECTS</v>
          </cell>
          <cell r="K141" t="str">
            <v>Variable cost at standard</v>
          </cell>
          <cell r="L141" t="str">
            <v>OUVRIERE SPECIALISE</v>
          </cell>
          <cell r="M141">
            <v>45398</v>
          </cell>
          <cell r="O141">
            <v>19</v>
          </cell>
          <cell r="P141"/>
          <cell r="Q141"/>
          <cell r="R141"/>
          <cell r="S141" t="str">
            <v>CDD</v>
          </cell>
          <cell r="T141" t="str">
            <v>Contractuel</v>
          </cell>
          <cell r="U141">
            <v>45505</v>
          </cell>
          <cell r="V141">
            <v>45535</v>
          </cell>
        </row>
        <row r="142">
          <cell r="A142">
            <v>2214</v>
          </cell>
          <cell r="B142" t="str">
            <v>Madame</v>
          </cell>
          <cell r="C142" t="str">
            <v>ZAGHDOUDI MOUNA</v>
          </cell>
          <cell r="D142" t="str">
            <v>SAGE Tunisia</v>
          </cell>
          <cell r="E142" t="str">
            <v>PRODUCTION</v>
          </cell>
          <cell r="F142" t="str">
            <v>Contrôle qualité</v>
          </cell>
          <cell r="G142" t="str">
            <v>P6 AV</v>
          </cell>
          <cell r="H142" t="str">
            <v>Anis Sbouri</v>
          </cell>
          <cell r="I142" t="str">
            <v>A</v>
          </cell>
          <cell r="J142" t="str">
            <v>INDIRECTS</v>
          </cell>
          <cell r="K142" t="str">
            <v>Variable cost at standard</v>
          </cell>
          <cell r="L142" t="str">
            <v>OUVRIERE SPECIALISE</v>
          </cell>
          <cell r="M142">
            <v>45398</v>
          </cell>
          <cell r="O142">
            <v>19</v>
          </cell>
          <cell r="P142"/>
          <cell r="Q142"/>
          <cell r="R142"/>
          <cell r="S142" t="str">
            <v>CDD</v>
          </cell>
          <cell r="T142" t="str">
            <v>Contractuel</v>
          </cell>
          <cell r="U142">
            <v>45505</v>
          </cell>
          <cell r="V142">
            <v>45535</v>
          </cell>
        </row>
        <row r="143">
          <cell r="A143">
            <v>2280</v>
          </cell>
          <cell r="B143" t="str">
            <v>Madame</v>
          </cell>
          <cell r="C143" t="str">
            <v>FERCHICHI ABIR</v>
          </cell>
          <cell r="D143" t="str">
            <v>SAGE Tunisia</v>
          </cell>
          <cell r="E143" t="str">
            <v>PRODUCTION</v>
          </cell>
          <cell r="F143" t="str">
            <v>Couturière</v>
          </cell>
          <cell r="G143" t="str">
            <v>P6 AV</v>
          </cell>
          <cell r="H143" t="str">
            <v>Anis Sbouri</v>
          </cell>
          <cell r="I143" t="str">
            <v>A</v>
          </cell>
          <cell r="J143" t="str">
            <v>DIRECTS</v>
          </cell>
          <cell r="K143" t="str">
            <v>Variable cost at standard</v>
          </cell>
          <cell r="L143" t="str">
            <v>OUVRIERE SPECIALISE</v>
          </cell>
          <cell r="M143">
            <v>45405</v>
          </cell>
          <cell r="O143">
            <v>19</v>
          </cell>
          <cell r="P143"/>
          <cell r="Q143"/>
          <cell r="R143"/>
          <cell r="S143" t="str">
            <v>CDD</v>
          </cell>
          <cell r="T143" t="str">
            <v>Contractuel</v>
          </cell>
          <cell r="U143">
            <v>45505</v>
          </cell>
          <cell r="V143">
            <v>45535</v>
          </cell>
        </row>
        <row r="144">
          <cell r="A144">
            <v>2308</v>
          </cell>
          <cell r="B144" t="str">
            <v>Madame</v>
          </cell>
          <cell r="C144" t="str">
            <v>SAIDI KHADIJA</v>
          </cell>
          <cell r="D144" t="str">
            <v>SAGE Tunisia</v>
          </cell>
          <cell r="E144" t="str">
            <v>PRODUCTION</v>
          </cell>
          <cell r="F144" t="str">
            <v>Couturière</v>
          </cell>
          <cell r="G144" t="str">
            <v>P6 AV</v>
          </cell>
          <cell r="H144" t="str">
            <v>Anis Sbouri</v>
          </cell>
          <cell r="I144" t="str">
            <v>A</v>
          </cell>
          <cell r="J144" t="str">
            <v>DIRECTS</v>
          </cell>
          <cell r="K144" t="str">
            <v>Variable cost at standard</v>
          </cell>
          <cell r="L144" t="str">
            <v>OUVRIERE SPECIALISE</v>
          </cell>
          <cell r="M144">
            <v>45414</v>
          </cell>
          <cell r="O144">
            <v>19</v>
          </cell>
          <cell r="P144"/>
          <cell r="Q144"/>
          <cell r="R144"/>
          <cell r="S144" t="str">
            <v>CDD</v>
          </cell>
          <cell r="T144" t="str">
            <v>Contractuel</v>
          </cell>
          <cell r="U144">
            <v>45505</v>
          </cell>
          <cell r="V144">
            <v>45535</v>
          </cell>
        </row>
        <row r="145">
          <cell r="A145">
            <v>2329</v>
          </cell>
          <cell r="B145" t="str">
            <v>Madame</v>
          </cell>
          <cell r="C145" t="str">
            <v>ATTEBI MALEKE</v>
          </cell>
          <cell r="D145" t="str">
            <v>SAGE Tunisia</v>
          </cell>
          <cell r="E145" t="str">
            <v>PRODUCTION</v>
          </cell>
          <cell r="F145" t="str">
            <v>Couturière</v>
          </cell>
          <cell r="G145" t="str">
            <v>P6 AV</v>
          </cell>
          <cell r="H145" t="str">
            <v>Anis Sbouri</v>
          </cell>
          <cell r="I145" t="str">
            <v>A</v>
          </cell>
          <cell r="J145" t="str">
            <v>DIRECTS</v>
          </cell>
          <cell r="K145" t="str">
            <v>Variable cost at standard</v>
          </cell>
          <cell r="L145" t="str">
            <v>OUVRIERE SPECIALISE</v>
          </cell>
          <cell r="M145">
            <v>45425</v>
          </cell>
          <cell r="O145">
            <v>19</v>
          </cell>
          <cell r="P145"/>
          <cell r="Q145"/>
          <cell r="R145"/>
          <cell r="S145" t="str">
            <v>CDD</v>
          </cell>
          <cell r="T145" t="str">
            <v>Contractuel</v>
          </cell>
          <cell r="U145">
            <v>45505</v>
          </cell>
          <cell r="V145">
            <v>45535</v>
          </cell>
        </row>
        <row r="146">
          <cell r="A146">
            <v>2332</v>
          </cell>
          <cell r="B146" t="str">
            <v>Madame</v>
          </cell>
          <cell r="C146" t="str">
            <v>KAABI THOURAYA</v>
          </cell>
          <cell r="D146" t="str">
            <v>SAGE Tunisia</v>
          </cell>
          <cell r="E146" t="str">
            <v>PRODUCTION</v>
          </cell>
          <cell r="F146" t="str">
            <v>Couturière</v>
          </cell>
          <cell r="G146" t="str">
            <v>P6 AV</v>
          </cell>
          <cell r="H146" t="str">
            <v>Anis Sbouri</v>
          </cell>
          <cell r="I146" t="str">
            <v>A</v>
          </cell>
          <cell r="J146" t="str">
            <v>DIRECTS</v>
          </cell>
          <cell r="K146" t="str">
            <v>Variable cost at standard</v>
          </cell>
          <cell r="L146" t="str">
            <v>OUVRIER SPECIALISE</v>
          </cell>
          <cell r="M146">
            <v>45426</v>
          </cell>
          <cell r="O146">
            <v>19</v>
          </cell>
          <cell r="P146"/>
          <cell r="Q146"/>
          <cell r="R146"/>
          <cell r="S146" t="str">
            <v>CDD</v>
          </cell>
          <cell r="T146" t="str">
            <v>Contractuel</v>
          </cell>
          <cell r="U146">
            <v>45505</v>
          </cell>
          <cell r="V146">
            <v>45535</v>
          </cell>
        </row>
        <row r="147">
          <cell r="A147">
            <v>2340</v>
          </cell>
          <cell r="B147" t="str">
            <v>Monsieur</v>
          </cell>
          <cell r="C147" t="str">
            <v>HABLANI MOHAMED ALI</v>
          </cell>
          <cell r="D147" t="str">
            <v>SAGE Tunisia</v>
          </cell>
          <cell r="E147" t="str">
            <v>PRODUCTION</v>
          </cell>
          <cell r="F147" t="str">
            <v>Couturière</v>
          </cell>
          <cell r="G147" t="str">
            <v>P6 AV</v>
          </cell>
          <cell r="H147" t="str">
            <v>Anis Sbouri</v>
          </cell>
          <cell r="I147" t="str">
            <v>A</v>
          </cell>
          <cell r="J147" t="str">
            <v>DIRECTS</v>
          </cell>
          <cell r="K147" t="str">
            <v>Variable cost at standard</v>
          </cell>
          <cell r="L147" t="str">
            <v>OUVRIERE SPECIALISE</v>
          </cell>
          <cell r="M147">
            <v>45416</v>
          </cell>
          <cell r="O147">
            <v>19</v>
          </cell>
          <cell r="P147"/>
          <cell r="Q147"/>
          <cell r="R147"/>
          <cell r="S147" t="str">
            <v>CDD</v>
          </cell>
          <cell r="T147" t="str">
            <v>Contractuel</v>
          </cell>
          <cell r="U147">
            <v>45505</v>
          </cell>
          <cell r="V147">
            <v>45535</v>
          </cell>
        </row>
        <row r="148">
          <cell r="A148">
            <v>2348</v>
          </cell>
          <cell r="B148" t="str">
            <v>Monsieur</v>
          </cell>
          <cell r="C148" t="str">
            <v>DRIDI MAHDI</v>
          </cell>
          <cell r="D148" t="str">
            <v>SAGE Tunisia</v>
          </cell>
          <cell r="E148" t="str">
            <v>PRODUCTION</v>
          </cell>
          <cell r="F148" t="str">
            <v>Couturière</v>
          </cell>
          <cell r="G148">
            <v>560</v>
          </cell>
          <cell r="H148" t="str">
            <v>Mabrourk Ben Moussa</v>
          </cell>
          <cell r="I148" t="str">
            <v>A</v>
          </cell>
          <cell r="J148" t="str">
            <v>DIRECTS</v>
          </cell>
          <cell r="K148" t="str">
            <v>Variable cost at standard</v>
          </cell>
          <cell r="L148" t="str">
            <v>OUVRIERE SPECIALISE</v>
          </cell>
          <cell r="M148">
            <v>45416</v>
          </cell>
          <cell r="O148">
            <v>19</v>
          </cell>
          <cell r="P148"/>
          <cell r="Q148"/>
          <cell r="R148"/>
          <cell r="S148" t="str">
            <v>CDD</v>
          </cell>
          <cell r="T148" t="str">
            <v>Contractuel</v>
          </cell>
          <cell r="U148">
            <v>45505</v>
          </cell>
          <cell r="V148">
            <v>45535</v>
          </cell>
        </row>
        <row r="149">
          <cell r="A149">
            <v>2361</v>
          </cell>
          <cell r="B149" t="str">
            <v>Madame</v>
          </cell>
          <cell r="C149" t="str">
            <v>KETHIRI FATEN</v>
          </cell>
          <cell r="D149" t="str">
            <v>SAGE Tunisia</v>
          </cell>
          <cell r="E149" t="str">
            <v>PRODUCTION</v>
          </cell>
          <cell r="F149" t="str">
            <v>Couturière</v>
          </cell>
          <cell r="G149" t="str">
            <v>P6 AV</v>
          </cell>
          <cell r="H149" t="str">
            <v>Anis Sbouri</v>
          </cell>
          <cell r="I149" t="str">
            <v>A</v>
          </cell>
          <cell r="J149" t="str">
            <v>DIRECTS</v>
          </cell>
          <cell r="K149" t="str">
            <v>Variable cost at standard</v>
          </cell>
          <cell r="L149" t="str">
            <v>OUVRIERE SPECIALISE</v>
          </cell>
          <cell r="M149">
            <v>45420</v>
          </cell>
          <cell r="O149">
            <v>19</v>
          </cell>
          <cell r="P149"/>
          <cell r="Q149"/>
          <cell r="R149"/>
          <cell r="S149" t="str">
            <v>CDD</v>
          </cell>
          <cell r="T149" t="str">
            <v>Contractuel</v>
          </cell>
          <cell r="U149">
            <v>45505</v>
          </cell>
          <cell r="V149">
            <v>45535</v>
          </cell>
        </row>
        <row r="150">
          <cell r="A150">
            <v>2366</v>
          </cell>
          <cell r="B150" t="str">
            <v>Madame</v>
          </cell>
          <cell r="C150" t="str">
            <v>AKARI NOURA</v>
          </cell>
          <cell r="D150" t="str">
            <v>SAGE Tunisia</v>
          </cell>
          <cell r="E150" t="str">
            <v>PRODUCTION</v>
          </cell>
          <cell r="F150" t="str">
            <v>Couturière</v>
          </cell>
          <cell r="G150" t="str">
            <v>P6 AV</v>
          </cell>
          <cell r="H150" t="str">
            <v>Anis Sbouri</v>
          </cell>
          <cell r="I150" t="str">
            <v>A</v>
          </cell>
          <cell r="J150" t="str">
            <v>DIRECTS</v>
          </cell>
          <cell r="K150" t="str">
            <v>Variable cost at standard</v>
          </cell>
          <cell r="L150" t="str">
            <v>OUVRIERE SPECIALISE</v>
          </cell>
          <cell r="M150">
            <v>45420</v>
          </cell>
          <cell r="O150">
            <v>19</v>
          </cell>
          <cell r="P150"/>
          <cell r="Q150"/>
          <cell r="R150"/>
          <cell r="S150" t="str">
            <v>CDD</v>
          </cell>
          <cell r="T150" t="str">
            <v>Contractuel</v>
          </cell>
          <cell r="U150">
            <v>45505</v>
          </cell>
          <cell r="V150">
            <v>45535</v>
          </cell>
        </row>
        <row r="151">
          <cell r="A151">
            <v>2382</v>
          </cell>
          <cell r="B151" t="str">
            <v>Madame</v>
          </cell>
          <cell r="C151" t="str">
            <v>KAABI AMAL</v>
          </cell>
          <cell r="D151" t="str">
            <v>SAGE Tunisia</v>
          </cell>
          <cell r="E151" t="str">
            <v>PRODUCTION</v>
          </cell>
          <cell r="F151" t="str">
            <v>Couturière</v>
          </cell>
          <cell r="G151" t="str">
            <v>P6 AV</v>
          </cell>
          <cell r="H151" t="str">
            <v>Anis Sbouri</v>
          </cell>
          <cell r="I151" t="str">
            <v>A</v>
          </cell>
          <cell r="J151" t="str">
            <v>DIRECTS</v>
          </cell>
          <cell r="K151" t="str">
            <v>Variable cost at standard</v>
          </cell>
          <cell r="L151" t="str">
            <v>OUVRIERE SPECIALISE</v>
          </cell>
          <cell r="M151">
            <v>45427</v>
          </cell>
          <cell r="O151">
            <v>19</v>
          </cell>
          <cell r="P151"/>
          <cell r="Q151"/>
          <cell r="R151"/>
          <cell r="S151" t="str">
            <v>CDD</v>
          </cell>
          <cell r="T151" t="str">
            <v>Contractuel</v>
          </cell>
          <cell r="U151">
            <v>45505</v>
          </cell>
          <cell r="V151">
            <v>45535</v>
          </cell>
        </row>
        <row r="152">
          <cell r="A152">
            <v>2384</v>
          </cell>
          <cell r="B152" t="str">
            <v>Madame</v>
          </cell>
          <cell r="C152" t="str">
            <v>RIAHI NADA</v>
          </cell>
          <cell r="D152" t="str">
            <v>SAGE Tunisia</v>
          </cell>
          <cell r="E152" t="str">
            <v>PRODUCTION</v>
          </cell>
          <cell r="F152" t="str">
            <v>Couturière</v>
          </cell>
          <cell r="G152" t="str">
            <v>P6 AV</v>
          </cell>
          <cell r="H152" t="str">
            <v>Anis Sbouri</v>
          </cell>
          <cell r="I152" t="str">
            <v>A</v>
          </cell>
          <cell r="J152" t="str">
            <v>DIRECTS</v>
          </cell>
          <cell r="K152" t="str">
            <v>Variable cost at standard</v>
          </cell>
          <cell r="L152" t="str">
            <v>OUVRIERE SPECIALISE</v>
          </cell>
          <cell r="M152">
            <v>45427</v>
          </cell>
          <cell r="O152">
            <v>19</v>
          </cell>
          <cell r="P152"/>
          <cell r="Q152"/>
          <cell r="R152"/>
          <cell r="S152" t="str">
            <v>CDD</v>
          </cell>
          <cell r="T152" t="str">
            <v>Contractuel</v>
          </cell>
          <cell r="U152">
            <v>45505</v>
          </cell>
          <cell r="V152">
            <v>45535</v>
          </cell>
        </row>
        <row r="153">
          <cell r="A153">
            <v>2387</v>
          </cell>
          <cell r="B153" t="str">
            <v>Madame</v>
          </cell>
          <cell r="C153" t="str">
            <v>ECHI OUMAIMA</v>
          </cell>
          <cell r="D153" t="str">
            <v>SAGE Tunisia</v>
          </cell>
          <cell r="E153" t="str">
            <v>PRODUCTION</v>
          </cell>
          <cell r="F153" t="str">
            <v>Contrôle qualité</v>
          </cell>
          <cell r="G153" t="str">
            <v>P6 AV</v>
          </cell>
          <cell r="H153" t="str">
            <v>Anis Sbouri</v>
          </cell>
          <cell r="I153" t="str">
            <v>A</v>
          </cell>
          <cell r="J153" t="str">
            <v>INDIRECTS</v>
          </cell>
          <cell r="K153" t="str">
            <v>Variable cost at standard</v>
          </cell>
          <cell r="L153" t="str">
            <v>OUVRIERE SPECIALISE</v>
          </cell>
          <cell r="M153">
            <v>45427</v>
          </cell>
          <cell r="O153">
            <v>19</v>
          </cell>
          <cell r="P153"/>
          <cell r="Q153"/>
          <cell r="R153"/>
          <cell r="S153" t="str">
            <v>CDD</v>
          </cell>
          <cell r="T153" t="str">
            <v>Contractuel</v>
          </cell>
          <cell r="U153">
            <v>45505</v>
          </cell>
          <cell r="V153">
            <v>45535</v>
          </cell>
        </row>
        <row r="154">
          <cell r="A154">
            <v>2398</v>
          </cell>
          <cell r="B154" t="str">
            <v>Madame</v>
          </cell>
          <cell r="C154" t="str">
            <v>BENHISSI AMEL</v>
          </cell>
          <cell r="D154" t="str">
            <v>PRODUCTION</v>
          </cell>
          <cell r="E154" t="str">
            <v>PRODUCTION</v>
          </cell>
          <cell r="F154" t="str">
            <v>Couturière</v>
          </cell>
          <cell r="G154" t="str">
            <v>P6 AV</v>
          </cell>
          <cell r="H154" t="str">
            <v>Anis Sbouri</v>
          </cell>
          <cell r="I154" t="str">
            <v>A</v>
          </cell>
          <cell r="J154" t="str">
            <v>DIRECTS</v>
          </cell>
          <cell r="K154" t="str">
            <v>Variable cost at standard</v>
          </cell>
          <cell r="L154" t="str">
            <v>OUVRIERE SPECIALISE</v>
          </cell>
          <cell r="M154">
            <v>45428</v>
          </cell>
          <cell r="O154">
            <v>19</v>
          </cell>
          <cell r="P154"/>
          <cell r="Q154"/>
          <cell r="R154"/>
          <cell r="S154" t="str">
            <v>CDD</v>
          </cell>
          <cell r="T154" t="str">
            <v>Contractuel</v>
          </cell>
          <cell r="U154">
            <v>45505</v>
          </cell>
          <cell r="V154">
            <v>45535</v>
          </cell>
        </row>
        <row r="155">
          <cell r="A155">
            <v>1440</v>
          </cell>
          <cell r="B155" t="str">
            <v>Madame</v>
          </cell>
          <cell r="C155" t="str">
            <v xml:space="preserve">TRABELSI SIWAR </v>
          </cell>
          <cell r="D155" t="str">
            <v>SAGE Tunisia</v>
          </cell>
          <cell r="E155" t="str">
            <v>PRODUCTION</v>
          </cell>
          <cell r="F155" t="str">
            <v>Couturière</v>
          </cell>
          <cell r="G155">
            <v>560</v>
          </cell>
          <cell r="H155" t="str">
            <v>Mabrourk Ben Moussa</v>
          </cell>
          <cell r="I155" t="str">
            <v>A</v>
          </cell>
          <cell r="J155" t="str">
            <v>DIRECTS</v>
          </cell>
          <cell r="K155" t="str">
            <v>Variable cost at standard</v>
          </cell>
          <cell r="L155" t="str">
            <v>OUVRIER SPECIALISE</v>
          </cell>
          <cell r="M155">
            <v>45068</v>
          </cell>
          <cell r="O155">
            <v>19</v>
          </cell>
          <cell r="P155"/>
          <cell r="Q155"/>
          <cell r="R155"/>
          <cell r="S155" t="str">
            <v>CDD</v>
          </cell>
          <cell r="T155" t="str">
            <v>Contractuel</v>
          </cell>
          <cell r="U155">
            <v>45505</v>
          </cell>
          <cell r="V155">
            <v>45565</v>
          </cell>
        </row>
        <row r="156">
          <cell r="A156">
            <v>357</v>
          </cell>
          <cell r="B156" t="str">
            <v>Mlle</v>
          </cell>
          <cell r="C156" t="str">
            <v>AOUINI SAOUSSEN</v>
          </cell>
          <cell r="D156" t="str">
            <v>SAGE Tunisia</v>
          </cell>
          <cell r="E156" t="str">
            <v>PRODUCTION</v>
          </cell>
          <cell r="F156" t="str">
            <v>Couturière</v>
          </cell>
          <cell r="G156" t="str">
            <v>P6 AV</v>
          </cell>
          <cell r="H156" t="str">
            <v>EL KADRI MARIEM</v>
          </cell>
          <cell r="I156" t="str">
            <v>A</v>
          </cell>
          <cell r="J156" t="str">
            <v>DIRECTS</v>
          </cell>
          <cell r="K156" t="str">
            <v>Variable cost at standard</v>
          </cell>
          <cell r="L156" t="str">
            <v>OUVRIERE SPECIALISE</v>
          </cell>
          <cell r="M156">
            <v>44120</v>
          </cell>
          <cell r="O156">
            <v>19</v>
          </cell>
          <cell r="P156"/>
          <cell r="Q156"/>
          <cell r="R156"/>
          <cell r="S156" t="str">
            <v>CDD</v>
          </cell>
          <cell r="T156" t="str">
            <v>Contractuel</v>
          </cell>
          <cell r="U156">
            <v>45505</v>
          </cell>
          <cell r="V156">
            <v>45535</v>
          </cell>
        </row>
        <row r="157">
          <cell r="A157">
            <v>380</v>
          </cell>
          <cell r="B157" t="str">
            <v>Madame</v>
          </cell>
          <cell r="C157" t="str">
            <v>MEDIOUNI HAJER</v>
          </cell>
          <cell r="D157" t="str">
            <v>SAGE Tunisia</v>
          </cell>
          <cell r="E157" t="str">
            <v>PRODUCTION</v>
          </cell>
          <cell r="F157" t="str">
            <v>Couturière</v>
          </cell>
          <cell r="G157" t="str">
            <v>P6 AV</v>
          </cell>
          <cell r="H157" t="str">
            <v>EL KADRI MARIEM</v>
          </cell>
          <cell r="I157" t="str">
            <v>A</v>
          </cell>
          <cell r="J157" t="str">
            <v>DIRECTS</v>
          </cell>
          <cell r="K157" t="str">
            <v>Variable cost at standard</v>
          </cell>
          <cell r="L157" t="str">
            <v>OUVRIERE SPECIALISE</v>
          </cell>
          <cell r="M157">
            <v>44144</v>
          </cell>
          <cell r="O157">
            <v>19</v>
          </cell>
          <cell r="P157"/>
          <cell r="Q157"/>
          <cell r="R157"/>
          <cell r="S157" t="str">
            <v>CDD</v>
          </cell>
          <cell r="T157" t="str">
            <v>Contractuel</v>
          </cell>
          <cell r="U157">
            <v>45505</v>
          </cell>
          <cell r="V157">
            <v>45535</v>
          </cell>
        </row>
        <row r="158">
          <cell r="A158">
            <v>410</v>
          </cell>
          <cell r="B158" t="str">
            <v>Monsieur</v>
          </cell>
          <cell r="C158" t="str">
            <v>ROMDHANI YASSINE</v>
          </cell>
          <cell r="D158" t="str">
            <v>SAGE Tunisia</v>
          </cell>
          <cell r="E158" t="str">
            <v>PRODUCTION</v>
          </cell>
          <cell r="F158" t="str">
            <v>Couturière</v>
          </cell>
          <cell r="G158" t="str">
            <v>P6 AV</v>
          </cell>
          <cell r="H158" t="str">
            <v>EL KADRI MARIEM</v>
          </cell>
          <cell r="I158" t="str">
            <v>A</v>
          </cell>
          <cell r="J158" t="str">
            <v>DIRECTS</v>
          </cell>
          <cell r="K158" t="str">
            <v>Variable cost at standard</v>
          </cell>
          <cell r="L158" t="str">
            <v>OUVRIER SPECIALISE</v>
          </cell>
          <cell r="M158">
            <v>44203</v>
          </cell>
          <cell r="N158" t="str">
            <v/>
          </cell>
          <cell r="O158">
            <v>19</v>
          </cell>
          <cell r="P158"/>
          <cell r="Q158"/>
          <cell r="R158"/>
          <cell r="S158" t="str">
            <v>CDD</v>
          </cell>
          <cell r="T158" t="str">
            <v>Contractuel</v>
          </cell>
          <cell r="U158">
            <v>45505</v>
          </cell>
          <cell r="V158">
            <v>45535</v>
          </cell>
        </row>
        <row r="159">
          <cell r="A159">
            <v>470</v>
          </cell>
          <cell r="B159" t="str">
            <v>Madame</v>
          </cell>
          <cell r="C159" t="str">
            <v>MAHMOUDI ATIKA</v>
          </cell>
          <cell r="D159" t="str">
            <v>SAGE Tunisia</v>
          </cell>
          <cell r="E159" t="str">
            <v>PRODUCTION</v>
          </cell>
          <cell r="F159" t="str">
            <v>Alimentatrice</v>
          </cell>
          <cell r="G159" t="str">
            <v>P6 AV</v>
          </cell>
          <cell r="H159" t="str">
            <v>EL KADRI MARIEM</v>
          </cell>
          <cell r="I159" t="str">
            <v>A</v>
          </cell>
          <cell r="J159" t="str">
            <v>DIRECTS</v>
          </cell>
          <cell r="K159" t="str">
            <v>Variable cost at standard</v>
          </cell>
          <cell r="L159" t="str">
            <v>OUVRIERE SPECIALISE</v>
          </cell>
          <cell r="M159">
            <v>44264</v>
          </cell>
          <cell r="N159" t="str">
            <v/>
          </cell>
          <cell r="O159">
            <v>19</v>
          </cell>
          <cell r="P159"/>
          <cell r="Q159"/>
          <cell r="R159"/>
          <cell r="S159" t="str">
            <v>CDD</v>
          </cell>
          <cell r="T159" t="str">
            <v>Contractuel</v>
          </cell>
          <cell r="U159">
            <v>45505</v>
          </cell>
          <cell r="V159">
            <v>45535</v>
          </cell>
        </row>
        <row r="160">
          <cell r="A160">
            <v>479</v>
          </cell>
          <cell r="B160" t="str">
            <v>Monsieur</v>
          </cell>
          <cell r="C160" t="str">
            <v>HAMMAMI MOHAMED KHALIL</v>
          </cell>
          <cell r="D160" t="str">
            <v>SAGE Tunisia</v>
          </cell>
          <cell r="E160" t="str">
            <v>PRODUCTION</v>
          </cell>
          <cell r="F160" t="str">
            <v>Couturière</v>
          </cell>
          <cell r="G160" t="str">
            <v>P6 AV</v>
          </cell>
          <cell r="H160" t="str">
            <v>EL KADRI MARIEM</v>
          </cell>
          <cell r="I160" t="str">
            <v>A</v>
          </cell>
          <cell r="J160" t="str">
            <v>DIRECTS</v>
          </cell>
          <cell r="K160" t="str">
            <v>Variable cost at standard</v>
          </cell>
          <cell r="L160" t="str">
            <v>OUVRIER SPECIALISE</v>
          </cell>
          <cell r="M160">
            <v>44265</v>
          </cell>
          <cell r="N160" t="str">
            <v/>
          </cell>
          <cell r="O160">
            <v>19</v>
          </cell>
          <cell r="P160"/>
          <cell r="Q160"/>
          <cell r="R160"/>
          <cell r="S160" t="str">
            <v>CDD</v>
          </cell>
          <cell r="T160" t="str">
            <v>Contractuel</v>
          </cell>
          <cell r="U160">
            <v>45505</v>
          </cell>
          <cell r="V160">
            <v>45535</v>
          </cell>
        </row>
        <row r="161">
          <cell r="A161">
            <v>998</v>
          </cell>
          <cell r="B161" t="str">
            <v>Monsieur</v>
          </cell>
          <cell r="C161" t="str">
            <v>DRIDI BILEL</v>
          </cell>
          <cell r="D161" t="str">
            <v>SAGE Tunisia</v>
          </cell>
          <cell r="E161" t="str">
            <v>PRODUCTION</v>
          </cell>
          <cell r="F161" t="str">
            <v>Couturière</v>
          </cell>
          <cell r="G161" t="str">
            <v>P6 AV</v>
          </cell>
          <cell r="H161" t="str">
            <v>EL KADRI MARIEM</v>
          </cell>
          <cell r="I161" t="str">
            <v>A</v>
          </cell>
          <cell r="J161" t="str">
            <v>DIRECTS</v>
          </cell>
          <cell r="K161" t="str">
            <v>Variable cost at standard</v>
          </cell>
          <cell r="L161" t="str">
            <v>OUVRIER SPECIALISE</v>
          </cell>
          <cell r="M161">
            <v>44741</v>
          </cell>
          <cell r="O161">
            <v>19</v>
          </cell>
          <cell r="P161"/>
          <cell r="Q161"/>
          <cell r="R161"/>
          <cell r="S161" t="str">
            <v>CDD</v>
          </cell>
          <cell r="T161" t="str">
            <v>Contractuel</v>
          </cell>
          <cell r="U161">
            <v>45505</v>
          </cell>
          <cell r="V161">
            <v>45565</v>
          </cell>
        </row>
        <row r="162">
          <cell r="A162">
            <v>1058</v>
          </cell>
          <cell r="B162" t="str">
            <v>Monsieur</v>
          </cell>
          <cell r="C162" t="str">
            <v>JLASSI HAMDI</v>
          </cell>
          <cell r="D162" t="str">
            <v>SAGE Tunisia</v>
          </cell>
          <cell r="E162" t="str">
            <v>PRODUCTION</v>
          </cell>
          <cell r="F162" t="str">
            <v>WIRE</v>
          </cell>
          <cell r="G162" t="str">
            <v>Panda</v>
          </cell>
          <cell r="H162" t="str">
            <v>HASNA NASRAOUI</v>
          </cell>
          <cell r="I162" t="str">
            <v>A</v>
          </cell>
          <cell r="J162" t="str">
            <v>DIRECTS</v>
          </cell>
          <cell r="K162" t="str">
            <v>Variable cost at standard</v>
          </cell>
          <cell r="L162" t="str">
            <v>OUVRIER SPECIALISE</v>
          </cell>
          <cell r="M162">
            <v>44755</v>
          </cell>
          <cell r="N162" t="str">
            <v/>
          </cell>
          <cell r="O162">
            <v>19</v>
          </cell>
          <cell r="P162"/>
          <cell r="Q162"/>
          <cell r="R162"/>
          <cell r="S162" t="str">
            <v>CDD</v>
          </cell>
          <cell r="T162" t="str">
            <v>Contractuel</v>
          </cell>
          <cell r="U162">
            <v>45505</v>
          </cell>
          <cell r="V162">
            <v>45535</v>
          </cell>
        </row>
        <row r="163">
          <cell r="A163">
            <v>1454</v>
          </cell>
          <cell r="B163" t="str">
            <v>Madame</v>
          </cell>
          <cell r="C163" t="str">
            <v>HAMMAMI CHAIMA</v>
          </cell>
          <cell r="D163" t="str">
            <v>SAGE Tunisia</v>
          </cell>
          <cell r="E163" t="str">
            <v>PRODUCTION</v>
          </cell>
          <cell r="F163" t="str">
            <v>WIRE</v>
          </cell>
          <cell r="G163" t="str">
            <v>P6 AV</v>
          </cell>
          <cell r="H163" t="str">
            <v>EL KADRI MARIEM</v>
          </cell>
          <cell r="I163" t="str">
            <v>A</v>
          </cell>
          <cell r="J163" t="str">
            <v>DIRECTS</v>
          </cell>
          <cell r="K163" t="str">
            <v>Variable cost at standard</v>
          </cell>
          <cell r="L163" t="str">
            <v>OUVRIER SPECIALISE</v>
          </cell>
          <cell r="M163">
            <v>45050</v>
          </cell>
          <cell r="O163">
            <v>19</v>
          </cell>
          <cell r="P163"/>
          <cell r="Q163"/>
          <cell r="R163"/>
          <cell r="S163" t="str">
            <v>CDD</v>
          </cell>
          <cell r="T163" t="str">
            <v>Contractuel</v>
          </cell>
          <cell r="U163">
            <v>45505</v>
          </cell>
          <cell r="V163">
            <v>45535</v>
          </cell>
        </row>
        <row r="164">
          <cell r="A164">
            <v>1510</v>
          </cell>
          <cell r="B164" t="str">
            <v>Madame</v>
          </cell>
          <cell r="C164" t="str">
            <v>NASRI DORSAF</v>
          </cell>
          <cell r="D164" t="str">
            <v>SAGE Tunisia</v>
          </cell>
          <cell r="E164" t="str">
            <v>PRODUCTION</v>
          </cell>
          <cell r="F164" t="str">
            <v>Couturière</v>
          </cell>
          <cell r="G164" t="str">
            <v>P6 AV</v>
          </cell>
          <cell r="H164" t="str">
            <v>EL KADRI MARIEM</v>
          </cell>
          <cell r="I164" t="str">
            <v>A</v>
          </cell>
          <cell r="J164" t="str">
            <v>DIRECTS</v>
          </cell>
          <cell r="K164" t="str">
            <v>Variable cost at standard</v>
          </cell>
          <cell r="L164" t="str">
            <v>OUVRIER SPECIALISE</v>
          </cell>
          <cell r="M164">
            <v>45071</v>
          </cell>
          <cell r="O164">
            <v>19</v>
          </cell>
          <cell r="P164"/>
          <cell r="Q164"/>
          <cell r="R164"/>
          <cell r="S164" t="str">
            <v>CDD</v>
          </cell>
          <cell r="T164" t="str">
            <v>Contractuel</v>
          </cell>
          <cell r="U164">
            <v>45505</v>
          </cell>
          <cell r="V164">
            <v>45565</v>
          </cell>
        </row>
        <row r="165">
          <cell r="A165">
            <v>1529</v>
          </cell>
          <cell r="B165" t="str">
            <v>Madame</v>
          </cell>
          <cell r="C165" t="str">
            <v>NASRI YOSSRA</v>
          </cell>
          <cell r="D165" t="str">
            <v>SAGE Tunisia</v>
          </cell>
          <cell r="E165" t="str">
            <v>PRODUCTION</v>
          </cell>
          <cell r="F165" t="str">
            <v>Contrôle qualité</v>
          </cell>
          <cell r="G165" t="str">
            <v>P6 AV</v>
          </cell>
          <cell r="H165" t="str">
            <v>EL KADRI MARIEM</v>
          </cell>
          <cell r="I165" t="str">
            <v>A</v>
          </cell>
          <cell r="J165" t="str">
            <v>INDIRECTS</v>
          </cell>
          <cell r="K165" t="str">
            <v>Variable cost at standard</v>
          </cell>
          <cell r="L165" t="str">
            <v>OUVRIER SPECIALISE</v>
          </cell>
          <cell r="M165">
            <v>45083</v>
          </cell>
          <cell r="O165">
            <v>19</v>
          </cell>
          <cell r="P165"/>
          <cell r="Q165"/>
          <cell r="R165"/>
          <cell r="S165" t="str">
            <v>CDD</v>
          </cell>
          <cell r="T165" t="str">
            <v>Contractuel</v>
          </cell>
          <cell r="U165">
            <v>45505</v>
          </cell>
          <cell r="V165">
            <v>45565</v>
          </cell>
        </row>
        <row r="166">
          <cell r="A166">
            <v>1553</v>
          </cell>
          <cell r="B166" t="str">
            <v>Mlle</v>
          </cell>
          <cell r="C166" t="str">
            <v>SALLEMI GHOFRANE</v>
          </cell>
          <cell r="D166" t="str">
            <v>SAGE Tunisia</v>
          </cell>
          <cell r="E166" t="str">
            <v>PRODUCTION</v>
          </cell>
          <cell r="F166" t="str">
            <v>Couturière</v>
          </cell>
          <cell r="G166" t="str">
            <v>Panda</v>
          </cell>
          <cell r="H166" t="str">
            <v>HASNA NASRAOUI</v>
          </cell>
          <cell r="I166" t="str">
            <v>A</v>
          </cell>
          <cell r="J166" t="str">
            <v>DIRECTS</v>
          </cell>
          <cell r="K166" t="str">
            <v>Variable cost at standard</v>
          </cell>
          <cell r="L166" t="str">
            <v>OUVRIER SPECIALISE</v>
          </cell>
          <cell r="M166">
            <v>45091</v>
          </cell>
          <cell r="O166">
            <v>19</v>
          </cell>
          <cell r="P166"/>
          <cell r="Q166"/>
          <cell r="R166"/>
          <cell r="S166" t="str">
            <v>CDD</v>
          </cell>
          <cell r="T166" t="str">
            <v>Contractuel</v>
          </cell>
          <cell r="U166">
            <v>45505</v>
          </cell>
          <cell r="V166">
            <v>45565</v>
          </cell>
        </row>
        <row r="167">
          <cell r="A167">
            <v>1655</v>
          </cell>
          <cell r="B167" t="str">
            <v>Madame</v>
          </cell>
          <cell r="C167" t="str">
            <v>OTHMANI OLFA</v>
          </cell>
          <cell r="D167" t="str">
            <v>SAGE Tunisia</v>
          </cell>
          <cell r="E167" t="str">
            <v>PRODUCTION</v>
          </cell>
          <cell r="F167" t="str">
            <v>Couturière</v>
          </cell>
          <cell r="G167" t="str">
            <v>P6 AV</v>
          </cell>
          <cell r="H167" t="str">
            <v>EL KADRI MARIEM</v>
          </cell>
          <cell r="I167" t="str">
            <v>A</v>
          </cell>
          <cell r="J167" t="str">
            <v>DIRECTS</v>
          </cell>
          <cell r="K167" t="str">
            <v>Variable cost at standard</v>
          </cell>
          <cell r="L167" t="str">
            <v>OUVRIERE SPECIALISE</v>
          </cell>
          <cell r="M167">
            <v>45189</v>
          </cell>
          <cell r="O167">
            <v>19</v>
          </cell>
          <cell r="P167"/>
          <cell r="Q167"/>
          <cell r="R167"/>
          <cell r="S167" t="str">
            <v>CDD</v>
          </cell>
          <cell r="T167" t="str">
            <v>Contractuel</v>
          </cell>
          <cell r="U167">
            <v>45505</v>
          </cell>
          <cell r="V167">
            <v>45535</v>
          </cell>
        </row>
        <row r="168">
          <cell r="A168">
            <v>1681</v>
          </cell>
          <cell r="B168" t="str">
            <v>Mlle</v>
          </cell>
          <cell r="C168" t="str">
            <v>ABDELLI CHAIMA</v>
          </cell>
          <cell r="D168" t="str">
            <v>SAGE Tunisia</v>
          </cell>
          <cell r="E168" t="str">
            <v>PRODUCTION</v>
          </cell>
          <cell r="F168" t="str">
            <v>Couturière</v>
          </cell>
          <cell r="G168" t="str">
            <v>P6 AV</v>
          </cell>
          <cell r="H168" t="str">
            <v>EL KADRI MARIEM</v>
          </cell>
          <cell r="I168" t="str">
            <v>A</v>
          </cell>
          <cell r="J168" t="str">
            <v>DIRECTS</v>
          </cell>
          <cell r="K168" t="str">
            <v>Variable cost at standard</v>
          </cell>
          <cell r="L168" t="str">
            <v>OUVRIERE SPECIALISE</v>
          </cell>
          <cell r="M168">
            <v>45204</v>
          </cell>
          <cell r="O168">
            <v>19</v>
          </cell>
          <cell r="P168"/>
          <cell r="Q168"/>
          <cell r="R168"/>
          <cell r="S168" t="str">
            <v>CDD</v>
          </cell>
          <cell r="T168" t="str">
            <v>Contractuel</v>
          </cell>
          <cell r="U168">
            <v>45505</v>
          </cell>
          <cell r="V168">
            <v>45535</v>
          </cell>
        </row>
        <row r="169">
          <cell r="A169">
            <v>1732</v>
          </cell>
          <cell r="B169" t="str">
            <v>Madame</v>
          </cell>
          <cell r="C169" t="str">
            <v>MEJRI MONIA</v>
          </cell>
          <cell r="D169" t="str">
            <v>SAGE Tunisia</v>
          </cell>
          <cell r="E169" t="str">
            <v>PRODUCTION</v>
          </cell>
          <cell r="F169" t="str">
            <v>Couturière</v>
          </cell>
          <cell r="G169" t="str">
            <v>P6 AV</v>
          </cell>
          <cell r="H169" t="str">
            <v>EL KADRI MARIEM</v>
          </cell>
          <cell r="I169" t="str">
            <v>A</v>
          </cell>
          <cell r="J169" t="str">
            <v>DIRECTS</v>
          </cell>
          <cell r="K169" t="str">
            <v>Variable cost at standard</v>
          </cell>
          <cell r="L169" t="str">
            <v>OUVRIERE SPECIALISE</v>
          </cell>
          <cell r="M169">
            <v>45223</v>
          </cell>
          <cell r="O169">
            <v>19</v>
          </cell>
          <cell r="P169"/>
          <cell r="Q169"/>
          <cell r="R169"/>
          <cell r="S169" t="str">
            <v>CDD</v>
          </cell>
          <cell r="T169" t="str">
            <v>Contractuel</v>
          </cell>
          <cell r="U169">
            <v>45505</v>
          </cell>
          <cell r="V169">
            <v>45535</v>
          </cell>
        </row>
        <row r="170">
          <cell r="A170">
            <v>1736</v>
          </cell>
          <cell r="B170" t="str">
            <v>Mlle</v>
          </cell>
          <cell r="C170" t="str">
            <v>RIAHI WIEM</v>
          </cell>
          <cell r="D170" t="str">
            <v>SAGE Tunisia</v>
          </cell>
          <cell r="E170" t="str">
            <v>PRODUCTION</v>
          </cell>
          <cell r="F170" t="str">
            <v>Couturière</v>
          </cell>
          <cell r="G170" t="str">
            <v>P6 AV</v>
          </cell>
          <cell r="H170" t="str">
            <v>EL KADRI MARIEM</v>
          </cell>
          <cell r="I170" t="str">
            <v>A</v>
          </cell>
          <cell r="J170" t="str">
            <v>DIRECTS</v>
          </cell>
          <cell r="K170" t="str">
            <v>Variable cost at standard</v>
          </cell>
          <cell r="L170" t="str">
            <v>OUVRIERE SPECIALISE</v>
          </cell>
          <cell r="M170">
            <v>45223</v>
          </cell>
          <cell r="O170">
            <v>19</v>
          </cell>
          <cell r="P170"/>
          <cell r="Q170"/>
          <cell r="R170"/>
          <cell r="S170" t="str">
            <v>CDD</v>
          </cell>
          <cell r="T170" t="str">
            <v>Contractuel</v>
          </cell>
          <cell r="U170">
            <v>45505</v>
          </cell>
          <cell r="V170">
            <v>45535</v>
          </cell>
        </row>
        <row r="171">
          <cell r="A171">
            <v>1738</v>
          </cell>
          <cell r="B171" t="str">
            <v>Mlle</v>
          </cell>
          <cell r="C171" t="str">
            <v>RIAHI WIFAK</v>
          </cell>
          <cell r="D171" t="str">
            <v>SAGE Tunisia</v>
          </cell>
          <cell r="E171" t="str">
            <v>PRODUCTION</v>
          </cell>
          <cell r="F171" t="str">
            <v>Couturière</v>
          </cell>
          <cell r="G171" t="str">
            <v>P6 AV</v>
          </cell>
          <cell r="H171" t="str">
            <v>EL KADRI MARIEM</v>
          </cell>
          <cell r="I171" t="str">
            <v>A</v>
          </cell>
          <cell r="J171" t="str">
            <v>DIRECTS</v>
          </cell>
          <cell r="K171" t="str">
            <v>Variable cost at standard</v>
          </cell>
          <cell r="L171" t="str">
            <v>OUVRIERE SPECIALISE</v>
          </cell>
          <cell r="M171">
            <v>45223</v>
          </cell>
          <cell r="O171">
            <v>19</v>
          </cell>
          <cell r="P171"/>
          <cell r="Q171"/>
          <cell r="R171"/>
          <cell r="S171" t="str">
            <v>CDD</v>
          </cell>
          <cell r="T171" t="str">
            <v>Contractuel</v>
          </cell>
          <cell r="U171">
            <v>45505</v>
          </cell>
          <cell r="V171">
            <v>45535</v>
          </cell>
        </row>
        <row r="172">
          <cell r="A172">
            <v>1739</v>
          </cell>
          <cell r="B172" t="str">
            <v>Madame</v>
          </cell>
          <cell r="C172" t="str">
            <v>AYARI ZEINEB</v>
          </cell>
          <cell r="D172" t="str">
            <v>SAGE Tunisia</v>
          </cell>
          <cell r="E172" t="str">
            <v>PRODUCTION</v>
          </cell>
          <cell r="F172" t="str">
            <v>Couturière</v>
          </cell>
          <cell r="G172" t="str">
            <v>P6 AV</v>
          </cell>
          <cell r="H172" t="str">
            <v>EL KADRI MARIEM</v>
          </cell>
          <cell r="I172" t="str">
            <v>A</v>
          </cell>
          <cell r="J172" t="str">
            <v>DIRECTS</v>
          </cell>
          <cell r="K172" t="str">
            <v>Variable cost at standard</v>
          </cell>
          <cell r="L172" t="str">
            <v>OUVRIERE SPECIALISE</v>
          </cell>
          <cell r="M172">
            <v>45223</v>
          </cell>
          <cell r="O172">
            <v>19</v>
          </cell>
          <cell r="P172"/>
          <cell r="Q172"/>
          <cell r="R172"/>
          <cell r="S172" t="str">
            <v>CDD</v>
          </cell>
          <cell r="T172" t="str">
            <v>Contractuel</v>
          </cell>
          <cell r="U172">
            <v>45505</v>
          </cell>
          <cell r="V172">
            <v>45535</v>
          </cell>
        </row>
        <row r="173">
          <cell r="A173">
            <v>1740</v>
          </cell>
          <cell r="B173" t="str">
            <v>Madame</v>
          </cell>
          <cell r="C173" t="str">
            <v>KEFI FATEN</v>
          </cell>
          <cell r="D173" t="str">
            <v>SAGE Tunisia</v>
          </cell>
          <cell r="E173" t="str">
            <v>PRODUCTION</v>
          </cell>
          <cell r="F173" t="str">
            <v>Couturière</v>
          </cell>
          <cell r="G173" t="str">
            <v>P6 AV</v>
          </cell>
          <cell r="H173" t="str">
            <v>EL KADRI MARIEM</v>
          </cell>
          <cell r="I173" t="str">
            <v>A</v>
          </cell>
          <cell r="J173" t="str">
            <v>DIRECTS</v>
          </cell>
          <cell r="K173" t="str">
            <v>Variable cost at standard</v>
          </cell>
          <cell r="L173" t="str">
            <v>OUVRIERE SPECIALISE</v>
          </cell>
          <cell r="M173">
            <v>45223</v>
          </cell>
          <cell r="O173">
            <v>19</v>
          </cell>
          <cell r="P173"/>
          <cell r="Q173"/>
          <cell r="R173"/>
          <cell r="S173" t="str">
            <v>CDD</v>
          </cell>
          <cell r="T173" t="str">
            <v>Contractuel</v>
          </cell>
          <cell r="U173">
            <v>45505</v>
          </cell>
          <cell r="V173">
            <v>45535</v>
          </cell>
        </row>
        <row r="174">
          <cell r="A174">
            <v>1743</v>
          </cell>
          <cell r="B174" t="str">
            <v>Madame</v>
          </cell>
          <cell r="C174" t="str">
            <v>BACH RAIES NABILA</v>
          </cell>
          <cell r="D174" t="str">
            <v>SAGE Tunisia</v>
          </cell>
          <cell r="E174" t="str">
            <v>PRODUCTION</v>
          </cell>
          <cell r="F174" t="str">
            <v>Couturière</v>
          </cell>
          <cell r="G174" t="str">
            <v>P6 AV</v>
          </cell>
          <cell r="H174" t="str">
            <v>EL KADRI MARIEM</v>
          </cell>
          <cell r="I174" t="str">
            <v>A</v>
          </cell>
          <cell r="J174" t="str">
            <v>DIRECTS</v>
          </cell>
          <cell r="K174" t="str">
            <v>Variable cost at standard</v>
          </cell>
          <cell r="L174" t="str">
            <v>OUVRIERE SPECIALISE</v>
          </cell>
          <cell r="M174">
            <v>45223</v>
          </cell>
          <cell r="O174">
            <v>19</v>
          </cell>
          <cell r="P174"/>
          <cell r="Q174"/>
          <cell r="R174"/>
          <cell r="S174" t="str">
            <v>CDD</v>
          </cell>
          <cell r="T174" t="str">
            <v>Contractuel</v>
          </cell>
          <cell r="U174">
            <v>45505</v>
          </cell>
          <cell r="V174">
            <v>45535</v>
          </cell>
        </row>
        <row r="175">
          <cell r="A175">
            <v>1744</v>
          </cell>
          <cell r="B175" t="str">
            <v>Mlle</v>
          </cell>
          <cell r="C175" t="str">
            <v>DIOUANI SONDES</v>
          </cell>
          <cell r="D175" t="str">
            <v>SAGE Tunisia</v>
          </cell>
          <cell r="E175" t="str">
            <v>PRODUCTION</v>
          </cell>
          <cell r="F175" t="str">
            <v>Couturière</v>
          </cell>
          <cell r="G175" t="str">
            <v>P6 AV</v>
          </cell>
          <cell r="H175" t="str">
            <v>EL KADRI MARIEM</v>
          </cell>
          <cell r="I175" t="str">
            <v>A</v>
          </cell>
          <cell r="J175" t="str">
            <v>DIRECTS</v>
          </cell>
          <cell r="K175" t="str">
            <v>Variable cost at standard</v>
          </cell>
          <cell r="L175" t="str">
            <v>OUVRIERE SPECIALISE</v>
          </cell>
          <cell r="M175">
            <v>45224</v>
          </cell>
          <cell r="O175">
            <v>19</v>
          </cell>
          <cell r="P175"/>
          <cell r="Q175"/>
          <cell r="R175"/>
          <cell r="S175" t="str">
            <v>CDD</v>
          </cell>
          <cell r="T175" t="str">
            <v>Contractuel</v>
          </cell>
          <cell r="U175">
            <v>45505</v>
          </cell>
          <cell r="V175">
            <v>45535</v>
          </cell>
        </row>
        <row r="176">
          <cell r="A176">
            <v>1747</v>
          </cell>
          <cell r="B176" t="str">
            <v>Mlle</v>
          </cell>
          <cell r="C176" t="str">
            <v>HARRABI EYA</v>
          </cell>
          <cell r="D176" t="str">
            <v>SAGE Tunisia</v>
          </cell>
          <cell r="E176" t="str">
            <v>PRODUCTION</v>
          </cell>
          <cell r="F176" t="str">
            <v>Couturière</v>
          </cell>
          <cell r="G176" t="str">
            <v>P6 AV</v>
          </cell>
          <cell r="H176" t="str">
            <v>EL KADRI MARIEM</v>
          </cell>
          <cell r="I176" t="str">
            <v>A</v>
          </cell>
          <cell r="J176" t="str">
            <v>DIRECTS</v>
          </cell>
          <cell r="K176" t="str">
            <v>Variable cost at standard</v>
          </cell>
          <cell r="L176" t="str">
            <v>OUVRIERE SPECIALISE</v>
          </cell>
          <cell r="M176">
            <v>45240</v>
          </cell>
          <cell r="O176">
            <v>19</v>
          </cell>
          <cell r="P176"/>
          <cell r="Q176"/>
          <cell r="R176"/>
          <cell r="S176" t="str">
            <v>CDD</v>
          </cell>
          <cell r="T176" t="str">
            <v>Contractuel</v>
          </cell>
          <cell r="U176">
            <v>45505</v>
          </cell>
          <cell r="V176">
            <v>45535</v>
          </cell>
        </row>
        <row r="177">
          <cell r="A177">
            <v>1754</v>
          </cell>
          <cell r="B177" t="str">
            <v>Mlle</v>
          </cell>
          <cell r="C177" t="str">
            <v>MAAFI AMAL</v>
          </cell>
          <cell r="D177" t="str">
            <v>SAGE Tunisia</v>
          </cell>
          <cell r="E177" t="str">
            <v>PRODUCTION</v>
          </cell>
          <cell r="F177" t="str">
            <v>Contrôle qualité</v>
          </cell>
          <cell r="G177" t="str">
            <v>P6 AV</v>
          </cell>
          <cell r="H177" t="str">
            <v>EL KADRI MARIEM</v>
          </cell>
          <cell r="I177" t="str">
            <v>A</v>
          </cell>
          <cell r="J177" t="str">
            <v>INDIRECTS</v>
          </cell>
          <cell r="K177" t="str">
            <v>Variable cost at standard</v>
          </cell>
          <cell r="L177" t="str">
            <v>OUVRIERE SPECIALISE</v>
          </cell>
          <cell r="M177">
            <v>45243</v>
          </cell>
          <cell r="O177">
            <v>19</v>
          </cell>
          <cell r="P177"/>
          <cell r="Q177"/>
          <cell r="R177"/>
          <cell r="S177" t="str">
            <v>CDD</v>
          </cell>
          <cell r="T177" t="str">
            <v>Contractuel</v>
          </cell>
          <cell r="U177">
            <v>45505</v>
          </cell>
          <cell r="V177">
            <v>45535</v>
          </cell>
        </row>
        <row r="178">
          <cell r="A178">
            <v>1778</v>
          </cell>
          <cell r="B178" t="str">
            <v>Madame</v>
          </cell>
          <cell r="C178" t="str">
            <v>SASSI SOUHAYLA</v>
          </cell>
          <cell r="D178" t="str">
            <v>SAGE Tunisia</v>
          </cell>
          <cell r="E178" t="str">
            <v>PRODUCTION</v>
          </cell>
          <cell r="F178" t="str">
            <v>Couturière</v>
          </cell>
          <cell r="G178" t="str">
            <v>P6 AV</v>
          </cell>
          <cell r="H178" t="str">
            <v>EL KADRI MARIEM</v>
          </cell>
          <cell r="I178" t="str">
            <v>A</v>
          </cell>
          <cell r="J178" t="str">
            <v>DIRECTS</v>
          </cell>
          <cell r="K178" t="str">
            <v>Variable cost at standard</v>
          </cell>
          <cell r="L178" t="str">
            <v>OUVRIERE SPECIALISE</v>
          </cell>
          <cell r="M178">
            <v>45244</v>
          </cell>
          <cell r="O178">
            <v>19</v>
          </cell>
          <cell r="P178"/>
          <cell r="Q178"/>
          <cell r="R178"/>
          <cell r="S178" t="str">
            <v>CDD</v>
          </cell>
          <cell r="T178" t="str">
            <v>Contractuel</v>
          </cell>
          <cell r="U178">
            <v>45505</v>
          </cell>
          <cell r="V178">
            <v>45535</v>
          </cell>
        </row>
        <row r="179">
          <cell r="A179">
            <v>1817</v>
          </cell>
          <cell r="B179" t="str">
            <v>Madame</v>
          </cell>
          <cell r="C179" t="str">
            <v>SOUISSI SALMA</v>
          </cell>
          <cell r="D179" t="str">
            <v>SAGE Tunisia</v>
          </cell>
          <cell r="E179" t="str">
            <v>PRODUCTION</v>
          </cell>
          <cell r="F179" t="str">
            <v>Couturière</v>
          </cell>
          <cell r="G179" t="str">
            <v>P6 AV</v>
          </cell>
          <cell r="H179" t="str">
            <v>EL KADRI MARIEM</v>
          </cell>
          <cell r="I179" t="str">
            <v>A</v>
          </cell>
          <cell r="J179" t="str">
            <v>DIRECTS</v>
          </cell>
          <cell r="K179" t="str">
            <v>Variable cost at standard</v>
          </cell>
          <cell r="L179" t="str">
            <v>OUVRIERE SPECIALISE</v>
          </cell>
          <cell r="M179">
            <v>45257</v>
          </cell>
          <cell r="O179">
            <v>19</v>
          </cell>
          <cell r="P179"/>
          <cell r="Q179"/>
          <cell r="R179"/>
          <cell r="S179" t="str">
            <v>CDD</v>
          </cell>
          <cell r="T179" t="str">
            <v>Contractuel</v>
          </cell>
          <cell r="U179">
            <v>45505</v>
          </cell>
          <cell r="V179">
            <v>45535</v>
          </cell>
        </row>
        <row r="180">
          <cell r="A180">
            <v>1822</v>
          </cell>
          <cell r="B180" t="str">
            <v>Madame</v>
          </cell>
          <cell r="C180" t="str">
            <v>DRIDI MOUNA</v>
          </cell>
          <cell r="D180" t="str">
            <v>SAGE Tunisia</v>
          </cell>
          <cell r="E180" t="str">
            <v>PRODUCTION</v>
          </cell>
          <cell r="F180" t="str">
            <v>Couturière</v>
          </cell>
          <cell r="G180" t="str">
            <v>P6 AV</v>
          </cell>
          <cell r="H180" t="str">
            <v>EL KADRI MARIEM</v>
          </cell>
          <cell r="I180" t="str">
            <v>A</v>
          </cell>
          <cell r="J180" t="str">
            <v>DIRECTS</v>
          </cell>
          <cell r="K180" t="str">
            <v>Variable cost at standard</v>
          </cell>
          <cell r="L180" t="str">
            <v>OUVRIERE SPECIALISE</v>
          </cell>
          <cell r="M180">
            <v>45257</v>
          </cell>
          <cell r="O180">
            <v>19</v>
          </cell>
          <cell r="P180"/>
          <cell r="Q180"/>
          <cell r="R180"/>
          <cell r="S180" t="str">
            <v>CDD</v>
          </cell>
          <cell r="T180" t="str">
            <v>Contractuel</v>
          </cell>
          <cell r="U180">
            <v>45505</v>
          </cell>
          <cell r="V180">
            <v>45535</v>
          </cell>
        </row>
        <row r="181">
          <cell r="A181">
            <v>1823</v>
          </cell>
          <cell r="B181" t="str">
            <v>Madame</v>
          </cell>
          <cell r="C181" t="str">
            <v>SAHRAOUI HAMIDA</v>
          </cell>
          <cell r="D181" t="str">
            <v>SAGE Tunisia</v>
          </cell>
          <cell r="E181" t="str">
            <v>PRODUCTION</v>
          </cell>
          <cell r="F181" t="str">
            <v>Couturière</v>
          </cell>
          <cell r="G181" t="str">
            <v>P6 AV</v>
          </cell>
          <cell r="H181" t="str">
            <v>EL KADRI MARIEM</v>
          </cell>
          <cell r="I181" t="str">
            <v>A</v>
          </cell>
          <cell r="J181" t="str">
            <v>DIRECTS</v>
          </cell>
          <cell r="K181" t="str">
            <v>Variable cost at standard</v>
          </cell>
          <cell r="L181" t="str">
            <v>OUVRIERE SPECIALISE</v>
          </cell>
          <cell r="M181">
            <v>45257</v>
          </cell>
          <cell r="O181">
            <v>19</v>
          </cell>
          <cell r="P181"/>
          <cell r="Q181"/>
          <cell r="R181"/>
          <cell r="S181" t="str">
            <v>CDD</v>
          </cell>
          <cell r="T181" t="str">
            <v>Contractuel</v>
          </cell>
          <cell r="U181">
            <v>45505</v>
          </cell>
          <cell r="V181">
            <v>45535</v>
          </cell>
        </row>
        <row r="182">
          <cell r="A182">
            <v>1828</v>
          </cell>
          <cell r="B182" t="str">
            <v>Madame</v>
          </cell>
          <cell r="C182" t="str">
            <v>REBAII HAIFA</v>
          </cell>
          <cell r="D182" t="str">
            <v>SAGE Tunisia</v>
          </cell>
          <cell r="E182" t="str">
            <v>PRODUCTION</v>
          </cell>
          <cell r="F182" t="str">
            <v>Couturière</v>
          </cell>
          <cell r="G182" t="str">
            <v>P6 AV</v>
          </cell>
          <cell r="H182" t="str">
            <v>EL KADRI MARIEM</v>
          </cell>
          <cell r="I182" t="str">
            <v>A</v>
          </cell>
          <cell r="J182" t="str">
            <v>DIRECTS</v>
          </cell>
          <cell r="K182" t="str">
            <v>Variable cost at standard</v>
          </cell>
          <cell r="L182" t="str">
            <v>OUVRIERE SPECIALISE</v>
          </cell>
          <cell r="M182">
            <v>45257</v>
          </cell>
          <cell r="O182">
            <v>19</v>
          </cell>
          <cell r="P182"/>
          <cell r="Q182"/>
          <cell r="R182"/>
          <cell r="S182" t="str">
            <v>CDD</v>
          </cell>
          <cell r="T182" t="str">
            <v>Contractuel</v>
          </cell>
          <cell r="U182">
            <v>45505</v>
          </cell>
          <cell r="V182">
            <v>45535</v>
          </cell>
        </row>
        <row r="183">
          <cell r="A183">
            <v>1900</v>
          </cell>
          <cell r="B183" t="str">
            <v>Madame</v>
          </cell>
          <cell r="C183" t="str">
            <v>JEBALI IMENE</v>
          </cell>
          <cell r="D183" t="str">
            <v>SAGE Tunisia</v>
          </cell>
          <cell r="E183" t="str">
            <v>PRODUCTION</v>
          </cell>
          <cell r="F183" t="str">
            <v>Couturière</v>
          </cell>
          <cell r="G183" t="str">
            <v>P6 AV</v>
          </cell>
          <cell r="H183" t="str">
            <v>EL KADRI MARIEM</v>
          </cell>
          <cell r="I183" t="str">
            <v>A</v>
          </cell>
          <cell r="J183" t="str">
            <v>DIRECTS</v>
          </cell>
          <cell r="K183" t="str">
            <v>Variable cost at standard</v>
          </cell>
          <cell r="L183" t="str">
            <v>OUVRIER SPECIALISE</v>
          </cell>
          <cell r="M183">
            <v>45306</v>
          </cell>
          <cell r="O183">
            <v>19</v>
          </cell>
          <cell r="P183"/>
          <cell r="Q183"/>
          <cell r="R183"/>
          <cell r="S183" t="str">
            <v>CDD</v>
          </cell>
          <cell r="T183" t="str">
            <v>Contractuel</v>
          </cell>
          <cell r="U183">
            <v>45505</v>
          </cell>
          <cell r="V183">
            <v>45535</v>
          </cell>
        </row>
        <row r="184">
          <cell r="A184">
            <v>1934</v>
          </cell>
          <cell r="B184" t="str">
            <v>Madame</v>
          </cell>
          <cell r="C184" t="str">
            <v>SMAALI SOUFIA</v>
          </cell>
          <cell r="D184" t="str">
            <v>SAGE Tunisia</v>
          </cell>
          <cell r="E184" t="str">
            <v>PRODUCTION</v>
          </cell>
          <cell r="F184" t="str">
            <v>Contrôle qualité</v>
          </cell>
          <cell r="G184" t="str">
            <v>P6 AV</v>
          </cell>
          <cell r="H184" t="str">
            <v>EL KADRI MARIEM</v>
          </cell>
          <cell r="I184" t="str">
            <v>A</v>
          </cell>
          <cell r="J184" t="str">
            <v>INDIRECTS</v>
          </cell>
          <cell r="K184" t="str">
            <v>Variable cost at standard</v>
          </cell>
          <cell r="L184" t="str">
            <v>OUVRIER SPECIALISE</v>
          </cell>
          <cell r="M184">
            <v>45316</v>
          </cell>
          <cell r="O184">
            <v>19</v>
          </cell>
          <cell r="P184"/>
          <cell r="Q184"/>
          <cell r="R184"/>
          <cell r="S184" t="str">
            <v>CDD</v>
          </cell>
          <cell r="T184" t="str">
            <v>Contractuel</v>
          </cell>
          <cell r="U184">
            <v>45505</v>
          </cell>
          <cell r="V184">
            <v>45535</v>
          </cell>
        </row>
        <row r="185">
          <cell r="A185">
            <v>2067</v>
          </cell>
          <cell r="B185" t="str">
            <v>Madame</v>
          </cell>
          <cell r="C185" t="str">
            <v>MOKRANI FARAH</v>
          </cell>
          <cell r="D185" t="str">
            <v>SAGE Tunisia</v>
          </cell>
          <cell r="E185" t="str">
            <v>PRODUCTION</v>
          </cell>
          <cell r="F185" t="str">
            <v>Couturière</v>
          </cell>
          <cell r="G185" t="str">
            <v>P6 AV</v>
          </cell>
          <cell r="H185" t="str">
            <v>EL KADRI MARIEM</v>
          </cell>
          <cell r="I185" t="str">
            <v>A</v>
          </cell>
          <cell r="J185" t="str">
            <v>DIRECTS</v>
          </cell>
          <cell r="K185" t="str">
            <v>Variable cost at standard</v>
          </cell>
          <cell r="L185" t="str">
            <v>OUVRIERE SPECIALISE</v>
          </cell>
          <cell r="M185">
            <v>45348</v>
          </cell>
          <cell r="O185">
            <v>19</v>
          </cell>
          <cell r="P185"/>
          <cell r="Q185"/>
          <cell r="R185"/>
          <cell r="S185" t="str">
            <v>CDD</v>
          </cell>
          <cell r="T185" t="str">
            <v>Contractuel</v>
          </cell>
          <cell r="U185">
            <v>45505</v>
          </cell>
          <cell r="V185">
            <v>45535</v>
          </cell>
        </row>
        <row r="186">
          <cell r="A186">
            <v>2070</v>
          </cell>
          <cell r="B186" t="str">
            <v>Madame</v>
          </cell>
          <cell r="C186" t="str">
            <v>KASMI HAILA</v>
          </cell>
          <cell r="D186" t="str">
            <v>SAGE Tunisia</v>
          </cell>
          <cell r="E186" t="str">
            <v>PRODUCTION</v>
          </cell>
          <cell r="F186" t="str">
            <v>Couturière</v>
          </cell>
          <cell r="G186" t="str">
            <v>P6 AV</v>
          </cell>
          <cell r="H186" t="str">
            <v>EL KADRI MARIEM</v>
          </cell>
          <cell r="I186" t="str">
            <v>A</v>
          </cell>
          <cell r="J186" t="str">
            <v>DIRECTS</v>
          </cell>
          <cell r="K186" t="str">
            <v>Variable cost at standard</v>
          </cell>
          <cell r="L186" t="str">
            <v>OUVRIERE SPECIALISE</v>
          </cell>
          <cell r="M186">
            <v>45348</v>
          </cell>
          <cell r="O186">
            <v>19</v>
          </cell>
          <cell r="P186"/>
          <cell r="Q186"/>
          <cell r="R186"/>
          <cell r="S186" t="str">
            <v>CDD</v>
          </cell>
          <cell r="T186" t="str">
            <v>Contractuel</v>
          </cell>
          <cell r="U186">
            <v>45505</v>
          </cell>
          <cell r="V186">
            <v>45535</v>
          </cell>
        </row>
        <row r="187">
          <cell r="A187">
            <v>2072</v>
          </cell>
          <cell r="B187" t="str">
            <v>Monsieur</v>
          </cell>
          <cell r="C187" t="str">
            <v>BEN AMOR KARIM</v>
          </cell>
          <cell r="D187" t="str">
            <v>SAGE Tunisia</v>
          </cell>
          <cell r="E187" t="str">
            <v>PRODUCTION</v>
          </cell>
          <cell r="F187" t="str">
            <v>Couturière</v>
          </cell>
          <cell r="G187" t="str">
            <v>P6 AV</v>
          </cell>
          <cell r="H187" t="str">
            <v>EL KADRI MARIEM</v>
          </cell>
          <cell r="I187" t="str">
            <v>A</v>
          </cell>
          <cell r="J187" t="str">
            <v>DIRECTS</v>
          </cell>
          <cell r="K187" t="str">
            <v>Variable cost at standard</v>
          </cell>
          <cell r="L187" t="str">
            <v>OUVRIERE SPECIALISE</v>
          </cell>
          <cell r="M187">
            <v>45349</v>
          </cell>
          <cell r="O187">
            <v>19</v>
          </cell>
          <cell r="P187"/>
          <cell r="Q187"/>
          <cell r="R187"/>
          <cell r="S187" t="str">
            <v>CDD</v>
          </cell>
          <cell r="T187" t="str">
            <v>Contractuel</v>
          </cell>
          <cell r="U187">
            <v>45505</v>
          </cell>
          <cell r="V187">
            <v>45535</v>
          </cell>
        </row>
        <row r="188">
          <cell r="A188">
            <v>2076</v>
          </cell>
          <cell r="B188" t="str">
            <v>Madame</v>
          </cell>
          <cell r="C188" t="str">
            <v>MAY CHAIMA</v>
          </cell>
          <cell r="D188" t="str">
            <v>SAGE Tunisia</v>
          </cell>
          <cell r="E188" t="str">
            <v>PRODUCTION</v>
          </cell>
          <cell r="F188" t="str">
            <v>Couturière</v>
          </cell>
          <cell r="G188" t="str">
            <v>P6 AV</v>
          </cell>
          <cell r="H188" t="str">
            <v>EL KADRI MARIEM</v>
          </cell>
          <cell r="I188" t="str">
            <v>A</v>
          </cell>
          <cell r="J188" t="str">
            <v>DIRECTS</v>
          </cell>
          <cell r="K188" t="str">
            <v>Variable cost at standard</v>
          </cell>
          <cell r="L188" t="str">
            <v>OUVRIERE SPECIALISE</v>
          </cell>
          <cell r="M188">
            <v>45349</v>
          </cell>
          <cell r="O188">
            <v>19</v>
          </cell>
          <cell r="P188"/>
          <cell r="Q188"/>
          <cell r="R188"/>
          <cell r="S188" t="str">
            <v>CDD</v>
          </cell>
          <cell r="T188" t="str">
            <v>Contractuel</v>
          </cell>
          <cell r="U188">
            <v>45505</v>
          </cell>
          <cell r="V188">
            <v>45535</v>
          </cell>
        </row>
        <row r="189">
          <cell r="A189">
            <v>2077</v>
          </cell>
          <cell r="B189" t="str">
            <v>Madame</v>
          </cell>
          <cell r="C189" t="str">
            <v>KEFI KARIMA</v>
          </cell>
          <cell r="D189" t="str">
            <v>SAGE Tunisia</v>
          </cell>
          <cell r="E189" t="str">
            <v>PRODUCTION</v>
          </cell>
          <cell r="F189" t="str">
            <v>Couturière</v>
          </cell>
          <cell r="G189" t="str">
            <v>P6 AV</v>
          </cell>
          <cell r="H189" t="str">
            <v>EL KADRI MARIEM</v>
          </cell>
          <cell r="I189" t="str">
            <v>A</v>
          </cell>
          <cell r="J189" t="str">
            <v>DIRECTS</v>
          </cell>
          <cell r="K189" t="str">
            <v>Variable cost at standard</v>
          </cell>
          <cell r="L189" t="str">
            <v>OUVRIERE SPECIALISE</v>
          </cell>
          <cell r="M189">
            <v>45349</v>
          </cell>
          <cell r="O189">
            <v>19</v>
          </cell>
          <cell r="P189"/>
          <cell r="Q189"/>
          <cell r="R189"/>
          <cell r="S189" t="str">
            <v>CDD</v>
          </cell>
          <cell r="T189" t="str">
            <v>Contractuel</v>
          </cell>
          <cell r="U189">
            <v>45505</v>
          </cell>
          <cell r="V189">
            <v>45535</v>
          </cell>
        </row>
        <row r="190">
          <cell r="A190">
            <v>2078</v>
          </cell>
          <cell r="B190" t="str">
            <v>Madame</v>
          </cell>
          <cell r="C190" t="str">
            <v>AYARI HASNA</v>
          </cell>
          <cell r="D190" t="str">
            <v>SAGE Tunisia</v>
          </cell>
          <cell r="E190" t="str">
            <v>PRODUCTION</v>
          </cell>
          <cell r="F190" t="str">
            <v>Couturière</v>
          </cell>
          <cell r="G190" t="str">
            <v>P6 AV</v>
          </cell>
          <cell r="H190" t="str">
            <v>EL KADRI MARIEM</v>
          </cell>
          <cell r="I190" t="str">
            <v>A</v>
          </cell>
          <cell r="J190" t="str">
            <v>DIRECTS</v>
          </cell>
          <cell r="K190" t="str">
            <v>Variable cost at standard</v>
          </cell>
          <cell r="L190" t="str">
            <v>OUVRIERE SPECIALISE</v>
          </cell>
          <cell r="M190">
            <v>45349</v>
          </cell>
          <cell r="O190">
            <v>19</v>
          </cell>
          <cell r="P190"/>
          <cell r="Q190"/>
          <cell r="R190"/>
          <cell r="S190" t="str">
            <v>CDD</v>
          </cell>
          <cell r="T190" t="str">
            <v>Contractuel</v>
          </cell>
          <cell r="U190">
            <v>45505</v>
          </cell>
          <cell r="V190">
            <v>45535</v>
          </cell>
        </row>
        <row r="191">
          <cell r="A191">
            <v>2079</v>
          </cell>
          <cell r="B191" t="str">
            <v>Madame</v>
          </cell>
          <cell r="C191" t="str">
            <v>ROUIHEM FATMA</v>
          </cell>
          <cell r="D191" t="str">
            <v>SAGE Tunisia</v>
          </cell>
          <cell r="E191" t="str">
            <v>PRODUCTION</v>
          </cell>
          <cell r="F191" t="str">
            <v>Couturière</v>
          </cell>
          <cell r="G191" t="str">
            <v>P6 AV</v>
          </cell>
          <cell r="H191" t="str">
            <v>EL KADRI MARIEM</v>
          </cell>
          <cell r="I191" t="str">
            <v>A</v>
          </cell>
          <cell r="J191" t="str">
            <v>DIRECTS</v>
          </cell>
          <cell r="K191" t="str">
            <v>Variable cost at standard</v>
          </cell>
          <cell r="L191" t="str">
            <v>OUVRIERE SPECIALISE</v>
          </cell>
          <cell r="M191">
            <v>45349</v>
          </cell>
          <cell r="O191">
            <v>19</v>
          </cell>
          <cell r="P191"/>
          <cell r="Q191"/>
          <cell r="R191"/>
          <cell r="S191" t="str">
            <v>CDD</v>
          </cell>
          <cell r="T191" t="str">
            <v>Contractuel</v>
          </cell>
          <cell r="U191">
            <v>45505</v>
          </cell>
          <cell r="V191">
            <v>45535</v>
          </cell>
        </row>
        <row r="192">
          <cell r="A192">
            <v>2080</v>
          </cell>
          <cell r="B192" t="str">
            <v>Madame</v>
          </cell>
          <cell r="C192" t="str">
            <v>SAOUDI LATIFA</v>
          </cell>
          <cell r="D192" t="str">
            <v>SAGE Tunisia</v>
          </cell>
          <cell r="E192" t="str">
            <v>PRODUCTION</v>
          </cell>
          <cell r="F192" t="str">
            <v>Couturière</v>
          </cell>
          <cell r="G192" t="str">
            <v>P6 AV</v>
          </cell>
          <cell r="H192" t="str">
            <v>EL KADRI MARIEM</v>
          </cell>
          <cell r="I192" t="str">
            <v>A</v>
          </cell>
          <cell r="J192" t="str">
            <v>DIRECTS</v>
          </cell>
          <cell r="K192" t="str">
            <v>Variable cost at standard</v>
          </cell>
          <cell r="L192" t="str">
            <v>OUVRIERE SPECIALISE</v>
          </cell>
          <cell r="M192">
            <v>45349</v>
          </cell>
          <cell r="O192">
            <v>19</v>
          </cell>
          <cell r="P192"/>
          <cell r="Q192"/>
          <cell r="R192"/>
          <cell r="S192" t="str">
            <v>CDD</v>
          </cell>
          <cell r="T192" t="str">
            <v>Contractuel</v>
          </cell>
          <cell r="U192">
            <v>45505</v>
          </cell>
          <cell r="V192">
            <v>45535</v>
          </cell>
        </row>
        <row r="193">
          <cell r="A193">
            <v>2085</v>
          </cell>
          <cell r="B193" t="str">
            <v>Monsieur</v>
          </cell>
          <cell r="C193" t="str">
            <v>JENDOUBI SABRI</v>
          </cell>
          <cell r="D193" t="str">
            <v>SAGE Tunisia</v>
          </cell>
          <cell r="E193" t="str">
            <v>PRODUCTION</v>
          </cell>
          <cell r="F193" t="str">
            <v>Couturière</v>
          </cell>
          <cell r="G193" t="str">
            <v>P6 AV</v>
          </cell>
          <cell r="H193" t="str">
            <v>EL KADRI MARIEM</v>
          </cell>
          <cell r="I193" t="str">
            <v>A</v>
          </cell>
          <cell r="J193" t="str">
            <v>DIRECTS</v>
          </cell>
          <cell r="K193" t="str">
            <v>Variable cost at standard</v>
          </cell>
          <cell r="L193" t="str">
            <v>OUVRIERE SPECIALISE</v>
          </cell>
          <cell r="M193">
            <v>45349</v>
          </cell>
          <cell r="O193">
            <v>19</v>
          </cell>
          <cell r="P193"/>
          <cell r="Q193"/>
          <cell r="R193"/>
          <cell r="S193" t="str">
            <v>CDD</v>
          </cell>
          <cell r="T193" t="str">
            <v>Contractuel</v>
          </cell>
          <cell r="U193">
            <v>45505</v>
          </cell>
          <cell r="V193">
            <v>45535</v>
          </cell>
        </row>
        <row r="194">
          <cell r="A194">
            <v>2126</v>
          </cell>
          <cell r="B194" t="str">
            <v>Madame</v>
          </cell>
          <cell r="C194" t="str">
            <v>MEJRI DORRA</v>
          </cell>
          <cell r="D194" t="str">
            <v>SAGE Tunisia</v>
          </cell>
          <cell r="E194" t="str">
            <v>PRODUCTION</v>
          </cell>
          <cell r="F194" t="str">
            <v>Alimentatrice</v>
          </cell>
          <cell r="G194" t="str">
            <v>P6 AV</v>
          </cell>
          <cell r="H194" t="str">
            <v>EL KADRI MARIEM</v>
          </cell>
          <cell r="I194" t="str">
            <v>A</v>
          </cell>
          <cell r="J194" t="str">
            <v>DIRECTS</v>
          </cell>
          <cell r="K194" t="str">
            <v>Variable cost at standard</v>
          </cell>
          <cell r="L194" t="str">
            <v>OUVRIERE SPECIALISE</v>
          </cell>
          <cell r="M194">
            <v>45355</v>
          </cell>
          <cell r="O194">
            <v>19</v>
          </cell>
          <cell r="P194"/>
          <cell r="Q194"/>
          <cell r="R194"/>
          <cell r="S194" t="str">
            <v>CDD</v>
          </cell>
          <cell r="T194" t="str">
            <v>Contractuel</v>
          </cell>
          <cell r="U194">
            <v>45505</v>
          </cell>
          <cell r="V194">
            <v>45535</v>
          </cell>
        </row>
        <row r="195">
          <cell r="A195">
            <v>2278</v>
          </cell>
          <cell r="B195" t="str">
            <v>Monsieur</v>
          </cell>
          <cell r="C195" t="str">
            <v>LOUATI MOHAMED</v>
          </cell>
          <cell r="D195" t="str">
            <v>SAGE Tunisia</v>
          </cell>
          <cell r="E195" t="str">
            <v>PRODUCTION</v>
          </cell>
          <cell r="F195" t="str">
            <v>Couturière</v>
          </cell>
          <cell r="G195" t="str">
            <v>P6 AV</v>
          </cell>
          <cell r="H195" t="str">
            <v>EL KADRI MARIEM</v>
          </cell>
          <cell r="I195" t="str">
            <v>A</v>
          </cell>
          <cell r="J195" t="str">
            <v>DIRECTS</v>
          </cell>
          <cell r="K195" t="str">
            <v>Variable cost at standard</v>
          </cell>
          <cell r="L195" t="str">
            <v>OUVRIERE SPECIALISE</v>
          </cell>
          <cell r="M195">
            <v>45405</v>
          </cell>
          <cell r="O195">
            <v>19</v>
          </cell>
          <cell r="P195"/>
          <cell r="Q195"/>
          <cell r="R195"/>
          <cell r="S195" t="str">
            <v>CDD</v>
          </cell>
          <cell r="T195" t="str">
            <v>Contractuel</v>
          </cell>
          <cell r="U195">
            <v>45505</v>
          </cell>
          <cell r="V195">
            <v>45535</v>
          </cell>
        </row>
        <row r="196">
          <cell r="A196">
            <v>2294</v>
          </cell>
          <cell r="B196" t="str">
            <v>Madame</v>
          </cell>
          <cell r="C196" t="str">
            <v>DRIDI HIBA</v>
          </cell>
          <cell r="D196" t="str">
            <v>SAGE Tunisia</v>
          </cell>
          <cell r="E196" t="str">
            <v>PRODUCTION</v>
          </cell>
          <cell r="F196" t="str">
            <v>Alimentatrice</v>
          </cell>
          <cell r="G196" t="str">
            <v>P6 AV</v>
          </cell>
          <cell r="H196" t="str">
            <v>EL KADRI MARIEM</v>
          </cell>
          <cell r="I196" t="str">
            <v>A</v>
          </cell>
          <cell r="J196" t="str">
            <v>DIRECTS</v>
          </cell>
          <cell r="K196" t="str">
            <v>Variable cost at standard</v>
          </cell>
          <cell r="L196" t="str">
            <v>OUVRIERE SPECIALISE</v>
          </cell>
          <cell r="M196">
            <v>45407</v>
          </cell>
          <cell r="O196">
            <v>19</v>
          </cell>
          <cell r="P196"/>
          <cell r="Q196"/>
          <cell r="R196"/>
          <cell r="S196" t="str">
            <v>CDD</v>
          </cell>
          <cell r="T196" t="str">
            <v>Contractuel</v>
          </cell>
          <cell r="U196">
            <v>45505</v>
          </cell>
          <cell r="V196">
            <v>45535</v>
          </cell>
        </row>
        <row r="197">
          <cell r="A197">
            <v>2302</v>
          </cell>
          <cell r="B197" t="str">
            <v>Madame</v>
          </cell>
          <cell r="C197" t="str">
            <v>JEMAII ICHRAK</v>
          </cell>
          <cell r="D197" t="str">
            <v>SAGE Tunisia</v>
          </cell>
          <cell r="E197" t="str">
            <v>PRODUCTION</v>
          </cell>
          <cell r="F197" t="str">
            <v>Contrôle qualité</v>
          </cell>
          <cell r="G197" t="str">
            <v>P6 AV</v>
          </cell>
          <cell r="H197" t="str">
            <v>EL KADRI MARIEM</v>
          </cell>
          <cell r="I197" t="str">
            <v>A</v>
          </cell>
          <cell r="J197" t="str">
            <v>INDIRECTS</v>
          </cell>
          <cell r="K197" t="str">
            <v>Variable cost at standard</v>
          </cell>
          <cell r="L197" t="str">
            <v>OUVRIERE SPECIALISE</v>
          </cell>
          <cell r="M197">
            <v>45408</v>
          </cell>
          <cell r="O197">
            <v>19</v>
          </cell>
          <cell r="P197"/>
          <cell r="Q197"/>
          <cell r="R197"/>
          <cell r="S197" t="str">
            <v>CDD</v>
          </cell>
          <cell r="T197" t="str">
            <v>Contractuel</v>
          </cell>
          <cell r="U197">
            <v>45505</v>
          </cell>
          <cell r="V197">
            <v>45535</v>
          </cell>
        </row>
        <row r="198">
          <cell r="A198">
            <v>2316</v>
          </cell>
          <cell r="B198" t="str">
            <v>Madame</v>
          </cell>
          <cell r="C198" t="str">
            <v>HEMAL LEILA</v>
          </cell>
          <cell r="D198" t="str">
            <v>SAGE Tunisia</v>
          </cell>
          <cell r="E198" t="str">
            <v>PRODUCTION</v>
          </cell>
          <cell r="F198" t="str">
            <v>Couturière</v>
          </cell>
          <cell r="G198" t="str">
            <v>P6 AV</v>
          </cell>
          <cell r="H198" t="str">
            <v>EL KADRI MARIEM</v>
          </cell>
          <cell r="I198" t="str">
            <v>A</v>
          </cell>
          <cell r="J198" t="str">
            <v>DIRECTS</v>
          </cell>
          <cell r="K198" t="str">
            <v>Variable cost at standard</v>
          </cell>
          <cell r="L198" t="str">
            <v>OUVRIERE SPECIALISE</v>
          </cell>
          <cell r="M198">
            <v>45414</v>
          </cell>
          <cell r="O198">
            <v>19</v>
          </cell>
          <cell r="P198"/>
          <cell r="Q198"/>
          <cell r="R198"/>
          <cell r="S198" t="str">
            <v>CDD</v>
          </cell>
          <cell r="T198" t="str">
            <v>Contractuel</v>
          </cell>
          <cell r="U198">
            <v>45505</v>
          </cell>
          <cell r="V198">
            <v>45535</v>
          </cell>
        </row>
        <row r="199">
          <cell r="A199">
            <v>2335</v>
          </cell>
          <cell r="B199" t="str">
            <v>Madame</v>
          </cell>
          <cell r="C199" t="str">
            <v>TRABELSI WAFA</v>
          </cell>
          <cell r="D199" t="str">
            <v>SAGE Tunisia</v>
          </cell>
          <cell r="E199" t="str">
            <v>PRODUCTION</v>
          </cell>
          <cell r="F199" t="str">
            <v>Couturière</v>
          </cell>
          <cell r="G199" t="str">
            <v>P6 AV</v>
          </cell>
          <cell r="H199" t="str">
            <v>EL KADRI MARIEM</v>
          </cell>
          <cell r="I199" t="str">
            <v>A</v>
          </cell>
          <cell r="J199" t="str">
            <v>DIRECTS</v>
          </cell>
          <cell r="K199" t="str">
            <v>Variable cost at standard</v>
          </cell>
          <cell r="L199" t="str">
            <v>OUVRIERE SPECIALISE</v>
          </cell>
          <cell r="M199">
            <v>45425</v>
          </cell>
          <cell r="O199">
            <v>19</v>
          </cell>
          <cell r="P199"/>
          <cell r="Q199"/>
          <cell r="R199"/>
          <cell r="S199" t="str">
            <v>CDD</v>
          </cell>
          <cell r="T199" t="str">
            <v>Contractuel</v>
          </cell>
          <cell r="U199">
            <v>45505</v>
          </cell>
          <cell r="V199">
            <v>45535</v>
          </cell>
        </row>
        <row r="200">
          <cell r="A200">
            <v>2354</v>
          </cell>
          <cell r="B200" t="str">
            <v>Madame</v>
          </cell>
          <cell r="C200" t="str">
            <v>ABBES MOUNA</v>
          </cell>
          <cell r="D200" t="str">
            <v>SAGE Tunisia</v>
          </cell>
          <cell r="E200" t="str">
            <v>PRODUCTION</v>
          </cell>
          <cell r="F200" t="str">
            <v>Couturière</v>
          </cell>
          <cell r="G200" t="str">
            <v>P6 AV</v>
          </cell>
          <cell r="H200" t="str">
            <v>EL KADRI MARIEM</v>
          </cell>
          <cell r="I200" t="str">
            <v>A</v>
          </cell>
          <cell r="J200" t="str">
            <v>DIRECTS</v>
          </cell>
          <cell r="K200" t="str">
            <v>Variable cost at standard</v>
          </cell>
          <cell r="L200" t="str">
            <v>OUVRIERE SPECIALISE</v>
          </cell>
          <cell r="M200">
            <v>45419</v>
          </cell>
          <cell r="O200">
            <v>19</v>
          </cell>
          <cell r="P200"/>
          <cell r="Q200"/>
          <cell r="R200"/>
          <cell r="S200" t="str">
            <v>CDD</v>
          </cell>
          <cell r="T200" t="str">
            <v>Contractuel</v>
          </cell>
          <cell r="U200">
            <v>45505</v>
          </cell>
          <cell r="V200">
            <v>45535</v>
          </cell>
        </row>
        <row r="201">
          <cell r="A201">
            <v>2356</v>
          </cell>
          <cell r="B201" t="str">
            <v>Madame</v>
          </cell>
          <cell r="C201" t="str">
            <v>SAMTI KAOUTHER</v>
          </cell>
          <cell r="D201" t="str">
            <v>SAGE Tunisia</v>
          </cell>
          <cell r="E201" t="str">
            <v>PRODUCTION</v>
          </cell>
          <cell r="F201" t="str">
            <v>Couturière</v>
          </cell>
          <cell r="G201" t="str">
            <v>P6 AV</v>
          </cell>
          <cell r="H201" t="str">
            <v>EL KADRI MARIEM</v>
          </cell>
          <cell r="I201" t="str">
            <v>A</v>
          </cell>
          <cell r="J201" t="str">
            <v>DIRECTS</v>
          </cell>
          <cell r="K201" t="str">
            <v>Variable cost at standard</v>
          </cell>
          <cell r="L201" t="str">
            <v>OUVRIERE SPECIALISE</v>
          </cell>
          <cell r="M201">
            <v>45419</v>
          </cell>
          <cell r="O201">
            <v>19</v>
          </cell>
          <cell r="P201"/>
          <cell r="Q201"/>
          <cell r="R201"/>
          <cell r="S201" t="str">
            <v>CDD</v>
          </cell>
          <cell r="T201" t="str">
            <v>Contractuel</v>
          </cell>
          <cell r="U201">
            <v>45505</v>
          </cell>
          <cell r="V201">
            <v>45535</v>
          </cell>
        </row>
        <row r="202">
          <cell r="A202">
            <v>2358</v>
          </cell>
          <cell r="B202" t="str">
            <v>Madame</v>
          </cell>
          <cell r="C202" t="str">
            <v>HASSINE SONIA</v>
          </cell>
          <cell r="D202" t="str">
            <v>SAGE Tunisia</v>
          </cell>
          <cell r="E202" t="str">
            <v>PRODUCTION</v>
          </cell>
          <cell r="F202" t="str">
            <v>Couturière</v>
          </cell>
          <cell r="G202" t="str">
            <v>P6 AV</v>
          </cell>
          <cell r="H202" t="str">
            <v>EL KADRI MARIEM</v>
          </cell>
          <cell r="I202" t="str">
            <v>A</v>
          </cell>
          <cell r="J202" t="str">
            <v>DIRECTS</v>
          </cell>
          <cell r="K202" t="str">
            <v>Variable cost at standard</v>
          </cell>
          <cell r="L202" t="str">
            <v>OUVRIERE SPECIALISE</v>
          </cell>
          <cell r="M202">
            <v>45420</v>
          </cell>
          <cell r="O202">
            <v>19</v>
          </cell>
          <cell r="P202"/>
          <cell r="Q202"/>
          <cell r="R202"/>
          <cell r="S202" t="str">
            <v>CDD</v>
          </cell>
          <cell r="T202" t="str">
            <v>Contractuel</v>
          </cell>
          <cell r="U202">
            <v>45505</v>
          </cell>
          <cell r="V202">
            <v>45535</v>
          </cell>
        </row>
        <row r="203">
          <cell r="A203">
            <v>2362</v>
          </cell>
          <cell r="B203" t="str">
            <v>Madame</v>
          </cell>
          <cell r="C203" t="str">
            <v>JENDOUBI LEILA</v>
          </cell>
          <cell r="D203" t="str">
            <v>SAGE Tunisia</v>
          </cell>
          <cell r="E203" t="str">
            <v>PRODUCTION</v>
          </cell>
          <cell r="F203" t="str">
            <v>Couturière</v>
          </cell>
          <cell r="G203" t="str">
            <v>P6 AV</v>
          </cell>
          <cell r="H203" t="str">
            <v>EL KADRI MARIEM</v>
          </cell>
          <cell r="I203" t="str">
            <v>A</v>
          </cell>
          <cell r="J203" t="str">
            <v>DIRECTS</v>
          </cell>
          <cell r="K203" t="str">
            <v>Variable cost at standard</v>
          </cell>
          <cell r="L203" t="str">
            <v>OUVRIERE SPECIALISE</v>
          </cell>
          <cell r="M203">
            <v>45420</v>
          </cell>
          <cell r="O203">
            <v>19</v>
          </cell>
          <cell r="P203"/>
          <cell r="Q203"/>
          <cell r="R203"/>
          <cell r="S203" t="str">
            <v>CDD</v>
          </cell>
          <cell r="T203" t="str">
            <v>Contractuel</v>
          </cell>
          <cell r="U203">
            <v>45505</v>
          </cell>
          <cell r="V203">
            <v>45535</v>
          </cell>
        </row>
        <row r="204">
          <cell r="A204">
            <v>2363</v>
          </cell>
          <cell r="B204" t="str">
            <v>Madame</v>
          </cell>
          <cell r="C204" t="str">
            <v>HEDHILI NOUR HOUDA</v>
          </cell>
          <cell r="D204" t="str">
            <v>SAGE Tunisia</v>
          </cell>
          <cell r="E204" t="str">
            <v>PRODUCTION</v>
          </cell>
          <cell r="F204" t="str">
            <v>Couturière</v>
          </cell>
          <cell r="G204" t="str">
            <v>P6 AV</v>
          </cell>
          <cell r="H204" t="str">
            <v>EL KADRI MARIEM</v>
          </cell>
          <cell r="I204" t="str">
            <v>A</v>
          </cell>
          <cell r="J204" t="str">
            <v>DIRECTS</v>
          </cell>
          <cell r="K204" t="str">
            <v>Variable cost at standard</v>
          </cell>
          <cell r="L204" t="str">
            <v>OUVRIERE SPECIALISE</v>
          </cell>
          <cell r="M204">
            <v>45420</v>
          </cell>
          <cell r="O204">
            <v>19</v>
          </cell>
          <cell r="P204"/>
          <cell r="Q204"/>
          <cell r="R204"/>
          <cell r="S204" t="str">
            <v>CDD</v>
          </cell>
          <cell r="T204" t="str">
            <v>Contractuel</v>
          </cell>
          <cell r="U204">
            <v>45505</v>
          </cell>
          <cell r="V204">
            <v>45535</v>
          </cell>
        </row>
        <row r="205">
          <cell r="A205">
            <v>2377</v>
          </cell>
          <cell r="B205" t="str">
            <v>Madame</v>
          </cell>
          <cell r="C205" t="str">
            <v>KHAMESSI KAOUTHER</v>
          </cell>
          <cell r="D205" t="str">
            <v>SAGE Tunisia</v>
          </cell>
          <cell r="E205" t="str">
            <v>PRODUCTION</v>
          </cell>
          <cell r="F205" t="str">
            <v>Couturière</v>
          </cell>
          <cell r="G205" t="str">
            <v>P6 AV</v>
          </cell>
          <cell r="H205" t="str">
            <v>EL KADRI MARIEM</v>
          </cell>
          <cell r="I205" t="str">
            <v>A</v>
          </cell>
          <cell r="J205" t="str">
            <v>DIRECTS</v>
          </cell>
          <cell r="K205" t="str">
            <v>Variable cost at standard</v>
          </cell>
          <cell r="L205" t="str">
            <v>OUVRIERE SPECIALISE</v>
          </cell>
          <cell r="M205">
            <v>45426</v>
          </cell>
          <cell r="O205">
            <v>19</v>
          </cell>
          <cell r="P205"/>
          <cell r="Q205"/>
          <cell r="R205"/>
          <cell r="S205" t="str">
            <v>CDD</v>
          </cell>
          <cell r="T205" t="str">
            <v>Contractuel</v>
          </cell>
          <cell r="U205">
            <v>45505</v>
          </cell>
          <cell r="V205">
            <v>45535</v>
          </cell>
        </row>
        <row r="206">
          <cell r="A206">
            <v>2380</v>
          </cell>
          <cell r="B206" t="str">
            <v>Madame</v>
          </cell>
          <cell r="C206" t="str">
            <v>KHEMIRI BASMA</v>
          </cell>
          <cell r="D206" t="str">
            <v>SAGE Tunisia</v>
          </cell>
          <cell r="E206" t="str">
            <v>PRODUCTION</v>
          </cell>
          <cell r="F206" t="str">
            <v>Couturière</v>
          </cell>
          <cell r="G206" t="str">
            <v>P6 AV</v>
          </cell>
          <cell r="H206" t="str">
            <v>EL KADRI MARIEM</v>
          </cell>
          <cell r="I206" t="str">
            <v>A</v>
          </cell>
          <cell r="J206" t="str">
            <v>DIRECTS</v>
          </cell>
          <cell r="K206" t="str">
            <v>Variable cost at standard</v>
          </cell>
          <cell r="L206" t="str">
            <v>OUVRIERE SPECIALISE</v>
          </cell>
          <cell r="M206">
            <v>45426</v>
          </cell>
          <cell r="O206">
            <v>19</v>
          </cell>
          <cell r="P206"/>
          <cell r="Q206"/>
          <cell r="R206"/>
          <cell r="S206" t="str">
            <v>CDD</v>
          </cell>
          <cell r="T206" t="str">
            <v>Contractuel</v>
          </cell>
          <cell r="U206">
            <v>45505</v>
          </cell>
          <cell r="V206">
            <v>45535</v>
          </cell>
        </row>
        <row r="207">
          <cell r="A207">
            <v>2403</v>
          </cell>
          <cell r="B207" t="str">
            <v>Madame</v>
          </cell>
          <cell r="C207" t="str">
            <v>MANSOURI OM EZZINE</v>
          </cell>
          <cell r="D207" t="str">
            <v>SAGE Tunisia</v>
          </cell>
          <cell r="E207" t="str">
            <v>PRODUCTION</v>
          </cell>
          <cell r="F207" t="str">
            <v>Couturière</v>
          </cell>
          <cell r="G207" t="str">
            <v>P6 AV</v>
          </cell>
          <cell r="H207" t="str">
            <v>EL KADRI MARIEM</v>
          </cell>
          <cell r="I207" t="str">
            <v>A</v>
          </cell>
          <cell r="J207" t="str">
            <v>DIRECTS</v>
          </cell>
          <cell r="K207" t="str">
            <v>Variable cost at standard</v>
          </cell>
          <cell r="L207" t="str">
            <v>OUVRIERE SPECIALISE</v>
          </cell>
          <cell r="M207">
            <v>45428</v>
          </cell>
          <cell r="O207">
            <v>19</v>
          </cell>
          <cell r="P207"/>
          <cell r="Q207"/>
          <cell r="R207"/>
          <cell r="S207" t="str">
            <v>CDD</v>
          </cell>
          <cell r="T207" t="str">
            <v>Contractuel</v>
          </cell>
          <cell r="U207">
            <v>45505</v>
          </cell>
          <cell r="V207">
            <v>45535</v>
          </cell>
        </row>
        <row r="208">
          <cell r="A208">
            <v>2462</v>
          </cell>
          <cell r="B208" t="str">
            <v>Madame</v>
          </cell>
          <cell r="C208" t="str">
            <v>BENI OMAR CHAIMA</v>
          </cell>
          <cell r="D208" t="str">
            <v>SAGE Tunisia</v>
          </cell>
          <cell r="E208" t="str">
            <v>PRODUCTION</v>
          </cell>
          <cell r="F208" t="str">
            <v>Contrôle qualité</v>
          </cell>
          <cell r="G208" t="str">
            <v>P6 AV</v>
          </cell>
          <cell r="H208" t="str">
            <v>EL KADRI MARIEM</v>
          </cell>
          <cell r="I208" t="str">
            <v>A</v>
          </cell>
          <cell r="J208" t="str">
            <v>INDIRECTS</v>
          </cell>
          <cell r="K208" t="str">
            <v>Variable cost at standard</v>
          </cell>
          <cell r="L208" t="str">
            <v>OUVRIERE SPECIALISE</v>
          </cell>
          <cell r="M208">
            <v>45446</v>
          </cell>
          <cell r="O208">
            <v>19</v>
          </cell>
          <cell r="P208"/>
          <cell r="Q208"/>
          <cell r="R208"/>
          <cell r="S208" t="str">
            <v>CDD</v>
          </cell>
          <cell r="T208" t="str">
            <v>Contractuel</v>
          </cell>
          <cell r="U208">
            <v>45505</v>
          </cell>
          <cell r="V208">
            <v>45535</v>
          </cell>
        </row>
        <row r="209">
          <cell r="A209">
            <v>2511</v>
          </cell>
          <cell r="B209" t="str">
            <v>Madame</v>
          </cell>
          <cell r="C209" t="str">
            <v>AMIRI SARRA</v>
          </cell>
          <cell r="D209" t="str">
            <v>SAGE Tunisia</v>
          </cell>
          <cell r="E209" t="str">
            <v>PRODUCTION</v>
          </cell>
          <cell r="F209" t="str">
            <v>Couturière</v>
          </cell>
          <cell r="G209" t="str">
            <v>P6 AV</v>
          </cell>
          <cell r="H209" t="str">
            <v>EL KADRI MARIEM</v>
          </cell>
          <cell r="I209" t="str">
            <v>A</v>
          </cell>
          <cell r="J209" t="str">
            <v>DIRECTS</v>
          </cell>
          <cell r="K209" t="str">
            <v>Variable cost at standard</v>
          </cell>
          <cell r="L209" t="str">
            <v>OUVRIERE SPECIALISE</v>
          </cell>
          <cell r="M209">
            <v>45470</v>
          </cell>
          <cell r="O209">
            <v>19</v>
          </cell>
          <cell r="P209"/>
          <cell r="Q209"/>
          <cell r="R209"/>
          <cell r="S209" t="str">
            <v>CDD</v>
          </cell>
          <cell r="T209" t="str">
            <v>Contractuel</v>
          </cell>
          <cell r="U209">
            <v>45505</v>
          </cell>
          <cell r="V209">
            <v>45535</v>
          </cell>
        </row>
        <row r="210">
          <cell r="A210">
            <v>2303</v>
          </cell>
          <cell r="B210" t="str">
            <v>Madame</v>
          </cell>
          <cell r="C210" t="str">
            <v>ARFA AMEL</v>
          </cell>
          <cell r="D210" t="str">
            <v>SAGE Tunisia</v>
          </cell>
          <cell r="E210" t="str">
            <v>PRODUCTION</v>
          </cell>
          <cell r="F210" t="str">
            <v>Contrôle qualité</v>
          </cell>
          <cell r="G210">
            <v>560</v>
          </cell>
          <cell r="H210" t="str">
            <v>abdelhalim</v>
          </cell>
          <cell r="I210" t="str">
            <v>B</v>
          </cell>
          <cell r="J210" t="str">
            <v>INDIRECTS</v>
          </cell>
          <cell r="K210" t="str">
            <v>Variable cost at standard</v>
          </cell>
          <cell r="L210" t="str">
            <v>OUVRIERE SPECIALISE</v>
          </cell>
          <cell r="M210">
            <v>45409</v>
          </cell>
          <cell r="O210">
            <v>19</v>
          </cell>
          <cell r="P210"/>
          <cell r="Q210"/>
          <cell r="R210"/>
          <cell r="S210" t="str">
            <v>CDD</v>
          </cell>
          <cell r="T210" t="str">
            <v>Contractuel</v>
          </cell>
          <cell r="U210">
            <v>45505</v>
          </cell>
          <cell r="V210">
            <v>45535</v>
          </cell>
        </row>
        <row r="211">
          <cell r="A211">
            <v>517</v>
          </cell>
          <cell r="B211" t="str">
            <v>Mlle</v>
          </cell>
          <cell r="C211" t="str">
            <v>EZZINE ASMA</v>
          </cell>
          <cell r="D211" t="str">
            <v>SAGE Tunisia</v>
          </cell>
          <cell r="E211" t="str">
            <v>PRODUCTION</v>
          </cell>
          <cell r="F211" t="str">
            <v>Team leader</v>
          </cell>
          <cell r="G211" t="str">
            <v>P7 AR</v>
          </cell>
          <cell r="H211" t="str">
            <v>FOUED HOMRANI</v>
          </cell>
          <cell r="I211" t="str">
            <v>A</v>
          </cell>
          <cell r="J211" t="str">
            <v>INDIRECTS</v>
          </cell>
          <cell r="K211" t="str">
            <v>Variable cost at standard</v>
          </cell>
          <cell r="L211" t="str">
            <v>OUVRIERE SPECIALISE</v>
          </cell>
          <cell r="M211">
            <v>44285</v>
          </cell>
          <cell r="N211" t="str">
            <v/>
          </cell>
          <cell r="O211">
            <v>19</v>
          </cell>
          <cell r="P211"/>
          <cell r="Q211"/>
          <cell r="R211"/>
          <cell r="S211" t="str">
            <v>CDD</v>
          </cell>
          <cell r="T211" t="str">
            <v>Contractuel</v>
          </cell>
          <cell r="U211">
            <v>45505</v>
          </cell>
          <cell r="V211">
            <v>45535</v>
          </cell>
        </row>
        <row r="212">
          <cell r="A212">
            <v>535</v>
          </cell>
          <cell r="B212" t="str">
            <v>Madame</v>
          </cell>
          <cell r="C212" t="str">
            <v>ARBI SOUKAINA</v>
          </cell>
          <cell r="D212" t="str">
            <v>SAGE Tunisia</v>
          </cell>
          <cell r="E212" t="str">
            <v>PRODUCTION</v>
          </cell>
          <cell r="F212" t="str">
            <v>Couturière</v>
          </cell>
          <cell r="G212" t="str">
            <v>P7 AR</v>
          </cell>
          <cell r="H212" t="str">
            <v>FOUED HOMRANI</v>
          </cell>
          <cell r="I212" t="str">
            <v>A</v>
          </cell>
          <cell r="J212" t="str">
            <v>DIRECTS</v>
          </cell>
          <cell r="K212" t="str">
            <v>Variable cost at standard</v>
          </cell>
          <cell r="L212" t="str">
            <v>OUVRIERE SPECIALISE</v>
          </cell>
          <cell r="M212">
            <v>44287</v>
          </cell>
          <cell r="N212" t="str">
            <v/>
          </cell>
          <cell r="O212">
            <v>19</v>
          </cell>
          <cell r="P212"/>
          <cell r="Q212"/>
          <cell r="R212"/>
          <cell r="S212" t="str">
            <v>CDD</v>
          </cell>
          <cell r="T212" t="str">
            <v>Contractuel</v>
          </cell>
          <cell r="U212">
            <v>45505</v>
          </cell>
          <cell r="V212">
            <v>45535</v>
          </cell>
        </row>
        <row r="213">
          <cell r="A213">
            <v>539</v>
          </cell>
          <cell r="B213" t="str">
            <v>Mlle</v>
          </cell>
          <cell r="C213" t="str">
            <v>HABIBI SIHEM</v>
          </cell>
          <cell r="D213" t="str">
            <v>SAGE Tunisia</v>
          </cell>
          <cell r="E213" t="str">
            <v>PRODUCTION</v>
          </cell>
          <cell r="F213" t="str">
            <v>Couturière</v>
          </cell>
          <cell r="G213" t="str">
            <v>P7 AR</v>
          </cell>
          <cell r="H213" t="str">
            <v>FOUED HOMRANI</v>
          </cell>
          <cell r="I213" t="str">
            <v>A</v>
          </cell>
          <cell r="J213" t="str">
            <v>DIRECTS</v>
          </cell>
          <cell r="K213" t="str">
            <v>Variable cost at standard</v>
          </cell>
          <cell r="L213" t="str">
            <v>OUVRIERE SPECIALISE</v>
          </cell>
          <cell r="M213">
            <v>44287</v>
          </cell>
          <cell r="N213" t="str">
            <v/>
          </cell>
          <cell r="O213">
            <v>19</v>
          </cell>
          <cell r="P213"/>
          <cell r="Q213"/>
          <cell r="R213"/>
          <cell r="S213" t="str">
            <v>CDD</v>
          </cell>
          <cell r="T213" t="str">
            <v>Contractuel</v>
          </cell>
          <cell r="U213">
            <v>45505</v>
          </cell>
          <cell r="V213">
            <v>45535</v>
          </cell>
        </row>
        <row r="214">
          <cell r="A214">
            <v>544</v>
          </cell>
          <cell r="B214" t="str">
            <v>Mlle</v>
          </cell>
          <cell r="C214" t="str">
            <v>ARBI NABILA</v>
          </cell>
          <cell r="D214" t="str">
            <v>SAGE Tunisia</v>
          </cell>
          <cell r="E214" t="str">
            <v>PRODUCTION</v>
          </cell>
          <cell r="F214" t="str">
            <v>Couturière</v>
          </cell>
          <cell r="G214" t="str">
            <v>P7 AR</v>
          </cell>
          <cell r="H214" t="str">
            <v>FOUED HOMRANI</v>
          </cell>
          <cell r="I214" t="str">
            <v>A</v>
          </cell>
          <cell r="J214" t="str">
            <v>DIRECTS</v>
          </cell>
          <cell r="K214" t="str">
            <v>Variable cost at standard</v>
          </cell>
          <cell r="L214" t="str">
            <v>OUVRIERE SPECIALISE</v>
          </cell>
          <cell r="M214">
            <v>44293</v>
          </cell>
          <cell r="N214" t="str">
            <v/>
          </cell>
          <cell r="O214">
            <v>19</v>
          </cell>
          <cell r="P214"/>
          <cell r="Q214"/>
          <cell r="R214"/>
          <cell r="S214" t="str">
            <v>CDD</v>
          </cell>
          <cell r="T214" t="str">
            <v>Contractuel</v>
          </cell>
          <cell r="U214">
            <v>45505</v>
          </cell>
          <cell r="V214">
            <v>45535</v>
          </cell>
        </row>
        <row r="215">
          <cell r="A215">
            <v>547</v>
          </cell>
          <cell r="B215" t="str">
            <v>Madame</v>
          </cell>
          <cell r="C215" t="str">
            <v>HAJRI NAOUEL</v>
          </cell>
          <cell r="D215" t="str">
            <v>SAGE Tunisia</v>
          </cell>
          <cell r="E215" t="str">
            <v>PRODUCTION</v>
          </cell>
          <cell r="F215" t="str">
            <v>Couturière</v>
          </cell>
          <cell r="G215" t="str">
            <v>P7 AR</v>
          </cell>
          <cell r="H215" t="str">
            <v>FOUED HOMRANI</v>
          </cell>
          <cell r="I215" t="str">
            <v>A</v>
          </cell>
          <cell r="J215" t="str">
            <v>DIRECTS</v>
          </cell>
          <cell r="K215" t="str">
            <v>Variable cost at standard</v>
          </cell>
          <cell r="L215" t="str">
            <v>OUVRIERE SPECIALISE</v>
          </cell>
          <cell r="M215">
            <v>44298</v>
          </cell>
          <cell r="N215" t="str">
            <v/>
          </cell>
          <cell r="O215">
            <v>19</v>
          </cell>
          <cell r="P215"/>
          <cell r="Q215"/>
          <cell r="R215"/>
          <cell r="S215" t="str">
            <v>CDD</v>
          </cell>
          <cell r="T215" t="str">
            <v>Contractuel</v>
          </cell>
          <cell r="U215">
            <v>45505</v>
          </cell>
          <cell r="V215">
            <v>45535</v>
          </cell>
        </row>
        <row r="216">
          <cell r="A216">
            <v>569</v>
          </cell>
          <cell r="B216" t="str">
            <v>Madame</v>
          </cell>
          <cell r="C216" t="str">
            <v>RIAHI JAWIDA</v>
          </cell>
          <cell r="D216" t="str">
            <v>SAGE Tunisia</v>
          </cell>
          <cell r="E216" t="str">
            <v>PRODUCTION</v>
          </cell>
          <cell r="F216" t="str">
            <v>Couturière</v>
          </cell>
          <cell r="G216" t="str">
            <v>P7 AR</v>
          </cell>
          <cell r="H216" t="str">
            <v>FOUED HOMRANI</v>
          </cell>
          <cell r="I216" t="str">
            <v>A</v>
          </cell>
          <cell r="J216" t="str">
            <v>DIRECTS</v>
          </cell>
          <cell r="K216" t="str">
            <v>Variable cost at standard</v>
          </cell>
          <cell r="L216" t="str">
            <v>OUVRIERE SPECIALISE</v>
          </cell>
          <cell r="M216">
            <v>44306</v>
          </cell>
          <cell r="N216" t="str">
            <v/>
          </cell>
          <cell r="O216">
            <v>19</v>
          </cell>
          <cell r="P216"/>
          <cell r="Q216"/>
          <cell r="R216"/>
          <cell r="S216" t="str">
            <v>CDD</v>
          </cell>
          <cell r="T216" t="str">
            <v>Contractuel</v>
          </cell>
          <cell r="U216">
            <v>45505</v>
          </cell>
          <cell r="V216">
            <v>45535</v>
          </cell>
        </row>
        <row r="217">
          <cell r="A217">
            <v>684</v>
          </cell>
          <cell r="B217" t="str">
            <v>Mlle</v>
          </cell>
          <cell r="C217" t="str">
            <v>SAAFI BOUTHAINA</v>
          </cell>
          <cell r="D217" t="str">
            <v>SAGE Tunisia</v>
          </cell>
          <cell r="E217" t="str">
            <v>PRODUCTION</v>
          </cell>
          <cell r="F217" t="str">
            <v>Team leader</v>
          </cell>
          <cell r="G217" t="str">
            <v>P7 AR</v>
          </cell>
          <cell r="H217" t="str">
            <v>FOUED HOMRANI</v>
          </cell>
          <cell r="I217" t="str">
            <v>A</v>
          </cell>
          <cell r="J217" t="str">
            <v>INDIRECTS</v>
          </cell>
          <cell r="K217" t="str">
            <v>Variable cost at standard</v>
          </cell>
          <cell r="L217" t="str">
            <v>OUVRIERE SPECIALISE</v>
          </cell>
          <cell r="M217">
            <v>44502</v>
          </cell>
          <cell r="O217">
            <v>19</v>
          </cell>
          <cell r="P217"/>
          <cell r="Q217"/>
          <cell r="R217"/>
          <cell r="S217" t="str">
            <v>CDD</v>
          </cell>
          <cell r="T217" t="str">
            <v>Contractuel</v>
          </cell>
          <cell r="U217">
            <v>45505</v>
          </cell>
          <cell r="V217">
            <v>45565</v>
          </cell>
        </row>
        <row r="218">
          <cell r="A218">
            <v>1877</v>
          </cell>
          <cell r="B218" t="str">
            <v>Madame</v>
          </cell>
          <cell r="C218" t="str">
            <v>THEMRI MOUNA</v>
          </cell>
          <cell r="D218" t="str">
            <v>SAGE Tunisia</v>
          </cell>
          <cell r="E218" t="str">
            <v>PRODUCTION</v>
          </cell>
          <cell r="F218" t="str">
            <v>Couturière</v>
          </cell>
          <cell r="G218" t="str">
            <v>P7 AR</v>
          </cell>
          <cell r="H218" t="str">
            <v>FOUED HOMRANI</v>
          </cell>
          <cell r="I218" t="str">
            <v>A</v>
          </cell>
          <cell r="J218" t="str">
            <v>DIRECTS</v>
          </cell>
          <cell r="K218" t="str">
            <v>Variable cost at standard</v>
          </cell>
          <cell r="L218" t="str">
            <v>OUVRIERE SPECIALISE</v>
          </cell>
          <cell r="M218">
            <v>45306</v>
          </cell>
          <cell r="O218">
            <v>19</v>
          </cell>
          <cell r="P218"/>
          <cell r="Q218"/>
          <cell r="R218"/>
          <cell r="S218" t="str">
            <v>CDD</v>
          </cell>
          <cell r="T218" t="str">
            <v>Contractuel</v>
          </cell>
          <cell r="U218">
            <v>45505</v>
          </cell>
          <cell r="V218">
            <v>45535</v>
          </cell>
        </row>
        <row r="219">
          <cell r="A219">
            <v>1880</v>
          </cell>
          <cell r="B219" t="str">
            <v>Madame</v>
          </cell>
          <cell r="C219" t="str">
            <v>BEJAOUI HOUDA</v>
          </cell>
          <cell r="D219" t="str">
            <v>SAGE Tunisia</v>
          </cell>
          <cell r="E219" t="str">
            <v>PRODUCTION</v>
          </cell>
          <cell r="F219" t="str">
            <v>Couturière</v>
          </cell>
          <cell r="G219" t="str">
            <v>P7 AR</v>
          </cell>
          <cell r="H219" t="str">
            <v>FOUED HOMRANI</v>
          </cell>
          <cell r="I219" t="str">
            <v>A</v>
          </cell>
          <cell r="J219" t="str">
            <v>DIRECTS</v>
          </cell>
          <cell r="K219" t="str">
            <v>Variable cost at standard</v>
          </cell>
          <cell r="L219" t="str">
            <v>OUVRIERE SPECIALISE</v>
          </cell>
          <cell r="M219">
            <v>45306</v>
          </cell>
          <cell r="O219">
            <v>19</v>
          </cell>
          <cell r="P219"/>
          <cell r="Q219"/>
          <cell r="R219"/>
          <cell r="S219" t="str">
            <v>CDD</v>
          </cell>
          <cell r="T219" t="str">
            <v>Contractuel</v>
          </cell>
          <cell r="U219">
            <v>45505</v>
          </cell>
          <cell r="V219">
            <v>45535</v>
          </cell>
        </row>
        <row r="220">
          <cell r="A220">
            <v>1882</v>
          </cell>
          <cell r="B220" t="str">
            <v>Madame</v>
          </cell>
          <cell r="C220" t="str">
            <v>ARFAOUI SAMIA</v>
          </cell>
          <cell r="D220" t="str">
            <v>SAGE Tunisia</v>
          </cell>
          <cell r="E220" t="str">
            <v>PRODUCTION</v>
          </cell>
          <cell r="F220" t="str">
            <v>Couturière</v>
          </cell>
          <cell r="G220" t="str">
            <v>P7 AR</v>
          </cell>
          <cell r="H220" t="str">
            <v>FOUED HOMRANI</v>
          </cell>
          <cell r="I220" t="str">
            <v>A</v>
          </cell>
          <cell r="J220" t="str">
            <v>DIRECTS</v>
          </cell>
          <cell r="K220" t="str">
            <v>Variable cost at standard</v>
          </cell>
          <cell r="L220" t="str">
            <v>OUVRIERE SPECIALISE</v>
          </cell>
          <cell r="M220">
            <v>45306</v>
          </cell>
          <cell r="O220">
            <v>19</v>
          </cell>
          <cell r="P220"/>
          <cell r="Q220"/>
          <cell r="R220"/>
          <cell r="S220" t="str">
            <v>CDD</v>
          </cell>
          <cell r="T220" t="str">
            <v>Contractuel</v>
          </cell>
          <cell r="U220">
            <v>45505</v>
          </cell>
          <cell r="V220">
            <v>45535</v>
          </cell>
        </row>
        <row r="221">
          <cell r="A221">
            <v>1883</v>
          </cell>
          <cell r="B221" t="str">
            <v>Madame</v>
          </cell>
          <cell r="C221" t="str">
            <v>MHAMDI HANEN</v>
          </cell>
          <cell r="D221" t="str">
            <v>SAGE Tunisia</v>
          </cell>
          <cell r="E221" t="str">
            <v>PRODUCTION</v>
          </cell>
          <cell r="F221" t="str">
            <v>Couturière</v>
          </cell>
          <cell r="G221" t="str">
            <v>P7 AR</v>
          </cell>
          <cell r="H221" t="str">
            <v>FOUED HOMRANI</v>
          </cell>
          <cell r="I221" t="str">
            <v>A</v>
          </cell>
          <cell r="J221" t="str">
            <v>DIRECTS</v>
          </cell>
          <cell r="K221" t="str">
            <v>Variable cost at standard</v>
          </cell>
          <cell r="L221" t="str">
            <v>OUVRIERE SPECIALISE</v>
          </cell>
          <cell r="M221">
            <v>45306</v>
          </cell>
          <cell r="O221">
            <v>19</v>
          </cell>
          <cell r="P221"/>
          <cell r="Q221"/>
          <cell r="R221"/>
          <cell r="S221" t="str">
            <v>CDD</v>
          </cell>
          <cell r="T221" t="str">
            <v>Contractuel</v>
          </cell>
          <cell r="U221">
            <v>45505</v>
          </cell>
          <cell r="V221">
            <v>45535</v>
          </cell>
        </row>
        <row r="222">
          <cell r="A222">
            <v>1886</v>
          </cell>
          <cell r="B222" t="str">
            <v>Madame</v>
          </cell>
          <cell r="C222" t="str">
            <v>FATNASSI OLFA</v>
          </cell>
          <cell r="D222" t="str">
            <v>SAGE Tunisia</v>
          </cell>
          <cell r="E222" t="str">
            <v>PRODUCTION</v>
          </cell>
          <cell r="F222" t="str">
            <v>Couturière</v>
          </cell>
          <cell r="G222" t="str">
            <v>P7 AR</v>
          </cell>
          <cell r="H222" t="str">
            <v>FOUED HOMRANI</v>
          </cell>
          <cell r="I222" t="str">
            <v>A</v>
          </cell>
          <cell r="J222" t="str">
            <v>DIRECTS</v>
          </cell>
          <cell r="K222" t="str">
            <v>Variable cost at standard</v>
          </cell>
          <cell r="L222" t="str">
            <v>OUVRIERE SPECIALISE</v>
          </cell>
          <cell r="M222">
            <v>45306</v>
          </cell>
          <cell r="O222">
            <v>19</v>
          </cell>
          <cell r="P222"/>
          <cell r="Q222"/>
          <cell r="R222"/>
          <cell r="S222" t="str">
            <v>CDD</v>
          </cell>
          <cell r="T222" t="str">
            <v>Contractuel</v>
          </cell>
          <cell r="U222">
            <v>45505</v>
          </cell>
          <cell r="V222">
            <v>45535</v>
          </cell>
        </row>
        <row r="223">
          <cell r="A223">
            <v>1887</v>
          </cell>
          <cell r="B223" t="str">
            <v>Madame</v>
          </cell>
          <cell r="C223" t="str">
            <v>JLASSI IMENE</v>
          </cell>
          <cell r="D223" t="str">
            <v>SAGE Tunisia</v>
          </cell>
          <cell r="E223" t="str">
            <v>PRODUCTION</v>
          </cell>
          <cell r="F223" t="str">
            <v>Couturière</v>
          </cell>
          <cell r="G223" t="str">
            <v>P7 AR</v>
          </cell>
          <cell r="H223" t="str">
            <v>FOUED HOMRANI</v>
          </cell>
          <cell r="I223" t="str">
            <v>A</v>
          </cell>
          <cell r="J223" t="str">
            <v>DIRECTS</v>
          </cell>
          <cell r="K223" t="str">
            <v>Variable cost at standard</v>
          </cell>
          <cell r="L223" t="str">
            <v>OUVRIERE SPECIALISE</v>
          </cell>
          <cell r="M223">
            <v>45306</v>
          </cell>
          <cell r="O223">
            <v>19</v>
          </cell>
          <cell r="P223"/>
          <cell r="Q223"/>
          <cell r="R223"/>
          <cell r="S223" t="str">
            <v>CDD</v>
          </cell>
          <cell r="T223" t="str">
            <v>Contractuel</v>
          </cell>
          <cell r="U223">
            <v>45505</v>
          </cell>
          <cell r="V223">
            <v>45535</v>
          </cell>
        </row>
        <row r="224">
          <cell r="A224">
            <v>1888</v>
          </cell>
          <cell r="B224" t="str">
            <v>Madame</v>
          </cell>
          <cell r="C224" t="str">
            <v>GHRAYRI MARIEM</v>
          </cell>
          <cell r="D224" t="str">
            <v>SAGE Tunisia</v>
          </cell>
          <cell r="E224" t="str">
            <v>PRODUCTION</v>
          </cell>
          <cell r="F224" t="str">
            <v>Couturière</v>
          </cell>
          <cell r="G224" t="str">
            <v>P7 AR</v>
          </cell>
          <cell r="H224" t="str">
            <v>FOUED HOMRANI</v>
          </cell>
          <cell r="I224" t="str">
            <v>A</v>
          </cell>
          <cell r="J224" t="str">
            <v>DIRECTS</v>
          </cell>
          <cell r="K224" t="str">
            <v>Variable cost at standard</v>
          </cell>
          <cell r="L224" t="str">
            <v>OUVRIERE SPECIALISE</v>
          </cell>
          <cell r="M224">
            <v>45306</v>
          </cell>
          <cell r="O224">
            <v>19</v>
          </cell>
          <cell r="P224"/>
          <cell r="Q224"/>
          <cell r="R224"/>
          <cell r="S224" t="str">
            <v>CDD</v>
          </cell>
          <cell r="T224" t="str">
            <v>Contractuel</v>
          </cell>
          <cell r="U224">
            <v>45505</v>
          </cell>
          <cell r="V224">
            <v>45535</v>
          </cell>
        </row>
        <row r="225">
          <cell r="A225">
            <v>1891</v>
          </cell>
          <cell r="B225" t="str">
            <v>Madame</v>
          </cell>
          <cell r="C225" t="str">
            <v>JABRI SAMIA</v>
          </cell>
          <cell r="D225" t="str">
            <v>SAGE Tunisia</v>
          </cell>
          <cell r="E225" t="str">
            <v>PRODUCTION</v>
          </cell>
          <cell r="F225" t="str">
            <v>Couturière</v>
          </cell>
          <cell r="G225" t="str">
            <v>P7 AR</v>
          </cell>
          <cell r="H225" t="str">
            <v>FOUED HOMRANI</v>
          </cell>
          <cell r="I225" t="str">
            <v>A</v>
          </cell>
          <cell r="J225" t="str">
            <v>DIRECTS</v>
          </cell>
          <cell r="K225" t="str">
            <v>Variable cost at standard</v>
          </cell>
          <cell r="L225" t="str">
            <v>OUVRIER SPECIALISE</v>
          </cell>
          <cell r="M225">
            <v>45306</v>
          </cell>
          <cell r="O225">
            <v>19</v>
          </cell>
          <cell r="P225"/>
          <cell r="Q225"/>
          <cell r="R225"/>
          <cell r="S225" t="str">
            <v>CDD</v>
          </cell>
          <cell r="T225" t="str">
            <v>Contractuel</v>
          </cell>
          <cell r="U225">
            <v>45505</v>
          </cell>
          <cell r="V225">
            <v>45535</v>
          </cell>
        </row>
        <row r="226">
          <cell r="A226">
            <v>1932</v>
          </cell>
          <cell r="B226" t="str">
            <v>Madame</v>
          </cell>
          <cell r="C226" t="str">
            <v>JOUINI KHOULOUD</v>
          </cell>
          <cell r="D226" t="str">
            <v>SAGE Tunisia</v>
          </cell>
          <cell r="E226" t="str">
            <v>PRODUCTION</v>
          </cell>
          <cell r="F226" t="str">
            <v>Contrôle qualité</v>
          </cell>
          <cell r="G226" t="str">
            <v>P7 AR</v>
          </cell>
          <cell r="H226" t="str">
            <v>FOUED HOMRANI</v>
          </cell>
          <cell r="I226" t="str">
            <v>A</v>
          </cell>
          <cell r="J226" t="str">
            <v>INDIRECTS</v>
          </cell>
          <cell r="K226" t="str">
            <v>Variable cost at standard</v>
          </cell>
          <cell r="L226" t="str">
            <v>OUVRIER SPECIALISE</v>
          </cell>
          <cell r="M226">
            <v>45314</v>
          </cell>
          <cell r="O226">
            <v>19</v>
          </cell>
          <cell r="P226"/>
          <cell r="Q226"/>
          <cell r="R226"/>
          <cell r="S226" t="str">
            <v>CDD</v>
          </cell>
          <cell r="T226" t="str">
            <v>Contractuel</v>
          </cell>
          <cell r="U226">
            <v>45505</v>
          </cell>
          <cell r="V226">
            <v>45535</v>
          </cell>
        </row>
        <row r="227">
          <cell r="A227">
            <v>1950</v>
          </cell>
          <cell r="B227" t="str">
            <v>Madame</v>
          </cell>
          <cell r="C227" t="str">
            <v>OUESLETI TAKWA</v>
          </cell>
          <cell r="D227" t="str">
            <v>SAGE Tunisia</v>
          </cell>
          <cell r="E227" t="str">
            <v>PRODUCTION</v>
          </cell>
          <cell r="F227" t="str">
            <v>Contrôle qualité</v>
          </cell>
          <cell r="G227" t="str">
            <v>P7 AR</v>
          </cell>
          <cell r="H227" t="str">
            <v>FOUED HOMRANI</v>
          </cell>
          <cell r="I227" t="str">
            <v>A</v>
          </cell>
          <cell r="J227" t="str">
            <v>INDIRECTS</v>
          </cell>
          <cell r="K227" t="str">
            <v>Variable cost at standard</v>
          </cell>
          <cell r="L227" t="str">
            <v>Contrôle qualité</v>
          </cell>
          <cell r="M227">
            <v>45330</v>
          </cell>
          <cell r="O227">
            <v>19</v>
          </cell>
          <cell r="P227"/>
          <cell r="Q227"/>
          <cell r="R227"/>
          <cell r="S227" t="str">
            <v>CDD</v>
          </cell>
          <cell r="T227" t="str">
            <v>Contractuel</v>
          </cell>
          <cell r="U227">
            <v>45505</v>
          </cell>
          <cell r="V227">
            <v>45535</v>
          </cell>
        </row>
        <row r="228">
          <cell r="A228">
            <v>2127</v>
          </cell>
          <cell r="B228" t="str">
            <v>Madame</v>
          </cell>
          <cell r="C228" t="str">
            <v>ARIBI MAHA</v>
          </cell>
          <cell r="D228" t="str">
            <v>SAGE Tunisia</v>
          </cell>
          <cell r="E228" t="str">
            <v>PRODUCTION</v>
          </cell>
          <cell r="F228" t="str">
            <v>Couturière</v>
          </cell>
          <cell r="G228" t="str">
            <v>P7 AR</v>
          </cell>
          <cell r="H228" t="str">
            <v>FOUED HOMRANI</v>
          </cell>
          <cell r="I228" t="str">
            <v>A</v>
          </cell>
          <cell r="J228" t="str">
            <v>DIRECTS</v>
          </cell>
          <cell r="K228" t="str">
            <v>Variable cost at standard</v>
          </cell>
          <cell r="L228" t="str">
            <v>OUVRIERE SPECIALISE</v>
          </cell>
          <cell r="M228">
            <v>45356</v>
          </cell>
          <cell r="O228">
            <v>19</v>
          </cell>
          <cell r="P228"/>
          <cell r="Q228"/>
          <cell r="R228"/>
          <cell r="S228" t="str">
            <v>CDD</v>
          </cell>
          <cell r="T228" t="str">
            <v>Contractuel</v>
          </cell>
          <cell r="U228">
            <v>45505</v>
          </cell>
          <cell r="V228">
            <v>45535</v>
          </cell>
        </row>
        <row r="229">
          <cell r="A229">
            <v>2128</v>
          </cell>
          <cell r="B229" t="str">
            <v>Madame</v>
          </cell>
          <cell r="C229" t="str">
            <v>BERINISSI HAYET</v>
          </cell>
          <cell r="D229" t="str">
            <v>SAGE Tunisia</v>
          </cell>
          <cell r="E229" t="str">
            <v>PRODUCTION</v>
          </cell>
          <cell r="F229" t="str">
            <v>Couturière</v>
          </cell>
          <cell r="G229" t="str">
            <v>P7 AR</v>
          </cell>
          <cell r="H229" t="str">
            <v>FOUED HOMRANI</v>
          </cell>
          <cell r="I229" t="str">
            <v>A</v>
          </cell>
          <cell r="J229" t="str">
            <v>DIRECTS</v>
          </cell>
          <cell r="K229" t="str">
            <v>Variable cost at standard</v>
          </cell>
          <cell r="L229" t="str">
            <v>OUVRIERE SPECIALISE</v>
          </cell>
          <cell r="M229">
            <v>45356</v>
          </cell>
          <cell r="O229">
            <v>19</v>
          </cell>
          <cell r="P229"/>
          <cell r="Q229"/>
          <cell r="R229"/>
          <cell r="S229" t="str">
            <v>CDD</v>
          </cell>
          <cell r="T229" t="str">
            <v>Contractuel</v>
          </cell>
          <cell r="U229">
            <v>45505</v>
          </cell>
          <cell r="V229">
            <v>45535</v>
          </cell>
        </row>
        <row r="230">
          <cell r="A230">
            <v>2132</v>
          </cell>
          <cell r="B230" t="str">
            <v>Madame</v>
          </cell>
          <cell r="C230" t="str">
            <v>DRIDI MONIA</v>
          </cell>
          <cell r="D230" t="str">
            <v>SAGE Tunisia</v>
          </cell>
          <cell r="E230" t="str">
            <v>PRODUCTION</v>
          </cell>
          <cell r="F230" t="str">
            <v>Couturière</v>
          </cell>
          <cell r="G230" t="str">
            <v>P7 AR</v>
          </cell>
          <cell r="H230" t="str">
            <v>FOUED HOMRANI</v>
          </cell>
          <cell r="I230" t="str">
            <v>A</v>
          </cell>
          <cell r="J230" t="str">
            <v>DIRECTS</v>
          </cell>
          <cell r="K230" t="str">
            <v>Variable cost at standard</v>
          </cell>
          <cell r="L230" t="str">
            <v>OUVRIERE SPECIALISE</v>
          </cell>
          <cell r="M230">
            <v>45356</v>
          </cell>
          <cell r="O230">
            <v>19</v>
          </cell>
          <cell r="P230"/>
          <cell r="Q230"/>
          <cell r="R230"/>
          <cell r="S230" t="str">
            <v>CDD</v>
          </cell>
          <cell r="T230" t="str">
            <v>Contractuel</v>
          </cell>
          <cell r="U230">
            <v>45505</v>
          </cell>
          <cell r="V230">
            <v>45535</v>
          </cell>
        </row>
        <row r="231">
          <cell r="A231">
            <v>2141</v>
          </cell>
          <cell r="B231" t="str">
            <v>Madame</v>
          </cell>
          <cell r="C231" t="str">
            <v>HARZI SANA</v>
          </cell>
          <cell r="D231" t="str">
            <v>SAGE Tunisia</v>
          </cell>
          <cell r="E231" t="str">
            <v>PRODUCTION</v>
          </cell>
          <cell r="F231" t="str">
            <v>Couturière</v>
          </cell>
          <cell r="G231" t="str">
            <v>P7 AR</v>
          </cell>
          <cell r="H231" t="str">
            <v>FOUED HOMRANI</v>
          </cell>
          <cell r="I231" t="str">
            <v>A</v>
          </cell>
          <cell r="J231" t="str">
            <v>DIRECTS</v>
          </cell>
          <cell r="K231" t="str">
            <v>Variable cost at standard</v>
          </cell>
          <cell r="L231" t="str">
            <v>OUVRIERE SPECIALISE</v>
          </cell>
          <cell r="M231">
            <v>45357</v>
          </cell>
          <cell r="O231">
            <v>19</v>
          </cell>
          <cell r="P231"/>
          <cell r="Q231"/>
          <cell r="R231"/>
          <cell r="S231" t="str">
            <v>CDD</v>
          </cell>
          <cell r="T231" t="str">
            <v>Contractuel</v>
          </cell>
          <cell r="U231">
            <v>45505</v>
          </cell>
          <cell r="V231">
            <v>45535</v>
          </cell>
        </row>
        <row r="232">
          <cell r="A232">
            <v>2143</v>
          </cell>
          <cell r="B232" t="str">
            <v>Madame</v>
          </cell>
          <cell r="C232" t="str">
            <v>TALBI NOURA</v>
          </cell>
          <cell r="D232" t="str">
            <v>SAGE Tunisia</v>
          </cell>
          <cell r="E232" t="str">
            <v>PRODUCTION</v>
          </cell>
          <cell r="F232" t="str">
            <v>Couturière</v>
          </cell>
          <cell r="G232" t="str">
            <v>P7 AR</v>
          </cell>
          <cell r="H232" t="str">
            <v>FOUED HOMRANI</v>
          </cell>
          <cell r="I232" t="str">
            <v>A</v>
          </cell>
          <cell r="J232" t="str">
            <v>DIRECTS</v>
          </cell>
          <cell r="K232" t="str">
            <v>Variable cost at standard</v>
          </cell>
          <cell r="L232" t="str">
            <v>OUVRIERE SPECIALISE</v>
          </cell>
          <cell r="M232">
            <v>45358</v>
          </cell>
          <cell r="O232">
            <v>19</v>
          </cell>
          <cell r="P232"/>
          <cell r="Q232"/>
          <cell r="R232"/>
          <cell r="S232" t="str">
            <v>CDD</v>
          </cell>
          <cell r="T232" t="str">
            <v>Contractuel</v>
          </cell>
          <cell r="U232">
            <v>45505</v>
          </cell>
          <cell r="V232">
            <v>45535</v>
          </cell>
        </row>
        <row r="233">
          <cell r="A233">
            <v>2145</v>
          </cell>
          <cell r="B233" t="str">
            <v>Madame</v>
          </cell>
          <cell r="C233" t="str">
            <v>BEN DAALI LEILA</v>
          </cell>
          <cell r="D233" t="str">
            <v>SAGE Tunisia</v>
          </cell>
          <cell r="E233" t="str">
            <v>PRODUCTION</v>
          </cell>
          <cell r="F233" t="str">
            <v>Couturière</v>
          </cell>
          <cell r="G233" t="str">
            <v>P7 AR</v>
          </cell>
          <cell r="H233" t="str">
            <v>FOUED HOMRANI</v>
          </cell>
          <cell r="I233" t="str">
            <v>A</v>
          </cell>
          <cell r="J233" t="str">
            <v>DIRECTS</v>
          </cell>
          <cell r="K233" t="str">
            <v>Variable cost at standard</v>
          </cell>
          <cell r="L233" t="str">
            <v>OUVRIERE SPECIALISE</v>
          </cell>
          <cell r="M233">
            <v>45358</v>
          </cell>
          <cell r="O233">
            <v>19</v>
          </cell>
          <cell r="P233"/>
          <cell r="Q233"/>
          <cell r="R233"/>
          <cell r="S233" t="str">
            <v>CDD</v>
          </cell>
          <cell r="T233" t="str">
            <v>Contractuel</v>
          </cell>
          <cell r="U233">
            <v>45505</v>
          </cell>
          <cell r="V233">
            <v>45535</v>
          </cell>
        </row>
        <row r="234">
          <cell r="A234">
            <v>2148</v>
          </cell>
          <cell r="B234" t="str">
            <v>Monsieur</v>
          </cell>
          <cell r="C234" t="str">
            <v>FOUZAII RAMZI</v>
          </cell>
          <cell r="D234" t="str">
            <v>SAGE Tunisia</v>
          </cell>
          <cell r="E234" t="str">
            <v>PRODUCTION</v>
          </cell>
          <cell r="F234" t="str">
            <v>Couturière</v>
          </cell>
          <cell r="G234" t="str">
            <v>P7 AR</v>
          </cell>
          <cell r="H234" t="str">
            <v>FOUED HOMRANI</v>
          </cell>
          <cell r="I234" t="str">
            <v>A</v>
          </cell>
          <cell r="J234" t="str">
            <v>DIRECTS</v>
          </cell>
          <cell r="K234" t="str">
            <v>Variable cost at standard</v>
          </cell>
          <cell r="L234" t="str">
            <v>OUVRIERE SPECIALISE</v>
          </cell>
          <cell r="M234">
            <v>45369</v>
          </cell>
          <cell r="O234">
            <v>19</v>
          </cell>
          <cell r="P234"/>
          <cell r="Q234"/>
          <cell r="R234"/>
          <cell r="S234" t="str">
            <v>CDD</v>
          </cell>
          <cell r="T234" t="str">
            <v>Contractuel</v>
          </cell>
          <cell r="U234">
            <v>45505</v>
          </cell>
          <cell r="V234">
            <v>45535</v>
          </cell>
        </row>
        <row r="235">
          <cell r="A235">
            <v>2150</v>
          </cell>
          <cell r="B235" t="str">
            <v>Madame</v>
          </cell>
          <cell r="C235" t="str">
            <v>YOUSSEF HANENE</v>
          </cell>
          <cell r="D235" t="str">
            <v>SAGE Tunisia</v>
          </cell>
          <cell r="E235" t="str">
            <v>PRODUCTION</v>
          </cell>
          <cell r="F235" t="str">
            <v>Couturière</v>
          </cell>
          <cell r="G235" t="str">
            <v>P7 AR</v>
          </cell>
          <cell r="H235" t="str">
            <v>FOUED HOMRANI</v>
          </cell>
          <cell r="I235" t="str">
            <v>A</v>
          </cell>
          <cell r="J235" t="str">
            <v>DIRECTS</v>
          </cell>
          <cell r="K235" t="str">
            <v>Variable cost at standard</v>
          </cell>
          <cell r="L235" t="str">
            <v>OUVRIERE SPECIALISE</v>
          </cell>
          <cell r="M235">
            <v>45360</v>
          </cell>
          <cell r="O235">
            <v>19</v>
          </cell>
          <cell r="P235"/>
          <cell r="Q235"/>
          <cell r="R235"/>
          <cell r="S235" t="str">
            <v>CDD</v>
          </cell>
          <cell r="T235" t="str">
            <v>Contractuel</v>
          </cell>
          <cell r="U235">
            <v>45505</v>
          </cell>
          <cell r="V235">
            <v>45535</v>
          </cell>
        </row>
        <row r="236">
          <cell r="A236">
            <v>2151</v>
          </cell>
          <cell r="B236" t="str">
            <v>Madame</v>
          </cell>
          <cell r="C236" t="str">
            <v>AOUINI FATMA</v>
          </cell>
          <cell r="D236" t="str">
            <v>SAGE Tunisia</v>
          </cell>
          <cell r="E236" t="str">
            <v>PRODUCTION</v>
          </cell>
          <cell r="F236" t="str">
            <v>Couturière</v>
          </cell>
          <cell r="G236" t="str">
            <v>P7 AR</v>
          </cell>
          <cell r="H236" t="str">
            <v>FOUED HOMRANI</v>
          </cell>
          <cell r="I236" t="str">
            <v>A</v>
          </cell>
          <cell r="J236" t="str">
            <v>DIRECTS</v>
          </cell>
          <cell r="K236" t="str">
            <v>Variable cost at standard</v>
          </cell>
          <cell r="L236" t="str">
            <v>OUVRIERE SPECIALISE</v>
          </cell>
          <cell r="M236">
            <v>45360</v>
          </cell>
          <cell r="O236">
            <v>19</v>
          </cell>
          <cell r="P236"/>
          <cell r="Q236"/>
          <cell r="R236"/>
          <cell r="S236" t="str">
            <v>CDD</v>
          </cell>
          <cell r="T236" t="str">
            <v>Contractuel</v>
          </cell>
          <cell r="U236">
            <v>45505</v>
          </cell>
          <cell r="V236">
            <v>45535</v>
          </cell>
        </row>
        <row r="237">
          <cell r="A237">
            <v>2154</v>
          </cell>
          <cell r="B237" t="str">
            <v>Madame</v>
          </cell>
          <cell r="C237" t="str">
            <v>AOUICHI SARRA</v>
          </cell>
          <cell r="D237" t="str">
            <v>SAGE Tunisia</v>
          </cell>
          <cell r="E237" t="str">
            <v>PRODUCTION</v>
          </cell>
          <cell r="F237" t="str">
            <v>Couturière</v>
          </cell>
          <cell r="G237" t="str">
            <v>P7 AR</v>
          </cell>
          <cell r="H237" t="str">
            <v>FOUED HOMRANI</v>
          </cell>
          <cell r="I237" t="str">
            <v>A</v>
          </cell>
          <cell r="J237" t="str">
            <v>DIRECTS</v>
          </cell>
          <cell r="K237" t="str">
            <v>Variable cost at standard</v>
          </cell>
          <cell r="L237" t="str">
            <v>OUVRIERE SPECIALISE</v>
          </cell>
          <cell r="M237">
            <v>45369</v>
          </cell>
          <cell r="O237">
            <v>19</v>
          </cell>
          <cell r="P237"/>
          <cell r="Q237"/>
          <cell r="R237"/>
          <cell r="S237" t="str">
            <v>CDD</v>
          </cell>
          <cell r="T237" t="str">
            <v>Contractuel</v>
          </cell>
          <cell r="U237">
            <v>45505</v>
          </cell>
          <cell r="V237">
            <v>45535</v>
          </cell>
        </row>
        <row r="238">
          <cell r="A238">
            <v>2155</v>
          </cell>
          <cell r="B238" t="str">
            <v>Madame</v>
          </cell>
          <cell r="C238" t="str">
            <v>RICHAOUI NAHLA</v>
          </cell>
          <cell r="D238" t="str">
            <v>SAGE Tunisia</v>
          </cell>
          <cell r="E238" t="str">
            <v>PRODUCTION</v>
          </cell>
          <cell r="F238" t="str">
            <v>Couturière</v>
          </cell>
          <cell r="G238" t="str">
            <v>P7 AR</v>
          </cell>
          <cell r="H238" t="str">
            <v>FOUED HOMRANI</v>
          </cell>
          <cell r="I238" t="str">
            <v>A</v>
          </cell>
          <cell r="J238" t="str">
            <v>DIRECTS</v>
          </cell>
          <cell r="K238" t="str">
            <v>Variable cost at standard</v>
          </cell>
          <cell r="L238" t="str">
            <v>OUVRIERE SPECIALISE</v>
          </cell>
          <cell r="M238">
            <v>45360</v>
          </cell>
          <cell r="O238">
            <v>19</v>
          </cell>
          <cell r="P238"/>
          <cell r="Q238"/>
          <cell r="R238"/>
          <cell r="S238" t="str">
            <v>CDD</v>
          </cell>
          <cell r="T238" t="str">
            <v>Contractuel</v>
          </cell>
          <cell r="U238">
            <v>45505</v>
          </cell>
          <cell r="V238">
            <v>45535</v>
          </cell>
        </row>
        <row r="239">
          <cell r="A239">
            <v>2163</v>
          </cell>
          <cell r="B239" t="str">
            <v>Madame</v>
          </cell>
          <cell r="C239" t="str">
            <v>KHEMIRI SOUAD</v>
          </cell>
          <cell r="D239" t="str">
            <v>SAGE Tunisia</v>
          </cell>
          <cell r="E239" t="str">
            <v>PRODUCTION</v>
          </cell>
          <cell r="F239" t="str">
            <v>Couturière</v>
          </cell>
          <cell r="G239" t="str">
            <v>P7 AR</v>
          </cell>
          <cell r="H239" t="str">
            <v>FOUED HOMRANI</v>
          </cell>
          <cell r="I239" t="str">
            <v>A</v>
          </cell>
          <cell r="J239" t="str">
            <v>DIRECTS</v>
          </cell>
          <cell r="K239" t="str">
            <v>Variable cost at standard</v>
          </cell>
          <cell r="L239" t="str">
            <v>OUVRIERE SPECIALISE</v>
          </cell>
          <cell r="M239">
            <v>45363</v>
          </cell>
          <cell r="O239">
            <v>19</v>
          </cell>
          <cell r="P239"/>
          <cell r="Q239"/>
          <cell r="R239"/>
          <cell r="S239" t="str">
            <v>CDD</v>
          </cell>
          <cell r="T239" t="str">
            <v>Contractuel</v>
          </cell>
          <cell r="U239">
            <v>45505</v>
          </cell>
          <cell r="V239">
            <v>45535</v>
          </cell>
        </row>
        <row r="240">
          <cell r="A240">
            <v>2168</v>
          </cell>
          <cell r="B240" t="str">
            <v>Madame</v>
          </cell>
          <cell r="C240" t="str">
            <v>SALHI CHOUROUK</v>
          </cell>
          <cell r="D240" t="str">
            <v>SAGE Tunisia</v>
          </cell>
          <cell r="E240" t="str">
            <v>PRODUCTION</v>
          </cell>
          <cell r="F240" t="str">
            <v>Couturière</v>
          </cell>
          <cell r="G240" t="str">
            <v>P7 AR</v>
          </cell>
          <cell r="H240" t="str">
            <v>FOUED HOMRANI</v>
          </cell>
          <cell r="I240" t="str">
            <v>A</v>
          </cell>
          <cell r="J240" t="str">
            <v>DIRECTS</v>
          </cell>
          <cell r="K240" t="str">
            <v>Variable cost at standard</v>
          </cell>
          <cell r="L240" t="str">
            <v>OUVRIERE SPECIALISE</v>
          </cell>
          <cell r="M240">
            <v>45369</v>
          </cell>
          <cell r="O240">
            <v>19</v>
          </cell>
          <cell r="P240"/>
          <cell r="Q240"/>
          <cell r="R240"/>
          <cell r="S240" t="str">
            <v>CDD</v>
          </cell>
          <cell r="T240" t="str">
            <v>Contractuel</v>
          </cell>
          <cell r="U240">
            <v>45505</v>
          </cell>
          <cell r="V240">
            <v>45535</v>
          </cell>
        </row>
        <row r="241">
          <cell r="A241">
            <v>2170</v>
          </cell>
          <cell r="B241" t="str">
            <v>Madame</v>
          </cell>
          <cell r="C241" t="str">
            <v>ARAAR EMNA</v>
          </cell>
          <cell r="D241" t="str">
            <v>SAGE Tunisia</v>
          </cell>
          <cell r="E241" t="str">
            <v>PRODUCTION</v>
          </cell>
          <cell r="F241" t="str">
            <v>Contrôle qualité</v>
          </cell>
          <cell r="G241" t="str">
            <v>P7 AR</v>
          </cell>
          <cell r="H241" t="str">
            <v>FOUED HOMRANI</v>
          </cell>
          <cell r="I241" t="str">
            <v>A</v>
          </cell>
          <cell r="J241" t="str">
            <v>INDIRECTS</v>
          </cell>
          <cell r="K241" t="str">
            <v>Variable cost at standard</v>
          </cell>
          <cell r="L241" t="str">
            <v>OUVRIERE SPECIALISE</v>
          </cell>
          <cell r="M241">
            <v>45369</v>
          </cell>
          <cell r="O241">
            <v>19</v>
          </cell>
          <cell r="P241"/>
          <cell r="Q241"/>
          <cell r="R241"/>
          <cell r="S241" t="str">
            <v>CDD</v>
          </cell>
          <cell r="T241" t="str">
            <v>Contractuel</v>
          </cell>
          <cell r="U241">
            <v>45505</v>
          </cell>
          <cell r="V241">
            <v>45535</v>
          </cell>
        </row>
        <row r="242">
          <cell r="A242">
            <v>2172</v>
          </cell>
          <cell r="B242" t="str">
            <v>Madame</v>
          </cell>
          <cell r="C242" t="str">
            <v>FAZAII WASSILA</v>
          </cell>
          <cell r="D242" t="str">
            <v>SAGE Tunisia</v>
          </cell>
          <cell r="E242" t="str">
            <v>PRODUCTION</v>
          </cell>
          <cell r="F242" t="str">
            <v>Couturière</v>
          </cell>
          <cell r="G242" t="str">
            <v>P7 AR</v>
          </cell>
          <cell r="H242" t="str">
            <v>FOUED HOMRANI</v>
          </cell>
          <cell r="I242" t="str">
            <v>A</v>
          </cell>
          <cell r="J242" t="str">
            <v>DIRECTS</v>
          </cell>
          <cell r="K242" t="str">
            <v>Variable cost at standard</v>
          </cell>
          <cell r="L242" t="str">
            <v>OUVRIERE SPECIALISE</v>
          </cell>
          <cell r="M242">
            <v>45369</v>
          </cell>
          <cell r="O242">
            <v>19</v>
          </cell>
          <cell r="P242"/>
          <cell r="Q242"/>
          <cell r="R242"/>
          <cell r="S242" t="str">
            <v>CDD</v>
          </cell>
          <cell r="T242" t="str">
            <v>Contractuel</v>
          </cell>
          <cell r="U242">
            <v>45505</v>
          </cell>
          <cell r="V242">
            <v>45535</v>
          </cell>
        </row>
        <row r="243">
          <cell r="A243">
            <v>2180</v>
          </cell>
          <cell r="B243" t="str">
            <v>Madame</v>
          </cell>
          <cell r="C243" t="str">
            <v>TARIFI IMENE</v>
          </cell>
          <cell r="D243" t="str">
            <v>SAGE Tunisia</v>
          </cell>
          <cell r="E243" t="str">
            <v>PRODUCTION</v>
          </cell>
          <cell r="F243" t="str">
            <v>Couturière</v>
          </cell>
          <cell r="G243" t="str">
            <v>P7 AR</v>
          </cell>
          <cell r="H243" t="str">
            <v>FOUED HOMRANI</v>
          </cell>
          <cell r="I243" t="str">
            <v>A</v>
          </cell>
          <cell r="J243" t="str">
            <v>DIRECTS</v>
          </cell>
          <cell r="K243" t="str">
            <v>Variable cost at standard</v>
          </cell>
          <cell r="L243" t="str">
            <v>OUVRIERE SPECIALISE</v>
          </cell>
          <cell r="M243">
            <v>45372</v>
          </cell>
          <cell r="O243">
            <v>19</v>
          </cell>
          <cell r="P243"/>
          <cell r="Q243"/>
          <cell r="R243"/>
          <cell r="S243" t="str">
            <v>CDD</v>
          </cell>
          <cell r="T243" t="str">
            <v>Contractuel</v>
          </cell>
          <cell r="U243">
            <v>45505</v>
          </cell>
          <cell r="V243">
            <v>45535</v>
          </cell>
        </row>
        <row r="244">
          <cell r="A244">
            <v>2183</v>
          </cell>
          <cell r="B244" t="str">
            <v>Madame</v>
          </cell>
          <cell r="C244" t="str">
            <v>GARAMI BASSMA</v>
          </cell>
          <cell r="D244" t="str">
            <v>SAGE Tunisia</v>
          </cell>
          <cell r="E244" t="str">
            <v>PRODUCTION</v>
          </cell>
          <cell r="F244" t="str">
            <v>Prép CAMPO</v>
          </cell>
          <cell r="G244" t="str">
            <v>P7 AR</v>
          </cell>
          <cell r="H244" t="str">
            <v>FOUED HOMRANI</v>
          </cell>
          <cell r="I244" t="str">
            <v>A</v>
          </cell>
          <cell r="J244" t="str">
            <v>DIRECTS</v>
          </cell>
          <cell r="K244" t="str">
            <v>Variable cost at standard</v>
          </cell>
          <cell r="L244" t="str">
            <v>OUVRIERE SPECIALISE</v>
          </cell>
          <cell r="M244">
            <v>45376</v>
          </cell>
          <cell r="O244">
            <v>19</v>
          </cell>
          <cell r="P244"/>
          <cell r="Q244"/>
          <cell r="R244"/>
          <cell r="S244" t="str">
            <v>CDD</v>
          </cell>
          <cell r="T244" t="str">
            <v>Contractuel</v>
          </cell>
          <cell r="U244">
            <v>45505</v>
          </cell>
          <cell r="V244">
            <v>45535</v>
          </cell>
        </row>
        <row r="245">
          <cell r="A245">
            <v>2185</v>
          </cell>
          <cell r="B245" t="str">
            <v>Madame</v>
          </cell>
          <cell r="C245" t="str">
            <v>JALLALI WAHIBA</v>
          </cell>
          <cell r="D245" t="str">
            <v>SAGE Tunisia</v>
          </cell>
          <cell r="E245" t="str">
            <v>PRODUCTION</v>
          </cell>
          <cell r="F245" t="str">
            <v>Contrôle qualité</v>
          </cell>
          <cell r="G245" t="str">
            <v>P7 AR</v>
          </cell>
          <cell r="H245" t="str">
            <v>FOUED HOMRANI</v>
          </cell>
          <cell r="I245" t="str">
            <v>A</v>
          </cell>
          <cell r="J245" t="str">
            <v>INDIRECTS</v>
          </cell>
          <cell r="K245" t="str">
            <v>Variable cost at standard</v>
          </cell>
          <cell r="L245" t="str">
            <v>OUVRIERE SPECIALISE</v>
          </cell>
          <cell r="M245">
            <v>45372</v>
          </cell>
          <cell r="O245">
            <v>19</v>
          </cell>
          <cell r="P245"/>
          <cell r="Q245"/>
          <cell r="R245"/>
          <cell r="S245" t="str">
            <v>CDD</v>
          </cell>
          <cell r="T245" t="str">
            <v>Contractuel</v>
          </cell>
          <cell r="U245">
            <v>45505</v>
          </cell>
          <cell r="V245">
            <v>45535</v>
          </cell>
        </row>
        <row r="246">
          <cell r="A246">
            <v>2192</v>
          </cell>
          <cell r="B246" t="str">
            <v>Madame</v>
          </cell>
          <cell r="C246" t="str">
            <v>REFAOUI MARIEM</v>
          </cell>
          <cell r="D246" t="str">
            <v>SAGE Tunisia</v>
          </cell>
          <cell r="E246" t="str">
            <v>PRODUCTION</v>
          </cell>
          <cell r="F246" t="str">
            <v>Contrôle qualité</v>
          </cell>
          <cell r="G246" t="str">
            <v>P7 AR</v>
          </cell>
          <cell r="H246" t="str">
            <v>FOUED HOMRANI</v>
          </cell>
          <cell r="I246" t="str">
            <v>A</v>
          </cell>
          <cell r="J246" t="str">
            <v>INDIRECTS</v>
          </cell>
          <cell r="K246" t="str">
            <v>Variable cost at standard</v>
          </cell>
          <cell r="L246" t="str">
            <v>OUVRIERE SPECIALISE</v>
          </cell>
          <cell r="M246">
            <v>45376</v>
          </cell>
          <cell r="O246">
            <v>19</v>
          </cell>
          <cell r="P246"/>
          <cell r="Q246"/>
          <cell r="R246"/>
          <cell r="S246" t="str">
            <v>CDD</v>
          </cell>
          <cell r="T246" t="str">
            <v>Contractuel</v>
          </cell>
          <cell r="U246">
            <v>45505</v>
          </cell>
          <cell r="V246">
            <v>45535</v>
          </cell>
        </row>
        <row r="247">
          <cell r="A247">
            <v>2194</v>
          </cell>
          <cell r="B247" t="str">
            <v>Madame</v>
          </cell>
          <cell r="C247" t="str">
            <v>GHOZZI ASSIA</v>
          </cell>
          <cell r="D247" t="str">
            <v>SAGE Tunisia</v>
          </cell>
          <cell r="E247" t="str">
            <v>PRODUCTION</v>
          </cell>
          <cell r="F247" t="str">
            <v>Couturière</v>
          </cell>
          <cell r="G247" t="str">
            <v>P7 AR</v>
          </cell>
          <cell r="H247" t="str">
            <v>FOUED HOMRANI</v>
          </cell>
          <cell r="I247" t="str">
            <v>A</v>
          </cell>
          <cell r="J247" t="str">
            <v>DIRECTS</v>
          </cell>
          <cell r="K247" t="str">
            <v>Variable cost at standard</v>
          </cell>
          <cell r="L247" t="str">
            <v>OUVRIERE SPECIALISE</v>
          </cell>
          <cell r="M247">
            <v>45376</v>
          </cell>
          <cell r="O247">
            <v>19</v>
          </cell>
          <cell r="P247"/>
          <cell r="Q247"/>
          <cell r="R247"/>
          <cell r="S247" t="str">
            <v>CDD</v>
          </cell>
          <cell r="T247" t="str">
            <v>Contractuel</v>
          </cell>
          <cell r="U247">
            <v>45505</v>
          </cell>
          <cell r="V247">
            <v>45535</v>
          </cell>
        </row>
        <row r="248">
          <cell r="A248">
            <v>2202</v>
          </cell>
          <cell r="B248" t="str">
            <v>Madame</v>
          </cell>
          <cell r="C248" t="str">
            <v>SEBAI HELA</v>
          </cell>
          <cell r="D248" t="str">
            <v>SAGE Tunisia</v>
          </cell>
          <cell r="E248" t="str">
            <v>PRODUCTION</v>
          </cell>
          <cell r="F248" t="str">
            <v>Couturière</v>
          </cell>
          <cell r="G248" t="str">
            <v>P7 AR</v>
          </cell>
          <cell r="H248" t="str">
            <v>FOUED HOMRANI</v>
          </cell>
          <cell r="I248" t="str">
            <v>A</v>
          </cell>
          <cell r="J248" t="str">
            <v>DIRECTS</v>
          </cell>
          <cell r="K248" t="str">
            <v>Variable cost at standard</v>
          </cell>
          <cell r="L248" t="str">
            <v>OUVRIERE SPECIALISE</v>
          </cell>
          <cell r="M248">
            <v>45398</v>
          </cell>
          <cell r="O248">
            <v>19</v>
          </cell>
          <cell r="P248"/>
          <cell r="Q248"/>
          <cell r="R248"/>
          <cell r="S248" t="str">
            <v>CDD</v>
          </cell>
          <cell r="T248" t="str">
            <v>Contractuel</v>
          </cell>
          <cell r="U248">
            <v>45505</v>
          </cell>
          <cell r="V248">
            <v>45535</v>
          </cell>
        </row>
        <row r="249">
          <cell r="A249">
            <v>2206</v>
          </cell>
          <cell r="B249" t="str">
            <v>Madame</v>
          </cell>
          <cell r="C249" t="str">
            <v>ESSMIN SAFA</v>
          </cell>
          <cell r="D249" t="str">
            <v>SAGE Tunisia</v>
          </cell>
          <cell r="E249" t="str">
            <v>PRODUCTION</v>
          </cell>
          <cell r="F249" t="str">
            <v>Couturière</v>
          </cell>
          <cell r="G249" t="str">
            <v>P7 AR</v>
          </cell>
          <cell r="H249" t="str">
            <v>FOUED HOMRANI</v>
          </cell>
          <cell r="I249" t="str">
            <v>A</v>
          </cell>
          <cell r="J249" t="str">
            <v>DIRECTS</v>
          </cell>
          <cell r="K249" t="str">
            <v>Variable cost at standard</v>
          </cell>
          <cell r="L249" t="str">
            <v>OUVRIERE SPECIALISE</v>
          </cell>
          <cell r="M249">
            <v>45397</v>
          </cell>
          <cell r="O249">
            <v>19</v>
          </cell>
          <cell r="P249"/>
          <cell r="Q249"/>
          <cell r="R249"/>
          <cell r="S249" t="str">
            <v>CDD</v>
          </cell>
          <cell r="T249" t="str">
            <v>Contractuel</v>
          </cell>
          <cell r="U249">
            <v>45505</v>
          </cell>
          <cell r="V249">
            <v>45535</v>
          </cell>
        </row>
        <row r="250">
          <cell r="A250">
            <v>2211</v>
          </cell>
          <cell r="B250" t="str">
            <v>Madame</v>
          </cell>
          <cell r="C250" t="str">
            <v>SAMTI CHAIMA</v>
          </cell>
          <cell r="D250" t="str">
            <v>SAGE Tunisia</v>
          </cell>
          <cell r="E250" t="str">
            <v>PRODUCTION</v>
          </cell>
          <cell r="F250" t="str">
            <v>Contrôle qualité</v>
          </cell>
          <cell r="G250" t="str">
            <v>P7 AR</v>
          </cell>
          <cell r="H250" t="str">
            <v>FOUED HOMRANI</v>
          </cell>
          <cell r="I250" t="str">
            <v>A</v>
          </cell>
          <cell r="J250" t="str">
            <v>INDIRECTS</v>
          </cell>
          <cell r="K250" t="str">
            <v>Variable cost at standard</v>
          </cell>
          <cell r="L250" t="str">
            <v>OUVRIERE SPECIALISE</v>
          </cell>
          <cell r="M250">
            <v>45398</v>
          </cell>
          <cell r="O250">
            <v>19</v>
          </cell>
          <cell r="S250" t="str">
            <v>CDD</v>
          </cell>
          <cell r="T250" t="str">
            <v>Contractuel</v>
          </cell>
          <cell r="U250">
            <v>45505</v>
          </cell>
          <cell r="V250">
            <v>45535</v>
          </cell>
        </row>
        <row r="251">
          <cell r="A251">
            <v>2239</v>
          </cell>
          <cell r="B251" t="str">
            <v>Madame</v>
          </cell>
          <cell r="C251" t="str">
            <v>MEJRI SABRINE</v>
          </cell>
          <cell r="D251" t="str">
            <v>SAGE Tunisia</v>
          </cell>
          <cell r="E251" t="str">
            <v>PRODUCTION</v>
          </cell>
          <cell r="F251" t="str">
            <v>Alimentatrice</v>
          </cell>
          <cell r="G251" t="str">
            <v>P7 AR</v>
          </cell>
          <cell r="H251" t="str">
            <v>FOUED HOMRANI</v>
          </cell>
          <cell r="I251" t="str">
            <v>A</v>
          </cell>
          <cell r="J251" t="str">
            <v>DIRECTS</v>
          </cell>
          <cell r="K251" t="str">
            <v>Variable cost at standard</v>
          </cell>
          <cell r="L251" t="str">
            <v>OUVRIERE SPECIALISE</v>
          </cell>
          <cell r="M251">
            <v>45402</v>
          </cell>
          <cell r="N251"/>
          <cell r="O251">
            <v>19</v>
          </cell>
          <cell r="P251"/>
          <cell r="Q251"/>
          <cell r="R251"/>
          <cell r="S251" t="str">
            <v>CDD</v>
          </cell>
          <cell r="T251" t="str">
            <v>Contractuel</v>
          </cell>
          <cell r="U251">
            <v>45505</v>
          </cell>
          <cell r="V251">
            <v>45535</v>
          </cell>
        </row>
        <row r="252">
          <cell r="A252">
            <v>2260</v>
          </cell>
          <cell r="B252" t="str">
            <v>Madame</v>
          </cell>
          <cell r="C252" t="str">
            <v>MIGHRI NAIMA</v>
          </cell>
          <cell r="D252" t="str">
            <v>SAGE Tunisia</v>
          </cell>
          <cell r="E252" t="str">
            <v>PRODUCTION</v>
          </cell>
          <cell r="F252" t="str">
            <v>Couturière</v>
          </cell>
          <cell r="G252" t="str">
            <v>P7 AR</v>
          </cell>
          <cell r="H252" t="str">
            <v>FOUED HOMRANI</v>
          </cell>
          <cell r="I252" t="str">
            <v>A</v>
          </cell>
          <cell r="J252" t="str">
            <v>DIRECTS</v>
          </cell>
          <cell r="K252" t="str">
            <v>Variable cost at standard</v>
          </cell>
          <cell r="L252" t="str">
            <v>OUVRIERE SPECIALISE</v>
          </cell>
          <cell r="M252">
            <v>45402</v>
          </cell>
          <cell r="O252">
            <v>19</v>
          </cell>
          <cell r="P252"/>
          <cell r="Q252"/>
          <cell r="R252"/>
          <cell r="S252" t="str">
            <v>CDD</v>
          </cell>
          <cell r="T252" t="str">
            <v>Contractuel</v>
          </cell>
          <cell r="U252">
            <v>45505</v>
          </cell>
          <cell r="V252">
            <v>45535</v>
          </cell>
        </row>
        <row r="253">
          <cell r="A253">
            <v>2299</v>
          </cell>
          <cell r="B253" t="str">
            <v>Madame</v>
          </cell>
          <cell r="C253" t="str">
            <v>NOUIGUI FATMA</v>
          </cell>
          <cell r="D253" t="str">
            <v>SAGE Tunisia</v>
          </cell>
          <cell r="E253" t="str">
            <v>PRODUCTION</v>
          </cell>
          <cell r="F253" t="str">
            <v>Alimentatrice</v>
          </cell>
          <cell r="G253" t="str">
            <v>P7 AR</v>
          </cell>
          <cell r="H253" t="str">
            <v>FOUED HOMRANI</v>
          </cell>
          <cell r="I253" t="str">
            <v>A</v>
          </cell>
          <cell r="J253" t="str">
            <v>DIRECTS</v>
          </cell>
          <cell r="K253" t="str">
            <v>Variable cost at standard</v>
          </cell>
          <cell r="L253" t="str">
            <v>OUVRIERE SPECIALISE</v>
          </cell>
          <cell r="M253">
            <v>45408</v>
          </cell>
          <cell r="O253">
            <v>19</v>
          </cell>
          <cell r="P253"/>
          <cell r="Q253"/>
          <cell r="R253"/>
          <cell r="S253" t="str">
            <v>CDD</v>
          </cell>
          <cell r="T253" t="str">
            <v>Contractuel</v>
          </cell>
          <cell r="U253">
            <v>45505</v>
          </cell>
          <cell r="V253">
            <v>45535</v>
          </cell>
        </row>
        <row r="254">
          <cell r="A254">
            <v>2307</v>
          </cell>
          <cell r="B254" t="str">
            <v>Madame</v>
          </cell>
          <cell r="C254" t="str">
            <v>BEN EL HADJ ALI ABIR</v>
          </cell>
          <cell r="D254" t="str">
            <v>SAGE Tunisia</v>
          </cell>
          <cell r="E254" t="str">
            <v>PRODUCTION</v>
          </cell>
          <cell r="F254" t="str">
            <v>Couturière</v>
          </cell>
          <cell r="G254" t="str">
            <v>P7 AR</v>
          </cell>
          <cell r="H254" t="str">
            <v>FOUED HOMRANI</v>
          </cell>
          <cell r="I254" t="str">
            <v>A</v>
          </cell>
          <cell r="J254" t="str">
            <v>DIRECTS</v>
          </cell>
          <cell r="K254" t="str">
            <v>Variable cost at standard</v>
          </cell>
          <cell r="L254" t="str">
            <v>OUVRIERE SPECIALISE</v>
          </cell>
          <cell r="M254">
            <v>45414</v>
          </cell>
          <cell r="O254">
            <v>19</v>
          </cell>
          <cell r="P254"/>
          <cell r="Q254"/>
          <cell r="R254"/>
          <cell r="S254" t="str">
            <v>CDD</v>
          </cell>
          <cell r="T254" t="str">
            <v>Contractuel</v>
          </cell>
          <cell r="U254">
            <v>45505</v>
          </cell>
          <cell r="V254">
            <v>45535</v>
          </cell>
        </row>
        <row r="255">
          <cell r="A255">
            <v>2313</v>
          </cell>
          <cell r="B255" t="str">
            <v>Monsieur</v>
          </cell>
          <cell r="C255" t="str">
            <v>KEDDIDI KARIM</v>
          </cell>
          <cell r="D255" t="str">
            <v>SAGE Tunisia</v>
          </cell>
          <cell r="E255" t="str">
            <v>PRODUCTION</v>
          </cell>
          <cell r="F255" t="str">
            <v>Couturière</v>
          </cell>
          <cell r="G255" t="str">
            <v>P7 AR</v>
          </cell>
          <cell r="H255" t="str">
            <v>FOUED HOMRANI</v>
          </cell>
          <cell r="I255" t="str">
            <v>A</v>
          </cell>
          <cell r="J255" t="str">
            <v>DIRECTS</v>
          </cell>
          <cell r="K255" t="str">
            <v>Variable cost at standard</v>
          </cell>
          <cell r="L255" t="str">
            <v>OUVRIERE SPECIALISE</v>
          </cell>
          <cell r="M255">
            <v>45414</v>
          </cell>
          <cell r="O255">
            <v>19</v>
          </cell>
          <cell r="P255"/>
          <cell r="Q255"/>
          <cell r="R255"/>
          <cell r="S255" t="str">
            <v>CDD</v>
          </cell>
          <cell r="T255" t="str">
            <v>Contractuel</v>
          </cell>
          <cell r="U255">
            <v>45505</v>
          </cell>
          <cell r="V255">
            <v>45535</v>
          </cell>
        </row>
        <row r="256">
          <cell r="A256">
            <v>2344</v>
          </cell>
          <cell r="B256" t="str">
            <v>Madame</v>
          </cell>
          <cell r="C256" t="str">
            <v>CHAHBENI MALIKA</v>
          </cell>
          <cell r="D256" t="str">
            <v>SAGE Tunisia</v>
          </cell>
          <cell r="E256" t="str">
            <v>PRODUCTION</v>
          </cell>
          <cell r="F256" t="str">
            <v>Contrôle qualité</v>
          </cell>
          <cell r="G256" t="str">
            <v>P7 AR</v>
          </cell>
          <cell r="H256" t="str">
            <v>FOUED HOMRANI</v>
          </cell>
          <cell r="I256" t="str">
            <v>A</v>
          </cell>
          <cell r="J256" t="str">
            <v>INDIRECTS</v>
          </cell>
          <cell r="K256" t="str">
            <v>Variable cost at standard</v>
          </cell>
          <cell r="L256" t="str">
            <v>OUVRIERE SPECIALISE</v>
          </cell>
          <cell r="M256">
            <v>45416</v>
          </cell>
          <cell r="O256">
            <v>19</v>
          </cell>
          <cell r="P256"/>
          <cell r="Q256"/>
          <cell r="R256"/>
          <cell r="S256" t="str">
            <v>CDD</v>
          </cell>
          <cell r="T256" t="str">
            <v>Contractuel</v>
          </cell>
          <cell r="U256">
            <v>45505</v>
          </cell>
          <cell r="V256">
            <v>45535</v>
          </cell>
        </row>
        <row r="257">
          <cell r="A257">
            <v>2349</v>
          </cell>
          <cell r="B257" t="str">
            <v>Madame</v>
          </cell>
          <cell r="C257" t="str">
            <v>KHALFAOUI YASSMINE</v>
          </cell>
          <cell r="D257" t="str">
            <v>SAGE Tunisia</v>
          </cell>
          <cell r="E257" t="str">
            <v>PRODUCTION</v>
          </cell>
          <cell r="F257" t="str">
            <v>Contrôle qualité</v>
          </cell>
          <cell r="G257" t="str">
            <v>P7 AR</v>
          </cell>
          <cell r="H257" t="str">
            <v>FOUED HOMRANI</v>
          </cell>
          <cell r="I257" t="str">
            <v>A</v>
          </cell>
          <cell r="J257" t="str">
            <v>INDIRECTS</v>
          </cell>
          <cell r="K257" t="str">
            <v>Variable cost at standard</v>
          </cell>
          <cell r="L257" t="str">
            <v>OUVRIERE SPECIALISE</v>
          </cell>
          <cell r="M257">
            <v>45419</v>
          </cell>
          <cell r="O257">
            <v>19</v>
          </cell>
          <cell r="P257"/>
          <cell r="Q257"/>
          <cell r="R257"/>
          <cell r="S257" t="str">
            <v>CDD</v>
          </cell>
          <cell r="T257" t="str">
            <v>Contractuel</v>
          </cell>
          <cell r="U257">
            <v>45505</v>
          </cell>
          <cell r="V257">
            <v>45535</v>
          </cell>
        </row>
        <row r="258">
          <cell r="A258">
            <v>2355</v>
          </cell>
          <cell r="B258" t="str">
            <v>Madame</v>
          </cell>
          <cell r="C258" t="str">
            <v>BEN ALIA SAMEH</v>
          </cell>
          <cell r="D258" t="str">
            <v>SAGE Tunisia</v>
          </cell>
          <cell r="E258" t="str">
            <v>PRODUCTION</v>
          </cell>
          <cell r="F258" t="str">
            <v>Contrôle qualité</v>
          </cell>
          <cell r="G258" t="str">
            <v>P7 AR</v>
          </cell>
          <cell r="H258" t="str">
            <v>FOUED HOMRANI</v>
          </cell>
          <cell r="I258" t="str">
            <v>A</v>
          </cell>
          <cell r="J258" t="str">
            <v>INDIRECTS</v>
          </cell>
          <cell r="K258" t="str">
            <v>Variable cost at standard</v>
          </cell>
          <cell r="L258" t="str">
            <v>OUVRIERE SPECIALISE</v>
          </cell>
          <cell r="M258">
            <v>45419</v>
          </cell>
          <cell r="O258">
            <v>19</v>
          </cell>
          <cell r="P258"/>
          <cell r="Q258"/>
          <cell r="R258"/>
          <cell r="S258" t="str">
            <v>CDD</v>
          </cell>
          <cell r="T258" t="str">
            <v>Contractuel</v>
          </cell>
          <cell r="U258">
            <v>45505</v>
          </cell>
          <cell r="V258">
            <v>45535</v>
          </cell>
        </row>
        <row r="259">
          <cell r="A259">
            <v>2369</v>
          </cell>
          <cell r="B259" t="str">
            <v>Monsieur</v>
          </cell>
          <cell r="C259" t="str">
            <v>OUECHTETI DHIA</v>
          </cell>
          <cell r="D259" t="str">
            <v>SAGE Tunisia</v>
          </cell>
          <cell r="E259" t="str">
            <v>PRODUCTION</v>
          </cell>
          <cell r="F259" t="str">
            <v>Prép CAMPO</v>
          </cell>
          <cell r="G259" t="str">
            <v>P7 AR</v>
          </cell>
          <cell r="H259" t="str">
            <v>FOUED HOMRANI</v>
          </cell>
          <cell r="I259" t="str">
            <v>A</v>
          </cell>
          <cell r="J259" t="str">
            <v>DIRECTS</v>
          </cell>
          <cell r="K259" t="str">
            <v>Variable cost at standard</v>
          </cell>
          <cell r="L259" t="str">
            <v>OUVRIERE SPECIALISE</v>
          </cell>
          <cell r="M259">
            <v>45421</v>
          </cell>
          <cell r="O259">
            <v>19</v>
          </cell>
          <cell r="P259"/>
          <cell r="Q259"/>
          <cell r="R259"/>
          <cell r="S259" t="str">
            <v>CDD</v>
          </cell>
          <cell r="T259" t="str">
            <v>Contractuel</v>
          </cell>
          <cell r="U259">
            <v>45505</v>
          </cell>
          <cell r="V259">
            <v>45535</v>
          </cell>
        </row>
        <row r="260">
          <cell r="A260">
            <v>2373</v>
          </cell>
          <cell r="B260" t="str">
            <v>Madame</v>
          </cell>
          <cell r="C260" t="str">
            <v>RIHANI MARIEM</v>
          </cell>
          <cell r="D260" t="str">
            <v>SAGE Tunisia</v>
          </cell>
          <cell r="E260" t="str">
            <v>PRODUCTION</v>
          </cell>
          <cell r="F260" t="str">
            <v>Contrôle qualité</v>
          </cell>
          <cell r="G260" t="str">
            <v>P7 AR</v>
          </cell>
          <cell r="H260" t="str">
            <v>FOUED HOMRANI</v>
          </cell>
          <cell r="I260" t="str">
            <v>A</v>
          </cell>
          <cell r="J260" t="str">
            <v>INDIRECTS</v>
          </cell>
          <cell r="K260" t="str">
            <v>Variable cost at standard</v>
          </cell>
          <cell r="L260" t="str">
            <v>OUVRIERE SPECIALISE</v>
          </cell>
          <cell r="M260">
            <v>45426</v>
          </cell>
          <cell r="O260">
            <v>19</v>
          </cell>
          <cell r="P260"/>
          <cell r="Q260"/>
          <cell r="R260"/>
          <cell r="S260" t="str">
            <v>CDD</v>
          </cell>
          <cell r="T260" t="str">
            <v>Contractuel</v>
          </cell>
          <cell r="U260">
            <v>45505</v>
          </cell>
          <cell r="V260">
            <v>45535</v>
          </cell>
        </row>
        <row r="261">
          <cell r="A261">
            <v>2374</v>
          </cell>
          <cell r="B261" t="str">
            <v>Madame</v>
          </cell>
          <cell r="C261" t="str">
            <v>RIAHI YOMNA</v>
          </cell>
          <cell r="D261" t="str">
            <v>SAGE Tunisia</v>
          </cell>
          <cell r="E261" t="str">
            <v>PRODUCTION</v>
          </cell>
          <cell r="F261" t="str">
            <v>Couturière</v>
          </cell>
          <cell r="G261" t="str">
            <v>P7 AR</v>
          </cell>
          <cell r="H261" t="str">
            <v>FOUED HOMRANI</v>
          </cell>
          <cell r="I261" t="str">
            <v>A</v>
          </cell>
          <cell r="J261" t="str">
            <v>DIRECTS</v>
          </cell>
          <cell r="K261" t="str">
            <v>Variable cost at standard</v>
          </cell>
          <cell r="L261" t="str">
            <v>OUVRIERE SPECIALISE</v>
          </cell>
          <cell r="M261">
            <v>45426</v>
          </cell>
          <cell r="O261">
            <v>19</v>
          </cell>
          <cell r="P261"/>
          <cell r="Q261"/>
          <cell r="R261"/>
          <cell r="S261" t="str">
            <v>CDD</v>
          </cell>
          <cell r="T261" t="str">
            <v>Contractuel</v>
          </cell>
          <cell r="U261">
            <v>45505</v>
          </cell>
          <cell r="V261">
            <v>45535</v>
          </cell>
        </row>
        <row r="262">
          <cell r="A262">
            <v>2375</v>
          </cell>
          <cell r="B262" t="str">
            <v>Madame</v>
          </cell>
          <cell r="C262" t="str">
            <v>DRIDI FTIMA</v>
          </cell>
          <cell r="D262" t="str">
            <v>SAGE Tunisia</v>
          </cell>
          <cell r="E262" t="str">
            <v>PRODUCTION</v>
          </cell>
          <cell r="F262" t="str">
            <v>Couturière</v>
          </cell>
          <cell r="G262" t="str">
            <v>P7 AR</v>
          </cell>
          <cell r="H262" t="str">
            <v>FOUED HOMRANI</v>
          </cell>
          <cell r="I262" t="str">
            <v>A</v>
          </cell>
          <cell r="J262" t="str">
            <v>DIRECTS</v>
          </cell>
          <cell r="K262" t="str">
            <v>Variable cost at standard</v>
          </cell>
          <cell r="L262" t="str">
            <v>OUVRIERE SPECIALISE</v>
          </cell>
          <cell r="M262">
            <v>45426</v>
          </cell>
          <cell r="O262">
            <v>19</v>
          </cell>
          <cell r="P262"/>
          <cell r="Q262"/>
          <cell r="R262"/>
          <cell r="S262" t="str">
            <v>CDD</v>
          </cell>
          <cell r="T262" t="str">
            <v>Contractuel</v>
          </cell>
          <cell r="U262">
            <v>45505</v>
          </cell>
          <cell r="V262">
            <v>45535</v>
          </cell>
        </row>
        <row r="263">
          <cell r="A263">
            <v>2383</v>
          </cell>
          <cell r="B263" t="str">
            <v>Madame</v>
          </cell>
          <cell r="C263" t="str">
            <v>SOULI LATIFA</v>
          </cell>
          <cell r="D263" t="str">
            <v>SAGE Tunisia</v>
          </cell>
          <cell r="E263" t="str">
            <v>PRODUCTION</v>
          </cell>
          <cell r="F263" t="str">
            <v>Couturière</v>
          </cell>
          <cell r="G263" t="str">
            <v>P7 AR</v>
          </cell>
          <cell r="H263" t="str">
            <v>FOUED HOMRANI</v>
          </cell>
          <cell r="I263" t="str">
            <v>A</v>
          </cell>
          <cell r="J263" t="str">
            <v>DIRECTS</v>
          </cell>
          <cell r="K263" t="str">
            <v>Variable cost at standard</v>
          </cell>
          <cell r="L263" t="str">
            <v>OUVRIERE SPECIALISE</v>
          </cell>
          <cell r="M263">
            <v>45427</v>
          </cell>
          <cell r="O263">
            <v>19</v>
          </cell>
          <cell r="P263"/>
          <cell r="Q263"/>
          <cell r="R263"/>
          <cell r="S263" t="str">
            <v>CDD</v>
          </cell>
          <cell r="T263" t="str">
            <v>Contractuel</v>
          </cell>
          <cell r="U263">
            <v>45505</v>
          </cell>
          <cell r="V263">
            <v>45535</v>
          </cell>
        </row>
        <row r="264">
          <cell r="A264">
            <v>2411</v>
          </cell>
          <cell r="B264" t="str">
            <v>Madame</v>
          </cell>
          <cell r="C264" t="str">
            <v>AMRI SABRINE</v>
          </cell>
          <cell r="D264" t="str">
            <v>SAGE Tunisia</v>
          </cell>
          <cell r="E264" t="str">
            <v>PRODUCTION</v>
          </cell>
          <cell r="F264" t="str">
            <v>Couturière</v>
          </cell>
          <cell r="G264" t="str">
            <v>P7 AR</v>
          </cell>
          <cell r="H264" t="str">
            <v>FOUED HOMRANI</v>
          </cell>
          <cell r="I264" t="str">
            <v>A</v>
          </cell>
          <cell r="J264" t="str">
            <v>DIRECTS</v>
          </cell>
          <cell r="K264" t="str">
            <v>Variable cost at standard</v>
          </cell>
          <cell r="L264" t="str">
            <v>OUVRIERE SPECIALISE</v>
          </cell>
          <cell r="M264">
            <v>45429</v>
          </cell>
          <cell r="N264"/>
          <cell r="O264">
            <v>19</v>
          </cell>
          <cell r="P264"/>
          <cell r="Q264"/>
          <cell r="R264"/>
          <cell r="S264" t="str">
            <v>CDD</v>
          </cell>
          <cell r="T264" t="str">
            <v>Contractuel</v>
          </cell>
          <cell r="U264">
            <v>45505</v>
          </cell>
          <cell r="V264">
            <v>45535</v>
          </cell>
        </row>
        <row r="265">
          <cell r="A265">
            <v>2415</v>
          </cell>
          <cell r="B265" t="str">
            <v>Monsieur</v>
          </cell>
          <cell r="C265" t="str">
            <v>DRIDI MOHSEN</v>
          </cell>
          <cell r="D265" t="str">
            <v>SAGE Tunisia</v>
          </cell>
          <cell r="E265" t="str">
            <v>PRODUCTION</v>
          </cell>
          <cell r="F265" t="str">
            <v>Couturière</v>
          </cell>
          <cell r="G265" t="str">
            <v>P7 AR</v>
          </cell>
          <cell r="H265" t="str">
            <v>FOUED HOMRANI</v>
          </cell>
          <cell r="I265" t="str">
            <v>A</v>
          </cell>
          <cell r="J265" t="str">
            <v>DIRECTS</v>
          </cell>
          <cell r="K265" t="str">
            <v>Variable cost at standard</v>
          </cell>
          <cell r="L265" t="str">
            <v>OUVRIERE SPECIALISE</v>
          </cell>
          <cell r="M265">
            <v>45429</v>
          </cell>
          <cell r="N265"/>
          <cell r="O265">
            <v>19</v>
          </cell>
          <cell r="P265"/>
          <cell r="Q265"/>
          <cell r="R265"/>
          <cell r="S265" t="str">
            <v>CDD</v>
          </cell>
          <cell r="T265" t="str">
            <v>Contractuel</v>
          </cell>
          <cell r="U265">
            <v>45505</v>
          </cell>
          <cell r="V265">
            <v>45535</v>
          </cell>
        </row>
        <row r="266">
          <cell r="A266">
            <v>2418</v>
          </cell>
          <cell r="B266" t="str">
            <v>Madame</v>
          </cell>
          <cell r="C266" t="str">
            <v>DRIDI BAYA</v>
          </cell>
          <cell r="D266" t="str">
            <v>SAGE Tunisia</v>
          </cell>
          <cell r="E266" t="str">
            <v>PRODUCTION</v>
          </cell>
          <cell r="F266" t="str">
            <v>Couturière</v>
          </cell>
          <cell r="G266" t="str">
            <v>P7 AR</v>
          </cell>
          <cell r="H266" t="str">
            <v>FOUED HOMRANI</v>
          </cell>
          <cell r="I266" t="str">
            <v>A</v>
          </cell>
          <cell r="J266" t="str">
            <v>DIRECTS</v>
          </cell>
          <cell r="K266" t="str">
            <v>Variable cost at standard</v>
          </cell>
          <cell r="L266" t="str">
            <v>OUVRIERE SPECIALISE</v>
          </cell>
          <cell r="M266">
            <v>45433</v>
          </cell>
          <cell r="N266"/>
          <cell r="O266">
            <v>19</v>
          </cell>
          <cell r="P266"/>
          <cell r="Q266"/>
          <cell r="R266"/>
          <cell r="S266" t="str">
            <v>CDD</v>
          </cell>
          <cell r="T266" t="str">
            <v>Contractuel</v>
          </cell>
          <cell r="U266">
            <v>45505</v>
          </cell>
          <cell r="V266">
            <v>45535</v>
          </cell>
        </row>
        <row r="267">
          <cell r="A267">
            <v>2419</v>
          </cell>
          <cell r="B267" t="str">
            <v>Madame</v>
          </cell>
          <cell r="C267" t="str">
            <v>NEFZI SAMEH</v>
          </cell>
          <cell r="D267" t="str">
            <v>SAGE Tunisia</v>
          </cell>
          <cell r="E267" t="str">
            <v>PRODUCTION</v>
          </cell>
          <cell r="F267" t="str">
            <v>Couturière</v>
          </cell>
          <cell r="G267" t="str">
            <v>P7 AR</v>
          </cell>
          <cell r="H267" t="str">
            <v>FOUED HOMRANI</v>
          </cell>
          <cell r="I267" t="str">
            <v>A</v>
          </cell>
          <cell r="J267" t="str">
            <v>DIRECTS</v>
          </cell>
          <cell r="K267" t="str">
            <v>Variable cost at standard</v>
          </cell>
          <cell r="L267" t="str">
            <v>OUVRIERE SPECIALISE</v>
          </cell>
          <cell r="M267">
            <v>45433</v>
          </cell>
          <cell r="N267"/>
          <cell r="O267">
            <v>19</v>
          </cell>
          <cell r="P267"/>
          <cell r="Q267"/>
          <cell r="R267"/>
          <cell r="S267" t="str">
            <v>CDD</v>
          </cell>
          <cell r="T267" t="str">
            <v>Contractuel</v>
          </cell>
          <cell r="U267">
            <v>45505</v>
          </cell>
          <cell r="V267">
            <v>45535</v>
          </cell>
        </row>
        <row r="268">
          <cell r="A268">
            <v>2420</v>
          </cell>
          <cell r="B268" t="str">
            <v>Madame</v>
          </cell>
          <cell r="C268" t="str">
            <v>HAMROUNI NEDRA</v>
          </cell>
          <cell r="D268" t="str">
            <v>SAGE Tunisia</v>
          </cell>
          <cell r="E268" t="str">
            <v>PRODUCTION</v>
          </cell>
          <cell r="F268" t="str">
            <v>Couturière</v>
          </cell>
          <cell r="G268" t="str">
            <v>P7 AR</v>
          </cell>
          <cell r="H268" t="str">
            <v>FOUED HOMRANI</v>
          </cell>
          <cell r="I268" t="str">
            <v>A</v>
          </cell>
          <cell r="J268" t="str">
            <v>DIRECTS</v>
          </cell>
          <cell r="K268" t="str">
            <v>Variable cost at standard</v>
          </cell>
          <cell r="L268" t="str">
            <v>OUVRIERE SPECIALISE</v>
          </cell>
          <cell r="M268">
            <v>45433</v>
          </cell>
          <cell r="N268"/>
          <cell r="O268">
            <v>19</v>
          </cell>
          <cell r="P268"/>
          <cell r="Q268"/>
          <cell r="R268"/>
          <cell r="S268" t="str">
            <v>CDD</v>
          </cell>
          <cell r="T268" t="str">
            <v>Contractuel</v>
          </cell>
          <cell r="U268">
            <v>45505</v>
          </cell>
          <cell r="V268">
            <v>45535</v>
          </cell>
        </row>
        <row r="269">
          <cell r="A269">
            <v>2421</v>
          </cell>
          <cell r="B269" t="str">
            <v>Madame</v>
          </cell>
          <cell r="C269" t="str">
            <v>BEN GHEYADHA CHEDIA</v>
          </cell>
          <cell r="D269" t="str">
            <v>SAGE Tunisia</v>
          </cell>
          <cell r="E269" t="str">
            <v>PRODUCTION</v>
          </cell>
          <cell r="F269" t="str">
            <v>Couturière</v>
          </cell>
          <cell r="G269" t="str">
            <v>P7 AR</v>
          </cell>
          <cell r="H269" t="str">
            <v>FOUED HOMRANI</v>
          </cell>
          <cell r="I269" t="str">
            <v>A</v>
          </cell>
          <cell r="J269" t="str">
            <v>DIRECTS</v>
          </cell>
          <cell r="K269" t="str">
            <v>Variable cost at standard</v>
          </cell>
          <cell r="L269" t="str">
            <v>OUVRIERE SPECIALISE</v>
          </cell>
          <cell r="M269">
            <v>45433</v>
          </cell>
          <cell r="N269"/>
          <cell r="O269">
            <v>19</v>
          </cell>
          <cell r="P269"/>
          <cell r="Q269"/>
          <cell r="R269"/>
          <cell r="S269" t="str">
            <v>CDD</v>
          </cell>
          <cell r="T269" t="str">
            <v>Contractuel</v>
          </cell>
          <cell r="U269">
            <v>45505</v>
          </cell>
          <cell r="V269">
            <v>45535</v>
          </cell>
        </row>
        <row r="270">
          <cell r="A270">
            <v>2424</v>
          </cell>
          <cell r="B270" t="str">
            <v>Madame</v>
          </cell>
          <cell r="C270" t="str">
            <v>KHEMIRI AOUATEF</v>
          </cell>
          <cell r="D270" t="str">
            <v>SAGE Tunisia</v>
          </cell>
          <cell r="E270" t="str">
            <v>PRODUCTION</v>
          </cell>
          <cell r="F270" t="str">
            <v>Couturière</v>
          </cell>
          <cell r="G270" t="str">
            <v>P7 AR</v>
          </cell>
          <cell r="H270" t="str">
            <v>FOUED HOMRANI</v>
          </cell>
          <cell r="I270" t="str">
            <v>A</v>
          </cell>
          <cell r="J270" t="str">
            <v>DIRECTS</v>
          </cell>
          <cell r="K270" t="str">
            <v>Variable cost at standard</v>
          </cell>
          <cell r="L270" t="str">
            <v>OUVRIERE SPECIALISE</v>
          </cell>
          <cell r="M270">
            <v>45433</v>
          </cell>
          <cell r="N270"/>
          <cell r="O270">
            <v>19</v>
          </cell>
          <cell r="P270"/>
          <cell r="Q270"/>
          <cell r="R270"/>
          <cell r="S270" t="str">
            <v>CDD</v>
          </cell>
          <cell r="T270" t="str">
            <v>Contractuel</v>
          </cell>
          <cell r="U270">
            <v>45505</v>
          </cell>
          <cell r="V270">
            <v>45535</v>
          </cell>
        </row>
        <row r="271">
          <cell r="A271">
            <v>2426</v>
          </cell>
          <cell r="B271" t="str">
            <v>Madame</v>
          </cell>
          <cell r="C271" t="str">
            <v>BAHRI ASMA</v>
          </cell>
          <cell r="D271" t="str">
            <v>SAGE Tunisia</v>
          </cell>
          <cell r="E271" t="str">
            <v>PRODUCTION</v>
          </cell>
          <cell r="F271" t="str">
            <v>Couturière</v>
          </cell>
          <cell r="G271" t="str">
            <v>P7 AR</v>
          </cell>
          <cell r="H271" t="str">
            <v>FOUED HOMRANI</v>
          </cell>
          <cell r="I271" t="str">
            <v>A</v>
          </cell>
          <cell r="J271" t="str">
            <v>DIRECTS</v>
          </cell>
          <cell r="K271" t="str">
            <v>Variable cost at standard</v>
          </cell>
          <cell r="L271" t="str">
            <v>OUVRIERE SPECIALISE</v>
          </cell>
          <cell r="M271">
            <v>45433</v>
          </cell>
          <cell r="N271"/>
          <cell r="O271">
            <v>19</v>
          </cell>
          <cell r="P271"/>
          <cell r="Q271"/>
          <cell r="R271"/>
          <cell r="S271" t="str">
            <v>CDD</v>
          </cell>
          <cell r="T271" t="str">
            <v>Contractuel</v>
          </cell>
          <cell r="U271">
            <v>45505</v>
          </cell>
          <cell r="V271">
            <v>45535</v>
          </cell>
        </row>
        <row r="272">
          <cell r="A272">
            <v>2434</v>
          </cell>
          <cell r="B272" t="str">
            <v>Madame</v>
          </cell>
          <cell r="C272" t="str">
            <v>KOUASMI NEDIA</v>
          </cell>
          <cell r="D272" t="str">
            <v>SAGE Tunisia</v>
          </cell>
          <cell r="E272" t="str">
            <v>PRODUCTION</v>
          </cell>
          <cell r="F272" t="str">
            <v>Couturière</v>
          </cell>
          <cell r="G272" t="str">
            <v>P7 AR</v>
          </cell>
          <cell r="H272" t="str">
            <v>FOUED HOMRANI</v>
          </cell>
          <cell r="I272" t="str">
            <v>A</v>
          </cell>
          <cell r="J272" t="str">
            <v>DIRECTS</v>
          </cell>
          <cell r="K272" t="str">
            <v>Variable cost at standard</v>
          </cell>
          <cell r="L272" t="str">
            <v>OUVRIERE SPECIALISE</v>
          </cell>
          <cell r="M272">
            <v>45436</v>
          </cell>
          <cell r="N272"/>
          <cell r="O272">
            <v>19</v>
          </cell>
          <cell r="P272"/>
          <cell r="Q272"/>
          <cell r="R272"/>
          <cell r="S272" t="str">
            <v>CDD</v>
          </cell>
          <cell r="T272" t="str">
            <v>Contractuel</v>
          </cell>
          <cell r="U272">
            <v>45505</v>
          </cell>
          <cell r="V272">
            <v>45535</v>
          </cell>
        </row>
        <row r="273">
          <cell r="A273">
            <v>2453</v>
          </cell>
          <cell r="B273" t="str">
            <v>Madame</v>
          </cell>
          <cell r="C273" t="str">
            <v>HKIRI BALKIS</v>
          </cell>
          <cell r="D273" t="str">
            <v>SAGE Tunisia</v>
          </cell>
          <cell r="E273" t="str">
            <v>PRODUCTION</v>
          </cell>
          <cell r="F273" t="str">
            <v>Contrôle qualité</v>
          </cell>
          <cell r="G273" t="str">
            <v>P7 AR</v>
          </cell>
          <cell r="H273" t="str">
            <v>FOUED HOMRANI</v>
          </cell>
          <cell r="I273" t="str">
            <v>A</v>
          </cell>
          <cell r="J273" t="str">
            <v>INDIRECTS</v>
          </cell>
          <cell r="K273" t="str">
            <v>Variable cost at standard</v>
          </cell>
          <cell r="L273" t="str">
            <v>OUVRIERE SPECIALISE</v>
          </cell>
          <cell r="M273">
            <v>45441</v>
          </cell>
          <cell r="N273"/>
          <cell r="O273">
            <v>19</v>
          </cell>
          <cell r="P273"/>
          <cell r="Q273"/>
          <cell r="R273"/>
          <cell r="S273" t="str">
            <v>CDD</v>
          </cell>
          <cell r="T273" t="str">
            <v>Contractuel</v>
          </cell>
          <cell r="U273">
            <v>45505</v>
          </cell>
          <cell r="V273">
            <v>45535</v>
          </cell>
        </row>
        <row r="274">
          <cell r="A274">
            <v>2495</v>
          </cell>
          <cell r="B274" t="str">
            <v>Madame</v>
          </cell>
          <cell r="C274" t="str">
            <v>HAMMAMI MAHA</v>
          </cell>
          <cell r="D274" t="str">
            <v>SAGE Tunisia</v>
          </cell>
          <cell r="E274" t="str">
            <v>PRODUCTION</v>
          </cell>
          <cell r="F274" t="str">
            <v>Couturière</v>
          </cell>
          <cell r="G274" t="str">
            <v>P7 AR</v>
          </cell>
          <cell r="H274" t="str">
            <v>FOUED HOMRANI</v>
          </cell>
          <cell r="I274" t="str">
            <v>A</v>
          </cell>
          <cell r="J274" t="str">
            <v>DIRECTS</v>
          </cell>
          <cell r="K274" t="str">
            <v>Variable cost at standard</v>
          </cell>
          <cell r="L274" t="str">
            <v>OUVRIERE SPECIALISE</v>
          </cell>
          <cell r="M274">
            <v>45454</v>
          </cell>
          <cell r="O274">
            <v>19</v>
          </cell>
          <cell r="P274"/>
          <cell r="S274" t="str">
            <v>CDD</v>
          </cell>
          <cell r="T274" t="str">
            <v>Contractuel</v>
          </cell>
          <cell r="U274">
            <v>45505</v>
          </cell>
          <cell r="V274">
            <v>45535</v>
          </cell>
        </row>
        <row r="275">
          <cell r="A275">
            <v>2499</v>
          </cell>
          <cell r="B275" t="str">
            <v>Madame</v>
          </cell>
          <cell r="C275" t="str">
            <v>OUELHEZI WISSAL</v>
          </cell>
          <cell r="D275" t="str">
            <v>SAGE Tunisia</v>
          </cell>
          <cell r="E275" t="str">
            <v>PRODUCTION</v>
          </cell>
          <cell r="F275" t="str">
            <v>Contrôle qualité</v>
          </cell>
          <cell r="G275" t="str">
            <v>P7 AR</v>
          </cell>
          <cell r="H275" t="str">
            <v>FOUED HOMRANI</v>
          </cell>
          <cell r="I275" t="str">
            <v>A</v>
          </cell>
          <cell r="J275" t="str">
            <v>INDIRECTS</v>
          </cell>
          <cell r="K275" t="str">
            <v>Variable cost at standard</v>
          </cell>
          <cell r="L275" t="str">
            <v>OUVRIERE SPECIALISE</v>
          </cell>
          <cell r="M275">
            <v>45455</v>
          </cell>
          <cell r="O275">
            <v>19</v>
          </cell>
          <cell r="P275"/>
          <cell r="S275" t="str">
            <v>CDD</v>
          </cell>
          <cell r="T275" t="str">
            <v>Contractuel</v>
          </cell>
          <cell r="U275">
            <v>45505</v>
          </cell>
          <cell r="V275">
            <v>45535</v>
          </cell>
        </row>
        <row r="276">
          <cell r="A276">
            <v>2513</v>
          </cell>
          <cell r="B276" t="str">
            <v>Madame</v>
          </cell>
          <cell r="C276" t="str">
            <v>MANAI JAMILA</v>
          </cell>
          <cell r="D276" t="str">
            <v>SAGE Tunisia</v>
          </cell>
          <cell r="E276" t="str">
            <v>PRODUCTION</v>
          </cell>
          <cell r="F276" t="str">
            <v>Couturière</v>
          </cell>
          <cell r="G276" t="str">
            <v>P7 AR</v>
          </cell>
          <cell r="H276" t="str">
            <v>FOUED HOMRANI</v>
          </cell>
          <cell r="I276" t="str">
            <v>A</v>
          </cell>
          <cell r="J276" t="str">
            <v>DIRECTS</v>
          </cell>
          <cell r="K276" t="str">
            <v>Variable cost at standard</v>
          </cell>
          <cell r="L276" t="str">
            <v>OUVRIERE SPECIALISE</v>
          </cell>
          <cell r="M276">
            <v>45471</v>
          </cell>
          <cell r="O276">
            <v>19</v>
          </cell>
          <cell r="S276" t="str">
            <v>CDD</v>
          </cell>
          <cell r="T276" t="str">
            <v>Contractuel</v>
          </cell>
          <cell r="U276">
            <v>45505</v>
          </cell>
          <cell r="V276">
            <v>45535</v>
          </cell>
        </row>
        <row r="277">
          <cell r="A277">
            <v>322</v>
          </cell>
          <cell r="B277" t="str">
            <v>Madame</v>
          </cell>
          <cell r="C277" t="str">
            <v>TALBI NAIMA</v>
          </cell>
          <cell r="D277" t="str">
            <v>SAGE Tunisia</v>
          </cell>
          <cell r="E277" t="str">
            <v>PRODUCTION</v>
          </cell>
          <cell r="F277" t="str">
            <v>Couturière</v>
          </cell>
          <cell r="G277" t="str">
            <v>Panda</v>
          </cell>
          <cell r="H277" t="str">
            <v>HASNA NASRAOUI</v>
          </cell>
          <cell r="I277" t="str">
            <v>A</v>
          </cell>
          <cell r="J277" t="str">
            <v>DIRECTS</v>
          </cell>
          <cell r="K277" t="str">
            <v>Variable cost at standard</v>
          </cell>
          <cell r="L277" t="str">
            <v>OUVRIERE SPECIALISE</v>
          </cell>
          <cell r="M277">
            <v>44109</v>
          </cell>
          <cell r="O277">
            <v>19</v>
          </cell>
          <cell r="P277"/>
          <cell r="Q277"/>
          <cell r="R277"/>
          <cell r="S277" t="str">
            <v>CDD</v>
          </cell>
          <cell r="T277" t="str">
            <v>Contractuel</v>
          </cell>
          <cell r="U277">
            <v>45505</v>
          </cell>
          <cell r="V277">
            <v>45535</v>
          </cell>
        </row>
        <row r="278">
          <cell r="A278">
            <v>323</v>
          </cell>
          <cell r="B278" t="str">
            <v>Madame</v>
          </cell>
          <cell r="C278" t="str">
            <v>CHAIEB NAIMA</v>
          </cell>
          <cell r="D278" t="str">
            <v>SAGE Tunisia</v>
          </cell>
          <cell r="E278" t="str">
            <v>PRODUCTION</v>
          </cell>
          <cell r="F278" t="str">
            <v>Couturière</v>
          </cell>
          <cell r="G278" t="str">
            <v>Panda</v>
          </cell>
          <cell r="H278" t="str">
            <v>HASNA NASRAOUI</v>
          </cell>
          <cell r="I278" t="str">
            <v>A</v>
          </cell>
          <cell r="J278" t="str">
            <v>DIRECTS</v>
          </cell>
          <cell r="K278" t="str">
            <v>Variable cost at standard</v>
          </cell>
          <cell r="L278" t="str">
            <v>OUVRIERE SPECIALISE</v>
          </cell>
          <cell r="M278">
            <v>44110</v>
          </cell>
          <cell r="O278">
            <v>19</v>
          </cell>
          <cell r="P278"/>
          <cell r="Q278"/>
          <cell r="R278"/>
          <cell r="S278" t="str">
            <v>CDD</v>
          </cell>
          <cell r="T278" t="str">
            <v>Contractuel</v>
          </cell>
          <cell r="U278">
            <v>45505</v>
          </cell>
          <cell r="V278">
            <v>45535</v>
          </cell>
        </row>
        <row r="279">
          <cell r="A279">
            <v>364</v>
          </cell>
          <cell r="B279" t="str">
            <v>Madame</v>
          </cell>
          <cell r="C279" t="str">
            <v>THABET SALMA</v>
          </cell>
          <cell r="D279" t="str">
            <v>SAGE Tunisia</v>
          </cell>
          <cell r="E279" t="str">
            <v>PRODUCTION</v>
          </cell>
          <cell r="F279" t="str">
            <v>Couturière</v>
          </cell>
          <cell r="G279" t="str">
            <v>Panda</v>
          </cell>
          <cell r="H279" t="str">
            <v>HASNA NASRAOUI</v>
          </cell>
          <cell r="I279" t="str">
            <v>A</v>
          </cell>
          <cell r="J279" t="str">
            <v>DIRECTS</v>
          </cell>
          <cell r="K279" t="str">
            <v>Variable cost at standard</v>
          </cell>
          <cell r="L279" t="str">
            <v>OUVRIERE SPECIALISE</v>
          </cell>
          <cell r="M279">
            <v>44123</v>
          </cell>
          <cell r="O279">
            <v>19</v>
          </cell>
          <cell r="P279"/>
          <cell r="Q279"/>
          <cell r="R279"/>
          <cell r="S279" t="str">
            <v>CDD</v>
          </cell>
          <cell r="T279" t="str">
            <v>Contractuel</v>
          </cell>
          <cell r="U279">
            <v>45505</v>
          </cell>
          <cell r="V279">
            <v>45535</v>
          </cell>
        </row>
        <row r="280">
          <cell r="A280">
            <v>427</v>
          </cell>
          <cell r="B280" t="str">
            <v>Mlle</v>
          </cell>
          <cell r="C280" t="str">
            <v>SALHI OUMAYMA</v>
          </cell>
          <cell r="D280" t="str">
            <v>SAGE Tunisia</v>
          </cell>
          <cell r="E280" t="str">
            <v>PRODUCTION</v>
          </cell>
          <cell r="F280" t="str">
            <v>Couturière</v>
          </cell>
          <cell r="G280" t="str">
            <v>Panda</v>
          </cell>
          <cell r="H280" t="str">
            <v>HASNA NASRAOUI</v>
          </cell>
          <cell r="I280" t="str">
            <v>A</v>
          </cell>
          <cell r="J280" t="str">
            <v>DIRECTS</v>
          </cell>
          <cell r="K280" t="str">
            <v>Variable cost at standard</v>
          </cell>
          <cell r="L280" t="str">
            <v>OUVRIERE SPECIALISE</v>
          </cell>
          <cell r="M280">
            <v>44228</v>
          </cell>
          <cell r="N280" t="str">
            <v/>
          </cell>
          <cell r="O280">
            <v>19</v>
          </cell>
          <cell r="P280"/>
          <cell r="Q280"/>
          <cell r="R280"/>
          <cell r="S280" t="str">
            <v>CDD</v>
          </cell>
          <cell r="T280" t="str">
            <v>Contractuel</v>
          </cell>
          <cell r="U280">
            <v>45505</v>
          </cell>
          <cell r="V280">
            <v>45535</v>
          </cell>
        </row>
        <row r="281">
          <cell r="A281">
            <v>433</v>
          </cell>
          <cell r="B281" t="str">
            <v>Madame</v>
          </cell>
          <cell r="C281" t="str">
            <v>ZAIRI WAHIBA</v>
          </cell>
          <cell r="D281" t="str">
            <v>SAGE Tunisia</v>
          </cell>
          <cell r="E281" t="str">
            <v>PRODUCTION</v>
          </cell>
          <cell r="F281" t="str">
            <v>Couturière</v>
          </cell>
          <cell r="G281" t="str">
            <v>Panda</v>
          </cell>
          <cell r="H281" t="str">
            <v>HASNA NASRAOUI</v>
          </cell>
          <cell r="I281" t="str">
            <v>A</v>
          </cell>
          <cell r="J281" t="str">
            <v>DIRECTS</v>
          </cell>
          <cell r="K281" t="str">
            <v>Variable cost at standard</v>
          </cell>
          <cell r="L281" t="str">
            <v>OUVRIERE SPECIALISE</v>
          </cell>
          <cell r="M281">
            <v>44235</v>
          </cell>
          <cell r="O281">
            <v>19</v>
          </cell>
          <cell r="P281"/>
          <cell r="Q281"/>
          <cell r="R281"/>
          <cell r="S281" t="str">
            <v>CDD</v>
          </cell>
          <cell r="T281" t="str">
            <v>Contractuel</v>
          </cell>
          <cell r="U281">
            <v>45505</v>
          </cell>
          <cell r="V281">
            <v>45535</v>
          </cell>
        </row>
        <row r="282">
          <cell r="A282">
            <v>487</v>
          </cell>
          <cell r="B282" t="str">
            <v>Mlle</v>
          </cell>
          <cell r="C282" t="str">
            <v>BEN HAMOUDA NOURA</v>
          </cell>
          <cell r="D282" t="str">
            <v>SAGE Tunisia</v>
          </cell>
          <cell r="E282" t="str">
            <v>PRODUCTION</v>
          </cell>
          <cell r="F282" t="str">
            <v>Couturière</v>
          </cell>
          <cell r="G282" t="str">
            <v>Panda</v>
          </cell>
          <cell r="H282" t="str">
            <v>HASNA NASRAOUI</v>
          </cell>
          <cell r="I282" t="str">
            <v>A</v>
          </cell>
          <cell r="J282" t="str">
            <v>DIRECTS</v>
          </cell>
          <cell r="K282" t="str">
            <v>Variable cost at standard</v>
          </cell>
          <cell r="L282" t="str">
            <v>OUVRIERE SPECIALISE</v>
          </cell>
          <cell r="M282">
            <v>44271</v>
          </cell>
          <cell r="N282" t="str">
            <v/>
          </cell>
          <cell r="O282">
            <v>19</v>
          </cell>
          <cell r="P282"/>
          <cell r="Q282"/>
          <cell r="R282"/>
          <cell r="S282" t="str">
            <v>CDD</v>
          </cell>
          <cell r="T282" t="str">
            <v>Contractuel</v>
          </cell>
          <cell r="U282">
            <v>45505</v>
          </cell>
          <cell r="V282">
            <v>45535</v>
          </cell>
        </row>
        <row r="283">
          <cell r="A283">
            <v>520</v>
          </cell>
          <cell r="B283" t="str">
            <v>Madame</v>
          </cell>
          <cell r="C283" t="str">
            <v>FARHANI OLFA</v>
          </cell>
          <cell r="D283" t="str">
            <v>SAGE Tunisia</v>
          </cell>
          <cell r="E283" t="str">
            <v>PRODUCTION</v>
          </cell>
          <cell r="F283" t="str">
            <v>Couturière</v>
          </cell>
          <cell r="G283" t="str">
            <v>Panda</v>
          </cell>
          <cell r="H283" t="str">
            <v>HASNA NASRAOUI</v>
          </cell>
          <cell r="I283" t="str">
            <v>A</v>
          </cell>
          <cell r="J283" t="str">
            <v>DIRECTS</v>
          </cell>
          <cell r="K283" t="str">
            <v>Variable cost at standard</v>
          </cell>
          <cell r="L283" t="str">
            <v>OUVRIERE SPECIALISE</v>
          </cell>
          <cell r="M283">
            <v>44285</v>
          </cell>
          <cell r="N283" t="str">
            <v/>
          </cell>
          <cell r="O283">
            <v>19</v>
          </cell>
          <cell r="P283"/>
          <cell r="Q283"/>
          <cell r="R283"/>
          <cell r="S283" t="str">
            <v>CDD</v>
          </cell>
          <cell r="T283" t="str">
            <v>Contractuel</v>
          </cell>
          <cell r="U283">
            <v>45505</v>
          </cell>
          <cell r="V283">
            <v>45535</v>
          </cell>
        </row>
        <row r="284">
          <cell r="A284">
            <v>532</v>
          </cell>
          <cell r="B284" t="str">
            <v>Madame</v>
          </cell>
          <cell r="C284" t="str">
            <v>HAOUACHI BAHIA</v>
          </cell>
          <cell r="D284" t="str">
            <v>SAGE Tunisia</v>
          </cell>
          <cell r="E284" t="str">
            <v>PRODUCTION</v>
          </cell>
          <cell r="F284" t="str">
            <v>Couturière</v>
          </cell>
          <cell r="G284" t="str">
            <v>Panda</v>
          </cell>
          <cell r="H284" t="str">
            <v>HASNA NASRAOUI</v>
          </cell>
          <cell r="I284" t="str">
            <v>A</v>
          </cell>
          <cell r="J284" t="str">
            <v>DIRECTS</v>
          </cell>
          <cell r="K284" t="str">
            <v>Variable cost at standard</v>
          </cell>
          <cell r="L284" t="str">
            <v>OUVRIERE SPECIALISE</v>
          </cell>
          <cell r="M284">
            <v>44287</v>
          </cell>
          <cell r="N284" t="str">
            <v/>
          </cell>
          <cell r="O284">
            <v>19</v>
          </cell>
          <cell r="P284"/>
          <cell r="Q284"/>
          <cell r="R284"/>
          <cell r="S284" t="str">
            <v>CDD</v>
          </cell>
          <cell r="T284" t="str">
            <v>Contractuel</v>
          </cell>
          <cell r="U284">
            <v>45505</v>
          </cell>
          <cell r="V284">
            <v>45535</v>
          </cell>
        </row>
        <row r="285">
          <cell r="A285">
            <v>628</v>
          </cell>
          <cell r="B285" t="str">
            <v>Monsieur</v>
          </cell>
          <cell r="C285" t="str">
            <v>JLASSI FAKHRI</v>
          </cell>
          <cell r="D285" t="str">
            <v>SAGE Tunisia</v>
          </cell>
          <cell r="E285" t="str">
            <v>PRODUCTION</v>
          </cell>
          <cell r="F285" t="str">
            <v>Couturière</v>
          </cell>
          <cell r="G285" t="str">
            <v>Panda</v>
          </cell>
          <cell r="H285" t="str">
            <v>HASNA NASRAOUI</v>
          </cell>
          <cell r="I285" t="str">
            <v>A</v>
          </cell>
          <cell r="J285" t="str">
            <v>DIRECTS</v>
          </cell>
          <cell r="K285" t="str">
            <v>Variable cost at standard</v>
          </cell>
          <cell r="L285" t="str">
            <v>OUVRIER SPECIALISE</v>
          </cell>
          <cell r="M285">
            <v>44389</v>
          </cell>
          <cell r="O285">
            <v>19</v>
          </cell>
          <cell r="P285"/>
          <cell r="Q285"/>
          <cell r="R285"/>
          <cell r="S285" t="str">
            <v>CDD</v>
          </cell>
          <cell r="T285" t="str">
            <v>Contractuel</v>
          </cell>
          <cell r="U285">
            <v>45505</v>
          </cell>
          <cell r="V285">
            <v>45565</v>
          </cell>
        </row>
        <row r="286">
          <cell r="A286">
            <v>670</v>
          </cell>
          <cell r="B286" t="str">
            <v>Mlle</v>
          </cell>
          <cell r="C286" t="str">
            <v>MAHMOUDI SOUMAYA</v>
          </cell>
          <cell r="D286" t="str">
            <v>SAGE Tunisia</v>
          </cell>
          <cell r="E286" t="str">
            <v>QUALITE</v>
          </cell>
          <cell r="F286" t="str">
            <v>Fire W</v>
          </cell>
          <cell r="G286" t="str">
            <v>Panda</v>
          </cell>
          <cell r="H286" t="str">
            <v>Fakhri</v>
          </cell>
          <cell r="I286" t="str">
            <v>A</v>
          </cell>
          <cell r="J286" t="str">
            <v>INDIRECTS</v>
          </cell>
          <cell r="K286" t="str">
            <v>Variable cost at standard</v>
          </cell>
          <cell r="L286" t="str">
            <v>Contrôleur Qualité</v>
          </cell>
          <cell r="M286">
            <v>44459</v>
          </cell>
          <cell r="N286" t="str">
            <v/>
          </cell>
          <cell r="O286">
            <v>19</v>
          </cell>
          <cell r="P286"/>
          <cell r="Q286"/>
          <cell r="R286"/>
          <cell r="S286" t="str">
            <v>CDD</v>
          </cell>
          <cell r="T286" t="str">
            <v>Contractuel</v>
          </cell>
          <cell r="U286">
            <v>45505</v>
          </cell>
          <cell r="V286">
            <v>45596</v>
          </cell>
        </row>
        <row r="287">
          <cell r="A287">
            <v>755</v>
          </cell>
          <cell r="B287" t="str">
            <v>Monsieur</v>
          </cell>
          <cell r="C287" t="str">
            <v>FERJANI ACHRAF</v>
          </cell>
          <cell r="D287" t="str">
            <v>SAGE Tunisia</v>
          </cell>
          <cell r="E287" t="str">
            <v>PRODUCTION</v>
          </cell>
          <cell r="F287" t="str">
            <v>WIRE</v>
          </cell>
          <cell r="G287" t="str">
            <v>Panda</v>
          </cell>
          <cell r="H287" t="str">
            <v>HASNA NASRAOUI</v>
          </cell>
          <cell r="I287" t="str">
            <v>A</v>
          </cell>
          <cell r="J287" t="str">
            <v>DIRECTS</v>
          </cell>
          <cell r="K287" t="str">
            <v>Variable cost at standard</v>
          </cell>
          <cell r="L287" t="str">
            <v>OUVRIER SPECIALISE</v>
          </cell>
          <cell r="M287">
            <v>44544</v>
          </cell>
          <cell r="O287">
            <v>19</v>
          </cell>
          <cell r="P287"/>
          <cell r="Q287"/>
          <cell r="R287"/>
          <cell r="S287" t="str">
            <v>CDD</v>
          </cell>
          <cell r="T287" t="str">
            <v>Contractuel</v>
          </cell>
          <cell r="U287">
            <v>45505</v>
          </cell>
          <cell r="V287">
            <v>45535</v>
          </cell>
        </row>
        <row r="288">
          <cell r="A288">
            <v>839</v>
          </cell>
          <cell r="B288" t="str">
            <v>Monsieur</v>
          </cell>
          <cell r="C288" t="str">
            <v>CHAOUCH MOHAMED FIRAS</v>
          </cell>
          <cell r="D288" t="str">
            <v>SAGE Tunisia</v>
          </cell>
          <cell r="E288" t="str">
            <v>PRODUCTION</v>
          </cell>
          <cell r="F288" t="str">
            <v>WIRE</v>
          </cell>
          <cell r="G288" t="str">
            <v>Panda</v>
          </cell>
          <cell r="H288" t="str">
            <v>HASNA NASRAOUI</v>
          </cell>
          <cell r="I288" t="str">
            <v>A</v>
          </cell>
          <cell r="J288" t="str">
            <v>DIRECTS</v>
          </cell>
          <cell r="K288" t="str">
            <v>Variable cost at standard</v>
          </cell>
          <cell r="L288" t="str">
            <v>OUVRIER SPECIALISE</v>
          </cell>
          <cell r="M288">
            <v>44607</v>
          </cell>
          <cell r="O288">
            <v>19</v>
          </cell>
          <cell r="P288"/>
          <cell r="Q288"/>
          <cell r="R288"/>
          <cell r="S288" t="str">
            <v>CDD</v>
          </cell>
          <cell r="T288" t="str">
            <v>Contractuel</v>
          </cell>
          <cell r="U288">
            <v>45505</v>
          </cell>
          <cell r="V288">
            <v>45535</v>
          </cell>
        </row>
        <row r="289">
          <cell r="A289">
            <v>1020</v>
          </cell>
          <cell r="B289" t="str">
            <v>Madame</v>
          </cell>
          <cell r="C289" t="str">
            <v>HARRABI MARWA</v>
          </cell>
          <cell r="D289" t="str">
            <v>SAGE Tunisia</v>
          </cell>
          <cell r="E289" t="str">
            <v>PRODUCTION</v>
          </cell>
          <cell r="F289" t="str">
            <v>WIRE</v>
          </cell>
          <cell r="G289" t="str">
            <v>Panda</v>
          </cell>
          <cell r="H289" t="str">
            <v>HASNA NASRAOUI</v>
          </cell>
          <cell r="I289" t="str">
            <v>A</v>
          </cell>
          <cell r="J289" t="str">
            <v>DIRECTS</v>
          </cell>
          <cell r="K289" t="str">
            <v>Variable cost at standard</v>
          </cell>
          <cell r="L289" t="str">
            <v>OUVRIERE SPECIALISE</v>
          </cell>
          <cell r="M289">
            <v>44739</v>
          </cell>
          <cell r="O289">
            <v>19</v>
          </cell>
          <cell r="P289"/>
          <cell r="Q289"/>
          <cell r="R289"/>
          <cell r="S289" t="str">
            <v>CDD</v>
          </cell>
          <cell r="T289" t="str">
            <v>Contractuel</v>
          </cell>
          <cell r="U289">
            <v>45505</v>
          </cell>
          <cell r="V289">
            <v>45535</v>
          </cell>
        </row>
        <row r="290">
          <cell r="A290">
            <v>1135</v>
          </cell>
          <cell r="B290" t="str">
            <v>Madame</v>
          </cell>
          <cell r="C290" t="str">
            <v>SAKR LARA</v>
          </cell>
          <cell r="D290" t="str">
            <v>SAGE Tunisia</v>
          </cell>
          <cell r="E290" t="str">
            <v>PRODUCTION</v>
          </cell>
          <cell r="F290" t="str">
            <v>Team leader</v>
          </cell>
          <cell r="G290" t="str">
            <v>Panda</v>
          </cell>
          <cell r="H290" t="str">
            <v>HASNA NASRAOUI</v>
          </cell>
          <cell r="I290" t="str">
            <v>A</v>
          </cell>
          <cell r="J290" t="str">
            <v>INDIRECTS</v>
          </cell>
          <cell r="K290" t="str">
            <v>Variable cost at standard</v>
          </cell>
          <cell r="L290" t="str">
            <v>OUVRIERE SPECIALISE</v>
          </cell>
          <cell r="M290">
            <v>44830</v>
          </cell>
          <cell r="N290"/>
          <cell r="O290">
            <v>19</v>
          </cell>
          <cell r="P290"/>
          <cell r="Q290"/>
          <cell r="R290"/>
          <cell r="S290" t="str">
            <v>CDD</v>
          </cell>
          <cell r="T290" t="str">
            <v>Contractuel</v>
          </cell>
          <cell r="U290">
            <v>45505</v>
          </cell>
          <cell r="V290">
            <v>45565</v>
          </cell>
        </row>
        <row r="291">
          <cell r="A291">
            <v>1160</v>
          </cell>
          <cell r="B291" t="str">
            <v>Madame</v>
          </cell>
          <cell r="C291" t="str">
            <v>RIAHI NESSRINE</v>
          </cell>
          <cell r="D291" t="str">
            <v>SAGE Tunisia</v>
          </cell>
          <cell r="E291" t="str">
            <v>PRODUCTION</v>
          </cell>
          <cell r="F291" t="str">
            <v>WIRE</v>
          </cell>
          <cell r="G291" t="str">
            <v>Panda</v>
          </cell>
          <cell r="H291" t="str">
            <v>HASNA NASRAOUI</v>
          </cell>
          <cell r="I291" t="str">
            <v>A</v>
          </cell>
          <cell r="J291" t="str">
            <v>DIRECTS</v>
          </cell>
          <cell r="K291" t="str">
            <v>Variable cost at standard</v>
          </cell>
          <cell r="L291" t="str">
            <v>OUVRIERE SPECIALISE</v>
          </cell>
          <cell r="M291">
            <v>44844</v>
          </cell>
          <cell r="N291"/>
          <cell r="O291">
            <v>19</v>
          </cell>
          <cell r="P291"/>
          <cell r="Q291"/>
          <cell r="R291"/>
          <cell r="S291" t="str">
            <v>CDD</v>
          </cell>
          <cell r="T291" t="str">
            <v>Contractuel</v>
          </cell>
          <cell r="U291">
            <v>45505</v>
          </cell>
          <cell r="V291">
            <v>45535</v>
          </cell>
        </row>
        <row r="292">
          <cell r="A292">
            <v>1218</v>
          </cell>
          <cell r="B292" t="str">
            <v>Mlle</v>
          </cell>
          <cell r="C292" t="str">
            <v>DAAJI ABIR</v>
          </cell>
          <cell r="D292" t="str">
            <v>SAGE Tunisia</v>
          </cell>
          <cell r="E292" t="str">
            <v>PRODUCTION</v>
          </cell>
          <cell r="F292" t="str">
            <v>WIRE</v>
          </cell>
          <cell r="G292" t="str">
            <v>Panda</v>
          </cell>
          <cell r="H292" t="str">
            <v>HASNA NASRAOUI</v>
          </cell>
          <cell r="I292" t="str">
            <v>A</v>
          </cell>
          <cell r="J292" t="str">
            <v>DIRECTS</v>
          </cell>
          <cell r="K292" t="str">
            <v>Variable cost at standard</v>
          </cell>
          <cell r="L292" t="str">
            <v>WIRE</v>
          </cell>
          <cell r="M292">
            <v>44943</v>
          </cell>
          <cell r="N292"/>
          <cell r="O292">
            <v>19</v>
          </cell>
          <cell r="P292"/>
          <cell r="Q292"/>
          <cell r="R292"/>
          <cell r="S292" t="str">
            <v>CDD</v>
          </cell>
          <cell r="T292" t="str">
            <v>Contractuel</v>
          </cell>
          <cell r="U292">
            <v>45505</v>
          </cell>
          <cell r="V292">
            <v>45535</v>
          </cell>
        </row>
        <row r="293">
          <cell r="A293">
            <v>1516</v>
          </cell>
          <cell r="B293" t="str">
            <v>Madame</v>
          </cell>
          <cell r="C293" t="str">
            <v>JEBALI RIM</v>
          </cell>
          <cell r="D293" t="str">
            <v>SAGE Tunisia</v>
          </cell>
          <cell r="E293" t="str">
            <v>PRODUCTION</v>
          </cell>
          <cell r="F293" t="str">
            <v>Couturière</v>
          </cell>
          <cell r="G293" t="str">
            <v>Panda</v>
          </cell>
          <cell r="H293" t="str">
            <v>HASNA NASRAOUI</v>
          </cell>
          <cell r="I293" t="str">
            <v>A</v>
          </cell>
          <cell r="J293" t="str">
            <v>DIRECTS</v>
          </cell>
          <cell r="K293" t="str">
            <v>Variable cost at standard</v>
          </cell>
          <cell r="L293" t="str">
            <v>OUVRIER SPECIALISE</v>
          </cell>
          <cell r="M293">
            <v>45078</v>
          </cell>
          <cell r="O293">
            <v>19</v>
          </cell>
          <cell r="P293"/>
          <cell r="Q293"/>
          <cell r="R293"/>
          <cell r="S293" t="str">
            <v>CDD</v>
          </cell>
          <cell r="T293" t="str">
            <v>Contractuel</v>
          </cell>
          <cell r="U293">
            <v>45505</v>
          </cell>
          <cell r="V293">
            <v>45565</v>
          </cell>
        </row>
        <row r="294">
          <cell r="A294">
            <v>1522</v>
          </cell>
          <cell r="B294" t="str">
            <v>Madame</v>
          </cell>
          <cell r="C294" t="str">
            <v>ELAARFAWI HOUWAYDA</v>
          </cell>
          <cell r="D294" t="str">
            <v>SAGE Tunisia</v>
          </cell>
          <cell r="E294" t="str">
            <v>PRODUCTION</v>
          </cell>
          <cell r="F294" t="str">
            <v>Couturière</v>
          </cell>
          <cell r="G294" t="str">
            <v>Panda</v>
          </cell>
          <cell r="H294" t="str">
            <v>HASNA NASRAOUI</v>
          </cell>
          <cell r="I294" t="str">
            <v>A</v>
          </cell>
          <cell r="J294" t="str">
            <v>DIRECTS</v>
          </cell>
          <cell r="K294" t="str">
            <v>Variable cost at standard</v>
          </cell>
          <cell r="L294" t="str">
            <v>OUVRIER SPECIALISE</v>
          </cell>
          <cell r="M294">
            <v>45078</v>
          </cell>
          <cell r="O294">
            <v>19</v>
          </cell>
          <cell r="P294"/>
          <cell r="Q294"/>
          <cell r="R294"/>
          <cell r="S294" t="str">
            <v>CDD</v>
          </cell>
          <cell r="T294" t="str">
            <v>Contractuel</v>
          </cell>
          <cell r="U294">
            <v>45505</v>
          </cell>
          <cell r="V294">
            <v>45565</v>
          </cell>
        </row>
        <row r="295">
          <cell r="A295">
            <v>1552</v>
          </cell>
          <cell r="B295" t="str">
            <v>Madame</v>
          </cell>
          <cell r="C295" t="str">
            <v>HAMMAMI ABIR</v>
          </cell>
          <cell r="D295" t="str">
            <v>SAGE Tunisia</v>
          </cell>
          <cell r="E295" t="str">
            <v>PRODUCTION</v>
          </cell>
          <cell r="F295" t="str">
            <v>Couturière</v>
          </cell>
          <cell r="G295" t="str">
            <v>Panda</v>
          </cell>
          <cell r="H295" t="str">
            <v>HASNA NASRAOUI</v>
          </cell>
          <cell r="I295" t="str">
            <v>A</v>
          </cell>
          <cell r="J295" t="str">
            <v>DIRECTS</v>
          </cell>
          <cell r="K295" t="str">
            <v>Variable cost at standard</v>
          </cell>
          <cell r="L295" t="str">
            <v>OUVRIER SPECIALISE</v>
          </cell>
          <cell r="M295">
            <v>45091</v>
          </cell>
          <cell r="O295">
            <v>19</v>
          </cell>
          <cell r="P295"/>
          <cell r="Q295"/>
          <cell r="R295"/>
          <cell r="S295" t="str">
            <v>CDD</v>
          </cell>
          <cell r="T295" t="str">
            <v>Contractuel</v>
          </cell>
          <cell r="U295">
            <v>45505</v>
          </cell>
          <cell r="V295">
            <v>45565</v>
          </cell>
        </row>
        <row r="296">
          <cell r="A296">
            <v>1555</v>
          </cell>
          <cell r="B296" t="str">
            <v>Madame</v>
          </cell>
          <cell r="C296" t="str">
            <v>CHEWELI INES</v>
          </cell>
          <cell r="D296" t="str">
            <v>SAGE Tunisia</v>
          </cell>
          <cell r="E296" t="str">
            <v>PRODUCTION</v>
          </cell>
          <cell r="F296" t="str">
            <v>Couturière</v>
          </cell>
          <cell r="G296" t="str">
            <v>Panda</v>
          </cell>
          <cell r="H296" t="str">
            <v>HASNA NASRAOUI</v>
          </cell>
          <cell r="I296" t="str">
            <v>A</v>
          </cell>
          <cell r="J296" t="str">
            <v>DIRECTS</v>
          </cell>
          <cell r="K296" t="str">
            <v>Variable cost at standard</v>
          </cell>
          <cell r="L296" t="str">
            <v>OUVRIER SPECIALISE</v>
          </cell>
          <cell r="M296">
            <v>45092</v>
          </cell>
          <cell r="O296">
            <v>19</v>
          </cell>
          <cell r="P296"/>
          <cell r="Q296"/>
          <cell r="R296"/>
          <cell r="S296" t="str">
            <v>CDD</v>
          </cell>
          <cell r="T296" t="str">
            <v>Contractuel</v>
          </cell>
          <cell r="U296">
            <v>45505</v>
          </cell>
          <cell r="V296">
            <v>45565</v>
          </cell>
        </row>
        <row r="297">
          <cell r="A297">
            <v>1621</v>
          </cell>
          <cell r="B297" t="str">
            <v>Mlle</v>
          </cell>
          <cell r="C297" t="str">
            <v>SOUDENI RANIA</v>
          </cell>
          <cell r="D297" t="str">
            <v>SAGE Tunisia</v>
          </cell>
          <cell r="E297" t="str">
            <v>PRODUCTION</v>
          </cell>
          <cell r="F297" t="str">
            <v>Alimentatrice</v>
          </cell>
          <cell r="G297" t="str">
            <v>Panda</v>
          </cell>
          <cell r="H297" t="str">
            <v>HASNA NASRAOUI</v>
          </cell>
          <cell r="I297" t="str">
            <v>A</v>
          </cell>
          <cell r="J297" t="str">
            <v>DIRECTS</v>
          </cell>
          <cell r="K297" t="str">
            <v>Variable cost at standard</v>
          </cell>
          <cell r="L297" t="str">
            <v>OUVRIERE SPECIALISE</v>
          </cell>
          <cell r="M297">
            <v>45177</v>
          </cell>
          <cell r="O297">
            <v>19</v>
          </cell>
          <cell r="P297"/>
          <cell r="Q297"/>
          <cell r="R297"/>
          <cell r="S297" t="str">
            <v>CDD</v>
          </cell>
          <cell r="T297" t="str">
            <v>Contractuel</v>
          </cell>
          <cell r="U297">
            <v>45505</v>
          </cell>
          <cell r="V297">
            <v>45535</v>
          </cell>
        </row>
        <row r="298">
          <cell r="A298">
            <v>1622</v>
          </cell>
          <cell r="B298" t="str">
            <v>Madame</v>
          </cell>
          <cell r="C298" t="str">
            <v>CHOUCHENE WAHIDA</v>
          </cell>
          <cell r="D298" t="str">
            <v>SAGE Tunisia</v>
          </cell>
          <cell r="E298" t="str">
            <v>PRODUCTION</v>
          </cell>
          <cell r="F298" t="str">
            <v>Couturière</v>
          </cell>
          <cell r="G298" t="str">
            <v>Panda</v>
          </cell>
          <cell r="H298" t="str">
            <v>HASNA NASRAOUI</v>
          </cell>
          <cell r="I298" t="str">
            <v>A</v>
          </cell>
          <cell r="J298" t="str">
            <v>DIRECTS</v>
          </cell>
          <cell r="K298" t="str">
            <v>Variable cost at standard</v>
          </cell>
          <cell r="L298" t="str">
            <v>OUVRIERE SPECIALISE</v>
          </cell>
          <cell r="M298">
            <v>45180</v>
          </cell>
          <cell r="O298">
            <v>19</v>
          </cell>
          <cell r="P298"/>
          <cell r="Q298"/>
          <cell r="R298"/>
          <cell r="S298" t="str">
            <v>CDD</v>
          </cell>
          <cell r="T298" t="str">
            <v>Contractuel</v>
          </cell>
          <cell r="U298">
            <v>45505</v>
          </cell>
          <cell r="V298">
            <v>45535</v>
          </cell>
        </row>
        <row r="299">
          <cell r="A299">
            <v>1637</v>
          </cell>
          <cell r="B299" t="str">
            <v>Mlle</v>
          </cell>
          <cell r="C299" t="str">
            <v>JABRI NABILA</v>
          </cell>
          <cell r="D299" t="str">
            <v>SAGE Tunisia</v>
          </cell>
          <cell r="E299" t="str">
            <v>PRODUCTION</v>
          </cell>
          <cell r="F299" t="str">
            <v>Couturière</v>
          </cell>
          <cell r="G299" t="str">
            <v>Panda</v>
          </cell>
          <cell r="H299" t="str">
            <v>HASNA NASRAOUI</v>
          </cell>
          <cell r="I299" t="str">
            <v>A</v>
          </cell>
          <cell r="J299" t="str">
            <v>DIRECTS</v>
          </cell>
          <cell r="K299" t="str">
            <v>Variable cost at standard</v>
          </cell>
          <cell r="L299" t="str">
            <v>OUVRIERE SPECIALISE</v>
          </cell>
          <cell r="M299">
            <v>45183</v>
          </cell>
          <cell r="O299">
            <v>19</v>
          </cell>
          <cell r="P299"/>
          <cell r="Q299"/>
          <cell r="R299"/>
          <cell r="S299" t="str">
            <v>CDD</v>
          </cell>
          <cell r="T299" t="str">
            <v>Contractuel</v>
          </cell>
          <cell r="U299">
            <v>45505</v>
          </cell>
          <cell r="V299">
            <v>45535</v>
          </cell>
        </row>
        <row r="300">
          <cell r="A300">
            <v>1638</v>
          </cell>
          <cell r="B300" t="str">
            <v>Mlle</v>
          </cell>
          <cell r="C300" t="str">
            <v>JABRI SAFA</v>
          </cell>
          <cell r="D300" t="str">
            <v>SAGE Tunisia</v>
          </cell>
          <cell r="E300" t="str">
            <v>PRODUCTION</v>
          </cell>
          <cell r="F300" t="str">
            <v>Couturière</v>
          </cell>
          <cell r="G300" t="str">
            <v>Panda</v>
          </cell>
          <cell r="H300" t="str">
            <v>HASNA NASRAOUI</v>
          </cell>
          <cell r="I300" t="str">
            <v>A</v>
          </cell>
          <cell r="J300" t="str">
            <v>DIRECTS</v>
          </cell>
          <cell r="K300" t="str">
            <v>Variable cost at standard</v>
          </cell>
          <cell r="L300" t="str">
            <v>OUVRIERE SPECIALISE</v>
          </cell>
          <cell r="M300">
            <v>45183</v>
          </cell>
          <cell r="O300">
            <v>19</v>
          </cell>
          <cell r="P300"/>
          <cell r="Q300"/>
          <cell r="R300"/>
          <cell r="S300" t="str">
            <v>CDD</v>
          </cell>
          <cell r="T300" t="str">
            <v>Contractuel</v>
          </cell>
          <cell r="U300">
            <v>45505</v>
          </cell>
          <cell r="V300">
            <v>45535</v>
          </cell>
        </row>
        <row r="301">
          <cell r="A301">
            <v>1656</v>
          </cell>
          <cell r="B301" t="str">
            <v>Madame</v>
          </cell>
          <cell r="C301" t="str">
            <v>KLAI AMEL</v>
          </cell>
          <cell r="D301" t="str">
            <v>SAGE Tunisia</v>
          </cell>
          <cell r="E301" t="str">
            <v>PRODUCTION</v>
          </cell>
          <cell r="F301" t="str">
            <v>Couturière</v>
          </cell>
          <cell r="G301" t="str">
            <v>Panda</v>
          </cell>
          <cell r="H301" t="str">
            <v>HASNA NASRAOUI</v>
          </cell>
          <cell r="I301" t="str">
            <v>A</v>
          </cell>
          <cell r="J301" t="str">
            <v>DIRECTS</v>
          </cell>
          <cell r="K301" t="str">
            <v>Variable cost at standard</v>
          </cell>
          <cell r="L301" t="str">
            <v>OUVRIERE SPECIALISE</v>
          </cell>
          <cell r="M301">
            <v>45190</v>
          </cell>
          <cell r="O301">
            <v>19</v>
          </cell>
          <cell r="P301"/>
          <cell r="Q301"/>
          <cell r="R301"/>
          <cell r="S301" t="str">
            <v>CDD</v>
          </cell>
          <cell r="T301" t="str">
            <v>Contractuel</v>
          </cell>
          <cell r="U301">
            <v>45505</v>
          </cell>
          <cell r="V301">
            <v>45535</v>
          </cell>
        </row>
        <row r="302">
          <cell r="A302">
            <v>1667</v>
          </cell>
          <cell r="B302" t="str">
            <v>Mlle</v>
          </cell>
          <cell r="C302" t="str">
            <v>ASKRI HENDA</v>
          </cell>
          <cell r="D302" t="str">
            <v>SAGE Tunisia</v>
          </cell>
          <cell r="E302" t="str">
            <v>PRODUCTION</v>
          </cell>
          <cell r="F302" t="str">
            <v>Contrôle qualité</v>
          </cell>
          <cell r="G302" t="str">
            <v>Panda</v>
          </cell>
          <cell r="H302" t="str">
            <v>HASNA NASRAOUI</v>
          </cell>
          <cell r="I302" t="str">
            <v>A</v>
          </cell>
          <cell r="J302" t="str">
            <v>INDIRECTS</v>
          </cell>
          <cell r="K302" t="str">
            <v>Variable cost at standard</v>
          </cell>
          <cell r="L302" t="str">
            <v>OUVRIERE SPECIALISE</v>
          </cell>
          <cell r="M302">
            <v>45190</v>
          </cell>
          <cell r="O302">
            <v>19</v>
          </cell>
          <cell r="P302"/>
          <cell r="Q302"/>
          <cell r="R302"/>
          <cell r="S302" t="str">
            <v>CDD</v>
          </cell>
          <cell r="T302" t="str">
            <v>Contractuel</v>
          </cell>
          <cell r="U302">
            <v>45505</v>
          </cell>
          <cell r="V302">
            <v>45535</v>
          </cell>
        </row>
        <row r="303">
          <cell r="A303">
            <v>1668</v>
          </cell>
          <cell r="B303" t="str">
            <v>Mlle</v>
          </cell>
          <cell r="C303" t="str">
            <v>MARZOUKI MARWA</v>
          </cell>
          <cell r="D303" t="str">
            <v>SAGE Tunisia</v>
          </cell>
          <cell r="E303" t="str">
            <v>PRODUCTION</v>
          </cell>
          <cell r="F303" t="str">
            <v>Contrôle qualité</v>
          </cell>
          <cell r="G303" t="str">
            <v>Panda</v>
          </cell>
          <cell r="H303" t="str">
            <v>HASNA NASRAOUI</v>
          </cell>
          <cell r="I303" t="str">
            <v>A</v>
          </cell>
          <cell r="J303" t="str">
            <v>INDIRECTS</v>
          </cell>
          <cell r="K303" t="str">
            <v>Variable cost at standard</v>
          </cell>
          <cell r="L303" t="str">
            <v>OUVRIERE SPECIALISE</v>
          </cell>
          <cell r="M303">
            <v>45190</v>
          </cell>
          <cell r="O303">
            <v>19</v>
          </cell>
          <cell r="P303"/>
          <cell r="Q303"/>
          <cell r="R303"/>
          <cell r="S303" t="str">
            <v>CDD</v>
          </cell>
          <cell r="T303" t="str">
            <v>Contractuel</v>
          </cell>
          <cell r="U303">
            <v>45505</v>
          </cell>
          <cell r="V303">
            <v>45535</v>
          </cell>
        </row>
        <row r="304">
          <cell r="A304">
            <v>1723</v>
          </cell>
          <cell r="B304" t="str">
            <v>Madame</v>
          </cell>
          <cell r="C304" t="str">
            <v>BEN YAHYA  AHLEM</v>
          </cell>
          <cell r="D304" t="str">
            <v>SAGE Tunisia</v>
          </cell>
          <cell r="E304" t="str">
            <v>PRODUCTION</v>
          </cell>
          <cell r="F304" t="str">
            <v>Couturière</v>
          </cell>
          <cell r="G304" t="str">
            <v>Panda</v>
          </cell>
          <cell r="H304" t="str">
            <v>HASNA NASRAOUI</v>
          </cell>
          <cell r="I304" t="str">
            <v>A</v>
          </cell>
          <cell r="J304" t="str">
            <v>DIRECTS</v>
          </cell>
          <cell r="K304" t="str">
            <v>Variable cost at standard</v>
          </cell>
          <cell r="L304" t="str">
            <v>OUVRIERE SPECIALISE</v>
          </cell>
          <cell r="M304">
            <v>45217</v>
          </cell>
          <cell r="O304">
            <v>19</v>
          </cell>
          <cell r="P304"/>
          <cell r="Q304"/>
          <cell r="R304"/>
          <cell r="S304" t="str">
            <v>CDD</v>
          </cell>
          <cell r="T304" t="str">
            <v>Contractuel</v>
          </cell>
          <cell r="U304">
            <v>45505</v>
          </cell>
          <cell r="V304">
            <v>45535</v>
          </cell>
        </row>
        <row r="305">
          <cell r="A305">
            <v>1724</v>
          </cell>
          <cell r="B305" t="str">
            <v>Madame</v>
          </cell>
          <cell r="C305" t="str">
            <v>HEDHLI NEZIHA</v>
          </cell>
          <cell r="D305" t="str">
            <v>SAGE Tunisia</v>
          </cell>
          <cell r="E305" t="str">
            <v>PRODUCTION</v>
          </cell>
          <cell r="F305" t="str">
            <v>Couturière</v>
          </cell>
          <cell r="G305" t="str">
            <v>Panda</v>
          </cell>
          <cell r="H305" t="str">
            <v>HASNA NASRAOUI</v>
          </cell>
          <cell r="I305" t="str">
            <v>A</v>
          </cell>
          <cell r="J305" t="str">
            <v>DIRECTS</v>
          </cell>
          <cell r="K305" t="str">
            <v>Variable cost at standard</v>
          </cell>
          <cell r="L305" t="str">
            <v>OUVRIERE SPECIALISE</v>
          </cell>
          <cell r="M305">
            <v>45217</v>
          </cell>
          <cell r="O305">
            <v>19</v>
          </cell>
          <cell r="P305"/>
          <cell r="Q305"/>
          <cell r="R305"/>
          <cell r="S305" t="str">
            <v>CDD</v>
          </cell>
          <cell r="T305" t="str">
            <v>Contractuel</v>
          </cell>
          <cell r="U305">
            <v>45505</v>
          </cell>
          <cell r="V305">
            <v>45535</v>
          </cell>
        </row>
        <row r="306">
          <cell r="A306">
            <v>1907</v>
          </cell>
          <cell r="B306" t="str">
            <v>Madame</v>
          </cell>
          <cell r="C306" t="str">
            <v>SELLEMI AHLEM</v>
          </cell>
          <cell r="D306" t="str">
            <v>SAGE Tunisia</v>
          </cell>
          <cell r="E306" t="str">
            <v>PRODUCTION</v>
          </cell>
          <cell r="F306" t="str">
            <v>Contrôle qualité</v>
          </cell>
          <cell r="G306" t="str">
            <v>Panda</v>
          </cell>
          <cell r="H306" t="str">
            <v>HASNA NASRAOUI</v>
          </cell>
          <cell r="I306" t="str">
            <v>A</v>
          </cell>
          <cell r="J306" t="str">
            <v>INDIRECTS</v>
          </cell>
          <cell r="K306" t="str">
            <v>Variable cost at standard</v>
          </cell>
          <cell r="L306" t="str">
            <v>OUVRIERE SPECIALISE</v>
          </cell>
          <cell r="M306">
            <v>45306</v>
          </cell>
          <cell r="O306">
            <v>19</v>
          </cell>
          <cell r="P306"/>
          <cell r="Q306"/>
          <cell r="R306"/>
          <cell r="S306" t="str">
            <v>CDD</v>
          </cell>
          <cell r="T306" t="str">
            <v>Contractuel</v>
          </cell>
          <cell r="U306">
            <v>45505</v>
          </cell>
          <cell r="V306">
            <v>45535</v>
          </cell>
        </row>
        <row r="307">
          <cell r="A307">
            <v>1912</v>
          </cell>
          <cell r="B307" t="str">
            <v>Madame</v>
          </cell>
          <cell r="C307" t="str">
            <v>DRIDI MARIEM</v>
          </cell>
          <cell r="D307" t="str">
            <v>SAGE Tunisia</v>
          </cell>
          <cell r="E307" t="str">
            <v>PRODUCTION</v>
          </cell>
          <cell r="F307" t="str">
            <v>Contrôle qualité</v>
          </cell>
          <cell r="G307" t="str">
            <v>Panda</v>
          </cell>
          <cell r="H307" t="str">
            <v>HASNA NASRAOUI</v>
          </cell>
          <cell r="I307" t="str">
            <v>A</v>
          </cell>
          <cell r="J307" t="str">
            <v>INDIRECTS</v>
          </cell>
          <cell r="K307" t="str">
            <v>Variable cost at standard</v>
          </cell>
          <cell r="L307" t="str">
            <v>OUVRIERE SPECIALISE</v>
          </cell>
          <cell r="M307">
            <v>45306</v>
          </cell>
          <cell r="O307">
            <v>19</v>
          </cell>
          <cell r="P307"/>
          <cell r="Q307"/>
          <cell r="R307"/>
          <cell r="S307" t="str">
            <v>CDD</v>
          </cell>
          <cell r="T307" t="str">
            <v>Contractuel</v>
          </cell>
          <cell r="U307">
            <v>45505</v>
          </cell>
          <cell r="V307">
            <v>45535</v>
          </cell>
        </row>
        <row r="308">
          <cell r="A308">
            <v>1994</v>
          </cell>
          <cell r="B308" t="str">
            <v>Madame</v>
          </cell>
          <cell r="C308" t="str">
            <v>AKERMI SIHEM</v>
          </cell>
          <cell r="D308" t="str">
            <v>SAGE Tunisia</v>
          </cell>
          <cell r="E308" t="str">
            <v>PRODUCTION</v>
          </cell>
          <cell r="F308" t="str">
            <v>Couturière</v>
          </cell>
          <cell r="G308" t="str">
            <v>Panda</v>
          </cell>
          <cell r="H308" t="str">
            <v>HASNA NASRAOUI</v>
          </cell>
          <cell r="I308" t="str">
            <v>A</v>
          </cell>
          <cell r="J308" t="str">
            <v>DIRECTS</v>
          </cell>
          <cell r="K308" t="str">
            <v>Variable cost at standard</v>
          </cell>
          <cell r="L308" t="str">
            <v>OUVRIERE SPECIALISE</v>
          </cell>
          <cell r="M308">
            <v>45343</v>
          </cell>
          <cell r="O308">
            <v>19</v>
          </cell>
          <cell r="P308"/>
          <cell r="Q308"/>
          <cell r="R308"/>
          <cell r="S308" t="str">
            <v>CDD</v>
          </cell>
          <cell r="T308" t="str">
            <v>Contractuel</v>
          </cell>
          <cell r="U308">
            <v>45505</v>
          </cell>
          <cell r="V308">
            <v>45535</v>
          </cell>
        </row>
        <row r="309">
          <cell r="A309">
            <v>1997</v>
          </cell>
          <cell r="B309" t="str">
            <v>Madame</v>
          </cell>
          <cell r="C309" t="str">
            <v>OUNI LEILA</v>
          </cell>
          <cell r="D309" t="str">
            <v>SAGE Tunisia</v>
          </cell>
          <cell r="E309" t="str">
            <v>PRODUCTION</v>
          </cell>
          <cell r="F309" t="str">
            <v>Couturière</v>
          </cell>
          <cell r="G309" t="str">
            <v>Panda</v>
          </cell>
          <cell r="H309" t="str">
            <v>HASNA NASRAOUI</v>
          </cell>
          <cell r="I309" t="str">
            <v>A</v>
          </cell>
          <cell r="J309" t="str">
            <v>DIRECTS</v>
          </cell>
          <cell r="K309" t="str">
            <v>Variable cost at standard</v>
          </cell>
          <cell r="L309" t="str">
            <v>OUVRIERE SPECIALISE</v>
          </cell>
          <cell r="M309">
            <v>45344</v>
          </cell>
          <cell r="O309">
            <v>19</v>
          </cell>
          <cell r="P309"/>
          <cell r="Q309"/>
          <cell r="R309"/>
          <cell r="S309" t="str">
            <v>CDD</v>
          </cell>
          <cell r="T309" t="str">
            <v>Contractuel</v>
          </cell>
          <cell r="U309">
            <v>45505</v>
          </cell>
          <cell r="V309">
            <v>45535</v>
          </cell>
        </row>
        <row r="310">
          <cell r="A310">
            <v>2061</v>
          </cell>
          <cell r="B310" t="str">
            <v>Madame</v>
          </cell>
          <cell r="C310" t="str">
            <v>HAMMAMI SANA</v>
          </cell>
          <cell r="D310" t="str">
            <v>SAGE Tunisia</v>
          </cell>
          <cell r="E310" t="str">
            <v>PRODUCTION</v>
          </cell>
          <cell r="F310" t="str">
            <v>Couturière</v>
          </cell>
          <cell r="G310" t="str">
            <v>Panda</v>
          </cell>
          <cell r="H310" t="str">
            <v>HASNA NASRAOUI</v>
          </cell>
          <cell r="I310" t="str">
            <v>A</v>
          </cell>
          <cell r="J310" t="str">
            <v>DIRECTS</v>
          </cell>
          <cell r="K310" t="str">
            <v>Variable cost at standard</v>
          </cell>
          <cell r="L310" t="str">
            <v>OUVRIERE SPECIALISE</v>
          </cell>
          <cell r="M310">
            <v>45348</v>
          </cell>
          <cell r="O310">
            <v>19</v>
          </cell>
          <cell r="P310"/>
          <cell r="Q310"/>
          <cell r="R310"/>
          <cell r="S310" t="str">
            <v>CDD</v>
          </cell>
          <cell r="T310" t="str">
            <v>Contractuel</v>
          </cell>
          <cell r="U310">
            <v>45505</v>
          </cell>
          <cell r="V310">
            <v>45535</v>
          </cell>
        </row>
        <row r="311">
          <cell r="A311">
            <v>2071</v>
          </cell>
          <cell r="B311" t="str">
            <v>Madame</v>
          </cell>
          <cell r="C311" t="str">
            <v>DAAJI GHOFRANE</v>
          </cell>
          <cell r="D311" t="str">
            <v>SAGE Tunisia</v>
          </cell>
          <cell r="E311" t="str">
            <v>PRODUCTION</v>
          </cell>
          <cell r="F311" t="str">
            <v>Couturière</v>
          </cell>
          <cell r="G311" t="str">
            <v>Panda</v>
          </cell>
          <cell r="H311" t="str">
            <v>HASNA NASRAOUI</v>
          </cell>
          <cell r="I311" t="str">
            <v>A</v>
          </cell>
          <cell r="J311" t="str">
            <v>DIRECTS</v>
          </cell>
          <cell r="K311" t="str">
            <v>Variable cost at standard</v>
          </cell>
          <cell r="L311" t="str">
            <v>OUVRIERE SPECIALISE</v>
          </cell>
          <cell r="M311">
            <v>45349</v>
          </cell>
          <cell r="O311">
            <v>19</v>
          </cell>
          <cell r="P311"/>
          <cell r="Q311"/>
          <cell r="R311"/>
          <cell r="S311" t="str">
            <v>CDD</v>
          </cell>
          <cell r="T311" t="str">
            <v>Contractuel</v>
          </cell>
          <cell r="U311">
            <v>45505</v>
          </cell>
          <cell r="V311">
            <v>45535</v>
          </cell>
        </row>
        <row r="312">
          <cell r="A312">
            <v>2109</v>
          </cell>
          <cell r="B312" t="str">
            <v>Madame</v>
          </cell>
          <cell r="C312" t="str">
            <v>TALBI YOSRA</v>
          </cell>
          <cell r="D312" t="str">
            <v>SAGE Tunisia</v>
          </cell>
          <cell r="E312" t="str">
            <v>PRODUCTION</v>
          </cell>
          <cell r="F312" t="str">
            <v>Contrôle qualité</v>
          </cell>
          <cell r="G312" t="str">
            <v>Panda</v>
          </cell>
          <cell r="H312" t="str">
            <v>HASNA NASRAOUI</v>
          </cell>
          <cell r="I312" t="str">
            <v>A</v>
          </cell>
          <cell r="J312" t="str">
            <v>INDIRECTS</v>
          </cell>
          <cell r="K312" t="str">
            <v>Variable cost at standard</v>
          </cell>
          <cell r="L312" t="str">
            <v>OUVRIERE SPECIALISE</v>
          </cell>
          <cell r="M312">
            <v>45351</v>
          </cell>
          <cell r="O312">
            <v>19</v>
          </cell>
          <cell r="P312"/>
          <cell r="Q312"/>
          <cell r="R312"/>
          <cell r="S312" t="str">
            <v>CDD</v>
          </cell>
          <cell r="T312" t="str">
            <v>Contractuel</v>
          </cell>
          <cell r="U312">
            <v>45505</v>
          </cell>
          <cell r="V312">
            <v>45535</v>
          </cell>
        </row>
        <row r="313">
          <cell r="A313">
            <v>2181</v>
          </cell>
          <cell r="B313" t="str">
            <v>Madame</v>
          </cell>
          <cell r="C313" t="str">
            <v>BOUANI ARBIA</v>
          </cell>
          <cell r="D313" t="str">
            <v>SAGE Tunisia</v>
          </cell>
          <cell r="E313" t="str">
            <v>PRODUCTION</v>
          </cell>
          <cell r="F313" t="str">
            <v>WIRE</v>
          </cell>
          <cell r="G313" t="str">
            <v>Panda</v>
          </cell>
          <cell r="H313" t="str">
            <v>HASNA NASRAOUI</v>
          </cell>
          <cell r="I313" t="str">
            <v>A</v>
          </cell>
          <cell r="J313" t="str">
            <v>DIRECTS</v>
          </cell>
          <cell r="K313" t="str">
            <v>Variable cost at standard</v>
          </cell>
          <cell r="L313" t="str">
            <v>OUVRIERE SPECIALISE</v>
          </cell>
          <cell r="M313">
            <v>45372</v>
          </cell>
          <cell r="O313">
            <v>19</v>
          </cell>
          <cell r="P313"/>
          <cell r="Q313"/>
          <cell r="R313"/>
          <cell r="S313" t="str">
            <v>CDD</v>
          </cell>
          <cell r="T313" t="str">
            <v>Contractuel</v>
          </cell>
          <cell r="U313">
            <v>45505</v>
          </cell>
          <cell r="V313">
            <v>45535</v>
          </cell>
        </row>
        <row r="314">
          <cell r="A314">
            <v>2267</v>
          </cell>
          <cell r="B314" t="str">
            <v>Madame</v>
          </cell>
          <cell r="C314" t="str">
            <v>OUESLETI OUMAIMA</v>
          </cell>
          <cell r="D314" t="str">
            <v>SAGE Tunisia</v>
          </cell>
          <cell r="E314" t="str">
            <v>PRODUCTION</v>
          </cell>
          <cell r="F314" t="str">
            <v>Couturière</v>
          </cell>
          <cell r="G314" t="str">
            <v>Panda</v>
          </cell>
          <cell r="H314" t="str">
            <v>HASNA NASRAOUI</v>
          </cell>
          <cell r="I314" t="str">
            <v>A</v>
          </cell>
          <cell r="J314" t="str">
            <v>DIRECTS</v>
          </cell>
          <cell r="K314" t="str">
            <v>Variable cost at standard</v>
          </cell>
          <cell r="L314" t="str">
            <v>OUVRIERE SPECIALISE</v>
          </cell>
          <cell r="M314">
            <v>45405</v>
          </cell>
          <cell r="O314">
            <v>19</v>
          </cell>
          <cell r="P314"/>
          <cell r="Q314"/>
          <cell r="R314"/>
          <cell r="S314" t="str">
            <v>CDD</v>
          </cell>
          <cell r="T314" t="str">
            <v>Contractuel</v>
          </cell>
          <cell r="U314">
            <v>45505</v>
          </cell>
          <cell r="V314">
            <v>45535</v>
          </cell>
        </row>
        <row r="315">
          <cell r="A315">
            <v>2275</v>
          </cell>
          <cell r="B315" t="str">
            <v>Madame</v>
          </cell>
          <cell r="C315" t="str">
            <v>FERJANI HOUDA</v>
          </cell>
          <cell r="D315" t="str">
            <v>SAGE Tunisia</v>
          </cell>
          <cell r="E315" t="str">
            <v>PRODUCTION</v>
          </cell>
          <cell r="F315" t="str">
            <v>Couturière</v>
          </cell>
          <cell r="G315" t="str">
            <v>Panda</v>
          </cell>
          <cell r="H315" t="str">
            <v>HASNA NASRAOUI</v>
          </cell>
          <cell r="I315" t="str">
            <v>A</v>
          </cell>
          <cell r="J315" t="str">
            <v>DIRECTS</v>
          </cell>
          <cell r="K315" t="str">
            <v>Variable cost at standard</v>
          </cell>
          <cell r="L315" t="str">
            <v>OUVRIERE SPECIALISE</v>
          </cell>
          <cell r="M315">
            <v>45405</v>
          </cell>
          <cell r="O315">
            <v>19</v>
          </cell>
          <cell r="P315"/>
          <cell r="Q315"/>
          <cell r="R315"/>
          <cell r="S315" t="str">
            <v>CDD</v>
          </cell>
          <cell r="T315" t="str">
            <v>Contractuel</v>
          </cell>
          <cell r="U315">
            <v>45505</v>
          </cell>
          <cell r="V315">
            <v>45535</v>
          </cell>
        </row>
        <row r="316">
          <cell r="A316">
            <v>2277</v>
          </cell>
          <cell r="B316" t="str">
            <v>Madame</v>
          </cell>
          <cell r="C316" t="str">
            <v>FATHI SOUAD</v>
          </cell>
          <cell r="D316" t="str">
            <v>SAGE Tunisia</v>
          </cell>
          <cell r="E316" t="str">
            <v>PRODUCTION</v>
          </cell>
          <cell r="F316" t="str">
            <v>Couturière</v>
          </cell>
          <cell r="G316" t="str">
            <v>Panda</v>
          </cell>
          <cell r="H316" t="str">
            <v>HASNA NASRAOUI</v>
          </cell>
          <cell r="I316" t="str">
            <v>A</v>
          </cell>
          <cell r="J316" t="str">
            <v>DIRECTS</v>
          </cell>
          <cell r="K316" t="str">
            <v>Variable cost at standard</v>
          </cell>
          <cell r="L316" t="str">
            <v>OUVRIERE SPECIALISE</v>
          </cell>
          <cell r="M316">
            <v>45405</v>
          </cell>
          <cell r="O316">
            <v>19</v>
          </cell>
          <cell r="P316"/>
          <cell r="Q316"/>
          <cell r="R316"/>
          <cell r="S316" t="str">
            <v>CDD</v>
          </cell>
          <cell r="T316" t="str">
            <v>Contractuel</v>
          </cell>
          <cell r="U316">
            <v>45505</v>
          </cell>
          <cell r="V316">
            <v>45535</v>
          </cell>
        </row>
        <row r="317">
          <cell r="A317">
            <v>2321</v>
          </cell>
          <cell r="B317" t="str">
            <v>Madame</v>
          </cell>
          <cell r="C317" t="str">
            <v>AOUINI AMEL</v>
          </cell>
          <cell r="D317" t="str">
            <v>SAGE Tunisia</v>
          </cell>
          <cell r="E317" t="str">
            <v>PRODUCTION</v>
          </cell>
          <cell r="F317" t="str">
            <v>Couturière</v>
          </cell>
          <cell r="G317" t="str">
            <v>Panda</v>
          </cell>
          <cell r="H317" t="str">
            <v>HASNA NASRAOUI</v>
          </cell>
          <cell r="I317" t="str">
            <v>A</v>
          </cell>
          <cell r="J317" t="str">
            <v>DIRECTS</v>
          </cell>
          <cell r="K317" t="str">
            <v>Variable cost at standard</v>
          </cell>
          <cell r="L317" t="str">
            <v>OUVRIERE SPECIALISE</v>
          </cell>
          <cell r="M317">
            <v>45415</v>
          </cell>
          <cell r="O317">
            <v>19</v>
          </cell>
          <cell r="P317"/>
          <cell r="Q317"/>
          <cell r="R317"/>
          <cell r="S317" t="str">
            <v>CDD</v>
          </cell>
          <cell r="T317" t="str">
            <v>Contractuel</v>
          </cell>
          <cell r="U317">
            <v>45505</v>
          </cell>
          <cell r="V317">
            <v>45535</v>
          </cell>
        </row>
        <row r="318">
          <cell r="A318">
            <v>2372</v>
          </cell>
          <cell r="B318" t="str">
            <v>Madame</v>
          </cell>
          <cell r="C318" t="str">
            <v>AOUINI NESRINE</v>
          </cell>
          <cell r="D318" t="str">
            <v>SAGE Tunisia</v>
          </cell>
          <cell r="E318" t="str">
            <v>PRODUCTION</v>
          </cell>
          <cell r="F318" t="str">
            <v>Couturière</v>
          </cell>
          <cell r="G318" t="str">
            <v>Panda</v>
          </cell>
          <cell r="H318" t="str">
            <v>HASNA NASRAOUI</v>
          </cell>
          <cell r="I318" t="str">
            <v>A</v>
          </cell>
          <cell r="J318" t="str">
            <v>DIRECTS</v>
          </cell>
          <cell r="K318" t="str">
            <v>Variable cost at standard</v>
          </cell>
          <cell r="L318" t="str">
            <v>OUVRIERE SPECIALISE</v>
          </cell>
          <cell r="M318">
            <v>45426</v>
          </cell>
          <cell r="O318">
            <v>19</v>
          </cell>
          <cell r="P318"/>
          <cell r="Q318"/>
          <cell r="R318"/>
          <cell r="S318" t="str">
            <v>CDD</v>
          </cell>
          <cell r="T318" t="str">
            <v>Contractuel</v>
          </cell>
          <cell r="U318">
            <v>45505</v>
          </cell>
          <cell r="V318">
            <v>45535</v>
          </cell>
        </row>
        <row r="319">
          <cell r="A319">
            <v>2477</v>
          </cell>
          <cell r="B319" t="str">
            <v>Madame</v>
          </cell>
          <cell r="C319" t="str">
            <v>JELASSI NADIA</v>
          </cell>
          <cell r="D319" t="str">
            <v>SAGE Tunisia</v>
          </cell>
          <cell r="E319" t="str">
            <v>PRODUCTION</v>
          </cell>
          <cell r="F319" t="str">
            <v>Couturière</v>
          </cell>
          <cell r="G319" t="str">
            <v>Panda</v>
          </cell>
          <cell r="H319" t="str">
            <v>HASNA NASRAOUI</v>
          </cell>
          <cell r="I319" t="str">
            <v>A</v>
          </cell>
          <cell r="J319" t="str">
            <v>DIRECTS</v>
          </cell>
          <cell r="K319" t="str">
            <v>Variable cost at standard</v>
          </cell>
          <cell r="L319" t="str">
            <v>OUVRIERE SPECIALISE</v>
          </cell>
          <cell r="M319">
            <v>45449</v>
          </cell>
          <cell r="O319">
            <v>19</v>
          </cell>
          <cell r="P319"/>
          <cell r="S319" t="str">
            <v>CDD</v>
          </cell>
          <cell r="T319" t="str">
            <v>Contractuel</v>
          </cell>
          <cell r="U319">
            <v>45505</v>
          </cell>
          <cell r="V319">
            <v>45535</v>
          </cell>
        </row>
        <row r="320">
          <cell r="A320">
            <v>2496</v>
          </cell>
          <cell r="B320" t="str">
            <v>Madame</v>
          </cell>
          <cell r="C320" t="str">
            <v>OUERTANI MANNA</v>
          </cell>
          <cell r="D320" t="str">
            <v>SAGE Tunisia</v>
          </cell>
          <cell r="E320" t="str">
            <v>PRODUCTION</v>
          </cell>
          <cell r="F320" t="str">
            <v>Couturière</v>
          </cell>
          <cell r="G320" t="str">
            <v>Panda</v>
          </cell>
          <cell r="H320" t="str">
            <v>HASNA NASRAOUI</v>
          </cell>
          <cell r="I320" t="str">
            <v>A</v>
          </cell>
          <cell r="J320" t="str">
            <v>DIRECTS</v>
          </cell>
          <cell r="K320" t="str">
            <v>Variable cost at standard</v>
          </cell>
          <cell r="L320" t="str">
            <v>OUVRIERE SPECIALISE</v>
          </cell>
          <cell r="M320">
            <v>45454</v>
          </cell>
          <cell r="O320">
            <v>19</v>
          </cell>
          <cell r="P320"/>
          <cell r="S320" t="str">
            <v>CDD</v>
          </cell>
          <cell r="T320" t="str">
            <v>Contractuel</v>
          </cell>
          <cell r="U320">
            <v>45505</v>
          </cell>
          <cell r="V320">
            <v>45535</v>
          </cell>
        </row>
        <row r="321">
          <cell r="A321">
            <v>316</v>
          </cell>
          <cell r="B321" t="str">
            <v>Mlle</v>
          </cell>
          <cell r="C321" t="str">
            <v>BEN JEBRIL SIWAR</v>
          </cell>
          <cell r="D321" t="str">
            <v>SAGE Tunisia</v>
          </cell>
          <cell r="E321" t="str">
            <v>PRODUCTION</v>
          </cell>
          <cell r="F321" t="str">
            <v>Contrôle Qualité</v>
          </cell>
          <cell r="G321">
            <v>965</v>
          </cell>
          <cell r="H321" t="str">
            <v>abdelhalim</v>
          </cell>
          <cell r="I321" t="str">
            <v>B</v>
          </cell>
          <cell r="J321" t="str">
            <v>INDIRECTS</v>
          </cell>
          <cell r="K321" t="str">
            <v>Variable cost at standard</v>
          </cell>
          <cell r="L321" t="str">
            <v>Contrôleur Qualité</v>
          </cell>
          <cell r="M321">
            <v>44106</v>
          </cell>
          <cell r="O321">
            <v>19</v>
          </cell>
          <cell r="P321"/>
          <cell r="R321"/>
          <cell r="S321" t="str">
            <v>CDD</v>
          </cell>
          <cell r="T321" t="str">
            <v>Contractuel</v>
          </cell>
          <cell r="U321">
            <v>45505</v>
          </cell>
          <cell r="V321">
            <v>45535</v>
          </cell>
        </row>
        <row r="322">
          <cell r="A322">
            <v>330</v>
          </cell>
          <cell r="B322" t="str">
            <v>Madame</v>
          </cell>
          <cell r="C322" t="str">
            <v>SAGHROUN LATIFA</v>
          </cell>
          <cell r="D322" t="str">
            <v>SAGE Tunisia</v>
          </cell>
          <cell r="E322" t="str">
            <v>PRODUCTION</v>
          </cell>
          <cell r="F322" t="str">
            <v>Couturière</v>
          </cell>
          <cell r="G322">
            <v>965</v>
          </cell>
          <cell r="H322" t="str">
            <v>abdelhalim</v>
          </cell>
          <cell r="I322" t="str">
            <v>B</v>
          </cell>
          <cell r="J322" t="str">
            <v>DIRECTS</v>
          </cell>
          <cell r="K322" t="str">
            <v>Variable cost at standard</v>
          </cell>
          <cell r="L322" t="str">
            <v>OUVRIERE SPECIALISE</v>
          </cell>
          <cell r="M322">
            <v>44109</v>
          </cell>
          <cell r="O322">
            <v>19</v>
          </cell>
          <cell r="P322"/>
          <cell r="Q322"/>
          <cell r="R322"/>
          <cell r="S322" t="str">
            <v>CDD</v>
          </cell>
          <cell r="T322" t="str">
            <v>Contractuel</v>
          </cell>
          <cell r="U322">
            <v>45505</v>
          </cell>
          <cell r="V322">
            <v>45535</v>
          </cell>
        </row>
        <row r="323">
          <cell r="A323">
            <v>478</v>
          </cell>
          <cell r="B323" t="str">
            <v>Madame</v>
          </cell>
          <cell r="C323" t="str">
            <v>KHALOUFI SABIHA</v>
          </cell>
          <cell r="D323" t="str">
            <v>SAGE Tunisia</v>
          </cell>
          <cell r="E323" t="str">
            <v>PRODUCTION</v>
          </cell>
          <cell r="F323" t="str">
            <v>Couturière</v>
          </cell>
          <cell r="G323">
            <v>965</v>
          </cell>
          <cell r="H323" t="str">
            <v>abdelhalim</v>
          </cell>
          <cell r="I323" t="str">
            <v>B</v>
          </cell>
          <cell r="J323" t="str">
            <v>DIRECTS</v>
          </cell>
          <cell r="K323" t="str">
            <v>Variable cost at standard</v>
          </cell>
          <cell r="L323" t="str">
            <v>OUVRIERE SPECIALISE</v>
          </cell>
          <cell r="M323">
            <v>44265</v>
          </cell>
          <cell r="N323" t="str">
            <v/>
          </cell>
          <cell r="O323">
            <v>19</v>
          </cell>
          <cell r="P323"/>
          <cell r="Q323"/>
          <cell r="R323"/>
          <cell r="S323" t="str">
            <v>CDD</v>
          </cell>
          <cell r="T323" t="str">
            <v>Contractuel</v>
          </cell>
          <cell r="U323">
            <v>45505</v>
          </cell>
          <cell r="V323">
            <v>45535</v>
          </cell>
        </row>
        <row r="324">
          <cell r="A324">
            <v>494</v>
          </cell>
          <cell r="B324" t="str">
            <v>Madame</v>
          </cell>
          <cell r="C324" t="str">
            <v>REZGUI FATEN</v>
          </cell>
          <cell r="D324" t="str">
            <v>SAGE Tunisia</v>
          </cell>
          <cell r="E324" t="str">
            <v>PRODUCTION</v>
          </cell>
          <cell r="F324" t="str">
            <v>Couturière</v>
          </cell>
          <cell r="G324">
            <v>965</v>
          </cell>
          <cell r="H324" t="str">
            <v>abdelhalim</v>
          </cell>
          <cell r="I324" t="str">
            <v>B</v>
          </cell>
          <cell r="J324" t="str">
            <v>DIRECTS</v>
          </cell>
          <cell r="K324" t="str">
            <v>Variable cost at standard</v>
          </cell>
          <cell r="L324" t="str">
            <v>OUVRIERE SPECIALISE</v>
          </cell>
          <cell r="M324">
            <v>44271</v>
          </cell>
          <cell r="N324" t="str">
            <v/>
          </cell>
          <cell r="O324">
            <v>19</v>
          </cell>
          <cell r="P324"/>
          <cell r="Q324"/>
          <cell r="R324"/>
          <cell r="S324" t="str">
            <v>CDD</v>
          </cell>
          <cell r="T324" t="str">
            <v>Contractuel</v>
          </cell>
          <cell r="U324">
            <v>45505</v>
          </cell>
          <cell r="V324">
            <v>45535</v>
          </cell>
        </row>
        <row r="325">
          <cell r="A325">
            <v>803</v>
          </cell>
          <cell r="B325" t="str">
            <v>Monsieur</v>
          </cell>
          <cell r="C325" t="str">
            <v>NAIMI AKRAM</v>
          </cell>
          <cell r="D325" t="str">
            <v>SAGE Tunisia</v>
          </cell>
          <cell r="E325" t="str">
            <v>PRODUCTION</v>
          </cell>
          <cell r="F325" t="str">
            <v>Couturière</v>
          </cell>
          <cell r="G325">
            <v>965</v>
          </cell>
          <cell r="H325" t="str">
            <v>abdelhalim</v>
          </cell>
          <cell r="I325" t="str">
            <v>B</v>
          </cell>
          <cell r="J325" t="str">
            <v>DIRECTS</v>
          </cell>
          <cell r="K325" t="str">
            <v>Variable cost at standard</v>
          </cell>
          <cell r="L325" t="str">
            <v>OUVRIER ORDINAIRE</v>
          </cell>
          <cell r="M325">
            <v>44580</v>
          </cell>
          <cell r="O325">
            <v>19</v>
          </cell>
          <cell r="P325"/>
          <cell r="Q325"/>
          <cell r="R325"/>
          <cell r="S325" t="str">
            <v>CDD</v>
          </cell>
          <cell r="T325" t="str">
            <v>Contractuel</v>
          </cell>
          <cell r="U325">
            <v>45505</v>
          </cell>
          <cell r="V325">
            <v>45565</v>
          </cell>
        </row>
        <row r="326">
          <cell r="A326">
            <v>807</v>
          </cell>
          <cell r="B326" t="str">
            <v>Madame</v>
          </cell>
          <cell r="C326" t="str">
            <v>BEN BOUTERAA RYM</v>
          </cell>
          <cell r="D326" t="str">
            <v>SAGE Tunisia</v>
          </cell>
          <cell r="E326" t="str">
            <v>PRODUCTION</v>
          </cell>
          <cell r="F326" t="str">
            <v>Team leader</v>
          </cell>
          <cell r="G326">
            <v>965</v>
          </cell>
          <cell r="H326" t="str">
            <v>abdelhalim</v>
          </cell>
          <cell r="I326" t="str">
            <v>B</v>
          </cell>
          <cell r="J326" t="str">
            <v>INDIRECTS</v>
          </cell>
          <cell r="K326" t="str">
            <v>Variable cost at standard</v>
          </cell>
          <cell r="L326" t="str">
            <v>OUVRIERE SPECIALISE</v>
          </cell>
          <cell r="M326">
            <v>44581</v>
          </cell>
          <cell r="O326">
            <v>19</v>
          </cell>
          <cell r="P326"/>
          <cell r="Q326"/>
          <cell r="R326"/>
          <cell r="S326" t="str">
            <v>CDD</v>
          </cell>
          <cell r="T326" t="str">
            <v>Contractuel</v>
          </cell>
          <cell r="U326">
            <v>45505</v>
          </cell>
          <cell r="V326">
            <v>45565</v>
          </cell>
        </row>
        <row r="327">
          <cell r="A327">
            <v>965</v>
          </cell>
          <cell r="B327" t="str">
            <v>Monsieur</v>
          </cell>
          <cell r="C327" t="str">
            <v>BEN SAAD WALID</v>
          </cell>
          <cell r="D327" t="str">
            <v>SAGE Tunisia</v>
          </cell>
          <cell r="E327" t="str">
            <v>PRODUCTION</v>
          </cell>
          <cell r="F327" t="str">
            <v>Couturière</v>
          </cell>
          <cell r="G327">
            <v>965</v>
          </cell>
          <cell r="H327" t="str">
            <v>abdelhalim</v>
          </cell>
          <cell r="I327" t="str">
            <v>B</v>
          </cell>
          <cell r="J327" t="str">
            <v>DIRECTS</v>
          </cell>
          <cell r="K327" t="str">
            <v>Variable cost at standard</v>
          </cell>
          <cell r="L327" t="str">
            <v>OUVRIER SPECIALISE</v>
          </cell>
          <cell r="M327">
            <v>44713</v>
          </cell>
          <cell r="O327">
            <v>19</v>
          </cell>
          <cell r="P327"/>
          <cell r="Q327"/>
          <cell r="R327"/>
          <cell r="S327" t="str">
            <v>CDD</v>
          </cell>
          <cell r="T327" t="str">
            <v>Contractuel</v>
          </cell>
          <cell r="U327">
            <v>45505</v>
          </cell>
          <cell r="V327">
            <v>45565</v>
          </cell>
        </row>
        <row r="328">
          <cell r="A328">
            <v>1518</v>
          </cell>
          <cell r="B328" t="str">
            <v>Madame</v>
          </cell>
          <cell r="C328" t="str">
            <v>HOSNI SAMIA</v>
          </cell>
          <cell r="D328" t="str">
            <v>SAGE Tunisia</v>
          </cell>
          <cell r="E328" t="str">
            <v>PRODUCTION</v>
          </cell>
          <cell r="F328" t="str">
            <v>Couturière</v>
          </cell>
          <cell r="G328">
            <v>965</v>
          </cell>
          <cell r="H328" t="str">
            <v>abdelhalim</v>
          </cell>
          <cell r="I328" t="str">
            <v>B</v>
          </cell>
          <cell r="J328" t="str">
            <v>DIRECTS</v>
          </cell>
          <cell r="K328" t="str">
            <v>Variable cost at standard</v>
          </cell>
          <cell r="L328" t="str">
            <v>OUVRIER SPECIALISE</v>
          </cell>
          <cell r="M328">
            <v>45079</v>
          </cell>
          <cell r="O328">
            <v>19</v>
          </cell>
          <cell r="P328"/>
          <cell r="Q328"/>
          <cell r="R328"/>
          <cell r="S328" t="str">
            <v>CDD</v>
          </cell>
          <cell r="T328" t="str">
            <v>Contractuel</v>
          </cell>
          <cell r="U328">
            <v>45505</v>
          </cell>
          <cell r="V328">
            <v>45565</v>
          </cell>
        </row>
        <row r="329">
          <cell r="A329">
            <v>1645</v>
          </cell>
          <cell r="B329" t="str">
            <v>Mlle</v>
          </cell>
          <cell r="C329" t="str">
            <v>MEJRI LATIFA</v>
          </cell>
          <cell r="D329" t="str">
            <v>SAGE Tunisia</v>
          </cell>
          <cell r="E329" t="str">
            <v>PRODUCTION</v>
          </cell>
          <cell r="F329" t="str">
            <v>Couturière</v>
          </cell>
          <cell r="G329">
            <v>965</v>
          </cell>
          <cell r="H329" t="str">
            <v>abdelhalim</v>
          </cell>
          <cell r="I329" t="str">
            <v>B</v>
          </cell>
          <cell r="J329" t="str">
            <v>DIRECTS</v>
          </cell>
          <cell r="K329" t="str">
            <v>Variable cost at standard</v>
          </cell>
          <cell r="L329" t="str">
            <v>OUVRIERE SPECIALISE</v>
          </cell>
          <cell r="M329">
            <v>45184</v>
          </cell>
          <cell r="O329">
            <v>19</v>
          </cell>
          <cell r="P329"/>
          <cell r="Q329"/>
          <cell r="R329"/>
          <cell r="S329" t="str">
            <v>CDD</v>
          </cell>
          <cell r="T329" t="str">
            <v>Contractuel</v>
          </cell>
          <cell r="U329">
            <v>45505</v>
          </cell>
          <cell r="V329">
            <v>45535</v>
          </cell>
        </row>
        <row r="330">
          <cell r="A330">
            <v>1750</v>
          </cell>
          <cell r="B330" t="str">
            <v>Mlle</v>
          </cell>
          <cell r="C330" t="str">
            <v>AJMI EYA</v>
          </cell>
          <cell r="D330" t="str">
            <v>SAGE Tunisia</v>
          </cell>
          <cell r="E330" t="str">
            <v>PRODUCTION</v>
          </cell>
          <cell r="F330" t="str">
            <v>Prép CAMPO</v>
          </cell>
          <cell r="G330" t="str">
            <v>P6 AV</v>
          </cell>
          <cell r="H330" t="str">
            <v xml:space="preserve">Anis Mejri </v>
          </cell>
          <cell r="I330" t="str">
            <v>B</v>
          </cell>
          <cell r="J330" t="str">
            <v>DIRECTS</v>
          </cell>
          <cell r="K330" t="str">
            <v>Variable cost at standard</v>
          </cell>
          <cell r="L330" t="str">
            <v>OUVRIERE SPECIALISE</v>
          </cell>
          <cell r="M330">
            <v>45240</v>
          </cell>
          <cell r="O330">
            <v>19</v>
          </cell>
          <cell r="P330"/>
          <cell r="Q330"/>
          <cell r="R330"/>
          <cell r="S330" t="str">
            <v>CDD</v>
          </cell>
          <cell r="T330" t="str">
            <v>Contractuel</v>
          </cell>
          <cell r="U330">
            <v>45505</v>
          </cell>
          <cell r="V330">
            <v>45535</v>
          </cell>
        </row>
        <row r="331">
          <cell r="A331">
            <v>1472</v>
          </cell>
          <cell r="B331" t="str">
            <v>Monsieur</v>
          </cell>
          <cell r="C331" t="str">
            <v>AYARI CHOKRI</v>
          </cell>
          <cell r="D331" t="str">
            <v>SAGE Tunisia</v>
          </cell>
          <cell r="E331" t="str">
            <v>PRODUCTION</v>
          </cell>
          <cell r="F331" t="str">
            <v>Prép CAMPO</v>
          </cell>
          <cell r="G331" t="str">
            <v>P6 AR</v>
          </cell>
          <cell r="H331" t="str">
            <v xml:space="preserve">Anis Mejri </v>
          </cell>
          <cell r="I331" t="str">
            <v>B</v>
          </cell>
          <cell r="J331" t="str">
            <v>DIRECTS</v>
          </cell>
          <cell r="K331" t="str">
            <v>Variable cost at standard</v>
          </cell>
          <cell r="L331" t="str">
            <v>OUVRIER SPECIALISE</v>
          </cell>
          <cell r="M331">
            <v>45055</v>
          </cell>
          <cell r="O331">
            <v>19</v>
          </cell>
          <cell r="P331"/>
          <cell r="Q331"/>
          <cell r="R331"/>
          <cell r="S331" t="str">
            <v>CDD</v>
          </cell>
          <cell r="T331" t="str">
            <v>Contractuel</v>
          </cell>
          <cell r="U331">
            <v>45505</v>
          </cell>
          <cell r="V331">
            <v>45565</v>
          </cell>
        </row>
        <row r="332">
          <cell r="A332">
            <v>1646</v>
          </cell>
          <cell r="B332" t="str">
            <v>Monsieur</v>
          </cell>
          <cell r="C332" t="str">
            <v>BEN RHOUMA BELHSSEN</v>
          </cell>
          <cell r="D332" t="str">
            <v>SAGE Tunisia</v>
          </cell>
          <cell r="E332" t="str">
            <v>PRODUCTION</v>
          </cell>
          <cell r="F332" t="str">
            <v>Prép CAMPO</v>
          </cell>
          <cell r="G332" t="str">
            <v>P6 AR</v>
          </cell>
          <cell r="H332" t="str">
            <v xml:space="preserve">Anis Mejri </v>
          </cell>
          <cell r="I332" t="str">
            <v>B</v>
          </cell>
          <cell r="J332" t="str">
            <v>DIRECTS</v>
          </cell>
          <cell r="K332" t="str">
            <v>Variable cost at standard</v>
          </cell>
          <cell r="L332" t="str">
            <v>OUVRIERE SPECIALISE</v>
          </cell>
          <cell r="M332">
            <v>45188</v>
          </cell>
          <cell r="O332">
            <v>19</v>
          </cell>
          <cell r="P332"/>
          <cell r="Q332"/>
          <cell r="R332"/>
          <cell r="S332" t="str">
            <v>CDD</v>
          </cell>
          <cell r="T332" t="str">
            <v>Contractuel</v>
          </cell>
          <cell r="U332">
            <v>45505</v>
          </cell>
          <cell r="V332">
            <v>45535</v>
          </cell>
        </row>
        <row r="333">
          <cell r="A333">
            <v>1659</v>
          </cell>
          <cell r="B333" t="str">
            <v>Madame</v>
          </cell>
          <cell r="C333" t="str">
            <v>KOUKI KAWTHER</v>
          </cell>
          <cell r="D333" t="str">
            <v>SAGE Tunisia</v>
          </cell>
          <cell r="E333" t="str">
            <v>PRODUCTION</v>
          </cell>
          <cell r="F333" t="str">
            <v>Prép CAMPO</v>
          </cell>
          <cell r="G333" t="str">
            <v>P6 AR</v>
          </cell>
          <cell r="H333" t="str">
            <v xml:space="preserve">Anis Mejri </v>
          </cell>
          <cell r="I333" t="str">
            <v>B</v>
          </cell>
          <cell r="J333" t="str">
            <v>DIRECTS</v>
          </cell>
          <cell r="K333" t="str">
            <v>Variable cost at standard</v>
          </cell>
          <cell r="L333" t="str">
            <v>OUVRIERE SPECIALISE</v>
          </cell>
          <cell r="M333">
            <v>45190</v>
          </cell>
          <cell r="O333">
            <v>19</v>
          </cell>
          <cell r="P333"/>
          <cell r="Q333"/>
          <cell r="R333"/>
          <cell r="S333" t="str">
            <v>CDD</v>
          </cell>
          <cell r="T333" t="str">
            <v>Contractuel</v>
          </cell>
          <cell r="U333">
            <v>45505</v>
          </cell>
          <cell r="V333">
            <v>45535</v>
          </cell>
        </row>
        <row r="334">
          <cell r="A334">
            <v>1663</v>
          </cell>
          <cell r="B334" t="str">
            <v>Mlle</v>
          </cell>
          <cell r="C334" t="str">
            <v>BOULAARASS RANIA</v>
          </cell>
          <cell r="D334" t="str">
            <v>SAGE Tunisia</v>
          </cell>
          <cell r="E334" t="str">
            <v>PRODUCTION</v>
          </cell>
          <cell r="F334" t="str">
            <v>Prép CAMPO</v>
          </cell>
          <cell r="G334" t="str">
            <v>P6 AR</v>
          </cell>
          <cell r="H334" t="str">
            <v xml:space="preserve">Anis Mejri </v>
          </cell>
          <cell r="I334" t="str">
            <v>B</v>
          </cell>
          <cell r="J334" t="str">
            <v>DIRECTS</v>
          </cell>
          <cell r="K334" t="str">
            <v>Variable cost at standard</v>
          </cell>
          <cell r="L334" t="str">
            <v>OUVRIERE SPECIALISE</v>
          </cell>
          <cell r="M334">
            <v>45190</v>
          </cell>
          <cell r="O334">
            <v>19</v>
          </cell>
          <cell r="P334"/>
          <cell r="Q334"/>
          <cell r="R334"/>
          <cell r="S334" t="str">
            <v>CDD</v>
          </cell>
          <cell r="T334" t="str">
            <v>Contractuel</v>
          </cell>
          <cell r="U334">
            <v>45505</v>
          </cell>
          <cell r="V334">
            <v>45535</v>
          </cell>
        </row>
        <row r="335">
          <cell r="A335">
            <v>1756</v>
          </cell>
          <cell r="B335" t="str">
            <v>Madame</v>
          </cell>
          <cell r="C335" t="str">
            <v>RAJHI MARIEM</v>
          </cell>
          <cell r="D335" t="str">
            <v>SAGE Tunisia</v>
          </cell>
          <cell r="E335" t="str">
            <v>PRODUCTION</v>
          </cell>
          <cell r="F335" t="str">
            <v>Prép CAMPO</v>
          </cell>
          <cell r="G335" t="str">
            <v>P6 AR</v>
          </cell>
          <cell r="H335" t="str">
            <v xml:space="preserve">Anis Mejri </v>
          </cell>
          <cell r="I335" t="str">
            <v>B</v>
          </cell>
          <cell r="J335" t="str">
            <v>DIRECTS</v>
          </cell>
          <cell r="K335" t="str">
            <v>Variable cost at standard</v>
          </cell>
          <cell r="L335" t="str">
            <v>OUVRIERE SPECIALISE</v>
          </cell>
          <cell r="M335">
            <v>45241</v>
          </cell>
          <cell r="O335">
            <v>19</v>
          </cell>
          <cell r="P335"/>
          <cell r="Q335"/>
          <cell r="R335"/>
          <cell r="S335" t="str">
            <v>CDD</v>
          </cell>
          <cell r="T335" t="str">
            <v>Contractuel</v>
          </cell>
          <cell r="U335">
            <v>45505</v>
          </cell>
          <cell r="V335">
            <v>45535</v>
          </cell>
        </row>
        <row r="336">
          <cell r="A336">
            <v>1757</v>
          </cell>
          <cell r="B336" t="str">
            <v>Mlle</v>
          </cell>
          <cell r="C336" t="str">
            <v>GHAOUARI MAROUA</v>
          </cell>
          <cell r="D336" t="str">
            <v>SAGE Tunisia</v>
          </cell>
          <cell r="E336" t="str">
            <v>PRODUCTION</v>
          </cell>
          <cell r="F336" t="str">
            <v>Prép CAMPO</v>
          </cell>
          <cell r="G336" t="str">
            <v>P6 AR</v>
          </cell>
          <cell r="H336" t="str">
            <v xml:space="preserve">Anis Mejri </v>
          </cell>
          <cell r="I336" t="str">
            <v>B</v>
          </cell>
          <cell r="J336" t="str">
            <v>DIRECTS</v>
          </cell>
          <cell r="K336" t="str">
            <v>Variable cost at standard</v>
          </cell>
          <cell r="L336" t="str">
            <v>OUVRIERE SPECIALISE</v>
          </cell>
          <cell r="M336">
            <v>45240</v>
          </cell>
          <cell r="O336">
            <v>19</v>
          </cell>
          <cell r="P336"/>
          <cell r="Q336"/>
          <cell r="R336"/>
          <cell r="S336" t="str">
            <v>CDD</v>
          </cell>
          <cell r="T336" t="str">
            <v>Contractuel</v>
          </cell>
          <cell r="U336">
            <v>45505</v>
          </cell>
          <cell r="V336">
            <v>45535</v>
          </cell>
        </row>
        <row r="337">
          <cell r="A337">
            <v>1816</v>
          </cell>
          <cell r="B337" t="str">
            <v>Madame</v>
          </cell>
          <cell r="C337" t="str">
            <v>HOSNI LEILA</v>
          </cell>
          <cell r="D337" t="str">
            <v>SAGE Tunisia</v>
          </cell>
          <cell r="E337" t="str">
            <v>PRODUCTION</v>
          </cell>
          <cell r="F337" t="str">
            <v>Prép CAMPO</v>
          </cell>
          <cell r="G337" t="str">
            <v>P6 AR</v>
          </cell>
          <cell r="H337" t="str">
            <v xml:space="preserve">Anis Mejri </v>
          </cell>
          <cell r="I337" t="str">
            <v>B</v>
          </cell>
          <cell r="J337" t="str">
            <v>DIRECTS</v>
          </cell>
          <cell r="K337" t="str">
            <v>Variable cost at standard</v>
          </cell>
          <cell r="L337" t="str">
            <v>OUVRIERE SPECIALISE</v>
          </cell>
          <cell r="M337">
            <v>45257</v>
          </cell>
          <cell r="O337">
            <v>19</v>
          </cell>
          <cell r="P337"/>
          <cell r="Q337"/>
          <cell r="R337"/>
          <cell r="S337" t="str">
            <v>CDD</v>
          </cell>
          <cell r="T337" t="str">
            <v>Contractuel</v>
          </cell>
          <cell r="U337">
            <v>45505</v>
          </cell>
          <cell r="V337">
            <v>45535</v>
          </cell>
        </row>
        <row r="338">
          <cell r="A338">
            <v>1914</v>
          </cell>
          <cell r="B338" t="str">
            <v>Madame</v>
          </cell>
          <cell r="C338" t="str">
            <v>CHIHI CHAIMA</v>
          </cell>
          <cell r="D338" t="str">
            <v>SAGE Tunisia</v>
          </cell>
          <cell r="E338" t="str">
            <v>PRODUCTION</v>
          </cell>
          <cell r="F338" t="str">
            <v>Prép CAMPO</v>
          </cell>
          <cell r="G338" t="str">
            <v>P6 AR</v>
          </cell>
          <cell r="H338" t="str">
            <v xml:space="preserve">Anis Mejri </v>
          </cell>
          <cell r="I338" t="str">
            <v>B</v>
          </cell>
          <cell r="J338" t="str">
            <v>DIRECTS</v>
          </cell>
          <cell r="K338" t="str">
            <v>Variable cost at standard</v>
          </cell>
          <cell r="L338" t="str">
            <v>OUVRIERE SPECIALISE</v>
          </cell>
          <cell r="M338">
            <v>45307</v>
          </cell>
          <cell r="O338">
            <v>19</v>
          </cell>
          <cell r="P338"/>
          <cell r="Q338"/>
          <cell r="R338"/>
          <cell r="S338" t="str">
            <v>CDD</v>
          </cell>
          <cell r="T338" t="str">
            <v>Contractuel</v>
          </cell>
          <cell r="U338">
            <v>45505</v>
          </cell>
          <cell r="V338">
            <v>45535</v>
          </cell>
        </row>
        <row r="339">
          <cell r="A339">
            <v>1916</v>
          </cell>
          <cell r="B339" t="str">
            <v>Madame</v>
          </cell>
          <cell r="C339" t="str">
            <v>SDIRI DORSAF</v>
          </cell>
          <cell r="D339" t="str">
            <v>SAGE Tunisia</v>
          </cell>
          <cell r="E339" t="str">
            <v>PRODUCTION</v>
          </cell>
          <cell r="F339" t="str">
            <v>CAMPO</v>
          </cell>
          <cell r="G339" t="str">
            <v>P6 AR</v>
          </cell>
          <cell r="H339" t="str">
            <v xml:space="preserve">Anis Mejri </v>
          </cell>
          <cell r="I339" t="str">
            <v>B</v>
          </cell>
          <cell r="J339" t="str">
            <v>DIRECTS</v>
          </cell>
          <cell r="K339" t="str">
            <v>Variable cost at standard</v>
          </cell>
          <cell r="L339" t="str">
            <v>OUVRIERE SPECIALISE</v>
          </cell>
          <cell r="M339">
            <v>45307</v>
          </cell>
          <cell r="O339">
            <v>19</v>
          </cell>
          <cell r="P339"/>
          <cell r="Q339"/>
          <cell r="R339"/>
          <cell r="S339" t="str">
            <v>CDD</v>
          </cell>
          <cell r="T339" t="str">
            <v>Contractuel</v>
          </cell>
          <cell r="U339">
            <v>45505</v>
          </cell>
          <cell r="V339">
            <v>45535</v>
          </cell>
        </row>
        <row r="340">
          <cell r="A340">
            <v>1963</v>
          </cell>
          <cell r="B340" t="str">
            <v>Madame</v>
          </cell>
          <cell r="C340" t="str">
            <v>SALLEMI NESRINE</v>
          </cell>
          <cell r="D340" t="str">
            <v>SAGE Tunisia</v>
          </cell>
          <cell r="E340" t="str">
            <v>PRODUCTION</v>
          </cell>
          <cell r="F340" t="str">
            <v>CAMPO</v>
          </cell>
          <cell r="G340" t="str">
            <v>P6 AR</v>
          </cell>
          <cell r="H340" t="str">
            <v xml:space="preserve">Anis Mejri </v>
          </cell>
          <cell r="I340" t="str">
            <v>B</v>
          </cell>
          <cell r="J340" t="str">
            <v>DIRECTS</v>
          </cell>
          <cell r="K340" t="str">
            <v>Variable cost at standard</v>
          </cell>
          <cell r="L340" t="str">
            <v>OUVRIERE SPECIALISE</v>
          </cell>
          <cell r="M340">
            <v>45336</v>
          </cell>
          <cell r="O340">
            <v>19</v>
          </cell>
          <cell r="P340"/>
          <cell r="Q340"/>
          <cell r="R340"/>
          <cell r="S340" t="str">
            <v>CDD</v>
          </cell>
          <cell r="T340" t="str">
            <v>Contractuel</v>
          </cell>
          <cell r="U340">
            <v>45505</v>
          </cell>
          <cell r="V340">
            <v>45535</v>
          </cell>
        </row>
        <row r="341">
          <cell r="A341">
            <v>1964</v>
          </cell>
          <cell r="B341" t="str">
            <v>Madame</v>
          </cell>
          <cell r="C341" t="str">
            <v>NAHDI ASMA</v>
          </cell>
          <cell r="D341" t="str">
            <v>SAGE Tunisia</v>
          </cell>
          <cell r="E341" t="str">
            <v>PRODUCTION</v>
          </cell>
          <cell r="F341" t="str">
            <v>Alimentatrice</v>
          </cell>
          <cell r="G341" t="str">
            <v>P6 AR</v>
          </cell>
          <cell r="H341" t="str">
            <v>Anis Mejri</v>
          </cell>
          <cell r="I341" t="str">
            <v>B</v>
          </cell>
          <cell r="J341" t="str">
            <v>DIRECTS</v>
          </cell>
          <cell r="K341" t="str">
            <v>Variable cost at standard</v>
          </cell>
          <cell r="L341" t="str">
            <v>OUVRIERE SPECIALISE</v>
          </cell>
          <cell r="M341">
            <v>45336</v>
          </cell>
          <cell r="O341">
            <v>19</v>
          </cell>
          <cell r="P341"/>
          <cell r="Q341"/>
          <cell r="R341"/>
          <cell r="S341" t="str">
            <v>CDD</v>
          </cell>
          <cell r="T341" t="str">
            <v>Contractuel</v>
          </cell>
          <cell r="U341">
            <v>45505</v>
          </cell>
          <cell r="V341">
            <v>45535</v>
          </cell>
        </row>
        <row r="342">
          <cell r="A342">
            <v>1558</v>
          </cell>
          <cell r="B342" t="str">
            <v>Monsieur</v>
          </cell>
          <cell r="C342" t="str">
            <v>GHAZOUANI AYOUB</v>
          </cell>
          <cell r="D342" t="str">
            <v>SAGE Tunisia</v>
          </cell>
          <cell r="E342" t="str">
            <v>PRODUCTION</v>
          </cell>
          <cell r="F342" t="str">
            <v>CAMPO</v>
          </cell>
          <cell r="G342" t="str">
            <v>P6 AV</v>
          </cell>
          <cell r="H342" t="str">
            <v xml:space="preserve">Anis Mejri </v>
          </cell>
          <cell r="I342" t="str">
            <v>B</v>
          </cell>
          <cell r="J342" t="str">
            <v>DIRECTS</v>
          </cell>
          <cell r="K342" t="str">
            <v>Variable cost at standard</v>
          </cell>
          <cell r="L342" t="str">
            <v>OUVRIER SPECIALISE</v>
          </cell>
          <cell r="M342">
            <v>45111</v>
          </cell>
          <cell r="O342">
            <v>19</v>
          </cell>
          <cell r="P342"/>
          <cell r="Q342"/>
          <cell r="R342"/>
          <cell r="S342" t="str">
            <v>CDD</v>
          </cell>
          <cell r="T342" t="str">
            <v>Contractuel</v>
          </cell>
          <cell r="U342">
            <v>45505</v>
          </cell>
          <cell r="V342">
            <v>45565</v>
          </cell>
        </row>
        <row r="343">
          <cell r="A343">
            <v>1582</v>
          </cell>
          <cell r="B343" t="str">
            <v>Madame</v>
          </cell>
          <cell r="C343" t="str">
            <v>SALLOUHI NAJWA</v>
          </cell>
          <cell r="D343" t="str">
            <v>SAGE Tunisia</v>
          </cell>
          <cell r="E343" t="str">
            <v>PRODUCTION</v>
          </cell>
          <cell r="F343" t="str">
            <v>Prép CAMPO</v>
          </cell>
          <cell r="G343" t="str">
            <v>P6 AV</v>
          </cell>
          <cell r="H343" t="str">
            <v xml:space="preserve">Anis Mejri </v>
          </cell>
          <cell r="I343" t="str">
            <v>B</v>
          </cell>
          <cell r="J343" t="str">
            <v>DIRECTS</v>
          </cell>
          <cell r="K343" t="str">
            <v>Variable cost at standard</v>
          </cell>
          <cell r="L343" t="str">
            <v>OUVRIERE SPECIALISE</v>
          </cell>
          <cell r="M343">
            <v>45156</v>
          </cell>
          <cell r="O343">
            <v>19</v>
          </cell>
          <cell r="P343"/>
          <cell r="Q343"/>
          <cell r="R343"/>
          <cell r="S343" t="str">
            <v>CDD</v>
          </cell>
          <cell r="T343" t="str">
            <v>Contractuel</v>
          </cell>
          <cell r="U343">
            <v>45505</v>
          </cell>
          <cell r="V343">
            <v>45535</v>
          </cell>
        </row>
        <row r="344">
          <cell r="A344">
            <v>1653</v>
          </cell>
          <cell r="B344" t="str">
            <v>Mlle</v>
          </cell>
          <cell r="C344" t="str">
            <v>NASRI MALEKE</v>
          </cell>
          <cell r="D344" t="str">
            <v>SAGE Tunisia</v>
          </cell>
          <cell r="E344" t="str">
            <v>PRODUCTION</v>
          </cell>
          <cell r="F344" t="str">
            <v>CAMPO</v>
          </cell>
          <cell r="G344" t="str">
            <v>P6 AV</v>
          </cell>
          <cell r="H344" t="str">
            <v xml:space="preserve">Anis Mejri </v>
          </cell>
          <cell r="I344" t="str">
            <v>B</v>
          </cell>
          <cell r="J344" t="str">
            <v>DIRECTS</v>
          </cell>
          <cell r="K344" t="str">
            <v>Variable cost at standard</v>
          </cell>
          <cell r="L344" t="str">
            <v>OUVRIERE SPECIALISE</v>
          </cell>
          <cell r="M344">
            <v>45189</v>
          </cell>
          <cell r="N344"/>
          <cell r="O344">
            <v>19</v>
          </cell>
          <cell r="P344"/>
          <cell r="Q344"/>
          <cell r="R344"/>
          <cell r="S344" t="str">
            <v>CDD</v>
          </cell>
          <cell r="T344" t="str">
            <v>Contractuel</v>
          </cell>
          <cell r="U344">
            <v>45505</v>
          </cell>
          <cell r="V344">
            <v>45535</v>
          </cell>
        </row>
        <row r="345">
          <cell r="A345">
            <v>1733</v>
          </cell>
          <cell r="B345" t="str">
            <v>Madame</v>
          </cell>
          <cell r="C345" t="str">
            <v>GANOUATI HANEN</v>
          </cell>
          <cell r="D345" t="str">
            <v>SAGE Tunisia</v>
          </cell>
          <cell r="E345" t="str">
            <v>PRODUCTION</v>
          </cell>
          <cell r="F345" t="str">
            <v>Contrôle qualité</v>
          </cell>
          <cell r="G345" t="str">
            <v>P6 AV</v>
          </cell>
          <cell r="H345" t="str">
            <v>Anis Mejri</v>
          </cell>
          <cell r="I345" t="str">
            <v>B</v>
          </cell>
          <cell r="J345" t="str">
            <v>INDIRECTS</v>
          </cell>
          <cell r="K345" t="str">
            <v>Variable cost at standard</v>
          </cell>
          <cell r="L345" t="str">
            <v>OUVRIERE SPECIALISE</v>
          </cell>
          <cell r="M345">
            <v>45223</v>
          </cell>
          <cell r="O345">
            <v>19</v>
          </cell>
          <cell r="P345"/>
          <cell r="Q345"/>
          <cell r="R345"/>
          <cell r="S345" t="str">
            <v>CDD</v>
          </cell>
          <cell r="T345" t="str">
            <v>Contractuel</v>
          </cell>
          <cell r="U345">
            <v>45505</v>
          </cell>
          <cell r="V345">
            <v>45535</v>
          </cell>
        </row>
        <row r="346">
          <cell r="A346">
            <v>1917</v>
          </cell>
          <cell r="B346" t="str">
            <v>Madame</v>
          </cell>
          <cell r="C346" t="str">
            <v>BALDI OUMAIMA</v>
          </cell>
          <cell r="D346" t="str">
            <v>SAGE Tunisia</v>
          </cell>
          <cell r="E346" t="str">
            <v>PRODUCTION</v>
          </cell>
          <cell r="F346" t="str">
            <v>CAMPO</v>
          </cell>
          <cell r="G346" t="str">
            <v>P6 AV</v>
          </cell>
          <cell r="H346" t="str">
            <v xml:space="preserve">Anis Mejri </v>
          </cell>
          <cell r="I346" t="str">
            <v>B</v>
          </cell>
          <cell r="J346" t="str">
            <v>DIRECTS</v>
          </cell>
          <cell r="K346" t="str">
            <v>Variable cost at standard</v>
          </cell>
          <cell r="L346" t="str">
            <v>OUVRIERE SPECIALISE</v>
          </cell>
          <cell r="M346">
            <v>45307</v>
          </cell>
          <cell r="O346">
            <v>19</v>
          </cell>
          <cell r="P346"/>
          <cell r="Q346"/>
          <cell r="R346"/>
          <cell r="S346" t="str">
            <v>CDD</v>
          </cell>
          <cell r="T346" t="str">
            <v>Contractuel</v>
          </cell>
          <cell r="U346">
            <v>45505</v>
          </cell>
          <cell r="V346">
            <v>45535</v>
          </cell>
        </row>
        <row r="347">
          <cell r="A347">
            <v>1920</v>
          </cell>
          <cell r="B347" t="str">
            <v>Madame</v>
          </cell>
          <cell r="C347" t="str">
            <v>JLASSI TAKWA</v>
          </cell>
          <cell r="D347" t="str">
            <v>SAGE Tunisia</v>
          </cell>
          <cell r="E347" t="str">
            <v>PRODUCTION</v>
          </cell>
          <cell r="F347" t="str">
            <v>Prép CAMPO</v>
          </cell>
          <cell r="G347" t="str">
            <v>P6 AV</v>
          </cell>
          <cell r="H347" t="str">
            <v xml:space="preserve">Anis Mejri </v>
          </cell>
          <cell r="I347" t="str">
            <v>B</v>
          </cell>
          <cell r="J347" t="str">
            <v>DIRECTS</v>
          </cell>
          <cell r="K347" t="str">
            <v>Variable cost at standard</v>
          </cell>
          <cell r="L347" t="str">
            <v>OUVRIER SPECIALISE</v>
          </cell>
          <cell r="M347">
            <v>45307</v>
          </cell>
          <cell r="O347">
            <v>19</v>
          </cell>
          <cell r="P347"/>
          <cell r="Q347"/>
          <cell r="R347"/>
          <cell r="S347" t="str">
            <v>CDD</v>
          </cell>
          <cell r="T347" t="str">
            <v>Contractuel</v>
          </cell>
          <cell r="U347">
            <v>45505</v>
          </cell>
          <cell r="V347">
            <v>45535</v>
          </cell>
        </row>
        <row r="348">
          <cell r="A348">
            <v>1959</v>
          </cell>
          <cell r="B348" t="str">
            <v>Madame</v>
          </cell>
          <cell r="C348" t="str">
            <v>JABRI RIHAB</v>
          </cell>
          <cell r="D348" t="str">
            <v>SAGE Tunisia</v>
          </cell>
          <cell r="E348" t="str">
            <v>PRODUCTION</v>
          </cell>
          <cell r="F348" t="str">
            <v>Prép CAMPO</v>
          </cell>
          <cell r="G348" t="str">
            <v>P6 AV</v>
          </cell>
          <cell r="H348" t="str">
            <v xml:space="preserve">Anis Mejri </v>
          </cell>
          <cell r="I348" t="str">
            <v>B</v>
          </cell>
          <cell r="J348" t="str">
            <v>DIRECTS</v>
          </cell>
          <cell r="K348" t="str">
            <v>Variable cost at standard</v>
          </cell>
          <cell r="L348" t="str">
            <v>OUVRIERE SPECIALISE</v>
          </cell>
          <cell r="M348">
            <v>45336</v>
          </cell>
          <cell r="O348">
            <v>19</v>
          </cell>
          <cell r="P348"/>
          <cell r="Q348"/>
          <cell r="R348"/>
          <cell r="S348" t="str">
            <v>CDD</v>
          </cell>
          <cell r="T348" t="str">
            <v>Contractuel</v>
          </cell>
          <cell r="U348">
            <v>45505</v>
          </cell>
          <cell r="V348">
            <v>45535</v>
          </cell>
        </row>
        <row r="349">
          <cell r="A349">
            <v>1969</v>
          </cell>
          <cell r="B349" t="str">
            <v>Madame</v>
          </cell>
          <cell r="C349" t="str">
            <v>MAAZAOUI JIHENE</v>
          </cell>
          <cell r="D349" t="str">
            <v>SAGE Tunisia</v>
          </cell>
          <cell r="E349" t="str">
            <v>PRODUCTION</v>
          </cell>
          <cell r="F349" t="str">
            <v>Prép CAMPO</v>
          </cell>
          <cell r="G349" t="str">
            <v>P6 AV</v>
          </cell>
          <cell r="H349" t="str">
            <v xml:space="preserve">Anis Mejri </v>
          </cell>
          <cell r="I349" t="str">
            <v>B</v>
          </cell>
          <cell r="J349" t="str">
            <v>DIRECTS</v>
          </cell>
          <cell r="K349" t="str">
            <v>Variable cost at standard</v>
          </cell>
          <cell r="L349" t="str">
            <v>OUVRIERE SPECIALISE</v>
          </cell>
          <cell r="M349">
            <v>45337</v>
          </cell>
          <cell r="O349">
            <v>19</v>
          </cell>
          <cell r="P349"/>
          <cell r="Q349"/>
          <cell r="R349"/>
          <cell r="S349" t="str">
            <v>CDD</v>
          </cell>
          <cell r="T349" t="str">
            <v>Contractuel</v>
          </cell>
          <cell r="U349">
            <v>45505</v>
          </cell>
          <cell r="V349">
            <v>45535</v>
          </cell>
        </row>
        <row r="350">
          <cell r="A350">
            <v>1970</v>
          </cell>
          <cell r="B350" t="str">
            <v>Madame</v>
          </cell>
          <cell r="C350" t="str">
            <v>WAHBI ZAINEB</v>
          </cell>
          <cell r="D350" t="str">
            <v>SAGE Tunisia</v>
          </cell>
          <cell r="E350" t="str">
            <v>PRODUCTION</v>
          </cell>
          <cell r="F350" t="str">
            <v>Prép CAMPO</v>
          </cell>
          <cell r="G350" t="str">
            <v>P6 AV</v>
          </cell>
          <cell r="H350" t="str">
            <v>Anis Mejri</v>
          </cell>
          <cell r="I350" t="str">
            <v>B</v>
          </cell>
          <cell r="J350" t="str">
            <v>DIRECTS</v>
          </cell>
          <cell r="K350" t="str">
            <v>Variable cost at standard</v>
          </cell>
          <cell r="L350" t="str">
            <v>OUVRIERE SPECIALISE</v>
          </cell>
          <cell r="M350">
            <v>45337</v>
          </cell>
          <cell r="O350">
            <v>19</v>
          </cell>
          <cell r="P350"/>
          <cell r="Q350"/>
          <cell r="R350"/>
          <cell r="S350" t="str">
            <v>CDD</v>
          </cell>
          <cell r="T350" t="str">
            <v>Contractuel</v>
          </cell>
          <cell r="U350">
            <v>45505</v>
          </cell>
          <cell r="V350">
            <v>45535</v>
          </cell>
        </row>
        <row r="351">
          <cell r="A351">
            <v>2075</v>
          </cell>
          <cell r="B351" t="str">
            <v>Madame</v>
          </cell>
          <cell r="C351" t="str">
            <v>KHIARI ASMA</v>
          </cell>
          <cell r="D351" t="str">
            <v>SAGE Tunisia</v>
          </cell>
          <cell r="E351" t="str">
            <v>PRODUCTION</v>
          </cell>
          <cell r="F351" t="str">
            <v>Prép CAMPO</v>
          </cell>
          <cell r="G351" t="str">
            <v>P6 AV</v>
          </cell>
          <cell r="H351" t="str">
            <v xml:space="preserve">Anis Mejri </v>
          </cell>
          <cell r="I351" t="str">
            <v>B</v>
          </cell>
          <cell r="J351" t="str">
            <v>DIRECTS</v>
          </cell>
          <cell r="K351" t="str">
            <v>Variable cost at standard</v>
          </cell>
          <cell r="L351" t="str">
            <v>OUVRIERE SPECIALISE</v>
          </cell>
          <cell r="M351">
            <v>45348</v>
          </cell>
          <cell r="O351">
            <v>19</v>
          </cell>
          <cell r="P351"/>
          <cell r="Q351"/>
          <cell r="R351"/>
          <cell r="S351" t="str">
            <v>CDD</v>
          </cell>
          <cell r="T351" t="str">
            <v>Contractuel</v>
          </cell>
          <cell r="U351">
            <v>45505</v>
          </cell>
          <cell r="V351">
            <v>45535</v>
          </cell>
        </row>
        <row r="352">
          <cell r="A352">
            <v>2182</v>
          </cell>
          <cell r="B352" t="str">
            <v>Madame</v>
          </cell>
          <cell r="C352" t="str">
            <v>OUNISSI WAFA</v>
          </cell>
          <cell r="D352" t="str">
            <v>SAGE Tunisia</v>
          </cell>
          <cell r="E352" t="str">
            <v>PRODUCTION</v>
          </cell>
          <cell r="F352" t="str">
            <v>Contrôle qualité</v>
          </cell>
          <cell r="G352" t="str">
            <v>P6 AV</v>
          </cell>
          <cell r="H352" t="str">
            <v>Anis Mejri</v>
          </cell>
          <cell r="I352" t="str">
            <v>B</v>
          </cell>
          <cell r="J352" t="str">
            <v>INDIRECTS</v>
          </cell>
          <cell r="K352" t="str">
            <v>Variable cost at standard</v>
          </cell>
          <cell r="L352" t="str">
            <v>OUVRIERE SPECIALISE</v>
          </cell>
          <cell r="M352">
            <v>45372</v>
          </cell>
          <cell r="O352">
            <v>19</v>
          </cell>
          <cell r="P352"/>
          <cell r="Q352"/>
          <cell r="R352"/>
          <cell r="S352" t="str">
            <v>CDD</v>
          </cell>
          <cell r="T352" t="str">
            <v>Contractuel</v>
          </cell>
          <cell r="U352">
            <v>45505</v>
          </cell>
          <cell r="V352">
            <v>45535</v>
          </cell>
        </row>
        <row r="353">
          <cell r="A353">
            <v>2269</v>
          </cell>
          <cell r="B353" t="str">
            <v>Madame</v>
          </cell>
          <cell r="C353" t="str">
            <v>AYADA MARWA</v>
          </cell>
          <cell r="D353" t="str">
            <v>SAGE Tunisia</v>
          </cell>
          <cell r="E353" t="str">
            <v>PRODUCTION</v>
          </cell>
          <cell r="F353" t="str">
            <v>Prép CAMPO</v>
          </cell>
          <cell r="G353" t="str">
            <v>P6 AV</v>
          </cell>
          <cell r="H353" t="str">
            <v xml:space="preserve">Anis Mejri </v>
          </cell>
          <cell r="I353" t="str">
            <v>B</v>
          </cell>
          <cell r="J353" t="str">
            <v>DIRECTS</v>
          </cell>
          <cell r="K353" t="str">
            <v>Variable cost at standard</v>
          </cell>
          <cell r="L353" t="str">
            <v>OUVRIERE SPECIALISE</v>
          </cell>
          <cell r="M353">
            <v>45409</v>
          </cell>
          <cell r="O353">
            <v>19</v>
          </cell>
          <cell r="P353"/>
          <cell r="Q353"/>
          <cell r="R353"/>
          <cell r="S353" t="str">
            <v>CDD</v>
          </cell>
          <cell r="T353" t="str">
            <v>Contractuel</v>
          </cell>
          <cell r="U353">
            <v>45505</v>
          </cell>
          <cell r="V353">
            <v>45535</v>
          </cell>
        </row>
        <row r="354">
          <cell r="A354">
            <v>2287</v>
          </cell>
          <cell r="B354" t="str">
            <v>Monsieur</v>
          </cell>
          <cell r="C354" t="str">
            <v>DRIDI OMAR</v>
          </cell>
          <cell r="D354" t="str">
            <v>SAGE Tunisia</v>
          </cell>
          <cell r="E354" t="str">
            <v>PRODUCTION</v>
          </cell>
          <cell r="F354" t="str">
            <v>Prép CAMPO</v>
          </cell>
          <cell r="G354" t="str">
            <v>P6 AV</v>
          </cell>
          <cell r="H354" t="str">
            <v xml:space="preserve">Anis Mejri </v>
          </cell>
          <cell r="I354" t="str">
            <v>B</v>
          </cell>
          <cell r="J354" t="str">
            <v>DIRECTS</v>
          </cell>
          <cell r="K354" t="str">
            <v>Variable cost at standard</v>
          </cell>
          <cell r="L354" t="str">
            <v>OUVRIERE SPECIALISE</v>
          </cell>
          <cell r="M354">
            <v>45406</v>
          </cell>
          <cell r="O354">
            <v>19</v>
          </cell>
          <cell r="P354"/>
          <cell r="Q354"/>
          <cell r="R354"/>
          <cell r="S354" t="str">
            <v>CDD</v>
          </cell>
          <cell r="T354" t="str">
            <v>Contractuel</v>
          </cell>
          <cell r="U354">
            <v>45505</v>
          </cell>
          <cell r="V354">
            <v>45535</v>
          </cell>
        </row>
        <row r="355">
          <cell r="A355">
            <v>2261</v>
          </cell>
          <cell r="B355" t="str">
            <v>Madame</v>
          </cell>
          <cell r="C355" t="str">
            <v>SAKOUHI SAFA</v>
          </cell>
          <cell r="D355" t="str">
            <v>SAGE Tunisia</v>
          </cell>
          <cell r="E355" t="str">
            <v>PRODUCTION</v>
          </cell>
          <cell r="F355" t="str">
            <v>CAMPO</v>
          </cell>
          <cell r="G355" t="str">
            <v>P7 AR</v>
          </cell>
          <cell r="H355" t="str">
            <v xml:space="preserve">Anis Mejri </v>
          </cell>
          <cell r="I355" t="str">
            <v>B</v>
          </cell>
          <cell r="J355" t="str">
            <v>DIRECTS</v>
          </cell>
          <cell r="K355" t="str">
            <v>Variable cost at standard</v>
          </cell>
          <cell r="L355" t="str">
            <v>OUVRIERE SPECIALISE</v>
          </cell>
          <cell r="M355">
            <v>45404</v>
          </cell>
          <cell r="O355">
            <v>19</v>
          </cell>
          <cell r="P355"/>
          <cell r="Q355"/>
          <cell r="R355"/>
          <cell r="S355" t="str">
            <v>CDD</v>
          </cell>
          <cell r="T355" t="str">
            <v>Contractuel</v>
          </cell>
          <cell r="U355">
            <v>45505</v>
          </cell>
          <cell r="V355">
            <v>45535</v>
          </cell>
        </row>
        <row r="356">
          <cell r="A356">
            <v>2468</v>
          </cell>
          <cell r="B356" t="str">
            <v>Madame</v>
          </cell>
          <cell r="C356" t="str">
            <v>HOSNI CHAIMA</v>
          </cell>
          <cell r="D356" t="str">
            <v>SAGE Tunisia</v>
          </cell>
          <cell r="E356" t="str">
            <v>PRODUCTION</v>
          </cell>
          <cell r="F356" t="str">
            <v>Prép CAMPO</v>
          </cell>
          <cell r="G356" t="str">
            <v>P7 AR</v>
          </cell>
          <cell r="H356" t="str">
            <v>Anis Mejri</v>
          </cell>
          <cell r="I356" t="str">
            <v>B</v>
          </cell>
          <cell r="J356" t="str">
            <v>DIRECTS</v>
          </cell>
          <cell r="K356" t="str">
            <v>Variable cost at standard</v>
          </cell>
          <cell r="L356" t="str">
            <v>OUVRIERE SPECIALISE</v>
          </cell>
          <cell r="M356">
            <v>45448</v>
          </cell>
          <cell r="N356"/>
          <cell r="O356">
            <v>19</v>
          </cell>
          <cell r="P356"/>
          <cell r="Q356"/>
          <cell r="R356"/>
          <cell r="S356" t="str">
            <v>CDD</v>
          </cell>
          <cell r="T356" t="str">
            <v>Contractuel</v>
          </cell>
          <cell r="U356">
            <v>45505</v>
          </cell>
          <cell r="V356">
            <v>45535</v>
          </cell>
        </row>
        <row r="357">
          <cell r="A357">
            <v>1795</v>
          </cell>
          <cell r="B357" t="str">
            <v>Mlle</v>
          </cell>
          <cell r="C357" t="str">
            <v>RAHALI IBTIHEL</v>
          </cell>
          <cell r="D357" t="str">
            <v>SAGE Tunisia</v>
          </cell>
          <cell r="E357" t="str">
            <v>PRODUCTION</v>
          </cell>
          <cell r="F357" t="str">
            <v>CAMPO</v>
          </cell>
          <cell r="G357" t="str">
            <v>P6 AR</v>
          </cell>
          <cell r="H357" t="str">
            <v xml:space="preserve">Anis Mejri </v>
          </cell>
          <cell r="I357" t="str">
            <v>B</v>
          </cell>
          <cell r="J357" t="str">
            <v>DIRECTS</v>
          </cell>
          <cell r="K357" t="str">
            <v>Variable cost at standard</v>
          </cell>
          <cell r="L357" t="str">
            <v>OUVRIERE SPECIALISE</v>
          </cell>
          <cell r="M357">
            <v>45254</v>
          </cell>
          <cell r="O357">
            <v>19</v>
          </cell>
          <cell r="P357"/>
          <cell r="Q357"/>
          <cell r="R357"/>
          <cell r="S357" t="str">
            <v>CDD</v>
          </cell>
          <cell r="T357" t="str">
            <v>Contractuel</v>
          </cell>
          <cell r="U357">
            <v>45505</v>
          </cell>
          <cell r="V357">
            <v>45535</v>
          </cell>
        </row>
        <row r="358">
          <cell r="A358">
            <v>1797</v>
          </cell>
          <cell r="B358" t="str">
            <v>Mlle</v>
          </cell>
          <cell r="C358" t="str">
            <v>BEJAOUI MARAM</v>
          </cell>
          <cell r="D358" t="str">
            <v>SAGE Tunisia</v>
          </cell>
          <cell r="E358" t="str">
            <v>PRODUCTION</v>
          </cell>
          <cell r="F358" t="str">
            <v>CAMPO</v>
          </cell>
          <cell r="G358" t="str">
            <v>P6 AV</v>
          </cell>
          <cell r="H358" t="str">
            <v xml:space="preserve">Anis Mejri </v>
          </cell>
          <cell r="I358" t="str">
            <v>B</v>
          </cell>
          <cell r="J358" t="str">
            <v>DIRECTS</v>
          </cell>
          <cell r="K358" t="str">
            <v>Variable cost at standard</v>
          </cell>
          <cell r="L358" t="str">
            <v>OUVRIERE SPECIALISE</v>
          </cell>
          <cell r="M358">
            <v>45254</v>
          </cell>
          <cell r="O358">
            <v>19</v>
          </cell>
          <cell r="P358"/>
          <cell r="Q358"/>
          <cell r="R358"/>
          <cell r="S358" t="str">
            <v>CDD</v>
          </cell>
          <cell r="T358" t="str">
            <v>Contractuel</v>
          </cell>
          <cell r="U358">
            <v>45505</v>
          </cell>
          <cell r="V358">
            <v>45535</v>
          </cell>
        </row>
        <row r="359">
          <cell r="A359">
            <v>1798</v>
          </cell>
          <cell r="B359" t="str">
            <v>Mlle</v>
          </cell>
          <cell r="C359" t="str">
            <v>MEJRI AMENI</v>
          </cell>
          <cell r="D359" t="str">
            <v>SAGE Tunisia</v>
          </cell>
          <cell r="E359" t="str">
            <v>PRODUCTION</v>
          </cell>
          <cell r="F359" t="str">
            <v>CAMPO</v>
          </cell>
          <cell r="G359" t="str">
            <v>P6 AR</v>
          </cell>
          <cell r="H359" t="str">
            <v xml:space="preserve">Anis Mejri </v>
          </cell>
          <cell r="I359" t="str">
            <v>B</v>
          </cell>
          <cell r="J359" t="str">
            <v>DIRECTS</v>
          </cell>
          <cell r="K359" t="str">
            <v>Variable cost at standard</v>
          </cell>
          <cell r="L359" t="str">
            <v>OUVRIERE SPECIALISE</v>
          </cell>
          <cell r="M359">
            <v>45254</v>
          </cell>
          <cell r="O359">
            <v>19</v>
          </cell>
          <cell r="P359"/>
          <cell r="Q359"/>
          <cell r="R359"/>
          <cell r="S359" t="str">
            <v>CDD</v>
          </cell>
          <cell r="T359" t="str">
            <v>Contractuel</v>
          </cell>
          <cell r="U359">
            <v>45505</v>
          </cell>
          <cell r="V359">
            <v>45535</v>
          </cell>
        </row>
        <row r="360">
          <cell r="A360">
            <v>1800</v>
          </cell>
          <cell r="B360" t="str">
            <v>Mlle</v>
          </cell>
          <cell r="C360" t="str">
            <v>BEN SAAD NESRINE</v>
          </cell>
          <cell r="D360" t="str">
            <v>SAGE Tunisia</v>
          </cell>
          <cell r="E360" t="str">
            <v>PRODUCTION</v>
          </cell>
          <cell r="F360" t="str">
            <v>CAMPO</v>
          </cell>
          <cell r="G360" t="str">
            <v>P6 AR</v>
          </cell>
          <cell r="H360" t="str">
            <v xml:space="preserve">Anis Mejri </v>
          </cell>
          <cell r="I360" t="str">
            <v>B</v>
          </cell>
          <cell r="J360" t="str">
            <v>DIRECTS</v>
          </cell>
          <cell r="K360" t="str">
            <v>Variable cost at standard</v>
          </cell>
          <cell r="L360" t="str">
            <v>OUVRIERE SPECIALISE</v>
          </cell>
          <cell r="M360">
            <v>45254</v>
          </cell>
          <cell r="O360">
            <v>19</v>
          </cell>
          <cell r="P360"/>
          <cell r="Q360"/>
          <cell r="R360"/>
          <cell r="S360" t="str">
            <v>CDD</v>
          </cell>
          <cell r="T360" t="str">
            <v>Contractuel</v>
          </cell>
          <cell r="U360">
            <v>45505</v>
          </cell>
          <cell r="V360">
            <v>45535</v>
          </cell>
        </row>
        <row r="361">
          <cell r="A361">
            <v>327</v>
          </cell>
          <cell r="B361" t="str">
            <v>Madame</v>
          </cell>
          <cell r="C361" t="str">
            <v>LOUATI FATMA</v>
          </cell>
          <cell r="D361" t="str">
            <v>SAGE Tunisia</v>
          </cell>
          <cell r="E361" t="str">
            <v>PRODUCTION</v>
          </cell>
          <cell r="F361" t="str">
            <v>Couturière</v>
          </cell>
          <cell r="G361" t="str">
            <v>CR3</v>
          </cell>
          <cell r="H361" t="str">
            <v>FAYCEL</v>
          </cell>
          <cell r="I361" t="str">
            <v>B</v>
          </cell>
          <cell r="J361" t="str">
            <v>DIRECTS</v>
          </cell>
          <cell r="K361" t="str">
            <v>Variable cost at standard</v>
          </cell>
          <cell r="L361" t="str">
            <v>OUVRIERE SPECIALISE</v>
          </cell>
          <cell r="M361">
            <v>44109</v>
          </cell>
          <cell r="O361">
            <v>19</v>
          </cell>
          <cell r="P361"/>
          <cell r="Q361"/>
          <cell r="R361"/>
          <cell r="S361" t="str">
            <v>CDD</v>
          </cell>
          <cell r="T361" t="str">
            <v>Contractuel</v>
          </cell>
          <cell r="U361">
            <v>45505</v>
          </cell>
          <cell r="V361">
            <v>45535</v>
          </cell>
        </row>
        <row r="362">
          <cell r="A362">
            <v>336</v>
          </cell>
          <cell r="B362" t="str">
            <v>Madame</v>
          </cell>
          <cell r="C362" t="str">
            <v>ZEDDINI HAIFA</v>
          </cell>
          <cell r="D362" t="str">
            <v>SAGE Tunisia</v>
          </cell>
          <cell r="E362" t="str">
            <v>PRODUCTION</v>
          </cell>
          <cell r="F362" t="str">
            <v>Couturière</v>
          </cell>
          <cell r="G362" t="str">
            <v>CR3</v>
          </cell>
          <cell r="H362" t="str">
            <v>FAYCEL</v>
          </cell>
          <cell r="I362" t="str">
            <v>B</v>
          </cell>
          <cell r="J362" t="str">
            <v>DIRECTS</v>
          </cell>
          <cell r="K362" t="str">
            <v>Variable cost at standard</v>
          </cell>
          <cell r="L362" t="str">
            <v>OUVRIERE SPECIALISE</v>
          </cell>
          <cell r="M362">
            <v>44116</v>
          </cell>
          <cell r="O362">
            <v>19</v>
          </cell>
          <cell r="P362"/>
          <cell r="Q362"/>
          <cell r="R362"/>
          <cell r="S362" t="str">
            <v>CDD</v>
          </cell>
          <cell r="T362" t="str">
            <v>Contractuel</v>
          </cell>
          <cell r="U362">
            <v>45505</v>
          </cell>
          <cell r="V362">
            <v>45535</v>
          </cell>
        </row>
        <row r="363">
          <cell r="A363">
            <v>385</v>
          </cell>
          <cell r="B363" t="str">
            <v>Madame</v>
          </cell>
          <cell r="C363" t="str">
            <v>RAHALI OUMAYMA</v>
          </cell>
          <cell r="D363" t="str">
            <v>SAGE Tunisia</v>
          </cell>
          <cell r="E363" t="str">
            <v>QUALITE</v>
          </cell>
          <cell r="F363" t="str">
            <v>Fire W</v>
          </cell>
          <cell r="G363" t="str">
            <v>CR3</v>
          </cell>
          <cell r="H363" t="str">
            <v>Fakhri</v>
          </cell>
          <cell r="I363" t="str">
            <v>B</v>
          </cell>
          <cell r="J363" t="str">
            <v>INDIRECTS</v>
          </cell>
          <cell r="K363" t="str">
            <v>Variable cost at standard</v>
          </cell>
          <cell r="L363" t="str">
            <v>Contrôleur Qualité</v>
          </cell>
          <cell r="M363">
            <v>44158</v>
          </cell>
          <cell r="O363">
            <v>19</v>
          </cell>
          <cell r="P363"/>
          <cell r="Q363"/>
          <cell r="R363"/>
          <cell r="S363" t="str">
            <v>CDD</v>
          </cell>
          <cell r="T363" t="str">
            <v>Contractuel</v>
          </cell>
          <cell r="U363">
            <v>45505</v>
          </cell>
          <cell r="V363">
            <v>45535</v>
          </cell>
        </row>
        <row r="364">
          <cell r="A364">
            <v>604</v>
          </cell>
          <cell r="B364" t="str">
            <v>Mlle</v>
          </cell>
          <cell r="C364" t="str">
            <v>CHEBBI AMEL</v>
          </cell>
          <cell r="D364" t="str">
            <v>SAGE Tunisia</v>
          </cell>
          <cell r="E364" t="str">
            <v>QUALITE</v>
          </cell>
          <cell r="F364" t="str">
            <v>Fire W</v>
          </cell>
          <cell r="G364" t="str">
            <v>CR3</v>
          </cell>
          <cell r="H364" t="str">
            <v>Fakhri</v>
          </cell>
          <cell r="I364" t="str">
            <v>B</v>
          </cell>
          <cell r="J364" t="str">
            <v>INDIRECTS</v>
          </cell>
          <cell r="K364" t="str">
            <v>Variable cost at standard</v>
          </cell>
          <cell r="L364" t="str">
            <v>Contrôleur Qualité</v>
          </cell>
          <cell r="M364">
            <v>44362</v>
          </cell>
          <cell r="N364" t="str">
            <v/>
          </cell>
          <cell r="O364">
            <v>19</v>
          </cell>
          <cell r="P364"/>
          <cell r="Q364"/>
          <cell r="R364"/>
          <cell r="S364" t="str">
            <v>CDD</v>
          </cell>
          <cell r="T364" t="str">
            <v>Contractuel</v>
          </cell>
          <cell r="U364">
            <v>45505</v>
          </cell>
          <cell r="V364">
            <v>45596</v>
          </cell>
        </row>
        <row r="365">
          <cell r="A365">
            <v>1057</v>
          </cell>
          <cell r="B365" t="str">
            <v>Monsieur</v>
          </cell>
          <cell r="C365" t="str">
            <v>BANANI CHOKRI</v>
          </cell>
          <cell r="D365" t="str">
            <v>SAGE Tunisia</v>
          </cell>
          <cell r="E365" t="str">
            <v>PRODUCTION</v>
          </cell>
          <cell r="F365" t="str">
            <v>Couturière</v>
          </cell>
          <cell r="G365" t="str">
            <v>CR3</v>
          </cell>
          <cell r="H365" t="str">
            <v>FAYCEL</v>
          </cell>
          <cell r="I365" t="str">
            <v>B</v>
          </cell>
          <cell r="J365" t="str">
            <v>DIRECTS</v>
          </cell>
          <cell r="K365" t="str">
            <v>Variable cost at standard</v>
          </cell>
          <cell r="L365" t="str">
            <v>OUVRIER SPECIALISE</v>
          </cell>
          <cell r="M365">
            <v>44755</v>
          </cell>
          <cell r="N365" t="str">
            <v/>
          </cell>
          <cell r="O365">
            <v>19</v>
          </cell>
          <cell r="P365"/>
          <cell r="Q365"/>
          <cell r="R365"/>
          <cell r="S365" t="str">
            <v>CDD</v>
          </cell>
          <cell r="T365" t="str">
            <v>Contractuel</v>
          </cell>
          <cell r="U365">
            <v>45505</v>
          </cell>
          <cell r="V365">
            <v>45565</v>
          </cell>
        </row>
        <row r="366">
          <cell r="A366">
            <v>1578</v>
          </cell>
          <cell r="B366" t="str">
            <v>Madame</v>
          </cell>
          <cell r="C366" t="str">
            <v>WECHTETI ARWA</v>
          </cell>
          <cell r="D366" t="str">
            <v>SAGE Tunisia</v>
          </cell>
          <cell r="E366" t="str">
            <v>PRODUCTION</v>
          </cell>
          <cell r="F366" t="str">
            <v>Alimentatrice</v>
          </cell>
          <cell r="G366" t="str">
            <v>CR3</v>
          </cell>
          <cell r="H366" t="str">
            <v>FAYCEL</v>
          </cell>
          <cell r="I366" t="str">
            <v>B</v>
          </cell>
          <cell r="J366" t="str">
            <v>DIRECTS</v>
          </cell>
          <cell r="K366" t="str">
            <v>Variable cost at standard</v>
          </cell>
          <cell r="L366" t="str">
            <v>OUVRIERE SPECIALISE</v>
          </cell>
          <cell r="M366">
            <v>45156</v>
          </cell>
          <cell r="O366">
            <v>19</v>
          </cell>
          <cell r="P366"/>
          <cell r="Q366"/>
          <cell r="R366"/>
          <cell r="S366" t="str">
            <v>CDD</v>
          </cell>
          <cell r="T366" t="str">
            <v>Contractuel</v>
          </cell>
          <cell r="U366">
            <v>45505</v>
          </cell>
          <cell r="V366">
            <v>45535</v>
          </cell>
        </row>
        <row r="367">
          <cell r="A367">
            <v>1855</v>
          </cell>
          <cell r="B367" t="str">
            <v>Mlle</v>
          </cell>
          <cell r="C367" t="str">
            <v>JNEIH MOUNIRA</v>
          </cell>
          <cell r="D367" t="str">
            <v>SAGE Tunisia</v>
          </cell>
          <cell r="E367" t="str">
            <v>PRODUCTION</v>
          </cell>
          <cell r="F367" t="str">
            <v>Couturière</v>
          </cell>
          <cell r="G367" t="str">
            <v>CR3</v>
          </cell>
          <cell r="H367" t="str">
            <v>FAYCEL</v>
          </cell>
          <cell r="I367" t="str">
            <v>B</v>
          </cell>
          <cell r="J367" t="str">
            <v>DIRECTS</v>
          </cell>
          <cell r="K367" t="str">
            <v>Variable cost at standard</v>
          </cell>
          <cell r="L367" t="str">
            <v>OUVRIERE SPECIALISE</v>
          </cell>
          <cell r="M367">
            <v>45258</v>
          </cell>
          <cell r="O367">
            <v>19</v>
          </cell>
          <cell r="P367"/>
          <cell r="Q367"/>
          <cell r="R367"/>
          <cell r="S367" t="str">
            <v>CDD</v>
          </cell>
          <cell r="T367" t="str">
            <v>Contractuel</v>
          </cell>
          <cell r="U367">
            <v>45505</v>
          </cell>
          <cell r="V367">
            <v>45535</v>
          </cell>
        </row>
        <row r="368">
          <cell r="A368">
            <v>2189</v>
          </cell>
          <cell r="B368" t="str">
            <v>Monsieur</v>
          </cell>
          <cell r="C368" t="str">
            <v>TRABELSI RIADH</v>
          </cell>
          <cell r="D368" t="str">
            <v>SAGE Tunisia</v>
          </cell>
          <cell r="E368" t="str">
            <v>PRODUCTION</v>
          </cell>
          <cell r="F368" t="str">
            <v>Couturière</v>
          </cell>
          <cell r="G368" t="str">
            <v>CR3</v>
          </cell>
          <cell r="H368" t="str">
            <v>FAYCEL</v>
          </cell>
          <cell r="I368" t="str">
            <v>B</v>
          </cell>
          <cell r="J368" t="str">
            <v>DIRECTS</v>
          </cell>
          <cell r="K368" t="str">
            <v>Variable cost at standard</v>
          </cell>
          <cell r="L368" t="str">
            <v>OUVRIER SPECIALISE</v>
          </cell>
          <cell r="M368">
            <v>45373</v>
          </cell>
          <cell r="O368">
            <v>19</v>
          </cell>
          <cell r="P368"/>
          <cell r="Q368"/>
          <cell r="R368"/>
          <cell r="S368" t="str">
            <v>CDD</v>
          </cell>
          <cell r="T368" t="str">
            <v>Contractuel</v>
          </cell>
          <cell r="U368">
            <v>45505</v>
          </cell>
          <cell r="V368">
            <v>45535</v>
          </cell>
        </row>
        <row r="369">
          <cell r="A369">
            <v>335</v>
          </cell>
          <cell r="B369" t="str">
            <v>Madame</v>
          </cell>
          <cell r="C369" t="str">
            <v>DRIDI SAMIRA</v>
          </cell>
          <cell r="D369" t="str">
            <v>SAGE Tunisia</v>
          </cell>
          <cell r="E369" t="str">
            <v>PRODUCTION</v>
          </cell>
          <cell r="F369" t="str">
            <v>Couturière</v>
          </cell>
          <cell r="G369" t="str">
            <v>P6 AR</v>
          </cell>
          <cell r="H369" t="str">
            <v>MASSOUD BRAHMI</v>
          </cell>
          <cell r="I369" t="str">
            <v>B</v>
          </cell>
          <cell r="J369" t="str">
            <v>DIRECTS</v>
          </cell>
          <cell r="K369" t="str">
            <v>Variable cost at standard</v>
          </cell>
          <cell r="L369" t="str">
            <v>OUVRIERE SPECIALISE</v>
          </cell>
          <cell r="M369">
            <v>44116</v>
          </cell>
          <cell r="O369">
            <v>19</v>
          </cell>
          <cell r="P369"/>
          <cell r="Q369"/>
          <cell r="R369"/>
          <cell r="S369" t="str">
            <v>CDD</v>
          </cell>
          <cell r="T369" t="str">
            <v>Contractuel</v>
          </cell>
          <cell r="U369">
            <v>45505</v>
          </cell>
          <cell r="V369">
            <v>45535</v>
          </cell>
        </row>
        <row r="370">
          <cell r="A370">
            <v>1535</v>
          </cell>
          <cell r="B370" t="str">
            <v>Mlle</v>
          </cell>
          <cell r="C370" t="str">
            <v>ATTAFI AZA</v>
          </cell>
          <cell r="D370" t="str">
            <v>SAGE Tunisia</v>
          </cell>
          <cell r="E370" t="str">
            <v>PRODUCTION</v>
          </cell>
          <cell r="F370" t="str">
            <v>Couturière</v>
          </cell>
          <cell r="G370" t="str">
            <v>P6 AR</v>
          </cell>
          <cell r="H370" t="str">
            <v>MASSOUD BRAHMI</v>
          </cell>
          <cell r="I370" t="str">
            <v>B</v>
          </cell>
          <cell r="J370" t="str">
            <v>DIRECTS</v>
          </cell>
          <cell r="K370" t="str">
            <v>Variable cost at standard</v>
          </cell>
          <cell r="L370" t="str">
            <v>OUVRIER SPECIALISE</v>
          </cell>
          <cell r="M370">
            <v>45086</v>
          </cell>
          <cell r="O370">
            <v>19</v>
          </cell>
          <cell r="P370"/>
          <cell r="Q370"/>
          <cell r="R370"/>
          <cell r="S370" t="str">
            <v>CDD</v>
          </cell>
          <cell r="T370" t="str">
            <v>Contractuel</v>
          </cell>
          <cell r="U370">
            <v>45505</v>
          </cell>
          <cell r="V370">
            <v>45565</v>
          </cell>
        </row>
        <row r="371">
          <cell r="A371">
            <v>1537</v>
          </cell>
          <cell r="B371" t="str">
            <v>Madame</v>
          </cell>
          <cell r="C371" t="str">
            <v>MAHMOUDI JAMILA</v>
          </cell>
          <cell r="D371" t="str">
            <v>SAGE Tunisia</v>
          </cell>
          <cell r="E371" t="str">
            <v>PRODUCTION</v>
          </cell>
          <cell r="F371" t="str">
            <v>Couturière</v>
          </cell>
          <cell r="G371" t="str">
            <v>P6 AR</v>
          </cell>
          <cell r="H371" t="str">
            <v>MASSOUD BRAHMI</v>
          </cell>
          <cell r="I371" t="str">
            <v>B</v>
          </cell>
          <cell r="J371" t="str">
            <v>DIRECTS</v>
          </cell>
          <cell r="K371" t="str">
            <v>Variable cost at standard</v>
          </cell>
          <cell r="L371" t="str">
            <v>OUVRIER SPECIALISE</v>
          </cell>
          <cell r="M371">
            <v>45086</v>
          </cell>
          <cell r="O371">
            <v>19</v>
          </cell>
          <cell r="P371"/>
          <cell r="Q371"/>
          <cell r="R371"/>
          <cell r="S371" t="str">
            <v>CDD</v>
          </cell>
          <cell r="T371" t="str">
            <v>Contractuel</v>
          </cell>
          <cell r="U371">
            <v>45505</v>
          </cell>
          <cell r="V371">
            <v>45565</v>
          </cell>
        </row>
        <row r="372">
          <cell r="A372">
            <v>1539</v>
          </cell>
          <cell r="B372" t="str">
            <v>Madame</v>
          </cell>
          <cell r="C372" t="str">
            <v>JOUINI OLFA</v>
          </cell>
          <cell r="D372" t="str">
            <v>SAGE Tunisia</v>
          </cell>
          <cell r="E372" t="str">
            <v>PRODUCTION</v>
          </cell>
          <cell r="F372" t="str">
            <v>Couturière</v>
          </cell>
          <cell r="G372" t="str">
            <v>P6 AR</v>
          </cell>
          <cell r="H372" t="str">
            <v>MASSOUD BRAHMI</v>
          </cell>
          <cell r="I372" t="str">
            <v>B</v>
          </cell>
          <cell r="J372" t="str">
            <v>DIRECTS</v>
          </cell>
          <cell r="K372" t="str">
            <v>Variable cost at standard</v>
          </cell>
          <cell r="L372" t="str">
            <v>OUVRIER SPECIALISE</v>
          </cell>
          <cell r="M372">
            <v>45086</v>
          </cell>
          <cell r="O372">
            <v>19</v>
          </cell>
          <cell r="P372"/>
          <cell r="Q372"/>
          <cell r="R372"/>
          <cell r="S372" t="str">
            <v>CDD</v>
          </cell>
          <cell r="T372" t="str">
            <v>Contractuel</v>
          </cell>
          <cell r="U372">
            <v>45505</v>
          </cell>
          <cell r="V372">
            <v>45565</v>
          </cell>
        </row>
        <row r="373">
          <cell r="A373">
            <v>1540</v>
          </cell>
          <cell r="B373" t="str">
            <v>Madame</v>
          </cell>
          <cell r="C373" t="str">
            <v>AMDOUNI NOURA</v>
          </cell>
          <cell r="D373" t="str">
            <v>SAGE Tunisia</v>
          </cell>
          <cell r="E373" t="str">
            <v>PRODUCTION</v>
          </cell>
          <cell r="F373" t="str">
            <v>Couturière</v>
          </cell>
          <cell r="G373" t="str">
            <v>P6 AR</v>
          </cell>
          <cell r="H373" t="str">
            <v>MASSOUD BRAHMI</v>
          </cell>
          <cell r="I373" t="str">
            <v>B</v>
          </cell>
          <cell r="J373" t="str">
            <v>DIRECTS</v>
          </cell>
          <cell r="K373" t="str">
            <v>Variable cost at standard</v>
          </cell>
          <cell r="L373" t="str">
            <v>OUVRIER SPECIALISE</v>
          </cell>
          <cell r="M373">
            <v>45086</v>
          </cell>
          <cell r="O373">
            <v>19</v>
          </cell>
          <cell r="P373"/>
          <cell r="Q373"/>
          <cell r="R373"/>
          <cell r="S373" t="str">
            <v>CDD</v>
          </cell>
          <cell r="T373" t="str">
            <v>Contractuel</v>
          </cell>
          <cell r="U373">
            <v>45505</v>
          </cell>
          <cell r="V373">
            <v>45565</v>
          </cell>
        </row>
        <row r="374">
          <cell r="A374">
            <v>1542</v>
          </cell>
          <cell r="B374" t="str">
            <v>Madame</v>
          </cell>
          <cell r="C374" t="str">
            <v>BESDOURI ZEINEB</v>
          </cell>
          <cell r="D374" t="str">
            <v>SAGE Tunisia</v>
          </cell>
          <cell r="E374" t="str">
            <v>PRODUCTION</v>
          </cell>
          <cell r="F374" t="str">
            <v>Couturière</v>
          </cell>
          <cell r="G374" t="str">
            <v>P6 AR</v>
          </cell>
          <cell r="H374" t="str">
            <v>MASSOUD BRAHMI</v>
          </cell>
          <cell r="I374" t="str">
            <v>B</v>
          </cell>
          <cell r="J374" t="str">
            <v>DIRECTS</v>
          </cell>
          <cell r="K374" t="str">
            <v>Variable cost at standard</v>
          </cell>
          <cell r="L374" t="str">
            <v>OUVRIER SPECIALISE</v>
          </cell>
          <cell r="M374">
            <v>45087</v>
          </cell>
          <cell r="O374">
            <v>19</v>
          </cell>
          <cell r="P374"/>
          <cell r="Q374"/>
          <cell r="R374"/>
          <cell r="S374" t="str">
            <v>CDD</v>
          </cell>
          <cell r="T374" t="str">
            <v>Contractuel</v>
          </cell>
          <cell r="U374">
            <v>45505</v>
          </cell>
          <cell r="V374">
            <v>45565</v>
          </cell>
        </row>
        <row r="375">
          <cell r="A375">
            <v>1543</v>
          </cell>
          <cell r="B375" t="str">
            <v>Madame</v>
          </cell>
          <cell r="C375" t="str">
            <v>WEDERNI MANEL</v>
          </cell>
          <cell r="D375" t="str">
            <v>SAGE Tunisia</v>
          </cell>
          <cell r="E375" t="str">
            <v>PRODUCTION</v>
          </cell>
          <cell r="F375" t="str">
            <v>Couturière</v>
          </cell>
          <cell r="G375" t="str">
            <v>P6 AR</v>
          </cell>
          <cell r="H375" t="str">
            <v>MASSOUD BRAHMI</v>
          </cell>
          <cell r="I375" t="str">
            <v>B</v>
          </cell>
          <cell r="J375" t="str">
            <v>DIRECTS</v>
          </cell>
          <cell r="K375" t="str">
            <v>Variable cost at standard</v>
          </cell>
          <cell r="L375" t="str">
            <v>OUVRIER SPECIALISE</v>
          </cell>
          <cell r="M375">
            <v>45087</v>
          </cell>
          <cell r="O375">
            <v>19</v>
          </cell>
          <cell r="P375"/>
          <cell r="Q375"/>
          <cell r="R375"/>
          <cell r="S375" t="str">
            <v>CDD</v>
          </cell>
          <cell r="T375" t="str">
            <v>Contractuel</v>
          </cell>
          <cell r="U375">
            <v>45505</v>
          </cell>
          <cell r="V375">
            <v>45565</v>
          </cell>
        </row>
        <row r="376">
          <cell r="A376">
            <v>1544</v>
          </cell>
          <cell r="B376" t="str">
            <v>Mlle</v>
          </cell>
          <cell r="C376" t="str">
            <v>LAKTI MARWA</v>
          </cell>
          <cell r="D376" t="str">
            <v>SAGE Tunisia</v>
          </cell>
          <cell r="E376" t="str">
            <v>PRODUCTION</v>
          </cell>
          <cell r="F376" t="str">
            <v>Couturière</v>
          </cell>
          <cell r="G376" t="str">
            <v>P6 AR</v>
          </cell>
          <cell r="H376" t="str">
            <v>MASSOUD BRAHMI</v>
          </cell>
          <cell r="I376" t="str">
            <v>B</v>
          </cell>
          <cell r="J376" t="str">
            <v>DIRECTS</v>
          </cell>
          <cell r="K376" t="str">
            <v>Variable cost at standard</v>
          </cell>
          <cell r="L376" t="str">
            <v>OUVRIER SPECIALISE</v>
          </cell>
          <cell r="M376">
            <v>45087</v>
          </cell>
          <cell r="O376">
            <v>19</v>
          </cell>
          <cell r="P376"/>
          <cell r="Q376"/>
          <cell r="R376"/>
          <cell r="S376" t="str">
            <v>CDD</v>
          </cell>
          <cell r="T376" t="str">
            <v>Contractuel</v>
          </cell>
          <cell r="U376">
            <v>45505</v>
          </cell>
          <cell r="V376">
            <v>45565</v>
          </cell>
        </row>
        <row r="377">
          <cell r="A377">
            <v>1575</v>
          </cell>
          <cell r="B377" t="str">
            <v>Madame</v>
          </cell>
          <cell r="C377" t="str">
            <v>NAMMOUCHI BASMA</v>
          </cell>
          <cell r="D377" t="str">
            <v>SAGE Tunisia</v>
          </cell>
          <cell r="E377" t="str">
            <v>PRODUCTION</v>
          </cell>
          <cell r="F377" t="str">
            <v>Couturière</v>
          </cell>
          <cell r="G377" t="str">
            <v>P6 AR</v>
          </cell>
          <cell r="H377" t="str">
            <v>MASSOUD BRAHMI</v>
          </cell>
          <cell r="I377" t="str">
            <v>B</v>
          </cell>
          <cell r="J377" t="str">
            <v>DIRECTS</v>
          </cell>
          <cell r="K377" t="str">
            <v>Variable cost at standard</v>
          </cell>
          <cell r="L377" t="str">
            <v>OUVRIERE SPECIALISE</v>
          </cell>
          <cell r="M377">
            <v>45155</v>
          </cell>
          <cell r="O377">
            <v>19</v>
          </cell>
          <cell r="P377"/>
          <cell r="Q377"/>
          <cell r="R377"/>
          <cell r="S377" t="str">
            <v>CDD</v>
          </cell>
          <cell r="T377" t="str">
            <v>Contractuel</v>
          </cell>
          <cell r="U377">
            <v>45505</v>
          </cell>
          <cell r="V377">
            <v>45535</v>
          </cell>
        </row>
        <row r="378">
          <cell r="A378">
            <v>1579</v>
          </cell>
          <cell r="B378" t="str">
            <v>Madame</v>
          </cell>
          <cell r="C378" t="str">
            <v>JLASSI HAJER</v>
          </cell>
          <cell r="D378" t="str">
            <v>SAGE Tunisia</v>
          </cell>
          <cell r="E378" t="str">
            <v>PRODUCTION</v>
          </cell>
          <cell r="F378" t="str">
            <v>Couturière</v>
          </cell>
          <cell r="G378" t="str">
            <v>P6 AR</v>
          </cell>
          <cell r="H378" t="str">
            <v>MASSOUD BRAHMI</v>
          </cell>
          <cell r="I378" t="str">
            <v>B</v>
          </cell>
          <cell r="J378" t="str">
            <v>DIRECTS</v>
          </cell>
          <cell r="K378" t="str">
            <v>Variable cost at standard</v>
          </cell>
          <cell r="L378" t="str">
            <v>OUVRIERE SPECIALISE</v>
          </cell>
          <cell r="M378">
            <v>45159</v>
          </cell>
          <cell r="O378">
            <v>19</v>
          </cell>
          <cell r="P378"/>
          <cell r="Q378"/>
          <cell r="R378"/>
          <cell r="S378" t="str">
            <v>CDD</v>
          </cell>
          <cell r="T378" t="str">
            <v>Contractuel</v>
          </cell>
          <cell r="U378">
            <v>45505</v>
          </cell>
          <cell r="V378">
            <v>45535</v>
          </cell>
        </row>
        <row r="379">
          <cell r="A379">
            <v>1580</v>
          </cell>
          <cell r="B379" t="str">
            <v>Madame</v>
          </cell>
          <cell r="C379" t="str">
            <v>BOUDHRAA NAWEL</v>
          </cell>
          <cell r="D379" t="str">
            <v>SAGE Tunisia</v>
          </cell>
          <cell r="E379" t="str">
            <v>PRODUCTION</v>
          </cell>
          <cell r="F379" t="str">
            <v>Couturière</v>
          </cell>
          <cell r="G379" t="str">
            <v>P6 AR</v>
          </cell>
          <cell r="H379" t="str">
            <v>MASSOUD BRAHMI</v>
          </cell>
          <cell r="I379" t="str">
            <v>B</v>
          </cell>
          <cell r="J379" t="str">
            <v>DIRECTS</v>
          </cell>
          <cell r="K379" t="str">
            <v>Variable cost at standard</v>
          </cell>
          <cell r="L379" t="str">
            <v>OUVRIERE SPECIALISE</v>
          </cell>
          <cell r="M379">
            <v>45157</v>
          </cell>
          <cell r="O379">
            <v>19</v>
          </cell>
          <cell r="P379"/>
          <cell r="Q379"/>
          <cell r="R379"/>
          <cell r="S379" t="str">
            <v>CDD</v>
          </cell>
          <cell r="T379" t="str">
            <v>Contractuel</v>
          </cell>
          <cell r="U379">
            <v>45505</v>
          </cell>
          <cell r="V379">
            <v>45535</v>
          </cell>
        </row>
        <row r="380">
          <cell r="A380">
            <v>1581</v>
          </cell>
          <cell r="B380" t="str">
            <v>Madame</v>
          </cell>
          <cell r="C380" t="str">
            <v>AOUINI AMEL</v>
          </cell>
          <cell r="D380" t="str">
            <v>SAGE Tunisia</v>
          </cell>
          <cell r="E380" t="str">
            <v>PRODUCTION</v>
          </cell>
          <cell r="F380" t="str">
            <v>Couturière</v>
          </cell>
          <cell r="G380" t="str">
            <v>P6 AR</v>
          </cell>
          <cell r="H380" t="str">
            <v>MASSOUD BRAHMI</v>
          </cell>
          <cell r="I380" t="str">
            <v>B</v>
          </cell>
          <cell r="J380" t="str">
            <v>DIRECTS</v>
          </cell>
          <cell r="K380" t="str">
            <v>Variable cost at standard</v>
          </cell>
          <cell r="L380" t="str">
            <v>OUVRIERE SPECIALISE</v>
          </cell>
          <cell r="M380">
            <v>45157</v>
          </cell>
          <cell r="O380">
            <v>19</v>
          </cell>
          <cell r="P380"/>
          <cell r="Q380"/>
          <cell r="R380"/>
          <cell r="S380" t="str">
            <v>CDD</v>
          </cell>
          <cell r="T380" t="str">
            <v>Contractuel</v>
          </cell>
          <cell r="U380">
            <v>45505</v>
          </cell>
          <cell r="V380">
            <v>45535</v>
          </cell>
        </row>
        <row r="381">
          <cell r="A381">
            <v>1588</v>
          </cell>
          <cell r="B381" t="str">
            <v>Madame</v>
          </cell>
          <cell r="C381" t="str">
            <v>MEJRI RADHIA</v>
          </cell>
          <cell r="D381" t="str">
            <v>SAGE Tunisia</v>
          </cell>
          <cell r="E381" t="str">
            <v>PRODUCTION</v>
          </cell>
          <cell r="F381" t="str">
            <v>Couturière</v>
          </cell>
          <cell r="G381" t="str">
            <v>P6 AR</v>
          </cell>
          <cell r="H381" t="str">
            <v>MASSOUD BRAHMI</v>
          </cell>
          <cell r="I381" t="str">
            <v>B</v>
          </cell>
          <cell r="J381" t="str">
            <v>DIRECTS</v>
          </cell>
          <cell r="K381" t="str">
            <v>Variable cost at standard</v>
          </cell>
          <cell r="L381" t="str">
            <v>OUVRIERE SPECIALISE</v>
          </cell>
          <cell r="M381">
            <v>45162</v>
          </cell>
          <cell r="O381">
            <v>19</v>
          </cell>
          <cell r="P381"/>
          <cell r="Q381"/>
          <cell r="R381"/>
          <cell r="S381" t="str">
            <v>CDD</v>
          </cell>
          <cell r="T381" t="str">
            <v>Contractuel</v>
          </cell>
          <cell r="U381">
            <v>45505</v>
          </cell>
          <cell r="V381">
            <v>45535</v>
          </cell>
        </row>
        <row r="382">
          <cell r="A382">
            <v>1590</v>
          </cell>
          <cell r="B382" t="str">
            <v>Madame</v>
          </cell>
          <cell r="C382" t="str">
            <v>CHARGUI WAAD</v>
          </cell>
          <cell r="D382" t="str">
            <v>SAGE Tunisia</v>
          </cell>
          <cell r="E382" t="str">
            <v>PRODUCTION</v>
          </cell>
          <cell r="F382" t="str">
            <v>Couturière</v>
          </cell>
          <cell r="G382" t="str">
            <v>P6 AR</v>
          </cell>
          <cell r="H382" t="str">
            <v>MASSOUD BRAHMI</v>
          </cell>
          <cell r="I382" t="str">
            <v>B</v>
          </cell>
          <cell r="J382" t="str">
            <v>DIRECTS</v>
          </cell>
          <cell r="K382" t="str">
            <v>Variable cost at standard</v>
          </cell>
          <cell r="L382" t="str">
            <v>OUVRIERE SPECIALISE</v>
          </cell>
          <cell r="M382">
            <v>45173</v>
          </cell>
          <cell r="O382">
            <v>19</v>
          </cell>
          <cell r="P382"/>
          <cell r="Q382"/>
          <cell r="R382"/>
          <cell r="S382" t="str">
            <v>CDD</v>
          </cell>
          <cell r="T382" t="str">
            <v>Contractuel</v>
          </cell>
          <cell r="U382">
            <v>45505</v>
          </cell>
          <cell r="V382">
            <v>45535</v>
          </cell>
        </row>
        <row r="383">
          <cell r="A383">
            <v>1591</v>
          </cell>
          <cell r="B383" t="str">
            <v>Madame</v>
          </cell>
          <cell r="C383" t="str">
            <v>AOUADI HLIMA</v>
          </cell>
          <cell r="D383" t="str">
            <v>SAGE Tunisia</v>
          </cell>
          <cell r="E383" t="str">
            <v>PRODUCTION</v>
          </cell>
          <cell r="F383" t="str">
            <v>Couturière</v>
          </cell>
          <cell r="G383" t="str">
            <v>P6 AR</v>
          </cell>
          <cell r="H383" t="str">
            <v>MASSOUD BRAHMI</v>
          </cell>
          <cell r="I383" t="str">
            <v>B</v>
          </cell>
          <cell r="J383" t="str">
            <v>DIRECTS</v>
          </cell>
          <cell r="K383" t="str">
            <v>Variable cost at standard</v>
          </cell>
          <cell r="L383" t="str">
            <v>OUVRIERE SPECIALISE</v>
          </cell>
          <cell r="M383">
            <v>45173</v>
          </cell>
          <cell r="O383">
            <v>19</v>
          </cell>
          <cell r="P383"/>
          <cell r="Q383"/>
          <cell r="R383"/>
          <cell r="S383" t="str">
            <v>CDD</v>
          </cell>
          <cell r="T383" t="str">
            <v>Contractuel</v>
          </cell>
          <cell r="U383">
            <v>45505</v>
          </cell>
          <cell r="V383">
            <v>45535</v>
          </cell>
        </row>
        <row r="384">
          <cell r="A384">
            <v>1592</v>
          </cell>
          <cell r="B384" t="str">
            <v>Madame</v>
          </cell>
          <cell r="C384" t="str">
            <v>HAMMAMI BASMA</v>
          </cell>
          <cell r="D384" t="str">
            <v>SAGE Tunisia</v>
          </cell>
          <cell r="E384" t="str">
            <v>PRODUCTION</v>
          </cell>
          <cell r="F384" t="str">
            <v>Couturière</v>
          </cell>
          <cell r="G384" t="str">
            <v>P6 AR</v>
          </cell>
          <cell r="H384" t="str">
            <v>MASSOUD BRAHMI</v>
          </cell>
          <cell r="I384" t="str">
            <v>B</v>
          </cell>
          <cell r="J384" t="str">
            <v>DIRECTS</v>
          </cell>
          <cell r="K384" t="str">
            <v>Variable cost at standard</v>
          </cell>
          <cell r="L384" t="str">
            <v>OUVRIERE SPECIALISE</v>
          </cell>
          <cell r="M384">
            <v>45173</v>
          </cell>
          <cell r="O384">
            <v>19</v>
          </cell>
          <cell r="P384"/>
          <cell r="Q384"/>
          <cell r="R384"/>
          <cell r="S384" t="str">
            <v>CDD</v>
          </cell>
          <cell r="T384" t="str">
            <v>Contractuel</v>
          </cell>
          <cell r="U384">
            <v>45505</v>
          </cell>
          <cell r="V384">
            <v>45535</v>
          </cell>
        </row>
        <row r="385">
          <cell r="A385">
            <v>1593</v>
          </cell>
          <cell r="B385" t="str">
            <v>Madame</v>
          </cell>
          <cell r="C385" t="str">
            <v>BAKOUCHI ARBIA</v>
          </cell>
          <cell r="D385" t="str">
            <v>SAGE Tunisia</v>
          </cell>
          <cell r="E385" t="str">
            <v>PRODUCTION</v>
          </cell>
          <cell r="F385" t="str">
            <v>Couturière</v>
          </cell>
          <cell r="G385" t="str">
            <v>P6 AR</v>
          </cell>
          <cell r="H385" t="str">
            <v>MASSOUD BRAHMI</v>
          </cell>
          <cell r="I385" t="str">
            <v>B</v>
          </cell>
          <cell r="J385" t="str">
            <v>DIRECTS</v>
          </cell>
          <cell r="K385" t="str">
            <v>Variable cost at standard</v>
          </cell>
          <cell r="L385" t="str">
            <v>OUVRIERE SPECIALISE</v>
          </cell>
          <cell r="M385">
            <v>45173</v>
          </cell>
          <cell r="O385">
            <v>19</v>
          </cell>
          <cell r="P385"/>
          <cell r="Q385"/>
          <cell r="R385"/>
          <cell r="S385" t="str">
            <v>CDD</v>
          </cell>
          <cell r="T385" t="str">
            <v>Contractuel</v>
          </cell>
          <cell r="U385">
            <v>45505</v>
          </cell>
          <cell r="V385">
            <v>45535</v>
          </cell>
        </row>
        <row r="386">
          <cell r="A386">
            <v>1594</v>
          </cell>
          <cell r="B386" t="str">
            <v>MLLE</v>
          </cell>
          <cell r="C386" t="str">
            <v>KHEZAMI NOURHENE</v>
          </cell>
          <cell r="D386" t="str">
            <v>SAGE Tunisia</v>
          </cell>
          <cell r="E386" t="str">
            <v>PRODUCTION</v>
          </cell>
          <cell r="F386" t="str">
            <v>Couturière</v>
          </cell>
          <cell r="G386" t="str">
            <v>P6 AR</v>
          </cell>
          <cell r="H386" t="str">
            <v>MASSOUD BRAHMI</v>
          </cell>
          <cell r="I386" t="str">
            <v>B</v>
          </cell>
          <cell r="J386" t="str">
            <v>DIRECTS</v>
          </cell>
          <cell r="K386" t="str">
            <v>Variable cost at standard</v>
          </cell>
          <cell r="L386" t="str">
            <v>OUVRIERE SPECIALISE</v>
          </cell>
          <cell r="M386">
            <v>45173</v>
          </cell>
          <cell r="O386">
            <v>19</v>
          </cell>
          <cell r="P386"/>
          <cell r="Q386"/>
          <cell r="R386"/>
          <cell r="S386" t="str">
            <v>CDD</v>
          </cell>
          <cell r="T386" t="str">
            <v>Contractuel</v>
          </cell>
          <cell r="U386">
            <v>45505</v>
          </cell>
          <cell r="V386">
            <v>45535</v>
          </cell>
        </row>
        <row r="387">
          <cell r="A387">
            <v>1595</v>
          </cell>
          <cell r="B387" t="str">
            <v>MLLE</v>
          </cell>
          <cell r="C387" t="str">
            <v>MECHERGUI CHAIMA</v>
          </cell>
          <cell r="D387" t="str">
            <v>SAGE Tunisia</v>
          </cell>
          <cell r="E387" t="str">
            <v>PRODUCTION</v>
          </cell>
          <cell r="F387" t="str">
            <v>Couturière</v>
          </cell>
          <cell r="G387" t="str">
            <v>P6 AR</v>
          </cell>
          <cell r="H387" t="str">
            <v>MASSOUD BRAHMI</v>
          </cell>
          <cell r="I387" t="str">
            <v>B</v>
          </cell>
          <cell r="J387" t="str">
            <v>DIRECTS</v>
          </cell>
          <cell r="K387" t="str">
            <v>Variable cost at standard</v>
          </cell>
          <cell r="L387" t="str">
            <v>OUVRIERE SPECIALISE</v>
          </cell>
          <cell r="M387">
            <v>45173</v>
          </cell>
          <cell r="O387">
            <v>19</v>
          </cell>
          <cell r="P387"/>
          <cell r="Q387"/>
          <cell r="R387"/>
          <cell r="S387" t="str">
            <v>CDD</v>
          </cell>
          <cell r="T387" t="str">
            <v>Contractuel</v>
          </cell>
          <cell r="U387">
            <v>45505</v>
          </cell>
          <cell r="V387">
            <v>45535</v>
          </cell>
        </row>
        <row r="388">
          <cell r="A388">
            <v>1596</v>
          </cell>
          <cell r="B388" t="str">
            <v>MLLE</v>
          </cell>
          <cell r="C388" t="str">
            <v>RIAHI YOSRA</v>
          </cell>
          <cell r="D388" t="str">
            <v>SAGE Tunisia</v>
          </cell>
          <cell r="E388" t="str">
            <v>PRODUCTION</v>
          </cell>
          <cell r="F388" t="str">
            <v>Couturière</v>
          </cell>
          <cell r="G388" t="str">
            <v>P6 AR</v>
          </cell>
          <cell r="H388" t="str">
            <v>MASSOUD BRAHMI</v>
          </cell>
          <cell r="I388" t="str">
            <v>B</v>
          </cell>
          <cell r="J388" t="str">
            <v>DIRECTS</v>
          </cell>
          <cell r="K388" t="str">
            <v>Variable cost at standard</v>
          </cell>
          <cell r="L388" t="str">
            <v>OUVRIERE SPECIALISE</v>
          </cell>
          <cell r="M388">
            <v>45173</v>
          </cell>
          <cell r="O388">
            <v>19</v>
          </cell>
          <cell r="P388"/>
          <cell r="Q388"/>
          <cell r="R388"/>
          <cell r="S388" t="str">
            <v>CDD</v>
          </cell>
          <cell r="T388" t="str">
            <v>Contractuel</v>
          </cell>
          <cell r="U388">
            <v>45505</v>
          </cell>
          <cell r="V388">
            <v>45535</v>
          </cell>
        </row>
        <row r="389">
          <cell r="A389">
            <v>1601</v>
          </cell>
          <cell r="B389" t="str">
            <v>MLLE</v>
          </cell>
          <cell r="C389" t="str">
            <v>AMDOUNI KHAOULA</v>
          </cell>
          <cell r="D389" t="str">
            <v>SAGE Tunisia</v>
          </cell>
          <cell r="E389" t="str">
            <v>PRODUCTION</v>
          </cell>
          <cell r="F389" t="str">
            <v>Couturière</v>
          </cell>
          <cell r="G389" t="str">
            <v>P6 AR</v>
          </cell>
          <cell r="H389" t="str">
            <v>MASSOUD BRAHMI</v>
          </cell>
          <cell r="I389" t="str">
            <v>B</v>
          </cell>
          <cell r="J389" t="str">
            <v>DIRECTS</v>
          </cell>
          <cell r="K389" t="str">
            <v>Variable cost at standard</v>
          </cell>
          <cell r="L389" t="str">
            <v>OUVRIERE SPECIALISE</v>
          </cell>
          <cell r="M389">
            <v>45173</v>
          </cell>
          <cell r="O389">
            <v>19</v>
          </cell>
          <cell r="P389"/>
          <cell r="Q389"/>
          <cell r="R389"/>
          <cell r="S389" t="str">
            <v>CDD</v>
          </cell>
          <cell r="T389" t="str">
            <v>Contractuel</v>
          </cell>
          <cell r="U389">
            <v>45505</v>
          </cell>
          <cell r="V389">
            <v>45535</v>
          </cell>
        </row>
        <row r="390">
          <cell r="A390">
            <v>1602</v>
          </cell>
          <cell r="B390" t="str">
            <v>MLLE</v>
          </cell>
          <cell r="C390" t="str">
            <v>GHARBI AMENI</v>
          </cell>
          <cell r="D390" t="str">
            <v>SAGE Tunisia</v>
          </cell>
          <cell r="E390" t="str">
            <v>PRODUCTION</v>
          </cell>
          <cell r="F390" t="str">
            <v>Couturière</v>
          </cell>
          <cell r="G390" t="str">
            <v>P6 AR</v>
          </cell>
          <cell r="H390" t="str">
            <v>MASSOUD BRAHMI</v>
          </cell>
          <cell r="I390" t="str">
            <v>B</v>
          </cell>
          <cell r="J390" t="str">
            <v>DIRECTS</v>
          </cell>
          <cell r="K390" t="str">
            <v>Variable cost at standard</v>
          </cell>
          <cell r="L390" t="str">
            <v>OUVRIERE SPECIALISE</v>
          </cell>
          <cell r="M390">
            <v>45173</v>
          </cell>
          <cell r="O390">
            <v>19</v>
          </cell>
          <cell r="P390"/>
          <cell r="Q390"/>
          <cell r="R390"/>
          <cell r="S390" t="str">
            <v>CDD</v>
          </cell>
          <cell r="T390" t="str">
            <v>Contractuel</v>
          </cell>
          <cell r="U390">
            <v>45505</v>
          </cell>
          <cell r="V390">
            <v>45535</v>
          </cell>
        </row>
        <row r="391">
          <cell r="A391">
            <v>1603</v>
          </cell>
          <cell r="B391" t="str">
            <v>MLLE</v>
          </cell>
          <cell r="C391" t="str">
            <v>GHARBI MOLKA</v>
          </cell>
          <cell r="D391" t="str">
            <v>SAGE Tunisia</v>
          </cell>
          <cell r="E391" t="str">
            <v>PRODUCTION</v>
          </cell>
          <cell r="F391" t="str">
            <v>Couturière</v>
          </cell>
          <cell r="G391" t="str">
            <v>P6 AR</v>
          </cell>
          <cell r="H391" t="str">
            <v>MASSOUD BRAHMI</v>
          </cell>
          <cell r="I391" t="str">
            <v>B</v>
          </cell>
          <cell r="J391" t="str">
            <v>DIRECTS</v>
          </cell>
          <cell r="K391" t="str">
            <v>Variable cost at standard</v>
          </cell>
          <cell r="L391" t="str">
            <v>OUVRIERE SPECIALISE</v>
          </cell>
          <cell r="M391">
            <v>45173</v>
          </cell>
          <cell r="O391">
            <v>19</v>
          </cell>
          <cell r="P391"/>
          <cell r="Q391"/>
          <cell r="R391"/>
          <cell r="S391" t="str">
            <v>CDD</v>
          </cell>
          <cell r="T391" t="str">
            <v>Contractuel</v>
          </cell>
          <cell r="U391">
            <v>45505</v>
          </cell>
          <cell r="V391">
            <v>45535</v>
          </cell>
        </row>
        <row r="392">
          <cell r="A392">
            <v>1606</v>
          </cell>
          <cell r="B392" t="str">
            <v>Madame</v>
          </cell>
          <cell r="C392" t="str">
            <v>NEFZI REFKA</v>
          </cell>
          <cell r="D392" t="str">
            <v>SAGE Tunisia</v>
          </cell>
          <cell r="E392" t="str">
            <v>PRODUCTION</v>
          </cell>
          <cell r="F392" t="str">
            <v>Couturière</v>
          </cell>
          <cell r="G392" t="str">
            <v>P6 AR</v>
          </cell>
          <cell r="H392" t="str">
            <v>MASSOUD BRAHMI</v>
          </cell>
          <cell r="I392" t="str">
            <v>B</v>
          </cell>
          <cell r="J392" t="str">
            <v>DIRECTS</v>
          </cell>
          <cell r="K392" t="str">
            <v>Variable cost at standard</v>
          </cell>
          <cell r="L392" t="str">
            <v>OUVRIERE SPECIALISE</v>
          </cell>
          <cell r="M392">
            <v>45173</v>
          </cell>
          <cell r="O392">
            <v>19</v>
          </cell>
          <cell r="P392"/>
          <cell r="Q392"/>
          <cell r="R392"/>
          <cell r="S392" t="str">
            <v>CDD</v>
          </cell>
          <cell r="T392" t="str">
            <v>Contractuel</v>
          </cell>
          <cell r="U392">
            <v>45505</v>
          </cell>
          <cell r="V392">
            <v>45535</v>
          </cell>
        </row>
        <row r="393">
          <cell r="A393">
            <v>1608</v>
          </cell>
          <cell r="B393" t="str">
            <v>Madame</v>
          </cell>
          <cell r="C393" t="str">
            <v>BEN TALEB MEJDA</v>
          </cell>
          <cell r="D393" t="str">
            <v>SAGE Tunisia</v>
          </cell>
          <cell r="E393" t="str">
            <v>PRODUCTION</v>
          </cell>
          <cell r="F393" t="str">
            <v>Couturière</v>
          </cell>
          <cell r="G393" t="str">
            <v>P6 AR</v>
          </cell>
          <cell r="H393" t="str">
            <v>MASSOUD BRAHMI</v>
          </cell>
          <cell r="I393" t="str">
            <v>B</v>
          </cell>
          <cell r="J393" t="str">
            <v>DIRECTS</v>
          </cell>
          <cell r="K393" t="str">
            <v>Variable cost at standard</v>
          </cell>
          <cell r="L393" t="str">
            <v>OUVRIERE SPECIALISE</v>
          </cell>
          <cell r="M393">
            <v>45173</v>
          </cell>
          <cell r="O393">
            <v>19</v>
          </cell>
          <cell r="P393"/>
          <cell r="Q393"/>
          <cell r="R393"/>
          <cell r="S393" t="str">
            <v>CDD</v>
          </cell>
          <cell r="T393" t="str">
            <v>Contractuel</v>
          </cell>
          <cell r="U393">
            <v>45505</v>
          </cell>
          <cell r="V393">
            <v>45535</v>
          </cell>
        </row>
        <row r="394">
          <cell r="A394">
            <v>1609</v>
          </cell>
          <cell r="B394" t="str">
            <v>Madame</v>
          </cell>
          <cell r="C394" t="str">
            <v>ESHILI SONIA</v>
          </cell>
          <cell r="D394" t="str">
            <v>SAGE Tunisia</v>
          </cell>
          <cell r="E394" t="str">
            <v>PRODUCTION</v>
          </cell>
          <cell r="F394" t="str">
            <v>Couturière</v>
          </cell>
          <cell r="G394" t="str">
            <v>P6 AR</v>
          </cell>
          <cell r="H394" t="str">
            <v>MASSOUD BRAHMI</v>
          </cell>
          <cell r="I394" t="str">
            <v>B</v>
          </cell>
          <cell r="J394" t="str">
            <v>DIRECTS</v>
          </cell>
          <cell r="K394" t="str">
            <v>Variable cost at standard</v>
          </cell>
          <cell r="L394" t="str">
            <v>OUVRIERE SPECIALISE</v>
          </cell>
          <cell r="M394">
            <v>45173</v>
          </cell>
          <cell r="O394">
            <v>19</v>
          </cell>
          <cell r="P394"/>
          <cell r="Q394"/>
          <cell r="R394"/>
          <cell r="S394" t="str">
            <v>CDD</v>
          </cell>
          <cell r="T394" t="str">
            <v>Contractuel</v>
          </cell>
          <cell r="U394">
            <v>45505</v>
          </cell>
          <cell r="V394">
            <v>45535</v>
          </cell>
        </row>
        <row r="395">
          <cell r="A395">
            <v>1613</v>
          </cell>
          <cell r="B395" t="str">
            <v>Madame</v>
          </cell>
          <cell r="C395" t="str">
            <v>DORAII RIM</v>
          </cell>
          <cell r="D395" t="str">
            <v>SAGE Tunisia</v>
          </cell>
          <cell r="E395" t="str">
            <v>PRODUCTION</v>
          </cell>
          <cell r="F395" t="str">
            <v>Couturière</v>
          </cell>
          <cell r="G395" t="str">
            <v>P6 AR</v>
          </cell>
          <cell r="H395" t="str">
            <v>MASSOUD BRAHMI</v>
          </cell>
          <cell r="I395" t="str">
            <v>B</v>
          </cell>
          <cell r="J395" t="str">
            <v>DIRECTS</v>
          </cell>
          <cell r="K395" t="str">
            <v>Variable cost at standard</v>
          </cell>
          <cell r="L395" t="str">
            <v>OUVRIERE SPECIALISE</v>
          </cell>
          <cell r="M395">
            <v>45170</v>
          </cell>
          <cell r="O395">
            <v>19</v>
          </cell>
          <cell r="P395"/>
          <cell r="Q395"/>
          <cell r="R395"/>
          <cell r="S395" t="str">
            <v>CDD</v>
          </cell>
          <cell r="T395" t="str">
            <v>Contractuel</v>
          </cell>
          <cell r="U395">
            <v>45505</v>
          </cell>
          <cell r="V395">
            <v>45535</v>
          </cell>
        </row>
        <row r="396">
          <cell r="A396">
            <v>1620</v>
          </cell>
          <cell r="B396" t="str">
            <v>Mlle</v>
          </cell>
          <cell r="C396" t="str">
            <v>FTITI RADHIA</v>
          </cell>
          <cell r="D396" t="str">
            <v>SAGE Tunisia</v>
          </cell>
          <cell r="E396" t="str">
            <v>PRODUCTION</v>
          </cell>
          <cell r="F396" t="str">
            <v>Alimentatrice</v>
          </cell>
          <cell r="G396" t="str">
            <v>P6 AR</v>
          </cell>
          <cell r="H396" t="str">
            <v>MASSOUD BRAHMI</v>
          </cell>
          <cell r="I396" t="str">
            <v>B</v>
          </cell>
          <cell r="J396" t="str">
            <v>DIRECTS</v>
          </cell>
          <cell r="K396" t="str">
            <v>Variable cost at standard</v>
          </cell>
          <cell r="L396" t="str">
            <v>OUVRIERE SPECIALISE</v>
          </cell>
          <cell r="M396">
            <v>45175</v>
          </cell>
          <cell r="O396">
            <v>19</v>
          </cell>
          <cell r="P396"/>
          <cell r="Q396"/>
          <cell r="R396"/>
          <cell r="S396" t="str">
            <v>CDD</v>
          </cell>
          <cell r="T396" t="str">
            <v>Contractuel</v>
          </cell>
          <cell r="U396">
            <v>45505</v>
          </cell>
          <cell r="V396">
            <v>45535</v>
          </cell>
        </row>
        <row r="397">
          <cell r="A397">
            <v>1635</v>
          </cell>
          <cell r="B397" t="str">
            <v>Mlle</v>
          </cell>
          <cell r="C397" t="str">
            <v>HAMDI ZEINEB</v>
          </cell>
          <cell r="D397" t="str">
            <v>SAGE Tunisia</v>
          </cell>
          <cell r="E397" t="str">
            <v>PRODUCTION</v>
          </cell>
          <cell r="F397" t="str">
            <v>Alimentatrice</v>
          </cell>
          <cell r="G397" t="str">
            <v>P6 AR</v>
          </cell>
          <cell r="H397" t="str">
            <v>MASSOUD BRAHMI</v>
          </cell>
          <cell r="I397" t="str">
            <v>B</v>
          </cell>
          <cell r="J397" t="str">
            <v>DIRECTS</v>
          </cell>
          <cell r="K397" t="str">
            <v>Variable cost at standard</v>
          </cell>
          <cell r="L397" t="str">
            <v>OUVRIERE SPECIALISE</v>
          </cell>
          <cell r="M397">
            <v>45182</v>
          </cell>
          <cell r="O397">
            <v>19</v>
          </cell>
          <cell r="P397"/>
          <cell r="Q397"/>
          <cell r="R397"/>
          <cell r="S397" t="str">
            <v>CDD</v>
          </cell>
          <cell r="T397" t="str">
            <v>Contractuel</v>
          </cell>
          <cell r="U397">
            <v>45505</v>
          </cell>
          <cell r="V397">
            <v>45535</v>
          </cell>
        </row>
        <row r="398">
          <cell r="A398">
            <v>1643</v>
          </cell>
          <cell r="B398" t="str">
            <v>Madame</v>
          </cell>
          <cell r="C398" t="str">
            <v>KHEDHRI MOUNA</v>
          </cell>
          <cell r="D398" t="str">
            <v>SAGE Tunisia</v>
          </cell>
          <cell r="E398" t="str">
            <v>PRODUCTION</v>
          </cell>
          <cell r="F398" t="str">
            <v>Couturière</v>
          </cell>
          <cell r="G398" t="str">
            <v>P6 AR</v>
          </cell>
          <cell r="H398" t="str">
            <v>MASSOUD BRAHMI</v>
          </cell>
          <cell r="I398" t="str">
            <v>B</v>
          </cell>
          <cell r="J398" t="str">
            <v>DIRECTS</v>
          </cell>
          <cell r="K398" t="str">
            <v>Variable cost at standard</v>
          </cell>
          <cell r="L398" t="str">
            <v>OUVRIERE SPECIALISE</v>
          </cell>
          <cell r="M398">
            <v>45184</v>
          </cell>
          <cell r="O398">
            <v>19</v>
          </cell>
          <cell r="P398"/>
          <cell r="Q398"/>
          <cell r="R398"/>
          <cell r="S398" t="str">
            <v>CDD</v>
          </cell>
          <cell r="T398" t="str">
            <v>Contractuel</v>
          </cell>
          <cell r="U398">
            <v>45505</v>
          </cell>
          <cell r="V398">
            <v>45535</v>
          </cell>
        </row>
        <row r="399">
          <cell r="A399">
            <v>1648</v>
          </cell>
          <cell r="B399" t="str">
            <v>Mlle</v>
          </cell>
          <cell r="C399" t="str">
            <v>DHAOUADI INSAF</v>
          </cell>
          <cell r="D399" t="str">
            <v>SAGE Tunisia</v>
          </cell>
          <cell r="E399" t="str">
            <v>PRODUCTION</v>
          </cell>
          <cell r="F399" t="str">
            <v>Couturière</v>
          </cell>
          <cell r="G399" t="str">
            <v>P6 AR</v>
          </cell>
          <cell r="H399" t="str">
            <v>MASSOUD BRAHMI</v>
          </cell>
          <cell r="I399" t="str">
            <v>B</v>
          </cell>
          <cell r="J399" t="str">
            <v>DIRECTS</v>
          </cell>
          <cell r="K399" t="str">
            <v>Variable cost at standard</v>
          </cell>
          <cell r="L399" t="str">
            <v>OUVRIERE SPECIALISE</v>
          </cell>
          <cell r="M399">
            <v>45189</v>
          </cell>
          <cell r="O399">
            <v>19</v>
          </cell>
          <cell r="P399"/>
          <cell r="Q399"/>
          <cell r="R399"/>
          <cell r="S399" t="str">
            <v>CDD</v>
          </cell>
          <cell r="T399" t="str">
            <v>Contractuel</v>
          </cell>
          <cell r="U399">
            <v>45505</v>
          </cell>
          <cell r="V399">
            <v>45535</v>
          </cell>
        </row>
        <row r="400">
          <cell r="A400">
            <v>1649</v>
          </cell>
          <cell r="B400" t="str">
            <v>Madame</v>
          </cell>
          <cell r="C400" t="str">
            <v>KRIMI AROUSSIA</v>
          </cell>
          <cell r="D400" t="str">
            <v>SAGE Tunisia</v>
          </cell>
          <cell r="E400" t="str">
            <v>PRODUCTION</v>
          </cell>
          <cell r="F400" t="str">
            <v>Couturière</v>
          </cell>
          <cell r="G400" t="str">
            <v>P6 AR</v>
          </cell>
          <cell r="H400" t="str">
            <v>MASSOUD BRAHMI</v>
          </cell>
          <cell r="I400" t="str">
            <v>B</v>
          </cell>
          <cell r="J400" t="str">
            <v>DIRECTS</v>
          </cell>
          <cell r="K400" t="str">
            <v>Variable cost at standard</v>
          </cell>
          <cell r="L400" t="str">
            <v>OUVRIERE SPECIALISE</v>
          </cell>
          <cell r="M400">
            <v>45189</v>
          </cell>
          <cell r="O400">
            <v>19</v>
          </cell>
          <cell r="P400"/>
          <cell r="Q400"/>
          <cell r="R400"/>
          <cell r="S400" t="str">
            <v>CDD</v>
          </cell>
          <cell r="T400" t="str">
            <v>Contractuel</v>
          </cell>
          <cell r="U400">
            <v>45505</v>
          </cell>
          <cell r="V400">
            <v>45535</v>
          </cell>
        </row>
        <row r="401">
          <cell r="A401">
            <v>1650</v>
          </cell>
          <cell r="B401" t="str">
            <v>Madame</v>
          </cell>
          <cell r="C401" t="str">
            <v>MLIKI BCHIRA</v>
          </cell>
          <cell r="D401" t="str">
            <v>SAGE Tunisia</v>
          </cell>
          <cell r="E401" t="str">
            <v>PRODUCTION</v>
          </cell>
          <cell r="F401" t="str">
            <v>Couturière</v>
          </cell>
          <cell r="G401" t="str">
            <v>P6 AR</v>
          </cell>
          <cell r="H401" t="str">
            <v>MASSOUD BRAHMI</v>
          </cell>
          <cell r="I401" t="str">
            <v>B</v>
          </cell>
          <cell r="J401" t="str">
            <v>DIRECTS</v>
          </cell>
          <cell r="K401" t="str">
            <v>Variable cost at standard</v>
          </cell>
          <cell r="L401" t="str">
            <v>OUVRIERE SPECIALISE</v>
          </cell>
          <cell r="M401">
            <v>45189</v>
          </cell>
          <cell r="O401">
            <v>19</v>
          </cell>
          <cell r="P401"/>
          <cell r="Q401"/>
          <cell r="R401"/>
          <cell r="S401" t="str">
            <v>CDD</v>
          </cell>
          <cell r="T401" t="str">
            <v>Contractuel</v>
          </cell>
          <cell r="U401">
            <v>45505</v>
          </cell>
          <cell r="V401">
            <v>45535</v>
          </cell>
        </row>
        <row r="402">
          <cell r="A402">
            <v>1726</v>
          </cell>
          <cell r="B402" t="str">
            <v>Mlle</v>
          </cell>
          <cell r="C402" t="str">
            <v>DELLAI SAMAR</v>
          </cell>
          <cell r="D402" t="str">
            <v>SAGE Tunisia</v>
          </cell>
          <cell r="E402" t="str">
            <v>PRODUCTION</v>
          </cell>
          <cell r="F402" t="str">
            <v>Couturière</v>
          </cell>
          <cell r="G402" t="str">
            <v>P6 AR</v>
          </cell>
          <cell r="H402" t="str">
            <v>MASSOUD BRAHMI</v>
          </cell>
          <cell r="I402" t="str">
            <v>B</v>
          </cell>
          <cell r="J402" t="str">
            <v>DIRECTS</v>
          </cell>
          <cell r="K402" t="str">
            <v>Variable cost at standard</v>
          </cell>
          <cell r="L402" t="str">
            <v>OUVRIERE SPECIALISE</v>
          </cell>
          <cell r="M402">
            <v>45219</v>
          </cell>
          <cell r="O402">
            <v>19</v>
          </cell>
          <cell r="P402"/>
          <cell r="Q402"/>
          <cell r="R402"/>
          <cell r="S402" t="str">
            <v>CDD</v>
          </cell>
          <cell r="T402" t="str">
            <v>Contractuel</v>
          </cell>
          <cell r="U402">
            <v>45505</v>
          </cell>
          <cell r="V402">
            <v>45535</v>
          </cell>
        </row>
        <row r="403">
          <cell r="A403">
            <v>1728</v>
          </cell>
          <cell r="B403" t="str">
            <v>Mlle</v>
          </cell>
          <cell r="C403" t="str">
            <v>KHABTHENI HENDA</v>
          </cell>
          <cell r="D403" t="str">
            <v>SAGE Tunisia</v>
          </cell>
          <cell r="E403" t="str">
            <v>PRODUCTION</v>
          </cell>
          <cell r="F403" t="str">
            <v>Couturière</v>
          </cell>
          <cell r="G403" t="str">
            <v>P6 AR</v>
          </cell>
          <cell r="H403" t="str">
            <v>MASSOUD BRAHMI</v>
          </cell>
          <cell r="I403" t="str">
            <v>B</v>
          </cell>
          <cell r="J403" t="str">
            <v>DIRECTS</v>
          </cell>
          <cell r="K403" t="str">
            <v>Variable cost at standard</v>
          </cell>
          <cell r="L403" t="str">
            <v>OUVRIERE SPECIALISE</v>
          </cell>
          <cell r="M403">
            <v>45223</v>
          </cell>
          <cell r="O403">
            <v>19</v>
          </cell>
          <cell r="P403"/>
          <cell r="Q403"/>
          <cell r="R403"/>
          <cell r="S403" t="str">
            <v>CDD</v>
          </cell>
          <cell r="T403" t="str">
            <v>Contractuel</v>
          </cell>
          <cell r="U403">
            <v>45505</v>
          </cell>
          <cell r="V403">
            <v>45535</v>
          </cell>
        </row>
        <row r="404">
          <cell r="A404">
            <v>1729</v>
          </cell>
          <cell r="B404" t="str">
            <v>Madame</v>
          </cell>
          <cell r="C404" t="str">
            <v>SOUIDI AMENI</v>
          </cell>
          <cell r="D404" t="str">
            <v>SAGE Tunisia</v>
          </cell>
          <cell r="E404" t="str">
            <v>PRODUCTION</v>
          </cell>
          <cell r="F404" t="str">
            <v>Contrôle qualité</v>
          </cell>
          <cell r="G404" t="str">
            <v>P6 AR</v>
          </cell>
          <cell r="H404" t="str">
            <v>MASSOUD BRAHMI</v>
          </cell>
          <cell r="I404" t="str">
            <v>B</v>
          </cell>
          <cell r="J404" t="str">
            <v>INDIRECTS</v>
          </cell>
          <cell r="K404" t="str">
            <v>Variable cost at standard</v>
          </cell>
          <cell r="L404" t="str">
            <v>OUVRIERE SPECIALISE</v>
          </cell>
          <cell r="M404">
            <v>45223</v>
          </cell>
          <cell r="O404">
            <v>19</v>
          </cell>
          <cell r="P404"/>
          <cell r="Q404"/>
          <cell r="R404"/>
          <cell r="S404" t="str">
            <v>CDD</v>
          </cell>
          <cell r="T404" t="str">
            <v>Contractuel</v>
          </cell>
          <cell r="U404">
            <v>45505</v>
          </cell>
          <cell r="V404">
            <v>45535</v>
          </cell>
        </row>
        <row r="405">
          <cell r="A405">
            <v>1837</v>
          </cell>
          <cell r="B405" t="str">
            <v>Mlle</v>
          </cell>
          <cell r="C405" t="str">
            <v>BOUTHOURI CHAIMA</v>
          </cell>
          <cell r="D405" t="str">
            <v>SAGE Tunisia</v>
          </cell>
          <cell r="E405" t="str">
            <v>PRODUCTION</v>
          </cell>
          <cell r="F405" t="str">
            <v>Couturière</v>
          </cell>
          <cell r="G405" t="str">
            <v>P6 AR</v>
          </cell>
          <cell r="H405" t="str">
            <v>MASSOUD BRAHMI</v>
          </cell>
          <cell r="I405" t="str">
            <v>B</v>
          </cell>
          <cell r="J405" t="str">
            <v>DIRECTS</v>
          </cell>
          <cell r="K405" t="str">
            <v>Variable cost at standard</v>
          </cell>
          <cell r="L405" t="str">
            <v>OUVRIERE SPECIALISE</v>
          </cell>
          <cell r="M405">
            <v>45258</v>
          </cell>
          <cell r="O405">
            <v>19</v>
          </cell>
          <cell r="P405"/>
          <cell r="Q405"/>
          <cell r="R405"/>
          <cell r="S405" t="str">
            <v>CDD</v>
          </cell>
          <cell r="T405" t="str">
            <v>Contractuel</v>
          </cell>
          <cell r="U405">
            <v>45505</v>
          </cell>
          <cell r="V405">
            <v>45535</v>
          </cell>
        </row>
        <row r="406">
          <cell r="A406">
            <v>1850</v>
          </cell>
          <cell r="B406" t="str">
            <v>Mlle</v>
          </cell>
          <cell r="C406" t="str">
            <v>MANAI IMEN</v>
          </cell>
          <cell r="D406" t="str">
            <v>SAGE Tunisia</v>
          </cell>
          <cell r="E406" t="str">
            <v>PRODUCTION</v>
          </cell>
          <cell r="F406" t="str">
            <v>Couturière</v>
          </cell>
          <cell r="G406" t="str">
            <v>P6 AR</v>
          </cell>
          <cell r="H406" t="str">
            <v>MASSOUD BRAHMI</v>
          </cell>
          <cell r="I406" t="str">
            <v>B</v>
          </cell>
          <cell r="J406" t="str">
            <v>DIRECTS</v>
          </cell>
          <cell r="K406" t="str">
            <v>Variable cost at standard</v>
          </cell>
          <cell r="L406" t="str">
            <v>OUVRIERE SPECIALISE</v>
          </cell>
          <cell r="M406">
            <v>45258</v>
          </cell>
          <cell r="O406">
            <v>19</v>
          </cell>
          <cell r="P406"/>
          <cell r="Q406"/>
          <cell r="R406"/>
          <cell r="S406" t="str">
            <v>CDD</v>
          </cell>
          <cell r="T406" t="str">
            <v>Contractuel</v>
          </cell>
          <cell r="U406">
            <v>45505</v>
          </cell>
          <cell r="V406">
            <v>45535</v>
          </cell>
        </row>
        <row r="407">
          <cell r="A407">
            <v>1898</v>
          </cell>
          <cell r="B407" t="str">
            <v>Madame</v>
          </cell>
          <cell r="C407" t="str">
            <v>ESSID RADHIA</v>
          </cell>
          <cell r="D407" t="str">
            <v>SAGE Tunisia</v>
          </cell>
          <cell r="E407" t="str">
            <v>PRODUCTION</v>
          </cell>
          <cell r="F407" t="str">
            <v>Couturière</v>
          </cell>
          <cell r="G407" t="str">
            <v>P6 AR</v>
          </cell>
          <cell r="H407" t="str">
            <v>MASSOUD BRAHMI</v>
          </cell>
          <cell r="I407" t="str">
            <v>B</v>
          </cell>
          <cell r="J407" t="str">
            <v>DIRECTS</v>
          </cell>
          <cell r="K407" t="str">
            <v>Variable cost at standard</v>
          </cell>
          <cell r="L407" t="str">
            <v>OUVRIERE SPECIALISE</v>
          </cell>
          <cell r="M407">
            <v>45306</v>
          </cell>
          <cell r="O407">
            <v>19</v>
          </cell>
          <cell r="P407"/>
          <cell r="Q407"/>
          <cell r="R407"/>
          <cell r="S407" t="str">
            <v>CDD</v>
          </cell>
          <cell r="T407" t="str">
            <v>Contractuel</v>
          </cell>
          <cell r="U407">
            <v>45505</v>
          </cell>
          <cell r="V407">
            <v>45535</v>
          </cell>
        </row>
        <row r="408">
          <cell r="A408">
            <v>1938</v>
          </cell>
          <cell r="B408" t="str">
            <v>Madame</v>
          </cell>
          <cell r="C408" t="str">
            <v>BARKAOUI ABIR</v>
          </cell>
          <cell r="D408" t="str">
            <v>SAGE Tunisia</v>
          </cell>
          <cell r="E408" t="str">
            <v>PRODUCTION</v>
          </cell>
          <cell r="F408" t="str">
            <v>Contrôle qualité</v>
          </cell>
          <cell r="G408" t="str">
            <v>P6 AR</v>
          </cell>
          <cell r="H408" t="str">
            <v>MASSOUD BRAHMI</v>
          </cell>
          <cell r="I408" t="str">
            <v>B</v>
          </cell>
          <cell r="J408" t="str">
            <v>INDIRECTS</v>
          </cell>
          <cell r="K408" t="str">
            <v>Variable cost at standard</v>
          </cell>
          <cell r="L408" t="str">
            <v>Contrôle qualité</v>
          </cell>
          <cell r="M408">
            <v>45323</v>
          </cell>
          <cell r="O408">
            <v>19</v>
          </cell>
          <cell r="P408"/>
          <cell r="Q408"/>
          <cell r="R408"/>
          <cell r="S408" t="str">
            <v>CDD</v>
          </cell>
          <cell r="T408" t="str">
            <v>Contractuel</v>
          </cell>
          <cell r="U408">
            <v>45505</v>
          </cell>
          <cell r="V408">
            <v>45535</v>
          </cell>
        </row>
        <row r="409">
          <cell r="A409">
            <v>1943</v>
          </cell>
          <cell r="B409" t="str">
            <v>Madame</v>
          </cell>
          <cell r="C409" t="str">
            <v>SALEM LAILA</v>
          </cell>
          <cell r="D409" t="str">
            <v>SAGE Tunisia</v>
          </cell>
          <cell r="E409" t="str">
            <v>PRODUCTION</v>
          </cell>
          <cell r="F409" t="str">
            <v>Couturière</v>
          </cell>
          <cell r="G409" t="str">
            <v>P6 AR</v>
          </cell>
          <cell r="H409" t="str">
            <v>MASSOUD BRAHMI</v>
          </cell>
          <cell r="I409" t="str">
            <v>B</v>
          </cell>
          <cell r="J409" t="str">
            <v>DIRECTS</v>
          </cell>
          <cell r="K409" t="str">
            <v>Variable cost at standard</v>
          </cell>
          <cell r="L409" t="str">
            <v>OUVRIERE SPECIALISE</v>
          </cell>
          <cell r="M409">
            <v>45327</v>
          </cell>
          <cell r="O409">
            <v>19</v>
          </cell>
          <cell r="P409"/>
          <cell r="Q409"/>
          <cell r="R409"/>
          <cell r="S409" t="str">
            <v>CDD</v>
          </cell>
          <cell r="T409" t="str">
            <v>Contractuel</v>
          </cell>
          <cell r="U409">
            <v>45505</v>
          </cell>
          <cell r="V409">
            <v>45535</v>
          </cell>
        </row>
        <row r="410">
          <cell r="A410">
            <v>1944</v>
          </cell>
          <cell r="B410" t="str">
            <v>Madame</v>
          </cell>
          <cell r="C410" t="str">
            <v>MADYOUNI BOUTHEINA</v>
          </cell>
          <cell r="D410" t="str">
            <v>SAGE Tunisia</v>
          </cell>
          <cell r="E410" t="str">
            <v>PRODUCTION</v>
          </cell>
          <cell r="F410" t="str">
            <v>Couturière</v>
          </cell>
          <cell r="G410" t="str">
            <v>P6 AR</v>
          </cell>
          <cell r="H410" t="str">
            <v>MASSOUD BRAHMI</v>
          </cell>
          <cell r="I410" t="str">
            <v>B</v>
          </cell>
          <cell r="J410" t="str">
            <v>DIRECTS</v>
          </cell>
          <cell r="K410" t="str">
            <v>Variable cost at standard</v>
          </cell>
          <cell r="L410" t="str">
            <v>OUVRIERE SPECIALISE</v>
          </cell>
          <cell r="M410">
            <v>45327</v>
          </cell>
          <cell r="O410">
            <v>19</v>
          </cell>
          <cell r="P410"/>
          <cell r="Q410"/>
          <cell r="R410"/>
          <cell r="S410" t="str">
            <v>CDD</v>
          </cell>
          <cell r="T410" t="str">
            <v>Contractuel</v>
          </cell>
          <cell r="U410">
            <v>45505</v>
          </cell>
          <cell r="V410">
            <v>45535</v>
          </cell>
        </row>
        <row r="411">
          <cell r="A411">
            <v>1945</v>
          </cell>
          <cell r="B411" t="str">
            <v>Madame</v>
          </cell>
          <cell r="C411" t="str">
            <v>AJENI  MERIEM</v>
          </cell>
          <cell r="D411" t="str">
            <v>SAGE Tunisia</v>
          </cell>
          <cell r="E411" t="str">
            <v>PRODUCTION</v>
          </cell>
          <cell r="F411" t="str">
            <v>Couturière</v>
          </cell>
          <cell r="G411" t="str">
            <v>P6 AR</v>
          </cell>
          <cell r="H411" t="str">
            <v>MASSOUD BRAHMI</v>
          </cell>
          <cell r="I411" t="str">
            <v>B</v>
          </cell>
          <cell r="J411" t="str">
            <v>DIRECTS</v>
          </cell>
          <cell r="K411" t="str">
            <v>Variable cost at standard</v>
          </cell>
          <cell r="L411" t="str">
            <v>OUVRIERE SPECIALISE</v>
          </cell>
          <cell r="M411">
            <v>45327</v>
          </cell>
          <cell r="O411">
            <v>19</v>
          </cell>
          <cell r="P411"/>
          <cell r="Q411"/>
          <cell r="R411"/>
          <cell r="S411" t="str">
            <v>CDD</v>
          </cell>
          <cell r="T411" t="str">
            <v>Contractuel</v>
          </cell>
          <cell r="U411">
            <v>45505</v>
          </cell>
          <cell r="V411">
            <v>45535</v>
          </cell>
        </row>
        <row r="412">
          <cell r="A412">
            <v>1977</v>
          </cell>
          <cell r="B412" t="str">
            <v>Madame</v>
          </cell>
          <cell r="C412" t="str">
            <v>BEN AMMAR AMIRA</v>
          </cell>
          <cell r="D412" t="str">
            <v>SAGE Tunisia</v>
          </cell>
          <cell r="E412" t="str">
            <v>PRODUCTION</v>
          </cell>
          <cell r="F412" t="str">
            <v>Contrôle qualité</v>
          </cell>
          <cell r="G412" t="str">
            <v>P6 AR</v>
          </cell>
          <cell r="H412" t="str">
            <v>MASSOUD BRAHMI</v>
          </cell>
          <cell r="I412" t="str">
            <v>B</v>
          </cell>
          <cell r="J412" t="str">
            <v>INDIRECTS</v>
          </cell>
          <cell r="K412" t="str">
            <v>Variable cost at standard</v>
          </cell>
          <cell r="L412" t="str">
            <v>Contrôle qualité</v>
          </cell>
          <cell r="M412">
            <v>45341</v>
          </cell>
          <cell r="O412">
            <v>19</v>
          </cell>
          <cell r="P412"/>
          <cell r="Q412"/>
          <cell r="R412"/>
          <cell r="S412" t="str">
            <v>CDD</v>
          </cell>
          <cell r="T412" t="str">
            <v>Contractuel</v>
          </cell>
          <cell r="U412">
            <v>45505</v>
          </cell>
          <cell r="V412">
            <v>45535</v>
          </cell>
        </row>
        <row r="413">
          <cell r="A413">
            <v>1978</v>
          </cell>
          <cell r="B413" t="str">
            <v>Madame</v>
          </cell>
          <cell r="C413" t="str">
            <v>EL FALLAH SARRA</v>
          </cell>
          <cell r="D413" t="str">
            <v>SAGE Tunisia</v>
          </cell>
          <cell r="E413" t="str">
            <v>PRODUCTION</v>
          </cell>
          <cell r="F413" t="str">
            <v>Contrôle qualité</v>
          </cell>
          <cell r="G413" t="str">
            <v>P6 AR</v>
          </cell>
          <cell r="H413" t="str">
            <v>MASSOUD BRAHMI</v>
          </cell>
          <cell r="I413" t="str">
            <v>B</v>
          </cell>
          <cell r="J413" t="str">
            <v>INDIRECTS</v>
          </cell>
          <cell r="K413" t="str">
            <v>Variable cost at standard</v>
          </cell>
          <cell r="L413" t="str">
            <v>Contrôle qualité</v>
          </cell>
          <cell r="M413">
            <v>45341</v>
          </cell>
          <cell r="O413">
            <v>19</v>
          </cell>
          <cell r="P413"/>
          <cell r="Q413"/>
          <cell r="R413"/>
          <cell r="S413" t="str">
            <v>CDD</v>
          </cell>
          <cell r="T413" t="str">
            <v>Contractuel</v>
          </cell>
          <cell r="U413">
            <v>45505</v>
          </cell>
          <cell r="V413">
            <v>45535</v>
          </cell>
        </row>
        <row r="414">
          <cell r="A414">
            <v>2114</v>
          </cell>
          <cell r="B414" t="str">
            <v>Madame</v>
          </cell>
          <cell r="C414" t="str">
            <v>HASNAOUI NOURA</v>
          </cell>
          <cell r="D414" t="str">
            <v>SAGE Tunisia</v>
          </cell>
          <cell r="E414" t="str">
            <v>PRODUCTION</v>
          </cell>
          <cell r="F414" t="str">
            <v>Couturière</v>
          </cell>
          <cell r="G414" t="str">
            <v>P6 AR</v>
          </cell>
          <cell r="H414" t="str">
            <v>MASSOUD BRAHMI</v>
          </cell>
          <cell r="I414" t="str">
            <v>B</v>
          </cell>
          <cell r="J414" t="str">
            <v>DIRECTS</v>
          </cell>
          <cell r="K414" t="str">
            <v>Variable cost at standard</v>
          </cell>
          <cell r="L414" t="str">
            <v>OUVRIERE SPECIALISE</v>
          </cell>
          <cell r="M414">
            <v>45369</v>
          </cell>
          <cell r="O414">
            <v>19</v>
          </cell>
          <cell r="P414"/>
          <cell r="Q414"/>
          <cell r="R414"/>
          <cell r="S414" t="str">
            <v>CDD</v>
          </cell>
          <cell r="T414" t="str">
            <v>Contractuel</v>
          </cell>
          <cell r="U414">
            <v>45505</v>
          </cell>
          <cell r="V414">
            <v>45535</v>
          </cell>
        </row>
        <row r="415">
          <cell r="A415">
            <v>2121</v>
          </cell>
          <cell r="B415" t="str">
            <v>Madame</v>
          </cell>
          <cell r="C415" t="str">
            <v>HAMMAMI RAHMA</v>
          </cell>
          <cell r="D415" t="str">
            <v>SAGE Tunisia</v>
          </cell>
          <cell r="E415" t="str">
            <v>PRODUCTION</v>
          </cell>
          <cell r="F415" t="str">
            <v>Contrôle qualité</v>
          </cell>
          <cell r="G415" t="str">
            <v>P6 AR</v>
          </cell>
          <cell r="H415" t="str">
            <v>MASSOUD BRAHMI</v>
          </cell>
          <cell r="I415" t="str">
            <v>B</v>
          </cell>
          <cell r="J415" t="str">
            <v>INDIRECTS</v>
          </cell>
          <cell r="K415" t="str">
            <v>Variable cost at standard</v>
          </cell>
          <cell r="L415" t="str">
            <v>OUVRIERE SPECIALISE</v>
          </cell>
          <cell r="M415">
            <v>45353</v>
          </cell>
          <cell r="O415">
            <v>19</v>
          </cell>
          <cell r="P415"/>
          <cell r="Q415"/>
          <cell r="R415"/>
          <cell r="S415" t="str">
            <v>CDD</v>
          </cell>
          <cell r="T415" t="str">
            <v>Contractuel</v>
          </cell>
          <cell r="U415">
            <v>45505</v>
          </cell>
          <cell r="V415">
            <v>45535</v>
          </cell>
        </row>
        <row r="416">
          <cell r="A416">
            <v>2174</v>
          </cell>
          <cell r="B416" t="str">
            <v>Madame</v>
          </cell>
          <cell r="C416" t="str">
            <v>DRIDI SAMIA</v>
          </cell>
          <cell r="D416" t="str">
            <v>SAGE Tunisia</v>
          </cell>
          <cell r="E416" t="str">
            <v>PRODUCTION</v>
          </cell>
          <cell r="F416" t="str">
            <v>Couturière</v>
          </cell>
          <cell r="G416" t="str">
            <v>P6 AR</v>
          </cell>
          <cell r="H416" t="str">
            <v>MASSOUD BRAHMI</v>
          </cell>
          <cell r="I416" t="str">
            <v>B</v>
          </cell>
          <cell r="J416" t="str">
            <v>DIRECTS</v>
          </cell>
          <cell r="K416" t="str">
            <v>Variable cost at standard</v>
          </cell>
          <cell r="L416" t="str">
            <v>OUVRIERE SPECIALISE</v>
          </cell>
          <cell r="M416">
            <v>45369</v>
          </cell>
          <cell r="O416">
            <v>19</v>
          </cell>
          <cell r="P416"/>
          <cell r="Q416"/>
          <cell r="R416"/>
          <cell r="S416" t="str">
            <v>CDD</v>
          </cell>
          <cell r="T416" t="str">
            <v>Contractuel</v>
          </cell>
          <cell r="U416">
            <v>45505</v>
          </cell>
          <cell r="V416">
            <v>45535</v>
          </cell>
        </row>
        <row r="417">
          <cell r="A417">
            <v>2175</v>
          </cell>
          <cell r="B417" t="str">
            <v>Madame</v>
          </cell>
          <cell r="C417" t="str">
            <v>HASNAOUI NASSIMA</v>
          </cell>
          <cell r="D417" t="str">
            <v>SAGE Tunisia</v>
          </cell>
          <cell r="E417" t="str">
            <v>PRODUCTION</v>
          </cell>
          <cell r="F417" t="str">
            <v>Couturière</v>
          </cell>
          <cell r="G417" t="str">
            <v>P6 AR</v>
          </cell>
          <cell r="H417" t="str">
            <v>MASSOUD BRAHMI</v>
          </cell>
          <cell r="I417" t="str">
            <v>B</v>
          </cell>
          <cell r="J417" t="str">
            <v>DIRECTS</v>
          </cell>
          <cell r="K417" t="str">
            <v>Variable cost at standard</v>
          </cell>
          <cell r="L417" t="str">
            <v>OUVRIERE SPECIALISE</v>
          </cell>
          <cell r="M417">
            <v>45369</v>
          </cell>
          <cell r="O417">
            <v>19</v>
          </cell>
          <cell r="P417"/>
          <cell r="Q417"/>
          <cell r="R417"/>
          <cell r="S417" t="str">
            <v>CDD</v>
          </cell>
          <cell r="T417" t="str">
            <v>Contractuel</v>
          </cell>
          <cell r="U417">
            <v>45505</v>
          </cell>
          <cell r="V417">
            <v>45535</v>
          </cell>
        </row>
        <row r="418">
          <cell r="A418">
            <v>2176</v>
          </cell>
          <cell r="B418" t="str">
            <v>Madame</v>
          </cell>
          <cell r="C418" t="str">
            <v>CHIHANI NAJET</v>
          </cell>
          <cell r="D418" t="str">
            <v>SAGE Tunisia</v>
          </cell>
          <cell r="E418" t="str">
            <v>PRODUCTION</v>
          </cell>
          <cell r="F418" t="str">
            <v>Couturière</v>
          </cell>
          <cell r="G418" t="str">
            <v>P6 AR</v>
          </cell>
          <cell r="H418" t="str">
            <v>MASSOUD BRAHMI</v>
          </cell>
          <cell r="I418" t="str">
            <v>B</v>
          </cell>
          <cell r="J418" t="str">
            <v>DIRECTS</v>
          </cell>
          <cell r="K418" t="str">
            <v>Variable cost at standard</v>
          </cell>
          <cell r="L418" t="str">
            <v>OUVRIERE SPECIALISE</v>
          </cell>
          <cell r="M418">
            <v>45369</v>
          </cell>
          <cell r="O418">
            <v>19</v>
          </cell>
          <cell r="P418"/>
          <cell r="Q418"/>
          <cell r="R418"/>
          <cell r="S418" t="str">
            <v>CDD</v>
          </cell>
          <cell r="T418" t="str">
            <v>Contractuel</v>
          </cell>
          <cell r="U418">
            <v>45505</v>
          </cell>
          <cell r="V418">
            <v>45535</v>
          </cell>
        </row>
        <row r="419">
          <cell r="A419">
            <v>2177</v>
          </cell>
          <cell r="B419" t="str">
            <v>Madame</v>
          </cell>
          <cell r="C419" t="str">
            <v>ABID WAHIDA</v>
          </cell>
          <cell r="D419" t="str">
            <v>SAGE Tunisia</v>
          </cell>
          <cell r="E419" t="str">
            <v>PRODUCTION</v>
          </cell>
          <cell r="F419" t="str">
            <v>Couturière</v>
          </cell>
          <cell r="G419" t="str">
            <v>P6 AR</v>
          </cell>
          <cell r="H419" t="str">
            <v>MASSOUD BRAHMI</v>
          </cell>
          <cell r="I419" t="str">
            <v>B</v>
          </cell>
          <cell r="J419" t="str">
            <v>DIRECTS</v>
          </cell>
          <cell r="K419" t="str">
            <v>Variable cost at standard</v>
          </cell>
          <cell r="L419" t="str">
            <v>OUVRIERE SPECIALISE</v>
          </cell>
          <cell r="M419">
            <v>45369</v>
          </cell>
          <cell r="O419">
            <v>19</v>
          </cell>
          <cell r="P419"/>
          <cell r="Q419"/>
          <cell r="R419"/>
          <cell r="S419" t="str">
            <v>CDD</v>
          </cell>
          <cell r="T419" t="str">
            <v>Contractuel</v>
          </cell>
          <cell r="U419">
            <v>45505</v>
          </cell>
          <cell r="V419">
            <v>45535</v>
          </cell>
        </row>
        <row r="420">
          <cell r="A420">
            <v>2255</v>
          </cell>
          <cell r="B420" t="str">
            <v>Madame</v>
          </cell>
          <cell r="C420" t="str">
            <v>RHOUMA BASMA</v>
          </cell>
          <cell r="D420" t="str">
            <v>SAGE Tunisia</v>
          </cell>
          <cell r="E420" t="str">
            <v>PRODUCTION</v>
          </cell>
          <cell r="F420" t="str">
            <v>Couturière</v>
          </cell>
          <cell r="G420" t="str">
            <v>P6 AR</v>
          </cell>
          <cell r="H420" t="str">
            <v>MASSOUD BRAHMI</v>
          </cell>
          <cell r="I420" t="str">
            <v>B</v>
          </cell>
          <cell r="J420" t="str">
            <v>DIRECTS</v>
          </cell>
          <cell r="K420" t="str">
            <v>Variable cost at standard</v>
          </cell>
          <cell r="L420" t="str">
            <v>OUVRIERE SPECIALISE</v>
          </cell>
          <cell r="M420">
            <v>45400</v>
          </cell>
          <cell r="O420">
            <v>19</v>
          </cell>
          <cell r="P420"/>
          <cell r="Q420"/>
          <cell r="R420"/>
          <cell r="S420" t="str">
            <v>CDD</v>
          </cell>
          <cell r="T420" t="str">
            <v>Contractuel</v>
          </cell>
          <cell r="U420">
            <v>45505</v>
          </cell>
          <cell r="V420">
            <v>45535</v>
          </cell>
        </row>
        <row r="421">
          <cell r="A421">
            <v>2379</v>
          </cell>
          <cell r="B421" t="str">
            <v>Madame</v>
          </cell>
          <cell r="C421" t="str">
            <v>JEBALI NAOUEL</v>
          </cell>
          <cell r="D421" t="str">
            <v>SAGE Tunisia</v>
          </cell>
          <cell r="E421" t="str">
            <v>PRODUCTION</v>
          </cell>
          <cell r="F421" t="str">
            <v>Couturière</v>
          </cell>
          <cell r="G421" t="str">
            <v>P6 AR</v>
          </cell>
          <cell r="H421" t="str">
            <v>MASSOUD BRAHMI</v>
          </cell>
          <cell r="I421" t="str">
            <v>B</v>
          </cell>
          <cell r="J421" t="str">
            <v>DIRECTS</v>
          </cell>
          <cell r="K421" t="str">
            <v>Variable cost at standard</v>
          </cell>
          <cell r="L421" t="str">
            <v>OUVRIERE SPECIALISE</v>
          </cell>
          <cell r="M421">
            <v>45426</v>
          </cell>
          <cell r="O421">
            <v>19</v>
          </cell>
          <cell r="P421"/>
          <cell r="Q421"/>
          <cell r="R421"/>
          <cell r="S421" t="str">
            <v>CDD</v>
          </cell>
          <cell r="T421" t="str">
            <v>Contractuel</v>
          </cell>
          <cell r="U421">
            <v>45505</v>
          </cell>
          <cell r="V421">
            <v>45535</v>
          </cell>
        </row>
        <row r="422">
          <cell r="A422">
            <v>2443</v>
          </cell>
          <cell r="B422" t="str">
            <v>Monsieur</v>
          </cell>
          <cell r="C422" t="str">
            <v>SENGRI HAITHEM</v>
          </cell>
          <cell r="D422" t="str">
            <v>SAGE Tunisia</v>
          </cell>
          <cell r="E422" t="str">
            <v>PRODUCTION</v>
          </cell>
          <cell r="F422" t="str">
            <v>Couturière</v>
          </cell>
          <cell r="G422" t="str">
            <v>P6 AR</v>
          </cell>
          <cell r="H422" t="str">
            <v>MASSOUD BRAHMI</v>
          </cell>
          <cell r="I422" t="str">
            <v>B</v>
          </cell>
          <cell r="J422" t="str">
            <v>DIRECTS</v>
          </cell>
          <cell r="K422" t="str">
            <v>Variable cost at standard</v>
          </cell>
          <cell r="L422" t="str">
            <v>OUVRIERE SPECIALISE</v>
          </cell>
          <cell r="M422">
            <v>45439</v>
          </cell>
          <cell r="N422"/>
          <cell r="O422">
            <v>19</v>
          </cell>
          <cell r="P422"/>
          <cell r="Q422"/>
          <cell r="R422"/>
          <cell r="S422" t="str">
            <v>CDD</v>
          </cell>
          <cell r="T422" t="str">
            <v>Contractuel</v>
          </cell>
          <cell r="U422">
            <v>45505</v>
          </cell>
          <cell r="V422">
            <v>45535</v>
          </cell>
        </row>
        <row r="423">
          <cell r="A423">
            <v>2456</v>
          </cell>
          <cell r="B423" t="str">
            <v>Madame</v>
          </cell>
          <cell r="C423" t="str">
            <v>OUNI ASMA</v>
          </cell>
          <cell r="D423" t="str">
            <v>SAGE Tunisia</v>
          </cell>
          <cell r="E423" t="str">
            <v>PRODUCTION</v>
          </cell>
          <cell r="F423" t="str">
            <v>Contrôle qualité</v>
          </cell>
          <cell r="G423" t="str">
            <v>P6 AR</v>
          </cell>
          <cell r="H423" t="str">
            <v>MASSOUD BRAHMI</v>
          </cell>
          <cell r="I423" t="str">
            <v>B</v>
          </cell>
          <cell r="J423" t="str">
            <v>INDIRECTS</v>
          </cell>
          <cell r="K423" t="str">
            <v>Variable cost at standard</v>
          </cell>
          <cell r="L423" t="str">
            <v>OUVRIERE SPECIALISE</v>
          </cell>
          <cell r="M423">
            <v>45446</v>
          </cell>
          <cell r="N423"/>
          <cell r="O423">
            <v>19</v>
          </cell>
          <cell r="P423"/>
          <cell r="Q423"/>
          <cell r="R423"/>
          <cell r="S423" t="str">
            <v>CDD</v>
          </cell>
          <cell r="T423" t="str">
            <v>Contractuel</v>
          </cell>
          <cell r="U423">
            <v>45505</v>
          </cell>
          <cell r="V423">
            <v>45535</v>
          </cell>
        </row>
        <row r="424">
          <cell r="A424">
            <v>2481</v>
          </cell>
          <cell r="B424" t="str">
            <v>Madame</v>
          </cell>
          <cell r="C424" t="str">
            <v>BEJAOUI FAOUZIA</v>
          </cell>
          <cell r="D424" t="str">
            <v>SAGE Tunisia</v>
          </cell>
          <cell r="E424" t="str">
            <v>PRODUCTION</v>
          </cell>
          <cell r="F424" t="str">
            <v>Couturière</v>
          </cell>
          <cell r="G424" t="str">
            <v>P6 AR</v>
          </cell>
          <cell r="H424" t="str">
            <v>MASSOUD BRAHMI</v>
          </cell>
          <cell r="I424" t="str">
            <v>B</v>
          </cell>
          <cell r="J424" t="str">
            <v>DIRECTS</v>
          </cell>
          <cell r="K424" t="str">
            <v>Variable cost at standard</v>
          </cell>
          <cell r="L424" t="str">
            <v>OUVRIERE SPECIALISE</v>
          </cell>
          <cell r="M424">
            <v>45450</v>
          </cell>
          <cell r="O424">
            <v>19</v>
          </cell>
          <cell r="P424"/>
          <cell r="S424" t="str">
            <v>CDD</v>
          </cell>
          <cell r="T424" t="str">
            <v>Contractuel</v>
          </cell>
          <cell r="U424">
            <v>45505</v>
          </cell>
          <cell r="V424">
            <v>45535</v>
          </cell>
        </row>
        <row r="425">
          <cell r="A425">
            <v>342</v>
          </cell>
          <cell r="B425" t="str">
            <v>Madame</v>
          </cell>
          <cell r="C425" t="str">
            <v>AOUINI ASMA</v>
          </cell>
          <cell r="D425" t="str">
            <v>SAGE Tunisia</v>
          </cell>
          <cell r="E425" t="str">
            <v>PRODUCTION</v>
          </cell>
          <cell r="F425" t="str">
            <v>Couturière</v>
          </cell>
          <cell r="G425" t="str">
            <v>P6 AV</v>
          </cell>
          <cell r="H425" t="str">
            <v>Issam Ouni</v>
          </cell>
          <cell r="I425" t="str">
            <v>B</v>
          </cell>
          <cell r="J425" t="str">
            <v>DIRECTS</v>
          </cell>
          <cell r="K425" t="str">
            <v>Variable cost at standard</v>
          </cell>
          <cell r="L425" t="str">
            <v>OUVRIERE SPECIALISE</v>
          </cell>
          <cell r="M425">
            <v>44116</v>
          </cell>
          <cell r="O425">
            <v>19</v>
          </cell>
          <cell r="P425"/>
          <cell r="Q425"/>
          <cell r="R425"/>
          <cell r="S425" t="str">
            <v>CDD</v>
          </cell>
          <cell r="T425" t="str">
            <v>Contractuel</v>
          </cell>
          <cell r="U425">
            <v>45505</v>
          </cell>
          <cell r="V425">
            <v>45535</v>
          </cell>
        </row>
        <row r="426">
          <cell r="A426">
            <v>353</v>
          </cell>
          <cell r="B426" t="str">
            <v>Madame</v>
          </cell>
          <cell r="C426" t="str">
            <v>AYARI ZEINEB</v>
          </cell>
          <cell r="D426" t="str">
            <v>SAGE Tunisia</v>
          </cell>
          <cell r="E426" t="str">
            <v>PRODUCTION</v>
          </cell>
          <cell r="F426" t="str">
            <v>Couturière</v>
          </cell>
          <cell r="G426" t="str">
            <v>P6 AV</v>
          </cell>
          <cell r="H426" t="str">
            <v>Issam Ouni</v>
          </cell>
          <cell r="I426" t="str">
            <v>B</v>
          </cell>
          <cell r="J426" t="str">
            <v>DIRECTS</v>
          </cell>
          <cell r="K426" t="str">
            <v>Variable cost at standard</v>
          </cell>
          <cell r="L426" t="str">
            <v>OUVRIERE SPECIALISE</v>
          </cell>
          <cell r="M426">
            <v>44120</v>
          </cell>
          <cell r="O426">
            <v>19</v>
          </cell>
          <cell r="P426"/>
          <cell r="Q426"/>
          <cell r="R426"/>
          <cell r="S426" t="str">
            <v>CDD</v>
          </cell>
          <cell r="T426" t="str">
            <v>Contractuel</v>
          </cell>
          <cell r="U426">
            <v>45505</v>
          </cell>
          <cell r="V426">
            <v>45535</v>
          </cell>
        </row>
        <row r="427">
          <cell r="A427">
            <v>372</v>
          </cell>
          <cell r="B427" t="str">
            <v>Monsieur</v>
          </cell>
          <cell r="C427" t="str">
            <v>ZRIBI ZIED</v>
          </cell>
          <cell r="D427" t="str">
            <v>SAGE Tunisia</v>
          </cell>
          <cell r="E427" t="str">
            <v>PRODUCTION</v>
          </cell>
          <cell r="F427" t="str">
            <v>Couturière</v>
          </cell>
          <cell r="G427" t="str">
            <v>P6 AV</v>
          </cell>
          <cell r="H427" t="str">
            <v>Issam Ouni</v>
          </cell>
          <cell r="I427" t="str">
            <v>B</v>
          </cell>
          <cell r="J427" t="str">
            <v>DIRECTS</v>
          </cell>
          <cell r="K427" t="str">
            <v>Variable cost at standard</v>
          </cell>
          <cell r="L427" t="str">
            <v>OUVRIER SPECIALISE</v>
          </cell>
          <cell r="M427">
            <v>44139</v>
          </cell>
          <cell r="O427">
            <v>19</v>
          </cell>
          <cell r="P427"/>
          <cell r="Q427"/>
          <cell r="R427"/>
          <cell r="S427" t="str">
            <v>CDD</v>
          </cell>
          <cell r="T427" t="str">
            <v>Contractuel</v>
          </cell>
          <cell r="U427">
            <v>45505</v>
          </cell>
          <cell r="V427">
            <v>45535</v>
          </cell>
        </row>
        <row r="428">
          <cell r="A428">
            <v>445</v>
          </cell>
          <cell r="B428" t="str">
            <v>Mlle</v>
          </cell>
          <cell r="C428" t="str">
            <v>SLITI OUHOUD</v>
          </cell>
          <cell r="D428" t="str">
            <v>SAGE Tunisia</v>
          </cell>
          <cell r="E428" t="str">
            <v>PRODUCTION</v>
          </cell>
          <cell r="F428" t="str">
            <v>Couturière</v>
          </cell>
          <cell r="G428" t="str">
            <v>P6 AV</v>
          </cell>
          <cell r="H428" t="str">
            <v>Issam Ouni</v>
          </cell>
          <cell r="I428" t="str">
            <v>B</v>
          </cell>
          <cell r="J428" t="str">
            <v>DIRECTS</v>
          </cell>
          <cell r="K428" t="str">
            <v>Variable cost at standard</v>
          </cell>
          <cell r="L428" t="str">
            <v>OUVRIERE SPECIALISE</v>
          </cell>
          <cell r="M428">
            <v>44247</v>
          </cell>
          <cell r="O428">
            <v>19</v>
          </cell>
          <cell r="P428"/>
          <cell r="Q428"/>
          <cell r="R428"/>
          <cell r="S428" t="str">
            <v>CDD</v>
          </cell>
          <cell r="T428" t="str">
            <v>Contractuel</v>
          </cell>
          <cell r="U428">
            <v>45505</v>
          </cell>
          <cell r="V428">
            <v>45535</v>
          </cell>
        </row>
        <row r="429">
          <cell r="A429">
            <v>456</v>
          </cell>
          <cell r="B429" t="str">
            <v>Mlle</v>
          </cell>
          <cell r="C429" t="str">
            <v>OTHMANI ZAKIA</v>
          </cell>
          <cell r="D429" t="str">
            <v>SAGE Tunisia</v>
          </cell>
          <cell r="E429" t="str">
            <v>PRODUCTION</v>
          </cell>
          <cell r="F429" t="str">
            <v>Couturière</v>
          </cell>
          <cell r="G429" t="str">
            <v>P6 AV</v>
          </cell>
          <cell r="H429" t="str">
            <v>Issam Ouni</v>
          </cell>
          <cell r="I429" t="str">
            <v>B</v>
          </cell>
          <cell r="J429" t="str">
            <v>DIRECTS</v>
          </cell>
          <cell r="K429" t="str">
            <v>Variable cost at standard</v>
          </cell>
          <cell r="L429" t="str">
            <v>OUVRIERE SPECIALISE</v>
          </cell>
          <cell r="M429">
            <v>44260</v>
          </cell>
          <cell r="O429">
            <v>19</v>
          </cell>
          <cell r="P429"/>
          <cell r="Q429"/>
          <cell r="R429"/>
          <cell r="S429" t="str">
            <v>CDD</v>
          </cell>
          <cell r="T429" t="str">
            <v>Contractuel</v>
          </cell>
          <cell r="U429">
            <v>45505</v>
          </cell>
          <cell r="V429">
            <v>45535</v>
          </cell>
        </row>
        <row r="430">
          <cell r="A430">
            <v>525</v>
          </cell>
          <cell r="B430" t="str">
            <v>Mlle</v>
          </cell>
          <cell r="C430" t="str">
            <v>HKIRI TAJA</v>
          </cell>
          <cell r="D430" t="str">
            <v>SAGE Tunisia</v>
          </cell>
          <cell r="E430" t="str">
            <v>PRODUCTION</v>
          </cell>
          <cell r="F430" t="str">
            <v>Contrôle Qualité</v>
          </cell>
          <cell r="G430" t="str">
            <v>P6 AV</v>
          </cell>
          <cell r="H430" t="str">
            <v>Issam Ouni</v>
          </cell>
          <cell r="I430" t="str">
            <v>B</v>
          </cell>
          <cell r="J430" t="str">
            <v>INDIRECTS</v>
          </cell>
          <cell r="K430" t="str">
            <v>Variable cost at standard</v>
          </cell>
          <cell r="L430" t="str">
            <v>Contrôleur Qualité</v>
          </cell>
          <cell r="M430">
            <v>44285</v>
          </cell>
          <cell r="N430" t="str">
            <v/>
          </cell>
          <cell r="O430">
            <v>19</v>
          </cell>
          <cell r="P430"/>
          <cell r="Q430"/>
          <cell r="R430"/>
          <cell r="S430" t="str">
            <v>CDD</v>
          </cell>
          <cell r="T430" t="str">
            <v>Contractuel</v>
          </cell>
          <cell r="U430">
            <v>45505</v>
          </cell>
          <cell r="V430">
            <v>45535</v>
          </cell>
        </row>
        <row r="431">
          <cell r="A431">
            <v>549</v>
          </cell>
          <cell r="B431" t="str">
            <v>Madame</v>
          </cell>
          <cell r="C431" t="str">
            <v>ZIDI YOSRA</v>
          </cell>
          <cell r="D431" t="str">
            <v>SAGE Tunisia</v>
          </cell>
          <cell r="E431" t="str">
            <v>PRODUCTION</v>
          </cell>
          <cell r="F431" t="str">
            <v>Couturière</v>
          </cell>
          <cell r="G431" t="str">
            <v>P6 AV</v>
          </cell>
          <cell r="H431" t="str">
            <v>Issam Ouni</v>
          </cell>
          <cell r="I431" t="str">
            <v>B</v>
          </cell>
          <cell r="J431" t="str">
            <v>DIRECTS</v>
          </cell>
          <cell r="K431" t="str">
            <v>Variable cost at standard</v>
          </cell>
          <cell r="L431" t="str">
            <v>OUVRIERE SPECIALISE</v>
          </cell>
          <cell r="M431">
            <v>44302</v>
          </cell>
          <cell r="N431" t="str">
            <v/>
          </cell>
          <cell r="O431">
            <v>19</v>
          </cell>
          <cell r="P431"/>
          <cell r="Q431"/>
          <cell r="R431"/>
          <cell r="S431" t="str">
            <v>CDD</v>
          </cell>
          <cell r="T431" t="str">
            <v>Contractuel</v>
          </cell>
          <cell r="U431">
            <v>45505</v>
          </cell>
          <cell r="V431">
            <v>45535</v>
          </cell>
        </row>
        <row r="432">
          <cell r="A432">
            <v>575</v>
          </cell>
          <cell r="B432" t="str">
            <v>Mlle</v>
          </cell>
          <cell r="C432" t="str">
            <v>HBIBI RAHMA</v>
          </cell>
          <cell r="D432" t="str">
            <v>SAGE Tunisia</v>
          </cell>
          <cell r="E432" t="str">
            <v>PRODUCTION</v>
          </cell>
          <cell r="F432" t="str">
            <v>Couturière</v>
          </cell>
          <cell r="G432" t="str">
            <v>P6 AV</v>
          </cell>
          <cell r="H432" t="str">
            <v>Issam Ouni</v>
          </cell>
          <cell r="I432" t="str">
            <v>B</v>
          </cell>
          <cell r="J432" t="str">
            <v>DIRECTS</v>
          </cell>
          <cell r="K432" t="str">
            <v>Variable cost at standard</v>
          </cell>
          <cell r="L432" t="str">
            <v>OUVRIERE SPECIALISE</v>
          </cell>
          <cell r="M432">
            <v>44319</v>
          </cell>
          <cell r="N432" t="str">
            <v/>
          </cell>
          <cell r="O432">
            <v>19</v>
          </cell>
          <cell r="P432"/>
          <cell r="Q432"/>
          <cell r="R432"/>
          <cell r="S432" t="str">
            <v>CDD</v>
          </cell>
          <cell r="T432" t="str">
            <v>Contractuel</v>
          </cell>
          <cell r="U432">
            <v>45505</v>
          </cell>
          <cell r="V432">
            <v>45535</v>
          </cell>
        </row>
        <row r="433">
          <cell r="A433">
            <v>733</v>
          </cell>
          <cell r="B433" t="str">
            <v>Madame</v>
          </cell>
          <cell r="C433" t="str">
            <v>BEN ZARROUK MOUNA</v>
          </cell>
          <cell r="D433" t="str">
            <v>SAGE Tunisia</v>
          </cell>
          <cell r="E433" t="str">
            <v>PRODUCTION</v>
          </cell>
          <cell r="F433" t="str">
            <v>Team leader</v>
          </cell>
          <cell r="G433" t="str">
            <v>P6 AV</v>
          </cell>
          <cell r="H433" t="str">
            <v>Issam Ouni</v>
          </cell>
          <cell r="I433" t="str">
            <v>B</v>
          </cell>
          <cell r="J433" t="str">
            <v>INDIRECTS</v>
          </cell>
          <cell r="K433" t="str">
            <v>Variable cost at standard</v>
          </cell>
          <cell r="L433" t="str">
            <v>OUVRIERE SPECIALISE</v>
          </cell>
          <cell r="M433">
            <v>44525</v>
          </cell>
          <cell r="O433">
            <v>19</v>
          </cell>
          <cell r="P433"/>
          <cell r="Q433"/>
          <cell r="R433"/>
          <cell r="S433" t="str">
            <v>CDD</v>
          </cell>
          <cell r="T433" t="str">
            <v>Contractuel</v>
          </cell>
          <cell r="U433">
            <v>45505</v>
          </cell>
          <cell r="V433">
            <v>45565</v>
          </cell>
        </row>
        <row r="434">
          <cell r="A434">
            <v>802</v>
          </cell>
          <cell r="B434" t="str">
            <v>Monsieur</v>
          </cell>
          <cell r="C434" t="str">
            <v>MLOUKI RAYEN</v>
          </cell>
          <cell r="D434" t="str">
            <v>SAGE Tunisia</v>
          </cell>
          <cell r="E434" t="str">
            <v>PRODUCTION</v>
          </cell>
          <cell r="F434" t="str">
            <v>Couturière</v>
          </cell>
          <cell r="G434" t="str">
            <v>P6 AV</v>
          </cell>
          <cell r="H434" t="str">
            <v>Issam Ouni</v>
          </cell>
          <cell r="I434" t="str">
            <v>B</v>
          </cell>
          <cell r="J434" t="str">
            <v>DIRECTS</v>
          </cell>
          <cell r="K434" t="str">
            <v>Variable cost at standard</v>
          </cell>
          <cell r="L434" t="str">
            <v>OUVRIER SPECIALISE</v>
          </cell>
          <cell r="M434">
            <v>44580</v>
          </cell>
          <cell r="O434">
            <v>19</v>
          </cell>
          <cell r="P434"/>
          <cell r="Q434"/>
          <cell r="R434"/>
          <cell r="S434" t="str">
            <v>CDD</v>
          </cell>
          <cell r="T434" t="str">
            <v>Contractuel</v>
          </cell>
          <cell r="U434">
            <v>45505</v>
          </cell>
          <cell r="V434">
            <v>45565</v>
          </cell>
        </row>
        <row r="435">
          <cell r="A435">
            <v>1507</v>
          </cell>
          <cell r="B435" t="str">
            <v>Madame</v>
          </cell>
          <cell r="C435" t="str">
            <v>ZAGHDOUDI AHLEM</v>
          </cell>
          <cell r="D435" t="str">
            <v>SAGE Tunisia</v>
          </cell>
          <cell r="E435" t="str">
            <v>PRODUCTION</v>
          </cell>
          <cell r="F435" t="str">
            <v>Couturière</v>
          </cell>
          <cell r="G435" t="str">
            <v>P6 AV</v>
          </cell>
          <cell r="H435" t="str">
            <v>ISSAM OUNI</v>
          </cell>
          <cell r="I435" t="str">
            <v>B</v>
          </cell>
          <cell r="J435" t="str">
            <v>DIRECTS</v>
          </cell>
          <cell r="K435" t="str">
            <v>Variable cost at standard</v>
          </cell>
          <cell r="L435" t="str">
            <v>OUVRIER SPECIALISE</v>
          </cell>
          <cell r="M435">
            <v>45070</v>
          </cell>
          <cell r="O435">
            <v>19</v>
          </cell>
          <cell r="P435"/>
          <cell r="Q435"/>
          <cell r="R435"/>
          <cell r="S435" t="str">
            <v>CDD</v>
          </cell>
          <cell r="T435" t="str">
            <v>Contractuel</v>
          </cell>
          <cell r="U435">
            <v>45505</v>
          </cell>
          <cell r="V435">
            <v>45565</v>
          </cell>
        </row>
        <row r="436">
          <cell r="A436">
            <v>1528</v>
          </cell>
          <cell r="B436" t="str">
            <v>Madame</v>
          </cell>
          <cell r="C436" t="str">
            <v>TRABELSI HOUDA</v>
          </cell>
          <cell r="D436" t="str">
            <v>SAGE Tunisia</v>
          </cell>
          <cell r="E436" t="str">
            <v>PRODUCTION</v>
          </cell>
          <cell r="F436" t="str">
            <v>Couturière</v>
          </cell>
          <cell r="G436" t="str">
            <v>P6 AV</v>
          </cell>
          <cell r="H436" t="str">
            <v>ISSAM OUNI</v>
          </cell>
          <cell r="I436" t="str">
            <v>B</v>
          </cell>
          <cell r="J436" t="str">
            <v>DIRECTS</v>
          </cell>
          <cell r="K436" t="str">
            <v>Variable cost at standard</v>
          </cell>
          <cell r="L436" t="str">
            <v>OUVRIER SPECIALISE</v>
          </cell>
          <cell r="M436">
            <v>45083</v>
          </cell>
          <cell r="O436">
            <v>19</v>
          </cell>
          <cell r="P436"/>
          <cell r="Q436"/>
          <cell r="R436"/>
          <cell r="S436" t="str">
            <v>CDD</v>
          </cell>
          <cell r="T436" t="str">
            <v>Contractuel</v>
          </cell>
          <cell r="U436">
            <v>45505</v>
          </cell>
          <cell r="V436">
            <v>45565</v>
          </cell>
        </row>
        <row r="437">
          <cell r="A437">
            <v>1557</v>
          </cell>
          <cell r="B437" t="str">
            <v>Madame</v>
          </cell>
          <cell r="C437" t="str">
            <v>HAMMAMI GHOFRANE</v>
          </cell>
          <cell r="D437" t="str">
            <v>SAGE Tunisia</v>
          </cell>
          <cell r="E437" t="str">
            <v>PRODUCTION</v>
          </cell>
          <cell r="F437" t="str">
            <v>Couturière</v>
          </cell>
          <cell r="G437">
            <v>560</v>
          </cell>
          <cell r="H437" t="str">
            <v>abdelhalim</v>
          </cell>
          <cell r="I437" t="str">
            <v>B</v>
          </cell>
          <cell r="J437" t="str">
            <v>DIRECTS</v>
          </cell>
          <cell r="K437" t="str">
            <v>Variable cost at standard</v>
          </cell>
          <cell r="L437" t="str">
            <v>OUVRIER SPECIALISE</v>
          </cell>
          <cell r="M437">
            <v>45096</v>
          </cell>
          <cell r="O437">
            <v>19</v>
          </cell>
          <cell r="P437"/>
          <cell r="Q437"/>
          <cell r="R437"/>
          <cell r="S437" t="str">
            <v>CDD</v>
          </cell>
          <cell r="T437" t="str">
            <v>Contractuel</v>
          </cell>
          <cell r="U437">
            <v>45505</v>
          </cell>
          <cell r="V437">
            <v>45565</v>
          </cell>
        </row>
        <row r="438">
          <cell r="A438">
            <v>1573</v>
          </cell>
          <cell r="B438" t="str">
            <v>MLLE</v>
          </cell>
          <cell r="C438" t="str">
            <v>HAMMAMI GHOFRANE</v>
          </cell>
          <cell r="D438" t="str">
            <v>SAGE Tunisia</v>
          </cell>
          <cell r="E438" t="str">
            <v>PRODUCTION</v>
          </cell>
          <cell r="F438" t="str">
            <v>Contrôle qualité</v>
          </cell>
          <cell r="G438" t="str">
            <v>P6 AV</v>
          </cell>
          <cell r="H438" t="str">
            <v>ISSAM OUNI</v>
          </cell>
          <cell r="I438" t="str">
            <v>B</v>
          </cell>
          <cell r="J438" t="str">
            <v>INDIRECTS</v>
          </cell>
          <cell r="K438" t="str">
            <v>Variable cost at standard</v>
          </cell>
          <cell r="L438" t="str">
            <v>OUVRIERE SPECIALISE</v>
          </cell>
          <cell r="M438">
            <v>45153</v>
          </cell>
          <cell r="O438">
            <v>19</v>
          </cell>
          <cell r="P438"/>
          <cell r="Q438"/>
          <cell r="R438"/>
          <cell r="S438" t="str">
            <v>CDD</v>
          </cell>
          <cell r="T438" t="str">
            <v>Contractuel</v>
          </cell>
          <cell r="U438">
            <v>45505</v>
          </cell>
          <cell r="V438">
            <v>45535</v>
          </cell>
        </row>
        <row r="439">
          <cell r="A439">
            <v>1612</v>
          </cell>
          <cell r="B439" t="str">
            <v>Madame</v>
          </cell>
          <cell r="C439" t="str">
            <v>CHAIBI AMEL</v>
          </cell>
          <cell r="D439" t="str">
            <v>SAGE Tunisia</v>
          </cell>
          <cell r="E439" t="str">
            <v>PRODUCTION</v>
          </cell>
          <cell r="F439" t="str">
            <v>Couturière</v>
          </cell>
          <cell r="G439" t="str">
            <v>P6 AV</v>
          </cell>
          <cell r="H439" t="str">
            <v>Issam Ouni</v>
          </cell>
          <cell r="I439" t="str">
            <v>B</v>
          </cell>
          <cell r="J439" t="str">
            <v>DIRECTS</v>
          </cell>
          <cell r="K439" t="str">
            <v>Variable cost at standard</v>
          </cell>
          <cell r="L439" t="str">
            <v>OUVRIERE SPECIALISE</v>
          </cell>
          <cell r="M439">
            <v>45173</v>
          </cell>
          <cell r="O439">
            <v>19</v>
          </cell>
          <cell r="P439"/>
          <cell r="Q439"/>
          <cell r="R439"/>
          <cell r="S439" t="str">
            <v>CDD</v>
          </cell>
          <cell r="T439" t="str">
            <v>Contractuel</v>
          </cell>
          <cell r="U439">
            <v>45505</v>
          </cell>
          <cell r="V439">
            <v>45535</v>
          </cell>
        </row>
        <row r="440">
          <cell r="A440">
            <v>1615</v>
          </cell>
          <cell r="B440" t="str">
            <v>Madame</v>
          </cell>
          <cell r="C440" t="str">
            <v>MKAIDI YOSRA</v>
          </cell>
          <cell r="D440" t="str">
            <v>SAGE Tunisia</v>
          </cell>
          <cell r="E440" t="str">
            <v>PRODUCTION</v>
          </cell>
          <cell r="F440" t="str">
            <v>Contrôle qualité</v>
          </cell>
          <cell r="G440" t="str">
            <v>P6 AV</v>
          </cell>
          <cell r="H440" t="str">
            <v>ISSAM OUNI</v>
          </cell>
          <cell r="I440" t="str">
            <v>B</v>
          </cell>
          <cell r="J440" t="str">
            <v>INDIRECTS</v>
          </cell>
          <cell r="K440" t="str">
            <v>Variable cost at standard</v>
          </cell>
          <cell r="L440" t="str">
            <v>OUVRIERE SPECIALISE</v>
          </cell>
          <cell r="M440">
            <v>45174</v>
          </cell>
          <cell r="O440">
            <v>19</v>
          </cell>
          <cell r="P440"/>
          <cell r="Q440"/>
          <cell r="R440"/>
          <cell r="S440" t="str">
            <v>CDD</v>
          </cell>
          <cell r="T440" t="str">
            <v>Contractuel</v>
          </cell>
          <cell r="U440">
            <v>45505</v>
          </cell>
          <cell r="V440">
            <v>45535</v>
          </cell>
        </row>
        <row r="441">
          <cell r="A441">
            <v>1641</v>
          </cell>
          <cell r="B441" t="str">
            <v>Mlle</v>
          </cell>
          <cell r="C441" t="str">
            <v>AOUIDI REFKA</v>
          </cell>
          <cell r="D441" t="str">
            <v>SAGE Tunisia</v>
          </cell>
          <cell r="E441" t="str">
            <v>PRODUCTION</v>
          </cell>
          <cell r="F441" t="str">
            <v>Couturière</v>
          </cell>
          <cell r="G441" t="str">
            <v>Panda</v>
          </cell>
          <cell r="H441" t="str">
            <v>FAWZI SENDESNI</v>
          </cell>
          <cell r="I441" t="str">
            <v>B</v>
          </cell>
          <cell r="J441" t="str">
            <v>DIRECTS</v>
          </cell>
          <cell r="K441" t="str">
            <v>Variable cost at standard</v>
          </cell>
          <cell r="L441" t="str">
            <v>OUVRIERE SPECIALISE</v>
          </cell>
          <cell r="M441">
            <v>45183</v>
          </cell>
          <cell r="O441">
            <v>19</v>
          </cell>
          <cell r="P441"/>
          <cell r="Q441"/>
          <cell r="R441"/>
          <cell r="S441" t="str">
            <v>CDD</v>
          </cell>
          <cell r="T441" t="str">
            <v>Contractuel</v>
          </cell>
          <cell r="U441">
            <v>45505</v>
          </cell>
          <cell r="V441">
            <v>45535</v>
          </cell>
        </row>
        <row r="442">
          <cell r="A442">
            <v>1644</v>
          </cell>
          <cell r="B442" t="str">
            <v>Madame</v>
          </cell>
          <cell r="C442" t="str">
            <v>MANAI HANEN</v>
          </cell>
          <cell r="D442" t="str">
            <v>SAGE Tunisia</v>
          </cell>
          <cell r="E442" t="str">
            <v>PRODUCTION</v>
          </cell>
          <cell r="F442" t="str">
            <v>Couturière</v>
          </cell>
          <cell r="G442" t="str">
            <v>P6 AV</v>
          </cell>
          <cell r="H442" t="str">
            <v>Issam Ouni</v>
          </cell>
          <cell r="I442" t="str">
            <v>B</v>
          </cell>
          <cell r="J442" t="str">
            <v>DIRECTS</v>
          </cell>
          <cell r="K442" t="str">
            <v>Variable cost at standard</v>
          </cell>
          <cell r="L442" t="str">
            <v>OUVRIERE SPECIALISE</v>
          </cell>
          <cell r="M442">
            <v>45187</v>
          </cell>
          <cell r="O442">
            <v>19</v>
          </cell>
          <cell r="P442"/>
          <cell r="Q442"/>
          <cell r="R442"/>
          <cell r="S442" t="str">
            <v>CDD</v>
          </cell>
          <cell r="T442" t="str">
            <v>Contractuel</v>
          </cell>
          <cell r="U442">
            <v>45505</v>
          </cell>
          <cell r="V442">
            <v>45535</v>
          </cell>
        </row>
        <row r="443">
          <cell r="A443">
            <v>1658</v>
          </cell>
          <cell r="B443" t="str">
            <v>Mlle</v>
          </cell>
          <cell r="C443" t="str">
            <v>AOUINI SAFA</v>
          </cell>
          <cell r="D443" t="str">
            <v>SAGE Tunisia</v>
          </cell>
          <cell r="E443" t="str">
            <v>PRODUCTION</v>
          </cell>
          <cell r="F443" t="str">
            <v>Couturière</v>
          </cell>
          <cell r="G443" t="str">
            <v>P6 AV</v>
          </cell>
          <cell r="H443" t="str">
            <v>Issam Ouni</v>
          </cell>
          <cell r="I443" t="str">
            <v>B</v>
          </cell>
          <cell r="J443" t="str">
            <v>DIRECTS</v>
          </cell>
          <cell r="K443" t="str">
            <v>Variable cost at standard</v>
          </cell>
          <cell r="L443" t="str">
            <v>OUVRIERE SPECIALISE</v>
          </cell>
          <cell r="M443">
            <v>45190</v>
          </cell>
          <cell r="O443">
            <v>19</v>
          </cell>
          <cell r="P443"/>
          <cell r="Q443"/>
          <cell r="R443"/>
          <cell r="S443" t="str">
            <v>CDD</v>
          </cell>
          <cell r="T443" t="str">
            <v>Contractuel</v>
          </cell>
          <cell r="U443">
            <v>45505</v>
          </cell>
          <cell r="V443">
            <v>45535</v>
          </cell>
        </row>
        <row r="444">
          <cell r="A444">
            <v>1661</v>
          </cell>
          <cell r="B444" t="str">
            <v>Madame</v>
          </cell>
          <cell r="C444" t="str">
            <v>ABIDI MONIA</v>
          </cell>
          <cell r="D444" t="str">
            <v>SAGE Tunisia</v>
          </cell>
          <cell r="E444" t="str">
            <v>PRODUCTION</v>
          </cell>
          <cell r="F444" t="str">
            <v>Couturière</v>
          </cell>
          <cell r="G444" t="str">
            <v>P6 AV</v>
          </cell>
          <cell r="H444" t="str">
            <v>Issam Ouni</v>
          </cell>
          <cell r="I444" t="str">
            <v>B</v>
          </cell>
          <cell r="J444" t="str">
            <v>DIRECTS</v>
          </cell>
          <cell r="K444" t="str">
            <v>Variable cost at standard</v>
          </cell>
          <cell r="L444" t="str">
            <v>OUVRIERE SPECIALISE</v>
          </cell>
          <cell r="M444">
            <v>45190</v>
          </cell>
          <cell r="O444">
            <v>19</v>
          </cell>
          <cell r="P444"/>
          <cell r="Q444"/>
          <cell r="R444"/>
          <cell r="S444" t="str">
            <v>CDD</v>
          </cell>
          <cell r="T444" t="str">
            <v>Contractuel</v>
          </cell>
          <cell r="U444">
            <v>45505</v>
          </cell>
          <cell r="V444">
            <v>45535</v>
          </cell>
        </row>
        <row r="445">
          <cell r="A445">
            <v>1665</v>
          </cell>
          <cell r="B445" t="str">
            <v>Mlle</v>
          </cell>
          <cell r="C445" t="str">
            <v>ROUBI ABLA</v>
          </cell>
          <cell r="D445" t="str">
            <v>SAGE Tunisia</v>
          </cell>
          <cell r="E445" t="str">
            <v>PRODUCTION</v>
          </cell>
          <cell r="F445" t="str">
            <v>Couturière</v>
          </cell>
          <cell r="G445" t="str">
            <v>P6 AV</v>
          </cell>
          <cell r="H445" t="str">
            <v>Issam Ouni</v>
          </cell>
          <cell r="I445" t="str">
            <v>B</v>
          </cell>
          <cell r="J445" t="str">
            <v>DIRECTS</v>
          </cell>
          <cell r="K445" t="str">
            <v>Variable cost at standard</v>
          </cell>
          <cell r="L445" t="str">
            <v>OUVRIERE SPECIALISE</v>
          </cell>
          <cell r="M445">
            <v>45190</v>
          </cell>
          <cell r="O445">
            <v>19</v>
          </cell>
          <cell r="P445"/>
          <cell r="Q445"/>
          <cell r="R445"/>
          <cell r="S445" t="str">
            <v>CDD</v>
          </cell>
          <cell r="T445" t="str">
            <v>Contractuel</v>
          </cell>
          <cell r="U445">
            <v>45505</v>
          </cell>
          <cell r="V445">
            <v>45535</v>
          </cell>
        </row>
        <row r="446">
          <cell r="A446">
            <v>1670</v>
          </cell>
          <cell r="B446" t="str">
            <v>Madame</v>
          </cell>
          <cell r="C446" t="str">
            <v>KHALFALLAH HAYET</v>
          </cell>
          <cell r="D446" t="str">
            <v>SAGE Tunisia</v>
          </cell>
          <cell r="E446" t="str">
            <v>PRODUCTION</v>
          </cell>
          <cell r="F446" t="str">
            <v>Couturière</v>
          </cell>
          <cell r="G446" t="str">
            <v>P6 AV</v>
          </cell>
          <cell r="H446" t="str">
            <v>Issam Ouni</v>
          </cell>
          <cell r="I446" t="str">
            <v>B</v>
          </cell>
          <cell r="J446" t="str">
            <v>DIRECTS</v>
          </cell>
          <cell r="K446" t="str">
            <v>Variable cost at standard</v>
          </cell>
          <cell r="L446" t="str">
            <v>OUVRIERE SPECIALISE</v>
          </cell>
          <cell r="M446">
            <v>45190</v>
          </cell>
          <cell r="O446">
            <v>19</v>
          </cell>
          <cell r="P446"/>
          <cell r="Q446"/>
          <cell r="R446"/>
          <cell r="S446" t="str">
            <v>CDD</v>
          </cell>
          <cell r="T446" t="str">
            <v>Contractuel</v>
          </cell>
          <cell r="U446">
            <v>45505</v>
          </cell>
          <cell r="V446">
            <v>45535</v>
          </cell>
        </row>
        <row r="447">
          <cell r="A447">
            <v>1676</v>
          </cell>
          <cell r="B447" t="str">
            <v>Madame</v>
          </cell>
          <cell r="C447" t="str">
            <v>HARRAGHI LATIFA</v>
          </cell>
          <cell r="D447" t="str">
            <v>SAGE Tunisia</v>
          </cell>
          <cell r="E447" t="str">
            <v>PRODUCTION</v>
          </cell>
          <cell r="F447" t="str">
            <v>Couturière</v>
          </cell>
          <cell r="G447" t="str">
            <v>P6 AV</v>
          </cell>
          <cell r="H447" t="str">
            <v>Issam Ouni</v>
          </cell>
          <cell r="I447" t="str">
            <v>B</v>
          </cell>
          <cell r="J447" t="str">
            <v>DIRECTS</v>
          </cell>
          <cell r="K447" t="str">
            <v>Variable cost at standard</v>
          </cell>
          <cell r="L447" t="str">
            <v>OUVRIERE SPECIALISE</v>
          </cell>
          <cell r="M447">
            <v>45197</v>
          </cell>
          <cell r="O447">
            <v>19</v>
          </cell>
          <cell r="P447"/>
          <cell r="Q447"/>
          <cell r="R447"/>
          <cell r="S447" t="str">
            <v>CDD</v>
          </cell>
          <cell r="T447" t="str">
            <v>Contractuel</v>
          </cell>
          <cell r="U447">
            <v>45505</v>
          </cell>
          <cell r="V447">
            <v>45535</v>
          </cell>
        </row>
        <row r="448">
          <cell r="A448">
            <v>1678</v>
          </cell>
          <cell r="B448" t="str">
            <v>Madame</v>
          </cell>
          <cell r="C448" t="str">
            <v>AOUINI WAFA</v>
          </cell>
          <cell r="D448" t="str">
            <v>SAGE Tunisia</v>
          </cell>
          <cell r="E448" t="str">
            <v>PRODUCTION</v>
          </cell>
          <cell r="F448" t="str">
            <v>Couturière</v>
          </cell>
          <cell r="G448" t="str">
            <v>P6 AV</v>
          </cell>
          <cell r="H448" t="str">
            <v>Issam Ouni</v>
          </cell>
          <cell r="I448" t="str">
            <v>B</v>
          </cell>
          <cell r="J448" t="str">
            <v>DIRECTS</v>
          </cell>
          <cell r="K448" t="str">
            <v>Variable cost at standard</v>
          </cell>
          <cell r="L448" t="str">
            <v>OUVRIERE SPECIALISE</v>
          </cell>
          <cell r="M448">
            <v>45201</v>
          </cell>
          <cell r="O448">
            <v>19</v>
          </cell>
          <cell r="P448"/>
          <cell r="Q448"/>
          <cell r="R448"/>
          <cell r="S448" t="str">
            <v>CDD</v>
          </cell>
          <cell r="T448" t="str">
            <v>Contractuel</v>
          </cell>
          <cell r="U448">
            <v>45505</v>
          </cell>
          <cell r="V448">
            <v>45535</v>
          </cell>
        </row>
        <row r="449">
          <cell r="A449">
            <v>1808</v>
          </cell>
          <cell r="B449" t="str">
            <v>Madame</v>
          </cell>
          <cell r="C449" t="str">
            <v>FATNASSI KHAOULA</v>
          </cell>
          <cell r="D449" t="str">
            <v>SAGE Tunisia</v>
          </cell>
          <cell r="E449" t="str">
            <v>PRODUCTION</v>
          </cell>
          <cell r="F449" t="str">
            <v>Couturière</v>
          </cell>
          <cell r="G449" t="str">
            <v>P6 AV</v>
          </cell>
          <cell r="H449" t="str">
            <v>Issam Ouni</v>
          </cell>
          <cell r="I449" t="str">
            <v>B</v>
          </cell>
          <cell r="J449" t="str">
            <v>DIRECTS</v>
          </cell>
          <cell r="K449" t="str">
            <v>Variable cost at standard</v>
          </cell>
          <cell r="L449" t="str">
            <v>OUVRIERE SPECIALISE</v>
          </cell>
          <cell r="M449">
            <v>45257</v>
          </cell>
          <cell r="O449">
            <v>19</v>
          </cell>
          <cell r="P449"/>
          <cell r="Q449"/>
          <cell r="R449"/>
          <cell r="S449" t="str">
            <v>CDD</v>
          </cell>
          <cell r="T449" t="str">
            <v>Contractuel</v>
          </cell>
          <cell r="U449">
            <v>45505</v>
          </cell>
          <cell r="V449">
            <v>45535</v>
          </cell>
        </row>
        <row r="450">
          <cell r="A450">
            <v>1814</v>
          </cell>
          <cell r="B450" t="str">
            <v>Madame</v>
          </cell>
          <cell r="C450" t="str">
            <v>FERCHICHI KAOUTHER</v>
          </cell>
          <cell r="D450" t="str">
            <v>SAGE Tunisia</v>
          </cell>
          <cell r="E450" t="str">
            <v>PRODUCTION</v>
          </cell>
          <cell r="F450" t="str">
            <v>Couturière</v>
          </cell>
          <cell r="G450" t="str">
            <v>P6 AV</v>
          </cell>
          <cell r="H450" t="str">
            <v>Issam Ouni</v>
          </cell>
          <cell r="I450" t="str">
            <v>B</v>
          </cell>
          <cell r="J450" t="str">
            <v>DIRECTS</v>
          </cell>
          <cell r="K450" t="str">
            <v>Variable cost at standard</v>
          </cell>
          <cell r="L450" t="str">
            <v>OUVRIERE SPECIALISE</v>
          </cell>
          <cell r="M450">
            <v>45257</v>
          </cell>
          <cell r="O450">
            <v>19</v>
          </cell>
          <cell r="P450"/>
          <cell r="Q450"/>
          <cell r="R450"/>
          <cell r="S450" t="str">
            <v>CDD</v>
          </cell>
          <cell r="T450" t="str">
            <v>Contractuel</v>
          </cell>
          <cell r="U450">
            <v>45505</v>
          </cell>
          <cell r="V450">
            <v>45535</v>
          </cell>
        </row>
        <row r="451">
          <cell r="A451">
            <v>1819</v>
          </cell>
          <cell r="B451" t="str">
            <v>Mlle</v>
          </cell>
          <cell r="C451" t="str">
            <v>CHAOUALI AHLEM</v>
          </cell>
          <cell r="D451" t="str">
            <v>SAGE Tunisia</v>
          </cell>
          <cell r="E451" t="str">
            <v>PRODUCTION</v>
          </cell>
          <cell r="F451" t="str">
            <v>Couturière</v>
          </cell>
          <cell r="G451" t="str">
            <v>P6 AV</v>
          </cell>
          <cell r="H451" t="str">
            <v>Issam Ouni</v>
          </cell>
          <cell r="I451" t="str">
            <v>B</v>
          </cell>
          <cell r="J451" t="str">
            <v>DIRECTS</v>
          </cell>
          <cell r="K451" t="str">
            <v>Variable cost at standard</v>
          </cell>
          <cell r="L451" t="str">
            <v>OUVRIERE SPECIALISE</v>
          </cell>
          <cell r="M451">
            <v>45257</v>
          </cell>
          <cell r="O451">
            <v>19</v>
          </cell>
          <cell r="P451"/>
          <cell r="Q451"/>
          <cell r="R451"/>
          <cell r="S451" t="str">
            <v>CDD</v>
          </cell>
          <cell r="T451" t="str">
            <v>Contractuel</v>
          </cell>
          <cell r="U451">
            <v>45505</v>
          </cell>
          <cell r="V451">
            <v>45535</v>
          </cell>
        </row>
        <row r="452">
          <cell r="A452">
            <v>1821</v>
          </cell>
          <cell r="B452" t="str">
            <v>Madame</v>
          </cell>
          <cell r="C452" t="str">
            <v xml:space="preserve"> AL ACHI DHEKRA</v>
          </cell>
          <cell r="D452" t="str">
            <v>SAGE Tunisia</v>
          </cell>
          <cell r="E452" t="str">
            <v>PRODUCTION</v>
          </cell>
          <cell r="F452" t="str">
            <v>Couturière</v>
          </cell>
          <cell r="G452" t="str">
            <v>P6 AV</v>
          </cell>
          <cell r="H452" t="str">
            <v>Issam Ouni</v>
          </cell>
          <cell r="I452" t="str">
            <v>B</v>
          </cell>
          <cell r="J452" t="str">
            <v>DIRECTS</v>
          </cell>
          <cell r="K452" t="str">
            <v>Variable cost at standard</v>
          </cell>
          <cell r="L452" t="str">
            <v>OUVRIERE SPECIALISE</v>
          </cell>
          <cell r="M452">
            <v>45257</v>
          </cell>
          <cell r="O452">
            <v>19</v>
          </cell>
          <cell r="P452"/>
          <cell r="Q452"/>
          <cell r="R452"/>
          <cell r="S452" t="str">
            <v>CDD</v>
          </cell>
          <cell r="T452" t="str">
            <v>Contractuel</v>
          </cell>
          <cell r="U452">
            <v>45505</v>
          </cell>
          <cell r="V452">
            <v>45535</v>
          </cell>
        </row>
        <row r="453">
          <cell r="A453">
            <v>1827</v>
          </cell>
          <cell r="B453" t="str">
            <v>Madame</v>
          </cell>
          <cell r="C453" t="str">
            <v>DORII AKRI</v>
          </cell>
          <cell r="D453" t="str">
            <v>SAGE Tunisia</v>
          </cell>
          <cell r="E453" t="str">
            <v>PRODUCTION</v>
          </cell>
          <cell r="F453" t="str">
            <v>Couturière</v>
          </cell>
          <cell r="G453" t="str">
            <v>P6 AV</v>
          </cell>
          <cell r="H453" t="str">
            <v>Issam Ouni</v>
          </cell>
          <cell r="I453" t="str">
            <v>B</v>
          </cell>
          <cell r="J453" t="str">
            <v>DIRECTS</v>
          </cell>
          <cell r="K453" t="str">
            <v>Variable cost at standard</v>
          </cell>
          <cell r="L453" t="str">
            <v>OUVRIERE SPECIALISE</v>
          </cell>
          <cell r="M453">
            <v>45257</v>
          </cell>
          <cell r="O453">
            <v>19</v>
          </cell>
          <cell r="P453"/>
          <cell r="Q453"/>
          <cell r="R453"/>
          <cell r="S453" t="str">
            <v>CDD</v>
          </cell>
          <cell r="T453" t="str">
            <v>Contractuel</v>
          </cell>
          <cell r="U453">
            <v>45505</v>
          </cell>
          <cell r="V453">
            <v>45535</v>
          </cell>
        </row>
        <row r="454">
          <cell r="A454">
            <v>1829</v>
          </cell>
          <cell r="B454" t="str">
            <v>Madame</v>
          </cell>
          <cell r="C454" t="str">
            <v>HAMDI CHAIMA</v>
          </cell>
          <cell r="D454" t="str">
            <v>SAGE Tunisia</v>
          </cell>
          <cell r="E454" t="str">
            <v>PRODUCTION</v>
          </cell>
          <cell r="F454" t="str">
            <v>Couturière</v>
          </cell>
          <cell r="G454" t="str">
            <v>P6 AV</v>
          </cell>
          <cell r="H454" t="str">
            <v>Issam Ouni</v>
          </cell>
          <cell r="I454" t="str">
            <v>B</v>
          </cell>
          <cell r="J454" t="str">
            <v>DIRECTS</v>
          </cell>
          <cell r="K454" t="str">
            <v>Variable cost at standard</v>
          </cell>
          <cell r="L454" t="str">
            <v>OUVRIERE SPECIALISE</v>
          </cell>
          <cell r="M454">
            <v>45257</v>
          </cell>
          <cell r="O454">
            <v>19</v>
          </cell>
          <cell r="P454"/>
          <cell r="Q454"/>
          <cell r="R454"/>
          <cell r="S454" t="str">
            <v>CDD</v>
          </cell>
          <cell r="T454" t="str">
            <v>Contractuel</v>
          </cell>
          <cell r="U454">
            <v>45505</v>
          </cell>
          <cell r="V454">
            <v>45535</v>
          </cell>
        </row>
        <row r="455">
          <cell r="A455">
            <v>1831</v>
          </cell>
          <cell r="B455" t="str">
            <v>Madame</v>
          </cell>
          <cell r="C455" t="str">
            <v>AMDOUNI HASNA</v>
          </cell>
          <cell r="D455" t="str">
            <v>SAGE Tunisia</v>
          </cell>
          <cell r="E455" t="str">
            <v>PRODUCTION</v>
          </cell>
          <cell r="F455" t="str">
            <v>Couturière</v>
          </cell>
          <cell r="G455" t="str">
            <v>P6 AV</v>
          </cell>
          <cell r="H455" t="str">
            <v>Issam Ouni</v>
          </cell>
          <cell r="I455" t="str">
            <v>B</v>
          </cell>
          <cell r="J455" t="str">
            <v>DIRECTS</v>
          </cell>
          <cell r="K455" t="str">
            <v>Variable cost at standard</v>
          </cell>
          <cell r="L455" t="str">
            <v>OUVRIERE SPECIALISE</v>
          </cell>
          <cell r="M455">
            <v>45257</v>
          </cell>
          <cell r="O455">
            <v>19</v>
          </cell>
          <cell r="P455"/>
          <cell r="Q455"/>
          <cell r="R455"/>
          <cell r="S455" t="str">
            <v>CDD</v>
          </cell>
          <cell r="T455" t="str">
            <v>Contractuel</v>
          </cell>
          <cell r="U455">
            <v>45505</v>
          </cell>
          <cell r="V455">
            <v>45535</v>
          </cell>
        </row>
        <row r="456">
          <cell r="A456">
            <v>1834</v>
          </cell>
          <cell r="B456" t="str">
            <v>Madame</v>
          </cell>
          <cell r="C456" t="str">
            <v>HAMDI LEILA</v>
          </cell>
          <cell r="D456" t="str">
            <v>SAGE Tunisia</v>
          </cell>
          <cell r="E456" t="str">
            <v>PRODUCTION</v>
          </cell>
          <cell r="F456" t="str">
            <v>Couturière</v>
          </cell>
          <cell r="G456" t="str">
            <v>P6 AV</v>
          </cell>
          <cell r="H456" t="str">
            <v>Issam Ouni</v>
          </cell>
          <cell r="I456" t="str">
            <v>B</v>
          </cell>
          <cell r="J456" t="str">
            <v>DIRECTS</v>
          </cell>
          <cell r="K456" t="str">
            <v>Variable cost at standard</v>
          </cell>
          <cell r="L456" t="str">
            <v>OUVRIERE SPECIALISE</v>
          </cell>
          <cell r="M456">
            <v>45257</v>
          </cell>
          <cell r="O456">
            <v>19</v>
          </cell>
          <cell r="P456"/>
          <cell r="Q456"/>
          <cell r="R456"/>
          <cell r="S456" t="str">
            <v>CDD</v>
          </cell>
          <cell r="T456" t="str">
            <v>Contractuel</v>
          </cell>
          <cell r="U456">
            <v>45505</v>
          </cell>
          <cell r="V456">
            <v>45535</v>
          </cell>
        </row>
        <row r="457">
          <cell r="A457">
            <v>1847</v>
          </cell>
          <cell r="B457" t="str">
            <v>Madame</v>
          </cell>
          <cell r="C457" t="str">
            <v>OUERGHI AKILA</v>
          </cell>
          <cell r="D457" t="str">
            <v>SAGE Tunisia</v>
          </cell>
          <cell r="E457" t="str">
            <v>PRODUCTION</v>
          </cell>
          <cell r="F457" t="str">
            <v>Couturière</v>
          </cell>
          <cell r="G457" t="str">
            <v>P6 AV</v>
          </cell>
          <cell r="H457" t="str">
            <v>Issam Ouni</v>
          </cell>
          <cell r="I457" t="str">
            <v>B</v>
          </cell>
          <cell r="J457" t="str">
            <v>DIRECTS</v>
          </cell>
          <cell r="K457" t="str">
            <v>Variable cost at standard</v>
          </cell>
          <cell r="L457" t="str">
            <v>OUVRIERE SPECIALISE</v>
          </cell>
          <cell r="M457">
            <v>45258</v>
          </cell>
          <cell r="O457">
            <v>19</v>
          </cell>
          <cell r="P457"/>
          <cell r="Q457"/>
          <cell r="R457"/>
          <cell r="S457" t="str">
            <v>CDD</v>
          </cell>
          <cell r="T457" t="str">
            <v>Contractuel</v>
          </cell>
          <cell r="U457">
            <v>45505</v>
          </cell>
          <cell r="V457">
            <v>45535</v>
          </cell>
        </row>
        <row r="458">
          <cell r="A458">
            <v>1927</v>
          </cell>
          <cell r="B458" t="str">
            <v>Madame</v>
          </cell>
          <cell r="C458" t="str">
            <v>NEFZI FATEN</v>
          </cell>
          <cell r="D458" t="str">
            <v>SAGE Tunisia</v>
          </cell>
          <cell r="E458" t="str">
            <v>PRODUCTION</v>
          </cell>
          <cell r="F458" t="str">
            <v>Contrôle qualité</v>
          </cell>
          <cell r="G458" t="str">
            <v>P6 AV</v>
          </cell>
          <cell r="H458" t="str">
            <v>ISSAM OUNI</v>
          </cell>
          <cell r="I458" t="str">
            <v>B</v>
          </cell>
          <cell r="J458" t="str">
            <v>INDIRECTS</v>
          </cell>
          <cell r="K458" t="str">
            <v>Variable cost at standard</v>
          </cell>
          <cell r="L458" t="str">
            <v>Contrôle qualité</v>
          </cell>
          <cell r="M458">
            <v>45313</v>
          </cell>
          <cell r="O458">
            <v>19</v>
          </cell>
          <cell r="P458"/>
          <cell r="Q458"/>
          <cell r="R458"/>
          <cell r="S458" t="str">
            <v>CDD</v>
          </cell>
          <cell r="T458" t="str">
            <v>Contractuel</v>
          </cell>
          <cell r="U458">
            <v>45505</v>
          </cell>
          <cell r="V458">
            <v>45535</v>
          </cell>
        </row>
        <row r="459">
          <cell r="A459">
            <v>1931</v>
          </cell>
          <cell r="B459" t="str">
            <v>Madame</v>
          </cell>
          <cell r="C459" t="str">
            <v>CHAALI SANA</v>
          </cell>
          <cell r="D459" t="str">
            <v>SAGE Tunisia</v>
          </cell>
          <cell r="E459" t="str">
            <v>PRODUCTION</v>
          </cell>
          <cell r="F459" t="str">
            <v>Couturière</v>
          </cell>
          <cell r="G459" t="str">
            <v>P6 AV</v>
          </cell>
          <cell r="H459" t="str">
            <v>ISSAM OUNI</v>
          </cell>
          <cell r="I459" t="str">
            <v>B</v>
          </cell>
          <cell r="J459" t="str">
            <v>DIRECTS</v>
          </cell>
          <cell r="K459" t="str">
            <v>Variable cost at standard</v>
          </cell>
          <cell r="L459" t="str">
            <v>OUVRIER SPECIALISE</v>
          </cell>
          <cell r="M459">
            <v>45314</v>
          </cell>
          <cell r="O459">
            <v>19</v>
          </cell>
          <cell r="P459"/>
          <cell r="Q459"/>
          <cell r="R459"/>
          <cell r="S459" t="str">
            <v>CDD</v>
          </cell>
          <cell r="T459" t="str">
            <v>Contractuel</v>
          </cell>
          <cell r="U459">
            <v>45505</v>
          </cell>
          <cell r="V459">
            <v>45535</v>
          </cell>
        </row>
        <row r="460">
          <cell r="A460">
            <v>2065</v>
          </cell>
          <cell r="B460" t="str">
            <v>Madame</v>
          </cell>
          <cell r="C460" t="str">
            <v>CHAALI SAHAR</v>
          </cell>
          <cell r="D460" t="str">
            <v>SAGE Tunisia</v>
          </cell>
          <cell r="E460" t="str">
            <v>PRODUCTION</v>
          </cell>
          <cell r="F460" t="str">
            <v>Couturière</v>
          </cell>
          <cell r="G460" t="str">
            <v>P6 AV</v>
          </cell>
          <cell r="H460" t="str">
            <v>ISSAM OUNI</v>
          </cell>
          <cell r="I460" t="str">
            <v>B</v>
          </cell>
          <cell r="J460" t="str">
            <v>DIRECTS</v>
          </cell>
          <cell r="K460" t="str">
            <v>Variable cost at standard</v>
          </cell>
          <cell r="L460" t="str">
            <v>OUVRIERE SPECIALISE</v>
          </cell>
          <cell r="M460">
            <v>45348</v>
          </cell>
          <cell r="O460">
            <v>19</v>
          </cell>
          <cell r="P460"/>
          <cell r="Q460"/>
          <cell r="R460"/>
          <cell r="S460" t="str">
            <v>CDD</v>
          </cell>
          <cell r="T460" t="str">
            <v>Contractuel</v>
          </cell>
          <cell r="U460">
            <v>45505</v>
          </cell>
          <cell r="V460">
            <v>45535</v>
          </cell>
        </row>
        <row r="461">
          <cell r="A461">
            <v>2068</v>
          </cell>
          <cell r="B461" t="str">
            <v>Madame</v>
          </cell>
          <cell r="C461" t="str">
            <v>DRIDI HENDA</v>
          </cell>
          <cell r="D461" t="str">
            <v>SAGE Tunisia</v>
          </cell>
          <cell r="E461" t="str">
            <v>PRODUCTION</v>
          </cell>
          <cell r="F461" t="str">
            <v>Couturière</v>
          </cell>
          <cell r="G461" t="str">
            <v>P6 AV</v>
          </cell>
          <cell r="H461" t="str">
            <v>ISSAM OUNI</v>
          </cell>
          <cell r="I461" t="str">
            <v>B</v>
          </cell>
          <cell r="J461" t="str">
            <v>DIRECTS</v>
          </cell>
          <cell r="K461" t="str">
            <v>Variable cost at standard</v>
          </cell>
          <cell r="L461" t="str">
            <v>OUVRIERE SPECIALISE</v>
          </cell>
          <cell r="M461">
            <v>45348</v>
          </cell>
          <cell r="O461">
            <v>19</v>
          </cell>
          <cell r="P461"/>
          <cell r="Q461"/>
          <cell r="R461"/>
          <cell r="S461" t="str">
            <v>CDD</v>
          </cell>
          <cell r="T461" t="str">
            <v>Contractuel</v>
          </cell>
          <cell r="U461">
            <v>45505</v>
          </cell>
          <cell r="V461">
            <v>45535</v>
          </cell>
        </row>
        <row r="462">
          <cell r="A462">
            <v>2083</v>
          </cell>
          <cell r="B462" t="str">
            <v>Madame</v>
          </cell>
          <cell r="C462" t="str">
            <v>SLIMANI SONIA</v>
          </cell>
          <cell r="D462" t="str">
            <v>SAGE Tunisia</v>
          </cell>
          <cell r="E462" t="str">
            <v>PRODUCTION</v>
          </cell>
          <cell r="F462" t="str">
            <v>Couturière</v>
          </cell>
          <cell r="G462" t="str">
            <v>P6 AV</v>
          </cell>
          <cell r="H462" t="str">
            <v>ISSAM OUNI</v>
          </cell>
          <cell r="I462" t="str">
            <v>B</v>
          </cell>
          <cell r="J462" t="str">
            <v>DIRECTS</v>
          </cell>
          <cell r="K462" t="str">
            <v>Variable cost at standard</v>
          </cell>
          <cell r="L462" t="str">
            <v>OUVRIERE SPECIALISE</v>
          </cell>
          <cell r="M462">
            <v>45349</v>
          </cell>
          <cell r="O462">
            <v>19</v>
          </cell>
          <cell r="P462"/>
          <cell r="Q462"/>
          <cell r="R462"/>
          <cell r="S462" t="str">
            <v>CDD</v>
          </cell>
          <cell r="T462" t="str">
            <v>Contractuel</v>
          </cell>
          <cell r="U462">
            <v>45505</v>
          </cell>
          <cell r="V462">
            <v>45535</v>
          </cell>
        </row>
        <row r="463">
          <cell r="A463">
            <v>2084</v>
          </cell>
          <cell r="B463" t="str">
            <v>Madame</v>
          </cell>
          <cell r="C463" t="str">
            <v>JEMAII KAOUTHER</v>
          </cell>
          <cell r="D463" t="str">
            <v>SAGE Tunisia</v>
          </cell>
          <cell r="E463" t="str">
            <v>PRODUCTION</v>
          </cell>
          <cell r="F463" t="str">
            <v>Couturière</v>
          </cell>
          <cell r="G463" t="str">
            <v>P6 AV</v>
          </cell>
          <cell r="H463" t="str">
            <v>ISSAM OUNI</v>
          </cell>
          <cell r="I463" t="str">
            <v>B</v>
          </cell>
          <cell r="J463" t="str">
            <v>DIRECTS</v>
          </cell>
          <cell r="K463" t="str">
            <v>Variable cost at standard</v>
          </cell>
          <cell r="L463" t="str">
            <v>OUVRIERE SPECIALISE</v>
          </cell>
          <cell r="M463">
            <v>45349</v>
          </cell>
          <cell r="O463">
            <v>19</v>
          </cell>
          <cell r="P463"/>
          <cell r="Q463"/>
          <cell r="R463"/>
          <cell r="S463" t="str">
            <v>CDD</v>
          </cell>
          <cell r="T463" t="str">
            <v>Contractuel</v>
          </cell>
          <cell r="U463">
            <v>45505</v>
          </cell>
          <cell r="V463">
            <v>45535</v>
          </cell>
        </row>
        <row r="464">
          <cell r="A464">
            <v>2089</v>
          </cell>
          <cell r="B464" t="str">
            <v>Madame</v>
          </cell>
          <cell r="C464" t="str">
            <v>RIAHI AHLEM</v>
          </cell>
          <cell r="D464" t="str">
            <v>SAGE Tunisia</v>
          </cell>
          <cell r="E464" t="str">
            <v>PRODUCTION</v>
          </cell>
          <cell r="F464" t="str">
            <v>Couturière</v>
          </cell>
          <cell r="G464" t="str">
            <v>P6 AV</v>
          </cell>
          <cell r="H464" t="str">
            <v>ISSAM OUNI</v>
          </cell>
          <cell r="I464" t="str">
            <v>B</v>
          </cell>
          <cell r="J464" t="str">
            <v>DIRECTS</v>
          </cell>
          <cell r="K464" t="str">
            <v>Variable cost at standard</v>
          </cell>
          <cell r="L464" t="str">
            <v>OUVRIERE SPECIALISE</v>
          </cell>
          <cell r="M464">
            <v>45350</v>
          </cell>
          <cell r="O464">
            <v>19</v>
          </cell>
          <cell r="P464"/>
          <cell r="Q464"/>
          <cell r="R464"/>
          <cell r="S464" t="str">
            <v>CDD</v>
          </cell>
          <cell r="T464" t="str">
            <v>Contractuel</v>
          </cell>
          <cell r="U464">
            <v>45505</v>
          </cell>
          <cell r="V464">
            <v>45535</v>
          </cell>
        </row>
        <row r="465">
          <cell r="A465">
            <v>2090</v>
          </cell>
          <cell r="B465" t="str">
            <v>Madame</v>
          </cell>
          <cell r="C465" t="str">
            <v>SAAFI HAYET</v>
          </cell>
          <cell r="D465" t="str">
            <v>SAGE Tunisia</v>
          </cell>
          <cell r="E465" t="str">
            <v>PRODUCTION</v>
          </cell>
          <cell r="F465" t="str">
            <v>Couturière</v>
          </cell>
          <cell r="G465" t="str">
            <v>P6 AV</v>
          </cell>
          <cell r="H465" t="str">
            <v>ISSAM OUNI</v>
          </cell>
          <cell r="I465" t="str">
            <v>B</v>
          </cell>
          <cell r="J465" t="str">
            <v>DIRECTS</v>
          </cell>
          <cell r="K465" t="str">
            <v>Variable cost at standard</v>
          </cell>
          <cell r="L465" t="str">
            <v>OUVRIERE SPECIALISE</v>
          </cell>
          <cell r="M465">
            <v>45350</v>
          </cell>
          <cell r="O465">
            <v>19</v>
          </cell>
          <cell r="P465"/>
          <cell r="Q465"/>
          <cell r="R465"/>
          <cell r="S465" t="str">
            <v>CDD</v>
          </cell>
          <cell r="T465" t="str">
            <v>Contractuel</v>
          </cell>
          <cell r="U465">
            <v>45505</v>
          </cell>
          <cell r="V465">
            <v>45535</v>
          </cell>
        </row>
        <row r="466">
          <cell r="A466">
            <v>2093</v>
          </cell>
          <cell r="B466" t="str">
            <v>Madame</v>
          </cell>
          <cell r="C466" t="str">
            <v>FERCHICHI ABIR</v>
          </cell>
          <cell r="D466" t="str">
            <v>SAGE Tunisia</v>
          </cell>
          <cell r="E466" t="str">
            <v>PRODUCTION</v>
          </cell>
          <cell r="F466" t="str">
            <v>Couturière</v>
          </cell>
          <cell r="G466" t="str">
            <v>P6 AV</v>
          </cell>
          <cell r="H466" t="str">
            <v>ISSAM OUNI</v>
          </cell>
          <cell r="I466" t="str">
            <v>B</v>
          </cell>
          <cell r="J466" t="str">
            <v>DIRECTS</v>
          </cell>
          <cell r="K466" t="str">
            <v>Variable cost at standard</v>
          </cell>
          <cell r="L466" t="str">
            <v>OUVRIERE SPECIALISE</v>
          </cell>
          <cell r="M466">
            <v>45350</v>
          </cell>
          <cell r="O466">
            <v>19</v>
          </cell>
          <cell r="P466"/>
          <cell r="Q466"/>
          <cell r="R466"/>
          <cell r="S466" t="str">
            <v>CDD</v>
          </cell>
          <cell r="T466" t="str">
            <v>Contractuel</v>
          </cell>
          <cell r="U466">
            <v>45505</v>
          </cell>
          <cell r="V466">
            <v>45535</v>
          </cell>
        </row>
        <row r="467">
          <cell r="A467">
            <v>2096</v>
          </cell>
          <cell r="B467" t="str">
            <v>Madame</v>
          </cell>
          <cell r="C467" t="str">
            <v>BEDHIEF SOUAD</v>
          </cell>
          <cell r="D467" t="str">
            <v>SAGE Tunisia</v>
          </cell>
          <cell r="E467" t="str">
            <v>PRODUCTION</v>
          </cell>
          <cell r="F467" t="str">
            <v>Couturière</v>
          </cell>
          <cell r="G467" t="str">
            <v>P6 AV</v>
          </cell>
          <cell r="H467" t="str">
            <v>ISSAM OUNI</v>
          </cell>
          <cell r="I467" t="str">
            <v>B</v>
          </cell>
          <cell r="J467" t="str">
            <v>DIRECTS</v>
          </cell>
          <cell r="K467" t="str">
            <v>Variable cost at standard</v>
          </cell>
          <cell r="L467" t="str">
            <v>OUVRIERE SPECIALISE</v>
          </cell>
          <cell r="M467">
            <v>45350</v>
          </cell>
          <cell r="O467">
            <v>19</v>
          </cell>
          <cell r="P467"/>
          <cell r="Q467"/>
          <cell r="R467"/>
          <cell r="S467" t="str">
            <v>CDD</v>
          </cell>
          <cell r="T467" t="str">
            <v>Contractuel</v>
          </cell>
          <cell r="U467">
            <v>45505</v>
          </cell>
          <cell r="V467">
            <v>45535</v>
          </cell>
        </row>
        <row r="468">
          <cell r="A468">
            <v>2102</v>
          </cell>
          <cell r="B468" t="str">
            <v>Madame</v>
          </cell>
          <cell r="C468" t="str">
            <v>FATNASSI DALANDA</v>
          </cell>
          <cell r="D468" t="str">
            <v>SAGE Tunisia</v>
          </cell>
          <cell r="E468" t="str">
            <v>PRODUCTION</v>
          </cell>
          <cell r="F468" t="str">
            <v>Couturière</v>
          </cell>
          <cell r="G468" t="str">
            <v>P6 AV</v>
          </cell>
          <cell r="H468" t="str">
            <v>ISSAM OUNI</v>
          </cell>
          <cell r="I468" t="str">
            <v>B</v>
          </cell>
          <cell r="J468" t="str">
            <v>DIRECTS</v>
          </cell>
          <cell r="K468" t="str">
            <v>Variable cost at standard</v>
          </cell>
          <cell r="L468" t="str">
            <v>OUVRIERE SPECIALISE</v>
          </cell>
          <cell r="M468">
            <v>45351</v>
          </cell>
          <cell r="O468">
            <v>19</v>
          </cell>
          <cell r="P468"/>
          <cell r="Q468"/>
          <cell r="R468"/>
          <cell r="S468" t="str">
            <v>CDD</v>
          </cell>
          <cell r="T468" t="str">
            <v>Contractuel</v>
          </cell>
          <cell r="U468">
            <v>45505</v>
          </cell>
          <cell r="V468">
            <v>45535</v>
          </cell>
        </row>
        <row r="469">
          <cell r="A469">
            <v>2103</v>
          </cell>
          <cell r="B469" t="str">
            <v>Madame</v>
          </cell>
          <cell r="C469" t="str">
            <v>BEJI MANEL</v>
          </cell>
          <cell r="D469" t="str">
            <v>SAGE Tunisia</v>
          </cell>
          <cell r="E469" t="str">
            <v>PRODUCTION</v>
          </cell>
          <cell r="F469" t="str">
            <v>WIRE</v>
          </cell>
          <cell r="G469" t="str">
            <v>P6 AV</v>
          </cell>
          <cell r="H469" t="str">
            <v>Issam Ouni</v>
          </cell>
          <cell r="I469" t="str">
            <v>B</v>
          </cell>
          <cell r="J469" t="str">
            <v>DIRECTS</v>
          </cell>
          <cell r="K469" t="str">
            <v>Variable cost at standard</v>
          </cell>
          <cell r="L469" t="str">
            <v>OUVRIERE SPECIALISE</v>
          </cell>
          <cell r="M469">
            <v>45351</v>
          </cell>
          <cell r="O469">
            <v>19</v>
          </cell>
          <cell r="P469"/>
          <cell r="Q469"/>
          <cell r="R469"/>
          <cell r="S469" t="str">
            <v>CDD</v>
          </cell>
          <cell r="T469" t="str">
            <v>Contractuel</v>
          </cell>
          <cell r="U469">
            <v>45505</v>
          </cell>
          <cell r="V469">
            <v>45535</v>
          </cell>
        </row>
        <row r="470">
          <cell r="A470">
            <v>2106</v>
          </cell>
          <cell r="B470" t="str">
            <v>Madame</v>
          </cell>
          <cell r="C470" t="str">
            <v>OUNI NOURA</v>
          </cell>
          <cell r="D470" t="str">
            <v>SAGE Tunisia</v>
          </cell>
          <cell r="E470" t="str">
            <v>PRODUCTION</v>
          </cell>
          <cell r="F470" t="str">
            <v>Couturière</v>
          </cell>
          <cell r="G470" t="str">
            <v>P6 AV</v>
          </cell>
          <cell r="H470" t="str">
            <v>ISSAM OUNI</v>
          </cell>
          <cell r="I470" t="str">
            <v>B</v>
          </cell>
          <cell r="J470" t="str">
            <v>DIRECTS</v>
          </cell>
          <cell r="K470" t="str">
            <v>Variable cost at standard</v>
          </cell>
          <cell r="L470" t="str">
            <v>OUVRIERE SPECIALISE</v>
          </cell>
          <cell r="M470">
            <v>45351</v>
          </cell>
          <cell r="O470">
            <v>19</v>
          </cell>
          <cell r="P470"/>
          <cell r="Q470"/>
          <cell r="R470"/>
          <cell r="S470" t="str">
            <v>CDD</v>
          </cell>
          <cell r="T470" t="str">
            <v>Contractuel</v>
          </cell>
          <cell r="U470">
            <v>45505</v>
          </cell>
          <cell r="V470">
            <v>45535</v>
          </cell>
        </row>
        <row r="471">
          <cell r="A471">
            <v>2110</v>
          </cell>
          <cell r="B471" t="str">
            <v>Madame</v>
          </cell>
          <cell r="C471" t="str">
            <v>HAMMAMI DHEKRA</v>
          </cell>
          <cell r="D471" t="str">
            <v>SAGE Tunisia</v>
          </cell>
          <cell r="E471" t="str">
            <v>PRODUCTION</v>
          </cell>
          <cell r="F471" t="str">
            <v>Couturière</v>
          </cell>
          <cell r="G471" t="str">
            <v>P6 AV</v>
          </cell>
          <cell r="H471" t="str">
            <v>ISSAM OUNI</v>
          </cell>
          <cell r="I471" t="str">
            <v>B</v>
          </cell>
          <cell r="J471" t="str">
            <v>DIRECTS</v>
          </cell>
          <cell r="K471" t="str">
            <v>Variable cost at standard</v>
          </cell>
          <cell r="L471" t="str">
            <v>OUVRIERE SPECIALISE</v>
          </cell>
          <cell r="M471">
            <v>45351</v>
          </cell>
          <cell r="O471">
            <v>19</v>
          </cell>
          <cell r="P471"/>
          <cell r="Q471"/>
          <cell r="R471"/>
          <cell r="S471" t="str">
            <v>CDD</v>
          </cell>
          <cell r="T471" t="str">
            <v>Contractuel</v>
          </cell>
          <cell r="U471">
            <v>45505</v>
          </cell>
          <cell r="V471">
            <v>45535</v>
          </cell>
        </row>
        <row r="472">
          <cell r="A472">
            <v>2111</v>
          </cell>
          <cell r="B472" t="str">
            <v>Madame</v>
          </cell>
          <cell r="C472" t="str">
            <v>HAMMAMI KARIMA</v>
          </cell>
          <cell r="D472" t="str">
            <v>SAGE Tunisia</v>
          </cell>
          <cell r="E472" t="str">
            <v>PRODUCTION</v>
          </cell>
          <cell r="F472" t="str">
            <v>Couturière</v>
          </cell>
          <cell r="G472" t="str">
            <v>P6 AV</v>
          </cell>
          <cell r="H472" t="str">
            <v>ISSAM OUNI</v>
          </cell>
          <cell r="I472" t="str">
            <v>B</v>
          </cell>
          <cell r="J472" t="str">
            <v>DIRECTS</v>
          </cell>
          <cell r="K472" t="str">
            <v>Variable cost at standard</v>
          </cell>
          <cell r="L472" t="str">
            <v>OUVRIERE SPECIALISE</v>
          </cell>
          <cell r="M472">
            <v>45351</v>
          </cell>
          <cell r="O472">
            <v>19</v>
          </cell>
          <cell r="P472"/>
          <cell r="Q472"/>
          <cell r="R472"/>
          <cell r="S472" t="str">
            <v>CDD</v>
          </cell>
          <cell r="T472" t="str">
            <v>Contractuel</v>
          </cell>
          <cell r="U472">
            <v>45505</v>
          </cell>
          <cell r="V472">
            <v>45535</v>
          </cell>
        </row>
        <row r="473">
          <cell r="A473">
            <v>2118</v>
          </cell>
          <cell r="B473" t="str">
            <v>Madame</v>
          </cell>
          <cell r="C473" t="str">
            <v>BOUGHDIRI CHAIMA</v>
          </cell>
          <cell r="D473" t="str">
            <v>SAGE Tunisia</v>
          </cell>
          <cell r="E473" t="str">
            <v>PRODUCTION</v>
          </cell>
          <cell r="F473" t="str">
            <v>Contrôle qualité</v>
          </cell>
          <cell r="G473" t="str">
            <v>P6 AV</v>
          </cell>
          <cell r="H473" t="str">
            <v>ISSAM OUNI</v>
          </cell>
          <cell r="I473" t="str">
            <v>B</v>
          </cell>
          <cell r="J473" t="str">
            <v>INDIRECTS</v>
          </cell>
          <cell r="K473" t="str">
            <v>Variable cost at standard</v>
          </cell>
          <cell r="L473" t="str">
            <v>OUVRIER SPECIALISE</v>
          </cell>
          <cell r="M473">
            <v>45352</v>
          </cell>
          <cell r="O473">
            <v>19</v>
          </cell>
          <cell r="P473"/>
          <cell r="Q473"/>
          <cell r="R473"/>
          <cell r="S473" t="str">
            <v>CDD</v>
          </cell>
          <cell r="T473" t="str">
            <v>Contractuel</v>
          </cell>
          <cell r="U473">
            <v>45505</v>
          </cell>
          <cell r="V473">
            <v>45535</v>
          </cell>
        </row>
        <row r="474">
          <cell r="A474">
            <v>2144</v>
          </cell>
          <cell r="B474" t="str">
            <v>Madame</v>
          </cell>
          <cell r="C474" t="str">
            <v>SELLITI ABIR</v>
          </cell>
          <cell r="D474" t="str">
            <v>SAGE Tunisia</v>
          </cell>
          <cell r="E474" t="str">
            <v>PRODUCTION</v>
          </cell>
          <cell r="F474" t="str">
            <v>Couturière</v>
          </cell>
          <cell r="G474" t="str">
            <v>P6 AV</v>
          </cell>
          <cell r="H474" t="str">
            <v>Issam Ouni</v>
          </cell>
          <cell r="I474" t="str">
            <v>B</v>
          </cell>
          <cell r="J474" t="str">
            <v>DIRECTS</v>
          </cell>
          <cell r="K474" t="str">
            <v>Variable cost at standard</v>
          </cell>
          <cell r="L474" t="str">
            <v>OUVRIERE SPECIALISE</v>
          </cell>
          <cell r="M474">
            <v>45358</v>
          </cell>
          <cell r="O474">
            <v>19</v>
          </cell>
          <cell r="P474"/>
          <cell r="Q474"/>
          <cell r="R474"/>
          <cell r="S474" t="str">
            <v>CDD</v>
          </cell>
          <cell r="T474" t="str">
            <v>Contractuel</v>
          </cell>
          <cell r="U474">
            <v>45505</v>
          </cell>
          <cell r="V474">
            <v>45535</v>
          </cell>
        </row>
        <row r="475">
          <cell r="A475">
            <v>2149</v>
          </cell>
          <cell r="B475" t="str">
            <v>Madame</v>
          </cell>
          <cell r="C475" t="str">
            <v>BEDOUI SAMIRA</v>
          </cell>
          <cell r="D475" t="str">
            <v>SAGE Tunisia</v>
          </cell>
          <cell r="E475" t="str">
            <v>PRODUCTION</v>
          </cell>
          <cell r="F475" t="str">
            <v>Couturière</v>
          </cell>
          <cell r="G475" t="str">
            <v>P6 AV</v>
          </cell>
          <cell r="H475" t="str">
            <v>Issam Ouni</v>
          </cell>
          <cell r="I475" t="str">
            <v>B</v>
          </cell>
          <cell r="J475" t="str">
            <v>DIRECTS</v>
          </cell>
          <cell r="K475" t="str">
            <v>Variable cost at standard</v>
          </cell>
          <cell r="L475" t="str">
            <v>OUVRIERE SPECIALISE</v>
          </cell>
          <cell r="M475">
            <v>45358</v>
          </cell>
          <cell r="O475">
            <v>19</v>
          </cell>
          <cell r="P475"/>
          <cell r="Q475"/>
          <cell r="R475"/>
          <cell r="S475" t="str">
            <v>CDD</v>
          </cell>
          <cell r="T475" t="str">
            <v>Contractuel</v>
          </cell>
          <cell r="U475">
            <v>45505</v>
          </cell>
          <cell r="V475">
            <v>45535</v>
          </cell>
        </row>
        <row r="476">
          <cell r="A476">
            <v>2157</v>
          </cell>
          <cell r="B476" t="str">
            <v>Madame</v>
          </cell>
          <cell r="C476" t="str">
            <v>ALOUI RAHMA</v>
          </cell>
          <cell r="D476" t="str">
            <v>SAGE Tunisia</v>
          </cell>
          <cell r="E476" t="str">
            <v>PRODUCTION</v>
          </cell>
          <cell r="F476" t="str">
            <v>Contrôle qualité</v>
          </cell>
          <cell r="G476" t="str">
            <v>P6 AV</v>
          </cell>
          <cell r="H476" t="str">
            <v>ISSAM OUNI</v>
          </cell>
          <cell r="I476" t="str">
            <v>B</v>
          </cell>
          <cell r="J476" t="str">
            <v>INDIRECTS</v>
          </cell>
          <cell r="K476" t="str">
            <v>Variable cost at standard</v>
          </cell>
          <cell r="L476" t="str">
            <v>OUVRIERE SPECIALISE</v>
          </cell>
          <cell r="M476">
            <v>45360</v>
          </cell>
          <cell r="O476">
            <v>19</v>
          </cell>
          <cell r="P476"/>
          <cell r="Q476"/>
          <cell r="R476"/>
          <cell r="S476" t="str">
            <v>CDD</v>
          </cell>
          <cell r="T476" t="str">
            <v>Contractuel</v>
          </cell>
          <cell r="U476">
            <v>45505</v>
          </cell>
          <cell r="V476">
            <v>45535</v>
          </cell>
        </row>
        <row r="477">
          <cell r="A477">
            <v>2186</v>
          </cell>
          <cell r="B477" t="str">
            <v>Madame</v>
          </cell>
          <cell r="C477" t="str">
            <v>HABECHI SALIMA</v>
          </cell>
          <cell r="D477" t="str">
            <v>SAGE Tunisia</v>
          </cell>
          <cell r="E477" t="str">
            <v>PRODUCTION</v>
          </cell>
          <cell r="F477" t="str">
            <v>Contrôle qualité</v>
          </cell>
          <cell r="G477" t="str">
            <v>P6 AV</v>
          </cell>
          <cell r="H477" t="str">
            <v>ISSAM OUNI</v>
          </cell>
          <cell r="I477" t="str">
            <v>B</v>
          </cell>
          <cell r="J477" t="str">
            <v>INDIRECTS</v>
          </cell>
          <cell r="K477" t="str">
            <v>Variable cost at standard</v>
          </cell>
          <cell r="L477" t="str">
            <v>OUVRIERE SPECIALISE</v>
          </cell>
          <cell r="M477">
            <v>45372</v>
          </cell>
          <cell r="O477">
            <v>19</v>
          </cell>
          <cell r="P477"/>
          <cell r="Q477"/>
          <cell r="R477"/>
          <cell r="S477" t="str">
            <v>CDD</v>
          </cell>
          <cell r="T477" t="str">
            <v>Contractuel</v>
          </cell>
          <cell r="U477">
            <v>45505</v>
          </cell>
          <cell r="V477">
            <v>45535</v>
          </cell>
        </row>
        <row r="478">
          <cell r="A478">
            <v>2191</v>
          </cell>
          <cell r="B478" t="str">
            <v>Madame</v>
          </cell>
          <cell r="C478" t="str">
            <v>MANAI MOLKA</v>
          </cell>
          <cell r="D478" t="str">
            <v>SAGE Tunisia</v>
          </cell>
          <cell r="E478" t="str">
            <v>PRODUCTION</v>
          </cell>
          <cell r="F478" t="str">
            <v>Alimentatrice</v>
          </cell>
          <cell r="G478" t="str">
            <v>P6 AV</v>
          </cell>
          <cell r="H478" t="str">
            <v>ISSAM OUNI</v>
          </cell>
          <cell r="I478" t="str">
            <v>B</v>
          </cell>
          <cell r="J478" t="str">
            <v>DIRECTS</v>
          </cell>
          <cell r="K478" t="str">
            <v>Variable cost at standard</v>
          </cell>
          <cell r="L478" t="str">
            <v>OUVRIERE SPECIALISE</v>
          </cell>
          <cell r="M478">
            <v>45373</v>
          </cell>
          <cell r="O478">
            <v>19</v>
          </cell>
          <cell r="P478"/>
          <cell r="Q478"/>
          <cell r="R478"/>
          <cell r="S478" t="str">
            <v>CDD</v>
          </cell>
          <cell r="T478" t="str">
            <v>Contractuel</v>
          </cell>
          <cell r="U478">
            <v>45505</v>
          </cell>
          <cell r="V478">
            <v>45535</v>
          </cell>
        </row>
        <row r="479">
          <cell r="A479">
            <v>2246</v>
          </cell>
          <cell r="B479" t="str">
            <v>Madame</v>
          </cell>
          <cell r="C479" t="str">
            <v>DHAOUADI AMEL</v>
          </cell>
          <cell r="D479" t="str">
            <v>SAGE Tunisia</v>
          </cell>
          <cell r="E479" t="str">
            <v>PRODUCTION</v>
          </cell>
          <cell r="F479" t="str">
            <v>Couturière</v>
          </cell>
          <cell r="G479" t="str">
            <v>P6 AV</v>
          </cell>
          <cell r="H479" t="str">
            <v>ISSAM OUNI</v>
          </cell>
          <cell r="I479" t="str">
            <v>B</v>
          </cell>
          <cell r="J479" t="str">
            <v>DIRECTS</v>
          </cell>
          <cell r="K479" t="str">
            <v>Variable cost at standard</v>
          </cell>
          <cell r="L479" t="str">
            <v>OUVRIERE SPECIALISE</v>
          </cell>
          <cell r="M479">
            <v>45399</v>
          </cell>
          <cell r="O479">
            <v>19</v>
          </cell>
          <cell r="P479"/>
          <cell r="Q479"/>
          <cell r="R479"/>
          <cell r="S479" t="str">
            <v>CDD</v>
          </cell>
          <cell r="T479" t="str">
            <v>Contractuel</v>
          </cell>
          <cell r="U479">
            <v>45505</v>
          </cell>
          <cell r="V479">
            <v>45535</v>
          </cell>
        </row>
        <row r="480">
          <cell r="A480">
            <v>2268</v>
          </cell>
          <cell r="B480" t="str">
            <v>Madame</v>
          </cell>
          <cell r="C480" t="str">
            <v>MEJRI MARIEM</v>
          </cell>
          <cell r="D480" t="str">
            <v>SAGE Tunisia</v>
          </cell>
          <cell r="E480" t="str">
            <v>PRODUCTION</v>
          </cell>
          <cell r="F480" t="str">
            <v>Couturière</v>
          </cell>
          <cell r="G480" t="str">
            <v>P6 AV</v>
          </cell>
          <cell r="H480" t="str">
            <v>ISSAM OUNI</v>
          </cell>
          <cell r="I480" t="str">
            <v>B</v>
          </cell>
          <cell r="J480" t="str">
            <v>DIRECTS</v>
          </cell>
          <cell r="K480" t="str">
            <v>Variable cost at standard</v>
          </cell>
          <cell r="L480" t="str">
            <v>OUVRIERE SPECIALISE</v>
          </cell>
          <cell r="M480">
            <v>45405</v>
          </cell>
          <cell r="O480">
            <v>19</v>
          </cell>
          <cell r="P480"/>
          <cell r="Q480"/>
          <cell r="R480"/>
          <cell r="S480" t="str">
            <v>CDD</v>
          </cell>
          <cell r="T480" t="str">
            <v>Contractuel</v>
          </cell>
          <cell r="U480">
            <v>45505</v>
          </cell>
          <cell r="V480">
            <v>45535</v>
          </cell>
        </row>
        <row r="481">
          <cell r="A481">
            <v>2279</v>
          </cell>
          <cell r="B481" t="str">
            <v>Madame</v>
          </cell>
          <cell r="C481" t="str">
            <v>OUESLETI HADIL</v>
          </cell>
          <cell r="D481" t="str">
            <v>SAGE Tunisia</v>
          </cell>
          <cell r="E481" t="str">
            <v>PRODUCTION</v>
          </cell>
          <cell r="F481" t="str">
            <v>Couturière</v>
          </cell>
          <cell r="G481" t="str">
            <v>P6 AV</v>
          </cell>
          <cell r="H481" t="str">
            <v>ISSAM OUNI</v>
          </cell>
          <cell r="I481" t="str">
            <v>B</v>
          </cell>
          <cell r="J481" t="str">
            <v>DIRECTS</v>
          </cell>
          <cell r="K481" t="str">
            <v>Variable cost at standard</v>
          </cell>
          <cell r="L481" t="str">
            <v>OUVRIERE SPECIALISE</v>
          </cell>
          <cell r="M481">
            <v>45405</v>
          </cell>
          <cell r="O481">
            <v>19</v>
          </cell>
          <cell r="P481"/>
          <cell r="Q481"/>
          <cell r="R481"/>
          <cell r="S481" t="str">
            <v>CDD</v>
          </cell>
          <cell r="T481" t="str">
            <v>Contractuel</v>
          </cell>
          <cell r="U481">
            <v>45505</v>
          </cell>
          <cell r="V481">
            <v>45535</v>
          </cell>
        </row>
        <row r="482">
          <cell r="A482">
            <v>2281</v>
          </cell>
          <cell r="B482" t="str">
            <v>Madame</v>
          </cell>
          <cell r="C482" t="str">
            <v>ELLAFI MONIA</v>
          </cell>
          <cell r="D482" t="str">
            <v>SAGE Tunisia</v>
          </cell>
          <cell r="E482" t="str">
            <v>PRODUCTION</v>
          </cell>
          <cell r="F482" t="str">
            <v>Couturière</v>
          </cell>
          <cell r="G482" t="str">
            <v>P6 AV</v>
          </cell>
          <cell r="H482" t="str">
            <v>ISSAM OUNI</v>
          </cell>
          <cell r="I482" t="str">
            <v>B</v>
          </cell>
          <cell r="J482" t="str">
            <v>DIRECTS</v>
          </cell>
          <cell r="K482" t="str">
            <v>Variable cost at standard</v>
          </cell>
          <cell r="L482" t="str">
            <v>OUVRIERE SPECIALISE</v>
          </cell>
          <cell r="M482">
            <v>45406</v>
          </cell>
          <cell r="O482">
            <v>19</v>
          </cell>
          <cell r="P482"/>
          <cell r="Q482"/>
          <cell r="R482"/>
          <cell r="S482" t="str">
            <v>CDD</v>
          </cell>
          <cell r="T482" t="str">
            <v>Contractuel</v>
          </cell>
          <cell r="U482">
            <v>45505</v>
          </cell>
          <cell r="V482">
            <v>45535</v>
          </cell>
        </row>
        <row r="483">
          <cell r="A483">
            <v>2283</v>
          </cell>
          <cell r="B483" t="str">
            <v>Monsieur</v>
          </cell>
          <cell r="C483" t="str">
            <v xml:space="preserve">MADOURI EZZEDDINE </v>
          </cell>
          <cell r="D483" t="str">
            <v>SAGE Tunisia</v>
          </cell>
          <cell r="E483" t="str">
            <v>PRODUCTION</v>
          </cell>
          <cell r="F483" t="str">
            <v>Couturière</v>
          </cell>
          <cell r="G483" t="str">
            <v>P6 AV</v>
          </cell>
          <cell r="H483" t="str">
            <v>ISSAM OUNI</v>
          </cell>
          <cell r="I483" t="str">
            <v>B</v>
          </cell>
          <cell r="J483" t="str">
            <v>DIRECTS</v>
          </cell>
          <cell r="K483" t="str">
            <v>Variable cost at standard</v>
          </cell>
          <cell r="L483" t="str">
            <v>OUVRIERE SPECIALISE</v>
          </cell>
          <cell r="M483">
            <v>45406</v>
          </cell>
          <cell r="O483">
            <v>19</v>
          </cell>
          <cell r="P483"/>
          <cell r="Q483"/>
          <cell r="R483"/>
          <cell r="S483" t="str">
            <v>CDD</v>
          </cell>
          <cell r="T483" t="str">
            <v>Contractuel</v>
          </cell>
          <cell r="U483">
            <v>45505</v>
          </cell>
          <cell r="V483">
            <v>45535</v>
          </cell>
        </row>
        <row r="484">
          <cell r="A484">
            <v>2286</v>
          </cell>
          <cell r="B484" t="str">
            <v>Madame</v>
          </cell>
          <cell r="C484" t="str">
            <v>MOUELHI BASMA</v>
          </cell>
          <cell r="D484" t="str">
            <v>SAGE Tunisia</v>
          </cell>
          <cell r="E484" t="str">
            <v>PRODUCTION</v>
          </cell>
          <cell r="F484" t="str">
            <v>Couturière</v>
          </cell>
          <cell r="G484" t="str">
            <v>P6 AV</v>
          </cell>
          <cell r="H484" t="str">
            <v>ISSAM OUNI</v>
          </cell>
          <cell r="I484" t="str">
            <v>B</v>
          </cell>
          <cell r="J484" t="str">
            <v>DIRECTS</v>
          </cell>
          <cell r="K484" t="str">
            <v>Variable cost at standard</v>
          </cell>
          <cell r="L484" t="str">
            <v>OUVRIERE SPECIALISE</v>
          </cell>
          <cell r="M484">
            <v>45406</v>
          </cell>
          <cell r="O484">
            <v>19</v>
          </cell>
          <cell r="P484"/>
          <cell r="Q484"/>
          <cell r="R484"/>
          <cell r="S484" t="str">
            <v>CDD</v>
          </cell>
          <cell r="T484" t="str">
            <v>Contractuel</v>
          </cell>
          <cell r="U484">
            <v>45505</v>
          </cell>
          <cell r="V484">
            <v>45535</v>
          </cell>
        </row>
        <row r="485">
          <cell r="A485">
            <v>2317</v>
          </cell>
          <cell r="B485" t="str">
            <v>Madame</v>
          </cell>
          <cell r="C485" t="str">
            <v>HAMMAMI MALIKA</v>
          </cell>
          <cell r="D485" t="str">
            <v>SAGE Tunisia</v>
          </cell>
          <cell r="E485" t="str">
            <v>PRODUCTION</v>
          </cell>
          <cell r="F485" t="str">
            <v>Couturière</v>
          </cell>
          <cell r="G485" t="str">
            <v>P6 AV</v>
          </cell>
          <cell r="H485" t="str">
            <v>ISSAM OUNI</v>
          </cell>
          <cell r="I485" t="str">
            <v>B</v>
          </cell>
          <cell r="J485" t="str">
            <v>DIRECTS</v>
          </cell>
          <cell r="K485" t="str">
            <v>Variable cost at standard</v>
          </cell>
          <cell r="L485" t="str">
            <v>OUVRIERE SPECIALISE</v>
          </cell>
          <cell r="M485">
            <v>45414</v>
          </cell>
          <cell r="O485">
            <v>19</v>
          </cell>
          <cell r="P485"/>
          <cell r="Q485"/>
          <cell r="R485"/>
          <cell r="S485" t="str">
            <v>CDD</v>
          </cell>
          <cell r="T485" t="str">
            <v>Contractuel</v>
          </cell>
          <cell r="U485">
            <v>45505</v>
          </cell>
          <cell r="V485">
            <v>45535</v>
          </cell>
        </row>
        <row r="486">
          <cell r="A486">
            <v>2318</v>
          </cell>
          <cell r="B486" t="str">
            <v>Madame</v>
          </cell>
          <cell r="C486" t="str">
            <v>BOU ALI AMAL</v>
          </cell>
          <cell r="D486" t="str">
            <v>SAGE Tunisia</v>
          </cell>
          <cell r="E486" t="str">
            <v>PRODUCTION</v>
          </cell>
          <cell r="F486" t="str">
            <v>Alimentatrice</v>
          </cell>
          <cell r="G486" t="str">
            <v>P6 AV</v>
          </cell>
          <cell r="H486" t="str">
            <v>ISSAM OUNI</v>
          </cell>
          <cell r="I486" t="str">
            <v>B</v>
          </cell>
          <cell r="J486" t="str">
            <v>DIRECTS</v>
          </cell>
          <cell r="K486" t="str">
            <v>Variable cost at standard</v>
          </cell>
          <cell r="L486" t="str">
            <v>OUVRIERE SPECIALISE</v>
          </cell>
          <cell r="M486">
            <v>45421</v>
          </cell>
          <cell r="O486">
            <v>19</v>
          </cell>
          <cell r="P486"/>
          <cell r="Q486"/>
          <cell r="R486"/>
          <cell r="S486" t="str">
            <v>CDD</v>
          </cell>
          <cell r="T486" t="str">
            <v>Contractuel</v>
          </cell>
          <cell r="U486">
            <v>45505</v>
          </cell>
          <cell r="V486">
            <v>45535</v>
          </cell>
        </row>
        <row r="487">
          <cell r="A487">
            <v>2325</v>
          </cell>
          <cell r="B487" t="str">
            <v>Madame</v>
          </cell>
          <cell r="C487" t="str">
            <v>GASSOUMI MALEK FARAH</v>
          </cell>
          <cell r="D487" t="str">
            <v>SAGE Tunisia</v>
          </cell>
          <cell r="E487" t="str">
            <v>PRODUCTION</v>
          </cell>
          <cell r="F487" t="str">
            <v>Couturière</v>
          </cell>
          <cell r="G487" t="str">
            <v>P6 AV</v>
          </cell>
          <cell r="H487" t="str">
            <v>ISSAM OUNI</v>
          </cell>
          <cell r="I487" t="str">
            <v>B</v>
          </cell>
          <cell r="J487" t="str">
            <v>DIRECTS</v>
          </cell>
          <cell r="K487" t="str">
            <v>Variable cost at standard</v>
          </cell>
          <cell r="L487" t="str">
            <v>OUVRIERE SPECIALISE</v>
          </cell>
          <cell r="M487">
            <v>45414</v>
          </cell>
          <cell r="O487">
            <v>19</v>
          </cell>
          <cell r="P487"/>
          <cell r="Q487"/>
          <cell r="R487"/>
          <cell r="S487" t="str">
            <v>CDD</v>
          </cell>
          <cell r="T487" t="str">
            <v>Contractuel</v>
          </cell>
          <cell r="U487">
            <v>45505</v>
          </cell>
          <cell r="V487">
            <v>45535</v>
          </cell>
        </row>
        <row r="488">
          <cell r="A488">
            <v>2330</v>
          </cell>
          <cell r="B488" t="str">
            <v>Madame</v>
          </cell>
          <cell r="C488" t="str">
            <v>TRABELSI NADIA</v>
          </cell>
          <cell r="D488" t="str">
            <v>SAGE Tunisia</v>
          </cell>
          <cell r="E488" t="str">
            <v>PRODUCTION</v>
          </cell>
          <cell r="F488" t="str">
            <v>Couturière</v>
          </cell>
          <cell r="G488" t="str">
            <v>P6 AV</v>
          </cell>
          <cell r="H488" t="str">
            <v>ISSAM OUNI</v>
          </cell>
          <cell r="I488" t="str">
            <v>B</v>
          </cell>
          <cell r="J488" t="str">
            <v>DIRECTS</v>
          </cell>
          <cell r="K488" t="str">
            <v>Variable cost at standard</v>
          </cell>
          <cell r="L488" t="str">
            <v>OUVRIERE SPECIALISE</v>
          </cell>
          <cell r="M488">
            <v>45427</v>
          </cell>
          <cell r="O488">
            <v>19</v>
          </cell>
          <cell r="P488"/>
          <cell r="Q488"/>
          <cell r="R488"/>
          <cell r="S488" t="str">
            <v>CDD</v>
          </cell>
          <cell r="T488" t="str">
            <v>Contractuel</v>
          </cell>
          <cell r="U488">
            <v>45505</v>
          </cell>
          <cell r="V488">
            <v>45535</v>
          </cell>
        </row>
        <row r="489">
          <cell r="A489">
            <v>2342</v>
          </cell>
          <cell r="B489" t="str">
            <v>Madame</v>
          </cell>
          <cell r="C489" t="str">
            <v>KHEMIRI KAOUTHER</v>
          </cell>
          <cell r="D489" t="str">
            <v>SAGE Tunisia</v>
          </cell>
          <cell r="E489" t="str">
            <v>PRODUCTION</v>
          </cell>
          <cell r="F489" t="str">
            <v>Couturière</v>
          </cell>
          <cell r="G489" t="str">
            <v>P6 AV</v>
          </cell>
          <cell r="H489" t="str">
            <v>ISSAM OUNI</v>
          </cell>
          <cell r="I489" t="str">
            <v>B</v>
          </cell>
          <cell r="J489" t="str">
            <v>DIRECTS</v>
          </cell>
          <cell r="K489" t="str">
            <v>Variable cost at standard</v>
          </cell>
          <cell r="L489" t="str">
            <v>OUVRIERE SPECIALISE</v>
          </cell>
          <cell r="M489">
            <v>45415</v>
          </cell>
          <cell r="O489">
            <v>19</v>
          </cell>
          <cell r="P489"/>
          <cell r="Q489"/>
          <cell r="R489"/>
          <cell r="S489" t="str">
            <v>CDD</v>
          </cell>
          <cell r="T489" t="str">
            <v>Contractuel</v>
          </cell>
          <cell r="U489">
            <v>45505</v>
          </cell>
          <cell r="V489">
            <v>45535</v>
          </cell>
        </row>
        <row r="490">
          <cell r="A490">
            <v>2350</v>
          </cell>
          <cell r="B490" t="str">
            <v>Madame</v>
          </cell>
          <cell r="C490" t="str">
            <v>HAMDOUNI HENDA</v>
          </cell>
          <cell r="D490" t="str">
            <v>SAGE Tunisia</v>
          </cell>
          <cell r="E490" t="str">
            <v>PRODUCTION</v>
          </cell>
          <cell r="F490" t="str">
            <v>Couturière</v>
          </cell>
          <cell r="G490" t="str">
            <v>P6 AV</v>
          </cell>
          <cell r="H490" t="str">
            <v>ISSAM OUNI</v>
          </cell>
          <cell r="I490" t="str">
            <v>B</v>
          </cell>
          <cell r="J490" t="str">
            <v>DIRECTS</v>
          </cell>
          <cell r="K490" t="str">
            <v>Variable cost at standard</v>
          </cell>
          <cell r="L490" t="str">
            <v>OUVRIERE SPECIALISE</v>
          </cell>
          <cell r="M490">
            <v>45421</v>
          </cell>
          <cell r="O490">
            <v>19</v>
          </cell>
          <cell r="P490"/>
          <cell r="Q490"/>
          <cell r="R490"/>
          <cell r="S490" t="str">
            <v>CDD</v>
          </cell>
          <cell r="T490" t="str">
            <v>Contractuel</v>
          </cell>
          <cell r="U490">
            <v>45505</v>
          </cell>
          <cell r="V490">
            <v>45535</v>
          </cell>
        </row>
        <row r="491">
          <cell r="A491">
            <v>2359</v>
          </cell>
          <cell r="B491" t="str">
            <v>Madame</v>
          </cell>
          <cell r="C491" t="str">
            <v>BAHLI LATIFA</v>
          </cell>
          <cell r="D491" t="str">
            <v>SAGE Tunisia</v>
          </cell>
          <cell r="E491" t="str">
            <v>PRODUCTION</v>
          </cell>
          <cell r="F491" t="str">
            <v>Couturière</v>
          </cell>
          <cell r="G491" t="str">
            <v>P6 AV</v>
          </cell>
          <cell r="H491" t="str">
            <v>ISSAM OUNI</v>
          </cell>
          <cell r="I491" t="str">
            <v>B</v>
          </cell>
          <cell r="J491" t="str">
            <v>DIRECTS</v>
          </cell>
          <cell r="K491" t="str">
            <v>Variable cost at standard</v>
          </cell>
          <cell r="L491" t="str">
            <v>OUVRIERE SPECIALISE</v>
          </cell>
          <cell r="M491">
            <v>45420</v>
          </cell>
          <cell r="O491">
            <v>19</v>
          </cell>
          <cell r="P491"/>
          <cell r="Q491"/>
          <cell r="R491"/>
          <cell r="S491" t="str">
            <v>CDD</v>
          </cell>
          <cell r="T491" t="str">
            <v>Contractuel</v>
          </cell>
          <cell r="U491">
            <v>45505</v>
          </cell>
          <cell r="V491">
            <v>45535</v>
          </cell>
        </row>
        <row r="492">
          <cell r="A492">
            <v>2364</v>
          </cell>
          <cell r="B492" t="str">
            <v>Monsieur</v>
          </cell>
          <cell r="C492" t="str">
            <v>MASTOURI NABIL</v>
          </cell>
          <cell r="D492" t="str">
            <v>SAGE Tunisia</v>
          </cell>
          <cell r="E492" t="str">
            <v>PRODUCTION</v>
          </cell>
          <cell r="F492" t="str">
            <v>Couturière</v>
          </cell>
          <cell r="G492" t="str">
            <v>P6 AV</v>
          </cell>
          <cell r="H492" t="str">
            <v>ISSAM OUNI</v>
          </cell>
          <cell r="I492" t="str">
            <v>B</v>
          </cell>
          <cell r="J492" t="str">
            <v>DIRECTS</v>
          </cell>
          <cell r="K492" t="str">
            <v>Variable cost at standard</v>
          </cell>
          <cell r="L492" t="str">
            <v>OUVRIERE SPECIALISE</v>
          </cell>
          <cell r="M492">
            <v>45420</v>
          </cell>
          <cell r="O492">
            <v>19</v>
          </cell>
          <cell r="P492"/>
          <cell r="Q492"/>
          <cell r="R492"/>
          <cell r="S492" t="str">
            <v>CDD</v>
          </cell>
          <cell r="T492" t="str">
            <v>Contractuel</v>
          </cell>
          <cell r="U492">
            <v>45505</v>
          </cell>
          <cell r="V492">
            <v>45535</v>
          </cell>
        </row>
        <row r="493">
          <cell r="A493">
            <v>2367</v>
          </cell>
          <cell r="B493" t="str">
            <v>Madame</v>
          </cell>
          <cell r="C493" t="str">
            <v>DRIDI MALEKE</v>
          </cell>
          <cell r="D493" t="str">
            <v>SAGE Tunisia</v>
          </cell>
          <cell r="E493" t="str">
            <v>PRODUCTION</v>
          </cell>
          <cell r="F493" t="str">
            <v>Couturière</v>
          </cell>
          <cell r="G493" t="str">
            <v>P6 AV</v>
          </cell>
          <cell r="H493" t="str">
            <v>ISSAM OUNI</v>
          </cell>
          <cell r="I493" t="str">
            <v>B</v>
          </cell>
          <cell r="J493" t="str">
            <v>DIRECTS</v>
          </cell>
          <cell r="K493" t="str">
            <v>Variable cost at standard</v>
          </cell>
          <cell r="L493" t="str">
            <v>OUVRIERE SPECIALISE</v>
          </cell>
          <cell r="M493">
            <v>45421</v>
          </cell>
          <cell r="O493">
            <v>19</v>
          </cell>
          <cell r="P493"/>
          <cell r="Q493"/>
          <cell r="R493"/>
          <cell r="S493" t="str">
            <v>CDD</v>
          </cell>
          <cell r="T493" t="str">
            <v>Contractuel</v>
          </cell>
          <cell r="U493">
            <v>45505</v>
          </cell>
          <cell r="V493">
            <v>45535</v>
          </cell>
        </row>
        <row r="494">
          <cell r="A494">
            <v>2368</v>
          </cell>
          <cell r="B494" t="str">
            <v>Madame</v>
          </cell>
          <cell r="C494" t="str">
            <v xml:space="preserve">DRIDI ABIR </v>
          </cell>
          <cell r="D494" t="str">
            <v>SAGE Tunisia</v>
          </cell>
          <cell r="E494" t="str">
            <v>PRODUCTION</v>
          </cell>
          <cell r="F494" t="str">
            <v>Couturière</v>
          </cell>
          <cell r="G494" t="str">
            <v>P6 AV</v>
          </cell>
          <cell r="H494" t="str">
            <v>ISSAM OUNI</v>
          </cell>
          <cell r="I494" t="str">
            <v>B</v>
          </cell>
          <cell r="J494" t="str">
            <v>DIRECTS</v>
          </cell>
          <cell r="K494" t="str">
            <v>Variable cost at standard</v>
          </cell>
          <cell r="L494" t="str">
            <v>OUVRIERE SPECIALISE</v>
          </cell>
          <cell r="M494">
            <v>45421</v>
          </cell>
          <cell r="O494">
            <v>19</v>
          </cell>
          <cell r="P494"/>
          <cell r="Q494"/>
          <cell r="R494"/>
          <cell r="S494" t="str">
            <v>CDD</v>
          </cell>
          <cell r="T494" t="str">
            <v>Contractuel</v>
          </cell>
          <cell r="U494">
            <v>45505</v>
          </cell>
          <cell r="V494">
            <v>45535</v>
          </cell>
        </row>
        <row r="495">
          <cell r="A495">
            <v>2376</v>
          </cell>
          <cell r="B495" t="str">
            <v>Madame</v>
          </cell>
          <cell r="C495" t="str">
            <v>BOUGHALMI YOSRA</v>
          </cell>
          <cell r="D495" t="str">
            <v>SAGE Tunisia</v>
          </cell>
          <cell r="E495" t="str">
            <v>PRODUCTION</v>
          </cell>
          <cell r="F495" t="str">
            <v>Contrôle qualité</v>
          </cell>
          <cell r="G495" t="str">
            <v>P6 AV</v>
          </cell>
          <cell r="H495" t="str">
            <v>ISSAM OUNI</v>
          </cell>
          <cell r="I495" t="str">
            <v>B</v>
          </cell>
          <cell r="J495" t="str">
            <v>INDIRECTS</v>
          </cell>
          <cell r="K495" t="str">
            <v>Variable cost at standard</v>
          </cell>
          <cell r="L495" t="str">
            <v>OUVRIERE SPECIALISE</v>
          </cell>
          <cell r="M495">
            <v>45426</v>
          </cell>
          <cell r="O495">
            <v>19</v>
          </cell>
          <cell r="P495"/>
          <cell r="Q495"/>
          <cell r="R495"/>
          <cell r="S495" t="str">
            <v>CDD</v>
          </cell>
          <cell r="T495" t="str">
            <v>Contractuel</v>
          </cell>
          <cell r="U495">
            <v>45505</v>
          </cell>
          <cell r="V495">
            <v>45535</v>
          </cell>
        </row>
        <row r="496">
          <cell r="A496">
            <v>2378</v>
          </cell>
          <cell r="B496" t="str">
            <v>Madame</v>
          </cell>
          <cell r="C496" t="str">
            <v xml:space="preserve">SOLTANI RIHEM </v>
          </cell>
          <cell r="D496" t="str">
            <v>SAGE Tunisia</v>
          </cell>
          <cell r="E496" t="str">
            <v>PRODUCTION</v>
          </cell>
          <cell r="F496" t="str">
            <v>Couturière</v>
          </cell>
          <cell r="G496" t="str">
            <v>P6 AV</v>
          </cell>
          <cell r="H496" t="str">
            <v>ISSAM OUNI</v>
          </cell>
          <cell r="I496" t="str">
            <v>B</v>
          </cell>
          <cell r="J496" t="str">
            <v>DIRECTS</v>
          </cell>
          <cell r="K496" t="str">
            <v>Variable cost at standard</v>
          </cell>
          <cell r="L496" t="str">
            <v>OUVRIERE SPECIALISE</v>
          </cell>
          <cell r="M496">
            <v>45427</v>
          </cell>
          <cell r="O496">
            <v>19</v>
          </cell>
          <cell r="P496"/>
          <cell r="Q496"/>
          <cell r="R496"/>
          <cell r="S496" t="str">
            <v>CDD</v>
          </cell>
          <cell r="T496" t="str">
            <v>Contractuel</v>
          </cell>
          <cell r="U496">
            <v>45505</v>
          </cell>
          <cell r="V496">
            <v>45535</v>
          </cell>
        </row>
        <row r="497">
          <cell r="A497">
            <v>2388</v>
          </cell>
          <cell r="B497" t="str">
            <v>Madame</v>
          </cell>
          <cell r="C497" t="str">
            <v>ASKRI OUMAIMA</v>
          </cell>
          <cell r="D497" t="str">
            <v>SAGE Tunisia</v>
          </cell>
          <cell r="E497" t="str">
            <v>PRODUCTION</v>
          </cell>
          <cell r="F497" t="str">
            <v>Contrôle qualité</v>
          </cell>
          <cell r="G497" t="str">
            <v>P6 AV</v>
          </cell>
          <cell r="H497" t="str">
            <v>ISSAM OUNI</v>
          </cell>
          <cell r="I497" t="str">
            <v>B</v>
          </cell>
          <cell r="J497" t="str">
            <v>INDIRECTS</v>
          </cell>
          <cell r="K497" t="str">
            <v>Variable cost at standard</v>
          </cell>
          <cell r="L497" t="str">
            <v>OUVRIERE SPECIALISE</v>
          </cell>
          <cell r="M497">
            <v>45427</v>
          </cell>
          <cell r="O497">
            <v>19</v>
          </cell>
          <cell r="P497"/>
          <cell r="Q497"/>
          <cell r="R497"/>
          <cell r="S497" t="str">
            <v>CDD</v>
          </cell>
          <cell r="T497" t="str">
            <v>Contractuel</v>
          </cell>
          <cell r="U497">
            <v>45505</v>
          </cell>
          <cell r="V497">
            <v>45535</v>
          </cell>
        </row>
        <row r="498">
          <cell r="A498">
            <v>2393</v>
          </cell>
          <cell r="B498" t="str">
            <v>Madame</v>
          </cell>
          <cell r="C498" t="str">
            <v>RIAHI RADHIA</v>
          </cell>
          <cell r="D498" t="str">
            <v>SAGE Tunisia</v>
          </cell>
          <cell r="E498" t="str">
            <v>PRODUCTION</v>
          </cell>
          <cell r="F498" t="str">
            <v>Couturière</v>
          </cell>
          <cell r="G498" t="str">
            <v>P6 AV</v>
          </cell>
          <cell r="H498" t="str">
            <v>ISSAM OUNI</v>
          </cell>
          <cell r="I498" t="str">
            <v>B</v>
          </cell>
          <cell r="J498" t="str">
            <v>DIRECTS</v>
          </cell>
          <cell r="K498" t="str">
            <v>Variable cost at standard</v>
          </cell>
          <cell r="L498" t="str">
            <v>OUVRIERE SPECIALISE</v>
          </cell>
          <cell r="M498">
            <v>45427</v>
          </cell>
          <cell r="O498">
            <v>19</v>
          </cell>
          <cell r="P498"/>
          <cell r="Q498"/>
          <cell r="R498"/>
          <cell r="S498" t="str">
            <v>CDD</v>
          </cell>
          <cell r="T498" t="str">
            <v>Contractuel</v>
          </cell>
          <cell r="U498">
            <v>45505</v>
          </cell>
          <cell r="V498">
            <v>45535</v>
          </cell>
        </row>
        <row r="499">
          <cell r="A499">
            <v>2476</v>
          </cell>
          <cell r="B499" t="str">
            <v>Madame</v>
          </cell>
          <cell r="C499" t="str">
            <v>HABACHI LAMIA</v>
          </cell>
          <cell r="D499" t="str">
            <v>SAGE Tunisia</v>
          </cell>
          <cell r="E499" t="str">
            <v>PRODUCTION</v>
          </cell>
          <cell r="F499" t="str">
            <v>Couturière</v>
          </cell>
          <cell r="G499" t="str">
            <v>P6 AV</v>
          </cell>
          <cell r="H499" t="str">
            <v>ISSAM OUNI</v>
          </cell>
          <cell r="I499" t="str">
            <v>B</v>
          </cell>
          <cell r="J499" t="str">
            <v>DIRECTS</v>
          </cell>
          <cell r="K499" t="str">
            <v>Variable cost at standard</v>
          </cell>
          <cell r="L499" t="str">
            <v>OUVRIERE SPECIALISE</v>
          </cell>
          <cell r="M499">
            <v>45449</v>
          </cell>
          <cell r="O499">
            <v>19</v>
          </cell>
          <cell r="P499"/>
          <cell r="S499" t="str">
            <v>CDD</v>
          </cell>
          <cell r="T499" t="str">
            <v>Contractuel</v>
          </cell>
          <cell r="U499">
            <v>45505</v>
          </cell>
          <cell r="V499">
            <v>45535</v>
          </cell>
        </row>
        <row r="500">
          <cell r="A500">
            <v>530</v>
          </cell>
          <cell r="B500" t="str">
            <v>Madame</v>
          </cell>
          <cell r="C500" t="str">
            <v>BELHECHMI ZOUHAIRA</v>
          </cell>
          <cell r="D500" t="str">
            <v>SAGE Tunisia</v>
          </cell>
          <cell r="E500" t="str">
            <v>PRODUCTION</v>
          </cell>
          <cell r="F500" t="str">
            <v>Couturière</v>
          </cell>
          <cell r="G500">
            <v>520</v>
          </cell>
          <cell r="H500" t="str">
            <v>Mabrourk Ben Moussa</v>
          </cell>
          <cell r="I500" t="str">
            <v>A</v>
          </cell>
          <cell r="J500" t="str">
            <v>DIRECTS</v>
          </cell>
          <cell r="K500" t="str">
            <v>Variable cost at standard</v>
          </cell>
          <cell r="L500" t="str">
            <v>OUVRIERE SPECIALISE</v>
          </cell>
          <cell r="M500">
            <v>44287</v>
          </cell>
          <cell r="N500" t="str">
            <v/>
          </cell>
          <cell r="O500">
            <v>19</v>
          </cell>
          <cell r="P500"/>
          <cell r="Q500"/>
          <cell r="R500"/>
          <cell r="S500" t="str">
            <v>CDD</v>
          </cell>
          <cell r="T500" t="str">
            <v>Contractuel</v>
          </cell>
          <cell r="U500">
            <v>45505</v>
          </cell>
          <cell r="V500">
            <v>45535</v>
          </cell>
        </row>
        <row r="501">
          <cell r="A501">
            <v>1605</v>
          </cell>
          <cell r="B501" t="str">
            <v>Mlle</v>
          </cell>
          <cell r="C501" t="str">
            <v>IBRAHMIA GHADA</v>
          </cell>
          <cell r="D501" t="str">
            <v>SAGE Tunisia</v>
          </cell>
          <cell r="E501" t="str">
            <v>PRODUCTION</v>
          </cell>
          <cell r="F501" t="str">
            <v>Contrôle qualité</v>
          </cell>
          <cell r="G501" t="str">
            <v>P7 AR</v>
          </cell>
          <cell r="H501" t="str">
            <v>FAYCEL</v>
          </cell>
          <cell r="I501" t="str">
            <v>B</v>
          </cell>
          <cell r="J501" t="str">
            <v>INDIRECTS</v>
          </cell>
          <cell r="K501" t="str">
            <v>Variable cost at standard</v>
          </cell>
          <cell r="L501" t="str">
            <v>OUVRIERE SPECIALISE</v>
          </cell>
          <cell r="M501">
            <v>45173</v>
          </cell>
          <cell r="O501">
            <v>19</v>
          </cell>
          <cell r="P501"/>
          <cell r="Q501"/>
          <cell r="R501"/>
          <cell r="S501" t="str">
            <v>CDD</v>
          </cell>
          <cell r="T501" t="str">
            <v>Contractuel</v>
          </cell>
          <cell r="U501">
            <v>45505</v>
          </cell>
          <cell r="V501">
            <v>45535</v>
          </cell>
        </row>
        <row r="502">
          <cell r="A502">
            <v>2205</v>
          </cell>
          <cell r="B502" t="str">
            <v>Madame</v>
          </cell>
          <cell r="C502" t="str">
            <v>NSIBI CHAIMA</v>
          </cell>
          <cell r="D502" t="str">
            <v>SAGE Tunisia</v>
          </cell>
          <cell r="E502" t="str">
            <v>PRODUCTION</v>
          </cell>
          <cell r="F502" t="str">
            <v>Couturière</v>
          </cell>
          <cell r="G502" t="str">
            <v>P7 AR</v>
          </cell>
          <cell r="H502" t="str">
            <v>FAYCEL</v>
          </cell>
          <cell r="I502" t="str">
            <v>B</v>
          </cell>
          <cell r="J502" t="str">
            <v>DIRECTS</v>
          </cell>
          <cell r="K502" t="str">
            <v>Variable cost at standard</v>
          </cell>
          <cell r="L502" t="str">
            <v>OUVRIERE SPECIALISE</v>
          </cell>
          <cell r="M502">
            <v>45397</v>
          </cell>
          <cell r="O502">
            <v>19</v>
          </cell>
          <cell r="S502" t="str">
            <v>CDD</v>
          </cell>
          <cell r="T502" t="str">
            <v>Contractuel</v>
          </cell>
          <cell r="U502">
            <v>45505</v>
          </cell>
          <cell r="V502">
            <v>45535</v>
          </cell>
        </row>
        <row r="503">
          <cell r="A503">
            <v>2216</v>
          </cell>
          <cell r="B503" t="str">
            <v>Madame</v>
          </cell>
          <cell r="C503" t="str">
            <v>BOUZAYENI SIWAR</v>
          </cell>
          <cell r="D503" t="str">
            <v>SAGE Tunisia</v>
          </cell>
          <cell r="E503" t="str">
            <v>PRODUCTION</v>
          </cell>
          <cell r="F503" t="str">
            <v>Couturière</v>
          </cell>
          <cell r="G503" t="str">
            <v>P7 AR</v>
          </cell>
          <cell r="H503" t="str">
            <v>FAYCEL</v>
          </cell>
          <cell r="I503" t="str">
            <v>B</v>
          </cell>
          <cell r="J503" t="str">
            <v>DIRECTS</v>
          </cell>
          <cell r="K503" t="str">
            <v>Variable cost at standard</v>
          </cell>
          <cell r="L503" t="str">
            <v>OUVRIERE SPECIALISE</v>
          </cell>
          <cell r="M503">
            <v>45399</v>
          </cell>
          <cell r="O503">
            <v>19</v>
          </cell>
          <cell r="S503" t="str">
            <v>CDD</v>
          </cell>
          <cell r="T503" t="str">
            <v>Contractuel</v>
          </cell>
          <cell r="U503">
            <v>45505</v>
          </cell>
          <cell r="V503">
            <v>45535</v>
          </cell>
        </row>
        <row r="504">
          <cell r="A504">
            <v>2217</v>
          </cell>
          <cell r="B504" t="str">
            <v>Madame</v>
          </cell>
          <cell r="C504" t="str">
            <v>BEN SADOK SARRA</v>
          </cell>
          <cell r="D504" t="str">
            <v>SAGE Tunisia</v>
          </cell>
          <cell r="E504" t="str">
            <v>PRODUCTION</v>
          </cell>
          <cell r="F504" t="str">
            <v>Contrôle qualité</v>
          </cell>
          <cell r="G504" t="str">
            <v>P7 AR</v>
          </cell>
          <cell r="H504" t="str">
            <v>FAYCEL</v>
          </cell>
          <cell r="I504" t="str">
            <v>B</v>
          </cell>
          <cell r="J504" t="str">
            <v>INDIRECTS</v>
          </cell>
          <cell r="K504" t="str">
            <v>Variable cost at standard</v>
          </cell>
          <cell r="L504" t="str">
            <v>OUVRIERE SPECIALISE</v>
          </cell>
          <cell r="M504">
            <v>45399</v>
          </cell>
          <cell r="N504"/>
          <cell r="O504">
            <v>19</v>
          </cell>
          <cell r="P504"/>
          <cell r="Q504"/>
          <cell r="R504"/>
          <cell r="S504" t="str">
            <v>CDD</v>
          </cell>
          <cell r="T504" t="str">
            <v>Contractuel</v>
          </cell>
          <cell r="U504">
            <v>45505</v>
          </cell>
          <cell r="V504">
            <v>45535</v>
          </cell>
        </row>
        <row r="505">
          <cell r="A505">
            <v>2219</v>
          </cell>
          <cell r="B505" t="str">
            <v>Madame</v>
          </cell>
          <cell r="C505" t="str">
            <v>DELILI BASSMA</v>
          </cell>
          <cell r="D505" t="str">
            <v>SAGE Tunisia</v>
          </cell>
          <cell r="E505" t="str">
            <v>PRODUCTION</v>
          </cell>
          <cell r="F505" t="str">
            <v>Couturière</v>
          </cell>
          <cell r="G505" t="str">
            <v>P7 AR</v>
          </cell>
          <cell r="H505" t="str">
            <v>FAYCEL</v>
          </cell>
          <cell r="I505" t="str">
            <v>B</v>
          </cell>
          <cell r="J505" t="str">
            <v>DIRECTS</v>
          </cell>
          <cell r="K505" t="str">
            <v>Variable cost at standard</v>
          </cell>
          <cell r="L505" t="str">
            <v>OUVRIERE SPECIALISE</v>
          </cell>
          <cell r="M505">
            <v>45399</v>
          </cell>
          <cell r="O505">
            <v>19</v>
          </cell>
          <cell r="P505"/>
          <cell r="Q505"/>
          <cell r="S505" t="str">
            <v>CDD</v>
          </cell>
          <cell r="T505" t="str">
            <v>Contractuel</v>
          </cell>
          <cell r="U505">
            <v>45505</v>
          </cell>
          <cell r="V505">
            <v>45535</v>
          </cell>
        </row>
        <row r="506">
          <cell r="A506">
            <v>2220</v>
          </cell>
          <cell r="B506" t="str">
            <v>Madame</v>
          </cell>
          <cell r="C506" t="str">
            <v>HAMDI SARRA</v>
          </cell>
          <cell r="D506" t="str">
            <v>SAGE Tunisia</v>
          </cell>
          <cell r="E506" t="str">
            <v>PRODUCTION</v>
          </cell>
          <cell r="F506" t="str">
            <v>Couturière</v>
          </cell>
          <cell r="G506" t="str">
            <v>P7 AR</v>
          </cell>
          <cell r="H506" t="str">
            <v>FAYCEL</v>
          </cell>
          <cell r="I506" t="str">
            <v>B</v>
          </cell>
          <cell r="J506" t="str">
            <v>DIRECTS</v>
          </cell>
          <cell r="K506" t="str">
            <v>Variable cost at standard</v>
          </cell>
          <cell r="L506" t="str">
            <v>OUVRIERE SPECIALISE</v>
          </cell>
          <cell r="M506">
            <v>45399</v>
          </cell>
          <cell r="O506">
            <v>19</v>
          </cell>
          <cell r="P506"/>
          <cell r="Q506"/>
          <cell r="S506" t="str">
            <v>CDD</v>
          </cell>
          <cell r="T506" t="str">
            <v>Contractuel</v>
          </cell>
          <cell r="U506">
            <v>45505</v>
          </cell>
          <cell r="V506">
            <v>45535</v>
          </cell>
        </row>
        <row r="507">
          <cell r="A507">
            <v>2222</v>
          </cell>
          <cell r="B507" t="str">
            <v>Madame</v>
          </cell>
          <cell r="C507" t="str">
            <v>BEN CHAABEN SALSABIL</v>
          </cell>
          <cell r="D507" t="str">
            <v>SAGE Tunisia</v>
          </cell>
          <cell r="E507" t="str">
            <v>PRODUCTION</v>
          </cell>
          <cell r="F507" t="str">
            <v>Couturière</v>
          </cell>
          <cell r="G507" t="str">
            <v>P7 AR</v>
          </cell>
          <cell r="H507" t="str">
            <v>FAYCEL</v>
          </cell>
          <cell r="I507" t="str">
            <v>B</v>
          </cell>
          <cell r="J507" t="str">
            <v>DIRECTS</v>
          </cell>
          <cell r="K507" t="str">
            <v>Variable cost at standard</v>
          </cell>
          <cell r="L507" t="str">
            <v>OUVRIERE SPECIALISE</v>
          </cell>
          <cell r="M507">
            <v>45399</v>
          </cell>
          <cell r="O507">
            <v>19</v>
          </cell>
          <cell r="S507" t="str">
            <v>CDD</v>
          </cell>
          <cell r="T507" t="str">
            <v>Contractuel</v>
          </cell>
          <cell r="U507">
            <v>45505</v>
          </cell>
          <cell r="V507">
            <v>45535</v>
          </cell>
        </row>
        <row r="508">
          <cell r="A508">
            <v>2223</v>
          </cell>
          <cell r="B508" t="str">
            <v>Madame</v>
          </cell>
          <cell r="C508" t="str">
            <v>JEBALI AHLEM</v>
          </cell>
          <cell r="D508" t="str">
            <v>SAGE Tunisia</v>
          </cell>
          <cell r="E508" t="str">
            <v>PRODUCTION</v>
          </cell>
          <cell r="F508" t="str">
            <v>Couturière</v>
          </cell>
          <cell r="G508" t="str">
            <v>P7 AR</v>
          </cell>
          <cell r="H508" t="str">
            <v>FAYCEL</v>
          </cell>
          <cell r="I508" t="str">
            <v>B</v>
          </cell>
          <cell r="J508" t="str">
            <v>DIRECTS</v>
          </cell>
          <cell r="K508" t="str">
            <v>Variable cost at standard</v>
          </cell>
          <cell r="L508" t="str">
            <v>OUVRIERE SPECIALISE</v>
          </cell>
          <cell r="M508">
            <v>45399</v>
          </cell>
          <cell r="O508">
            <v>19</v>
          </cell>
          <cell r="S508" t="str">
            <v>CDD</v>
          </cell>
          <cell r="T508" t="str">
            <v>Contractuel</v>
          </cell>
          <cell r="U508">
            <v>45505</v>
          </cell>
          <cell r="V508">
            <v>45535</v>
          </cell>
        </row>
        <row r="509">
          <cell r="A509">
            <v>2224</v>
          </cell>
          <cell r="B509" t="str">
            <v>Madame</v>
          </cell>
          <cell r="C509" t="str">
            <v>WERTANI SAMIA</v>
          </cell>
          <cell r="D509" t="str">
            <v>SAGE Tunisia</v>
          </cell>
          <cell r="E509" t="str">
            <v>PRODUCTION</v>
          </cell>
          <cell r="F509" t="str">
            <v>Couturière</v>
          </cell>
          <cell r="G509" t="str">
            <v>P7 AR</v>
          </cell>
          <cell r="H509" t="str">
            <v>FAYCEL</v>
          </cell>
          <cell r="I509" t="str">
            <v>B</v>
          </cell>
          <cell r="J509" t="str">
            <v>DIRECTS</v>
          </cell>
          <cell r="K509" t="str">
            <v>Variable cost at standard</v>
          </cell>
          <cell r="L509" t="str">
            <v>OUVRIERE SPECIALISE</v>
          </cell>
          <cell r="M509">
            <v>45398</v>
          </cell>
          <cell r="O509">
            <v>19</v>
          </cell>
          <cell r="S509" t="str">
            <v>CDD</v>
          </cell>
          <cell r="T509" t="str">
            <v>Contractuel</v>
          </cell>
          <cell r="U509">
            <v>45505</v>
          </cell>
          <cell r="V509">
            <v>45535</v>
          </cell>
        </row>
        <row r="510">
          <cell r="A510">
            <v>2225</v>
          </cell>
          <cell r="B510" t="str">
            <v>Madame</v>
          </cell>
          <cell r="C510" t="str">
            <v>TRABELSI YEMNA</v>
          </cell>
          <cell r="D510" t="str">
            <v>SAGE Tunisia</v>
          </cell>
          <cell r="E510" t="str">
            <v>PRODUCTION</v>
          </cell>
          <cell r="F510" t="str">
            <v>Couturière</v>
          </cell>
          <cell r="G510" t="str">
            <v>P7 AR</v>
          </cell>
          <cell r="H510" t="str">
            <v>FAYCEL</v>
          </cell>
          <cell r="I510" t="str">
            <v>B</v>
          </cell>
          <cell r="J510" t="str">
            <v>DIRECTS</v>
          </cell>
          <cell r="K510" t="str">
            <v>Variable cost at standard</v>
          </cell>
          <cell r="L510" t="str">
            <v>OUVRIERE SPECIALISE</v>
          </cell>
          <cell r="M510">
            <v>45399</v>
          </cell>
          <cell r="O510">
            <v>19</v>
          </cell>
          <cell r="S510" t="str">
            <v>CDD</v>
          </cell>
          <cell r="T510" t="str">
            <v>Contractuel</v>
          </cell>
          <cell r="U510">
            <v>45505</v>
          </cell>
          <cell r="V510">
            <v>45535</v>
          </cell>
        </row>
        <row r="511">
          <cell r="A511">
            <v>2227</v>
          </cell>
          <cell r="B511" t="str">
            <v>Madame</v>
          </cell>
          <cell r="C511" t="str">
            <v>CHAOUACHI RAWYA</v>
          </cell>
          <cell r="D511" t="str">
            <v>SAGE Tunisia</v>
          </cell>
          <cell r="E511" t="str">
            <v>PRODUCTION</v>
          </cell>
          <cell r="F511" t="str">
            <v>Couturière</v>
          </cell>
          <cell r="G511" t="str">
            <v>P7 AR</v>
          </cell>
          <cell r="H511" t="str">
            <v>FAYCEL</v>
          </cell>
          <cell r="I511" t="str">
            <v>B</v>
          </cell>
          <cell r="J511" t="str">
            <v>DIRECTS</v>
          </cell>
          <cell r="K511" t="str">
            <v>Variable cost at standard</v>
          </cell>
          <cell r="L511" t="str">
            <v>OUVRIERE SPECIALISE</v>
          </cell>
          <cell r="M511">
            <v>45399</v>
          </cell>
          <cell r="O511">
            <v>19</v>
          </cell>
          <cell r="S511" t="str">
            <v>CDD</v>
          </cell>
          <cell r="T511" t="str">
            <v>Contractuel</v>
          </cell>
          <cell r="U511">
            <v>45505</v>
          </cell>
          <cell r="V511">
            <v>45535</v>
          </cell>
        </row>
        <row r="512">
          <cell r="A512">
            <v>2233</v>
          </cell>
          <cell r="B512" t="str">
            <v>Madame</v>
          </cell>
          <cell r="C512" t="str">
            <v>RIAHI INES</v>
          </cell>
          <cell r="D512" t="str">
            <v>SAGE Tunisia</v>
          </cell>
          <cell r="E512" t="str">
            <v>PRODUCTION</v>
          </cell>
          <cell r="F512" t="str">
            <v>Couturière</v>
          </cell>
          <cell r="G512" t="str">
            <v>P7 AR</v>
          </cell>
          <cell r="H512" t="str">
            <v>FAYCEL</v>
          </cell>
          <cell r="I512" t="str">
            <v>B</v>
          </cell>
          <cell r="J512" t="str">
            <v>DIRECTS</v>
          </cell>
          <cell r="K512" t="str">
            <v>Variable cost at standard</v>
          </cell>
          <cell r="L512" t="str">
            <v>OUVRIERE SPECIALISE</v>
          </cell>
          <cell r="M512">
            <v>45399</v>
          </cell>
          <cell r="O512">
            <v>19</v>
          </cell>
          <cell r="S512" t="str">
            <v>CDD</v>
          </cell>
          <cell r="T512" t="str">
            <v>Contractuel</v>
          </cell>
          <cell r="U512">
            <v>45505</v>
          </cell>
          <cell r="V512">
            <v>45535</v>
          </cell>
        </row>
        <row r="513">
          <cell r="A513">
            <v>2234</v>
          </cell>
          <cell r="B513" t="str">
            <v>Monsieur</v>
          </cell>
          <cell r="C513" t="str">
            <v>ARGOUBI MOHAMED ALI</v>
          </cell>
          <cell r="D513" t="str">
            <v>SAGE Tunisia</v>
          </cell>
          <cell r="E513" t="str">
            <v>PRODUCTION</v>
          </cell>
          <cell r="F513" t="str">
            <v>Couturière</v>
          </cell>
          <cell r="G513" t="str">
            <v>P7 AR</v>
          </cell>
          <cell r="H513" t="str">
            <v>FAYCEL</v>
          </cell>
          <cell r="I513" t="str">
            <v>B</v>
          </cell>
          <cell r="J513" t="str">
            <v>DIRECTS</v>
          </cell>
          <cell r="K513" t="str">
            <v>Variable cost at standard</v>
          </cell>
          <cell r="L513" t="str">
            <v>OUVRIERE SPECIALISE</v>
          </cell>
          <cell r="M513">
            <v>45399</v>
          </cell>
          <cell r="O513">
            <v>19</v>
          </cell>
          <cell r="S513" t="str">
            <v>CDD</v>
          </cell>
          <cell r="T513" t="str">
            <v>Contractuel</v>
          </cell>
          <cell r="U513">
            <v>45505</v>
          </cell>
          <cell r="V513">
            <v>45535</v>
          </cell>
        </row>
        <row r="514">
          <cell r="A514">
            <v>2236</v>
          </cell>
          <cell r="B514" t="str">
            <v>Madame</v>
          </cell>
          <cell r="C514" t="str">
            <v>DRIDI KARIMA</v>
          </cell>
          <cell r="D514" t="str">
            <v>SAGE Tunisia</v>
          </cell>
          <cell r="E514" t="str">
            <v>PRODUCTION</v>
          </cell>
          <cell r="F514" t="str">
            <v>Couturière</v>
          </cell>
          <cell r="G514" t="str">
            <v>P7 AR</v>
          </cell>
          <cell r="H514" t="str">
            <v>FAYCEL</v>
          </cell>
          <cell r="I514" t="str">
            <v>B</v>
          </cell>
          <cell r="J514" t="str">
            <v>DIRECTS</v>
          </cell>
          <cell r="K514" t="str">
            <v>Variable cost at standard</v>
          </cell>
          <cell r="L514" t="str">
            <v>OUVRIERE SPECIALISE</v>
          </cell>
          <cell r="M514">
            <v>45399</v>
          </cell>
          <cell r="O514">
            <v>19</v>
          </cell>
          <cell r="S514" t="str">
            <v>CDD</v>
          </cell>
          <cell r="T514" t="str">
            <v>Contractuel</v>
          </cell>
          <cell r="U514">
            <v>45505</v>
          </cell>
          <cell r="V514">
            <v>45535</v>
          </cell>
        </row>
        <row r="515">
          <cell r="A515">
            <v>2241</v>
          </cell>
          <cell r="B515" t="str">
            <v>Madame</v>
          </cell>
          <cell r="C515" t="str">
            <v>MASSOUDI MANEL</v>
          </cell>
          <cell r="D515" t="str">
            <v>SAGE Tunisia</v>
          </cell>
          <cell r="E515" t="str">
            <v>PRODUCTION</v>
          </cell>
          <cell r="F515" t="str">
            <v>Couturière</v>
          </cell>
          <cell r="G515" t="str">
            <v>P7 AR</v>
          </cell>
          <cell r="H515" t="str">
            <v>FAYCEL</v>
          </cell>
          <cell r="I515" t="str">
            <v>B</v>
          </cell>
          <cell r="J515" t="str">
            <v>DIRECTS</v>
          </cell>
          <cell r="K515" t="str">
            <v>Variable cost at standard</v>
          </cell>
          <cell r="L515" t="str">
            <v>OUVRIERE SPECIALISE</v>
          </cell>
          <cell r="M515">
            <v>45399</v>
          </cell>
          <cell r="O515">
            <v>19</v>
          </cell>
          <cell r="S515" t="str">
            <v>CDD</v>
          </cell>
          <cell r="T515" t="str">
            <v>Contractuel</v>
          </cell>
          <cell r="U515">
            <v>45505</v>
          </cell>
          <cell r="V515">
            <v>45535</v>
          </cell>
        </row>
        <row r="516">
          <cell r="A516">
            <v>2243</v>
          </cell>
          <cell r="B516" t="str">
            <v>Madame</v>
          </cell>
          <cell r="C516" t="str">
            <v>OUNI CHAIMA</v>
          </cell>
          <cell r="D516" t="str">
            <v>SAGE Tunisia</v>
          </cell>
          <cell r="E516" t="str">
            <v>PRODUCTION</v>
          </cell>
          <cell r="F516" t="str">
            <v>Couturière</v>
          </cell>
          <cell r="G516" t="str">
            <v>P7 AR</v>
          </cell>
          <cell r="H516" t="str">
            <v>FAYCEL</v>
          </cell>
          <cell r="I516" t="str">
            <v>B</v>
          </cell>
          <cell r="J516" t="str">
            <v>DIRECTS</v>
          </cell>
          <cell r="K516" t="str">
            <v>Variable cost at standard</v>
          </cell>
          <cell r="L516" t="str">
            <v>OUVRIERE SPECIALISE</v>
          </cell>
          <cell r="M516">
            <v>45399</v>
          </cell>
          <cell r="O516">
            <v>19</v>
          </cell>
          <cell r="S516" t="str">
            <v>CDD</v>
          </cell>
          <cell r="T516" t="str">
            <v>Contractuel</v>
          </cell>
          <cell r="U516">
            <v>45505</v>
          </cell>
          <cell r="V516">
            <v>45535</v>
          </cell>
        </row>
        <row r="517">
          <cell r="A517">
            <v>2245</v>
          </cell>
          <cell r="B517" t="str">
            <v>Madame</v>
          </cell>
          <cell r="C517" t="str">
            <v>TABOUBI ARBIA</v>
          </cell>
          <cell r="D517" t="str">
            <v>SAGE Tunisia</v>
          </cell>
          <cell r="E517" t="str">
            <v>PRODUCTION</v>
          </cell>
          <cell r="F517" t="str">
            <v>Couturière</v>
          </cell>
          <cell r="G517" t="str">
            <v>P7 AR</v>
          </cell>
          <cell r="H517" t="str">
            <v>FAYCEL</v>
          </cell>
          <cell r="I517" t="str">
            <v>B</v>
          </cell>
          <cell r="J517" t="str">
            <v>DIRECTS</v>
          </cell>
          <cell r="K517" t="str">
            <v>Variable cost at standard</v>
          </cell>
          <cell r="L517" t="str">
            <v>OUVRIERE SPECIALISE</v>
          </cell>
          <cell r="M517">
            <v>45399</v>
          </cell>
          <cell r="O517">
            <v>19</v>
          </cell>
          <cell r="S517" t="str">
            <v>CDD</v>
          </cell>
          <cell r="T517" t="str">
            <v>Contractuel</v>
          </cell>
          <cell r="U517">
            <v>45505</v>
          </cell>
          <cell r="V517">
            <v>45535</v>
          </cell>
        </row>
        <row r="518">
          <cell r="A518">
            <v>2247</v>
          </cell>
          <cell r="B518" t="str">
            <v>Madame</v>
          </cell>
          <cell r="C518" t="str">
            <v>TAYACHI SAMIRA</v>
          </cell>
          <cell r="D518" t="str">
            <v>SAGE Tunisia</v>
          </cell>
          <cell r="E518" t="str">
            <v>PRODUCTION</v>
          </cell>
          <cell r="F518" t="str">
            <v>Couturière</v>
          </cell>
          <cell r="G518" t="str">
            <v>P7 AR</v>
          </cell>
          <cell r="H518" t="str">
            <v>FAYCEL</v>
          </cell>
          <cell r="I518" t="str">
            <v>B</v>
          </cell>
          <cell r="J518" t="str">
            <v>DIRECTS</v>
          </cell>
          <cell r="K518" t="str">
            <v>Variable cost at standard</v>
          </cell>
          <cell r="L518" t="str">
            <v>OUVRIERE SPECIALISE</v>
          </cell>
          <cell r="M518">
            <v>45399</v>
          </cell>
          <cell r="O518">
            <v>19</v>
          </cell>
          <cell r="P518"/>
          <cell r="Q518"/>
          <cell r="R518"/>
          <cell r="S518" t="str">
            <v>CDD</v>
          </cell>
          <cell r="T518" t="str">
            <v>Contractuel</v>
          </cell>
          <cell r="U518">
            <v>45505</v>
          </cell>
          <cell r="V518">
            <v>45535</v>
          </cell>
        </row>
        <row r="519">
          <cell r="A519">
            <v>2248</v>
          </cell>
          <cell r="B519" t="str">
            <v>Madame</v>
          </cell>
          <cell r="C519" t="str">
            <v>TRABELSI SOUAD</v>
          </cell>
          <cell r="D519" t="str">
            <v>SAGE Tunisia</v>
          </cell>
          <cell r="E519" t="str">
            <v>PRODUCTION</v>
          </cell>
          <cell r="F519" t="str">
            <v>Couturière</v>
          </cell>
          <cell r="G519" t="str">
            <v>P7 AR</v>
          </cell>
          <cell r="H519" t="str">
            <v>FAYCEL</v>
          </cell>
          <cell r="I519" t="str">
            <v>B</v>
          </cell>
          <cell r="J519" t="str">
            <v>DIRECTS</v>
          </cell>
          <cell r="K519" t="str">
            <v>Variable cost at standard</v>
          </cell>
          <cell r="L519" t="str">
            <v>OUVRIERE SPECIALISE</v>
          </cell>
          <cell r="M519">
            <v>45399</v>
          </cell>
          <cell r="O519">
            <v>19</v>
          </cell>
          <cell r="P519"/>
          <cell r="Q519"/>
          <cell r="R519"/>
          <cell r="S519" t="str">
            <v>CDD</v>
          </cell>
          <cell r="T519" t="str">
            <v>Contractuel</v>
          </cell>
          <cell r="U519">
            <v>45505</v>
          </cell>
          <cell r="V519">
            <v>45535</v>
          </cell>
        </row>
        <row r="520">
          <cell r="A520">
            <v>2251</v>
          </cell>
          <cell r="B520" t="str">
            <v>Madame</v>
          </cell>
          <cell r="C520" t="str">
            <v>BEN ARFA AFEF</v>
          </cell>
          <cell r="D520" t="str">
            <v>SAGE Tunisia</v>
          </cell>
          <cell r="E520" t="str">
            <v>PRODUCTION</v>
          </cell>
          <cell r="F520" t="str">
            <v>Couturière</v>
          </cell>
          <cell r="G520" t="str">
            <v>P7 AR</v>
          </cell>
          <cell r="H520" t="str">
            <v>FAYCEL</v>
          </cell>
          <cell r="I520" t="str">
            <v>B</v>
          </cell>
          <cell r="J520" t="str">
            <v>DIRECTS</v>
          </cell>
          <cell r="K520" t="str">
            <v>Variable cost at standard</v>
          </cell>
          <cell r="L520" t="str">
            <v>OUVRIERE SPECIALISE</v>
          </cell>
          <cell r="M520">
            <v>45399</v>
          </cell>
          <cell r="O520">
            <v>19</v>
          </cell>
          <cell r="P520"/>
          <cell r="Q520"/>
          <cell r="R520"/>
          <cell r="S520" t="str">
            <v>CDD</v>
          </cell>
          <cell r="T520" t="str">
            <v>Contractuel</v>
          </cell>
          <cell r="U520">
            <v>45505</v>
          </cell>
          <cell r="V520">
            <v>45535</v>
          </cell>
        </row>
        <row r="521">
          <cell r="A521">
            <v>2253</v>
          </cell>
          <cell r="B521" t="str">
            <v>Madame</v>
          </cell>
          <cell r="C521" t="str">
            <v>AKROUTI HADIL</v>
          </cell>
          <cell r="D521" t="str">
            <v>SAGE Tunisia</v>
          </cell>
          <cell r="E521" t="str">
            <v>PRODUCTION</v>
          </cell>
          <cell r="F521" t="str">
            <v>Couturière</v>
          </cell>
          <cell r="G521" t="str">
            <v>P7 AR</v>
          </cell>
          <cell r="H521" t="str">
            <v>FAYCEL</v>
          </cell>
          <cell r="I521" t="str">
            <v>B</v>
          </cell>
          <cell r="J521" t="str">
            <v>DIRECTS</v>
          </cell>
          <cell r="K521" t="str">
            <v>Variable cost at standard</v>
          </cell>
          <cell r="L521" t="str">
            <v>OUVRIERE SPECIALISE</v>
          </cell>
          <cell r="M521">
            <v>45401</v>
          </cell>
          <cell r="O521">
            <v>19</v>
          </cell>
          <cell r="P521"/>
          <cell r="Q521"/>
          <cell r="R521"/>
          <cell r="S521" t="str">
            <v>CDD</v>
          </cell>
          <cell r="T521" t="str">
            <v>Contractuel</v>
          </cell>
          <cell r="U521">
            <v>45505</v>
          </cell>
          <cell r="V521">
            <v>45535</v>
          </cell>
        </row>
        <row r="522">
          <cell r="A522">
            <v>2254</v>
          </cell>
          <cell r="B522" t="str">
            <v>Madame</v>
          </cell>
          <cell r="C522" t="str">
            <v>MAGHRAOUI MONJIA</v>
          </cell>
          <cell r="D522" t="str">
            <v>SAGE Tunisia</v>
          </cell>
          <cell r="E522" t="str">
            <v>PRODUCTION</v>
          </cell>
          <cell r="F522" t="str">
            <v>Couturière</v>
          </cell>
          <cell r="G522" t="str">
            <v>P7 AR</v>
          </cell>
          <cell r="H522" t="str">
            <v>FAYCEL</v>
          </cell>
          <cell r="I522" t="str">
            <v>B</v>
          </cell>
          <cell r="J522" t="str">
            <v>DIRECTS</v>
          </cell>
          <cell r="K522" t="str">
            <v>Variable cost at standard</v>
          </cell>
          <cell r="L522" t="str">
            <v>OUVRIERE SPECIALISE</v>
          </cell>
          <cell r="M522">
            <v>45400</v>
          </cell>
          <cell r="O522">
            <v>19</v>
          </cell>
          <cell r="P522"/>
          <cell r="Q522"/>
          <cell r="R522"/>
          <cell r="S522" t="str">
            <v>CDD</v>
          </cell>
          <cell r="T522" t="str">
            <v>Contractuel</v>
          </cell>
          <cell r="U522">
            <v>45505</v>
          </cell>
          <cell r="V522">
            <v>45535</v>
          </cell>
        </row>
        <row r="523">
          <cell r="A523">
            <v>2256</v>
          </cell>
          <cell r="B523" t="str">
            <v>Madame</v>
          </cell>
          <cell r="C523" t="str">
            <v>Bougassa samiha</v>
          </cell>
          <cell r="D523" t="str">
            <v>SAGE Tunisia</v>
          </cell>
          <cell r="E523" t="str">
            <v>PRODUCTION</v>
          </cell>
          <cell r="F523" t="str">
            <v>Couturière</v>
          </cell>
          <cell r="G523" t="str">
            <v>P7 AR</v>
          </cell>
          <cell r="H523" t="str">
            <v>FAYCEL</v>
          </cell>
          <cell r="I523" t="str">
            <v>B</v>
          </cell>
          <cell r="J523" t="str">
            <v>DIRECTS</v>
          </cell>
          <cell r="K523" t="str">
            <v>Variable cost at standard</v>
          </cell>
          <cell r="L523" t="str">
            <v>OUVRIERE SPECIALISE</v>
          </cell>
          <cell r="M523">
            <v>45401</v>
          </cell>
          <cell r="O523">
            <v>19</v>
          </cell>
          <cell r="P523"/>
          <cell r="Q523"/>
          <cell r="R523"/>
          <cell r="S523" t="str">
            <v>CDD</v>
          </cell>
          <cell r="T523" t="str">
            <v>Contractuel</v>
          </cell>
          <cell r="U523">
            <v>45505</v>
          </cell>
          <cell r="V523">
            <v>45535</v>
          </cell>
        </row>
        <row r="524">
          <cell r="A524">
            <v>2258</v>
          </cell>
          <cell r="B524" t="str">
            <v>Madame</v>
          </cell>
          <cell r="C524" t="str">
            <v>GNICHI WEJDEN</v>
          </cell>
          <cell r="D524" t="str">
            <v>SAGE Tunisia</v>
          </cell>
          <cell r="E524" t="str">
            <v>PRODUCTION</v>
          </cell>
          <cell r="F524" t="str">
            <v>Couturière</v>
          </cell>
          <cell r="G524" t="str">
            <v>P7 AR</v>
          </cell>
          <cell r="H524" t="str">
            <v>FAYCEL</v>
          </cell>
          <cell r="I524" t="str">
            <v>B</v>
          </cell>
          <cell r="J524" t="str">
            <v>DIRECTS</v>
          </cell>
          <cell r="K524" t="str">
            <v>Variable cost at standard</v>
          </cell>
          <cell r="L524" t="str">
            <v>OUVRIERE SPECIALISE</v>
          </cell>
          <cell r="M524">
            <v>45401</v>
          </cell>
          <cell r="O524">
            <v>19</v>
          </cell>
          <cell r="P524"/>
          <cell r="Q524"/>
          <cell r="R524"/>
          <cell r="S524" t="str">
            <v>CDD</v>
          </cell>
          <cell r="T524" t="str">
            <v>Contractuel</v>
          </cell>
          <cell r="U524">
            <v>45505</v>
          </cell>
          <cell r="V524">
            <v>45535</v>
          </cell>
        </row>
        <row r="525">
          <cell r="A525">
            <v>2266</v>
          </cell>
          <cell r="B525" t="str">
            <v>Madame</v>
          </cell>
          <cell r="C525" t="str">
            <v>DHAOUI WIEM</v>
          </cell>
          <cell r="D525" t="str">
            <v>SAGE Tunisia</v>
          </cell>
          <cell r="E525" t="str">
            <v>PRODUCTION</v>
          </cell>
          <cell r="F525" t="str">
            <v>Alimentatrice</v>
          </cell>
          <cell r="G525" t="str">
            <v>P7 AR</v>
          </cell>
          <cell r="H525" t="str">
            <v>Afif</v>
          </cell>
          <cell r="I525" t="str">
            <v>B</v>
          </cell>
          <cell r="J525" t="str">
            <v>DIRECTS</v>
          </cell>
          <cell r="K525" t="str">
            <v>Variable cost at standard</v>
          </cell>
          <cell r="L525" t="str">
            <v>OUVRIERE SPECIALISE</v>
          </cell>
          <cell r="M525">
            <v>45404</v>
          </cell>
          <cell r="O525">
            <v>19</v>
          </cell>
          <cell r="P525"/>
          <cell r="Q525"/>
          <cell r="R525"/>
          <cell r="S525" t="str">
            <v>CDD</v>
          </cell>
          <cell r="T525" t="str">
            <v>Contractuel</v>
          </cell>
          <cell r="U525">
            <v>45505</v>
          </cell>
          <cell r="V525">
            <v>45535</v>
          </cell>
        </row>
        <row r="526">
          <cell r="A526">
            <v>2272</v>
          </cell>
          <cell r="B526" t="str">
            <v>Madame</v>
          </cell>
          <cell r="C526" t="str">
            <v>HAMMAMI YASSMINE</v>
          </cell>
          <cell r="D526" t="str">
            <v>SAGE Tunisia</v>
          </cell>
          <cell r="E526" t="str">
            <v>PRODUCTION</v>
          </cell>
          <cell r="F526" t="str">
            <v>Couturière</v>
          </cell>
          <cell r="G526" t="str">
            <v>P7 AR</v>
          </cell>
          <cell r="H526" t="str">
            <v>FAYCEL</v>
          </cell>
          <cell r="I526" t="str">
            <v>B</v>
          </cell>
          <cell r="J526" t="str">
            <v>DIRECTS</v>
          </cell>
          <cell r="K526" t="str">
            <v>Variable cost at standard</v>
          </cell>
          <cell r="L526" t="str">
            <v>OUVRIERE SPECIALISE</v>
          </cell>
          <cell r="M526">
            <v>45405</v>
          </cell>
          <cell r="O526">
            <v>19</v>
          </cell>
          <cell r="P526"/>
          <cell r="Q526"/>
          <cell r="R526"/>
          <cell r="S526" t="str">
            <v>CDD</v>
          </cell>
          <cell r="T526" t="str">
            <v>Contractuel</v>
          </cell>
          <cell r="U526">
            <v>45505</v>
          </cell>
          <cell r="V526">
            <v>45535</v>
          </cell>
        </row>
        <row r="527">
          <cell r="A527">
            <v>2319</v>
          </cell>
          <cell r="B527" t="str">
            <v>Madame</v>
          </cell>
          <cell r="C527" t="str">
            <v>BRAHMI ISLEM</v>
          </cell>
          <cell r="D527" t="str">
            <v>SAGE Tunisia</v>
          </cell>
          <cell r="E527" t="str">
            <v>PRODUCTION</v>
          </cell>
          <cell r="F527" t="str">
            <v>Contrôle qualité</v>
          </cell>
          <cell r="G527" t="str">
            <v>P7 AR</v>
          </cell>
          <cell r="H527" t="str">
            <v>FAYCEL</v>
          </cell>
          <cell r="I527" t="str">
            <v>B</v>
          </cell>
          <cell r="J527" t="str">
            <v>INDIRECTS</v>
          </cell>
          <cell r="K527" t="str">
            <v>Variable cost at standard</v>
          </cell>
          <cell r="L527" t="str">
            <v>OUVRIERE SPECIALISE</v>
          </cell>
          <cell r="M527">
            <v>45414</v>
          </cell>
          <cell r="O527">
            <v>19</v>
          </cell>
          <cell r="P527"/>
          <cell r="Q527"/>
          <cell r="R527"/>
          <cell r="S527" t="str">
            <v>CDD</v>
          </cell>
          <cell r="T527" t="str">
            <v>Contractuel</v>
          </cell>
          <cell r="U527">
            <v>45505</v>
          </cell>
          <cell r="V527">
            <v>45535</v>
          </cell>
        </row>
        <row r="528">
          <cell r="A528">
            <v>2320</v>
          </cell>
          <cell r="B528" t="str">
            <v>Madame</v>
          </cell>
          <cell r="C528" t="str">
            <v>GUESMI EYA</v>
          </cell>
          <cell r="D528" t="str">
            <v>SAGE Tunisia</v>
          </cell>
          <cell r="E528" t="str">
            <v>PRODUCTION</v>
          </cell>
          <cell r="F528" t="str">
            <v>Contrôle qualité</v>
          </cell>
          <cell r="G528" t="str">
            <v>P7 AR</v>
          </cell>
          <cell r="H528" t="str">
            <v>FAYCEL</v>
          </cell>
          <cell r="I528" t="str">
            <v>B</v>
          </cell>
          <cell r="J528" t="str">
            <v>INDIRECTS</v>
          </cell>
          <cell r="K528" t="str">
            <v>Variable cost at standard</v>
          </cell>
          <cell r="L528" t="str">
            <v>OUVRIERE SPECIALISE</v>
          </cell>
          <cell r="M528">
            <v>45414</v>
          </cell>
          <cell r="O528">
            <v>19</v>
          </cell>
          <cell r="P528"/>
          <cell r="Q528"/>
          <cell r="R528"/>
          <cell r="S528" t="str">
            <v>CDD</v>
          </cell>
          <cell r="T528" t="str">
            <v>Contractuel</v>
          </cell>
          <cell r="U528">
            <v>45505</v>
          </cell>
          <cell r="V528">
            <v>45535</v>
          </cell>
        </row>
        <row r="529">
          <cell r="A529">
            <v>2326</v>
          </cell>
          <cell r="B529" t="str">
            <v>Monsieur</v>
          </cell>
          <cell r="C529" t="str">
            <v>GUIZANI SOFIEN</v>
          </cell>
          <cell r="D529" t="str">
            <v>SAGE Tunisia</v>
          </cell>
          <cell r="E529" t="str">
            <v>PRODUCTION</v>
          </cell>
          <cell r="F529" t="str">
            <v>Couturière</v>
          </cell>
          <cell r="G529" t="str">
            <v>P7 AR</v>
          </cell>
          <cell r="H529" t="str">
            <v>FAYCEL</v>
          </cell>
          <cell r="I529" t="str">
            <v>B</v>
          </cell>
          <cell r="J529" t="str">
            <v>DIRECTS</v>
          </cell>
          <cell r="K529" t="str">
            <v>Variable cost at standard</v>
          </cell>
          <cell r="L529" t="str">
            <v>OUVRIERE SPECIALISE</v>
          </cell>
          <cell r="M529">
            <v>45421</v>
          </cell>
          <cell r="O529">
            <v>19</v>
          </cell>
          <cell r="P529"/>
          <cell r="Q529"/>
          <cell r="R529"/>
          <cell r="S529" t="str">
            <v>CDD</v>
          </cell>
          <cell r="T529" t="str">
            <v>Contractuel</v>
          </cell>
          <cell r="U529">
            <v>45505</v>
          </cell>
          <cell r="V529">
            <v>45535</v>
          </cell>
        </row>
        <row r="530">
          <cell r="A530">
            <v>2345</v>
          </cell>
          <cell r="B530" t="str">
            <v>Madame</v>
          </cell>
          <cell r="C530" t="str">
            <v>HICHRI NESRINE</v>
          </cell>
          <cell r="D530" t="str">
            <v>SAGE Tunisia</v>
          </cell>
          <cell r="E530" t="str">
            <v>PRODUCTION</v>
          </cell>
          <cell r="F530" t="str">
            <v>Contrôle qualité</v>
          </cell>
          <cell r="G530" t="str">
            <v>P7 AR</v>
          </cell>
          <cell r="H530" t="str">
            <v>Afif</v>
          </cell>
          <cell r="I530" t="str">
            <v>B</v>
          </cell>
          <cell r="J530" t="str">
            <v>INDIRECTS</v>
          </cell>
          <cell r="K530" t="str">
            <v>Variable cost at standard</v>
          </cell>
          <cell r="L530" t="str">
            <v>OUVRIERE SPECIALISE</v>
          </cell>
          <cell r="M530">
            <v>45416</v>
          </cell>
          <cell r="O530">
            <v>19</v>
          </cell>
          <cell r="P530"/>
          <cell r="Q530"/>
          <cell r="R530"/>
          <cell r="S530" t="str">
            <v>CDD</v>
          </cell>
          <cell r="T530" t="str">
            <v>Contractuel</v>
          </cell>
          <cell r="U530">
            <v>45505</v>
          </cell>
          <cell r="V530">
            <v>45535</v>
          </cell>
        </row>
        <row r="531">
          <cell r="A531">
            <v>2371</v>
          </cell>
          <cell r="B531" t="str">
            <v>Madame</v>
          </cell>
          <cell r="C531" t="str">
            <v>TRABELSI RABIA</v>
          </cell>
          <cell r="D531" t="str">
            <v>SAGE Tunisia</v>
          </cell>
          <cell r="E531" t="str">
            <v>PRODUCTION</v>
          </cell>
          <cell r="F531" t="str">
            <v>Couturière</v>
          </cell>
          <cell r="G531" t="str">
            <v>P7 AR</v>
          </cell>
          <cell r="H531" t="str">
            <v>FAYCEL</v>
          </cell>
          <cell r="I531" t="str">
            <v>B</v>
          </cell>
          <cell r="J531" t="str">
            <v>DIRECTS</v>
          </cell>
          <cell r="K531" t="str">
            <v>Variable cost at standard</v>
          </cell>
          <cell r="L531" t="str">
            <v>OUVRIERE SPECIALISE</v>
          </cell>
          <cell r="M531">
            <v>45422</v>
          </cell>
          <cell r="O531">
            <v>19</v>
          </cell>
          <cell r="P531"/>
          <cell r="Q531"/>
          <cell r="R531"/>
          <cell r="S531" t="str">
            <v>CDD</v>
          </cell>
          <cell r="T531" t="str">
            <v>Contractuel</v>
          </cell>
          <cell r="U531">
            <v>45505</v>
          </cell>
          <cell r="V531">
            <v>45535</v>
          </cell>
        </row>
        <row r="532">
          <cell r="A532">
            <v>2400</v>
          </cell>
          <cell r="B532" t="str">
            <v>Madame</v>
          </cell>
          <cell r="C532" t="str">
            <v>LAABIDI MAHA</v>
          </cell>
          <cell r="D532" t="str">
            <v>SAGE Tunisia</v>
          </cell>
          <cell r="E532" t="str">
            <v>PRODUCTION</v>
          </cell>
          <cell r="F532" t="str">
            <v>Contrôle qualité</v>
          </cell>
          <cell r="G532" t="str">
            <v>P7 AR</v>
          </cell>
          <cell r="H532" t="str">
            <v>Afif</v>
          </cell>
          <cell r="I532" t="str">
            <v>B</v>
          </cell>
          <cell r="J532" t="str">
            <v>INDIRECTS</v>
          </cell>
          <cell r="K532" t="str">
            <v>Variable cost at standard</v>
          </cell>
          <cell r="L532" t="str">
            <v>OUVRIERE SPECIALISE</v>
          </cell>
          <cell r="M532">
            <v>45428</v>
          </cell>
          <cell r="N532"/>
          <cell r="O532">
            <v>19</v>
          </cell>
          <cell r="P532"/>
          <cell r="Q532"/>
          <cell r="R532"/>
          <cell r="S532" t="str">
            <v>CDD</v>
          </cell>
          <cell r="T532" t="str">
            <v>Contractuel</v>
          </cell>
          <cell r="U532">
            <v>45505</v>
          </cell>
          <cell r="V532">
            <v>45535</v>
          </cell>
        </row>
        <row r="533">
          <cell r="A533">
            <v>2402</v>
          </cell>
          <cell r="B533" t="str">
            <v>Monsieur</v>
          </cell>
          <cell r="C533" t="str">
            <v>MOKAADI RABII</v>
          </cell>
          <cell r="D533" t="str">
            <v>SAGE Tunisia</v>
          </cell>
          <cell r="E533" t="str">
            <v>PRODUCTION</v>
          </cell>
          <cell r="F533" t="str">
            <v>Couturière</v>
          </cell>
          <cell r="G533" t="str">
            <v>P7 AR</v>
          </cell>
          <cell r="H533" t="str">
            <v>FAYCEL</v>
          </cell>
          <cell r="I533" t="str">
            <v>B</v>
          </cell>
          <cell r="J533" t="str">
            <v>DIRECTS</v>
          </cell>
          <cell r="K533" t="str">
            <v>Variable cost at standard</v>
          </cell>
          <cell r="L533" t="str">
            <v>OUVRIERE SPECIALISE</v>
          </cell>
          <cell r="M533">
            <v>45428</v>
          </cell>
          <cell r="N533"/>
          <cell r="O533">
            <v>19</v>
          </cell>
          <cell r="P533"/>
          <cell r="Q533"/>
          <cell r="R533"/>
          <cell r="S533" t="str">
            <v>CDD</v>
          </cell>
          <cell r="T533" t="str">
            <v>Contractuel</v>
          </cell>
          <cell r="U533">
            <v>45505</v>
          </cell>
          <cell r="V533">
            <v>45535</v>
          </cell>
        </row>
        <row r="534">
          <cell r="A534">
            <v>2406</v>
          </cell>
          <cell r="B534" t="str">
            <v>Madame</v>
          </cell>
          <cell r="C534" t="str">
            <v>BENHISSI WIDED</v>
          </cell>
          <cell r="D534" t="str">
            <v>SAGE Tunisia</v>
          </cell>
          <cell r="E534" t="str">
            <v>PRODUCTION</v>
          </cell>
          <cell r="F534" t="str">
            <v>Alimentatrice</v>
          </cell>
          <cell r="G534" t="str">
            <v>P7 AR</v>
          </cell>
          <cell r="H534" t="str">
            <v>Afif</v>
          </cell>
          <cell r="I534" t="str">
            <v>B</v>
          </cell>
          <cell r="J534" t="str">
            <v>DIRECTS</v>
          </cell>
          <cell r="K534" t="str">
            <v>Variable cost at standard</v>
          </cell>
          <cell r="L534" t="str">
            <v>OUVRIERE SPECIALISE</v>
          </cell>
          <cell r="M534">
            <v>45428</v>
          </cell>
          <cell r="N534"/>
          <cell r="O534">
            <v>19</v>
          </cell>
          <cell r="P534"/>
          <cell r="Q534"/>
          <cell r="R534"/>
          <cell r="S534" t="str">
            <v>CDD</v>
          </cell>
          <cell r="T534" t="str">
            <v>Contractuel</v>
          </cell>
          <cell r="U534">
            <v>45505</v>
          </cell>
          <cell r="V534">
            <v>45535</v>
          </cell>
        </row>
        <row r="535">
          <cell r="A535">
            <v>2407</v>
          </cell>
          <cell r="B535" t="str">
            <v>Madame</v>
          </cell>
          <cell r="C535" t="str">
            <v>MEJAHED LATIFA</v>
          </cell>
          <cell r="D535" t="str">
            <v>SAGE Tunisia</v>
          </cell>
          <cell r="E535" t="str">
            <v>PRODUCTION</v>
          </cell>
          <cell r="F535" t="str">
            <v>Couturière</v>
          </cell>
          <cell r="G535" t="str">
            <v>P7 AR</v>
          </cell>
          <cell r="H535" t="str">
            <v>FAYCEL</v>
          </cell>
          <cell r="I535" t="str">
            <v>B</v>
          </cell>
          <cell r="J535" t="str">
            <v>DIRECTS</v>
          </cell>
          <cell r="K535" t="str">
            <v>Variable cost at standard</v>
          </cell>
          <cell r="L535" t="str">
            <v>OUVRIERE SPECIALISE</v>
          </cell>
          <cell r="M535">
            <v>45428</v>
          </cell>
          <cell r="O535">
            <v>19</v>
          </cell>
          <cell r="P535"/>
          <cell r="S535" t="str">
            <v>CDD</v>
          </cell>
          <cell r="T535" t="str">
            <v>Contractuel</v>
          </cell>
          <cell r="U535">
            <v>45505</v>
          </cell>
          <cell r="V535">
            <v>45535</v>
          </cell>
        </row>
        <row r="536">
          <cell r="A536">
            <v>2408</v>
          </cell>
          <cell r="B536" t="str">
            <v>Madame</v>
          </cell>
          <cell r="C536" t="str">
            <v>SAKOUHI HAYET</v>
          </cell>
          <cell r="D536" t="str">
            <v>SAGE Tunisia</v>
          </cell>
          <cell r="E536" t="str">
            <v>PRODUCTION</v>
          </cell>
          <cell r="F536" t="str">
            <v>Couturière</v>
          </cell>
          <cell r="G536" t="str">
            <v>P7 AR</v>
          </cell>
          <cell r="H536" t="str">
            <v>Afif</v>
          </cell>
          <cell r="I536" t="str">
            <v>B</v>
          </cell>
          <cell r="J536" t="str">
            <v>DIRECTS</v>
          </cell>
          <cell r="K536" t="str">
            <v>Variable cost at standard</v>
          </cell>
          <cell r="L536" t="str">
            <v>OUVRIERE SPECIALISE</v>
          </cell>
          <cell r="M536">
            <v>45428</v>
          </cell>
          <cell r="O536">
            <v>19</v>
          </cell>
          <cell r="P536"/>
          <cell r="S536" t="str">
            <v>CDD</v>
          </cell>
          <cell r="T536" t="str">
            <v>Contractuel</v>
          </cell>
          <cell r="U536">
            <v>45505</v>
          </cell>
          <cell r="V536">
            <v>45535</v>
          </cell>
        </row>
        <row r="537">
          <cell r="A537">
            <v>2416</v>
          </cell>
          <cell r="B537" t="str">
            <v>Monsieur</v>
          </cell>
          <cell r="C537" t="str">
            <v>AYECHI MAKREM</v>
          </cell>
          <cell r="D537" t="str">
            <v>SAGE Tunisia</v>
          </cell>
          <cell r="E537" t="str">
            <v>PRODUCTION</v>
          </cell>
          <cell r="F537" t="str">
            <v>Couturière</v>
          </cell>
          <cell r="G537" t="str">
            <v>P7 AR</v>
          </cell>
          <cell r="H537" t="str">
            <v>Afif</v>
          </cell>
          <cell r="I537" t="str">
            <v>B</v>
          </cell>
          <cell r="J537" t="str">
            <v>DIRECTS</v>
          </cell>
          <cell r="K537" t="str">
            <v>Variable cost at standard</v>
          </cell>
          <cell r="L537" t="str">
            <v>OUVRIERE SPECIALISE</v>
          </cell>
          <cell r="M537">
            <v>45429</v>
          </cell>
          <cell r="N537"/>
          <cell r="O537">
            <v>19</v>
          </cell>
          <cell r="P537"/>
          <cell r="Q537"/>
          <cell r="R537"/>
          <cell r="S537" t="str">
            <v>CDD</v>
          </cell>
          <cell r="T537" t="str">
            <v>Contractuel</v>
          </cell>
          <cell r="U537">
            <v>45505</v>
          </cell>
          <cell r="V537">
            <v>45535</v>
          </cell>
        </row>
        <row r="538">
          <cell r="A538">
            <v>2422</v>
          </cell>
          <cell r="B538" t="str">
            <v>Madame</v>
          </cell>
          <cell r="C538" t="str">
            <v>ISSAOUI MARIEM</v>
          </cell>
          <cell r="D538" t="str">
            <v>SAGE Tunisia</v>
          </cell>
          <cell r="E538" t="str">
            <v>PRODUCTION</v>
          </cell>
          <cell r="F538" t="str">
            <v>Couturière</v>
          </cell>
          <cell r="G538" t="str">
            <v>P7 AR</v>
          </cell>
          <cell r="H538" t="str">
            <v>Afif</v>
          </cell>
          <cell r="I538" t="str">
            <v>B</v>
          </cell>
          <cell r="J538" t="str">
            <v>DIRECTS</v>
          </cell>
          <cell r="K538" t="str">
            <v>Variable cost at standard</v>
          </cell>
          <cell r="L538" t="str">
            <v>OUVRIERE SPECIALISE</v>
          </cell>
          <cell r="M538">
            <v>45433</v>
          </cell>
          <cell r="N538"/>
          <cell r="O538">
            <v>19</v>
          </cell>
          <cell r="P538"/>
          <cell r="Q538"/>
          <cell r="R538"/>
          <cell r="S538" t="str">
            <v>CDD</v>
          </cell>
          <cell r="T538" t="str">
            <v>Contractuel</v>
          </cell>
          <cell r="U538">
            <v>45505</v>
          </cell>
          <cell r="V538">
            <v>45535</v>
          </cell>
        </row>
        <row r="539">
          <cell r="A539">
            <v>2425</v>
          </cell>
          <cell r="B539" t="str">
            <v>Madame</v>
          </cell>
          <cell r="C539" t="str">
            <v>KHARBOUCH JIHENE</v>
          </cell>
          <cell r="D539" t="str">
            <v>SAGE Tunisia</v>
          </cell>
          <cell r="E539" t="str">
            <v>PRODUCTION</v>
          </cell>
          <cell r="F539" t="str">
            <v>Couturière</v>
          </cell>
          <cell r="G539" t="str">
            <v>P7 AR</v>
          </cell>
          <cell r="H539" t="str">
            <v>FAYCEL</v>
          </cell>
          <cell r="I539" t="str">
            <v>B</v>
          </cell>
          <cell r="J539" t="str">
            <v>DIRECTS</v>
          </cell>
          <cell r="K539" t="str">
            <v>Variable cost at standard</v>
          </cell>
          <cell r="L539" t="str">
            <v>OUVRIERE SPECIALISE</v>
          </cell>
          <cell r="M539">
            <v>45433</v>
          </cell>
          <cell r="N539"/>
          <cell r="O539">
            <v>19</v>
          </cell>
          <cell r="P539"/>
          <cell r="Q539"/>
          <cell r="R539"/>
          <cell r="S539" t="str">
            <v>CDD</v>
          </cell>
          <cell r="T539" t="str">
            <v>Contractuel</v>
          </cell>
          <cell r="U539">
            <v>45505</v>
          </cell>
          <cell r="V539">
            <v>45535</v>
          </cell>
        </row>
        <row r="540">
          <cell r="A540">
            <v>2429</v>
          </cell>
          <cell r="B540" t="str">
            <v>Madame</v>
          </cell>
          <cell r="C540" t="str">
            <v>KHEDHRI NAJOUA</v>
          </cell>
          <cell r="D540" t="str">
            <v>SAGE Tunisia</v>
          </cell>
          <cell r="E540" t="str">
            <v>PRODUCTION</v>
          </cell>
          <cell r="F540" t="str">
            <v>Couturière</v>
          </cell>
          <cell r="G540" t="str">
            <v>P7 AR</v>
          </cell>
          <cell r="H540" t="str">
            <v>FAYCEL</v>
          </cell>
          <cell r="I540" t="str">
            <v>B</v>
          </cell>
          <cell r="J540" t="str">
            <v>DIRECTS</v>
          </cell>
          <cell r="K540" t="str">
            <v>Variable cost at standard</v>
          </cell>
          <cell r="L540" t="str">
            <v>OUVRIERE SPECIALISE</v>
          </cell>
          <cell r="M540">
            <v>45434</v>
          </cell>
          <cell r="N540"/>
          <cell r="O540">
            <v>19</v>
          </cell>
          <cell r="P540"/>
          <cell r="Q540"/>
          <cell r="R540"/>
          <cell r="S540" t="str">
            <v>CDD</v>
          </cell>
          <cell r="T540" t="str">
            <v>Contractuel</v>
          </cell>
          <cell r="U540">
            <v>45505</v>
          </cell>
          <cell r="V540">
            <v>45535</v>
          </cell>
        </row>
        <row r="541">
          <cell r="A541">
            <v>2431</v>
          </cell>
          <cell r="B541" t="str">
            <v>Madame</v>
          </cell>
          <cell r="C541" t="str">
            <v>TOUIL HIBA</v>
          </cell>
          <cell r="D541" t="str">
            <v>SAGE Tunisia</v>
          </cell>
          <cell r="E541" t="str">
            <v>PRODUCTION</v>
          </cell>
          <cell r="F541" t="str">
            <v>Couturière</v>
          </cell>
          <cell r="G541" t="str">
            <v>P7 AR</v>
          </cell>
          <cell r="H541" t="str">
            <v>Afif</v>
          </cell>
          <cell r="I541" t="str">
            <v>B</v>
          </cell>
          <cell r="J541" t="str">
            <v>DIRECTS</v>
          </cell>
          <cell r="K541" t="str">
            <v>Variable cost at standard</v>
          </cell>
          <cell r="L541" t="str">
            <v>OUVRIERE SPECIALISE</v>
          </cell>
          <cell r="M541">
            <v>45435</v>
          </cell>
          <cell r="N541"/>
          <cell r="O541">
            <v>19</v>
          </cell>
          <cell r="P541"/>
          <cell r="Q541"/>
          <cell r="R541"/>
          <cell r="S541" t="str">
            <v>CDD</v>
          </cell>
          <cell r="T541" t="str">
            <v>Contractuel</v>
          </cell>
          <cell r="U541">
            <v>45505</v>
          </cell>
          <cell r="V541">
            <v>45535</v>
          </cell>
        </row>
        <row r="542">
          <cell r="A542">
            <v>2433</v>
          </cell>
          <cell r="B542" t="str">
            <v>Madame</v>
          </cell>
          <cell r="C542" t="str">
            <v>ZEDINI FATHIA</v>
          </cell>
          <cell r="D542" t="str">
            <v>SAGE Tunisia</v>
          </cell>
          <cell r="E542" t="str">
            <v>PRODUCTION</v>
          </cell>
          <cell r="F542" t="str">
            <v>Couturière</v>
          </cell>
          <cell r="G542" t="str">
            <v>P7 AR</v>
          </cell>
          <cell r="H542" t="str">
            <v>FAYCEL</v>
          </cell>
          <cell r="I542" t="str">
            <v>B</v>
          </cell>
          <cell r="J542" t="str">
            <v>DIRECTS</v>
          </cell>
          <cell r="K542" t="str">
            <v>Variable cost at standard</v>
          </cell>
          <cell r="L542" t="str">
            <v>OUVRIERE SPECIALISE</v>
          </cell>
          <cell r="M542">
            <v>45435</v>
          </cell>
          <cell r="N542"/>
          <cell r="O542">
            <v>19</v>
          </cell>
          <cell r="P542"/>
          <cell r="Q542"/>
          <cell r="R542"/>
          <cell r="S542" t="str">
            <v>CDD</v>
          </cell>
          <cell r="T542" t="str">
            <v>Contractuel</v>
          </cell>
          <cell r="U542">
            <v>45505</v>
          </cell>
          <cell r="V542">
            <v>45535</v>
          </cell>
        </row>
        <row r="543">
          <cell r="A543">
            <v>2435</v>
          </cell>
          <cell r="B543" t="str">
            <v>Madame</v>
          </cell>
          <cell r="C543" t="str">
            <v>BEN KOUIDER SAIDA</v>
          </cell>
          <cell r="D543" t="str">
            <v>SAGE Tunisia</v>
          </cell>
          <cell r="E543" t="str">
            <v>PRODUCTION</v>
          </cell>
          <cell r="F543" t="str">
            <v>Couturière</v>
          </cell>
          <cell r="G543" t="str">
            <v>P7 AR</v>
          </cell>
          <cell r="H543" t="str">
            <v>FAYCEL</v>
          </cell>
          <cell r="I543" t="str">
            <v>B</v>
          </cell>
          <cell r="J543" t="str">
            <v>DIRECTS</v>
          </cell>
          <cell r="K543" t="str">
            <v>Variable cost at standard</v>
          </cell>
          <cell r="L543" t="str">
            <v>OUVRIERE SPECIALISE</v>
          </cell>
          <cell r="M543">
            <v>45435</v>
          </cell>
          <cell r="N543"/>
          <cell r="O543">
            <v>19</v>
          </cell>
          <cell r="P543"/>
          <cell r="Q543"/>
          <cell r="R543"/>
          <cell r="S543" t="str">
            <v>CDD</v>
          </cell>
          <cell r="T543" t="str">
            <v>Contractuel</v>
          </cell>
          <cell r="U543">
            <v>45505</v>
          </cell>
          <cell r="V543">
            <v>45535</v>
          </cell>
        </row>
        <row r="544">
          <cell r="A544">
            <v>2436</v>
          </cell>
          <cell r="B544" t="str">
            <v>Madame</v>
          </cell>
          <cell r="C544" t="str">
            <v>MEBARKI BILEL</v>
          </cell>
          <cell r="D544" t="str">
            <v>SAGE Tunisia</v>
          </cell>
          <cell r="E544" t="str">
            <v>PRODUCTION</v>
          </cell>
          <cell r="F544" t="str">
            <v>Couturière</v>
          </cell>
          <cell r="G544" t="str">
            <v>P7 AR</v>
          </cell>
          <cell r="H544" t="str">
            <v>Afif</v>
          </cell>
          <cell r="I544" t="str">
            <v>B</v>
          </cell>
          <cell r="J544" t="str">
            <v>DIRECTS</v>
          </cell>
          <cell r="K544" t="str">
            <v>Variable cost at standard</v>
          </cell>
          <cell r="L544" t="str">
            <v>OUVRIERE SPECIALISE</v>
          </cell>
          <cell r="M544">
            <v>45439</v>
          </cell>
          <cell r="N544"/>
          <cell r="O544">
            <v>19</v>
          </cell>
          <cell r="P544"/>
          <cell r="Q544"/>
          <cell r="R544"/>
          <cell r="S544" t="str">
            <v>CDD</v>
          </cell>
          <cell r="T544" t="str">
            <v>Contractuel</v>
          </cell>
          <cell r="U544">
            <v>45505</v>
          </cell>
          <cell r="V544">
            <v>45535</v>
          </cell>
        </row>
        <row r="545">
          <cell r="A545">
            <v>2437</v>
          </cell>
          <cell r="B545" t="str">
            <v>Madame</v>
          </cell>
          <cell r="C545" t="str">
            <v>SAIDENI OLFA</v>
          </cell>
          <cell r="D545" t="str">
            <v>SAGE Tunisia</v>
          </cell>
          <cell r="E545" t="str">
            <v>PRODUCTION</v>
          </cell>
          <cell r="F545" t="str">
            <v>Couturière</v>
          </cell>
          <cell r="G545" t="str">
            <v>P7 AR</v>
          </cell>
          <cell r="H545" t="str">
            <v>Afif</v>
          </cell>
          <cell r="I545" t="str">
            <v>B</v>
          </cell>
          <cell r="J545" t="str">
            <v>DIRECTS</v>
          </cell>
          <cell r="K545" t="str">
            <v>Variable cost at standard</v>
          </cell>
          <cell r="L545" t="str">
            <v>OUVRIERE SPECIALISE</v>
          </cell>
          <cell r="M545">
            <v>45436</v>
          </cell>
          <cell r="N545"/>
          <cell r="O545">
            <v>19</v>
          </cell>
          <cell r="P545"/>
          <cell r="Q545"/>
          <cell r="R545"/>
          <cell r="S545" t="str">
            <v>CDD</v>
          </cell>
          <cell r="T545" t="str">
            <v>Contractuel</v>
          </cell>
          <cell r="U545">
            <v>45505</v>
          </cell>
          <cell r="V545">
            <v>45535</v>
          </cell>
        </row>
        <row r="546">
          <cell r="A546">
            <v>2438</v>
          </cell>
          <cell r="B546" t="str">
            <v>Madame</v>
          </cell>
          <cell r="C546" t="str">
            <v>ABESSI HAYET</v>
          </cell>
          <cell r="D546" t="str">
            <v>SAGE Tunisia</v>
          </cell>
          <cell r="E546" t="str">
            <v>PRODUCTION</v>
          </cell>
          <cell r="F546" t="str">
            <v>Couturière</v>
          </cell>
          <cell r="G546" t="str">
            <v>P7 AR</v>
          </cell>
          <cell r="H546" t="str">
            <v>Afif</v>
          </cell>
          <cell r="I546" t="str">
            <v>B</v>
          </cell>
          <cell r="J546" t="str">
            <v>DIRECTS</v>
          </cell>
          <cell r="K546" t="str">
            <v>Variable cost at standard</v>
          </cell>
          <cell r="L546" t="str">
            <v>OUVRIERE SPECIALISE</v>
          </cell>
          <cell r="M546">
            <v>45436</v>
          </cell>
          <cell r="N546"/>
          <cell r="O546">
            <v>19</v>
          </cell>
          <cell r="P546"/>
          <cell r="Q546"/>
          <cell r="R546"/>
          <cell r="S546" t="str">
            <v>CDD</v>
          </cell>
          <cell r="T546" t="str">
            <v>Contractuel</v>
          </cell>
          <cell r="U546">
            <v>45505</v>
          </cell>
          <cell r="V546">
            <v>45535</v>
          </cell>
        </row>
        <row r="547">
          <cell r="A547">
            <v>2439</v>
          </cell>
          <cell r="B547" t="str">
            <v>Madame</v>
          </cell>
          <cell r="C547" t="str">
            <v>GHOUL SALHA</v>
          </cell>
          <cell r="D547" t="str">
            <v>SAGE Tunisia</v>
          </cell>
          <cell r="E547" t="str">
            <v>PRODUCTION</v>
          </cell>
          <cell r="F547" t="str">
            <v>Couturière</v>
          </cell>
          <cell r="G547" t="str">
            <v>P7 AR</v>
          </cell>
          <cell r="H547" t="str">
            <v>Afif</v>
          </cell>
          <cell r="I547" t="str">
            <v>B</v>
          </cell>
          <cell r="J547" t="str">
            <v>DIRECTS</v>
          </cell>
          <cell r="K547" t="str">
            <v>Variable cost at standard</v>
          </cell>
          <cell r="L547" t="str">
            <v>OUVRIERE SPECIALISE</v>
          </cell>
          <cell r="M547">
            <v>45436</v>
          </cell>
          <cell r="N547"/>
          <cell r="O547">
            <v>19</v>
          </cell>
          <cell r="P547"/>
          <cell r="Q547"/>
          <cell r="R547"/>
          <cell r="S547" t="str">
            <v>CDD</v>
          </cell>
          <cell r="T547" t="str">
            <v>Contractuel</v>
          </cell>
          <cell r="U547">
            <v>45505</v>
          </cell>
          <cell r="V547">
            <v>45535</v>
          </cell>
        </row>
        <row r="548">
          <cell r="A548">
            <v>2440</v>
          </cell>
          <cell r="B548" t="str">
            <v>Madame</v>
          </cell>
          <cell r="C548" t="str">
            <v>TABOUBI LEILA</v>
          </cell>
          <cell r="D548" t="str">
            <v>SAGE Tunisia</v>
          </cell>
          <cell r="E548" t="str">
            <v>PRODUCTION</v>
          </cell>
          <cell r="F548" t="str">
            <v>Couturière</v>
          </cell>
          <cell r="G548" t="str">
            <v>P7 AR</v>
          </cell>
          <cell r="H548" t="str">
            <v>Afif</v>
          </cell>
          <cell r="I548" t="str">
            <v>B</v>
          </cell>
          <cell r="J548" t="str">
            <v>DIRECTS</v>
          </cell>
          <cell r="K548" t="str">
            <v>Variable cost at standard</v>
          </cell>
          <cell r="L548" t="str">
            <v>OUVRIERE SPECIALISE</v>
          </cell>
          <cell r="M548">
            <v>45439</v>
          </cell>
          <cell r="N548"/>
          <cell r="O548">
            <v>19</v>
          </cell>
          <cell r="P548"/>
          <cell r="Q548"/>
          <cell r="R548"/>
          <cell r="S548" t="str">
            <v>CDD</v>
          </cell>
          <cell r="T548" t="str">
            <v>Contractuel</v>
          </cell>
          <cell r="U548">
            <v>45505</v>
          </cell>
          <cell r="V548">
            <v>45535</v>
          </cell>
        </row>
        <row r="549">
          <cell r="A549">
            <v>2441</v>
          </cell>
          <cell r="B549" t="str">
            <v>Madame</v>
          </cell>
          <cell r="C549" t="str">
            <v>AMIRI AHLEM</v>
          </cell>
          <cell r="D549" t="str">
            <v>SAGE Tunisia</v>
          </cell>
          <cell r="E549" t="str">
            <v>PRODUCTION</v>
          </cell>
          <cell r="F549" t="str">
            <v>Contrôle qualité</v>
          </cell>
          <cell r="G549" t="str">
            <v>P7 AR</v>
          </cell>
          <cell r="H549" t="str">
            <v>Afif</v>
          </cell>
          <cell r="I549" t="str">
            <v>B</v>
          </cell>
          <cell r="J549" t="str">
            <v>INDIRECTS</v>
          </cell>
          <cell r="K549" t="str">
            <v>Variable cost at standard</v>
          </cell>
          <cell r="L549" t="str">
            <v>OUVRIERE SPECIALISE</v>
          </cell>
          <cell r="M549">
            <v>45439</v>
          </cell>
          <cell r="N549"/>
          <cell r="O549">
            <v>19</v>
          </cell>
          <cell r="P549"/>
          <cell r="Q549"/>
          <cell r="R549"/>
          <cell r="S549" t="str">
            <v>CDD</v>
          </cell>
          <cell r="T549" t="str">
            <v>Contractuel</v>
          </cell>
          <cell r="U549">
            <v>45505</v>
          </cell>
          <cell r="V549">
            <v>45535</v>
          </cell>
        </row>
        <row r="550">
          <cell r="A550">
            <v>2442</v>
          </cell>
          <cell r="B550" t="str">
            <v>Madame</v>
          </cell>
          <cell r="C550" t="str">
            <v>BOUTHOURI OUMAIMA</v>
          </cell>
          <cell r="D550" t="str">
            <v>SAGE Tunisia</v>
          </cell>
          <cell r="E550" t="str">
            <v>PRODUCTION</v>
          </cell>
          <cell r="F550" t="str">
            <v>Contrôle qualité</v>
          </cell>
          <cell r="G550" t="str">
            <v>P7 AR</v>
          </cell>
          <cell r="H550" t="str">
            <v>FAYCEL</v>
          </cell>
          <cell r="I550" t="str">
            <v>B</v>
          </cell>
          <cell r="J550" t="str">
            <v>INDIRECTS</v>
          </cell>
          <cell r="K550" t="str">
            <v>Variable cost at standard</v>
          </cell>
          <cell r="L550" t="str">
            <v>OUVRIERE SPECIALISE</v>
          </cell>
          <cell r="M550">
            <v>45439</v>
          </cell>
          <cell r="N550"/>
          <cell r="O550">
            <v>19</v>
          </cell>
          <cell r="P550"/>
          <cell r="Q550"/>
          <cell r="R550"/>
          <cell r="S550" t="str">
            <v>CDD</v>
          </cell>
          <cell r="T550" t="str">
            <v>Contractuel</v>
          </cell>
          <cell r="U550">
            <v>45505</v>
          </cell>
          <cell r="V550">
            <v>45535</v>
          </cell>
        </row>
        <row r="551">
          <cell r="A551">
            <v>2445</v>
          </cell>
          <cell r="B551" t="str">
            <v>Madame</v>
          </cell>
          <cell r="C551" t="str">
            <v>KHLIFI AMAL</v>
          </cell>
          <cell r="D551" t="str">
            <v>SAGE Tunisia</v>
          </cell>
          <cell r="E551" t="str">
            <v>PRODUCTION</v>
          </cell>
          <cell r="F551" t="str">
            <v>Couturière</v>
          </cell>
          <cell r="G551" t="str">
            <v>P7 AR</v>
          </cell>
          <cell r="H551" t="str">
            <v>Afif</v>
          </cell>
          <cell r="I551" t="str">
            <v>B</v>
          </cell>
          <cell r="J551" t="str">
            <v>DIRECTS</v>
          </cell>
          <cell r="K551" t="str">
            <v>Variable cost at standard</v>
          </cell>
          <cell r="L551" t="str">
            <v>OUVRIERE SPECIALISE</v>
          </cell>
          <cell r="M551">
            <v>45440</v>
          </cell>
          <cell r="N551"/>
          <cell r="O551">
            <v>19</v>
          </cell>
          <cell r="P551"/>
          <cell r="Q551"/>
          <cell r="R551"/>
          <cell r="S551" t="str">
            <v>CDD</v>
          </cell>
          <cell r="T551" t="str">
            <v>Contractuel</v>
          </cell>
          <cell r="U551">
            <v>45505</v>
          </cell>
          <cell r="V551">
            <v>45535</v>
          </cell>
        </row>
        <row r="552">
          <cell r="A552">
            <v>2446</v>
          </cell>
          <cell r="B552" t="str">
            <v>Madame</v>
          </cell>
          <cell r="C552" t="str">
            <v>NEFZI HEDIA</v>
          </cell>
          <cell r="D552" t="str">
            <v>SAGE Tunisia</v>
          </cell>
          <cell r="E552" t="str">
            <v>PRODUCTION</v>
          </cell>
          <cell r="F552" t="str">
            <v>Couturière</v>
          </cell>
          <cell r="G552" t="str">
            <v>P7 AR</v>
          </cell>
          <cell r="H552" t="str">
            <v>Afif</v>
          </cell>
          <cell r="I552" t="str">
            <v>B</v>
          </cell>
          <cell r="J552" t="str">
            <v>DIRECTS</v>
          </cell>
          <cell r="K552" t="str">
            <v>Variable cost at standard</v>
          </cell>
          <cell r="L552" t="str">
            <v>OUVRIERE SPECIALISE</v>
          </cell>
          <cell r="M552">
            <v>45440</v>
          </cell>
          <cell r="N552"/>
          <cell r="O552">
            <v>19</v>
          </cell>
          <cell r="P552"/>
          <cell r="Q552"/>
          <cell r="R552"/>
          <cell r="S552" t="str">
            <v>CDD</v>
          </cell>
          <cell r="T552" t="str">
            <v>Contractuel</v>
          </cell>
          <cell r="U552">
            <v>45505</v>
          </cell>
          <cell r="V552">
            <v>45535</v>
          </cell>
        </row>
        <row r="553">
          <cell r="A553">
            <v>2447</v>
          </cell>
          <cell r="B553" t="str">
            <v>Madame</v>
          </cell>
          <cell r="C553" t="str">
            <v>NEFZI ILHEM</v>
          </cell>
          <cell r="D553" t="str">
            <v>SAGE Tunisia</v>
          </cell>
          <cell r="E553" t="str">
            <v>PRODUCTION</v>
          </cell>
          <cell r="F553" t="str">
            <v>Couturière</v>
          </cell>
          <cell r="G553" t="str">
            <v>P7 AR</v>
          </cell>
          <cell r="H553" t="str">
            <v>Afif</v>
          </cell>
          <cell r="I553" t="str">
            <v>B</v>
          </cell>
          <cell r="J553" t="str">
            <v>DIRECTS</v>
          </cell>
          <cell r="K553" t="str">
            <v>Variable cost at standard</v>
          </cell>
          <cell r="L553" t="str">
            <v>OUVRIERE SPECIALISE</v>
          </cell>
          <cell r="M553">
            <v>45440</v>
          </cell>
          <cell r="N553"/>
          <cell r="O553">
            <v>19</v>
          </cell>
          <cell r="P553"/>
          <cell r="Q553"/>
          <cell r="R553"/>
          <cell r="S553" t="str">
            <v>CDD</v>
          </cell>
          <cell r="T553" t="str">
            <v>Contractuel</v>
          </cell>
          <cell r="U553">
            <v>45505</v>
          </cell>
          <cell r="V553">
            <v>45535</v>
          </cell>
        </row>
        <row r="554">
          <cell r="A554">
            <v>2448</v>
          </cell>
          <cell r="B554" t="str">
            <v>Madame</v>
          </cell>
          <cell r="C554" t="str">
            <v>ISSAOUI ASMA</v>
          </cell>
          <cell r="D554" t="str">
            <v>SAGE Tunisia</v>
          </cell>
          <cell r="E554" t="str">
            <v>PRODUCTION</v>
          </cell>
          <cell r="F554" t="str">
            <v>Couturière</v>
          </cell>
          <cell r="G554" t="str">
            <v>P7 AR</v>
          </cell>
          <cell r="H554" t="str">
            <v>Afif</v>
          </cell>
          <cell r="I554" t="str">
            <v>B</v>
          </cell>
          <cell r="J554" t="str">
            <v>DIRECTS</v>
          </cell>
          <cell r="K554" t="str">
            <v>Variable cost at standard</v>
          </cell>
          <cell r="L554" t="str">
            <v>OUVRIERE SPECIALISE</v>
          </cell>
          <cell r="M554">
            <v>45440</v>
          </cell>
          <cell r="N554"/>
          <cell r="O554">
            <v>19</v>
          </cell>
          <cell r="P554"/>
          <cell r="Q554"/>
          <cell r="R554"/>
          <cell r="S554" t="str">
            <v>CDD</v>
          </cell>
          <cell r="T554" t="str">
            <v>Contractuel</v>
          </cell>
          <cell r="U554">
            <v>45505</v>
          </cell>
          <cell r="V554">
            <v>45535</v>
          </cell>
        </row>
        <row r="555">
          <cell r="A555">
            <v>2450</v>
          </cell>
          <cell r="B555" t="str">
            <v>Madame</v>
          </cell>
          <cell r="C555" t="str">
            <v>AKERMI HEJER</v>
          </cell>
          <cell r="D555" t="str">
            <v>SAGE Tunisia</v>
          </cell>
          <cell r="E555" t="str">
            <v>PRODUCTION</v>
          </cell>
          <cell r="F555" t="str">
            <v>Couturière</v>
          </cell>
          <cell r="G555" t="str">
            <v>P7 AR</v>
          </cell>
          <cell r="H555" t="str">
            <v>Afif</v>
          </cell>
          <cell r="I555" t="str">
            <v>B</v>
          </cell>
          <cell r="J555" t="str">
            <v>DIRECTS</v>
          </cell>
          <cell r="K555" t="str">
            <v>Variable cost at standard</v>
          </cell>
          <cell r="L555" t="str">
            <v>OUVRIERE SPECIALISE</v>
          </cell>
          <cell r="M555">
            <v>45440</v>
          </cell>
          <cell r="N555"/>
          <cell r="O555">
            <v>19</v>
          </cell>
          <cell r="P555"/>
          <cell r="Q555"/>
          <cell r="R555"/>
          <cell r="S555" t="str">
            <v>CDD</v>
          </cell>
          <cell r="T555" t="str">
            <v>Contractuel</v>
          </cell>
          <cell r="U555">
            <v>45505</v>
          </cell>
          <cell r="V555">
            <v>45535</v>
          </cell>
        </row>
        <row r="556">
          <cell r="A556">
            <v>2451</v>
          </cell>
          <cell r="B556" t="str">
            <v>Madame</v>
          </cell>
          <cell r="C556" t="str">
            <v>ARGOUBI HANENE</v>
          </cell>
          <cell r="D556" t="str">
            <v>SAGE Tunisia</v>
          </cell>
          <cell r="E556" t="str">
            <v>PRODUCTION</v>
          </cell>
          <cell r="F556" t="str">
            <v>Couturière</v>
          </cell>
          <cell r="G556" t="str">
            <v>P7 AR</v>
          </cell>
          <cell r="H556" t="str">
            <v>Afif</v>
          </cell>
          <cell r="I556" t="str">
            <v>B</v>
          </cell>
          <cell r="J556" t="str">
            <v>DIRECTS</v>
          </cell>
          <cell r="K556" t="str">
            <v>Variable cost at standard</v>
          </cell>
          <cell r="L556" t="str">
            <v>OUVRIERE SPECIALISE</v>
          </cell>
          <cell r="M556">
            <v>45440</v>
          </cell>
          <cell r="N556"/>
          <cell r="O556">
            <v>19</v>
          </cell>
          <cell r="P556"/>
          <cell r="Q556"/>
          <cell r="R556"/>
          <cell r="S556" t="str">
            <v>CDD</v>
          </cell>
          <cell r="T556" t="str">
            <v>Contractuel</v>
          </cell>
          <cell r="U556">
            <v>45505</v>
          </cell>
          <cell r="V556">
            <v>45535</v>
          </cell>
        </row>
        <row r="557">
          <cell r="A557">
            <v>2454</v>
          </cell>
          <cell r="B557" t="str">
            <v>Madame</v>
          </cell>
          <cell r="C557" t="str">
            <v>HABBOUBI OUMEIMA</v>
          </cell>
          <cell r="D557" t="str">
            <v>SAGE Tunisia</v>
          </cell>
          <cell r="E557" t="str">
            <v>PRODUCTION</v>
          </cell>
          <cell r="F557" t="str">
            <v>Couturière</v>
          </cell>
          <cell r="G557" t="str">
            <v>P7 AR</v>
          </cell>
          <cell r="H557" t="str">
            <v>Afif</v>
          </cell>
          <cell r="I557" t="str">
            <v>B</v>
          </cell>
          <cell r="J557" t="str">
            <v>DIRECTS</v>
          </cell>
          <cell r="K557" t="str">
            <v>Variable cost at standard</v>
          </cell>
          <cell r="L557" t="str">
            <v>OUVRIERE SPECIALISE</v>
          </cell>
          <cell r="M557">
            <v>45441</v>
          </cell>
          <cell r="N557"/>
          <cell r="O557">
            <v>19</v>
          </cell>
          <cell r="P557"/>
          <cell r="Q557"/>
          <cell r="R557"/>
          <cell r="S557" t="str">
            <v>CDD</v>
          </cell>
          <cell r="T557" t="str">
            <v>Contractuel</v>
          </cell>
          <cell r="U557">
            <v>45505</v>
          </cell>
          <cell r="V557">
            <v>45535</v>
          </cell>
        </row>
        <row r="558">
          <cell r="A558">
            <v>2455</v>
          </cell>
          <cell r="B558" t="str">
            <v>Madame</v>
          </cell>
          <cell r="C558" t="str">
            <v>ZERAII AIDA</v>
          </cell>
          <cell r="D558" t="str">
            <v>SAGE Tunisia</v>
          </cell>
          <cell r="E558" t="str">
            <v>PRODUCTION</v>
          </cell>
          <cell r="F558" t="str">
            <v>Couturière</v>
          </cell>
          <cell r="G558" t="str">
            <v>P7 AR</v>
          </cell>
          <cell r="H558" t="str">
            <v>Afif</v>
          </cell>
          <cell r="I558" t="str">
            <v>B</v>
          </cell>
          <cell r="J558" t="str">
            <v>DIRECTS</v>
          </cell>
          <cell r="K558" t="str">
            <v>Variable cost at standard</v>
          </cell>
          <cell r="L558" t="str">
            <v>OUVRIERE SPECIALISE</v>
          </cell>
          <cell r="M558">
            <v>45441</v>
          </cell>
          <cell r="N558"/>
          <cell r="O558">
            <v>19</v>
          </cell>
          <cell r="P558"/>
          <cell r="Q558"/>
          <cell r="R558"/>
          <cell r="S558" t="str">
            <v>CDD</v>
          </cell>
          <cell r="T558" t="str">
            <v>Contractuel</v>
          </cell>
          <cell r="U558">
            <v>45505</v>
          </cell>
          <cell r="V558">
            <v>45535</v>
          </cell>
        </row>
        <row r="559">
          <cell r="A559">
            <v>2457</v>
          </cell>
          <cell r="B559" t="str">
            <v>Madame</v>
          </cell>
          <cell r="C559" t="str">
            <v>OURIMI FATHIA</v>
          </cell>
          <cell r="D559" t="str">
            <v>SAGE Tunisia</v>
          </cell>
          <cell r="E559" t="str">
            <v>PRODUCTION</v>
          </cell>
          <cell r="F559" t="str">
            <v>Couturière</v>
          </cell>
          <cell r="G559" t="str">
            <v>P7 AR</v>
          </cell>
          <cell r="H559" t="str">
            <v>Afif</v>
          </cell>
          <cell r="I559" t="str">
            <v>B</v>
          </cell>
          <cell r="J559" t="str">
            <v>DIRECTS</v>
          </cell>
          <cell r="K559" t="str">
            <v>Variable cost at standard</v>
          </cell>
          <cell r="L559" t="str">
            <v>OUVRIERE SPECIALISE</v>
          </cell>
          <cell r="M559">
            <v>45446</v>
          </cell>
          <cell r="N559"/>
          <cell r="O559">
            <v>19</v>
          </cell>
          <cell r="P559"/>
          <cell r="Q559"/>
          <cell r="R559"/>
          <cell r="S559" t="str">
            <v>CDD</v>
          </cell>
          <cell r="T559" t="str">
            <v>Contractuel</v>
          </cell>
          <cell r="U559">
            <v>45505</v>
          </cell>
          <cell r="V559">
            <v>45535</v>
          </cell>
        </row>
        <row r="560">
          <cell r="A560">
            <v>2458</v>
          </cell>
          <cell r="B560" t="str">
            <v>Madame</v>
          </cell>
          <cell r="C560" t="str">
            <v>HAMMAMI RACHIDA</v>
          </cell>
          <cell r="D560" t="str">
            <v>SAGE Tunisia</v>
          </cell>
          <cell r="E560" t="str">
            <v>PRODUCTION</v>
          </cell>
          <cell r="F560" t="str">
            <v>Couturière</v>
          </cell>
          <cell r="G560" t="str">
            <v>P7 AR</v>
          </cell>
          <cell r="H560" t="str">
            <v>Afif</v>
          </cell>
          <cell r="I560" t="str">
            <v>B</v>
          </cell>
          <cell r="J560" t="str">
            <v>DIRECTS</v>
          </cell>
          <cell r="K560" t="str">
            <v>Variable cost at standard</v>
          </cell>
          <cell r="L560" t="str">
            <v>OUVRIERE SPECIALISE</v>
          </cell>
          <cell r="M560">
            <v>45446</v>
          </cell>
          <cell r="N560"/>
          <cell r="O560">
            <v>19</v>
          </cell>
          <cell r="P560"/>
          <cell r="Q560"/>
          <cell r="R560"/>
          <cell r="S560" t="str">
            <v>CDD</v>
          </cell>
          <cell r="T560" t="str">
            <v>Contractuel</v>
          </cell>
          <cell r="U560">
            <v>45505</v>
          </cell>
          <cell r="V560">
            <v>45535</v>
          </cell>
        </row>
        <row r="561">
          <cell r="A561">
            <v>2459</v>
          </cell>
          <cell r="B561" t="str">
            <v>Madame</v>
          </cell>
          <cell r="C561" t="str">
            <v>HABACHI IMENE</v>
          </cell>
          <cell r="D561" t="str">
            <v>SAGE Tunisia</v>
          </cell>
          <cell r="E561" t="str">
            <v>PRODUCTION</v>
          </cell>
          <cell r="F561" t="str">
            <v>Couturière</v>
          </cell>
          <cell r="G561" t="str">
            <v>P7 AR</v>
          </cell>
          <cell r="H561" t="str">
            <v>Afif</v>
          </cell>
          <cell r="I561" t="str">
            <v>B</v>
          </cell>
          <cell r="J561" t="str">
            <v>DIRECTS</v>
          </cell>
          <cell r="K561" t="str">
            <v>Variable cost at standard</v>
          </cell>
          <cell r="L561" t="str">
            <v>OUVRIERE SPECIALISE</v>
          </cell>
          <cell r="M561">
            <v>45446</v>
          </cell>
          <cell r="N561"/>
          <cell r="O561">
            <v>19</v>
          </cell>
          <cell r="P561"/>
          <cell r="Q561"/>
          <cell r="R561"/>
          <cell r="S561" t="str">
            <v>CDD</v>
          </cell>
          <cell r="T561" t="str">
            <v>Contractuel</v>
          </cell>
          <cell r="U561">
            <v>45505</v>
          </cell>
          <cell r="V561">
            <v>45535</v>
          </cell>
        </row>
        <row r="562">
          <cell r="A562">
            <v>2460</v>
          </cell>
          <cell r="B562" t="str">
            <v>Madame</v>
          </cell>
          <cell r="C562" t="str">
            <v>DRIDI HAYET</v>
          </cell>
          <cell r="D562" t="str">
            <v>SAGE Tunisia</v>
          </cell>
          <cell r="E562" t="str">
            <v>PRODUCTION</v>
          </cell>
          <cell r="F562" t="str">
            <v>Couturière</v>
          </cell>
          <cell r="G562" t="str">
            <v>P7 AR</v>
          </cell>
          <cell r="H562" t="str">
            <v>Afif</v>
          </cell>
          <cell r="I562" t="str">
            <v>B</v>
          </cell>
          <cell r="J562" t="str">
            <v>DIRECTS</v>
          </cell>
          <cell r="K562" t="str">
            <v>Variable cost at standard</v>
          </cell>
          <cell r="L562" t="str">
            <v>OUVRIERE SPECIALISE</v>
          </cell>
          <cell r="M562">
            <v>45446</v>
          </cell>
          <cell r="N562"/>
          <cell r="O562">
            <v>19</v>
          </cell>
          <cell r="P562"/>
          <cell r="Q562"/>
          <cell r="R562"/>
          <cell r="S562" t="str">
            <v>CDD</v>
          </cell>
          <cell r="T562" t="str">
            <v>Contractuel</v>
          </cell>
          <cell r="U562">
            <v>45505</v>
          </cell>
          <cell r="V562">
            <v>45535</v>
          </cell>
        </row>
        <row r="563">
          <cell r="A563">
            <v>2463</v>
          </cell>
          <cell r="B563" t="str">
            <v>Madame</v>
          </cell>
          <cell r="C563" t="str">
            <v>OUERGHI HEDIA</v>
          </cell>
          <cell r="D563" t="str">
            <v>SAGE Tunisia</v>
          </cell>
          <cell r="E563" t="str">
            <v>PRODUCTION</v>
          </cell>
          <cell r="F563" t="str">
            <v>Couturière</v>
          </cell>
          <cell r="G563" t="str">
            <v>P7 AR</v>
          </cell>
          <cell r="H563" t="str">
            <v>Afif</v>
          </cell>
          <cell r="I563" t="str">
            <v>B</v>
          </cell>
          <cell r="J563" t="str">
            <v>DIRECTS</v>
          </cell>
          <cell r="K563" t="str">
            <v>Variable cost at standard</v>
          </cell>
          <cell r="L563" t="str">
            <v>OUVRIERE SPECIALISE</v>
          </cell>
          <cell r="M563">
            <v>45446</v>
          </cell>
          <cell r="N563"/>
          <cell r="O563">
            <v>19</v>
          </cell>
          <cell r="P563"/>
          <cell r="Q563"/>
          <cell r="R563"/>
          <cell r="S563" t="str">
            <v>CDD</v>
          </cell>
          <cell r="T563" t="str">
            <v>Contractuel</v>
          </cell>
          <cell r="U563">
            <v>45505</v>
          </cell>
          <cell r="V563">
            <v>45535</v>
          </cell>
        </row>
        <row r="564">
          <cell r="A564">
            <v>2465</v>
          </cell>
          <cell r="B564" t="str">
            <v>Madame</v>
          </cell>
          <cell r="C564" t="str">
            <v>CHIHA HADDA</v>
          </cell>
          <cell r="D564" t="str">
            <v>SAGE Tunisia</v>
          </cell>
          <cell r="E564" t="str">
            <v>PRODUCTION</v>
          </cell>
          <cell r="F564" t="str">
            <v>Couturière</v>
          </cell>
          <cell r="G564" t="str">
            <v>P7 AR</v>
          </cell>
          <cell r="H564" t="str">
            <v>Afif</v>
          </cell>
          <cell r="I564" t="str">
            <v>B</v>
          </cell>
          <cell r="J564" t="str">
            <v>DIRECTS</v>
          </cell>
          <cell r="K564" t="str">
            <v>Variable cost at standard</v>
          </cell>
          <cell r="L564" t="str">
            <v>OUVRIERE SPECIALISE</v>
          </cell>
          <cell r="M564">
            <v>45447</v>
          </cell>
          <cell r="N564"/>
          <cell r="O564">
            <v>19</v>
          </cell>
          <cell r="P564"/>
          <cell r="Q564"/>
          <cell r="R564"/>
          <cell r="S564" t="str">
            <v>CDD</v>
          </cell>
          <cell r="T564" t="str">
            <v>Contractuel</v>
          </cell>
          <cell r="U564">
            <v>45505</v>
          </cell>
          <cell r="V564">
            <v>45535</v>
          </cell>
        </row>
        <row r="565">
          <cell r="A565">
            <v>2466</v>
          </cell>
          <cell r="B565" t="str">
            <v>Madame</v>
          </cell>
          <cell r="C565" t="str">
            <v>MEZOUGHI FATMA</v>
          </cell>
          <cell r="D565" t="str">
            <v>SAGE Tunisia</v>
          </cell>
          <cell r="E565" t="str">
            <v>PRODUCTION</v>
          </cell>
          <cell r="F565" t="str">
            <v>Couturière</v>
          </cell>
          <cell r="G565" t="str">
            <v>P7 AR</v>
          </cell>
          <cell r="H565" t="str">
            <v>Afif</v>
          </cell>
          <cell r="I565" t="str">
            <v>B</v>
          </cell>
          <cell r="J565" t="str">
            <v>DIRECTS</v>
          </cell>
          <cell r="K565" t="str">
            <v>Variable cost at standard</v>
          </cell>
          <cell r="L565" t="str">
            <v>OUVRIERE SPECIALISE</v>
          </cell>
          <cell r="M565">
            <v>45447</v>
          </cell>
          <cell r="N565"/>
          <cell r="O565">
            <v>19</v>
          </cell>
          <cell r="P565"/>
          <cell r="Q565"/>
          <cell r="R565"/>
          <cell r="S565" t="str">
            <v>CDD</v>
          </cell>
          <cell r="T565" t="str">
            <v>Contractuel</v>
          </cell>
          <cell r="U565">
            <v>45505</v>
          </cell>
          <cell r="V565">
            <v>45535</v>
          </cell>
        </row>
        <row r="566">
          <cell r="A566">
            <v>2467</v>
          </cell>
          <cell r="B566" t="str">
            <v>Madame</v>
          </cell>
          <cell r="C566" t="str">
            <v>TORKHANI NARJES</v>
          </cell>
          <cell r="D566" t="str">
            <v>SAGE Tunisia</v>
          </cell>
          <cell r="E566" t="str">
            <v>PRODUCTION</v>
          </cell>
          <cell r="F566" t="str">
            <v>Couturière</v>
          </cell>
          <cell r="G566" t="str">
            <v>P7 AR</v>
          </cell>
          <cell r="H566" t="str">
            <v>Afif</v>
          </cell>
          <cell r="I566" t="str">
            <v>B</v>
          </cell>
          <cell r="J566" t="str">
            <v>DIRECTS</v>
          </cell>
          <cell r="K566" t="str">
            <v>Variable cost at standard</v>
          </cell>
          <cell r="L566" t="str">
            <v>OUVRIERE SPECIALISE</v>
          </cell>
          <cell r="M566">
            <v>45447</v>
          </cell>
          <cell r="N566"/>
          <cell r="O566">
            <v>19</v>
          </cell>
          <cell r="P566"/>
          <cell r="Q566"/>
          <cell r="R566"/>
          <cell r="S566" t="str">
            <v>CDD</v>
          </cell>
          <cell r="T566" t="str">
            <v>Contractuel</v>
          </cell>
          <cell r="U566">
            <v>45505</v>
          </cell>
          <cell r="V566">
            <v>45535</v>
          </cell>
        </row>
        <row r="567">
          <cell r="A567">
            <v>2469</v>
          </cell>
          <cell r="B567" t="str">
            <v>Madame</v>
          </cell>
          <cell r="C567" t="str">
            <v>HAMMAMI MARAM</v>
          </cell>
          <cell r="D567" t="str">
            <v>SAGE Tunisia</v>
          </cell>
          <cell r="E567" t="str">
            <v>PRODUCTION</v>
          </cell>
          <cell r="F567" t="str">
            <v>Couturière</v>
          </cell>
          <cell r="G567" t="str">
            <v>P7 AR</v>
          </cell>
          <cell r="H567" t="str">
            <v>Afif</v>
          </cell>
          <cell r="I567" t="str">
            <v>B</v>
          </cell>
          <cell r="J567" t="str">
            <v>DIRECTS</v>
          </cell>
          <cell r="K567" t="str">
            <v>Variable cost at standard</v>
          </cell>
          <cell r="L567" t="str">
            <v>OUVRIERE SPECIALISE</v>
          </cell>
          <cell r="M567">
            <v>45448</v>
          </cell>
          <cell r="O567">
            <v>19</v>
          </cell>
          <cell r="P567"/>
          <cell r="S567" t="str">
            <v>CDD</v>
          </cell>
          <cell r="T567" t="str">
            <v>Contractuel</v>
          </cell>
          <cell r="U567">
            <v>45505</v>
          </cell>
          <cell r="V567">
            <v>45535</v>
          </cell>
        </row>
        <row r="568">
          <cell r="A568">
            <v>2470</v>
          </cell>
          <cell r="B568" t="str">
            <v>Madame</v>
          </cell>
          <cell r="C568" t="str">
            <v xml:space="preserve">GHOUL NEILA </v>
          </cell>
          <cell r="D568" t="str">
            <v>SAGE Tunisia</v>
          </cell>
          <cell r="E568" t="str">
            <v>PRODUCTION</v>
          </cell>
          <cell r="F568" t="str">
            <v>Couturière</v>
          </cell>
          <cell r="G568" t="str">
            <v>P7 AR</v>
          </cell>
          <cell r="H568" t="str">
            <v>Afif</v>
          </cell>
          <cell r="I568" t="str">
            <v>B</v>
          </cell>
          <cell r="J568" t="str">
            <v>DIRECTS</v>
          </cell>
          <cell r="K568" t="str">
            <v>Variable cost at standard</v>
          </cell>
          <cell r="L568" t="str">
            <v>OUVRIERE SPECIALISE</v>
          </cell>
          <cell r="M568">
            <v>45448</v>
          </cell>
          <cell r="O568">
            <v>19</v>
          </cell>
          <cell r="P568"/>
          <cell r="S568" t="str">
            <v>CDD</v>
          </cell>
          <cell r="T568" t="str">
            <v>Contractuel</v>
          </cell>
          <cell r="U568">
            <v>45505</v>
          </cell>
          <cell r="V568">
            <v>45535</v>
          </cell>
        </row>
        <row r="569">
          <cell r="A569">
            <v>2471</v>
          </cell>
          <cell r="B569" t="str">
            <v>Madame</v>
          </cell>
          <cell r="C569" t="str">
            <v>OUECHTETI RIHAB</v>
          </cell>
          <cell r="D569" t="str">
            <v>SAGE Tunisia</v>
          </cell>
          <cell r="E569" t="str">
            <v>PRODUCTION</v>
          </cell>
          <cell r="F569" t="str">
            <v>Couturière</v>
          </cell>
          <cell r="G569" t="str">
            <v>P7 AR</v>
          </cell>
          <cell r="H569" t="str">
            <v>Afif</v>
          </cell>
          <cell r="I569" t="str">
            <v>B</v>
          </cell>
          <cell r="J569" t="str">
            <v>DIRECTS</v>
          </cell>
          <cell r="K569" t="str">
            <v>Variable cost at standard</v>
          </cell>
          <cell r="L569" t="str">
            <v>OUVRIERE SPECIALISE</v>
          </cell>
          <cell r="M569">
            <v>45448</v>
          </cell>
          <cell r="O569">
            <v>19</v>
          </cell>
          <cell r="P569"/>
          <cell r="S569" t="str">
            <v>CDD</v>
          </cell>
          <cell r="T569" t="str">
            <v>Contractuel</v>
          </cell>
          <cell r="U569">
            <v>45505</v>
          </cell>
          <cell r="V569">
            <v>45535</v>
          </cell>
        </row>
        <row r="570">
          <cell r="A570">
            <v>2472</v>
          </cell>
          <cell r="B570" t="str">
            <v>Madame</v>
          </cell>
          <cell r="C570" t="str">
            <v>GHANMI ABIR</v>
          </cell>
          <cell r="D570" t="str">
            <v>SAGE Tunisia</v>
          </cell>
          <cell r="E570" t="str">
            <v>PRODUCTION</v>
          </cell>
          <cell r="F570" t="str">
            <v>Couturière</v>
          </cell>
          <cell r="G570" t="str">
            <v>P7 AR</v>
          </cell>
          <cell r="H570" t="str">
            <v>Afif</v>
          </cell>
          <cell r="I570" t="str">
            <v>B</v>
          </cell>
          <cell r="J570" t="str">
            <v>DIRECTS</v>
          </cell>
          <cell r="K570" t="str">
            <v>Variable cost at standard</v>
          </cell>
          <cell r="L570" t="str">
            <v>OUVRIERE SPECIALISE</v>
          </cell>
          <cell r="M570">
            <v>45448</v>
          </cell>
          <cell r="O570">
            <v>19</v>
          </cell>
          <cell r="P570"/>
          <cell r="S570" t="str">
            <v>CDD</v>
          </cell>
          <cell r="T570" t="str">
            <v>Contractuel</v>
          </cell>
          <cell r="U570">
            <v>45505</v>
          </cell>
          <cell r="V570">
            <v>45535</v>
          </cell>
        </row>
        <row r="571">
          <cell r="A571">
            <v>2473</v>
          </cell>
          <cell r="B571" t="str">
            <v>Madame</v>
          </cell>
          <cell r="C571" t="str">
            <v>HAJJI NOUR EL HOUDA</v>
          </cell>
          <cell r="D571" t="str">
            <v>SAGE Tunisia</v>
          </cell>
          <cell r="E571" t="str">
            <v>PRODUCTION</v>
          </cell>
          <cell r="F571" t="str">
            <v>Contrôle qualité</v>
          </cell>
          <cell r="G571" t="str">
            <v>P7 AR</v>
          </cell>
          <cell r="H571" t="str">
            <v>FAYCEL</v>
          </cell>
          <cell r="I571" t="str">
            <v>B</v>
          </cell>
          <cell r="J571" t="str">
            <v>INDIRECTS</v>
          </cell>
          <cell r="K571" t="str">
            <v>Variable cost at standard</v>
          </cell>
          <cell r="L571" t="str">
            <v>OUVRIERE SPECIALISE</v>
          </cell>
          <cell r="M571">
            <v>45450</v>
          </cell>
          <cell r="N571"/>
          <cell r="O571">
            <v>19</v>
          </cell>
          <cell r="P571"/>
          <cell r="Q571"/>
          <cell r="R571"/>
          <cell r="S571" t="str">
            <v>CDD</v>
          </cell>
          <cell r="T571" t="str">
            <v>Contractuel</v>
          </cell>
          <cell r="U571">
            <v>45505</v>
          </cell>
          <cell r="V571">
            <v>45535</v>
          </cell>
        </row>
        <row r="572">
          <cell r="A572">
            <v>2482</v>
          </cell>
          <cell r="B572" t="str">
            <v>Madame</v>
          </cell>
          <cell r="C572" t="str">
            <v>DAAGI OUMAIMA</v>
          </cell>
          <cell r="D572" t="str">
            <v>SAGE Tunisia</v>
          </cell>
          <cell r="E572" t="str">
            <v>PRODUCTION</v>
          </cell>
          <cell r="F572" t="str">
            <v>Contrôle qualité</v>
          </cell>
          <cell r="G572" t="str">
            <v>P7 AR</v>
          </cell>
          <cell r="H572" t="str">
            <v>FAYCEL</v>
          </cell>
          <cell r="I572" t="str">
            <v>B</v>
          </cell>
          <cell r="J572" t="str">
            <v>INDIRECTS</v>
          </cell>
          <cell r="K572" t="str">
            <v>Variable cost at standard</v>
          </cell>
          <cell r="L572" t="str">
            <v>OUVRIERE SPECIALISE</v>
          </cell>
          <cell r="M572">
            <v>45450</v>
          </cell>
          <cell r="O572">
            <v>19</v>
          </cell>
          <cell r="P572"/>
          <cell r="S572" t="str">
            <v>CDD</v>
          </cell>
          <cell r="T572" t="str">
            <v>Contractuel</v>
          </cell>
          <cell r="U572">
            <v>45505</v>
          </cell>
          <cell r="V572">
            <v>45535</v>
          </cell>
        </row>
        <row r="573">
          <cell r="A573">
            <v>2491</v>
          </cell>
          <cell r="B573" t="str">
            <v>Madame</v>
          </cell>
          <cell r="C573" t="str">
            <v>MEJRI DALEL</v>
          </cell>
          <cell r="D573" t="str">
            <v>SAGE Tunisia</v>
          </cell>
          <cell r="E573" t="str">
            <v>PRODUCTION</v>
          </cell>
          <cell r="F573" t="str">
            <v>Contrôle qualité</v>
          </cell>
          <cell r="G573" t="str">
            <v>P7 AR</v>
          </cell>
          <cell r="H573" t="str">
            <v>FAYCEL</v>
          </cell>
          <cell r="I573" t="str">
            <v>B</v>
          </cell>
          <cell r="J573" t="str">
            <v>INDIRECTS</v>
          </cell>
          <cell r="K573" t="str">
            <v>Variable cost at standard</v>
          </cell>
          <cell r="L573" t="str">
            <v>OUVRIERE SPECIALISE</v>
          </cell>
          <cell r="M573">
            <v>45451</v>
          </cell>
          <cell r="O573">
            <v>19</v>
          </cell>
          <cell r="P573"/>
          <cell r="S573" t="str">
            <v>CDD</v>
          </cell>
          <cell r="T573" t="str">
            <v>Contractuel</v>
          </cell>
          <cell r="U573">
            <v>45505</v>
          </cell>
          <cell r="V573">
            <v>45535</v>
          </cell>
        </row>
        <row r="574">
          <cell r="A574">
            <v>2501</v>
          </cell>
          <cell r="B574" t="str">
            <v>Madame</v>
          </cell>
          <cell r="C574" t="str">
            <v>DAKHLAOUI NABIHA</v>
          </cell>
          <cell r="D574" t="str">
            <v>SAGE Tunisia</v>
          </cell>
          <cell r="E574" t="str">
            <v>PRODUCTION</v>
          </cell>
          <cell r="F574" t="str">
            <v>Couturière</v>
          </cell>
          <cell r="G574" t="str">
            <v>P7 AR</v>
          </cell>
          <cell r="H574" t="str">
            <v>Afif</v>
          </cell>
          <cell r="I574" t="str">
            <v>B</v>
          </cell>
          <cell r="J574" t="str">
            <v>DIRECTS</v>
          </cell>
          <cell r="K574" t="str">
            <v>Variable cost at standard</v>
          </cell>
          <cell r="L574" t="str">
            <v>OUVRIERE SPECIALISE</v>
          </cell>
          <cell r="M574">
            <v>45462</v>
          </cell>
          <cell r="O574">
            <v>19</v>
          </cell>
          <cell r="P574"/>
          <cell r="S574" t="str">
            <v>CDD</v>
          </cell>
          <cell r="T574" t="str">
            <v>Contractuel</v>
          </cell>
          <cell r="U574">
            <v>45505</v>
          </cell>
          <cell r="V574">
            <v>45535</v>
          </cell>
        </row>
        <row r="575">
          <cell r="A575">
            <v>2502</v>
          </cell>
          <cell r="B575" t="str">
            <v>Madame</v>
          </cell>
          <cell r="C575" t="str">
            <v>KHEDHRI MERVET</v>
          </cell>
          <cell r="D575" t="str">
            <v>SAGE Tunisia</v>
          </cell>
          <cell r="E575" t="str">
            <v>PRODUCTION</v>
          </cell>
          <cell r="F575" t="str">
            <v>Couturière</v>
          </cell>
          <cell r="G575" t="str">
            <v>P7 AR</v>
          </cell>
          <cell r="H575" t="str">
            <v>FAYCEL</v>
          </cell>
          <cell r="I575" t="str">
            <v>B</v>
          </cell>
          <cell r="J575" t="str">
            <v>DIRECTS</v>
          </cell>
          <cell r="K575" t="str">
            <v>Variable cost at standard</v>
          </cell>
          <cell r="L575" t="str">
            <v>OUVRIERE SPECIALISE</v>
          </cell>
          <cell r="M575">
            <v>45462</v>
          </cell>
          <cell r="O575">
            <v>19</v>
          </cell>
          <cell r="P575"/>
          <cell r="S575" t="str">
            <v>CDD</v>
          </cell>
          <cell r="T575" t="str">
            <v>Contractuel</v>
          </cell>
          <cell r="U575">
            <v>45505</v>
          </cell>
          <cell r="V575">
            <v>45535</v>
          </cell>
        </row>
        <row r="576">
          <cell r="A576">
            <v>2503</v>
          </cell>
          <cell r="B576" t="str">
            <v>Madame</v>
          </cell>
          <cell r="C576" t="str">
            <v>BEN ALI SONIA</v>
          </cell>
          <cell r="D576" t="str">
            <v>SAGE Tunisia</v>
          </cell>
          <cell r="E576" t="str">
            <v>PRODUCTION</v>
          </cell>
          <cell r="F576" t="str">
            <v>Couturière</v>
          </cell>
          <cell r="G576" t="str">
            <v>P7 AR</v>
          </cell>
          <cell r="H576" t="str">
            <v>Afif</v>
          </cell>
          <cell r="I576" t="str">
            <v>B</v>
          </cell>
          <cell r="J576" t="str">
            <v>DIRECTS</v>
          </cell>
          <cell r="K576" t="str">
            <v>Variable cost at standard</v>
          </cell>
          <cell r="L576" t="str">
            <v>OUVRIERE SPECIALISE</v>
          </cell>
          <cell r="M576">
            <v>45463</v>
          </cell>
          <cell r="O576">
            <v>19</v>
          </cell>
          <cell r="P576"/>
          <cell r="S576" t="str">
            <v>CDD</v>
          </cell>
          <cell r="T576" t="str">
            <v>Contractuel</v>
          </cell>
          <cell r="U576">
            <v>45505</v>
          </cell>
          <cell r="V576">
            <v>45535</v>
          </cell>
        </row>
        <row r="577">
          <cell r="A577">
            <v>2504</v>
          </cell>
          <cell r="B577" t="str">
            <v>Madame</v>
          </cell>
          <cell r="C577" t="str">
            <v>CHOUCHEN GHOFRANE</v>
          </cell>
          <cell r="D577" t="str">
            <v>SAGE Tunisia</v>
          </cell>
          <cell r="E577" t="str">
            <v>PRODUCTION</v>
          </cell>
          <cell r="F577" t="str">
            <v>Couturière</v>
          </cell>
          <cell r="G577" t="str">
            <v>P7 AR</v>
          </cell>
          <cell r="H577" t="str">
            <v>Afif</v>
          </cell>
          <cell r="I577" t="str">
            <v>B</v>
          </cell>
          <cell r="J577" t="str">
            <v>DIRECTS</v>
          </cell>
          <cell r="K577" t="str">
            <v>Variable cost at standard</v>
          </cell>
          <cell r="L577" t="str">
            <v>OUVRIERE SPECIALISE</v>
          </cell>
          <cell r="M577">
            <v>45464</v>
          </cell>
          <cell r="O577">
            <v>19</v>
          </cell>
          <cell r="P577"/>
          <cell r="S577" t="str">
            <v>CDD</v>
          </cell>
          <cell r="T577" t="str">
            <v>Contractuel</v>
          </cell>
          <cell r="U577">
            <v>45505</v>
          </cell>
          <cell r="V577">
            <v>45535</v>
          </cell>
        </row>
        <row r="578">
          <cell r="A578">
            <v>2506</v>
          </cell>
          <cell r="B578" t="str">
            <v>Madame</v>
          </cell>
          <cell r="C578" t="str">
            <v>AYOUBI CHIRAZ</v>
          </cell>
          <cell r="D578" t="str">
            <v>SAGE Tunisia</v>
          </cell>
          <cell r="E578" t="str">
            <v>PRODUCTION</v>
          </cell>
          <cell r="F578" t="str">
            <v>Couturière</v>
          </cell>
          <cell r="G578" t="str">
            <v>P7 AR</v>
          </cell>
          <cell r="H578" t="str">
            <v>FAYCEL</v>
          </cell>
          <cell r="I578" t="str">
            <v>B</v>
          </cell>
          <cell r="J578" t="str">
            <v>DIRECTS</v>
          </cell>
          <cell r="K578" t="str">
            <v>Variable cost at standard</v>
          </cell>
          <cell r="L578" t="str">
            <v>OUVRIERE SPECIALISE</v>
          </cell>
          <cell r="M578">
            <v>45464</v>
          </cell>
          <cell r="O578">
            <v>19</v>
          </cell>
          <cell r="P578"/>
          <cell r="S578" t="str">
            <v>CDD</v>
          </cell>
          <cell r="T578" t="str">
            <v>Contractuel</v>
          </cell>
          <cell r="U578">
            <v>45505</v>
          </cell>
          <cell r="V578">
            <v>45535</v>
          </cell>
        </row>
        <row r="579">
          <cell r="A579">
            <v>2507</v>
          </cell>
          <cell r="B579" t="str">
            <v>Madame</v>
          </cell>
          <cell r="C579" t="str">
            <v>DRIDI AHLEM</v>
          </cell>
          <cell r="D579" t="str">
            <v>SAGE Tunisia</v>
          </cell>
          <cell r="E579" t="str">
            <v>PRODUCTION</v>
          </cell>
          <cell r="F579" t="str">
            <v>Couturière</v>
          </cell>
          <cell r="G579" t="str">
            <v>P7 AR</v>
          </cell>
          <cell r="H579" t="str">
            <v>FAYCEL</v>
          </cell>
          <cell r="I579" t="str">
            <v>B</v>
          </cell>
          <cell r="J579" t="str">
            <v>DIRECTS</v>
          </cell>
          <cell r="K579" t="str">
            <v>Variable cost at standard</v>
          </cell>
          <cell r="L579" t="str">
            <v>OUVRIERE SPECIALISE</v>
          </cell>
          <cell r="M579">
            <v>45467</v>
          </cell>
          <cell r="O579">
            <v>19</v>
          </cell>
          <cell r="P579"/>
          <cell r="S579" t="str">
            <v>CDD</v>
          </cell>
          <cell r="T579" t="str">
            <v>Contractuel</v>
          </cell>
          <cell r="U579">
            <v>45505</v>
          </cell>
          <cell r="V579">
            <v>45535</v>
          </cell>
        </row>
        <row r="580">
          <cell r="A580">
            <v>375</v>
          </cell>
          <cell r="B580" t="str">
            <v>Mlle</v>
          </cell>
          <cell r="C580" t="str">
            <v>ENNABLI RANIA</v>
          </cell>
          <cell r="D580" t="str">
            <v>SAGE Tunisia</v>
          </cell>
          <cell r="E580" t="str">
            <v>PRODUCTION</v>
          </cell>
          <cell r="F580" t="str">
            <v>Team leader</v>
          </cell>
          <cell r="G580" t="str">
            <v>Panda</v>
          </cell>
          <cell r="H580" t="str">
            <v>FAWZI SENDESNI</v>
          </cell>
          <cell r="I580" t="str">
            <v>B</v>
          </cell>
          <cell r="J580" t="str">
            <v>INDIRECTS</v>
          </cell>
          <cell r="K580" t="str">
            <v>Variable cost at standard</v>
          </cell>
          <cell r="L580" t="str">
            <v>OUVRIERE SPECIALISE</v>
          </cell>
          <cell r="M580">
            <v>44144</v>
          </cell>
          <cell r="O580">
            <v>19</v>
          </cell>
          <cell r="P580"/>
          <cell r="Q580"/>
          <cell r="R580"/>
          <cell r="S580" t="str">
            <v>CDD</v>
          </cell>
          <cell r="T580" t="str">
            <v>Contractuel</v>
          </cell>
          <cell r="U580">
            <v>45505</v>
          </cell>
          <cell r="V580">
            <v>45535</v>
          </cell>
        </row>
        <row r="581">
          <cell r="A581">
            <v>378</v>
          </cell>
          <cell r="B581" t="str">
            <v>Mlle</v>
          </cell>
          <cell r="C581" t="str">
            <v>BEN SAID NABIHA</v>
          </cell>
          <cell r="D581" t="str">
            <v>SAGE Tunisia</v>
          </cell>
          <cell r="E581" t="str">
            <v>PRODUCTION</v>
          </cell>
          <cell r="F581" t="str">
            <v>Couturière</v>
          </cell>
          <cell r="G581" t="str">
            <v>Panda</v>
          </cell>
          <cell r="H581" t="str">
            <v>FAWZI SENDESNI</v>
          </cell>
          <cell r="I581" t="str">
            <v>B</v>
          </cell>
          <cell r="J581" t="str">
            <v>DIRECTS</v>
          </cell>
          <cell r="K581" t="str">
            <v>Variable cost at standard</v>
          </cell>
          <cell r="L581" t="str">
            <v>OUVRIERE SPECIALISE</v>
          </cell>
          <cell r="M581">
            <v>44144</v>
          </cell>
          <cell r="O581">
            <v>19</v>
          </cell>
          <cell r="P581"/>
          <cell r="Q581"/>
          <cell r="R581"/>
          <cell r="S581" t="str">
            <v>CDD</v>
          </cell>
          <cell r="T581" t="str">
            <v>Contractuel</v>
          </cell>
          <cell r="U581">
            <v>45505</v>
          </cell>
          <cell r="V581">
            <v>45535</v>
          </cell>
        </row>
        <row r="582">
          <cell r="A582">
            <v>524</v>
          </cell>
          <cell r="B582" t="str">
            <v>Madame</v>
          </cell>
          <cell r="C582" t="str">
            <v>GHARBI OLFA</v>
          </cell>
          <cell r="D582" t="str">
            <v>SAGE Tunisia</v>
          </cell>
          <cell r="E582" t="str">
            <v>PRODUCTION</v>
          </cell>
          <cell r="F582" t="str">
            <v>Couturière</v>
          </cell>
          <cell r="G582" t="str">
            <v>Panda</v>
          </cell>
          <cell r="H582" t="str">
            <v>FAWZI SENDESNI</v>
          </cell>
          <cell r="I582" t="str">
            <v>B</v>
          </cell>
          <cell r="J582" t="str">
            <v>DIRECTS</v>
          </cell>
          <cell r="K582" t="str">
            <v>Variable cost at standard</v>
          </cell>
          <cell r="L582" t="str">
            <v>OUVRIERE SPECIALISE</v>
          </cell>
          <cell r="M582">
            <v>44285</v>
          </cell>
          <cell r="N582" t="str">
            <v/>
          </cell>
          <cell r="O582">
            <v>19</v>
          </cell>
          <cell r="P582"/>
          <cell r="Q582"/>
          <cell r="R582"/>
          <cell r="S582" t="str">
            <v>CDD</v>
          </cell>
          <cell r="T582" t="str">
            <v>Contractuel</v>
          </cell>
          <cell r="U582">
            <v>45505</v>
          </cell>
          <cell r="V582">
            <v>45535</v>
          </cell>
        </row>
        <row r="583">
          <cell r="A583">
            <v>531</v>
          </cell>
          <cell r="B583" t="str">
            <v>Mlle</v>
          </cell>
          <cell r="C583" t="str">
            <v>TABOUBI DHEKRA</v>
          </cell>
          <cell r="D583" t="str">
            <v>SAGE Tunisia</v>
          </cell>
          <cell r="E583" t="str">
            <v>PRODUCTION</v>
          </cell>
          <cell r="F583" t="str">
            <v>Alimentatrice</v>
          </cell>
          <cell r="G583" t="str">
            <v>Panda</v>
          </cell>
          <cell r="H583" t="str">
            <v>FAWZI SENDESNI</v>
          </cell>
          <cell r="I583" t="str">
            <v>B</v>
          </cell>
          <cell r="J583" t="str">
            <v>DIRECTS</v>
          </cell>
          <cell r="K583" t="str">
            <v>Variable cost at standard</v>
          </cell>
          <cell r="L583" t="str">
            <v>OUVRIERE SPECIALISE</v>
          </cell>
          <cell r="M583">
            <v>44287</v>
          </cell>
          <cell r="N583" t="str">
            <v/>
          </cell>
          <cell r="O583">
            <v>19</v>
          </cell>
          <cell r="P583"/>
          <cell r="Q583"/>
          <cell r="R583"/>
          <cell r="S583" t="str">
            <v>CDD</v>
          </cell>
          <cell r="T583" t="str">
            <v>Contractuel</v>
          </cell>
          <cell r="U583">
            <v>45505</v>
          </cell>
          <cell r="V583">
            <v>45535</v>
          </cell>
        </row>
        <row r="584">
          <cell r="A584">
            <v>536</v>
          </cell>
          <cell r="B584" t="str">
            <v>Madame</v>
          </cell>
          <cell r="C584" t="str">
            <v>CHIHAOUI NADIA</v>
          </cell>
          <cell r="D584" t="str">
            <v>SAGE Tunisia</v>
          </cell>
          <cell r="E584" t="str">
            <v>PRODUCTION</v>
          </cell>
          <cell r="F584" t="str">
            <v>Couturière</v>
          </cell>
          <cell r="G584" t="str">
            <v>Panda</v>
          </cell>
          <cell r="H584" t="str">
            <v>FAWZI SENDESNI</v>
          </cell>
          <cell r="I584" t="str">
            <v>B</v>
          </cell>
          <cell r="J584" t="str">
            <v>DIRECTS</v>
          </cell>
          <cell r="K584" t="str">
            <v>Variable cost at standard</v>
          </cell>
          <cell r="L584" t="str">
            <v>OUVRIERE SPECIALISE</v>
          </cell>
          <cell r="M584">
            <v>44287</v>
          </cell>
          <cell r="N584" t="str">
            <v/>
          </cell>
          <cell r="O584">
            <v>19</v>
          </cell>
          <cell r="P584"/>
          <cell r="Q584"/>
          <cell r="R584"/>
          <cell r="S584" t="str">
            <v>CDD</v>
          </cell>
          <cell r="T584" t="str">
            <v>Contractuel</v>
          </cell>
          <cell r="U584">
            <v>45505</v>
          </cell>
          <cell r="V584">
            <v>45535</v>
          </cell>
        </row>
        <row r="585">
          <cell r="A585">
            <v>784</v>
          </cell>
          <cell r="B585" t="str">
            <v>Monsieur</v>
          </cell>
          <cell r="C585" t="str">
            <v>JELASSI NEJI</v>
          </cell>
          <cell r="D585" t="str">
            <v>SAGE Tunisia</v>
          </cell>
          <cell r="E585" t="str">
            <v>PRODUCTION</v>
          </cell>
          <cell r="F585" t="str">
            <v>Couturière</v>
          </cell>
          <cell r="G585" t="str">
            <v>Panda</v>
          </cell>
          <cell r="H585" t="str">
            <v>FAWZI SENDESNI</v>
          </cell>
          <cell r="I585" t="str">
            <v>B</v>
          </cell>
          <cell r="J585" t="str">
            <v>DIRECTS</v>
          </cell>
          <cell r="K585" t="str">
            <v>Variable cost at standard</v>
          </cell>
          <cell r="L585" t="str">
            <v>OUVRIER ORDINAIRE</v>
          </cell>
          <cell r="M585">
            <v>44215</v>
          </cell>
          <cell r="O585">
            <v>19</v>
          </cell>
          <cell r="P585"/>
          <cell r="Q585"/>
          <cell r="R585"/>
          <cell r="S585" t="str">
            <v>CDD</v>
          </cell>
          <cell r="T585" t="str">
            <v>Contractuel</v>
          </cell>
          <cell r="U585">
            <v>45505</v>
          </cell>
          <cell r="V585">
            <v>45535</v>
          </cell>
        </row>
        <row r="586">
          <cell r="A586">
            <v>799</v>
          </cell>
          <cell r="B586" t="str">
            <v>Monsieur</v>
          </cell>
          <cell r="C586" t="str">
            <v>SALLAMI MOHAMED LAMJED</v>
          </cell>
          <cell r="D586" t="str">
            <v>SAGE Tunisia</v>
          </cell>
          <cell r="E586" t="str">
            <v>PRODUCTION</v>
          </cell>
          <cell r="F586" t="str">
            <v>WIRE</v>
          </cell>
          <cell r="G586" t="str">
            <v>Panda</v>
          </cell>
          <cell r="H586" t="str">
            <v>FAWZI SENDESNI</v>
          </cell>
          <cell r="I586" t="str">
            <v>B</v>
          </cell>
          <cell r="J586" t="str">
            <v>DIRECTS</v>
          </cell>
          <cell r="K586" t="str">
            <v>Variable cost at standard</v>
          </cell>
          <cell r="L586" t="str">
            <v>OUVRIER ORDINAIRE</v>
          </cell>
          <cell r="M586">
            <v>44580</v>
          </cell>
          <cell r="O586">
            <v>19</v>
          </cell>
          <cell r="P586"/>
          <cell r="Q586"/>
          <cell r="R586"/>
          <cell r="S586" t="str">
            <v>CDD</v>
          </cell>
          <cell r="T586" t="str">
            <v>Contractuel</v>
          </cell>
          <cell r="U586">
            <v>45505</v>
          </cell>
          <cell r="V586">
            <v>45535</v>
          </cell>
        </row>
        <row r="587">
          <cell r="A587">
            <v>811</v>
          </cell>
          <cell r="B587" t="str">
            <v>Monsieur</v>
          </cell>
          <cell r="C587" t="str">
            <v>AYARI ABDELHAFIDH</v>
          </cell>
          <cell r="D587" t="str">
            <v>SAGE Tunisia</v>
          </cell>
          <cell r="E587" t="str">
            <v>PRODUCTION</v>
          </cell>
          <cell r="F587" t="str">
            <v>Couturière</v>
          </cell>
          <cell r="G587" t="str">
            <v>Panda</v>
          </cell>
          <cell r="H587" t="str">
            <v>FAWZI SENDESNI</v>
          </cell>
          <cell r="I587" t="str">
            <v>B</v>
          </cell>
          <cell r="J587" t="str">
            <v>DIRECTS</v>
          </cell>
          <cell r="K587" t="str">
            <v>Variable cost at standard</v>
          </cell>
          <cell r="L587" t="str">
            <v>OUVRIER SPECIALISE</v>
          </cell>
          <cell r="M587">
            <v>44581</v>
          </cell>
          <cell r="O587">
            <v>19</v>
          </cell>
          <cell r="P587"/>
          <cell r="Q587"/>
          <cell r="R587"/>
          <cell r="S587" t="str">
            <v>CDD</v>
          </cell>
          <cell r="T587" t="str">
            <v>Contractuel</v>
          </cell>
          <cell r="U587">
            <v>45505</v>
          </cell>
          <cell r="V587">
            <v>45565</v>
          </cell>
        </row>
        <row r="588">
          <cell r="A588">
            <v>1224</v>
          </cell>
          <cell r="B588" t="str">
            <v>Madame</v>
          </cell>
          <cell r="C588" t="str">
            <v>HERMI SAFIA</v>
          </cell>
          <cell r="D588" t="str">
            <v>SAGE Tunisia</v>
          </cell>
          <cell r="E588" t="str">
            <v>PRODUCTION</v>
          </cell>
          <cell r="F588" t="str">
            <v>WIRE</v>
          </cell>
          <cell r="G588" t="str">
            <v>Panda</v>
          </cell>
          <cell r="H588" t="str">
            <v>FAWZI SENDESNI</v>
          </cell>
          <cell r="I588" t="str">
            <v>B</v>
          </cell>
          <cell r="J588" t="str">
            <v>DIRECTS</v>
          </cell>
          <cell r="K588" t="str">
            <v>Variable cost at standard</v>
          </cell>
          <cell r="L588" t="str">
            <v>OUVRIER ORDINAIRE</v>
          </cell>
          <cell r="M588">
            <v>44939</v>
          </cell>
          <cell r="N588"/>
          <cell r="O588">
            <v>19</v>
          </cell>
          <cell r="P588"/>
          <cell r="Q588"/>
          <cell r="R588"/>
          <cell r="S588" t="str">
            <v>CDD</v>
          </cell>
          <cell r="T588" t="str">
            <v>Contractuel</v>
          </cell>
          <cell r="U588">
            <v>45505</v>
          </cell>
          <cell r="V588">
            <v>45535</v>
          </cell>
        </row>
        <row r="589">
          <cell r="A589">
            <v>1356</v>
          </cell>
          <cell r="B589" t="str">
            <v>Mlle</v>
          </cell>
          <cell r="C589" t="str">
            <v>CHAABENI EMNA</v>
          </cell>
          <cell r="D589" t="str">
            <v>SAGE Tunisia</v>
          </cell>
          <cell r="E589" t="str">
            <v>PRODUCTION</v>
          </cell>
          <cell r="F589" t="str">
            <v>Contrôle qualité</v>
          </cell>
          <cell r="G589" t="str">
            <v>Panda</v>
          </cell>
          <cell r="H589" t="str">
            <v>FAWZI SENDESNI</v>
          </cell>
          <cell r="I589" t="str">
            <v>B</v>
          </cell>
          <cell r="J589" t="str">
            <v>INDIRECTS</v>
          </cell>
          <cell r="K589" t="str">
            <v>Variable cost at standard</v>
          </cell>
          <cell r="L589" t="str">
            <v>OUVRIERE SPECIALISE</v>
          </cell>
          <cell r="M589">
            <v>44999</v>
          </cell>
          <cell r="O589">
            <v>19</v>
          </cell>
          <cell r="P589"/>
          <cell r="Q589"/>
          <cell r="R589"/>
          <cell r="S589" t="str">
            <v>CDD</v>
          </cell>
          <cell r="T589" t="str">
            <v>Contractuel</v>
          </cell>
          <cell r="U589">
            <v>45505</v>
          </cell>
          <cell r="V589">
            <v>45565</v>
          </cell>
        </row>
        <row r="590">
          <cell r="A590">
            <v>1450</v>
          </cell>
          <cell r="B590" t="str">
            <v>Mlle</v>
          </cell>
          <cell r="C590" t="str">
            <v>ARBI NAHLA</v>
          </cell>
          <cell r="D590" t="str">
            <v>SAGE Tunisia</v>
          </cell>
          <cell r="E590" t="str">
            <v>PRODUCTION</v>
          </cell>
          <cell r="F590" t="str">
            <v>WIRE</v>
          </cell>
          <cell r="G590" t="str">
            <v>Panda</v>
          </cell>
          <cell r="H590" t="str">
            <v>FAWZI SENDESNI</v>
          </cell>
          <cell r="I590" t="str">
            <v>B</v>
          </cell>
          <cell r="J590" t="str">
            <v>DIRECTS</v>
          </cell>
          <cell r="K590" t="str">
            <v>Variable cost at standard</v>
          </cell>
          <cell r="L590" t="str">
            <v>OUVRIER SPECIALISE</v>
          </cell>
          <cell r="M590">
            <v>45049</v>
          </cell>
          <cell r="O590">
            <v>19</v>
          </cell>
          <cell r="P590"/>
          <cell r="Q590"/>
          <cell r="R590"/>
          <cell r="S590" t="str">
            <v>CDD</v>
          </cell>
          <cell r="T590" t="str">
            <v>Contractuel</v>
          </cell>
          <cell r="U590">
            <v>45505</v>
          </cell>
          <cell r="V590">
            <v>45535</v>
          </cell>
        </row>
        <row r="591">
          <cell r="A591">
            <v>1474</v>
          </cell>
          <cell r="B591" t="str">
            <v>Mlle</v>
          </cell>
          <cell r="C591" t="str">
            <v>HDHILI AHLEM</v>
          </cell>
          <cell r="D591" t="str">
            <v>SAGE Tunisia</v>
          </cell>
          <cell r="E591" t="str">
            <v>PRODUCTION</v>
          </cell>
          <cell r="F591" t="str">
            <v>WIRE</v>
          </cell>
          <cell r="G591" t="str">
            <v>Panda</v>
          </cell>
          <cell r="H591" t="str">
            <v>FAWZI SENDESNI</v>
          </cell>
          <cell r="I591" t="str">
            <v>B</v>
          </cell>
          <cell r="J591" t="str">
            <v>DIRECTS</v>
          </cell>
          <cell r="K591" t="str">
            <v>Variable cost at standard</v>
          </cell>
          <cell r="L591" t="str">
            <v>OUVRIER SPECIALISE</v>
          </cell>
          <cell r="M591">
            <v>45056</v>
          </cell>
          <cell r="O591">
            <v>19</v>
          </cell>
          <cell r="P591"/>
          <cell r="Q591"/>
          <cell r="R591"/>
          <cell r="S591" t="str">
            <v>CDD</v>
          </cell>
          <cell r="T591" t="str">
            <v>Contractuel</v>
          </cell>
          <cell r="U591">
            <v>45505</v>
          </cell>
          <cell r="V591">
            <v>45535</v>
          </cell>
        </row>
        <row r="592">
          <cell r="A592">
            <v>1477</v>
          </cell>
          <cell r="B592" t="str">
            <v>Madame</v>
          </cell>
          <cell r="C592" t="str">
            <v>IFAOUI NAIMA</v>
          </cell>
          <cell r="D592" t="str">
            <v>SAGE Tunisia</v>
          </cell>
          <cell r="E592" t="str">
            <v>PRODUCTION</v>
          </cell>
          <cell r="F592" t="str">
            <v>WIRE</v>
          </cell>
          <cell r="G592" t="str">
            <v>Panda</v>
          </cell>
          <cell r="H592" t="str">
            <v>FAWZI SENDESNI</v>
          </cell>
          <cell r="I592" t="str">
            <v>B</v>
          </cell>
          <cell r="J592" t="str">
            <v>DIRECTS</v>
          </cell>
          <cell r="K592" t="str">
            <v>Variable cost at standard</v>
          </cell>
          <cell r="L592" t="str">
            <v>OUVRIER SPECIALISE</v>
          </cell>
          <cell r="M592">
            <v>45056</v>
          </cell>
          <cell r="O592">
            <v>19</v>
          </cell>
          <cell r="P592"/>
          <cell r="Q592"/>
          <cell r="R592"/>
          <cell r="S592" t="str">
            <v>CDD</v>
          </cell>
          <cell r="T592" t="str">
            <v>Contractuel</v>
          </cell>
          <cell r="U592">
            <v>45505</v>
          </cell>
          <cell r="V592">
            <v>45535</v>
          </cell>
        </row>
        <row r="593">
          <cell r="A593">
            <v>1514</v>
          </cell>
          <cell r="B593" t="str">
            <v>Madame</v>
          </cell>
          <cell r="C593" t="str">
            <v>YOSSRA BOUAALEG</v>
          </cell>
          <cell r="D593" t="str">
            <v>SAGE Tunisia</v>
          </cell>
          <cell r="E593" t="str">
            <v>PRODUCTION</v>
          </cell>
          <cell r="F593" t="str">
            <v>Couturière</v>
          </cell>
          <cell r="G593" t="str">
            <v>Panda</v>
          </cell>
          <cell r="H593" t="str">
            <v>FAWZI SENDESNI</v>
          </cell>
          <cell r="I593" t="str">
            <v>B</v>
          </cell>
          <cell r="J593" t="str">
            <v>DIRECTS</v>
          </cell>
          <cell r="K593" t="str">
            <v>Variable cost at standard</v>
          </cell>
          <cell r="L593" t="str">
            <v>OUVRIER SPECIALISE</v>
          </cell>
          <cell r="M593">
            <v>45075</v>
          </cell>
          <cell r="O593">
            <v>19</v>
          </cell>
          <cell r="P593"/>
          <cell r="Q593"/>
          <cell r="R593"/>
          <cell r="S593" t="str">
            <v>CDD</v>
          </cell>
          <cell r="T593" t="str">
            <v>Contractuel</v>
          </cell>
          <cell r="U593">
            <v>45505</v>
          </cell>
          <cell r="V593">
            <v>45565</v>
          </cell>
        </row>
        <row r="594">
          <cell r="A594">
            <v>1519</v>
          </cell>
          <cell r="B594" t="str">
            <v>Madame</v>
          </cell>
          <cell r="C594" t="str">
            <v>GHARBI LAMIA</v>
          </cell>
          <cell r="D594" t="str">
            <v>SAGE Tunisia</v>
          </cell>
          <cell r="E594" t="str">
            <v>PRODUCTION</v>
          </cell>
          <cell r="F594" t="str">
            <v>Couturière</v>
          </cell>
          <cell r="G594" t="str">
            <v>Panda</v>
          </cell>
          <cell r="H594" t="str">
            <v>FAWZI SENDESNI</v>
          </cell>
          <cell r="I594" t="str">
            <v>B</v>
          </cell>
          <cell r="J594" t="str">
            <v>DIRECTS</v>
          </cell>
          <cell r="K594" t="str">
            <v>Variable cost at standard</v>
          </cell>
          <cell r="L594" t="str">
            <v>OUVRIER SPECIALISE</v>
          </cell>
          <cell r="M594">
            <v>45078</v>
          </cell>
          <cell r="O594">
            <v>19</v>
          </cell>
          <cell r="P594"/>
          <cell r="Q594"/>
          <cell r="R594"/>
          <cell r="S594" t="str">
            <v>CDD</v>
          </cell>
          <cell r="T594" t="str">
            <v>Contractuel</v>
          </cell>
          <cell r="U594">
            <v>45505</v>
          </cell>
          <cell r="V594">
            <v>45565</v>
          </cell>
        </row>
        <row r="595">
          <cell r="A595">
            <v>1530</v>
          </cell>
          <cell r="B595" t="str">
            <v>Madame</v>
          </cell>
          <cell r="C595" t="str">
            <v>JLASSI FAIZA</v>
          </cell>
          <cell r="D595" t="str">
            <v>SAGE Tunisia</v>
          </cell>
          <cell r="E595" t="str">
            <v>PRODUCTION</v>
          </cell>
          <cell r="F595" t="str">
            <v>Couturière</v>
          </cell>
          <cell r="G595" t="str">
            <v>Panda</v>
          </cell>
          <cell r="H595" t="str">
            <v>FAWZI SENDESNI</v>
          </cell>
          <cell r="I595" t="str">
            <v>B</v>
          </cell>
          <cell r="J595" t="str">
            <v>DIRECTS</v>
          </cell>
          <cell r="K595" t="str">
            <v>Variable cost at standard</v>
          </cell>
          <cell r="L595" t="str">
            <v>OUVRIER SPECIALISE</v>
          </cell>
          <cell r="M595">
            <v>45083</v>
          </cell>
          <cell r="O595">
            <v>19</v>
          </cell>
          <cell r="P595"/>
          <cell r="Q595"/>
          <cell r="R595"/>
          <cell r="S595" t="str">
            <v>CDD</v>
          </cell>
          <cell r="T595" t="str">
            <v>Contractuel</v>
          </cell>
          <cell r="U595">
            <v>45505</v>
          </cell>
          <cell r="V595">
            <v>45565</v>
          </cell>
        </row>
        <row r="596">
          <cell r="A596">
            <v>1568</v>
          </cell>
          <cell r="B596" t="str">
            <v>Madame</v>
          </cell>
          <cell r="C596" t="str">
            <v>BOUZIDI LOBNA</v>
          </cell>
          <cell r="D596" t="str">
            <v>SAGE Tunisia</v>
          </cell>
          <cell r="E596" t="str">
            <v>PRODUCTION</v>
          </cell>
          <cell r="F596" t="str">
            <v>Couturière</v>
          </cell>
          <cell r="G596" t="str">
            <v>Panda</v>
          </cell>
          <cell r="H596" t="str">
            <v>FAWZI SENDESNI</v>
          </cell>
          <cell r="I596" t="str">
            <v>B</v>
          </cell>
          <cell r="J596" t="str">
            <v>DIRECTS</v>
          </cell>
          <cell r="K596" t="str">
            <v>Variable cost at standard</v>
          </cell>
          <cell r="L596" t="str">
            <v>OUVRIERE SPECIALISE</v>
          </cell>
          <cell r="M596">
            <v>45110</v>
          </cell>
          <cell r="O596">
            <v>19</v>
          </cell>
          <cell r="P596"/>
          <cell r="Q596"/>
          <cell r="R596"/>
          <cell r="S596" t="str">
            <v>CDD</v>
          </cell>
          <cell r="T596" t="str">
            <v>Contractuel</v>
          </cell>
          <cell r="U596">
            <v>45505</v>
          </cell>
          <cell r="V596">
            <v>45565</v>
          </cell>
        </row>
        <row r="597">
          <cell r="A597">
            <v>1642</v>
          </cell>
          <cell r="B597" t="str">
            <v>Madame</v>
          </cell>
          <cell r="C597" t="str">
            <v>MOUELHI LEILA</v>
          </cell>
          <cell r="D597" t="str">
            <v>SAGE Tunisia</v>
          </cell>
          <cell r="E597" t="str">
            <v>PRODUCTION</v>
          </cell>
          <cell r="F597" t="str">
            <v>Couturière</v>
          </cell>
          <cell r="G597" t="str">
            <v>Panda</v>
          </cell>
          <cell r="H597" t="str">
            <v>FAWZI SENDESNI</v>
          </cell>
          <cell r="I597" t="str">
            <v>B</v>
          </cell>
          <cell r="J597" t="str">
            <v>DIRECTS</v>
          </cell>
          <cell r="K597" t="str">
            <v>Variable cost at standard</v>
          </cell>
          <cell r="L597" t="str">
            <v>OUVRIERE SPECIALISE</v>
          </cell>
          <cell r="M597">
            <v>45184</v>
          </cell>
          <cell r="O597">
            <v>19</v>
          </cell>
          <cell r="P597"/>
          <cell r="Q597"/>
          <cell r="R597"/>
          <cell r="S597" t="str">
            <v>CDD</v>
          </cell>
          <cell r="T597" t="str">
            <v>Contractuel</v>
          </cell>
          <cell r="U597">
            <v>45505</v>
          </cell>
          <cell r="V597">
            <v>45535</v>
          </cell>
        </row>
        <row r="598">
          <cell r="A598">
            <v>1687</v>
          </cell>
          <cell r="B598" t="str">
            <v>Monsieur</v>
          </cell>
          <cell r="C598" t="str">
            <v>MRAIDI AHMED</v>
          </cell>
          <cell r="D598" t="str">
            <v>SAGE Tunisia</v>
          </cell>
          <cell r="E598" t="str">
            <v>PRODUCTION</v>
          </cell>
          <cell r="F598" t="str">
            <v>Couturière</v>
          </cell>
          <cell r="G598" t="str">
            <v>Panda</v>
          </cell>
          <cell r="H598" t="str">
            <v>FAWZI SENDESNI</v>
          </cell>
          <cell r="I598" t="str">
            <v>B</v>
          </cell>
          <cell r="J598" t="str">
            <v>DIRECTS</v>
          </cell>
          <cell r="K598" t="str">
            <v>Variable cost at standard</v>
          </cell>
          <cell r="L598" t="str">
            <v>OUVRIERE SPECIALISE</v>
          </cell>
          <cell r="M598">
            <v>45209</v>
          </cell>
          <cell r="O598">
            <v>19</v>
          </cell>
          <cell r="P598"/>
          <cell r="Q598"/>
          <cell r="R598"/>
          <cell r="S598" t="str">
            <v>CDD</v>
          </cell>
          <cell r="T598" t="str">
            <v>Contractuel</v>
          </cell>
          <cell r="U598">
            <v>45505</v>
          </cell>
          <cell r="V598">
            <v>45535</v>
          </cell>
        </row>
        <row r="599">
          <cell r="A599">
            <v>1711</v>
          </cell>
          <cell r="B599" t="str">
            <v>Mlle</v>
          </cell>
          <cell r="C599" t="str">
            <v>HAMMAMI RIHAB</v>
          </cell>
          <cell r="D599" t="str">
            <v>SAGE Tunisia</v>
          </cell>
          <cell r="E599" t="str">
            <v>PRODUCTION</v>
          </cell>
          <cell r="F599" t="str">
            <v>Contrôle qualité</v>
          </cell>
          <cell r="G599" t="str">
            <v>Panda</v>
          </cell>
          <cell r="H599" t="str">
            <v>FAWZI SENDESNI</v>
          </cell>
          <cell r="I599" t="str">
            <v>B</v>
          </cell>
          <cell r="J599" t="str">
            <v>INDIRECTS</v>
          </cell>
          <cell r="K599" t="str">
            <v>Variable cost at standard</v>
          </cell>
          <cell r="L599" t="str">
            <v>OUVRIERE SPECIALISE</v>
          </cell>
          <cell r="M599">
            <v>45208</v>
          </cell>
          <cell r="O599">
            <v>19</v>
          </cell>
          <cell r="P599"/>
          <cell r="Q599"/>
          <cell r="R599"/>
          <cell r="S599" t="str">
            <v>CDD</v>
          </cell>
          <cell r="T599" t="str">
            <v>Contractuel</v>
          </cell>
          <cell r="U599">
            <v>45505</v>
          </cell>
          <cell r="V599">
            <v>45535</v>
          </cell>
        </row>
        <row r="600">
          <cell r="A600">
            <v>1771</v>
          </cell>
          <cell r="B600" t="str">
            <v>Madame</v>
          </cell>
          <cell r="C600" t="str">
            <v>RIAHI MOUNIRA</v>
          </cell>
          <cell r="D600" t="str">
            <v>SAGE Tunisia</v>
          </cell>
          <cell r="E600" t="str">
            <v>PRODUCTION</v>
          </cell>
          <cell r="F600" t="str">
            <v>Couturière</v>
          </cell>
          <cell r="G600" t="str">
            <v>Panda</v>
          </cell>
          <cell r="H600" t="str">
            <v>FAWZI SENDESNI</v>
          </cell>
          <cell r="I600" t="str">
            <v>B</v>
          </cell>
          <cell r="J600" t="str">
            <v>DIRECTS</v>
          </cell>
          <cell r="K600" t="str">
            <v>Variable cost at standard</v>
          </cell>
          <cell r="L600" t="str">
            <v>OUVRIERE SPECIALISE</v>
          </cell>
          <cell r="M600">
            <v>45246</v>
          </cell>
          <cell r="O600">
            <v>19</v>
          </cell>
          <cell r="P600"/>
          <cell r="Q600"/>
          <cell r="R600"/>
          <cell r="S600" t="str">
            <v>CDD</v>
          </cell>
          <cell r="T600" t="str">
            <v>Contractuel</v>
          </cell>
          <cell r="U600">
            <v>45505</v>
          </cell>
          <cell r="V600">
            <v>45535</v>
          </cell>
        </row>
        <row r="601">
          <cell r="A601">
            <v>1889</v>
          </cell>
          <cell r="B601" t="str">
            <v>Madame</v>
          </cell>
          <cell r="C601" t="str">
            <v>NAHDI SAMIA</v>
          </cell>
          <cell r="D601" t="str">
            <v>SAGE Tunisia</v>
          </cell>
          <cell r="E601" t="str">
            <v>PRODUCTION</v>
          </cell>
          <cell r="F601" t="str">
            <v>Couturière</v>
          </cell>
          <cell r="G601" t="str">
            <v>Panda</v>
          </cell>
          <cell r="H601" t="str">
            <v>FAWZI SENDESNI</v>
          </cell>
          <cell r="I601" t="str">
            <v>B</v>
          </cell>
          <cell r="J601" t="str">
            <v>DIRECTS</v>
          </cell>
          <cell r="K601" t="str">
            <v>Variable cost at standard</v>
          </cell>
          <cell r="L601" t="str">
            <v>OUVRIERE SPECIALISE</v>
          </cell>
          <cell r="M601">
            <v>45306</v>
          </cell>
          <cell r="O601">
            <v>19</v>
          </cell>
          <cell r="P601"/>
          <cell r="Q601"/>
          <cell r="R601"/>
          <cell r="S601" t="str">
            <v>CDD</v>
          </cell>
          <cell r="T601" t="str">
            <v>Contractuel</v>
          </cell>
          <cell r="U601">
            <v>45505</v>
          </cell>
          <cell r="V601">
            <v>45535</v>
          </cell>
        </row>
        <row r="602">
          <cell r="A602">
            <v>1902</v>
          </cell>
          <cell r="B602" t="str">
            <v>Madame</v>
          </cell>
          <cell r="C602" t="str">
            <v>TRABELSI AFIFA</v>
          </cell>
          <cell r="D602" t="str">
            <v>SAGE Tunisia</v>
          </cell>
          <cell r="E602" t="str">
            <v>PRODUCTION</v>
          </cell>
          <cell r="F602" t="str">
            <v>Couturière</v>
          </cell>
          <cell r="G602" t="str">
            <v>Panda</v>
          </cell>
          <cell r="H602" t="str">
            <v>FAWZI SENDESNI</v>
          </cell>
          <cell r="I602" t="str">
            <v>B</v>
          </cell>
          <cell r="J602" t="str">
            <v>DIRECTS</v>
          </cell>
          <cell r="K602" t="str">
            <v>Variable cost at standard</v>
          </cell>
          <cell r="L602" t="str">
            <v>OUVRIER SPECIALISE</v>
          </cell>
          <cell r="M602">
            <v>45308</v>
          </cell>
          <cell r="O602">
            <v>19</v>
          </cell>
          <cell r="P602"/>
          <cell r="Q602"/>
          <cell r="R602"/>
          <cell r="S602" t="str">
            <v>CDD</v>
          </cell>
          <cell r="T602" t="str">
            <v>Contractuel</v>
          </cell>
          <cell r="U602">
            <v>45505</v>
          </cell>
          <cell r="V602">
            <v>45535</v>
          </cell>
        </row>
        <row r="603">
          <cell r="A603">
            <v>1923</v>
          </cell>
          <cell r="B603" t="str">
            <v>Madame</v>
          </cell>
          <cell r="C603" t="str">
            <v>GUECHI DONIA</v>
          </cell>
          <cell r="D603" t="str">
            <v>SAGE Tunisia</v>
          </cell>
          <cell r="E603" t="str">
            <v>PRODUCTION</v>
          </cell>
          <cell r="F603" t="str">
            <v>Contrôle qualité</v>
          </cell>
          <cell r="G603" t="str">
            <v>Panda</v>
          </cell>
          <cell r="H603" t="str">
            <v>FAWZI SENDESNI</v>
          </cell>
          <cell r="I603" t="str">
            <v>B</v>
          </cell>
          <cell r="J603" t="str">
            <v>INDIRECTS</v>
          </cell>
          <cell r="K603" t="str">
            <v>Variable cost at standard</v>
          </cell>
          <cell r="L603" t="str">
            <v>OUVRIERE SPECIALISE</v>
          </cell>
          <cell r="M603">
            <v>45308</v>
          </cell>
          <cell r="O603">
            <v>19</v>
          </cell>
          <cell r="P603"/>
          <cell r="Q603"/>
          <cell r="R603"/>
          <cell r="S603" t="str">
            <v>CDD</v>
          </cell>
          <cell r="T603" t="str">
            <v>Contractuel</v>
          </cell>
          <cell r="U603">
            <v>45505</v>
          </cell>
          <cell r="V603">
            <v>45535</v>
          </cell>
        </row>
        <row r="604">
          <cell r="A604">
            <v>1979</v>
          </cell>
          <cell r="B604" t="str">
            <v>Madame</v>
          </cell>
          <cell r="C604" t="str">
            <v>HABIBI MOUNA</v>
          </cell>
          <cell r="D604" t="str">
            <v>SAGE Tunisia</v>
          </cell>
          <cell r="E604" t="str">
            <v>PRODUCTION</v>
          </cell>
          <cell r="F604" t="str">
            <v>Couturière</v>
          </cell>
          <cell r="G604" t="str">
            <v>Panda</v>
          </cell>
          <cell r="H604" t="str">
            <v>FAWZI SENDESNI</v>
          </cell>
          <cell r="I604" t="str">
            <v>B</v>
          </cell>
          <cell r="J604" t="str">
            <v>DIRECTS</v>
          </cell>
          <cell r="K604" t="str">
            <v>Variable cost at standard</v>
          </cell>
          <cell r="L604" t="str">
            <v>OUVRIERE SPECIALISE</v>
          </cell>
          <cell r="M604">
            <v>45341</v>
          </cell>
          <cell r="O604">
            <v>19</v>
          </cell>
          <cell r="P604"/>
          <cell r="Q604"/>
          <cell r="R604"/>
          <cell r="S604" t="str">
            <v>CDD</v>
          </cell>
          <cell r="T604" t="str">
            <v>Contractuel</v>
          </cell>
          <cell r="U604">
            <v>45505</v>
          </cell>
          <cell r="V604">
            <v>45535</v>
          </cell>
        </row>
        <row r="605">
          <cell r="A605">
            <v>1999</v>
          </cell>
          <cell r="B605" t="str">
            <v>Madame</v>
          </cell>
          <cell r="C605" t="str">
            <v>DRIDI YAMINA</v>
          </cell>
          <cell r="D605" t="str">
            <v>SAGE Tunisia</v>
          </cell>
          <cell r="E605" t="str">
            <v>PRODUCTION</v>
          </cell>
          <cell r="F605" t="str">
            <v>Couturière</v>
          </cell>
          <cell r="G605" t="str">
            <v>Panda</v>
          </cell>
          <cell r="H605" t="str">
            <v>FAWZI SENDESNI</v>
          </cell>
          <cell r="I605" t="str">
            <v>B</v>
          </cell>
          <cell r="J605" t="str">
            <v>DIRECTS</v>
          </cell>
          <cell r="K605" t="str">
            <v>Variable cost at standard</v>
          </cell>
          <cell r="L605" t="str">
            <v>OUVRIERE SPECIALISE</v>
          </cell>
          <cell r="M605">
            <v>45344</v>
          </cell>
          <cell r="O605">
            <v>19</v>
          </cell>
          <cell r="P605"/>
          <cell r="Q605"/>
          <cell r="R605"/>
          <cell r="S605" t="str">
            <v>CDD</v>
          </cell>
          <cell r="T605" t="str">
            <v>Contractuel</v>
          </cell>
          <cell r="U605">
            <v>45505</v>
          </cell>
          <cell r="V605">
            <v>45535</v>
          </cell>
        </row>
        <row r="606">
          <cell r="A606">
            <v>2001</v>
          </cell>
          <cell r="B606" t="str">
            <v>Madame</v>
          </cell>
          <cell r="C606" t="str">
            <v>BOUGATFA NADIA</v>
          </cell>
          <cell r="D606" t="str">
            <v>SAGE Tunisia</v>
          </cell>
          <cell r="E606" t="str">
            <v>PRODUCTION</v>
          </cell>
          <cell r="F606" t="str">
            <v>Couturière</v>
          </cell>
          <cell r="G606" t="str">
            <v>Panda</v>
          </cell>
          <cell r="H606" t="str">
            <v>FAWZI SENDESNI</v>
          </cell>
          <cell r="I606" t="str">
            <v>B</v>
          </cell>
          <cell r="J606" t="str">
            <v>DIRECTS</v>
          </cell>
          <cell r="K606" t="str">
            <v>Variable cost at standard</v>
          </cell>
          <cell r="L606" t="str">
            <v>OUVRIERE SPECIALISE</v>
          </cell>
          <cell r="M606">
            <v>45348</v>
          </cell>
          <cell r="O606">
            <v>19</v>
          </cell>
          <cell r="P606"/>
          <cell r="Q606"/>
          <cell r="R606"/>
          <cell r="S606" t="str">
            <v>CDD</v>
          </cell>
          <cell r="T606" t="str">
            <v>Contractuel</v>
          </cell>
          <cell r="U606">
            <v>45505</v>
          </cell>
          <cell r="V606">
            <v>45535</v>
          </cell>
        </row>
        <row r="607">
          <cell r="A607">
            <v>2073</v>
          </cell>
          <cell r="B607" t="str">
            <v>Madame</v>
          </cell>
          <cell r="C607" t="str">
            <v xml:space="preserve">SAIDI HANEN </v>
          </cell>
          <cell r="D607" t="str">
            <v>SAGE Tunisia</v>
          </cell>
          <cell r="E607" t="str">
            <v>PRODUCTION</v>
          </cell>
          <cell r="F607" t="str">
            <v>Couturière</v>
          </cell>
          <cell r="G607" t="str">
            <v>Panda</v>
          </cell>
          <cell r="H607" t="str">
            <v>FAWZI SENDESNI</v>
          </cell>
          <cell r="I607" t="str">
            <v>B</v>
          </cell>
          <cell r="J607" t="str">
            <v>DIRECTS</v>
          </cell>
          <cell r="K607" t="str">
            <v>Variable cost at standard</v>
          </cell>
          <cell r="L607" t="str">
            <v>OUVRIERE SPECIALISE</v>
          </cell>
          <cell r="M607">
            <v>45348</v>
          </cell>
          <cell r="O607">
            <v>19</v>
          </cell>
          <cell r="P607"/>
          <cell r="Q607"/>
          <cell r="R607"/>
          <cell r="S607" t="str">
            <v>CDD</v>
          </cell>
          <cell r="T607" t="str">
            <v>Contractuel</v>
          </cell>
          <cell r="U607">
            <v>45505</v>
          </cell>
          <cell r="V607">
            <v>45535</v>
          </cell>
        </row>
        <row r="608">
          <cell r="A608">
            <v>2074</v>
          </cell>
          <cell r="B608" t="str">
            <v>Madame</v>
          </cell>
          <cell r="C608" t="str">
            <v>AOUINI RTIBA</v>
          </cell>
          <cell r="D608" t="str">
            <v>SAGE Tunisia</v>
          </cell>
          <cell r="E608" t="str">
            <v>PRODUCTION</v>
          </cell>
          <cell r="F608" t="str">
            <v>Couturière</v>
          </cell>
          <cell r="G608" t="str">
            <v>Panda</v>
          </cell>
          <cell r="H608" t="str">
            <v>FAWZI SENDESNI</v>
          </cell>
          <cell r="I608" t="str">
            <v>B</v>
          </cell>
          <cell r="J608" t="str">
            <v>DIRECTS</v>
          </cell>
          <cell r="K608" t="str">
            <v>Variable cost at standard</v>
          </cell>
          <cell r="L608" t="str">
            <v>OUVRIERE SPECIALISE</v>
          </cell>
          <cell r="M608">
            <v>45348</v>
          </cell>
          <cell r="O608">
            <v>19</v>
          </cell>
          <cell r="P608"/>
          <cell r="Q608"/>
          <cell r="R608"/>
          <cell r="S608" t="str">
            <v>CDD</v>
          </cell>
          <cell r="T608" t="str">
            <v>Contractuel</v>
          </cell>
          <cell r="U608">
            <v>45505</v>
          </cell>
          <cell r="V608">
            <v>45535</v>
          </cell>
        </row>
        <row r="609">
          <cell r="A609">
            <v>2100</v>
          </cell>
          <cell r="B609" t="str">
            <v>Madame</v>
          </cell>
          <cell r="C609" t="str">
            <v>SAOUDI MOUBARKA</v>
          </cell>
          <cell r="D609" t="str">
            <v>SAGE Tunisia</v>
          </cell>
          <cell r="E609" t="str">
            <v>PRODUCTION</v>
          </cell>
          <cell r="F609" t="str">
            <v>Couturière</v>
          </cell>
          <cell r="G609" t="str">
            <v>Panda</v>
          </cell>
          <cell r="H609" t="str">
            <v>FAWZI SENDESNI</v>
          </cell>
          <cell r="I609" t="str">
            <v>B</v>
          </cell>
          <cell r="J609" t="str">
            <v>DIRECTS</v>
          </cell>
          <cell r="K609" t="str">
            <v>Variable cost at standard</v>
          </cell>
          <cell r="L609" t="str">
            <v>OUVRIERE SPECIALISE</v>
          </cell>
          <cell r="M609">
            <v>45350</v>
          </cell>
          <cell r="O609">
            <v>19</v>
          </cell>
          <cell r="P609"/>
          <cell r="Q609"/>
          <cell r="R609"/>
          <cell r="S609" t="str">
            <v>CDD</v>
          </cell>
          <cell r="T609" t="str">
            <v>Contractuel</v>
          </cell>
          <cell r="U609">
            <v>45505</v>
          </cell>
          <cell r="V609">
            <v>45535</v>
          </cell>
        </row>
        <row r="610">
          <cell r="A610">
            <v>2108</v>
          </cell>
          <cell r="B610" t="str">
            <v>Madame</v>
          </cell>
          <cell r="C610" t="str">
            <v>AMIRI SOUAD</v>
          </cell>
          <cell r="D610" t="str">
            <v>SAGE Tunisia</v>
          </cell>
          <cell r="E610" t="str">
            <v>PRODUCTION</v>
          </cell>
          <cell r="F610" t="str">
            <v>Couturière</v>
          </cell>
          <cell r="G610" t="str">
            <v>Panda</v>
          </cell>
          <cell r="H610" t="str">
            <v>FAWZI SENDESNI</v>
          </cell>
          <cell r="I610" t="str">
            <v>B</v>
          </cell>
          <cell r="J610" t="str">
            <v>DIRECTS</v>
          </cell>
          <cell r="K610" t="str">
            <v>Variable cost at standard</v>
          </cell>
          <cell r="L610" t="str">
            <v>OUVRIERE SPECIALISE</v>
          </cell>
          <cell r="M610">
            <v>45351</v>
          </cell>
          <cell r="O610">
            <v>19</v>
          </cell>
          <cell r="P610"/>
          <cell r="Q610"/>
          <cell r="R610"/>
          <cell r="S610" t="str">
            <v>CDD</v>
          </cell>
          <cell r="T610" t="str">
            <v>Contractuel</v>
          </cell>
          <cell r="U610">
            <v>45505</v>
          </cell>
          <cell r="V610">
            <v>45535</v>
          </cell>
        </row>
        <row r="611">
          <cell r="A611">
            <v>2116</v>
          </cell>
          <cell r="B611" t="str">
            <v>Madame</v>
          </cell>
          <cell r="C611" t="str">
            <v>JLASSI RANIA</v>
          </cell>
          <cell r="D611" t="str">
            <v>SAGE Tunisia</v>
          </cell>
          <cell r="E611" t="str">
            <v>PRODUCTION</v>
          </cell>
          <cell r="F611" t="str">
            <v>Couturière</v>
          </cell>
          <cell r="G611" t="str">
            <v>Panda</v>
          </cell>
          <cell r="H611" t="str">
            <v>FAWZI SENDESNI</v>
          </cell>
          <cell r="I611" t="str">
            <v>B</v>
          </cell>
          <cell r="J611" t="str">
            <v>DIRECTS</v>
          </cell>
          <cell r="K611" t="str">
            <v>Variable cost at standard</v>
          </cell>
          <cell r="L611" t="str">
            <v>OUVRIERE SPECIALISE</v>
          </cell>
          <cell r="M611">
            <v>45352</v>
          </cell>
          <cell r="O611">
            <v>19</v>
          </cell>
          <cell r="P611"/>
          <cell r="Q611"/>
          <cell r="R611"/>
          <cell r="S611" t="str">
            <v>CDD</v>
          </cell>
          <cell r="T611" t="str">
            <v>Contractuel</v>
          </cell>
          <cell r="U611">
            <v>45505</v>
          </cell>
          <cell r="V611">
            <v>45535</v>
          </cell>
        </row>
        <row r="612">
          <cell r="A612">
            <v>2146</v>
          </cell>
          <cell r="B612" t="str">
            <v>Madame</v>
          </cell>
          <cell r="C612" t="str">
            <v>BOUABDALLAH NOUR HANA</v>
          </cell>
          <cell r="D612" t="str">
            <v>SAGE Tunisia</v>
          </cell>
          <cell r="E612" t="str">
            <v>PRODUCTION</v>
          </cell>
          <cell r="F612" t="str">
            <v>WIRE</v>
          </cell>
          <cell r="G612" t="str">
            <v>Panda</v>
          </cell>
          <cell r="H612" t="str">
            <v>FAWZI SENDESNI</v>
          </cell>
          <cell r="I612" t="str">
            <v>B</v>
          </cell>
          <cell r="J612" t="str">
            <v>DIRECTS</v>
          </cell>
          <cell r="K612" t="str">
            <v>Variable cost at standard</v>
          </cell>
          <cell r="L612" t="str">
            <v>OUVRIERE SPECIALISE</v>
          </cell>
          <cell r="M612">
            <v>45366</v>
          </cell>
          <cell r="O612">
            <v>19</v>
          </cell>
          <cell r="P612"/>
          <cell r="Q612"/>
          <cell r="R612"/>
          <cell r="S612" t="str">
            <v>CDD</v>
          </cell>
          <cell r="T612" t="str">
            <v>Contractuel</v>
          </cell>
          <cell r="U612">
            <v>45505</v>
          </cell>
          <cell r="V612">
            <v>45535</v>
          </cell>
        </row>
        <row r="613">
          <cell r="A613">
            <v>2156</v>
          </cell>
          <cell r="B613" t="str">
            <v>Madame</v>
          </cell>
          <cell r="C613" t="str">
            <v>SALMI SAMAH</v>
          </cell>
          <cell r="D613" t="str">
            <v>SAGE Tunisia</v>
          </cell>
          <cell r="E613" t="str">
            <v>PRODUCTION</v>
          </cell>
          <cell r="F613" t="str">
            <v>Couturière</v>
          </cell>
          <cell r="G613" t="str">
            <v>Panda</v>
          </cell>
          <cell r="H613" t="str">
            <v>FAWZI SENDESNI</v>
          </cell>
          <cell r="I613" t="str">
            <v>B</v>
          </cell>
          <cell r="J613" t="str">
            <v>DIRECTS</v>
          </cell>
          <cell r="K613" t="str">
            <v>Variable cost at standard</v>
          </cell>
          <cell r="L613" t="str">
            <v>OUVRIERE SPECIALISE</v>
          </cell>
          <cell r="M613">
            <v>45360</v>
          </cell>
          <cell r="O613">
            <v>19</v>
          </cell>
          <cell r="P613"/>
          <cell r="Q613"/>
          <cell r="R613"/>
          <cell r="S613" t="str">
            <v>CDD</v>
          </cell>
          <cell r="T613" t="str">
            <v>Contractuel</v>
          </cell>
          <cell r="U613">
            <v>45505</v>
          </cell>
          <cell r="V613">
            <v>45535</v>
          </cell>
        </row>
        <row r="614">
          <cell r="A614">
            <v>2229</v>
          </cell>
          <cell r="B614" t="str">
            <v>Monsieur</v>
          </cell>
          <cell r="C614" t="str">
            <v>BEN SAID MONDHER</v>
          </cell>
          <cell r="D614" t="str">
            <v>SAGE Tunisia</v>
          </cell>
          <cell r="E614" t="str">
            <v>PRODUCTION</v>
          </cell>
          <cell r="F614" t="str">
            <v>Couturière</v>
          </cell>
          <cell r="G614" t="str">
            <v>Panda</v>
          </cell>
          <cell r="H614" t="str">
            <v>FAWZI SENDESNI</v>
          </cell>
          <cell r="I614" t="str">
            <v>B</v>
          </cell>
          <cell r="J614" t="str">
            <v>DIRECTS</v>
          </cell>
          <cell r="K614" t="str">
            <v>Variable cost at standard</v>
          </cell>
          <cell r="L614" t="str">
            <v>OUVRIERE SPECIALISE</v>
          </cell>
          <cell r="M614">
            <v>45399</v>
          </cell>
          <cell r="O614">
            <v>19</v>
          </cell>
          <cell r="P614"/>
          <cell r="Q614"/>
          <cell r="R614"/>
          <cell r="S614" t="str">
            <v>CDD</v>
          </cell>
          <cell r="T614" t="str">
            <v>Contractuel</v>
          </cell>
          <cell r="U614">
            <v>45505</v>
          </cell>
          <cell r="V614">
            <v>45535</v>
          </cell>
        </row>
        <row r="615">
          <cell r="A615">
            <v>2232</v>
          </cell>
          <cell r="B615" t="str">
            <v>Madame</v>
          </cell>
          <cell r="C615" t="str">
            <v>DHAOUADI KHOULOUD</v>
          </cell>
          <cell r="D615" t="str">
            <v>SAGE Tunisia</v>
          </cell>
          <cell r="E615" t="str">
            <v>PRODUCTION</v>
          </cell>
          <cell r="F615" t="str">
            <v>Couturière</v>
          </cell>
          <cell r="G615" t="str">
            <v>Panda</v>
          </cell>
          <cell r="H615" t="str">
            <v>FAWZI SENDESNI</v>
          </cell>
          <cell r="I615" t="str">
            <v>B</v>
          </cell>
          <cell r="J615" t="str">
            <v>DIRECTS</v>
          </cell>
          <cell r="K615" t="str">
            <v>Variable cost at standard</v>
          </cell>
          <cell r="L615" t="str">
            <v>OUVRIERE SPECIALISE</v>
          </cell>
          <cell r="M615">
            <v>45399</v>
          </cell>
          <cell r="O615">
            <v>19</v>
          </cell>
          <cell r="P615"/>
          <cell r="Q615"/>
          <cell r="R615"/>
          <cell r="S615" t="str">
            <v>CDD</v>
          </cell>
          <cell r="T615" t="str">
            <v>Contractuel</v>
          </cell>
          <cell r="U615">
            <v>45505</v>
          </cell>
          <cell r="V615">
            <v>45535</v>
          </cell>
        </row>
        <row r="616">
          <cell r="A616">
            <v>2237</v>
          </cell>
          <cell r="B616" t="str">
            <v>Madame</v>
          </cell>
          <cell r="C616" t="str">
            <v>DRIDI SIRINE</v>
          </cell>
          <cell r="D616" t="str">
            <v>SAGE Tunisia</v>
          </cell>
          <cell r="E616" t="str">
            <v>PRODUCTION</v>
          </cell>
          <cell r="F616" t="str">
            <v>Couturière</v>
          </cell>
          <cell r="G616" t="str">
            <v>Panda</v>
          </cell>
          <cell r="H616" t="str">
            <v>FAWZI SENDESNI</v>
          </cell>
          <cell r="I616" t="str">
            <v>B</v>
          </cell>
          <cell r="J616" t="str">
            <v>DIRECTS</v>
          </cell>
          <cell r="K616" t="str">
            <v>Variable cost at standard</v>
          </cell>
          <cell r="L616" t="str">
            <v>OUVRIERE SPECIALISE</v>
          </cell>
          <cell r="M616">
            <v>45399</v>
          </cell>
          <cell r="O616">
            <v>19</v>
          </cell>
          <cell r="P616"/>
          <cell r="Q616"/>
          <cell r="R616"/>
          <cell r="S616" t="str">
            <v>CDD</v>
          </cell>
          <cell r="T616" t="str">
            <v>Contractuel</v>
          </cell>
          <cell r="U616">
            <v>45505</v>
          </cell>
          <cell r="V616">
            <v>45535</v>
          </cell>
        </row>
        <row r="617">
          <cell r="A617">
            <v>2259</v>
          </cell>
          <cell r="B617" t="str">
            <v>Madame</v>
          </cell>
          <cell r="C617" t="str">
            <v>MASSOUDI WAFA</v>
          </cell>
          <cell r="D617" t="str">
            <v>SAGE Tunisia</v>
          </cell>
          <cell r="E617" t="str">
            <v>PRODUCTION</v>
          </cell>
          <cell r="F617" t="str">
            <v>Contrôle qualité</v>
          </cell>
          <cell r="G617" t="str">
            <v>Panda</v>
          </cell>
          <cell r="H617" t="str">
            <v>FAWZI SENDESNI</v>
          </cell>
          <cell r="I617" t="str">
            <v>B</v>
          </cell>
          <cell r="J617" t="str">
            <v>INDIRECTS</v>
          </cell>
          <cell r="K617" t="str">
            <v>Variable cost at standard</v>
          </cell>
          <cell r="L617" t="str">
            <v>OUVRIERE SPECIALISE</v>
          </cell>
          <cell r="M617">
            <v>45402</v>
          </cell>
          <cell r="O617">
            <v>19</v>
          </cell>
          <cell r="P617"/>
          <cell r="Q617"/>
          <cell r="R617"/>
          <cell r="S617" t="str">
            <v>CDD</v>
          </cell>
          <cell r="T617" t="str">
            <v>Contractuel</v>
          </cell>
          <cell r="U617">
            <v>45505</v>
          </cell>
          <cell r="V617">
            <v>45535</v>
          </cell>
        </row>
        <row r="618">
          <cell r="A618">
            <v>2475</v>
          </cell>
          <cell r="B618" t="str">
            <v>Madame</v>
          </cell>
          <cell r="C618" t="str">
            <v>JAOUADI HANENE</v>
          </cell>
          <cell r="D618" t="str">
            <v>SAGE Tunisia</v>
          </cell>
          <cell r="E618" t="str">
            <v>PRODUCTION</v>
          </cell>
          <cell r="F618" t="str">
            <v>Couturière</v>
          </cell>
          <cell r="G618" t="str">
            <v>Panda</v>
          </cell>
          <cell r="H618" t="str">
            <v>FAWZI SENDESNI</v>
          </cell>
          <cell r="I618" t="str">
            <v>B</v>
          </cell>
          <cell r="J618" t="str">
            <v>DIRECTS</v>
          </cell>
          <cell r="K618" t="str">
            <v>Variable cost at standard</v>
          </cell>
          <cell r="L618" t="str">
            <v>OUVRIERE SPECIALISE</v>
          </cell>
          <cell r="M618">
            <v>45450</v>
          </cell>
          <cell r="N618"/>
          <cell r="O618">
            <v>19</v>
          </cell>
          <cell r="P618"/>
          <cell r="Q618"/>
          <cell r="R618"/>
          <cell r="S618" t="str">
            <v>CDD</v>
          </cell>
          <cell r="T618" t="str">
            <v>Contractuel</v>
          </cell>
          <cell r="U618">
            <v>45505</v>
          </cell>
          <cell r="V618">
            <v>45535</v>
          </cell>
        </row>
        <row r="619">
          <cell r="A619">
            <v>2480</v>
          </cell>
          <cell r="B619" t="str">
            <v>Madame</v>
          </cell>
          <cell r="C619" t="str">
            <v>ZERAII TOUZER</v>
          </cell>
          <cell r="D619" t="str">
            <v>SAGE Tunisia</v>
          </cell>
          <cell r="E619" t="str">
            <v>PRODUCTION</v>
          </cell>
          <cell r="F619" t="str">
            <v>Couturière</v>
          </cell>
          <cell r="G619" t="str">
            <v>Panda</v>
          </cell>
          <cell r="H619" t="str">
            <v>FAWZI SENDESNI</v>
          </cell>
          <cell r="I619" t="str">
            <v>B</v>
          </cell>
          <cell r="J619" t="str">
            <v>DIRECTS</v>
          </cell>
          <cell r="K619" t="str">
            <v>Variable cost at standard</v>
          </cell>
          <cell r="L619" t="str">
            <v>OUVRIERE SPECIALISE</v>
          </cell>
          <cell r="M619">
            <v>45450</v>
          </cell>
          <cell r="O619">
            <v>19</v>
          </cell>
          <cell r="P619"/>
          <cell r="S619" t="str">
            <v>CDD</v>
          </cell>
          <cell r="T619" t="str">
            <v>Contractuel</v>
          </cell>
          <cell r="U619">
            <v>45505</v>
          </cell>
          <cell r="V619">
            <v>45535</v>
          </cell>
        </row>
        <row r="620">
          <cell r="A620">
            <v>2485</v>
          </cell>
          <cell r="B620" t="str">
            <v>Madame</v>
          </cell>
          <cell r="C620" t="str">
            <v>BOUBAKER LEILA</v>
          </cell>
          <cell r="D620" t="str">
            <v>SAGE Tunisia</v>
          </cell>
          <cell r="E620" t="str">
            <v>PRODUCTION</v>
          </cell>
          <cell r="F620" t="str">
            <v>Couturière</v>
          </cell>
          <cell r="G620" t="str">
            <v>Panda</v>
          </cell>
          <cell r="H620" t="str">
            <v>FAWZI SENDESNI</v>
          </cell>
          <cell r="I620" t="str">
            <v>B</v>
          </cell>
          <cell r="J620" t="str">
            <v>DIRECTS</v>
          </cell>
          <cell r="K620" t="str">
            <v>Variable cost at standard</v>
          </cell>
          <cell r="L620" t="str">
            <v>OUVRIERE SPECIALISE</v>
          </cell>
          <cell r="M620">
            <v>45450</v>
          </cell>
          <cell r="O620">
            <v>19</v>
          </cell>
          <cell r="P620"/>
          <cell r="S620" t="str">
            <v>CDD</v>
          </cell>
          <cell r="T620" t="str">
            <v>Contractuel</v>
          </cell>
          <cell r="U620">
            <v>45505</v>
          </cell>
          <cell r="V620">
            <v>45535</v>
          </cell>
        </row>
        <row r="621">
          <cell r="A621">
            <v>2493</v>
          </cell>
          <cell r="B621" t="str">
            <v>Madame</v>
          </cell>
          <cell r="C621" t="str">
            <v>NAHDI HINDA</v>
          </cell>
          <cell r="D621" t="str">
            <v>SAGE Tunisia</v>
          </cell>
          <cell r="E621" t="str">
            <v>PRODUCTION</v>
          </cell>
          <cell r="F621" t="str">
            <v>Couturière</v>
          </cell>
          <cell r="G621" t="str">
            <v>Panda</v>
          </cell>
          <cell r="H621" t="str">
            <v>FAWZI SENDESNI</v>
          </cell>
          <cell r="I621" t="str">
            <v>B</v>
          </cell>
          <cell r="J621" t="str">
            <v>DIRECTS</v>
          </cell>
          <cell r="K621" t="str">
            <v>Variable cost at standard</v>
          </cell>
          <cell r="L621" t="str">
            <v>OUVRIERE SPECIALISE</v>
          </cell>
          <cell r="M621">
            <v>45453</v>
          </cell>
          <cell r="O621">
            <v>19</v>
          </cell>
          <cell r="P621"/>
          <cell r="S621" t="str">
            <v>CDD</v>
          </cell>
          <cell r="T621" t="str">
            <v>Contractuel</v>
          </cell>
          <cell r="U621">
            <v>45505</v>
          </cell>
          <cell r="V621">
            <v>45535</v>
          </cell>
        </row>
        <row r="622">
          <cell r="A622">
            <v>2500</v>
          </cell>
          <cell r="B622" t="str">
            <v>Madame</v>
          </cell>
          <cell r="C622" t="str">
            <v>JEBALI FERIEL</v>
          </cell>
          <cell r="D622" t="str">
            <v>SAGE Tunisia</v>
          </cell>
          <cell r="E622" t="str">
            <v>PRODUCTION</v>
          </cell>
          <cell r="F622" t="str">
            <v>Couturière</v>
          </cell>
          <cell r="G622" t="str">
            <v>Panda</v>
          </cell>
          <cell r="H622" t="str">
            <v>FAWZI SENDESNI</v>
          </cell>
          <cell r="I622" t="str">
            <v>B</v>
          </cell>
          <cell r="J622" t="str">
            <v>DIRECTS</v>
          </cell>
          <cell r="K622" t="str">
            <v>Variable cost at standard</v>
          </cell>
          <cell r="L622" t="str">
            <v>OUVRIERE SPECIALISE</v>
          </cell>
          <cell r="M622">
            <v>45455</v>
          </cell>
          <cell r="O622">
            <v>19</v>
          </cell>
          <cell r="P622"/>
          <cell r="S622" t="str">
            <v>CDD</v>
          </cell>
          <cell r="T622" t="str">
            <v>Contractuel</v>
          </cell>
          <cell r="U622">
            <v>45505</v>
          </cell>
          <cell r="V622">
            <v>45535</v>
          </cell>
        </row>
        <row r="623">
          <cell r="A623">
            <v>2508</v>
          </cell>
          <cell r="B623" t="str">
            <v>Madame</v>
          </cell>
          <cell r="C623" t="str">
            <v>KAABI CHAIMA</v>
          </cell>
          <cell r="D623" t="str">
            <v>SAGE Tunisia</v>
          </cell>
          <cell r="E623" t="str">
            <v>PRODUCTION</v>
          </cell>
          <cell r="F623" t="str">
            <v>Contrôle qualité</v>
          </cell>
          <cell r="G623" t="str">
            <v>Panda</v>
          </cell>
          <cell r="H623" t="str">
            <v>FAWZI SENDESNI</v>
          </cell>
          <cell r="I623" t="str">
            <v>B</v>
          </cell>
          <cell r="J623" t="str">
            <v>INDIRECTS</v>
          </cell>
          <cell r="K623" t="str">
            <v>Variable cost at standard</v>
          </cell>
          <cell r="L623" t="str">
            <v>OUVRIERE SPECIALISE</v>
          </cell>
          <cell r="M623">
            <v>45467</v>
          </cell>
          <cell r="O623">
            <v>19</v>
          </cell>
          <cell r="P623"/>
          <cell r="S623" t="str">
            <v>CDD</v>
          </cell>
          <cell r="T623" t="str">
            <v>Contractuel</v>
          </cell>
          <cell r="U623">
            <v>45505</v>
          </cell>
          <cell r="V623">
            <v>45535</v>
          </cell>
        </row>
        <row r="624">
          <cell r="A624">
            <v>2510</v>
          </cell>
          <cell r="B624" t="str">
            <v>Madame</v>
          </cell>
          <cell r="C624" t="str">
            <v>HABIBI RANIA</v>
          </cell>
          <cell r="D624" t="str">
            <v>SAGE Tunisia</v>
          </cell>
          <cell r="E624" t="str">
            <v>PRODUCTION</v>
          </cell>
          <cell r="F624" t="str">
            <v>Couturière</v>
          </cell>
          <cell r="G624" t="str">
            <v>Panda</v>
          </cell>
          <cell r="H624" t="str">
            <v>FAWZI SENDESNI</v>
          </cell>
          <cell r="I624" t="str">
            <v>B</v>
          </cell>
          <cell r="J624" t="str">
            <v>DIRECTS</v>
          </cell>
          <cell r="K624" t="str">
            <v>Variable cost at standard</v>
          </cell>
          <cell r="L624" t="str">
            <v>OUVRIERE SPECIALISE</v>
          </cell>
          <cell r="M624">
            <v>45468</v>
          </cell>
          <cell r="O624">
            <v>19</v>
          </cell>
          <cell r="P624"/>
          <cell r="S624" t="str">
            <v>CDD</v>
          </cell>
          <cell r="T624" t="str">
            <v>Contractuel</v>
          </cell>
          <cell r="U624">
            <v>45505</v>
          </cell>
          <cell r="V624">
            <v>45535</v>
          </cell>
        </row>
        <row r="625">
          <cell r="A625">
            <v>576</v>
          </cell>
          <cell r="B625" t="str">
            <v>Mlle</v>
          </cell>
          <cell r="C625" t="str">
            <v>IBRAHEM ASMA</v>
          </cell>
          <cell r="D625" t="str">
            <v>SAGE Tunisia</v>
          </cell>
          <cell r="E625" t="str">
            <v>PRODUCTION</v>
          </cell>
          <cell r="F625" t="str">
            <v>Prép CAMPO</v>
          </cell>
          <cell r="G625" t="str">
            <v>P6 AR</v>
          </cell>
          <cell r="H625" t="str">
            <v>MOHAMED MAALAOUI</v>
          </cell>
          <cell r="I625" t="str">
            <v>A</v>
          </cell>
          <cell r="J625" t="str">
            <v>DIRECTS</v>
          </cell>
          <cell r="K625" t="str">
            <v>Variable cost at standard</v>
          </cell>
          <cell r="L625" t="str">
            <v>OUVRIERE SPECIALISE</v>
          </cell>
          <cell r="M625">
            <v>44319</v>
          </cell>
          <cell r="N625" t="str">
            <v/>
          </cell>
          <cell r="O625">
            <v>19</v>
          </cell>
          <cell r="P625"/>
          <cell r="Q625"/>
          <cell r="R625"/>
          <cell r="S625" t="str">
            <v>CDD</v>
          </cell>
          <cell r="T625" t="str">
            <v>Contractuel</v>
          </cell>
          <cell r="U625">
            <v>45505</v>
          </cell>
          <cell r="V625">
            <v>45535</v>
          </cell>
        </row>
        <row r="626">
          <cell r="A626">
            <v>1836</v>
          </cell>
          <cell r="B626" t="str">
            <v>Monsieur</v>
          </cell>
          <cell r="C626" t="str">
            <v>ZOUARI ACHREF</v>
          </cell>
          <cell r="D626" t="str">
            <v>SAGE Tunisia</v>
          </cell>
          <cell r="E626" t="str">
            <v>PRODUCTION</v>
          </cell>
          <cell r="F626" t="str">
            <v>Prép CAMPO</v>
          </cell>
          <cell r="G626" t="str">
            <v>P6 AR</v>
          </cell>
          <cell r="H626" t="str">
            <v>MOHAMED MAALAOUI</v>
          </cell>
          <cell r="I626" t="str">
            <v>A</v>
          </cell>
          <cell r="J626" t="str">
            <v>DIRECTS</v>
          </cell>
          <cell r="K626" t="str">
            <v>Variable cost at standard</v>
          </cell>
          <cell r="L626" t="str">
            <v>OUVRIERE SPECIALISE</v>
          </cell>
          <cell r="M626">
            <v>45258</v>
          </cell>
          <cell r="O626">
            <v>19</v>
          </cell>
          <cell r="P626"/>
          <cell r="Q626"/>
          <cell r="R626"/>
          <cell r="S626" t="str">
            <v>CDD</v>
          </cell>
          <cell r="T626" t="str">
            <v>Contractuel</v>
          </cell>
          <cell r="U626">
            <v>45505</v>
          </cell>
          <cell r="V626">
            <v>45535</v>
          </cell>
        </row>
        <row r="627">
          <cell r="A627">
            <v>1961</v>
          </cell>
          <cell r="B627" t="str">
            <v>Monsieur</v>
          </cell>
          <cell r="C627" t="str">
            <v>HIDRI RAED</v>
          </cell>
          <cell r="D627" t="str">
            <v>SAGE Tunisia</v>
          </cell>
          <cell r="E627" t="str">
            <v>PRODUCTION</v>
          </cell>
          <cell r="F627" t="str">
            <v>CAMPO</v>
          </cell>
          <cell r="G627" t="str">
            <v>P6 AR</v>
          </cell>
          <cell r="H627" t="str">
            <v>MOHAMED MAALAOUI</v>
          </cell>
          <cell r="I627" t="str">
            <v>A</v>
          </cell>
          <cell r="J627" t="str">
            <v>DIRECTS</v>
          </cell>
          <cell r="K627" t="str">
            <v>Variable cost at standard</v>
          </cell>
          <cell r="L627" t="str">
            <v>OUVRIERE SPECIALISE</v>
          </cell>
          <cell r="M627">
            <v>45336</v>
          </cell>
          <cell r="O627">
            <v>19</v>
          </cell>
          <cell r="P627"/>
          <cell r="Q627"/>
          <cell r="R627"/>
          <cell r="S627" t="str">
            <v>CDD</v>
          </cell>
          <cell r="T627" t="str">
            <v>Contractuel</v>
          </cell>
          <cell r="U627">
            <v>45505</v>
          </cell>
          <cell r="V627">
            <v>45535</v>
          </cell>
        </row>
        <row r="628">
          <cell r="A628">
            <v>2069</v>
          </cell>
          <cell r="B628" t="str">
            <v>Madame</v>
          </cell>
          <cell r="C628" t="str">
            <v>BOUTHOURI AICHA</v>
          </cell>
          <cell r="D628" t="str">
            <v>SAGE Tunisia</v>
          </cell>
          <cell r="E628" t="str">
            <v>PRODUCTION</v>
          </cell>
          <cell r="F628" t="str">
            <v>Prép CAMPO</v>
          </cell>
          <cell r="G628" t="str">
            <v>P6 AV</v>
          </cell>
          <cell r="H628" t="str">
            <v>MOHAMED MAALAOUI</v>
          </cell>
          <cell r="I628" t="str">
            <v>A</v>
          </cell>
          <cell r="J628" t="str">
            <v>DIRECTS</v>
          </cell>
          <cell r="K628" t="str">
            <v>Variable cost at standard</v>
          </cell>
          <cell r="L628" t="str">
            <v>OUVRIERE SPECIALISE</v>
          </cell>
          <cell r="M628">
            <v>45348</v>
          </cell>
          <cell r="O628">
            <v>19</v>
          </cell>
          <cell r="P628"/>
          <cell r="Q628"/>
          <cell r="R628"/>
          <cell r="S628" t="str">
            <v>CDD</v>
          </cell>
          <cell r="T628" t="str">
            <v>Contractuel</v>
          </cell>
          <cell r="U628">
            <v>45505</v>
          </cell>
          <cell r="V628">
            <v>45535</v>
          </cell>
        </row>
        <row r="629">
          <cell r="A629">
            <v>1527</v>
          </cell>
          <cell r="B629" t="str">
            <v>Monsieur</v>
          </cell>
          <cell r="C629" t="str">
            <v>ELKHLIFI KHALIL</v>
          </cell>
          <cell r="D629" t="str">
            <v>SAGE Tunisia</v>
          </cell>
          <cell r="E629" t="str">
            <v>PRODUCTION</v>
          </cell>
          <cell r="F629" t="str">
            <v>CAMPO</v>
          </cell>
          <cell r="G629" t="str">
            <v>P7 AR</v>
          </cell>
          <cell r="H629" t="str">
            <v>MOHAMED MAALAOUI</v>
          </cell>
          <cell r="I629" t="str">
            <v>A</v>
          </cell>
          <cell r="J629" t="str">
            <v>DIRECTS</v>
          </cell>
          <cell r="K629" t="str">
            <v>Variable cost at standard</v>
          </cell>
          <cell r="L629" t="str">
            <v>OUVRIER SPECIALISE</v>
          </cell>
          <cell r="M629">
            <v>45082</v>
          </cell>
          <cell r="O629">
            <v>19</v>
          </cell>
          <cell r="P629"/>
          <cell r="Q629"/>
          <cell r="R629"/>
          <cell r="S629" t="str">
            <v>CDD</v>
          </cell>
          <cell r="T629" t="str">
            <v>Contractuel</v>
          </cell>
          <cell r="U629">
            <v>45505</v>
          </cell>
          <cell r="V629">
            <v>45565</v>
          </cell>
        </row>
        <row r="630">
          <cell r="A630">
            <v>1909</v>
          </cell>
          <cell r="B630" t="str">
            <v>Madame</v>
          </cell>
          <cell r="C630" t="str">
            <v>GHAZWENI HADIL</v>
          </cell>
          <cell r="D630" t="str">
            <v>SAGE Tunisia</v>
          </cell>
          <cell r="E630" t="str">
            <v>PRODUCTION</v>
          </cell>
          <cell r="F630" t="str">
            <v>Prép CAMPO</v>
          </cell>
          <cell r="G630" t="str">
            <v>P7 AR</v>
          </cell>
          <cell r="H630" t="str">
            <v>MOHAMED MAALAOUI</v>
          </cell>
          <cell r="I630" t="str">
            <v>A</v>
          </cell>
          <cell r="J630" t="str">
            <v>DIRECTS</v>
          </cell>
          <cell r="K630" t="str">
            <v>Variable cost at standard</v>
          </cell>
          <cell r="L630" t="str">
            <v>OUVRIERE SPECIALISE</v>
          </cell>
          <cell r="M630">
            <v>45306</v>
          </cell>
          <cell r="O630">
            <v>19</v>
          </cell>
          <cell r="P630"/>
          <cell r="Q630"/>
          <cell r="R630"/>
          <cell r="S630" t="str">
            <v>CDD</v>
          </cell>
          <cell r="T630" t="str">
            <v>Contractuel</v>
          </cell>
          <cell r="U630">
            <v>45505</v>
          </cell>
          <cell r="V630">
            <v>45535</v>
          </cell>
        </row>
        <row r="631">
          <cell r="A631">
            <v>2147</v>
          </cell>
          <cell r="B631" t="str">
            <v>Madame</v>
          </cell>
          <cell r="C631" t="str">
            <v>BOUSSIF MOUNA</v>
          </cell>
          <cell r="D631" t="str">
            <v>SAGE Tunisia</v>
          </cell>
          <cell r="E631" t="str">
            <v>PRODUCTION</v>
          </cell>
          <cell r="F631" t="str">
            <v>Prép CAMPO</v>
          </cell>
          <cell r="G631" t="str">
            <v>P7 AR</v>
          </cell>
          <cell r="H631" t="str">
            <v>MOHAMED MAALAOUI</v>
          </cell>
          <cell r="I631" t="str">
            <v>A</v>
          </cell>
          <cell r="J631" t="str">
            <v>DIRECTS</v>
          </cell>
          <cell r="K631" t="str">
            <v>Variable cost at standard</v>
          </cell>
          <cell r="L631" t="str">
            <v>OUVRIERE SPECIALISE</v>
          </cell>
          <cell r="M631">
            <v>45358</v>
          </cell>
          <cell r="O631">
            <v>19</v>
          </cell>
          <cell r="P631"/>
          <cell r="Q631"/>
          <cell r="R631"/>
          <cell r="S631" t="str">
            <v>CDD</v>
          </cell>
          <cell r="T631" t="str">
            <v>Contractuel</v>
          </cell>
          <cell r="U631">
            <v>45505</v>
          </cell>
          <cell r="V631">
            <v>45535</v>
          </cell>
        </row>
        <row r="632">
          <cell r="A632">
            <v>2273</v>
          </cell>
          <cell r="B632" t="str">
            <v>Monsieur</v>
          </cell>
          <cell r="C632" t="str">
            <v>SEBAI ILYESS</v>
          </cell>
          <cell r="D632" t="str">
            <v>SAGE Tunisia</v>
          </cell>
          <cell r="E632" t="str">
            <v>PRODUCTION</v>
          </cell>
          <cell r="F632" t="str">
            <v>CAMPO</v>
          </cell>
          <cell r="G632" t="str">
            <v>P7 AR</v>
          </cell>
          <cell r="H632" t="str">
            <v>MOHAMED MAALAOUI</v>
          </cell>
          <cell r="I632" t="str">
            <v>A</v>
          </cell>
          <cell r="J632" t="str">
            <v>DIRECTS</v>
          </cell>
          <cell r="K632" t="str">
            <v>Variable cost at standard</v>
          </cell>
          <cell r="L632" t="str">
            <v>OUVRIERE SPECIALISE</v>
          </cell>
          <cell r="M632">
            <v>45406</v>
          </cell>
          <cell r="O632">
            <v>19</v>
          </cell>
          <cell r="P632"/>
          <cell r="Q632"/>
          <cell r="R632"/>
          <cell r="S632" t="str">
            <v>CDD</v>
          </cell>
          <cell r="T632" t="str">
            <v>Contractuel</v>
          </cell>
          <cell r="U632">
            <v>45505</v>
          </cell>
          <cell r="V632">
            <v>45535</v>
          </cell>
        </row>
        <row r="633">
          <cell r="A633">
            <v>2289</v>
          </cell>
          <cell r="B633" t="str">
            <v>Madame</v>
          </cell>
          <cell r="C633" t="str">
            <v>ARBI RANIA</v>
          </cell>
          <cell r="D633" t="str">
            <v>SAGE Tunisia</v>
          </cell>
          <cell r="E633" t="str">
            <v>PRODUCTION</v>
          </cell>
          <cell r="F633" t="str">
            <v>Prép CAMPO</v>
          </cell>
          <cell r="G633" t="str">
            <v>P7 AR</v>
          </cell>
          <cell r="H633" t="str">
            <v>MOHAMED MAALAOUI</v>
          </cell>
          <cell r="I633" t="str">
            <v>A</v>
          </cell>
          <cell r="J633" t="str">
            <v>DIRECTS</v>
          </cell>
          <cell r="K633" t="str">
            <v>Variable cost at standard</v>
          </cell>
          <cell r="L633" t="str">
            <v>OUVRIERE SPECIALISE</v>
          </cell>
          <cell r="M633">
            <v>45406</v>
          </cell>
          <cell r="O633">
            <v>19</v>
          </cell>
          <cell r="P633"/>
          <cell r="Q633"/>
          <cell r="R633"/>
          <cell r="S633" t="str">
            <v>CDD</v>
          </cell>
          <cell r="T633" t="str">
            <v>Contractuel</v>
          </cell>
          <cell r="U633">
            <v>45505</v>
          </cell>
          <cell r="V633">
            <v>45535</v>
          </cell>
        </row>
        <row r="634">
          <cell r="A634">
            <v>2296</v>
          </cell>
          <cell r="B634" t="str">
            <v>Madame</v>
          </cell>
          <cell r="C634" t="str">
            <v>AYADA ZEINEB</v>
          </cell>
          <cell r="D634" t="str">
            <v>SAGE Tunisia</v>
          </cell>
          <cell r="E634" t="str">
            <v>PRODUCTION</v>
          </cell>
          <cell r="F634" t="str">
            <v>Prép CAMPO</v>
          </cell>
          <cell r="G634" t="str">
            <v>P7 AR</v>
          </cell>
          <cell r="H634" t="str">
            <v>MOHAMED MAALAOUI</v>
          </cell>
          <cell r="I634" t="str">
            <v>A</v>
          </cell>
          <cell r="J634" t="str">
            <v>DIRECTS</v>
          </cell>
          <cell r="K634" t="str">
            <v>Variable cost at standard</v>
          </cell>
          <cell r="L634" t="str">
            <v>OUVRIERE SPECIALISE</v>
          </cell>
          <cell r="M634">
            <v>45407</v>
          </cell>
          <cell r="O634">
            <v>19</v>
          </cell>
          <cell r="P634"/>
          <cell r="Q634"/>
          <cell r="R634"/>
          <cell r="S634" t="str">
            <v>CDD</v>
          </cell>
          <cell r="T634" t="str">
            <v>Contractuel</v>
          </cell>
          <cell r="U634">
            <v>45505</v>
          </cell>
          <cell r="V634">
            <v>45535</v>
          </cell>
        </row>
        <row r="635">
          <cell r="A635">
            <v>1751</v>
          </cell>
          <cell r="B635" t="str">
            <v>Monsieur</v>
          </cell>
          <cell r="C635" t="str">
            <v>JELASSI YASSINE</v>
          </cell>
          <cell r="D635" t="str">
            <v>SAGE Tunisia</v>
          </cell>
          <cell r="E635" t="str">
            <v>PRODUCTION</v>
          </cell>
          <cell r="F635" t="str">
            <v>CAMPO</v>
          </cell>
          <cell r="G635" t="str">
            <v>P6 AV</v>
          </cell>
          <cell r="H635" t="str">
            <v>MOHAMED MAALAOUI</v>
          </cell>
          <cell r="I635" t="str">
            <v>A</v>
          </cell>
          <cell r="J635" t="str">
            <v>DIRECTS</v>
          </cell>
          <cell r="K635" t="str">
            <v>Variable cost at standard</v>
          </cell>
          <cell r="L635" t="str">
            <v>OUVRIERE SPECIALISE</v>
          </cell>
          <cell r="M635">
            <v>45240</v>
          </cell>
          <cell r="O635">
            <v>19</v>
          </cell>
          <cell r="P635"/>
          <cell r="Q635"/>
          <cell r="R635"/>
          <cell r="S635" t="str">
            <v>CDD</v>
          </cell>
          <cell r="T635" t="str">
            <v>Contractuel</v>
          </cell>
          <cell r="U635">
            <v>45505</v>
          </cell>
          <cell r="V635">
            <v>45535</v>
          </cell>
        </row>
        <row r="636">
          <cell r="A636">
            <v>1752</v>
          </cell>
          <cell r="B636" t="str">
            <v>Monsieur</v>
          </cell>
          <cell r="C636" t="str">
            <v>HAMMAMI AHMED</v>
          </cell>
          <cell r="D636" t="str">
            <v>SAGE Tunisia</v>
          </cell>
          <cell r="E636" t="str">
            <v>PRODUCTION</v>
          </cell>
          <cell r="F636" t="str">
            <v>CAMPO</v>
          </cell>
          <cell r="G636" t="str">
            <v>P6 AV</v>
          </cell>
          <cell r="H636" t="str">
            <v>MOHAMED MAALAOUI</v>
          </cell>
          <cell r="I636" t="str">
            <v>B</v>
          </cell>
          <cell r="J636" t="str">
            <v>DIRECTS</v>
          </cell>
          <cell r="K636" t="str">
            <v>Variable cost at standard</v>
          </cell>
          <cell r="L636" t="str">
            <v>OUVRIERE SPECIALISE</v>
          </cell>
          <cell r="M636">
            <v>45240</v>
          </cell>
          <cell r="O636">
            <v>19</v>
          </cell>
          <cell r="P636"/>
          <cell r="Q636"/>
          <cell r="R636"/>
          <cell r="S636" t="str">
            <v>CDD</v>
          </cell>
          <cell r="T636" t="str">
            <v>Contractuel</v>
          </cell>
          <cell r="U636">
            <v>45505</v>
          </cell>
          <cell r="V636">
            <v>45535</v>
          </cell>
        </row>
        <row r="637">
          <cell r="A637">
            <v>534</v>
          </cell>
          <cell r="B637" t="str">
            <v>Mlle</v>
          </cell>
          <cell r="C637" t="str">
            <v>DHIB RANIA</v>
          </cell>
          <cell r="D637" t="str">
            <v>SAGE Tunisia</v>
          </cell>
          <cell r="E637" t="str">
            <v>PRODUCTION</v>
          </cell>
          <cell r="F637" t="str">
            <v>Prép CAMPO</v>
          </cell>
          <cell r="G637" t="str">
            <v>P6 AR</v>
          </cell>
          <cell r="H637" t="str">
            <v>MOHAMED MAALAOUI</v>
          </cell>
          <cell r="I637" t="str">
            <v>B</v>
          </cell>
          <cell r="J637" t="str">
            <v>DIRECTS</v>
          </cell>
          <cell r="K637" t="str">
            <v>Variable cost at standard</v>
          </cell>
          <cell r="L637" t="str">
            <v>OUVRIERE SPECIALISE</v>
          </cell>
          <cell r="M637">
            <v>44287</v>
          </cell>
          <cell r="N637" t="str">
            <v/>
          </cell>
          <cell r="O637">
            <v>19</v>
          </cell>
          <cell r="P637"/>
          <cell r="Q637"/>
          <cell r="R637"/>
          <cell r="S637" t="str">
            <v>CDD</v>
          </cell>
          <cell r="T637" t="str">
            <v>Contractuel</v>
          </cell>
          <cell r="U637">
            <v>45505</v>
          </cell>
          <cell r="V637">
            <v>45535</v>
          </cell>
        </row>
        <row r="638">
          <cell r="A638">
            <v>1993</v>
          </cell>
          <cell r="B638" t="str">
            <v>Madame</v>
          </cell>
          <cell r="C638" t="str">
            <v>NAHDI HOUNAIDA</v>
          </cell>
          <cell r="D638" t="str">
            <v>SAGE Tunisia</v>
          </cell>
          <cell r="E638" t="str">
            <v>PRODUCTION</v>
          </cell>
          <cell r="F638" t="str">
            <v>Prép CAMPO</v>
          </cell>
          <cell r="G638" t="str">
            <v>P6 AR</v>
          </cell>
          <cell r="H638" t="str">
            <v>MOHAMED MAALAOUI</v>
          </cell>
          <cell r="I638" t="str">
            <v>B</v>
          </cell>
          <cell r="J638" t="str">
            <v>DIRECTS</v>
          </cell>
          <cell r="K638" t="str">
            <v>Variable cost at standard</v>
          </cell>
          <cell r="L638" t="str">
            <v>OUVRIERE SPECIALISE</v>
          </cell>
          <cell r="M638">
            <v>45343</v>
          </cell>
          <cell r="O638">
            <v>19</v>
          </cell>
          <cell r="P638"/>
          <cell r="Q638"/>
          <cell r="R638"/>
          <cell r="S638" t="str">
            <v>CDD</v>
          </cell>
          <cell r="T638" t="str">
            <v>Contractuel</v>
          </cell>
          <cell r="U638">
            <v>45505</v>
          </cell>
          <cell r="V638">
            <v>45535</v>
          </cell>
        </row>
        <row r="639">
          <cell r="A639">
            <v>1714</v>
          </cell>
          <cell r="B639" t="str">
            <v>Monsieur</v>
          </cell>
          <cell r="C639" t="str">
            <v>FERCHICHI AMIR</v>
          </cell>
          <cell r="D639" t="str">
            <v>SAGE Tunisia</v>
          </cell>
          <cell r="E639" t="str">
            <v>PRODUCTION</v>
          </cell>
          <cell r="F639" t="str">
            <v>CAMPO</v>
          </cell>
          <cell r="G639" t="str">
            <v>P6 AV</v>
          </cell>
          <cell r="H639" t="str">
            <v>MOHAMED MAALAOUI</v>
          </cell>
          <cell r="I639" t="str">
            <v>B</v>
          </cell>
          <cell r="J639" t="str">
            <v>DIRECTS</v>
          </cell>
          <cell r="K639" t="str">
            <v>Variable cost at standard</v>
          </cell>
          <cell r="L639" t="str">
            <v>OUVRIERE SPECIALISE</v>
          </cell>
          <cell r="M639">
            <v>45211</v>
          </cell>
          <cell r="O639">
            <v>19</v>
          </cell>
          <cell r="P639"/>
          <cell r="Q639"/>
          <cell r="R639"/>
          <cell r="S639" t="str">
            <v>CDD</v>
          </cell>
          <cell r="T639" t="str">
            <v>Contractuel</v>
          </cell>
          <cell r="U639">
            <v>45505</v>
          </cell>
          <cell r="V639">
            <v>45535</v>
          </cell>
        </row>
        <row r="640">
          <cell r="A640">
            <v>2288</v>
          </cell>
          <cell r="B640" t="str">
            <v>Madame</v>
          </cell>
          <cell r="C640" t="str">
            <v>NAFETI OLFA</v>
          </cell>
          <cell r="D640" t="str">
            <v>SAGE Tunisia</v>
          </cell>
          <cell r="E640" t="str">
            <v>PRODUCTION</v>
          </cell>
          <cell r="F640" t="str">
            <v>Prép CAMPO</v>
          </cell>
          <cell r="G640" t="str">
            <v>P6 AV</v>
          </cell>
          <cell r="H640" t="str">
            <v>MOHAMED MAALAOUI</v>
          </cell>
          <cell r="I640" t="str">
            <v>B</v>
          </cell>
          <cell r="J640" t="str">
            <v>DIRECTS</v>
          </cell>
          <cell r="K640" t="str">
            <v>Variable cost at standard</v>
          </cell>
          <cell r="L640" t="str">
            <v>OUVRIERE SPECIALISE</v>
          </cell>
          <cell r="M640">
            <v>45406</v>
          </cell>
          <cell r="O640">
            <v>19</v>
          </cell>
          <cell r="P640"/>
          <cell r="Q640"/>
          <cell r="R640"/>
          <cell r="S640" t="str">
            <v>CDD</v>
          </cell>
          <cell r="T640" t="str">
            <v>Contractuel</v>
          </cell>
          <cell r="U640">
            <v>45505</v>
          </cell>
          <cell r="V640">
            <v>45535</v>
          </cell>
        </row>
        <row r="641">
          <cell r="A641">
            <v>2336</v>
          </cell>
          <cell r="B641" t="str">
            <v>Madame</v>
          </cell>
          <cell r="C641" t="str">
            <v>MANAI DALANDA</v>
          </cell>
          <cell r="D641" t="str">
            <v>SAGE Tunisia</v>
          </cell>
          <cell r="E641" t="str">
            <v>PRODUCTION</v>
          </cell>
          <cell r="F641" t="str">
            <v>CAMPO</v>
          </cell>
          <cell r="G641" t="str">
            <v>P6 AV</v>
          </cell>
          <cell r="H641" t="str">
            <v>MOHAMED MAALAOUI</v>
          </cell>
          <cell r="I641" t="str">
            <v>B</v>
          </cell>
          <cell r="J641" t="str">
            <v>DIRECTS</v>
          </cell>
          <cell r="K641" t="str">
            <v>Variable cost at standard</v>
          </cell>
          <cell r="L641" t="str">
            <v>OUVRIERE SPECIALISE</v>
          </cell>
          <cell r="M641">
            <v>45415</v>
          </cell>
          <cell r="O641">
            <v>19</v>
          </cell>
          <cell r="P641"/>
          <cell r="Q641"/>
          <cell r="R641"/>
          <cell r="S641" t="str">
            <v>CDD</v>
          </cell>
          <cell r="T641" t="str">
            <v>Contractuel</v>
          </cell>
          <cell r="U641">
            <v>45505</v>
          </cell>
          <cell r="V641">
            <v>45535</v>
          </cell>
        </row>
        <row r="642">
          <cell r="A642">
            <v>1942</v>
          </cell>
          <cell r="B642" t="str">
            <v>Madame</v>
          </cell>
          <cell r="C642" t="str">
            <v>SALLEMI RANIA</v>
          </cell>
          <cell r="D642" t="str">
            <v>SAGE Tunisia</v>
          </cell>
          <cell r="E642" t="str">
            <v>PRODUCTION</v>
          </cell>
          <cell r="F642" t="str">
            <v>Contrôle qualité</v>
          </cell>
          <cell r="G642" t="str">
            <v>P7 AR</v>
          </cell>
          <cell r="H642" t="str">
            <v>MOHAMED MAALAOUI</v>
          </cell>
          <cell r="I642" t="str">
            <v>B</v>
          </cell>
          <cell r="J642" t="str">
            <v>INDIRECTS</v>
          </cell>
          <cell r="K642" t="str">
            <v>Variable cost at standard</v>
          </cell>
          <cell r="L642" t="str">
            <v>Contrôle qualité</v>
          </cell>
          <cell r="M642">
            <v>45324</v>
          </cell>
          <cell r="O642">
            <v>19</v>
          </cell>
          <cell r="P642"/>
          <cell r="Q642"/>
          <cell r="R642"/>
          <cell r="S642" t="str">
            <v>CDD</v>
          </cell>
          <cell r="T642" t="str">
            <v>Contractuel</v>
          </cell>
          <cell r="U642">
            <v>45505</v>
          </cell>
          <cell r="V642">
            <v>45535</v>
          </cell>
        </row>
        <row r="643">
          <cell r="A643">
            <v>2290</v>
          </cell>
          <cell r="B643" t="str">
            <v>Monsieur</v>
          </cell>
          <cell r="C643" t="str">
            <v>BELGACEM ACHREF</v>
          </cell>
          <cell r="D643" t="str">
            <v>SAGE Tunisia</v>
          </cell>
          <cell r="E643" t="str">
            <v>PRODUCTION</v>
          </cell>
          <cell r="F643" t="str">
            <v>CAMPO</v>
          </cell>
          <cell r="G643" t="str">
            <v>P7 AR</v>
          </cell>
          <cell r="H643" t="str">
            <v>MOHAMED MAALAOUI</v>
          </cell>
          <cell r="I643" t="str">
            <v>B</v>
          </cell>
          <cell r="J643" t="str">
            <v>DIRECTS</v>
          </cell>
          <cell r="K643" t="str">
            <v>Variable cost at standard</v>
          </cell>
          <cell r="L643" t="str">
            <v>OUVRIERE SPECIALISE</v>
          </cell>
          <cell r="M643">
            <v>45406</v>
          </cell>
          <cell r="O643">
            <v>19</v>
          </cell>
          <cell r="P643"/>
          <cell r="Q643"/>
          <cell r="R643"/>
          <cell r="S643" t="str">
            <v>CDD</v>
          </cell>
          <cell r="T643" t="str">
            <v>Contractuel</v>
          </cell>
          <cell r="U643">
            <v>45505</v>
          </cell>
          <cell r="V643">
            <v>45535</v>
          </cell>
        </row>
        <row r="644">
          <cell r="A644">
            <v>2314</v>
          </cell>
          <cell r="B644" t="str">
            <v>Madame</v>
          </cell>
          <cell r="C644" t="str">
            <v>SAIDI SIRINE</v>
          </cell>
          <cell r="D644" t="str">
            <v>SAGE Tunisia</v>
          </cell>
          <cell r="E644" t="str">
            <v>PRODUCTION</v>
          </cell>
          <cell r="F644" t="str">
            <v>CAMPO</v>
          </cell>
          <cell r="G644" t="str">
            <v>P7 AR</v>
          </cell>
          <cell r="H644" t="str">
            <v>MOHAMED MAALAOUI</v>
          </cell>
          <cell r="I644" t="str">
            <v>B</v>
          </cell>
          <cell r="J644" t="str">
            <v>DIRECTS</v>
          </cell>
          <cell r="K644" t="str">
            <v>Variable cost at standard</v>
          </cell>
          <cell r="L644" t="str">
            <v>OUVRIERE SPECIALISE</v>
          </cell>
          <cell r="M644">
            <v>45415</v>
          </cell>
          <cell r="O644">
            <v>19</v>
          </cell>
          <cell r="P644"/>
          <cell r="Q644"/>
          <cell r="R644"/>
          <cell r="S644" t="str">
            <v>CDD</v>
          </cell>
          <cell r="T644" t="str">
            <v>Contractuel</v>
          </cell>
          <cell r="U644">
            <v>45505</v>
          </cell>
          <cell r="V644">
            <v>45535</v>
          </cell>
        </row>
        <row r="645">
          <cell r="A645">
            <v>2315</v>
          </cell>
          <cell r="B645" t="str">
            <v>Madame</v>
          </cell>
          <cell r="C645" t="str">
            <v>OUERGHI SAFA</v>
          </cell>
          <cell r="D645" t="str">
            <v>SAGE Tunisia</v>
          </cell>
          <cell r="E645" t="str">
            <v>PRODUCTION</v>
          </cell>
          <cell r="F645" t="str">
            <v>CAMPO</v>
          </cell>
          <cell r="G645" t="str">
            <v>P7 AR</v>
          </cell>
          <cell r="H645" t="str">
            <v>MOHAMED MAALAOUI</v>
          </cell>
          <cell r="I645" t="str">
            <v>B</v>
          </cell>
          <cell r="J645" t="str">
            <v>DIRECTS</v>
          </cell>
          <cell r="K645" t="str">
            <v>Variable cost at standard</v>
          </cell>
          <cell r="L645" t="str">
            <v>OUVRIERE SPECIALISE</v>
          </cell>
          <cell r="M645">
            <v>45414</v>
          </cell>
          <cell r="O645">
            <v>19</v>
          </cell>
          <cell r="P645"/>
          <cell r="Q645"/>
          <cell r="R645"/>
          <cell r="S645" t="str">
            <v>CDD</v>
          </cell>
          <cell r="T645" t="str">
            <v>Contractuel</v>
          </cell>
          <cell r="U645">
            <v>45505</v>
          </cell>
          <cell r="V645">
            <v>45535</v>
          </cell>
        </row>
        <row r="646">
          <cell r="A646">
            <v>2323</v>
          </cell>
          <cell r="B646" t="str">
            <v>Madame</v>
          </cell>
          <cell r="C646" t="str">
            <v>BEN GHDIRA DALENDA</v>
          </cell>
          <cell r="D646" t="str">
            <v>SAGE Tunisia</v>
          </cell>
          <cell r="E646" t="str">
            <v>PRODUCTION</v>
          </cell>
          <cell r="F646" t="str">
            <v>Prép CAMPO</v>
          </cell>
          <cell r="G646" t="str">
            <v>P7 AR</v>
          </cell>
          <cell r="H646" t="str">
            <v>MOHAMED MAALAOUI</v>
          </cell>
          <cell r="I646" t="str">
            <v>B</v>
          </cell>
          <cell r="J646" t="str">
            <v>DIRECTS</v>
          </cell>
          <cell r="K646" t="str">
            <v>Variable cost at standard</v>
          </cell>
          <cell r="L646" t="str">
            <v>OUVRIERE SPECIALISE</v>
          </cell>
          <cell r="M646">
            <v>45415</v>
          </cell>
          <cell r="O646">
            <v>19</v>
          </cell>
          <cell r="P646"/>
          <cell r="Q646"/>
          <cell r="R646"/>
          <cell r="S646" t="str">
            <v>CDD</v>
          </cell>
          <cell r="T646" t="str">
            <v>Contractuel</v>
          </cell>
          <cell r="U646">
            <v>45505</v>
          </cell>
          <cell r="V646">
            <v>45535</v>
          </cell>
        </row>
        <row r="647">
          <cell r="A647">
            <v>2338</v>
          </cell>
          <cell r="B647" t="str">
            <v>Madame</v>
          </cell>
          <cell r="C647" t="str">
            <v>TOUJENI CHAIMA</v>
          </cell>
          <cell r="D647" t="str">
            <v>SAGE Tunisia</v>
          </cell>
          <cell r="E647" t="str">
            <v>PRODUCTION</v>
          </cell>
          <cell r="F647" t="str">
            <v>CAMPO</v>
          </cell>
          <cell r="G647" t="str">
            <v>P7 AR</v>
          </cell>
          <cell r="H647" t="str">
            <v>MOHAMED MAALAOUI</v>
          </cell>
          <cell r="I647" t="str">
            <v>B</v>
          </cell>
          <cell r="J647" t="str">
            <v>DIRECTS</v>
          </cell>
          <cell r="K647" t="str">
            <v>Variable cost at standard</v>
          </cell>
          <cell r="L647" t="str">
            <v>OUVRIERE SPECIALISE</v>
          </cell>
          <cell r="M647">
            <v>45415</v>
          </cell>
          <cell r="O647">
            <v>19</v>
          </cell>
          <cell r="P647"/>
          <cell r="Q647"/>
          <cell r="R647"/>
          <cell r="S647" t="str">
            <v>CDD</v>
          </cell>
          <cell r="T647" t="str">
            <v>Contractuel</v>
          </cell>
          <cell r="U647">
            <v>45505</v>
          </cell>
          <cell r="V647">
            <v>45535</v>
          </cell>
        </row>
        <row r="648">
          <cell r="A648">
            <v>2343</v>
          </cell>
          <cell r="B648" t="str">
            <v>Monsieur</v>
          </cell>
          <cell r="C648" t="str">
            <v>DHEHBI FEDI</v>
          </cell>
          <cell r="D648" t="str">
            <v>SAGE Tunisia</v>
          </cell>
          <cell r="E648" t="str">
            <v>PRODUCTION</v>
          </cell>
          <cell r="F648" t="str">
            <v>Prép CAMPO</v>
          </cell>
          <cell r="G648" t="str">
            <v>P7 AR</v>
          </cell>
          <cell r="H648" t="str">
            <v>MOHAMED MAALAOUI</v>
          </cell>
          <cell r="I648" t="str">
            <v>B</v>
          </cell>
          <cell r="J648" t="str">
            <v>DIRECTS</v>
          </cell>
          <cell r="K648" t="str">
            <v>Variable cost at standard</v>
          </cell>
          <cell r="L648" t="str">
            <v>OUVRIERE SPECIALISE</v>
          </cell>
          <cell r="M648">
            <v>45418</v>
          </cell>
          <cell r="O648">
            <v>19</v>
          </cell>
          <cell r="P648"/>
          <cell r="Q648"/>
          <cell r="R648"/>
          <cell r="S648" t="str">
            <v>CDD</v>
          </cell>
          <cell r="T648" t="str">
            <v>Contractuel</v>
          </cell>
          <cell r="U648">
            <v>45505</v>
          </cell>
          <cell r="V648">
            <v>45535</v>
          </cell>
        </row>
        <row r="649">
          <cell r="A649">
            <v>338</v>
          </cell>
          <cell r="B649" t="str">
            <v>Mlle</v>
          </cell>
          <cell r="C649" t="str">
            <v>HAMMAMI SIWAR</v>
          </cell>
          <cell r="D649" t="str">
            <v>SAGE Tunisia</v>
          </cell>
          <cell r="E649" t="str">
            <v>COUPE</v>
          </cell>
          <cell r="F649" t="str">
            <v>Alimentatrice</v>
          </cell>
          <cell r="G649" t="str">
            <v>coupe</v>
          </cell>
          <cell r="H649" t="str">
            <v>HAITHEM SLAMA</v>
          </cell>
          <cell r="I649"/>
          <cell r="J649" t="str">
            <v>DIRECTS</v>
          </cell>
          <cell r="K649" t="str">
            <v>Variable cost at standard</v>
          </cell>
          <cell r="L649" t="str">
            <v>OUVRIERE SPECIALISE</v>
          </cell>
          <cell r="M649">
            <v>44118</v>
          </cell>
          <cell r="O649">
            <v>19</v>
          </cell>
          <cell r="P649"/>
          <cell r="Q649"/>
          <cell r="R649"/>
          <cell r="S649" t="str">
            <v>CDD</v>
          </cell>
          <cell r="T649" t="str">
            <v>Contractuel</v>
          </cell>
          <cell r="U649">
            <v>45505</v>
          </cell>
          <cell r="V649">
            <v>45535</v>
          </cell>
        </row>
        <row r="650">
          <cell r="A650">
            <v>388</v>
          </cell>
          <cell r="B650" t="str">
            <v>Monsieur</v>
          </cell>
          <cell r="C650" t="str">
            <v>BEN JERBANIA SEIFEDDINE</v>
          </cell>
          <cell r="D650" t="str">
            <v>SAGE Tunisia</v>
          </cell>
          <cell r="E650" t="str">
            <v>COUPE</v>
          </cell>
          <cell r="F650" t="str">
            <v>Team leader</v>
          </cell>
          <cell r="G650" t="str">
            <v>coupe</v>
          </cell>
          <cell r="H650" t="str">
            <v>HAITHEM SLAMA</v>
          </cell>
          <cell r="I650"/>
          <cell r="J650" t="str">
            <v>INDIRECTS</v>
          </cell>
          <cell r="K650" t="str">
            <v>Variable cost at standard</v>
          </cell>
          <cell r="L650" t="str">
            <v>CHEF EQUIPE</v>
          </cell>
          <cell r="M650">
            <v>44172</v>
          </cell>
          <cell r="O650">
            <v>19</v>
          </cell>
          <cell r="P650"/>
          <cell r="Q650"/>
          <cell r="R650"/>
          <cell r="S650" t="str">
            <v>CDD</v>
          </cell>
          <cell r="T650" t="str">
            <v>Contractuel</v>
          </cell>
          <cell r="U650">
            <v>45505</v>
          </cell>
          <cell r="V650">
            <v>45535</v>
          </cell>
        </row>
        <row r="651">
          <cell r="A651">
            <v>558</v>
          </cell>
          <cell r="B651" t="str">
            <v>Mlle</v>
          </cell>
          <cell r="C651" t="str">
            <v>BARANI RYM</v>
          </cell>
          <cell r="D651" t="str">
            <v>SAGE Tunisia</v>
          </cell>
          <cell r="E651" t="str">
            <v>COUPE</v>
          </cell>
          <cell r="F651" t="str">
            <v>Alimentatrice</v>
          </cell>
          <cell r="G651" t="str">
            <v>coupe</v>
          </cell>
          <cell r="H651" t="str">
            <v>HAITHEM SLAMA</v>
          </cell>
          <cell r="I651"/>
          <cell r="J651" t="str">
            <v>DIRECTS</v>
          </cell>
          <cell r="K651" t="str">
            <v>Variable cost at standard</v>
          </cell>
          <cell r="L651" t="str">
            <v>OUVRIERE SPECIALISE</v>
          </cell>
          <cell r="M651">
            <v>44302</v>
          </cell>
          <cell r="N651" t="str">
            <v/>
          </cell>
          <cell r="O651">
            <v>19</v>
          </cell>
          <cell r="P651"/>
          <cell r="Q651"/>
          <cell r="R651"/>
          <cell r="S651" t="str">
            <v>CDD</v>
          </cell>
          <cell r="T651" t="str">
            <v>Contractuel</v>
          </cell>
          <cell r="U651">
            <v>45505</v>
          </cell>
          <cell r="V651">
            <v>45535</v>
          </cell>
        </row>
        <row r="652">
          <cell r="A652">
            <v>797</v>
          </cell>
          <cell r="B652" t="str">
            <v>Monsieur</v>
          </cell>
          <cell r="C652" t="str">
            <v>MANAI ALAEDDINE</v>
          </cell>
          <cell r="D652" t="str">
            <v>SAGE Tunisia</v>
          </cell>
          <cell r="E652" t="str">
            <v>COUPE</v>
          </cell>
          <cell r="F652" t="str">
            <v>Coupeur</v>
          </cell>
          <cell r="G652" t="str">
            <v>coupe</v>
          </cell>
          <cell r="H652" t="str">
            <v>HAITHEM SLAMA</v>
          </cell>
          <cell r="I652"/>
          <cell r="J652" t="str">
            <v>DIRECTS</v>
          </cell>
          <cell r="K652" t="str">
            <v>Variable cost at standard</v>
          </cell>
          <cell r="L652" t="str">
            <v>OUVRIER COUPE</v>
          </cell>
          <cell r="M652">
            <v>44579</v>
          </cell>
          <cell r="O652">
            <v>19</v>
          </cell>
          <cell r="P652"/>
          <cell r="Q652"/>
          <cell r="R652"/>
          <cell r="S652" t="str">
            <v>CDD</v>
          </cell>
          <cell r="T652" t="str">
            <v>Contractuel</v>
          </cell>
          <cell r="U652">
            <v>45505</v>
          </cell>
          <cell r="V652">
            <v>45535</v>
          </cell>
        </row>
        <row r="653">
          <cell r="A653">
            <v>851</v>
          </cell>
          <cell r="B653" t="str">
            <v>Madame</v>
          </cell>
          <cell r="C653" t="str">
            <v>SASSI CHAIMA</v>
          </cell>
          <cell r="D653" t="str">
            <v>SAGE Tunisia</v>
          </cell>
          <cell r="E653" t="str">
            <v>COUPE</v>
          </cell>
          <cell r="F653" t="str">
            <v>Alimentatrice</v>
          </cell>
          <cell r="G653" t="str">
            <v>coupe</v>
          </cell>
          <cell r="H653" t="str">
            <v>HAITHEM SLAMA</v>
          </cell>
          <cell r="I653"/>
          <cell r="J653" t="str">
            <v>DIRECTS</v>
          </cell>
          <cell r="K653" t="str">
            <v>Variable cost at standard</v>
          </cell>
          <cell r="L653" t="str">
            <v>OUVRIERE SPECIALISE</v>
          </cell>
          <cell r="M653">
            <v>44604</v>
          </cell>
          <cell r="O653">
            <v>19</v>
          </cell>
          <cell r="P653"/>
          <cell r="Q653"/>
          <cell r="R653"/>
          <cell r="S653" t="str">
            <v>CDD</v>
          </cell>
          <cell r="T653" t="str">
            <v>Contractuel</v>
          </cell>
          <cell r="U653">
            <v>45505</v>
          </cell>
          <cell r="V653">
            <v>45535</v>
          </cell>
        </row>
        <row r="654">
          <cell r="A654">
            <v>1124</v>
          </cell>
          <cell r="B654" t="str">
            <v>Monsieur</v>
          </cell>
          <cell r="C654" t="str">
            <v>MOUALHI MOHAMED AMINE</v>
          </cell>
          <cell r="D654" t="str">
            <v>SAGE Tunisia</v>
          </cell>
          <cell r="E654" t="str">
            <v>COUPE</v>
          </cell>
          <cell r="F654" t="str">
            <v>Team leader</v>
          </cell>
          <cell r="G654" t="str">
            <v>coupe</v>
          </cell>
          <cell r="H654" t="str">
            <v>HAITHEM SLAMA</v>
          </cell>
          <cell r="I654"/>
          <cell r="J654" t="str">
            <v>INDIRECTS</v>
          </cell>
          <cell r="K654" t="str">
            <v>Variable cost at standard</v>
          </cell>
          <cell r="L654" t="str">
            <v>OUVRIER COUPE</v>
          </cell>
          <cell r="M654">
            <v>44827</v>
          </cell>
          <cell r="N654"/>
          <cell r="O654">
            <v>19</v>
          </cell>
          <cell r="P654"/>
          <cell r="Q654"/>
          <cell r="R654"/>
          <cell r="S654" t="str">
            <v>CDD</v>
          </cell>
          <cell r="T654" t="str">
            <v>Contractuel</v>
          </cell>
          <cell r="U654">
            <v>45505</v>
          </cell>
          <cell r="V654">
            <v>45535</v>
          </cell>
        </row>
        <row r="655">
          <cell r="A655">
            <v>1139</v>
          </cell>
          <cell r="B655" t="str">
            <v>Madame</v>
          </cell>
          <cell r="C655" t="str">
            <v>JELASSI OUMAYMA</v>
          </cell>
          <cell r="D655" t="str">
            <v>SAGE Tunisia</v>
          </cell>
          <cell r="E655" t="str">
            <v>COUPE</v>
          </cell>
          <cell r="F655" t="str">
            <v>Alimentatrice</v>
          </cell>
          <cell r="G655" t="str">
            <v>coupe</v>
          </cell>
          <cell r="H655" t="str">
            <v>HAITHEM SLAMA</v>
          </cell>
          <cell r="I655"/>
          <cell r="J655" t="str">
            <v>DIRECTS</v>
          </cell>
          <cell r="K655" t="str">
            <v>Variable cost at standard</v>
          </cell>
          <cell r="L655" t="str">
            <v>OUVRIERE COUPE</v>
          </cell>
          <cell r="M655">
            <v>44833</v>
          </cell>
          <cell r="N655"/>
          <cell r="O655">
            <v>19</v>
          </cell>
          <cell r="P655"/>
          <cell r="Q655"/>
          <cell r="R655"/>
          <cell r="S655" t="str">
            <v>CDD</v>
          </cell>
          <cell r="T655" t="str">
            <v>Contractuel</v>
          </cell>
          <cell r="U655">
            <v>45505</v>
          </cell>
          <cell r="V655">
            <v>45535</v>
          </cell>
        </row>
        <row r="656">
          <cell r="A656">
            <v>1170</v>
          </cell>
          <cell r="B656" t="str">
            <v>Monsieur</v>
          </cell>
          <cell r="C656" t="str">
            <v>DRIDI YASSINE</v>
          </cell>
          <cell r="D656" t="str">
            <v>SAGE Tunisia</v>
          </cell>
          <cell r="E656" t="str">
            <v>COUPE</v>
          </cell>
          <cell r="F656" t="str">
            <v>Coupeur</v>
          </cell>
          <cell r="G656" t="str">
            <v>coupe</v>
          </cell>
          <cell r="H656" t="str">
            <v>HAITHEM SLAMA</v>
          </cell>
          <cell r="I656"/>
          <cell r="J656" t="str">
            <v>DIRECTS</v>
          </cell>
          <cell r="K656" t="str">
            <v>Variable cost at standard</v>
          </cell>
          <cell r="L656" t="str">
            <v>OUVRIER COUPE</v>
          </cell>
          <cell r="M656">
            <v>44852</v>
          </cell>
          <cell r="N656"/>
          <cell r="O656">
            <v>19</v>
          </cell>
          <cell r="P656"/>
          <cell r="Q656"/>
          <cell r="R656"/>
          <cell r="S656" t="str">
            <v>CDD</v>
          </cell>
          <cell r="T656" t="str">
            <v>Contractuel</v>
          </cell>
          <cell r="U656">
            <v>45505</v>
          </cell>
          <cell r="V656">
            <v>45535</v>
          </cell>
        </row>
        <row r="657">
          <cell r="A657">
            <v>1174</v>
          </cell>
          <cell r="B657" t="str">
            <v>Mlle</v>
          </cell>
          <cell r="C657" t="str">
            <v>JELAILI TAKOUA</v>
          </cell>
          <cell r="D657" t="str">
            <v>SAGE Tunisia</v>
          </cell>
          <cell r="E657" t="str">
            <v>COUPE</v>
          </cell>
          <cell r="F657" t="str">
            <v>Alimentatrice</v>
          </cell>
          <cell r="G657" t="str">
            <v>coupe</v>
          </cell>
          <cell r="H657" t="str">
            <v>HAITHEM SLAMA</v>
          </cell>
          <cell r="I657"/>
          <cell r="J657" t="str">
            <v>DIRECTS</v>
          </cell>
          <cell r="K657" t="str">
            <v>Variable cost at standard</v>
          </cell>
          <cell r="L657" t="str">
            <v>OUVRIERE COUPE</v>
          </cell>
          <cell r="M657">
            <v>44853</v>
          </cell>
          <cell r="N657"/>
          <cell r="O657">
            <v>19</v>
          </cell>
          <cell r="P657"/>
          <cell r="Q657"/>
          <cell r="R657"/>
          <cell r="S657" t="str">
            <v>CDD</v>
          </cell>
          <cell r="T657" t="str">
            <v>Contractuel</v>
          </cell>
          <cell r="U657">
            <v>45505</v>
          </cell>
          <cell r="V657">
            <v>45535</v>
          </cell>
        </row>
        <row r="658">
          <cell r="A658">
            <v>1216</v>
          </cell>
          <cell r="B658" t="str">
            <v>Monsieur</v>
          </cell>
          <cell r="C658" t="str">
            <v>TRABELSI NABIL</v>
          </cell>
          <cell r="D658" t="str">
            <v>SAGE Tunisia</v>
          </cell>
          <cell r="E658" t="str">
            <v>COUPE</v>
          </cell>
          <cell r="F658" t="str">
            <v>Coupeur</v>
          </cell>
          <cell r="G658" t="str">
            <v>coupe</v>
          </cell>
          <cell r="H658" t="str">
            <v>HAITHEM SLAMA</v>
          </cell>
          <cell r="I658"/>
          <cell r="J658" t="str">
            <v>DIRECTS</v>
          </cell>
          <cell r="K658" t="str">
            <v>Variable cost at standard</v>
          </cell>
          <cell r="L658" t="str">
            <v>Coupeur</v>
          </cell>
          <cell r="M658">
            <v>44938</v>
          </cell>
          <cell r="N658"/>
          <cell r="O658">
            <v>19</v>
          </cell>
          <cell r="P658"/>
          <cell r="Q658"/>
          <cell r="R658"/>
          <cell r="S658" t="str">
            <v>CDD</v>
          </cell>
          <cell r="T658" t="str">
            <v>Contractuel</v>
          </cell>
          <cell r="U658">
            <v>45505</v>
          </cell>
          <cell r="V658">
            <v>45535</v>
          </cell>
        </row>
        <row r="659">
          <cell r="A659">
            <v>1230</v>
          </cell>
          <cell r="B659" t="str">
            <v>Mlle</v>
          </cell>
          <cell r="C659" t="str">
            <v>MSAADIYA AMAL</v>
          </cell>
          <cell r="D659" t="str">
            <v>SAGE Tunisia</v>
          </cell>
          <cell r="E659" t="str">
            <v>COUPE</v>
          </cell>
          <cell r="F659" t="str">
            <v>Team leader</v>
          </cell>
          <cell r="G659" t="str">
            <v>coupe</v>
          </cell>
          <cell r="H659" t="str">
            <v>HAITHEM SLAMA</v>
          </cell>
          <cell r="I659"/>
          <cell r="J659" t="str">
            <v>INDIRECTS</v>
          </cell>
          <cell r="K659" t="str">
            <v>Variable cost at standard</v>
          </cell>
          <cell r="L659" t="str">
            <v>Team leader</v>
          </cell>
          <cell r="M659">
            <v>44942</v>
          </cell>
          <cell r="N659"/>
          <cell r="O659">
            <v>19</v>
          </cell>
          <cell r="P659"/>
          <cell r="Q659"/>
          <cell r="R659"/>
          <cell r="S659" t="str">
            <v>CDD</v>
          </cell>
          <cell r="T659" t="str">
            <v>Contractuel</v>
          </cell>
          <cell r="U659">
            <v>45505</v>
          </cell>
          <cell r="V659">
            <v>45535</v>
          </cell>
        </row>
        <row r="660">
          <cell r="A660">
            <v>1464</v>
          </cell>
          <cell r="B660" t="str">
            <v>Mlle</v>
          </cell>
          <cell r="C660" t="str">
            <v>ERRIHANI GHOFRANE</v>
          </cell>
          <cell r="D660" t="str">
            <v>SAGE Tunisia</v>
          </cell>
          <cell r="E660" t="str">
            <v>COUPE</v>
          </cell>
          <cell r="F660" t="str">
            <v>Coupeur</v>
          </cell>
          <cell r="G660" t="str">
            <v>COUPE</v>
          </cell>
          <cell r="H660" t="str">
            <v>HAITHEM SLAMA</v>
          </cell>
          <cell r="I660"/>
          <cell r="J660" t="str">
            <v>DIRECTS</v>
          </cell>
          <cell r="K660" t="str">
            <v>Variable cost at standard</v>
          </cell>
          <cell r="L660" t="str">
            <v>OUVRIER SPECIALISE</v>
          </cell>
          <cell r="M660">
            <v>45052</v>
          </cell>
          <cell r="O660">
            <v>19</v>
          </cell>
          <cell r="P660"/>
          <cell r="Q660"/>
          <cell r="R660"/>
          <cell r="S660" t="str">
            <v>CDD</v>
          </cell>
          <cell r="T660" t="str">
            <v>Contractuel</v>
          </cell>
          <cell r="U660">
            <v>45505</v>
          </cell>
          <cell r="V660">
            <v>45535</v>
          </cell>
        </row>
        <row r="661">
          <cell r="A661">
            <v>1624</v>
          </cell>
          <cell r="B661" t="str">
            <v>Monsieur</v>
          </cell>
          <cell r="C661" t="str">
            <v>KHEMIRI AKREM</v>
          </cell>
          <cell r="D661" t="str">
            <v>SAGE Tunisia</v>
          </cell>
          <cell r="E661" t="str">
            <v>COUPE</v>
          </cell>
          <cell r="F661" t="str">
            <v>COUPEUR</v>
          </cell>
          <cell r="G661" t="str">
            <v>COUPE</v>
          </cell>
          <cell r="H661" t="str">
            <v>HAITHEM SLAMA</v>
          </cell>
          <cell r="I661"/>
          <cell r="J661" t="str">
            <v>DIRECTS</v>
          </cell>
          <cell r="K661" t="str">
            <v>Variable cost at standard</v>
          </cell>
          <cell r="L661" t="str">
            <v>OUVRIERE SPECIALISE</v>
          </cell>
          <cell r="M661">
            <v>45180</v>
          </cell>
          <cell r="O661">
            <v>19</v>
          </cell>
          <cell r="P661"/>
          <cell r="Q661"/>
          <cell r="R661"/>
          <cell r="S661" t="str">
            <v>CDD</v>
          </cell>
          <cell r="T661" t="str">
            <v>Contractuel</v>
          </cell>
          <cell r="U661">
            <v>45505</v>
          </cell>
          <cell r="V661">
            <v>45535</v>
          </cell>
        </row>
        <row r="662">
          <cell r="A662">
            <v>1626</v>
          </cell>
          <cell r="B662" t="str">
            <v>Monsieur</v>
          </cell>
          <cell r="C662" t="str">
            <v>STITI JASSER</v>
          </cell>
          <cell r="D662" t="str">
            <v>SAGE Tunisia</v>
          </cell>
          <cell r="E662" t="str">
            <v>COUPE</v>
          </cell>
          <cell r="F662" t="str">
            <v>COUPEUR</v>
          </cell>
          <cell r="G662" t="str">
            <v>COUPE</v>
          </cell>
          <cell r="H662" t="str">
            <v>HAITHEM SLAMA</v>
          </cell>
          <cell r="I662"/>
          <cell r="J662" t="str">
            <v>DIRECTS</v>
          </cell>
          <cell r="K662" t="str">
            <v>Variable cost at standard</v>
          </cell>
          <cell r="L662" t="str">
            <v>OUVRIERE SPECIALISE</v>
          </cell>
          <cell r="M662">
            <v>45181</v>
          </cell>
          <cell r="O662">
            <v>19</v>
          </cell>
          <cell r="P662"/>
          <cell r="Q662"/>
          <cell r="R662"/>
          <cell r="S662" t="str">
            <v>CDD</v>
          </cell>
          <cell r="T662" t="str">
            <v>Contractuel</v>
          </cell>
          <cell r="U662">
            <v>45505</v>
          </cell>
          <cell r="V662">
            <v>45535</v>
          </cell>
        </row>
        <row r="663">
          <cell r="A663">
            <v>1629</v>
          </cell>
          <cell r="B663" t="str">
            <v>Mlle</v>
          </cell>
          <cell r="C663" t="str">
            <v>KHIARI WIEM</v>
          </cell>
          <cell r="D663" t="str">
            <v>SAGE Tunisia</v>
          </cell>
          <cell r="E663" t="str">
            <v>COUPE</v>
          </cell>
          <cell r="F663" t="str">
            <v>COUPEUR</v>
          </cell>
          <cell r="G663" t="str">
            <v>COUPE</v>
          </cell>
          <cell r="H663" t="str">
            <v>HAITHEM SLAMA</v>
          </cell>
          <cell r="I663"/>
          <cell r="J663" t="str">
            <v>DIRECTS</v>
          </cell>
          <cell r="K663" t="str">
            <v>Variable cost at standard</v>
          </cell>
          <cell r="L663" t="str">
            <v>OUVRIERE SPECIALISE</v>
          </cell>
          <cell r="M663">
            <v>45181</v>
          </cell>
          <cell r="O663">
            <v>19</v>
          </cell>
          <cell r="P663"/>
          <cell r="Q663"/>
          <cell r="R663"/>
          <cell r="S663" t="str">
            <v>CDD</v>
          </cell>
          <cell r="T663" t="str">
            <v>Contractuel</v>
          </cell>
          <cell r="U663">
            <v>45505</v>
          </cell>
          <cell r="V663">
            <v>45535</v>
          </cell>
        </row>
        <row r="664">
          <cell r="A664">
            <v>1631</v>
          </cell>
          <cell r="B664" t="str">
            <v>Mlle</v>
          </cell>
          <cell r="C664" t="str">
            <v>BEN JERBANIA SAHAR</v>
          </cell>
          <cell r="D664" t="str">
            <v>SAGE Tunisia</v>
          </cell>
          <cell r="E664" t="str">
            <v>COUPE</v>
          </cell>
          <cell r="F664" t="str">
            <v>COUPEUR</v>
          </cell>
          <cell r="G664" t="str">
            <v>COUPE</v>
          </cell>
          <cell r="H664" t="str">
            <v>HAITHEM SLAMA</v>
          </cell>
          <cell r="I664"/>
          <cell r="J664" t="str">
            <v>DIRECTS</v>
          </cell>
          <cell r="K664" t="str">
            <v>Variable cost at standard</v>
          </cell>
          <cell r="L664" t="str">
            <v>OUVRIERE SPECIALISE</v>
          </cell>
          <cell r="M664">
            <v>45181</v>
          </cell>
          <cell r="O664">
            <v>19</v>
          </cell>
          <cell r="P664"/>
          <cell r="Q664"/>
          <cell r="R664"/>
          <cell r="S664" t="str">
            <v>CDD</v>
          </cell>
          <cell r="T664" t="str">
            <v>Contractuel</v>
          </cell>
          <cell r="U664">
            <v>45505</v>
          </cell>
          <cell r="V664">
            <v>45535</v>
          </cell>
        </row>
        <row r="665">
          <cell r="A665">
            <v>1660</v>
          </cell>
          <cell r="B665" t="str">
            <v>Mlle</v>
          </cell>
          <cell r="C665" t="str">
            <v>AYARI CHAIMA</v>
          </cell>
          <cell r="D665" t="str">
            <v>SAGE Tunisia</v>
          </cell>
          <cell r="E665" t="str">
            <v>COUPE</v>
          </cell>
          <cell r="F665" t="str">
            <v>COUPEUR</v>
          </cell>
          <cell r="G665" t="str">
            <v>COUPE</v>
          </cell>
          <cell r="H665" t="str">
            <v>HAITHEM SLAMA</v>
          </cell>
          <cell r="I665"/>
          <cell r="J665" t="str">
            <v>DIRECTS</v>
          </cell>
          <cell r="K665" t="str">
            <v>Variable cost at standard</v>
          </cell>
          <cell r="L665" t="str">
            <v>OUVRIERE SPECIALISE</v>
          </cell>
          <cell r="M665">
            <v>45190</v>
          </cell>
          <cell r="O665">
            <v>19</v>
          </cell>
          <cell r="P665"/>
          <cell r="Q665"/>
          <cell r="R665"/>
          <cell r="S665" t="str">
            <v>CDD</v>
          </cell>
          <cell r="T665" t="str">
            <v>Contractuel</v>
          </cell>
          <cell r="U665">
            <v>45505</v>
          </cell>
          <cell r="V665">
            <v>45535</v>
          </cell>
        </row>
        <row r="666">
          <cell r="A666">
            <v>1671</v>
          </cell>
          <cell r="B666" t="str">
            <v>Mlle</v>
          </cell>
          <cell r="C666" t="str">
            <v>ROUBI  ABIR</v>
          </cell>
          <cell r="D666" t="str">
            <v>SAGE Tunisia</v>
          </cell>
          <cell r="E666" t="str">
            <v>COUPE</v>
          </cell>
          <cell r="F666" t="str">
            <v>COUPEUR</v>
          </cell>
          <cell r="G666" t="str">
            <v>COUPE</v>
          </cell>
          <cell r="H666" t="str">
            <v>HAITHEM SLAMA</v>
          </cell>
          <cell r="I666"/>
          <cell r="J666" t="str">
            <v>DIRECTS</v>
          </cell>
          <cell r="K666" t="str">
            <v>Variable cost at standard</v>
          </cell>
          <cell r="L666" t="str">
            <v>OUVRIERE SPECIALISE</v>
          </cell>
          <cell r="M666">
            <v>45191</v>
          </cell>
          <cell r="O666">
            <v>19</v>
          </cell>
          <cell r="P666"/>
          <cell r="Q666"/>
          <cell r="R666"/>
          <cell r="S666" t="str">
            <v>CDD</v>
          </cell>
          <cell r="T666" t="str">
            <v>Contractuel</v>
          </cell>
          <cell r="U666">
            <v>45505</v>
          </cell>
          <cell r="V666">
            <v>45535</v>
          </cell>
        </row>
        <row r="667">
          <cell r="A667">
            <v>1672</v>
          </cell>
          <cell r="B667" t="str">
            <v>Mlle</v>
          </cell>
          <cell r="C667" t="str">
            <v>AOUINI SAWSEN</v>
          </cell>
          <cell r="D667" t="str">
            <v>SAGE Tunisia</v>
          </cell>
          <cell r="E667" t="str">
            <v>COUPE</v>
          </cell>
          <cell r="F667" t="str">
            <v>COUPEUR</v>
          </cell>
          <cell r="G667" t="str">
            <v>COUPE</v>
          </cell>
          <cell r="H667" t="str">
            <v>HAITHEM SLAMA</v>
          </cell>
          <cell r="I667"/>
          <cell r="J667" t="str">
            <v>DIRECTS</v>
          </cell>
          <cell r="K667" t="str">
            <v>Variable cost at standard</v>
          </cell>
          <cell r="L667" t="str">
            <v>OUVRIERE SPECIALISE</v>
          </cell>
          <cell r="M667">
            <v>45191</v>
          </cell>
          <cell r="O667">
            <v>19</v>
          </cell>
          <cell r="P667"/>
          <cell r="Q667"/>
          <cell r="R667"/>
          <cell r="S667" t="str">
            <v>CDD</v>
          </cell>
          <cell r="T667" t="str">
            <v>Contractuel</v>
          </cell>
          <cell r="U667">
            <v>45505</v>
          </cell>
          <cell r="V667">
            <v>45535</v>
          </cell>
        </row>
        <row r="668">
          <cell r="A668">
            <v>1717</v>
          </cell>
          <cell r="B668" t="str">
            <v>Madame</v>
          </cell>
          <cell r="C668" t="str">
            <v>KASSAAOUI FEDIA</v>
          </cell>
          <cell r="D668" t="str">
            <v>SAGE Tunisia</v>
          </cell>
          <cell r="E668" t="str">
            <v>COUPE</v>
          </cell>
          <cell r="F668" t="str">
            <v>COUPEUR</v>
          </cell>
          <cell r="G668" t="str">
            <v>COUPE</v>
          </cell>
          <cell r="H668" t="str">
            <v>HAITHEM SLAMA</v>
          </cell>
          <cell r="I668"/>
          <cell r="J668" t="str">
            <v>DIRECTS</v>
          </cell>
          <cell r="K668" t="str">
            <v>Variable cost at standard</v>
          </cell>
          <cell r="L668" t="str">
            <v>OUVRIERE SPECIALISE</v>
          </cell>
          <cell r="M668">
            <v>45215</v>
          </cell>
          <cell r="O668">
            <v>19</v>
          </cell>
          <cell r="P668"/>
          <cell r="Q668"/>
          <cell r="R668"/>
          <cell r="S668" t="str">
            <v>CDD</v>
          </cell>
          <cell r="T668" t="str">
            <v>Contractuel</v>
          </cell>
          <cell r="U668">
            <v>45505</v>
          </cell>
          <cell r="V668">
            <v>45535</v>
          </cell>
        </row>
        <row r="669">
          <cell r="A669">
            <v>1718</v>
          </cell>
          <cell r="B669" t="str">
            <v>Monsieur</v>
          </cell>
          <cell r="C669" t="str">
            <v>MADHI ATEF</v>
          </cell>
          <cell r="D669" t="str">
            <v>SAGE Tunisia</v>
          </cell>
          <cell r="E669" t="str">
            <v>COUPE</v>
          </cell>
          <cell r="F669" t="str">
            <v>COUPEUR</v>
          </cell>
          <cell r="G669" t="str">
            <v>COUPE</v>
          </cell>
          <cell r="H669" t="str">
            <v>HAITHEM SLAMA</v>
          </cell>
          <cell r="I669"/>
          <cell r="J669" t="str">
            <v>DIRECTS</v>
          </cell>
          <cell r="K669" t="str">
            <v>Variable cost at standard</v>
          </cell>
          <cell r="L669" t="str">
            <v>OUVRIERE SPECIALISE</v>
          </cell>
          <cell r="M669">
            <v>45216</v>
          </cell>
          <cell r="O669">
            <v>19</v>
          </cell>
          <cell r="P669"/>
          <cell r="Q669"/>
          <cell r="R669"/>
          <cell r="S669" t="str">
            <v>CDD</v>
          </cell>
          <cell r="T669" t="str">
            <v>Contractuel</v>
          </cell>
          <cell r="U669">
            <v>45505</v>
          </cell>
          <cell r="V669">
            <v>45535</v>
          </cell>
        </row>
        <row r="670">
          <cell r="A670">
            <v>1719</v>
          </cell>
          <cell r="B670" t="str">
            <v>Mlle</v>
          </cell>
          <cell r="C670" t="str">
            <v>JENDOUBI NOUR</v>
          </cell>
          <cell r="D670" t="str">
            <v>SAGE Tunisia</v>
          </cell>
          <cell r="E670" t="str">
            <v>COUPE</v>
          </cell>
          <cell r="F670" t="str">
            <v>COUPEUR</v>
          </cell>
          <cell r="G670" t="str">
            <v>COUPE</v>
          </cell>
          <cell r="H670" t="str">
            <v>HAITHEM SLAMA</v>
          </cell>
          <cell r="I670"/>
          <cell r="J670" t="str">
            <v>DIRECTS</v>
          </cell>
          <cell r="K670" t="str">
            <v>Variable cost at standard</v>
          </cell>
          <cell r="L670" t="str">
            <v>OUVRIERE SPECIALISE</v>
          </cell>
          <cell r="M670">
            <v>45216</v>
          </cell>
          <cell r="O670">
            <v>19</v>
          </cell>
          <cell r="P670"/>
          <cell r="Q670"/>
          <cell r="R670"/>
          <cell r="S670" t="str">
            <v>CDD</v>
          </cell>
          <cell r="T670" t="str">
            <v>Contractuel</v>
          </cell>
          <cell r="U670">
            <v>45505</v>
          </cell>
          <cell r="V670">
            <v>45535</v>
          </cell>
        </row>
        <row r="671">
          <cell r="A671">
            <v>1741</v>
          </cell>
          <cell r="B671" t="str">
            <v>Monsieur</v>
          </cell>
          <cell r="C671" t="str">
            <v>JENDOUBI MOHAMED</v>
          </cell>
          <cell r="D671" t="str">
            <v>SAGE Tunisia</v>
          </cell>
          <cell r="E671" t="str">
            <v>COUPE</v>
          </cell>
          <cell r="F671" t="str">
            <v>COUPEUR</v>
          </cell>
          <cell r="G671" t="str">
            <v>COUPE</v>
          </cell>
          <cell r="H671" t="str">
            <v>HAITHEM SLAMA</v>
          </cell>
          <cell r="I671"/>
          <cell r="J671" t="str">
            <v>DIRECTS</v>
          </cell>
          <cell r="K671" t="str">
            <v>Variable cost at standard</v>
          </cell>
          <cell r="L671" t="str">
            <v>OUVRIERE SPECIALISE</v>
          </cell>
          <cell r="M671">
            <v>45223</v>
          </cell>
          <cell r="O671">
            <v>19</v>
          </cell>
          <cell r="P671"/>
          <cell r="Q671"/>
          <cell r="R671"/>
          <cell r="S671" t="str">
            <v>CDD</v>
          </cell>
          <cell r="T671" t="str">
            <v>Contractuel</v>
          </cell>
          <cell r="U671">
            <v>45505</v>
          </cell>
          <cell r="V671">
            <v>45535</v>
          </cell>
        </row>
        <row r="672">
          <cell r="A672">
            <v>1789</v>
          </cell>
          <cell r="B672" t="str">
            <v>Mlle</v>
          </cell>
          <cell r="C672" t="str">
            <v>TRABELSI SAMIRA</v>
          </cell>
          <cell r="D672" t="str">
            <v>SAGE Tunisia</v>
          </cell>
          <cell r="E672" t="str">
            <v>COUPE</v>
          </cell>
          <cell r="F672" t="str">
            <v>COUPEUR</v>
          </cell>
          <cell r="G672" t="str">
            <v>COUPE</v>
          </cell>
          <cell r="H672" t="str">
            <v>HAITHEM SLAMA</v>
          </cell>
          <cell r="I672"/>
          <cell r="J672" t="str">
            <v>DIRECTS</v>
          </cell>
          <cell r="K672" t="str">
            <v>Variable cost at standard</v>
          </cell>
          <cell r="L672" t="str">
            <v>OUVRIERE SPECIALISE</v>
          </cell>
          <cell r="M672">
            <v>45251</v>
          </cell>
          <cell r="O672">
            <v>19</v>
          </cell>
          <cell r="P672"/>
          <cell r="Q672"/>
          <cell r="R672"/>
          <cell r="S672" t="str">
            <v>CDD</v>
          </cell>
          <cell r="T672" t="str">
            <v>Contractuel</v>
          </cell>
          <cell r="U672">
            <v>45505</v>
          </cell>
          <cell r="V672">
            <v>45535</v>
          </cell>
        </row>
        <row r="673">
          <cell r="A673">
            <v>1791</v>
          </cell>
          <cell r="B673" t="str">
            <v>Mlle</v>
          </cell>
          <cell r="C673" t="str">
            <v>JOUINI EYA</v>
          </cell>
          <cell r="D673" t="str">
            <v>SAGE Tunisia</v>
          </cell>
          <cell r="E673" t="str">
            <v>COUPE</v>
          </cell>
          <cell r="F673" t="str">
            <v>COUPEUR</v>
          </cell>
          <cell r="G673" t="str">
            <v>COUPE</v>
          </cell>
          <cell r="H673" t="str">
            <v>HAITHEM SLAMA</v>
          </cell>
          <cell r="I673"/>
          <cell r="J673" t="str">
            <v>DIRECTS</v>
          </cell>
          <cell r="K673" t="str">
            <v>Variable cost at standard</v>
          </cell>
          <cell r="L673" t="str">
            <v>OUVRIERE SPECIALISE</v>
          </cell>
          <cell r="M673">
            <v>45253</v>
          </cell>
          <cell r="O673">
            <v>19</v>
          </cell>
          <cell r="P673"/>
          <cell r="Q673"/>
          <cell r="R673"/>
          <cell r="S673" t="str">
            <v>CDD</v>
          </cell>
          <cell r="T673" t="str">
            <v>Contractuel</v>
          </cell>
          <cell r="U673">
            <v>45505</v>
          </cell>
          <cell r="V673">
            <v>45535</v>
          </cell>
        </row>
        <row r="674">
          <cell r="A674">
            <v>1875</v>
          </cell>
          <cell r="B674" t="str">
            <v>Mlle</v>
          </cell>
          <cell r="C674" t="str">
            <v>HAMDI ZAINEB</v>
          </cell>
          <cell r="D674" t="str">
            <v>SAGE Tunisia</v>
          </cell>
          <cell r="E674" t="str">
            <v>COUPE</v>
          </cell>
          <cell r="F674" t="str">
            <v>COUPEUR</v>
          </cell>
          <cell r="G674" t="str">
            <v>COUPE</v>
          </cell>
          <cell r="H674" t="str">
            <v>HAITHEM SLAMA</v>
          </cell>
          <cell r="I674"/>
          <cell r="J674" t="str">
            <v>DIRECTS</v>
          </cell>
          <cell r="K674" t="str">
            <v>Variable cost at standard</v>
          </cell>
          <cell r="L674" t="str">
            <v>OUVRIERE SPECIALISE</v>
          </cell>
          <cell r="M674">
            <v>45295</v>
          </cell>
          <cell r="O674">
            <v>19</v>
          </cell>
          <cell r="P674"/>
          <cell r="Q674"/>
          <cell r="R674"/>
          <cell r="S674" t="str">
            <v>CDD</v>
          </cell>
          <cell r="T674" t="str">
            <v>Contractuel</v>
          </cell>
          <cell r="U674">
            <v>45505</v>
          </cell>
          <cell r="V674">
            <v>45535</v>
          </cell>
        </row>
        <row r="675">
          <cell r="A675">
            <v>1904</v>
          </cell>
          <cell r="B675" t="str">
            <v>Madame</v>
          </cell>
          <cell r="C675" t="str">
            <v>CHEMKHI SIWAR</v>
          </cell>
          <cell r="D675" t="str">
            <v>SAGE Tunisia</v>
          </cell>
          <cell r="E675" t="str">
            <v>COUPE</v>
          </cell>
          <cell r="F675" t="str">
            <v>COUPEUR</v>
          </cell>
          <cell r="G675" t="str">
            <v>COUPE</v>
          </cell>
          <cell r="H675" t="str">
            <v>HAITHEM SLAMA</v>
          </cell>
          <cell r="I675"/>
          <cell r="J675" t="str">
            <v>DIRECTS</v>
          </cell>
          <cell r="K675" t="str">
            <v>Variable cost at standard</v>
          </cell>
          <cell r="L675" t="str">
            <v>OUVRIER SPECIALISE</v>
          </cell>
          <cell r="M675">
            <v>45306</v>
          </cell>
          <cell r="O675">
            <v>19</v>
          </cell>
          <cell r="P675"/>
          <cell r="Q675"/>
          <cell r="R675"/>
          <cell r="S675" t="str">
            <v>CDD</v>
          </cell>
          <cell r="T675" t="str">
            <v>Contractuel</v>
          </cell>
          <cell r="U675">
            <v>45505</v>
          </cell>
          <cell r="V675">
            <v>45535</v>
          </cell>
        </row>
        <row r="676">
          <cell r="A676">
            <v>1905</v>
          </cell>
          <cell r="B676" t="str">
            <v>Monsieur</v>
          </cell>
          <cell r="C676" t="str">
            <v>WESLETI BASSEM</v>
          </cell>
          <cell r="D676" t="str">
            <v>SAGE Tunisia</v>
          </cell>
          <cell r="E676" t="str">
            <v>COUPE</v>
          </cell>
          <cell r="F676" t="str">
            <v>COUPEUR</v>
          </cell>
          <cell r="G676" t="str">
            <v>COUPE</v>
          </cell>
          <cell r="H676" t="str">
            <v>HAITHEM SLAMA</v>
          </cell>
          <cell r="I676"/>
          <cell r="J676" t="str">
            <v>DIRECTS</v>
          </cell>
          <cell r="K676" t="str">
            <v>Variable cost at standard</v>
          </cell>
          <cell r="L676" t="str">
            <v>OUVRIER SPECIALISE</v>
          </cell>
          <cell r="M676">
            <v>45306</v>
          </cell>
          <cell r="O676">
            <v>19</v>
          </cell>
          <cell r="P676"/>
          <cell r="Q676"/>
          <cell r="R676"/>
          <cell r="S676" t="str">
            <v>CDD</v>
          </cell>
          <cell r="T676" t="str">
            <v>Contractuel</v>
          </cell>
          <cell r="U676">
            <v>45505</v>
          </cell>
          <cell r="V676">
            <v>45535</v>
          </cell>
        </row>
        <row r="677">
          <cell r="A677">
            <v>1906</v>
          </cell>
          <cell r="B677" t="str">
            <v>Madame</v>
          </cell>
          <cell r="C677" t="str">
            <v>JAMAI AFEF</v>
          </cell>
          <cell r="D677" t="str">
            <v>SAGE Tunisia</v>
          </cell>
          <cell r="E677" t="str">
            <v>COUPE</v>
          </cell>
          <cell r="F677" t="str">
            <v>COUPEUR</v>
          </cell>
          <cell r="G677" t="str">
            <v>COUPE</v>
          </cell>
          <cell r="H677" t="str">
            <v>HAITHEM SLAMA</v>
          </cell>
          <cell r="I677"/>
          <cell r="J677" t="str">
            <v>DIRECTS</v>
          </cell>
          <cell r="K677" t="str">
            <v>Variable cost at standard</v>
          </cell>
          <cell r="L677" t="str">
            <v>OUVRIER SPECIALISE</v>
          </cell>
          <cell r="M677">
            <v>45307</v>
          </cell>
          <cell r="O677">
            <v>19</v>
          </cell>
          <cell r="P677"/>
          <cell r="Q677"/>
          <cell r="R677"/>
          <cell r="S677" t="str">
            <v>CDD</v>
          </cell>
          <cell r="T677" t="str">
            <v>Contractuel</v>
          </cell>
          <cell r="U677">
            <v>45505</v>
          </cell>
          <cell r="V677">
            <v>45535</v>
          </cell>
        </row>
        <row r="678">
          <cell r="A678">
            <v>1910</v>
          </cell>
          <cell r="B678" t="str">
            <v>Madame</v>
          </cell>
          <cell r="C678" t="str">
            <v>GUESMI SAIDA</v>
          </cell>
          <cell r="D678" t="str">
            <v>SAGE Tunisia</v>
          </cell>
          <cell r="E678" t="str">
            <v>COUPE</v>
          </cell>
          <cell r="F678" t="str">
            <v>COUPEUR</v>
          </cell>
          <cell r="G678" t="str">
            <v>COUPE</v>
          </cell>
          <cell r="H678" t="str">
            <v>HAITHEM SLAMA</v>
          </cell>
          <cell r="I678"/>
          <cell r="J678" t="str">
            <v>DIRECTS</v>
          </cell>
          <cell r="K678" t="str">
            <v>Variable cost at standard</v>
          </cell>
          <cell r="L678" t="str">
            <v>OUVRIER SPECIALISE</v>
          </cell>
          <cell r="M678">
            <v>45307</v>
          </cell>
          <cell r="O678">
            <v>19</v>
          </cell>
          <cell r="P678"/>
          <cell r="Q678"/>
          <cell r="R678"/>
          <cell r="S678" t="str">
            <v>CDD</v>
          </cell>
          <cell r="T678" t="str">
            <v>Contractuel</v>
          </cell>
          <cell r="U678">
            <v>45505</v>
          </cell>
          <cell r="V678">
            <v>45535</v>
          </cell>
        </row>
        <row r="679">
          <cell r="A679">
            <v>1911</v>
          </cell>
          <cell r="B679" t="str">
            <v>Madame</v>
          </cell>
          <cell r="C679" t="str">
            <v>DHIFALLAH NIRINE</v>
          </cell>
          <cell r="D679" t="str">
            <v>SAGE Tunisia</v>
          </cell>
          <cell r="E679" t="str">
            <v>COUPE</v>
          </cell>
          <cell r="F679" t="str">
            <v>COUPEUR</v>
          </cell>
          <cell r="G679" t="str">
            <v>COUPE</v>
          </cell>
          <cell r="H679" t="str">
            <v>HAITHEM SLAMA</v>
          </cell>
          <cell r="I679"/>
          <cell r="J679" t="str">
            <v>DIRECTS</v>
          </cell>
          <cell r="K679" t="str">
            <v>Variable cost at standard</v>
          </cell>
          <cell r="L679" t="str">
            <v>OUVRIER SPECIALISE</v>
          </cell>
          <cell r="M679">
            <v>45307</v>
          </cell>
          <cell r="O679">
            <v>19</v>
          </cell>
          <cell r="P679"/>
          <cell r="Q679"/>
          <cell r="R679"/>
          <cell r="S679" t="str">
            <v>CDD</v>
          </cell>
          <cell r="T679" t="str">
            <v>Contractuel</v>
          </cell>
          <cell r="U679">
            <v>45505</v>
          </cell>
          <cell r="V679">
            <v>45535</v>
          </cell>
        </row>
        <row r="680">
          <cell r="A680">
            <v>1926</v>
          </cell>
          <cell r="B680" t="str">
            <v>Monsieur</v>
          </cell>
          <cell r="C680" t="str">
            <v>KHACHEB WAJDI</v>
          </cell>
          <cell r="D680" t="str">
            <v>SAGE Tunisia</v>
          </cell>
          <cell r="E680" t="str">
            <v>COUPE</v>
          </cell>
          <cell r="F680" t="str">
            <v>COUPEUR</v>
          </cell>
          <cell r="G680" t="str">
            <v>COUPE</v>
          </cell>
          <cell r="H680" t="str">
            <v>HAITHEM SLAMA</v>
          </cell>
          <cell r="I680"/>
          <cell r="J680" t="str">
            <v>DIRECTS</v>
          </cell>
          <cell r="K680" t="str">
            <v>Variable cost at standard</v>
          </cell>
          <cell r="L680" t="str">
            <v>OUVRIER SPECIALISE</v>
          </cell>
          <cell r="M680">
            <v>45310</v>
          </cell>
          <cell r="O680">
            <v>19</v>
          </cell>
          <cell r="P680"/>
          <cell r="Q680"/>
          <cell r="R680"/>
          <cell r="S680" t="str">
            <v>CDD</v>
          </cell>
          <cell r="T680" t="str">
            <v>Contractuel</v>
          </cell>
          <cell r="U680">
            <v>45505</v>
          </cell>
          <cell r="V680">
            <v>45535</v>
          </cell>
        </row>
        <row r="681">
          <cell r="A681">
            <v>1946</v>
          </cell>
          <cell r="B681" t="str">
            <v>Monsieur</v>
          </cell>
          <cell r="C681" t="str">
            <v>WESLETI HAMED</v>
          </cell>
          <cell r="D681" t="str">
            <v>SAGE Tunisia</v>
          </cell>
          <cell r="E681" t="str">
            <v>COUPE</v>
          </cell>
          <cell r="F681" t="str">
            <v>COUPEUR</v>
          </cell>
          <cell r="G681" t="str">
            <v>COUPE</v>
          </cell>
          <cell r="H681" t="str">
            <v>HAITHEM SLAMA</v>
          </cell>
          <cell r="I681"/>
          <cell r="J681" t="str">
            <v>DIRECTS</v>
          </cell>
          <cell r="K681" t="str">
            <v>Variable cost at standard</v>
          </cell>
          <cell r="L681" t="str">
            <v>OUVRIERE SPECIALISE</v>
          </cell>
          <cell r="M681">
            <v>45330</v>
          </cell>
          <cell r="O681">
            <v>19</v>
          </cell>
          <cell r="P681"/>
          <cell r="Q681"/>
          <cell r="R681"/>
          <cell r="S681" t="str">
            <v>CDD</v>
          </cell>
          <cell r="T681" t="str">
            <v>Contractuel</v>
          </cell>
          <cell r="U681">
            <v>45505</v>
          </cell>
          <cell r="V681">
            <v>45535</v>
          </cell>
        </row>
        <row r="682">
          <cell r="A682">
            <v>1948</v>
          </cell>
          <cell r="B682" t="str">
            <v>Monsieur</v>
          </cell>
          <cell r="C682" t="str">
            <v>JENDOUBI YASSINE</v>
          </cell>
          <cell r="D682" t="str">
            <v>SAGE Tunisia</v>
          </cell>
          <cell r="E682" t="str">
            <v>COUPE</v>
          </cell>
          <cell r="F682" t="str">
            <v>COUPEUR</v>
          </cell>
          <cell r="G682" t="str">
            <v>COUPE</v>
          </cell>
          <cell r="H682" t="str">
            <v>HAITHEM SLAMA</v>
          </cell>
          <cell r="I682"/>
          <cell r="J682" t="str">
            <v>DIRECTS</v>
          </cell>
          <cell r="K682" t="str">
            <v>Variable cost at standard</v>
          </cell>
          <cell r="L682" t="str">
            <v>OUVRIERE SPECIALISE</v>
          </cell>
          <cell r="M682">
            <v>45329</v>
          </cell>
          <cell r="O682">
            <v>19</v>
          </cell>
          <cell r="P682"/>
          <cell r="Q682"/>
          <cell r="R682"/>
          <cell r="S682" t="str">
            <v>CDD</v>
          </cell>
          <cell r="T682" t="str">
            <v>Contractuel</v>
          </cell>
          <cell r="U682">
            <v>45505</v>
          </cell>
          <cell r="V682">
            <v>45535</v>
          </cell>
        </row>
        <row r="683">
          <cell r="A683">
            <v>1949</v>
          </cell>
          <cell r="B683" t="str">
            <v>Monsieur</v>
          </cell>
          <cell r="C683" t="str">
            <v xml:space="preserve">TAYARI ALI </v>
          </cell>
          <cell r="D683" t="str">
            <v>SAGE Tunisia</v>
          </cell>
          <cell r="E683" t="str">
            <v>COUPE</v>
          </cell>
          <cell r="F683" t="str">
            <v>COUPEUR</v>
          </cell>
          <cell r="G683" t="str">
            <v>COUPE</v>
          </cell>
          <cell r="H683" t="str">
            <v>HAITHEM SLAMA</v>
          </cell>
          <cell r="I683"/>
          <cell r="J683" t="str">
            <v>DIRECTS</v>
          </cell>
          <cell r="K683" t="str">
            <v>Variable cost at standard</v>
          </cell>
          <cell r="L683" t="str">
            <v>OUVRIERE SPECIALISE</v>
          </cell>
          <cell r="M683">
            <v>45330</v>
          </cell>
          <cell r="O683">
            <v>19</v>
          </cell>
          <cell r="P683"/>
          <cell r="Q683"/>
          <cell r="R683"/>
          <cell r="S683" t="str">
            <v>CDD</v>
          </cell>
          <cell r="T683" t="str">
            <v>Contractuel</v>
          </cell>
          <cell r="U683">
            <v>45505</v>
          </cell>
          <cell r="V683">
            <v>45535</v>
          </cell>
        </row>
        <row r="684">
          <cell r="A684">
            <v>1951</v>
          </cell>
          <cell r="B684" t="str">
            <v>Madame</v>
          </cell>
          <cell r="C684" t="str">
            <v>ALOUI MANEL</v>
          </cell>
          <cell r="D684" t="str">
            <v>SAGE Tunisia</v>
          </cell>
          <cell r="E684" t="str">
            <v>COUPE</v>
          </cell>
          <cell r="F684" t="str">
            <v>COUPEUR</v>
          </cell>
          <cell r="G684" t="str">
            <v>COUPE</v>
          </cell>
          <cell r="H684" t="str">
            <v>HAITHEM SLAMA</v>
          </cell>
          <cell r="I684"/>
          <cell r="J684" t="str">
            <v>DIRECTS</v>
          </cell>
          <cell r="K684" t="str">
            <v>Variable cost at standard</v>
          </cell>
          <cell r="L684" t="str">
            <v>OUVRIERE SPECIALISE</v>
          </cell>
          <cell r="M684">
            <v>45334</v>
          </cell>
          <cell r="O684">
            <v>19</v>
          </cell>
          <cell r="P684"/>
          <cell r="Q684"/>
          <cell r="R684"/>
          <cell r="S684" t="str">
            <v>CDD</v>
          </cell>
          <cell r="T684" t="str">
            <v>Contractuel</v>
          </cell>
          <cell r="U684">
            <v>45505</v>
          </cell>
          <cell r="V684">
            <v>45535</v>
          </cell>
        </row>
        <row r="685">
          <cell r="A685">
            <v>1975</v>
          </cell>
          <cell r="B685" t="str">
            <v>Madame</v>
          </cell>
          <cell r="C685" t="str">
            <v>BOUANI SOULAIMA</v>
          </cell>
          <cell r="D685" t="str">
            <v>SAGE Tunisia</v>
          </cell>
          <cell r="E685" t="str">
            <v>COUPE</v>
          </cell>
          <cell r="F685" t="str">
            <v>COUPEUR</v>
          </cell>
          <cell r="G685" t="str">
            <v>COUPE</v>
          </cell>
          <cell r="H685" t="str">
            <v>HAITHEM SLAMA</v>
          </cell>
          <cell r="I685"/>
          <cell r="J685" t="str">
            <v>DIRECTS</v>
          </cell>
          <cell r="K685" t="str">
            <v>Variable cost at standard</v>
          </cell>
          <cell r="L685" t="str">
            <v>OUVRIERE SPECIALISE</v>
          </cell>
          <cell r="M685">
            <v>45338</v>
          </cell>
          <cell r="O685">
            <v>19</v>
          </cell>
          <cell r="P685"/>
          <cell r="Q685"/>
          <cell r="R685"/>
          <cell r="S685" t="str">
            <v>CDD</v>
          </cell>
          <cell r="T685" t="str">
            <v>Contractuel</v>
          </cell>
          <cell r="U685">
            <v>45505</v>
          </cell>
          <cell r="V685">
            <v>45535</v>
          </cell>
        </row>
        <row r="686">
          <cell r="A686">
            <v>1983</v>
          </cell>
          <cell r="B686" t="str">
            <v>Madame</v>
          </cell>
          <cell r="C686" t="str">
            <v>MANAI SAMEH</v>
          </cell>
          <cell r="D686" t="str">
            <v>SAGE Tunisia</v>
          </cell>
          <cell r="E686" t="str">
            <v>COUPE</v>
          </cell>
          <cell r="F686" t="str">
            <v>COUPEUR</v>
          </cell>
          <cell r="G686" t="str">
            <v>COUPE</v>
          </cell>
          <cell r="H686" t="str">
            <v>HAITHEM SLAMA</v>
          </cell>
          <cell r="I686"/>
          <cell r="J686" t="str">
            <v>DIRECTS</v>
          </cell>
          <cell r="K686" t="str">
            <v>Variable cost at standard</v>
          </cell>
          <cell r="L686" t="str">
            <v>OUVRIERE SPECIALISE</v>
          </cell>
          <cell r="M686">
            <v>45341</v>
          </cell>
          <cell r="O686">
            <v>19</v>
          </cell>
          <cell r="P686"/>
          <cell r="Q686"/>
          <cell r="R686"/>
          <cell r="S686" t="str">
            <v>CDD</v>
          </cell>
          <cell r="T686" t="str">
            <v>Contractuel</v>
          </cell>
          <cell r="U686">
            <v>45505</v>
          </cell>
          <cell r="V686">
            <v>45535</v>
          </cell>
        </row>
        <row r="687">
          <cell r="A687">
            <v>1988</v>
          </cell>
          <cell r="B687" t="str">
            <v>Madame</v>
          </cell>
          <cell r="C687" t="str">
            <v>CHERNI RANIM</v>
          </cell>
          <cell r="D687" t="str">
            <v>SAGE Tunisia</v>
          </cell>
          <cell r="E687" t="str">
            <v>COUPE</v>
          </cell>
          <cell r="F687" t="str">
            <v>COUPEUR</v>
          </cell>
          <cell r="G687" t="str">
            <v>COUPE</v>
          </cell>
          <cell r="H687" t="str">
            <v>HAITHEM SLAMA</v>
          </cell>
          <cell r="I687"/>
          <cell r="J687" t="str">
            <v>DIRECTS</v>
          </cell>
          <cell r="K687" t="str">
            <v>Variable cost at standard</v>
          </cell>
          <cell r="L687" t="str">
            <v>OUVRIERE SPECIALISE</v>
          </cell>
          <cell r="M687">
            <v>45342</v>
          </cell>
          <cell r="O687">
            <v>19</v>
          </cell>
          <cell r="P687"/>
          <cell r="Q687"/>
          <cell r="R687"/>
          <cell r="S687" t="str">
            <v>CDD</v>
          </cell>
          <cell r="T687" t="str">
            <v>Contractuel</v>
          </cell>
          <cell r="U687">
            <v>45505</v>
          </cell>
          <cell r="V687">
            <v>45535</v>
          </cell>
        </row>
        <row r="688">
          <cell r="A688">
            <v>1990</v>
          </cell>
          <cell r="B688" t="str">
            <v>Madame</v>
          </cell>
          <cell r="C688" t="str">
            <v>EJJEY HADIL</v>
          </cell>
          <cell r="D688" t="str">
            <v>SAGE Tunisia</v>
          </cell>
          <cell r="E688" t="str">
            <v>COUPE</v>
          </cell>
          <cell r="F688" t="str">
            <v>COUPEUR</v>
          </cell>
          <cell r="G688" t="str">
            <v>COUPE</v>
          </cell>
          <cell r="H688" t="str">
            <v>HAITHEM SLAMA</v>
          </cell>
          <cell r="I688"/>
          <cell r="J688" t="str">
            <v>DIRECTS</v>
          </cell>
          <cell r="K688" t="str">
            <v>Variable cost at standard</v>
          </cell>
          <cell r="L688" t="str">
            <v>OUVRIERE SPECIALISE</v>
          </cell>
          <cell r="M688">
            <v>45342</v>
          </cell>
          <cell r="O688">
            <v>19</v>
          </cell>
          <cell r="P688"/>
          <cell r="Q688"/>
          <cell r="R688"/>
          <cell r="S688" t="str">
            <v>CDD</v>
          </cell>
          <cell r="T688" t="str">
            <v>Contractuel</v>
          </cell>
          <cell r="U688">
            <v>45505</v>
          </cell>
          <cell r="V688">
            <v>45535</v>
          </cell>
        </row>
        <row r="689">
          <cell r="A689">
            <v>2091</v>
          </cell>
          <cell r="B689" t="str">
            <v>Madame</v>
          </cell>
          <cell r="C689" t="str">
            <v>HALOUI EYA</v>
          </cell>
          <cell r="D689" t="str">
            <v>SAGE Tunisia</v>
          </cell>
          <cell r="E689" t="str">
            <v>COUPE</v>
          </cell>
          <cell r="F689" t="str">
            <v>COUPEUR</v>
          </cell>
          <cell r="G689" t="str">
            <v>COUPE</v>
          </cell>
          <cell r="H689" t="str">
            <v>HAITHEM SLAMA</v>
          </cell>
          <cell r="I689"/>
          <cell r="J689" t="str">
            <v>DIRECTS</v>
          </cell>
          <cell r="K689" t="str">
            <v>Variable cost at standard</v>
          </cell>
          <cell r="L689" t="str">
            <v>OUVRIERE SPECIALISE</v>
          </cell>
          <cell r="M689">
            <v>45350</v>
          </cell>
          <cell r="O689">
            <v>19</v>
          </cell>
          <cell r="P689"/>
          <cell r="Q689"/>
          <cell r="R689"/>
          <cell r="S689" t="str">
            <v>CDD</v>
          </cell>
          <cell r="T689" t="str">
            <v>Contractuel</v>
          </cell>
          <cell r="U689">
            <v>45505</v>
          </cell>
          <cell r="V689">
            <v>45535</v>
          </cell>
        </row>
        <row r="690">
          <cell r="A690">
            <v>2107</v>
          </cell>
          <cell r="B690" t="str">
            <v>Monsieur</v>
          </cell>
          <cell r="C690" t="str">
            <v>OURI NASRALLAH</v>
          </cell>
          <cell r="D690" t="str">
            <v>SAGE Tunisia</v>
          </cell>
          <cell r="E690" t="str">
            <v>COUPE</v>
          </cell>
          <cell r="F690" t="str">
            <v>COUPEUR</v>
          </cell>
          <cell r="G690" t="str">
            <v>COUPE</v>
          </cell>
          <cell r="H690" t="str">
            <v>HAITHEM SLAMA</v>
          </cell>
          <cell r="I690"/>
          <cell r="J690" t="str">
            <v>DIRECTS</v>
          </cell>
          <cell r="K690" t="str">
            <v>Variable cost at standard</v>
          </cell>
          <cell r="L690" t="str">
            <v>OUVRIERE SPECIALISE</v>
          </cell>
          <cell r="M690">
            <v>45351</v>
          </cell>
          <cell r="O690">
            <v>19</v>
          </cell>
          <cell r="P690"/>
          <cell r="Q690"/>
          <cell r="R690"/>
          <cell r="S690" t="str">
            <v>CDD</v>
          </cell>
          <cell r="T690" t="str">
            <v>Contractuel</v>
          </cell>
          <cell r="U690">
            <v>45505</v>
          </cell>
          <cell r="V690">
            <v>45535</v>
          </cell>
        </row>
        <row r="691">
          <cell r="A691">
            <v>2125</v>
          </cell>
          <cell r="B691" t="str">
            <v>Madame</v>
          </cell>
          <cell r="C691" t="str">
            <v>ABID AMENI</v>
          </cell>
          <cell r="D691" t="str">
            <v>SAGE Tunisia</v>
          </cell>
          <cell r="E691" t="str">
            <v>COUPE</v>
          </cell>
          <cell r="F691" t="str">
            <v>COUPEUR</v>
          </cell>
          <cell r="G691" t="str">
            <v>COUPE</v>
          </cell>
          <cell r="H691" t="str">
            <v>HAITHEM SLAMA</v>
          </cell>
          <cell r="I691"/>
          <cell r="J691" t="str">
            <v>DIRECTS</v>
          </cell>
          <cell r="K691" t="str">
            <v>Variable cost at standard</v>
          </cell>
          <cell r="L691" t="str">
            <v>OUVRIERE SPECIALISE</v>
          </cell>
          <cell r="M691">
            <v>45355</v>
          </cell>
          <cell r="O691">
            <v>19</v>
          </cell>
          <cell r="P691"/>
          <cell r="Q691"/>
          <cell r="R691"/>
          <cell r="S691" t="str">
            <v>CDD</v>
          </cell>
          <cell r="T691" t="str">
            <v>Contractuel</v>
          </cell>
          <cell r="U691">
            <v>45505</v>
          </cell>
          <cell r="V691">
            <v>45535</v>
          </cell>
        </row>
        <row r="692">
          <cell r="A692">
            <v>2133</v>
          </cell>
          <cell r="B692" t="str">
            <v>Madame</v>
          </cell>
          <cell r="C692" t="str">
            <v>HAMMAMI RAHMA</v>
          </cell>
          <cell r="D692" t="str">
            <v>SAGE Tunisia</v>
          </cell>
          <cell r="E692" t="str">
            <v>COUPE</v>
          </cell>
          <cell r="F692" t="str">
            <v>COUPEUR</v>
          </cell>
          <cell r="G692" t="str">
            <v>COUPE</v>
          </cell>
          <cell r="H692" t="str">
            <v>HAITHEM SLAMA</v>
          </cell>
          <cell r="I692"/>
          <cell r="J692" t="str">
            <v>DIRECTS</v>
          </cell>
          <cell r="K692" t="str">
            <v>Variable cost at standard</v>
          </cell>
          <cell r="L692" t="str">
            <v>OUVRIERE SPECIALISE</v>
          </cell>
          <cell r="M692">
            <v>45356</v>
          </cell>
          <cell r="O692">
            <v>19</v>
          </cell>
          <cell r="P692"/>
          <cell r="Q692"/>
          <cell r="R692"/>
          <cell r="S692" t="str">
            <v>CDD</v>
          </cell>
          <cell r="T692" t="str">
            <v>Contractuel</v>
          </cell>
          <cell r="U692">
            <v>45505</v>
          </cell>
          <cell r="V692">
            <v>45535</v>
          </cell>
        </row>
        <row r="693">
          <cell r="A693">
            <v>2138</v>
          </cell>
          <cell r="B693" t="str">
            <v>Madame</v>
          </cell>
          <cell r="C693" t="str">
            <v>KASSAAOUI IBTISSEM</v>
          </cell>
          <cell r="D693" t="str">
            <v>SAGE Tunisia</v>
          </cell>
          <cell r="E693" t="str">
            <v>COUPE</v>
          </cell>
          <cell r="F693" t="str">
            <v>COUPEUR</v>
          </cell>
          <cell r="G693" t="str">
            <v>COUPE</v>
          </cell>
          <cell r="H693" t="str">
            <v>HAITHEM SLAMA</v>
          </cell>
          <cell r="I693"/>
          <cell r="J693" t="str">
            <v>DIRECTS</v>
          </cell>
          <cell r="K693" t="str">
            <v>Variable cost at standard</v>
          </cell>
          <cell r="L693" t="str">
            <v>OUVRIERE SPECIALISE</v>
          </cell>
          <cell r="M693">
            <v>45357</v>
          </cell>
          <cell r="O693">
            <v>19</v>
          </cell>
          <cell r="P693"/>
          <cell r="Q693"/>
          <cell r="R693"/>
          <cell r="S693" t="str">
            <v>CDD</v>
          </cell>
          <cell r="T693" t="str">
            <v>Contractuel</v>
          </cell>
          <cell r="U693">
            <v>45505</v>
          </cell>
          <cell r="V693">
            <v>45535</v>
          </cell>
        </row>
        <row r="694">
          <cell r="A694">
            <v>2142</v>
          </cell>
          <cell r="B694" t="str">
            <v>Monsieur</v>
          </cell>
          <cell r="C694" t="str">
            <v>ARFAOUI RIDHA</v>
          </cell>
          <cell r="D694" t="str">
            <v>SAGE Tunisia</v>
          </cell>
          <cell r="E694" t="str">
            <v>COUPE</v>
          </cell>
          <cell r="F694" t="str">
            <v>COUPEUR</v>
          </cell>
          <cell r="G694" t="str">
            <v>COUPE</v>
          </cell>
          <cell r="H694" t="str">
            <v>HAITHEM SLAMA</v>
          </cell>
          <cell r="I694"/>
          <cell r="J694" t="str">
            <v>DIRECTS</v>
          </cell>
          <cell r="K694" t="str">
            <v>Variable cost at standard</v>
          </cell>
          <cell r="L694" t="str">
            <v>OUVRIERE SPECIALISE</v>
          </cell>
          <cell r="M694">
            <v>45357</v>
          </cell>
          <cell r="O694">
            <v>19</v>
          </cell>
          <cell r="P694"/>
          <cell r="Q694"/>
          <cell r="R694"/>
          <cell r="S694" t="str">
            <v>CDD</v>
          </cell>
          <cell r="T694" t="str">
            <v>Contractuel</v>
          </cell>
          <cell r="U694">
            <v>45505</v>
          </cell>
          <cell r="V694">
            <v>45535</v>
          </cell>
        </row>
        <row r="695">
          <cell r="A695">
            <v>2201</v>
          </cell>
          <cell r="B695" t="str">
            <v>Monsieur</v>
          </cell>
          <cell r="C695" t="str">
            <v>ELTAIFI AZIZ</v>
          </cell>
          <cell r="D695" t="str">
            <v>SAGE Tunisia</v>
          </cell>
          <cell r="E695" t="str">
            <v>COUPE</v>
          </cell>
          <cell r="F695" t="str">
            <v>COUPEUR</v>
          </cell>
          <cell r="G695" t="str">
            <v>COUPE</v>
          </cell>
          <cell r="H695" t="str">
            <v>HAITHEM SLAMA</v>
          </cell>
          <cell r="I695"/>
          <cell r="J695" t="str">
            <v>DIRECTS</v>
          </cell>
          <cell r="K695" t="str">
            <v>Variable cost at standard</v>
          </cell>
          <cell r="L695" t="str">
            <v>OUVRIERE SPECIALISE</v>
          </cell>
          <cell r="M695">
            <v>45397</v>
          </cell>
          <cell r="O695">
            <v>19</v>
          </cell>
          <cell r="P695"/>
          <cell r="Q695"/>
          <cell r="R695"/>
          <cell r="S695" t="str">
            <v>CDD</v>
          </cell>
          <cell r="T695" t="str">
            <v>Contractuel</v>
          </cell>
          <cell r="U695">
            <v>45505</v>
          </cell>
          <cell r="V695">
            <v>45535</v>
          </cell>
        </row>
        <row r="696">
          <cell r="A696">
            <v>2203</v>
          </cell>
          <cell r="B696" t="str">
            <v>Monsieur</v>
          </cell>
          <cell r="C696" t="str">
            <v>DRISSI HEDI</v>
          </cell>
          <cell r="D696" t="str">
            <v>SAGE Tunisia</v>
          </cell>
          <cell r="E696" t="str">
            <v>COUPE</v>
          </cell>
          <cell r="F696" t="str">
            <v>COUPEUR</v>
          </cell>
          <cell r="G696" t="str">
            <v>COUPE</v>
          </cell>
          <cell r="H696" t="str">
            <v>HAITHEM SLAMA</v>
          </cell>
          <cell r="J696" t="str">
            <v>DIRECTS</v>
          </cell>
          <cell r="K696" t="str">
            <v>Variable cost at standard</v>
          </cell>
          <cell r="L696" t="str">
            <v>OUVRIERE SPECIALISE</v>
          </cell>
          <cell r="M696">
            <v>45397</v>
          </cell>
          <cell r="O696">
            <v>19</v>
          </cell>
          <cell r="S696" t="str">
            <v>CDD</v>
          </cell>
          <cell r="T696" t="str">
            <v>Contractuel</v>
          </cell>
          <cell r="U696">
            <v>45505</v>
          </cell>
          <cell r="V696">
            <v>45535</v>
          </cell>
        </row>
        <row r="697">
          <cell r="A697">
            <v>2282</v>
          </cell>
          <cell r="B697" t="str">
            <v>Madame</v>
          </cell>
          <cell r="C697" t="str">
            <v>SASSI AMENI</v>
          </cell>
          <cell r="D697" t="str">
            <v>SAGE Tunisia</v>
          </cell>
          <cell r="E697" t="str">
            <v>COUPE</v>
          </cell>
          <cell r="F697" t="str">
            <v>COUPEUR</v>
          </cell>
          <cell r="G697" t="str">
            <v>COUPE</v>
          </cell>
          <cell r="H697" t="str">
            <v>HAITHEM SLAMA</v>
          </cell>
          <cell r="I697"/>
          <cell r="J697" t="str">
            <v>DIRECTS</v>
          </cell>
          <cell r="K697" t="str">
            <v>Variable cost at standard</v>
          </cell>
          <cell r="L697" t="str">
            <v>OUVRIERE SPECIALISE</v>
          </cell>
          <cell r="M697">
            <v>45409</v>
          </cell>
          <cell r="O697">
            <v>19</v>
          </cell>
          <cell r="P697"/>
          <cell r="Q697"/>
          <cell r="R697"/>
          <cell r="S697" t="str">
            <v>CDD</v>
          </cell>
          <cell r="T697" t="str">
            <v>Contractuel</v>
          </cell>
          <cell r="U697">
            <v>45505</v>
          </cell>
          <cell r="V697">
            <v>45535</v>
          </cell>
        </row>
        <row r="698">
          <cell r="A698">
            <v>2391</v>
          </cell>
          <cell r="B698" t="str">
            <v>Madame</v>
          </cell>
          <cell r="C698" t="str">
            <v>MEGHIRBI KARIMA</v>
          </cell>
          <cell r="D698" t="str">
            <v>SAGE Tunisia</v>
          </cell>
          <cell r="E698" t="str">
            <v>COUPE</v>
          </cell>
          <cell r="F698" t="str">
            <v>COUPEUR</v>
          </cell>
          <cell r="G698" t="str">
            <v>COUPE</v>
          </cell>
          <cell r="H698" t="str">
            <v>HAITHEM SLAMA</v>
          </cell>
          <cell r="I698"/>
          <cell r="J698" t="str">
            <v>DIRECTS</v>
          </cell>
          <cell r="K698" t="str">
            <v>Variable cost at standard</v>
          </cell>
          <cell r="L698" t="str">
            <v>OUVRIERE SPECIALISE</v>
          </cell>
          <cell r="M698">
            <v>45427</v>
          </cell>
          <cell r="O698">
            <v>19</v>
          </cell>
          <cell r="P698"/>
          <cell r="Q698"/>
          <cell r="R698"/>
          <cell r="S698" t="str">
            <v>CDD</v>
          </cell>
          <cell r="T698" t="str">
            <v>Contractuel</v>
          </cell>
          <cell r="U698">
            <v>45505</v>
          </cell>
          <cell r="V698">
            <v>45535</v>
          </cell>
        </row>
        <row r="699">
          <cell r="A699">
            <v>2404</v>
          </cell>
          <cell r="B699" t="str">
            <v>Madame</v>
          </cell>
          <cell r="C699" t="str">
            <v>RAHMOUNI DHOUHA</v>
          </cell>
          <cell r="D699" t="str">
            <v>SAGE Tunisia</v>
          </cell>
          <cell r="E699" t="str">
            <v>COUPE</v>
          </cell>
          <cell r="F699" t="str">
            <v>COUPEUR</v>
          </cell>
          <cell r="G699" t="str">
            <v>COUPE</v>
          </cell>
          <cell r="H699" t="str">
            <v>HAITHEM SLAMA</v>
          </cell>
          <cell r="I699"/>
          <cell r="J699" t="str">
            <v>DIRECTS</v>
          </cell>
          <cell r="K699" t="str">
            <v>Variable cost at standard</v>
          </cell>
          <cell r="L699" t="str">
            <v>OUVRIERE SPECIALISE</v>
          </cell>
          <cell r="M699">
            <v>45428</v>
          </cell>
          <cell r="N699"/>
          <cell r="O699">
            <v>19</v>
          </cell>
          <cell r="P699"/>
          <cell r="Q699"/>
          <cell r="R699"/>
          <cell r="S699" t="str">
            <v>CDD</v>
          </cell>
          <cell r="T699" t="str">
            <v>Contractuel</v>
          </cell>
          <cell r="U699">
            <v>45505</v>
          </cell>
          <cell r="V699">
            <v>45535</v>
          </cell>
        </row>
        <row r="700">
          <cell r="A700">
            <v>2412</v>
          </cell>
          <cell r="B700" t="str">
            <v>Madame</v>
          </cell>
          <cell r="C700" t="str">
            <v>HARAGHI SOUMAYA</v>
          </cell>
          <cell r="D700" t="str">
            <v>SAGE Tunisia</v>
          </cell>
          <cell r="E700" t="str">
            <v>COUPE</v>
          </cell>
          <cell r="F700" t="str">
            <v>COUPEUR</v>
          </cell>
          <cell r="G700" t="str">
            <v>COUPE</v>
          </cell>
          <cell r="H700" t="str">
            <v>HAITHEM SLAMA</v>
          </cell>
          <cell r="I700"/>
          <cell r="J700" t="str">
            <v>DIRECTS</v>
          </cell>
          <cell r="K700" t="str">
            <v>Variable cost at standard</v>
          </cell>
          <cell r="L700" t="str">
            <v>OUVRIERE SPECIALISE</v>
          </cell>
          <cell r="M700">
            <v>45429</v>
          </cell>
          <cell r="N700"/>
          <cell r="O700">
            <v>19</v>
          </cell>
          <cell r="P700"/>
          <cell r="Q700"/>
          <cell r="R700"/>
          <cell r="S700" t="str">
            <v>CDD</v>
          </cell>
          <cell r="T700" t="str">
            <v>Contractuel</v>
          </cell>
          <cell r="U700">
            <v>45505</v>
          </cell>
          <cell r="V700">
            <v>45535</v>
          </cell>
        </row>
        <row r="701">
          <cell r="A701">
            <v>2464</v>
          </cell>
          <cell r="B701" t="str">
            <v>Monsieur</v>
          </cell>
          <cell r="C701" t="str">
            <v>MERABET MOHAMED IHEB</v>
          </cell>
          <cell r="D701" t="str">
            <v>SAGE Tunisia</v>
          </cell>
          <cell r="E701" t="str">
            <v>COUPE</v>
          </cell>
          <cell r="F701" t="str">
            <v>COUPEUR</v>
          </cell>
          <cell r="G701" t="str">
            <v>COUPE</v>
          </cell>
          <cell r="H701" t="str">
            <v>HAITHEM SLAMA</v>
          </cell>
          <cell r="I701"/>
          <cell r="J701" t="str">
            <v>DIRECTS</v>
          </cell>
          <cell r="K701" t="str">
            <v>Variable cost at standard</v>
          </cell>
          <cell r="L701" t="str">
            <v>OUVRIERE SPECIALISE</v>
          </cell>
          <cell r="M701">
            <v>45447</v>
          </cell>
          <cell r="N701"/>
          <cell r="O701">
            <v>19</v>
          </cell>
          <cell r="P701"/>
          <cell r="Q701"/>
          <cell r="R701"/>
          <cell r="S701" t="str">
            <v>CDD</v>
          </cell>
          <cell r="T701" t="str">
            <v>Contractuel</v>
          </cell>
          <cell r="U701">
            <v>45505</v>
          </cell>
          <cell r="V701">
            <v>45535</v>
          </cell>
        </row>
        <row r="702">
          <cell r="A702">
            <v>2486</v>
          </cell>
          <cell r="B702" t="str">
            <v>Monsieur</v>
          </cell>
          <cell r="C702" t="str">
            <v>TIZAOUI HATEM</v>
          </cell>
          <cell r="D702" t="str">
            <v>SAGE Tunisia</v>
          </cell>
          <cell r="E702" t="str">
            <v>COUPE</v>
          </cell>
          <cell r="F702" t="str">
            <v>COUPEUR</v>
          </cell>
          <cell r="G702" t="str">
            <v>COUPE</v>
          </cell>
          <cell r="H702" t="str">
            <v>HAITHEM SLAMA</v>
          </cell>
          <cell r="J702" t="str">
            <v>DIRECTS</v>
          </cell>
          <cell r="K702" t="str">
            <v>Variable cost at standard</v>
          </cell>
          <cell r="L702" t="str">
            <v>OUVRIERE SPECIALISE</v>
          </cell>
          <cell r="M702">
            <v>45450</v>
          </cell>
          <cell r="O702">
            <v>19</v>
          </cell>
          <cell r="P702"/>
          <cell r="S702" t="str">
            <v>CDD</v>
          </cell>
          <cell r="T702" t="str">
            <v>Contractuel</v>
          </cell>
          <cell r="U702">
            <v>45505</v>
          </cell>
          <cell r="V702">
            <v>45535</v>
          </cell>
        </row>
        <row r="703">
          <cell r="A703">
            <v>2494</v>
          </cell>
          <cell r="B703" t="str">
            <v>Madame</v>
          </cell>
          <cell r="C703" t="str">
            <v>JEBALI HALIMA</v>
          </cell>
          <cell r="D703" t="str">
            <v>SAGE Tunisia</v>
          </cell>
          <cell r="E703" t="str">
            <v>COUPE</v>
          </cell>
          <cell r="F703" t="str">
            <v>COUPEUR</v>
          </cell>
          <cell r="G703" t="str">
            <v>COUPE</v>
          </cell>
          <cell r="H703" t="str">
            <v>HAITHEM SLAMA</v>
          </cell>
          <cell r="J703" t="str">
            <v>DIRECTS</v>
          </cell>
          <cell r="K703" t="str">
            <v>Variable cost at standard</v>
          </cell>
          <cell r="L703" t="str">
            <v>OUVRIERE SPECIALISE</v>
          </cell>
          <cell r="M703">
            <v>45453</v>
          </cell>
          <cell r="O703">
            <v>19</v>
          </cell>
          <cell r="P703"/>
          <cell r="S703" t="str">
            <v>CDD</v>
          </cell>
          <cell r="T703" t="str">
            <v>Contractuel</v>
          </cell>
          <cell r="U703">
            <v>45505</v>
          </cell>
          <cell r="V703">
            <v>45535</v>
          </cell>
        </row>
        <row r="704">
          <cell r="A704">
            <v>2509</v>
          </cell>
          <cell r="B704" t="str">
            <v>Madame</v>
          </cell>
          <cell r="C704" t="str">
            <v>MELITI MAISSA</v>
          </cell>
          <cell r="D704" t="str">
            <v>SAGE Tunisia</v>
          </cell>
          <cell r="E704" t="str">
            <v>COUPE</v>
          </cell>
          <cell r="F704" t="str">
            <v>COUPEUR</v>
          </cell>
          <cell r="G704" t="str">
            <v>COUPE</v>
          </cell>
          <cell r="H704" t="str">
            <v>HAITHEM SLAMA</v>
          </cell>
          <cell r="J704" t="str">
            <v>DIRECTS</v>
          </cell>
          <cell r="K704" t="str">
            <v>Variable cost at standard</v>
          </cell>
          <cell r="L704" t="str">
            <v>OUVRIERE SPECIALISE</v>
          </cell>
          <cell r="M704">
            <v>45468</v>
          </cell>
          <cell r="O704">
            <v>19</v>
          </cell>
          <cell r="P704"/>
          <cell r="S704" t="str">
            <v>CDD</v>
          </cell>
          <cell r="T704" t="str">
            <v>Contractuel</v>
          </cell>
          <cell r="U704">
            <v>45505</v>
          </cell>
          <cell r="V704">
            <v>45535</v>
          </cell>
        </row>
        <row r="705">
          <cell r="A705">
            <v>1901</v>
          </cell>
          <cell r="B705" t="str">
            <v>Monsieur</v>
          </cell>
          <cell r="C705" t="str">
            <v>BOUSELMI MOEZ</v>
          </cell>
          <cell r="D705" t="str">
            <v>SAGE Tunisia</v>
          </cell>
          <cell r="E705" t="str">
            <v>INGENIERIE</v>
          </cell>
          <cell r="F705" t="str">
            <v>Technicien CAO</v>
          </cell>
          <cell r="G705"/>
          <cell r="H705"/>
          <cell r="I705"/>
          <cell r="J705" t="str">
            <v>INDIRECTS</v>
          </cell>
          <cell r="K705" t="str">
            <v>Variable cost at standard</v>
          </cell>
          <cell r="L705" t="str">
            <v>OUVRIER SPECIALISE</v>
          </cell>
          <cell r="M705">
            <v>45306</v>
          </cell>
          <cell r="O705">
            <v>19</v>
          </cell>
          <cell r="P705"/>
          <cell r="Q705"/>
          <cell r="R705"/>
          <cell r="S705" t="str">
            <v>CDD</v>
          </cell>
          <cell r="T705" t="str">
            <v>Contractuel</v>
          </cell>
          <cell r="U705">
            <v>45505</v>
          </cell>
          <cell r="V705">
            <v>45626</v>
          </cell>
        </row>
        <row r="706">
          <cell r="A706">
            <v>742</v>
          </cell>
          <cell r="B706" t="str">
            <v>Monsieur</v>
          </cell>
          <cell r="C706" t="str">
            <v>JELASSI OUSSAMA</v>
          </cell>
          <cell r="D706" t="str">
            <v>SAGE Tunisia</v>
          </cell>
          <cell r="E706" t="str">
            <v>LOGISTIQUE</v>
          </cell>
          <cell r="F706" t="str">
            <v>Team leader</v>
          </cell>
          <cell r="G706" t="str">
            <v>LOGISTIQUE</v>
          </cell>
          <cell r="H706" t="str">
            <v>Adel</v>
          </cell>
          <cell r="I706"/>
          <cell r="J706" t="str">
            <v>INDIRECTS</v>
          </cell>
          <cell r="K706" t="str">
            <v>Variable cost at standard</v>
          </cell>
          <cell r="L706" t="str">
            <v>OUVRIER ORDINAIRE</v>
          </cell>
          <cell r="M706">
            <v>44526</v>
          </cell>
          <cell r="O706">
            <v>19</v>
          </cell>
          <cell r="P706"/>
          <cell r="Q706"/>
          <cell r="R706"/>
          <cell r="S706" t="str">
            <v>CDD</v>
          </cell>
          <cell r="T706" t="str">
            <v>Contractuel</v>
          </cell>
          <cell r="U706">
            <v>45505</v>
          </cell>
          <cell r="V706">
            <v>45869</v>
          </cell>
        </row>
        <row r="707">
          <cell r="A707">
            <v>744</v>
          </cell>
          <cell r="B707" t="str">
            <v>Monsieur</v>
          </cell>
          <cell r="C707" t="str">
            <v>RIHANI HABIB</v>
          </cell>
          <cell r="D707" t="str">
            <v>SAGE Tunisia</v>
          </cell>
          <cell r="E707" t="str">
            <v>LOGISTIQUE</v>
          </cell>
          <cell r="F707" t="str">
            <v>MANITENTIONNAIRE</v>
          </cell>
          <cell r="G707" t="str">
            <v>LOGISTIQUE</v>
          </cell>
          <cell r="H707" t="str">
            <v>Adel</v>
          </cell>
          <cell r="I707"/>
          <cell r="J707" t="str">
            <v>INDIRECTS</v>
          </cell>
          <cell r="K707" t="str">
            <v>Variable cost at standard</v>
          </cell>
          <cell r="L707" t="str">
            <v>OUVRIER ORDINAIRE</v>
          </cell>
          <cell r="M707">
            <v>44530</v>
          </cell>
          <cell r="O707">
            <v>19</v>
          </cell>
          <cell r="P707"/>
          <cell r="Q707"/>
          <cell r="R707"/>
          <cell r="S707" t="str">
            <v>CDD</v>
          </cell>
          <cell r="T707" t="str">
            <v>Contractuel</v>
          </cell>
          <cell r="U707">
            <v>45505</v>
          </cell>
          <cell r="V707">
            <v>45596</v>
          </cell>
        </row>
        <row r="708">
          <cell r="A708">
            <v>834</v>
          </cell>
          <cell r="B708" t="str">
            <v>Monsieur</v>
          </cell>
          <cell r="C708" t="str">
            <v>JABRI CHOKRI</v>
          </cell>
          <cell r="D708" t="str">
            <v>SAGE Tunisia</v>
          </cell>
          <cell r="E708" t="str">
            <v>LOGISTIQUE</v>
          </cell>
          <cell r="F708" t="str">
            <v>MANITENTIONNAIRE</v>
          </cell>
          <cell r="G708" t="str">
            <v>LOGISTIQUE</v>
          </cell>
          <cell r="H708" t="str">
            <v>Adel</v>
          </cell>
          <cell r="I708"/>
          <cell r="J708" t="str">
            <v>INDIRECTS</v>
          </cell>
          <cell r="K708" t="str">
            <v>Variable cost at standard</v>
          </cell>
          <cell r="L708" t="str">
            <v>OUVRIER ORDINAIRE</v>
          </cell>
          <cell r="M708">
            <v>44592</v>
          </cell>
          <cell r="O708">
            <v>19</v>
          </cell>
          <cell r="P708"/>
          <cell r="Q708"/>
          <cell r="R708"/>
          <cell r="S708" t="str">
            <v>CDD</v>
          </cell>
          <cell r="T708" t="str">
            <v>Contractuel</v>
          </cell>
          <cell r="U708">
            <v>45505</v>
          </cell>
          <cell r="V708">
            <v>45596</v>
          </cell>
        </row>
        <row r="709">
          <cell r="A709">
            <v>854</v>
          </cell>
          <cell r="B709" t="str">
            <v>Monsieur</v>
          </cell>
          <cell r="C709" t="str">
            <v>AMDOUNI KHALED</v>
          </cell>
          <cell r="D709" t="str">
            <v>SAGE Tunisia</v>
          </cell>
          <cell r="E709" t="str">
            <v>LOGISTIQUE</v>
          </cell>
          <cell r="F709" t="str">
            <v>MANITENTIONNAIRE</v>
          </cell>
          <cell r="G709" t="str">
            <v>LOGISTIQUE</v>
          </cell>
          <cell r="H709" t="str">
            <v>Adel</v>
          </cell>
          <cell r="I709"/>
          <cell r="J709" t="str">
            <v>INDIRECTS</v>
          </cell>
          <cell r="K709" t="str">
            <v>Variable cost at standard</v>
          </cell>
          <cell r="L709" t="str">
            <v>OUVRIER ORDINAIRE</v>
          </cell>
          <cell r="M709">
            <v>44607</v>
          </cell>
          <cell r="O709">
            <v>19</v>
          </cell>
          <cell r="P709"/>
          <cell r="Q709"/>
          <cell r="R709"/>
          <cell r="S709" t="str">
            <v>CDD</v>
          </cell>
          <cell r="T709" t="str">
            <v>Contractuel</v>
          </cell>
          <cell r="U709">
            <v>45505</v>
          </cell>
          <cell r="V709">
            <v>45596</v>
          </cell>
        </row>
        <row r="710">
          <cell r="A710">
            <v>855</v>
          </cell>
          <cell r="B710" t="str">
            <v>Monsieur</v>
          </cell>
          <cell r="C710" t="str">
            <v>MHAMDI ANIS</v>
          </cell>
          <cell r="D710" t="str">
            <v>SAGE Tunisia</v>
          </cell>
          <cell r="E710" t="str">
            <v>LOGISTIQUE</v>
          </cell>
          <cell r="F710" t="str">
            <v>MANITENTIONNAIRE</v>
          </cell>
          <cell r="G710" t="str">
            <v>LOGISTIQUE</v>
          </cell>
          <cell r="H710" t="str">
            <v>Adel</v>
          </cell>
          <cell r="I710"/>
          <cell r="J710" t="str">
            <v>INDIRECTS</v>
          </cell>
          <cell r="K710" t="str">
            <v>Variable cost at standard</v>
          </cell>
          <cell r="L710" t="str">
            <v>OUVRIER ORDINAIRE</v>
          </cell>
          <cell r="M710">
            <v>44607</v>
          </cell>
          <cell r="O710">
            <v>19</v>
          </cell>
          <cell r="P710"/>
          <cell r="Q710"/>
          <cell r="R710"/>
          <cell r="S710" t="str">
            <v>CDD</v>
          </cell>
          <cell r="T710" t="str">
            <v>Contractuel</v>
          </cell>
          <cell r="U710">
            <v>45505</v>
          </cell>
          <cell r="V710">
            <v>45596</v>
          </cell>
        </row>
        <row r="711">
          <cell r="A711">
            <v>1303</v>
          </cell>
          <cell r="B711" t="str">
            <v>Monsieur</v>
          </cell>
          <cell r="C711" t="str">
            <v>FATNASSI RIADH</v>
          </cell>
          <cell r="D711" t="str">
            <v>SAGE Tunisia</v>
          </cell>
          <cell r="E711" t="str">
            <v>LOGISTIQUE</v>
          </cell>
          <cell r="F711" t="str">
            <v>MANITENTIONNAIRE</v>
          </cell>
          <cell r="G711" t="str">
            <v>LOGISTIQUE</v>
          </cell>
          <cell r="H711" t="str">
            <v>Adel</v>
          </cell>
          <cell r="I711"/>
          <cell r="J711" t="str">
            <v>INDIRECTS</v>
          </cell>
          <cell r="K711" t="str">
            <v>Variable cost at standard</v>
          </cell>
          <cell r="L711" t="str">
            <v>MANITENTIONNAIRE</v>
          </cell>
          <cell r="M711">
            <v>44977</v>
          </cell>
          <cell r="N711"/>
          <cell r="O711">
            <v>19</v>
          </cell>
          <cell r="P711"/>
          <cell r="Q711"/>
          <cell r="R711"/>
          <cell r="S711" t="str">
            <v>CDD</v>
          </cell>
          <cell r="T711" t="str">
            <v>Contractuel</v>
          </cell>
          <cell r="U711">
            <v>45505</v>
          </cell>
          <cell r="V711">
            <v>45596</v>
          </cell>
        </row>
        <row r="712">
          <cell r="A712">
            <v>1457</v>
          </cell>
          <cell r="B712" t="str">
            <v>Mlle</v>
          </cell>
          <cell r="C712" t="str">
            <v>HAMMAMI HELA</v>
          </cell>
          <cell r="D712" t="str">
            <v>SAGE Tunisia</v>
          </cell>
          <cell r="E712" t="str">
            <v>LOGISTIQUE</v>
          </cell>
          <cell r="F712" t="str">
            <v>JIT Operator</v>
          </cell>
          <cell r="G712" t="str">
            <v>LOGISTIQUE</v>
          </cell>
          <cell r="H712" t="str">
            <v>Abdennaceur</v>
          </cell>
          <cell r="I712"/>
          <cell r="J712" t="str">
            <v>INDIRECTS</v>
          </cell>
          <cell r="K712" t="str">
            <v>Variable cost at standard</v>
          </cell>
          <cell r="L712" t="str">
            <v>OUVRIER SPECIALISE</v>
          </cell>
          <cell r="M712">
            <v>45050</v>
          </cell>
          <cell r="O712">
            <v>19</v>
          </cell>
          <cell r="P712"/>
          <cell r="Q712"/>
          <cell r="R712"/>
          <cell r="S712" t="str">
            <v>CDD</v>
          </cell>
          <cell r="T712" t="str">
            <v>Contractuel</v>
          </cell>
          <cell r="U712">
            <v>45505</v>
          </cell>
          <cell r="V712">
            <v>45657</v>
          </cell>
        </row>
        <row r="713">
          <cell r="A713">
            <v>1546</v>
          </cell>
          <cell r="B713" t="str">
            <v>Monsieur</v>
          </cell>
          <cell r="C713" t="str">
            <v>MEKNI KHALIL</v>
          </cell>
          <cell r="D713" t="str">
            <v>SAGE Tunisia</v>
          </cell>
          <cell r="E713" t="str">
            <v>LOGISTIQUE</v>
          </cell>
          <cell r="F713" t="str">
            <v>MANITENTIONNAIRE</v>
          </cell>
          <cell r="G713" t="str">
            <v>LOGISTIQUE</v>
          </cell>
          <cell r="H713" t="str">
            <v>Adel</v>
          </cell>
          <cell r="I713"/>
          <cell r="J713" t="str">
            <v>INDIRECTS</v>
          </cell>
          <cell r="K713" t="str">
            <v>Variable cost at standard</v>
          </cell>
          <cell r="L713" t="str">
            <v>OUVRIER SPECIALISE</v>
          </cell>
          <cell r="M713">
            <v>45089</v>
          </cell>
          <cell r="O713">
            <v>19</v>
          </cell>
          <cell r="P713"/>
          <cell r="Q713"/>
          <cell r="R713"/>
          <cell r="S713" t="str">
            <v>CDD</v>
          </cell>
          <cell r="T713" t="str">
            <v>Contractuel</v>
          </cell>
          <cell r="U713">
            <v>45505</v>
          </cell>
          <cell r="V713">
            <v>45535</v>
          </cell>
        </row>
        <row r="714">
          <cell r="A714">
            <v>1933</v>
          </cell>
          <cell r="B714" t="str">
            <v>Monsieur</v>
          </cell>
          <cell r="C714" t="str">
            <v>ZAIER ALAEDDINE</v>
          </cell>
          <cell r="D714" t="str">
            <v>SAGE Tunisia</v>
          </cell>
          <cell r="E714" t="str">
            <v>LOGISTIQUE</v>
          </cell>
          <cell r="F714" t="str">
            <v>MANITENTIONNAIRE</v>
          </cell>
          <cell r="G714" t="str">
            <v>LOGISTIQUE</v>
          </cell>
          <cell r="H714" t="str">
            <v>Adel</v>
          </cell>
          <cell r="I714"/>
          <cell r="J714" t="str">
            <v>INDIRECTS</v>
          </cell>
          <cell r="K714" t="str">
            <v>Variable cost at standard</v>
          </cell>
          <cell r="L714" t="str">
            <v>MANITENTIONNAIRE</v>
          </cell>
          <cell r="M714">
            <v>45320</v>
          </cell>
          <cell r="O714">
            <v>19</v>
          </cell>
          <cell r="P714"/>
          <cell r="Q714"/>
          <cell r="R714"/>
          <cell r="S714" t="str">
            <v>CDD</v>
          </cell>
          <cell r="T714" t="str">
            <v>Contractuel</v>
          </cell>
          <cell r="U714">
            <v>45505</v>
          </cell>
          <cell r="V714">
            <v>45535</v>
          </cell>
        </row>
        <row r="715">
          <cell r="A715">
            <v>2396</v>
          </cell>
          <cell r="B715" t="str">
            <v>Monsieur</v>
          </cell>
          <cell r="C715" t="str">
            <v>ABIDLI MEHREZ</v>
          </cell>
          <cell r="D715" t="str">
            <v>SAGE Tunisia</v>
          </cell>
          <cell r="E715" t="str">
            <v>LOGISTIQUE</v>
          </cell>
          <cell r="F715" t="str">
            <v>MANITENTIONNAIRE</v>
          </cell>
          <cell r="G715" t="str">
            <v>LOGISTIQUE</v>
          </cell>
          <cell r="H715" t="str">
            <v>ADEL</v>
          </cell>
          <cell r="I715"/>
          <cell r="J715" t="str">
            <v>INDIRECTS</v>
          </cell>
          <cell r="K715" t="str">
            <v>Variable cost at standard</v>
          </cell>
          <cell r="L715" t="str">
            <v>OUVRIERE SPECIALISE</v>
          </cell>
          <cell r="M715">
            <v>45427</v>
          </cell>
          <cell r="O715">
            <v>19</v>
          </cell>
          <cell r="P715"/>
          <cell r="Q715"/>
          <cell r="R715"/>
          <cell r="S715" t="str">
            <v>CDD</v>
          </cell>
          <cell r="T715" t="str">
            <v>Contractuel</v>
          </cell>
          <cell r="U715">
            <v>45505</v>
          </cell>
          <cell r="V715">
            <v>45596</v>
          </cell>
        </row>
        <row r="716">
          <cell r="A716">
            <v>2413</v>
          </cell>
          <cell r="B716" t="str">
            <v>Monsieur</v>
          </cell>
          <cell r="C716" t="str">
            <v>MARZOUKI AYOUB</v>
          </cell>
          <cell r="D716" t="str">
            <v>SAGE Tunisia</v>
          </cell>
          <cell r="E716" t="str">
            <v>LOGISTIQUE</v>
          </cell>
          <cell r="F716" t="str">
            <v>MANITENTIONNAIRE</v>
          </cell>
          <cell r="G716" t="str">
            <v>LOGISTIQUE</v>
          </cell>
          <cell r="H716" t="str">
            <v>ADEL</v>
          </cell>
          <cell r="I716"/>
          <cell r="J716" t="str">
            <v>INDIRECTS</v>
          </cell>
          <cell r="K716" t="str">
            <v>Variable cost at standard</v>
          </cell>
          <cell r="L716" t="str">
            <v>OUVRIERE SPECIALISE</v>
          </cell>
          <cell r="M716">
            <v>45432</v>
          </cell>
          <cell r="N716"/>
          <cell r="O716">
            <v>19</v>
          </cell>
          <cell r="P716"/>
          <cell r="Q716"/>
          <cell r="R716"/>
          <cell r="S716" t="str">
            <v>CDD</v>
          </cell>
          <cell r="T716" t="str">
            <v>Contractuel</v>
          </cell>
          <cell r="U716">
            <v>45505</v>
          </cell>
          <cell r="V716">
            <v>45535</v>
          </cell>
        </row>
        <row r="717">
          <cell r="A717">
            <v>580</v>
          </cell>
          <cell r="B717" t="str">
            <v>Monsieur</v>
          </cell>
          <cell r="C717" t="str">
            <v>OUELHAZI HOUSSEM</v>
          </cell>
          <cell r="D717" t="str">
            <v>SAGE Tunisia</v>
          </cell>
          <cell r="E717" t="str">
            <v>QUALITE</v>
          </cell>
          <cell r="F717" t="str">
            <v>Appolo</v>
          </cell>
          <cell r="G717" t="str">
            <v>APPOLO</v>
          </cell>
          <cell r="H717" t="str">
            <v>YOUSSEF KHALOUI</v>
          </cell>
          <cell r="I717" t="str">
            <v>A</v>
          </cell>
          <cell r="J717" t="str">
            <v>INDIRECTS</v>
          </cell>
          <cell r="K717" t="str">
            <v>Variable cost at standard</v>
          </cell>
          <cell r="L717" t="str">
            <v>Contrôleur Qualité</v>
          </cell>
          <cell r="M717">
            <v>44341</v>
          </cell>
          <cell r="N717" t="str">
            <v/>
          </cell>
          <cell r="O717">
            <v>19</v>
          </cell>
          <cell r="P717"/>
          <cell r="Q717"/>
          <cell r="R717"/>
          <cell r="S717" t="str">
            <v>CDD</v>
          </cell>
          <cell r="T717" t="str">
            <v>Contractuel</v>
          </cell>
          <cell r="U717">
            <v>45505</v>
          </cell>
          <cell r="V717">
            <v>45596</v>
          </cell>
        </row>
        <row r="718">
          <cell r="A718">
            <v>887</v>
          </cell>
          <cell r="B718" t="str">
            <v>Madame</v>
          </cell>
          <cell r="C718" t="str">
            <v>ARFAOUI SOUMAYA</v>
          </cell>
          <cell r="D718" t="str">
            <v>SAGE Tunisia</v>
          </cell>
          <cell r="E718" t="str">
            <v>QUALITE</v>
          </cell>
          <cell r="F718" t="str">
            <v>Appolo</v>
          </cell>
          <cell r="G718" t="str">
            <v>APPOLO</v>
          </cell>
          <cell r="H718" t="str">
            <v>YOUSSEF KHALOUI</v>
          </cell>
          <cell r="I718" t="str">
            <v>A</v>
          </cell>
          <cell r="J718" t="str">
            <v>INDIRECTS</v>
          </cell>
          <cell r="K718" t="str">
            <v>Variable cost at standard</v>
          </cell>
          <cell r="L718" t="str">
            <v>Contrôleur Qualité</v>
          </cell>
          <cell r="M718">
            <v>44622</v>
          </cell>
          <cell r="O718">
            <v>19</v>
          </cell>
          <cell r="P718"/>
          <cell r="Q718"/>
          <cell r="R718"/>
          <cell r="S718" t="str">
            <v>CDD</v>
          </cell>
          <cell r="T718" t="str">
            <v>Contractuel</v>
          </cell>
          <cell r="U718">
            <v>45505</v>
          </cell>
          <cell r="V718">
            <v>45596</v>
          </cell>
        </row>
        <row r="719">
          <cell r="A719">
            <v>1114</v>
          </cell>
          <cell r="B719" t="str">
            <v>Mlle</v>
          </cell>
          <cell r="C719" t="str">
            <v>HEDHLI INES</v>
          </cell>
          <cell r="D719" t="str">
            <v>SAGE Tunisia</v>
          </cell>
          <cell r="E719" t="str">
            <v>QUALITE</v>
          </cell>
          <cell r="F719" t="str">
            <v>Fire W</v>
          </cell>
          <cell r="G719" t="str">
            <v>P6 AR</v>
          </cell>
          <cell r="H719" t="str">
            <v>Malek weslati</v>
          </cell>
          <cell r="I719" t="str">
            <v>A</v>
          </cell>
          <cell r="J719" t="str">
            <v>INDIRECTS</v>
          </cell>
          <cell r="K719" t="str">
            <v>Variable cost at standard</v>
          </cell>
          <cell r="L719" t="str">
            <v>Contrôleur Qualité</v>
          </cell>
          <cell r="M719">
            <v>44820</v>
          </cell>
          <cell r="N719"/>
          <cell r="O719">
            <v>19</v>
          </cell>
          <cell r="P719"/>
          <cell r="Q719"/>
          <cell r="R719"/>
          <cell r="S719" t="str">
            <v>CDD</v>
          </cell>
          <cell r="T719" t="str">
            <v>Contractuel</v>
          </cell>
          <cell r="U719">
            <v>45505</v>
          </cell>
          <cell r="V719">
            <v>45596</v>
          </cell>
        </row>
        <row r="720">
          <cell r="A720">
            <v>1730</v>
          </cell>
          <cell r="B720" t="str">
            <v>Mlle</v>
          </cell>
          <cell r="C720" t="str">
            <v>BEHRI BOCHRA</v>
          </cell>
          <cell r="D720" t="str">
            <v>SAGE Tunisia</v>
          </cell>
          <cell r="E720" t="str">
            <v>QUALITE</v>
          </cell>
          <cell r="F720" t="str">
            <v>Fire W</v>
          </cell>
          <cell r="G720" t="str">
            <v>P6 AR</v>
          </cell>
          <cell r="H720" t="str">
            <v>Malek weslati</v>
          </cell>
          <cell r="I720" t="str">
            <v>A</v>
          </cell>
          <cell r="J720" t="str">
            <v>INDIRECTS</v>
          </cell>
          <cell r="K720" t="str">
            <v>Variable cost at standard</v>
          </cell>
          <cell r="L720" t="str">
            <v>OUVRIERE SPECIALISE</v>
          </cell>
          <cell r="M720">
            <v>45223</v>
          </cell>
          <cell r="O720">
            <v>19</v>
          </cell>
          <cell r="P720"/>
          <cell r="Q720"/>
          <cell r="R720"/>
          <cell r="S720" t="str">
            <v>CDD</v>
          </cell>
          <cell r="T720" t="str">
            <v>Contractuel</v>
          </cell>
          <cell r="U720">
            <v>45505</v>
          </cell>
          <cell r="V720">
            <v>45596</v>
          </cell>
        </row>
        <row r="721">
          <cell r="A721">
            <v>1173</v>
          </cell>
          <cell r="B721" t="str">
            <v>Madame</v>
          </cell>
          <cell r="C721" t="str">
            <v>FAIDI NOURA</v>
          </cell>
          <cell r="D721" t="str">
            <v>SAGE Tunisia</v>
          </cell>
          <cell r="E721" t="str">
            <v>QUALITE</v>
          </cell>
          <cell r="F721" t="str">
            <v>Fire W</v>
          </cell>
          <cell r="G721" t="str">
            <v>P6 AV</v>
          </cell>
          <cell r="H721" t="str">
            <v>Malek weslati</v>
          </cell>
          <cell r="I721" t="str">
            <v>A</v>
          </cell>
          <cell r="J721" t="str">
            <v>INDIRECTS</v>
          </cell>
          <cell r="K721" t="str">
            <v>Variable cost at standard</v>
          </cell>
          <cell r="L721" t="str">
            <v>Contrôleur Qualité</v>
          </cell>
          <cell r="M721">
            <v>44853</v>
          </cell>
          <cell r="N721"/>
          <cell r="O721">
            <v>19</v>
          </cell>
          <cell r="P721"/>
          <cell r="Q721"/>
          <cell r="R721"/>
          <cell r="S721" t="str">
            <v>CDD</v>
          </cell>
          <cell r="T721" t="str">
            <v>Contractuel</v>
          </cell>
          <cell r="U721">
            <v>45505</v>
          </cell>
          <cell r="V721">
            <v>45596</v>
          </cell>
        </row>
        <row r="722">
          <cell r="A722">
            <v>1806</v>
          </cell>
          <cell r="B722" t="str">
            <v>Mlle</v>
          </cell>
          <cell r="C722" t="str">
            <v>SEDIRI ABIR</v>
          </cell>
          <cell r="D722" t="str">
            <v>SAGE Tunisia</v>
          </cell>
          <cell r="E722" t="str">
            <v>QUALITE</v>
          </cell>
          <cell r="F722" t="str">
            <v>Fire W</v>
          </cell>
          <cell r="G722" t="str">
            <v>P6 AV</v>
          </cell>
          <cell r="H722" t="str">
            <v>Malek weslati</v>
          </cell>
          <cell r="I722" t="str">
            <v>A</v>
          </cell>
          <cell r="J722" t="str">
            <v>INDIRECTS</v>
          </cell>
          <cell r="K722" t="str">
            <v>Variable cost at standard</v>
          </cell>
          <cell r="L722" t="str">
            <v>OUVRIERE SPECIALISE</v>
          </cell>
          <cell r="M722">
            <v>45257</v>
          </cell>
          <cell r="O722">
            <v>19</v>
          </cell>
          <cell r="P722"/>
          <cell r="Q722"/>
          <cell r="R722"/>
          <cell r="S722" t="str">
            <v>CDD</v>
          </cell>
          <cell r="T722" t="str">
            <v>Contractuel</v>
          </cell>
          <cell r="U722">
            <v>45505</v>
          </cell>
          <cell r="V722">
            <v>45596</v>
          </cell>
        </row>
        <row r="723">
          <cell r="A723">
            <v>1006</v>
          </cell>
          <cell r="B723" t="str">
            <v>Mlle</v>
          </cell>
          <cell r="C723" t="str">
            <v>HAFSAOUI MARWA</v>
          </cell>
          <cell r="D723" t="str">
            <v>SAGE Tunisia</v>
          </cell>
          <cell r="E723" t="str">
            <v>QUALITE</v>
          </cell>
          <cell r="F723" t="str">
            <v>Fire W</v>
          </cell>
          <cell r="G723" t="str">
            <v>Panda</v>
          </cell>
          <cell r="H723" t="str">
            <v>Ismail</v>
          </cell>
          <cell r="I723" t="str">
            <v>A</v>
          </cell>
          <cell r="J723" t="str">
            <v>INDIRECTS</v>
          </cell>
          <cell r="K723" t="str">
            <v>Variable cost at standard</v>
          </cell>
          <cell r="L723" t="str">
            <v>Contrôleur Qualité</v>
          </cell>
          <cell r="M723">
            <v>44734</v>
          </cell>
          <cell r="O723">
            <v>19</v>
          </cell>
          <cell r="P723"/>
          <cell r="Q723"/>
          <cell r="R723"/>
          <cell r="S723" t="str">
            <v>CDD</v>
          </cell>
          <cell r="T723" t="str">
            <v>Contractuel</v>
          </cell>
          <cell r="U723">
            <v>45505</v>
          </cell>
          <cell r="V723">
            <v>45596</v>
          </cell>
        </row>
        <row r="724">
          <cell r="A724">
            <v>768</v>
          </cell>
          <cell r="B724" t="str">
            <v>Mlle</v>
          </cell>
          <cell r="C724" t="str">
            <v>MASSOUD ABIR</v>
          </cell>
          <cell r="D724" t="str">
            <v>SAGE Tunisia</v>
          </cell>
          <cell r="E724" t="str">
            <v>QUALITE</v>
          </cell>
          <cell r="F724" t="str">
            <v>Appolo</v>
          </cell>
          <cell r="G724" t="str">
            <v>APPOLO</v>
          </cell>
          <cell r="H724" t="str">
            <v>YOUSSEF KHALOUI</v>
          </cell>
          <cell r="I724" t="str">
            <v>B</v>
          </cell>
          <cell r="J724" t="str">
            <v>INDIRECTS</v>
          </cell>
          <cell r="K724" t="str">
            <v>Variable cost at standard</v>
          </cell>
          <cell r="L724" t="str">
            <v>Contrôleur Qualité</v>
          </cell>
          <cell r="M724">
            <v>44550</v>
          </cell>
          <cell r="O724">
            <v>19</v>
          </cell>
          <cell r="P724"/>
          <cell r="Q724"/>
          <cell r="R724"/>
          <cell r="S724" t="str">
            <v>CDD</v>
          </cell>
          <cell r="T724" t="str">
            <v>Contractuel</v>
          </cell>
          <cell r="U724">
            <v>45505</v>
          </cell>
          <cell r="V724">
            <v>45596</v>
          </cell>
        </row>
        <row r="725">
          <cell r="A725">
            <v>2209</v>
          </cell>
          <cell r="B725" t="str">
            <v>Madame</v>
          </cell>
          <cell r="C725" t="str">
            <v>TEKIKI CHOUROUK</v>
          </cell>
          <cell r="D725" t="str">
            <v>SAGE Tunisia</v>
          </cell>
          <cell r="E725" t="str">
            <v>QUALITE</v>
          </cell>
          <cell r="F725" t="str">
            <v>Fire W</v>
          </cell>
          <cell r="G725" t="str">
            <v>P6 AR</v>
          </cell>
          <cell r="H725" t="str">
            <v>Malek harran</v>
          </cell>
          <cell r="I725" t="str">
            <v>B</v>
          </cell>
          <cell r="J725" t="str">
            <v>INDIRECTS</v>
          </cell>
          <cell r="K725" t="str">
            <v>Variable cost at standard</v>
          </cell>
          <cell r="L725" t="str">
            <v>OUVRIERE SPECIALISE</v>
          </cell>
          <cell r="M725">
            <v>45398</v>
          </cell>
          <cell r="N725"/>
          <cell r="O725">
            <v>19</v>
          </cell>
          <cell r="P725"/>
          <cell r="Q725"/>
          <cell r="R725"/>
          <cell r="S725" t="str">
            <v>CDD</v>
          </cell>
          <cell r="T725" t="str">
            <v>Contractuel</v>
          </cell>
          <cell r="U725">
            <v>45505</v>
          </cell>
          <cell r="V725">
            <v>45535</v>
          </cell>
        </row>
        <row r="726">
          <cell r="A726">
            <v>2295</v>
          </cell>
          <cell r="B726" t="str">
            <v>Madame</v>
          </cell>
          <cell r="C726" t="str">
            <v>JELASSI CHAIMA</v>
          </cell>
          <cell r="D726" t="str">
            <v>SAGE Tunisia</v>
          </cell>
          <cell r="E726" t="str">
            <v>QUALITE</v>
          </cell>
          <cell r="F726" t="str">
            <v>Contrôle qualité</v>
          </cell>
          <cell r="G726" t="str">
            <v>P6 AV</v>
          </cell>
          <cell r="H726" t="str">
            <v>Malek harran</v>
          </cell>
          <cell r="I726" t="str">
            <v>B</v>
          </cell>
          <cell r="J726" t="str">
            <v>INDIRECTS</v>
          </cell>
          <cell r="K726" t="str">
            <v>Variable cost at standard</v>
          </cell>
          <cell r="L726" t="str">
            <v>OUVRIERE SPECIALISE</v>
          </cell>
          <cell r="M726">
            <v>45407</v>
          </cell>
          <cell r="O726">
            <v>19</v>
          </cell>
          <cell r="P726"/>
          <cell r="Q726"/>
          <cell r="R726"/>
          <cell r="S726" t="str">
            <v>CDD</v>
          </cell>
          <cell r="T726" t="str">
            <v>Contractuel</v>
          </cell>
          <cell r="U726">
            <v>45505</v>
          </cell>
          <cell r="V726">
            <v>45535</v>
          </cell>
        </row>
        <row r="727">
          <cell r="A727">
            <v>2298</v>
          </cell>
          <cell r="B727" t="str">
            <v>Madame</v>
          </cell>
          <cell r="C727" t="str">
            <v>BAKOUCHI NABIHA</v>
          </cell>
          <cell r="D727" t="str">
            <v>SAGE Tunisia</v>
          </cell>
          <cell r="E727" t="str">
            <v>QUALITE</v>
          </cell>
          <cell r="F727" t="str">
            <v>Fire W</v>
          </cell>
          <cell r="G727" t="str">
            <v>P6 AV</v>
          </cell>
          <cell r="H727" t="str">
            <v>Malek harran</v>
          </cell>
          <cell r="I727" t="str">
            <v>B</v>
          </cell>
          <cell r="J727" t="str">
            <v>INDIRECTS</v>
          </cell>
          <cell r="K727" t="str">
            <v>Variable cost at standard</v>
          </cell>
          <cell r="L727" t="str">
            <v>OUVRIERE SPECIALISE</v>
          </cell>
          <cell r="M727">
            <v>45407</v>
          </cell>
          <cell r="O727">
            <v>19</v>
          </cell>
          <cell r="P727"/>
          <cell r="Q727"/>
          <cell r="R727"/>
          <cell r="S727" t="str">
            <v>CDD</v>
          </cell>
          <cell r="T727" t="str">
            <v>Contractuel</v>
          </cell>
          <cell r="U727">
            <v>45505</v>
          </cell>
          <cell r="V727">
            <v>45535</v>
          </cell>
        </row>
        <row r="728">
          <cell r="A728">
            <v>2333</v>
          </cell>
          <cell r="B728" t="str">
            <v>Madame</v>
          </cell>
          <cell r="C728" t="str">
            <v>BEN ABDALLAH SIRINE</v>
          </cell>
          <cell r="D728" t="str">
            <v>SAGE Tunisia</v>
          </cell>
          <cell r="E728" t="str">
            <v>RESSOURCES HUMAINES</v>
          </cell>
          <cell r="F728" t="str">
            <v>Aide soignante</v>
          </cell>
          <cell r="G728"/>
          <cell r="H728"/>
          <cell r="I728"/>
          <cell r="J728" t="str">
            <v>INDIRECTS</v>
          </cell>
          <cell r="K728" t="str">
            <v>Variable cost at standard</v>
          </cell>
          <cell r="L728" t="str">
            <v>OUVRIERE SPECIALISE</v>
          </cell>
          <cell r="M728">
            <v>45415</v>
          </cell>
          <cell r="O728">
            <v>19</v>
          </cell>
          <cell r="P728"/>
          <cell r="Q728"/>
          <cell r="R728"/>
          <cell r="S728" t="str">
            <v>CDD</v>
          </cell>
          <cell r="T728" t="str">
            <v>Contractuel</v>
          </cell>
          <cell r="U728">
            <v>45505</v>
          </cell>
          <cell r="V728">
            <v>45565</v>
          </cell>
        </row>
        <row r="729">
          <cell r="A729">
            <v>2129</v>
          </cell>
          <cell r="B729" t="str">
            <v>Madame</v>
          </cell>
          <cell r="C729" t="str">
            <v>ROUINE FATMA</v>
          </cell>
          <cell r="D729" t="str">
            <v>SAGE Tunisia</v>
          </cell>
          <cell r="E729" t="str">
            <v>PRODUCTION</v>
          </cell>
          <cell r="F729" t="str">
            <v>Couturière</v>
          </cell>
          <cell r="G729" t="str">
            <v>P7 AR</v>
          </cell>
          <cell r="H729" t="str">
            <v>FOUED HOMRANI</v>
          </cell>
          <cell r="S729" t="str">
            <v>CDD</v>
          </cell>
          <cell r="T729" t="str">
            <v>Contractuel</v>
          </cell>
          <cell r="U729">
            <v>45505</v>
          </cell>
          <cell r="V729">
            <v>45535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Sheet3"/>
      <sheetName val="Sheet1"/>
    </sheetNames>
    <sheetDataSet>
      <sheetData sheetId="0" refreshError="1"/>
      <sheetData sheetId="1" refreshError="1"/>
      <sheetData sheetId="2" refreshError="1">
        <row r="1">
          <cell r="A1" t="str">
            <v>Matricule</v>
          </cell>
          <cell r="B1" t="str">
            <v>Civilité</v>
          </cell>
          <cell r="C1" t="str">
            <v>Nom et prénom</v>
          </cell>
          <cell r="D1" t="str">
            <v>Intitulé établissement</v>
          </cell>
          <cell r="E1" t="str">
            <v>Département</v>
          </cell>
          <cell r="F1" t="str">
            <v>Poste Occupé</v>
          </cell>
          <cell r="G1" t="str">
            <v>LIGNE DE PRODUCTION</v>
          </cell>
          <cell r="H1" t="str">
            <v>superviseur</v>
          </cell>
          <cell r="I1" t="str">
            <v>Poste</v>
          </cell>
          <cell r="J1" t="str">
            <v>TYPE DE TRAVAIL</v>
          </cell>
          <cell r="K1" t="str">
            <v>Catégorie SAGE FC</v>
          </cell>
          <cell r="L1" t="str">
            <v>Fontion/Fiche de Paie</v>
          </cell>
          <cell r="M1" t="str">
            <v>Date d'embauche société</v>
          </cell>
          <cell r="N1" t="str">
            <v>Date pour titulariser</v>
          </cell>
          <cell r="O1" t="str">
            <v xml:space="preserve">Nbre de Jrs restant/ECHEANCE </v>
          </cell>
          <cell r="P1" t="str">
            <v>Date de départ société</v>
          </cell>
          <cell r="Q1" t="str">
            <v>MOTIFS DEPART</v>
          </cell>
          <cell r="R1" t="str">
            <v>Type depart</v>
          </cell>
          <cell r="S1" t="str">
            <v>Type de contrat</v>
          </cell>
          <cell r="T1" t="str">
            <v>Statut</v>
          </cell>
          <cell r="U1" t="str">
            <v>Date début contrat CDD</v>
          </cell>
          <cell r="V1" t="str">
            <v>Date Fin contrat CDD</v>
          </cell>
        </row>
        <row r="2">
          <cell r="A2">
            <v>83</v>
          </cell>
          <cell r="B2" t="str">
            <v>Mlle</v>
          </cell>
          <cell r="C2" t="str">
            <v>REZGUI  SAMIA</v>
          </cell>
          <cell r="D2" t="str">
            <v>SAGE Tunisia</v>
          </cell>
          <cell r="E2" t="str">
            <v>PRODUCTION</v>
          </cell>
          <cell r="F2" t="str">
            <v>Contrôle Qualité</v>
          </cell>
          <cell r="G2">
            <v>520</v>
          </cell>
          <cell r="H2" t="str">
            <v>Issam Ouni</v>
          </cell>
          <cell r="I2" t="str">
            <v>B</v>
          </cell>
          <cell r="J2" t="str">
            <v>INDIRECTS</v>
          </cell>
          <cell r="K2" t="str">
            <v>Variable cost at standard</v>
          </cell>
          <cell r="L2" t="str">
            <v>Contrôleur Qualité</v>
          </cell>
          <cell r="M2">
            <v>43808</v>
          </cell>
          <cell r="N2" t="str">
            <v/>
          </cell>
          <cell r="O2">
            <v>12</v>
          </cell>
          <cell r="Q2">
            <v>0</v>
          </cell>
          <cell r="S2" t="str">
            <v>CDD</v>
          </cell>
          <cell r="T2" t="str">
            <v>Contractuel</v>
          </cell>
          <cell r="U2">
            <v>45078</v>
          </cell>
          <cell r="V2">
            <v>45138</v>
          </cell>
        </row>
        <row r="3">
          <cell r="A3">
            <v>172</v>
          </cell>
          <cell r="B3" t="str">
            <v>Madame</v>
          </cell>
          <cell r="C3" t="str">
            <v>NASRI OLFA</v>
          </cell>
          <cell r="D3" t="str">
            <v>SAGE Tunisia</v>
          </cell>
          <cell r="E3" t="str">
            <v>PRODUCTION</v>
          </cell>
          <cell r="F3" t="str">
            <v>Couturière</v>
          </cell>
          <cell r="G3">
            <v>520</v>
          </cell>
          <cell r="H3" t="str">
            <v>Issam Ouni</v>
          </cell>
          <cell r="I3" t="str">
            <v>B</v>
          </cell>
          <cell r="J3" t="str">
            <v>DIRECTS</v>
          </cell>
          <cell r="K3" t="str">
            <v>Variable cost at standard</v>
          </cell>
          <cell r="L3" t="str">
            <v>OUVRIERE SPECIALISE</v>
          </cell>
          <cell r="M3">
            <v>43857</v>
          </cell>
          <cell r="N3" t="str">
            <v/>
          </cell>
          <cell r="O3">
            <v>12</v>
          </cell>
          <cell r="Q3">
            <v>0</v>
          </cell>
          <cell r="S3" t="str">
            <v>CDD</v>
          </cell>
          <cell r="T3" t="str">
            <v>Contractuel</v>
          </cell>
          <cell r="U3">
            <v>45078</v>
          </cell>
          <cell r="V3">
            <v>45138</v>
          </cell>
        </row>
        <row r="4">
          <cell r="A4">
            <v>291</v>
          </cell>
          <cell r="B4" t="str">
            <v>Mlle</v>
          </cell>
          <cell r="C4" t="str">
            <v>BOUTHOURI AHLEM</v>
          </cell>
          <cell r="D4" t="str">
            <v>SAGE Tunisia</v>
          </cell>
          <cell r="E4" t="str">
            <v>PRODUCTION</v>
          </cell>
          <cell r="F4" t="str">
            <v>Team leader</v>
          </cell>
          <cell r="G4">
            <v>520</v>
          </cell>
          <cell r="H4" t="str">
            <v>Issam Ouni</v>
          </cell>
          <cell r="I4" t="str">
            <v>B</v>
          </cell>
          <cell r="J4" t="str">
            <v>INDIRECTS</v>
          </cell>
          <cell r="K4" t="str">
            <v>Variable cost at standard</v>
          </cell>
          <cell r="L4" t="str">
            <v>OUVRIERE SPECIALISE</v>
          </cell>
          <cell r="M4">
            <v>43904</v>
          </cell>
          <cell r="O4">
            <v>12</v>
          </cell>
          <cell r="Q4">
            <v>0</v>
          </cell>
          <cell r="S4" t="str">
            <v>CDD</v>
          </cell>
          <cell r="T4" t="str">
            <v>Contractuel</v>
          </cell>
          <cell r="U4">
            <v>45078</v>
          </cell>
          <cell r="V4">
            <v>45291</v>
          </cell>
        </row>
        <row r="5">
          <cell r="A5">
            <v>335</v>
          </cell>
          <cell r="B5" t="str">
            <v>Madame</v>
          </cell>
          <cell r="C5" t="str">
            <v>DRIDI SAMIRA</v>
          </cell>
          <cell r="D5" t="str">
            <v>SAGE Tunisia</v>
          </cell>
          <cell r="E5" t="str">
            <v>PRODUCTION</v>
          </cell>
          <cell r="F5" t="str">
            <v>Couturière</v>
          </cell>
          <cell r="G5">
            <v>520</v>
          </cell>
          <cell r="H5" t="str">
            <v>Issam Ouni</v>
          </cell>
          <cell r="I5" t="str">
            <v>B</v>
          </cell>
          <cell r="J5" t="str">
            <v>DIRECTS</v>
          </cell>
          <cell r="K5" t="str">
            <v>Variable cost at standard</v>
          </cell>
          <cell r="L5" t="str">
            <v>OUVRIERE SPECIALISE</v>
          </cell>
          <cell r="M5">
            <v>44116</v>
          </cell>
          <cell r="O5">
            <v>12</v>
          </cell>
          <cell r="Q5">
            <v>0</v>
          </cell>
          <cell r="S5" t="str">
            <v>CDD</v>
          </cell>
          <cell r="T5" t="str">
            <v>Contractuel</v>
          </cell>
          <cell r="U5">
            <v>45078</v>
          </cell>
          <cell r="V5">
            <v>45138</v>
          </cell>
        </row>
        <row r="6">
          <cell r="A6">
            <v>342</v>
          </cell>
          <cell r="B6" t="str">
            <v>Madame</v>
          </cell>
          <cell r="C6" t="str">
            <v>AOUINI ASMA</v>
          </cell>
          <cell r="D6" t="str">
            <v>SAGE Tunisia</v>
          </cell>
          <cell r="E6" t="str">
            <v>PRODUCTION</v>
          </cell>
          <cell r="F6" t="str">
            <v>Couturière</v>
          </cell>
          <cell r="G6">
            <v>520</v>
          </cell>
          <cell r="H6" t="str">
            <v>Issam Ouni</v>
          </cell>
          <cell r="I6" t="str">
            <v>B</v>
          </cell>
          <cell r="J6" t="str">
            <v>DIRECTS</v>
          </cell>
          <cell r="K6" t="str">
            <v>Variable cost at standard</v>
          </cell>
          <cell r="L6" t="str">
            <v>OUVRIERE SPECIALISE</v>
          </cell>
          <cell r="M6">
            <v>44116</v>
          </cell>
          <cell r="O6">
            <v>12</v>
          </cell>
          <cell r="Q6">
            <v>0</v>
          </cell>
          <cell r="S6" t="str">
            <v>CDD</v>
          </cell>
          <cell r="T6" t="str">
            <v>Contractuel</v>
          </cell>
          <cell r="U6">
            <v>45078</v>
          </cell>
          <cell r="V6">
            <v>45138</v>
          </cell>
        </row>
        <row r="7">
          <cell r="A7">
            <v>353</v>
          </cell>
          <cell r="B7" t="str">
            <v>Madame</v>
          </cell>
          <cell r="C7" t="str">
            <v>AYARI ZEINEB</v>
          </cell>
          <cell r="D7" t="str">
            <v>SAGE Tunisia</v>
          </cell>
          <cell r="E7" t="str">
            <v>PRODUCTION</v>
          </cell>
          <cell r="F7" t="str">
            <v>Couturière</v>
          </cell>
          <cell r="G7">
            <v>520</v>
          </cell>
          <cell r="H7" t="str">
            <v>Issam Ouni</v>
          </cell>
          <cell r="I7" t="str">
            <v>B</v>
          </cell>
          <cell r="J7" t="str">
            <v>DIRECTS</v>
          </cell>
          <cell r="K7" t="str">
            <v>Variable cost at standard</v>
          </cell>
          <cell r="L7" t="str">
            <v>OUVRIERE SPECIALISE</v>
          </cell>
          <cell r="M7">
            <v>44120</v>
          </cell>
          <cell r="O7">
            <v>12</v>
          </cell>
          <cell r="Q7">
            <v>0</v>
          </cell>
          <cell r="S7" t="str">
            <v>CDD</v>
          </cell>
          <cell r="T7" t="str">
            <v>Contractuel</v>
          </cell>
          <cell r="U7">
            <v>45078</v>
          </cell>
          <cell r="V7">
            <v>45138</v>
          </cell>
        </row>
        <row r="8">
          <cell r="A8">
            <v>372</v>
          </cell>
          <cell r="B8" t="str">
            <v>Monsieur</v>
          </cell>
          <cell r="C8" t="str">
            <v>ZRIBI ZIED</v>
          </cell>
          <cell r="D8" t="str">
            <v>SAGE Tunisia</v>
          </cell>
          <cell r="E8" t="str">
            <v>PRODUCTION</v>
          </cell>
          <cell r="F8" t="str">
            <v>Couturière</v>
          </cell>
          <cell r="G8">
            <v>520</v>
          </cell>
          <cell r="H8" t="str">
            <v>Issam Ouni</v>
          </cell>
          <cell r="I8" t="str">
            <v>B</v>
          </cell>
          <cell r="J8" t="str">
            <v>DIRECTS</v>
          </cell>
          <cell r="K8" t="str">
            <v>Variable cost at standard</v>
          </cell>
          <cell r="L8" t="str">
            <v>OUVRIER SPECIALISE</v>
          </cell>
          <cell r="M8">
            <v>44139</v>
          </cell>
          <cell r="O8">
            <v>12</v>
          </cell>
          <cell r="Q8">
            <v>0</v>
          </cell>
          <cell r="S8" t="str">
            <v>CDD</v>
          </cell>
          <cell r="T8" t="str">
            <v>Contractuel</v>
          </cell>
          <cell r="U8">
            <v>45078</v>
          </cell>
          <cell r="V8">
            <v>45138</v>
          </cell>
        </row>
        <row r="9">
          <cell r="A9">
            <v>445</v>
          </cell>
          <cell r="B9" t="str">
            <v>Mlle</v>
          </cell>
          <cell r="C9" t="str">
            <v>SLITI OUHOUD</v>
          </cell>
          <cell r="D9" t="str">
            <v>SAGE Tunisia</v>
          </cell>
          <cell r="E9" t="str">
            <v>PRODUCTION</v>
          </cell>
          <cell r="F9" t="str">
            <v>Couturière</v>
          </cell>
          <cell r="G9">
            <v>520</v>
          </cell>
          <cell r="H9" t="str">
            <v>Issam Ouni</v>
          </cell>
          <cell r="I9" t="str">
            <v>B</v>
          </cell>
          <cell r="J9" t="str">
            <v>DIRECTS</v>
          </cell>
          <cell r="K9" t="str">
            <v>Variable cost at standard</v>
          </cell>
          <cell r="L9" t="str">
            <v>OUVRIERE SPECIALISE</v>
          </cell>
          <cell r="M9">
            <v>44247</v>
          </cell>
          <cell r="O9">
            <v>12</v>
          </cell>
          <cell r="Q9">
            <v>0</v>
          </cell>
          <cell r="S9" t="str">
            <v>CDD</v>
          </cell>
          <cell r="T9" t="str">
            <v>Contractuel</v>
          </cell>
          <cell r="U9">
            <v>45078</v>
          </cell>
          <cell r="V9">
            <v>45138</v>
          </cell>
        </row>
        <row r="10">
          <cell r="A10">
            <v>456</v>
          </cell>
          <cell r="B10" t="str">
            <v>Mlle</v>
          </cell>
          <cell r="C10" t="str">
            <v>OTHMANI ZAKIA</v>
          </cell>
          <cell r="D10" t="str">
            <v>SAGE Tunisia</v>
          </cell>
          <cell r="E10" t="str">
            <v>PRODUCTION</v>
          </cell>
          <cell r="F10" t="str">
            <v>Couturière</v>
          </cell>
          <cell r="G10">
            <v>520</v>
          </cell>
          <cell r="H10" t="str">
            <v>Issam Ouni</v>
          </cell>
          <cell r="I10" t="str">
            <v>B</v>
          </cell>
          <cell r="J10" t="str">
            <v>DIRECTS</v>
          </cell>
          <cell r="K10" t="str">
            <v>Variable cost at standard</v>
          </cell>
          <cell r="L10" t="str">
            <v>OUVRIERE SPECIALISE</v>
          </cell>
          <cell r="M10">
            <v>44260</v>
          </cell>
          <cell r="O10">
            <v>12</v>
          </cell>
          <cell r="Q10">
            <v>0</v>
          </cell>
          <cell r="S10" t="str">
            <v>CDD</v>
          </cell>
          <cell r="T10" t="str">
            <v>Contractuel</v>
          </cell>
          <cell r="U10">
            <v>45078</v>
          </cell>
          <cell r="V10">
            <v>45138</v>
          </cell>
        </row>
        <row r="11">
          <cell r="A11">
            <v>480</v>
          </cell>
          <cell r="B11" t="str">
            <v>Madame</v>
          </cell>
          <cell r="C11" t="str">
            <v>TRABELSI AFEF</v>
          </cell>
          <cell r="D11" t="str">
            <v>SAGE Tunisia</v>
          </cell>
          <cell r="E11" t="str">
            <v>PRODUCTION</v>
          </cell>
          <cell r="F11" t="str">
            <v>Team leader</v>
          </cell>
          <cell r="G11">
            <v>520</v>
          </cell>
          <cell r="H11" t="str">
            <v>Issam Ouni</v>
          </cell>
          <cell r="I11" t="str">
            <v>B</v>
          </cell>
          <cell r="J11" t="str">
            <v>INDIRECTS</v>
          </cell>
          <cell r="K11" t="str">
            <v>Variable cost at standard</v>
          </cell>
          <cell r="L11" t="str">
            <v>OUVRIERE SPECIALISE</v>
          </cell>
          <cell r="M11">
            <v>44265</v>
          </cell>
          <cell r="N11" t="str">
            <v/>
          </cell>
          <cell r="O11">
            <v>12</v>
          </cell>
          <cell r="Q11">
            <v>0</v>
          </cell>
          <cell r="S11" t="str">
            <v>CDD</v>
          </cell>
          <cell r="T11" t="str">
            <v>Contractuel</v>
          </cell>
          <cell r="U11">
            <v>45078</v>
          </cell>
          <cell r="V11">
            <v>45291</v>
          </cell>
        </row>
        <row r="12">
          <cell r="A12">
            <v>534</v>
          </cell>
          <cell r="B12" t="str">
            <v>Mlle</v>
          </cell>
          <cell r="C12" t="str">
            <v>DHIB RANIA</v>
          </cell>
          <cell r="D12" t="str">
            <v>SAGE Tunisia</v>
          </cell>
          <cell r="E12" t="str">
            <v>PRODUCTION</v>
          </cell>
          <cell r="F12" t="str">
            <v>Couturière</v>
          </cell>
          <cell r="G12">
            <v>520</v>
          </cell>
          <cell r="H12" t="str">
            <v>Issam Ouni</v>
          </cell>
          <cell r="I12" t="str">
            <v>B</v>
          </cell>
          <cell r="J12" t="str">
            <v>DIRECTS</v>
          </cell>
          <cell r="K12" t="str">
            <v>Variable cost at standard</v>
          </cell>
          <cell r="L12" t="str">
            <v>OUVRIERE SPECIALISE</v>
          </cell>
          <cell r="M12">
            <v>44287</v>
          </cell>
          <cell r="N12" t="str">
            <v/>
          </cell>
          <cell r="O12">
            <v>12</v>
          </cell>
          <cell r="Q12">
            <v>0</v>
          </cell>
          <cell r="S12" t="str">
            <v>CDD</v>
          </cell>
          <cell r="T12" t="str">
            <v>Contractuel</v>
          </cell>
          <cell r="U12">
            <v>45078</v>
          </cell>
          <cell r="V12">
            <v>45138</v>
          </cell>
        </row>
        <row r="13">
          <cell r="A13">
            <v>549</v>
          </cell>
          <cell r="B13" t="str">
            <v>Madame</v>
          </cell>
          <cell r="C13" t="str">
            <v>ZIDI YOSRA</v>
          </cell>
          <cell r="D13" t="str">
            <v>SAGE Tunisia</v>
          </cell>
          <cell r="E13" t="str">
            <v>PRODUCTION</v>
          </cell>
          <cell r="F13" t="str">
            <v>Couturière</v>
          </cell>
          <cell r="G13">
            <v>520</v>
          </cell>
          <cell r="H13" t="str">
            <v>Issam Ouni</v>
          </cell>
          <cell r="I13" t="str">
            <v>B</v>
          </cell>
          <cell r="J13" t="str">
            <v>DIRECTS</v>
          </cell>
          <cell r="K13" t="str">
            <v>Variable cost at standard</v>
          </cell>
          <cell r="L13" t="str">
            <v>OUVRIERE SPECIALISE</v>
          </cell>
          <cell r="M13">
            <v>44302</v>
          </cell>
          <cell r="N13" t="str">
            <v/>
          </cell>
          <cell r="O13">
            <v>12</v>
          </cell>
          <cell r="Q13">
            <v>0</v>
          </cell>
          <cell r="S13" t="str">
            <v>CDD</v>
          </cell>
          <cell r="T13" t="str">
            <v>Contractuel</v>
          </cell>
          <cell r="U13">
            <v>45078</v>
          </cell>
          <cell r="V13">
            <v>45138</v>
          </cell>
        </row>
        <row r="14">
          <cell r="A14">
            <v>575</v>
          </cell>
          <cell r="B14" t="str">
            <v>Mlle</v>
          </cell>
          <cell r="C14" t="str">
            <v>HBIBI RAHMA</v>
          </cell>
          <cell r="D14" t="str">
            <v>SAGE Tunisia</v>
          </cell>
          <cell r="E14" t="str">
            <v>PRODUCTION</v>
          </cell>
          <cell r="F14" t="str">
            <v>Couturière</v>
          </cell>
          <cell r="G14">
            <v>520</v>
          </cell>
          <cell r="H14" t="str">
            <v>Issam Ouni</v>
          </cell>
          <cell r="I14" t="str">
            <v>B</v>
          </cell>
          <cell r="J14" t="str">
            <v>DIRECTS</v>
          </cell>
          <cell r="K14" t="str">
            <v>Variable cost at standard</v>
          </cell>
          <cell r="L14" t="str">
            <v>OUVRIERE SPECIALISE</v>
          </cell>
          <cell r="M14">
            <v>44319</v>
          </cell>
          <cell r="N14" t="str">
            <v/>
          </cell>
          <cell r="O14">
            <v>12</v>
          </cell>
          <cell r="Q14">
            <v>0</v>
          </cell>
          <cell r="S14" t="str">
            <v>CDD</v>
          </cell>
          <cell r="T14" t="str">
            <v>Contractuel</v>
          </cell>
          <cell r="U14">
            <v>45078</v>
          </cell>
          <cell r="V14">
            <v>45138</v>
          </cell>
        </row>
        <row r="15">
          <cell r="A15">
            <v>594</v>
          </cell>
          <cell r="B15" t="str">
            <v>Madame</v>
          </cell>
          <cell r="C15" t="str">
            <v>HAMDI RADHIA</v>
          </cell>
          <cell r="D15" t="str">
            <v>SAGE Tunisia</v>
          </cell>
          <cell r="E15" t="str">
            <v>PRODUCTION</v>
          </cell>
          <cell r="F15" t="str">
            <v>Couturière</v>
          </cell>
          <cell r="G15">
            <v>520</v>
          </cell>
          <cell r="H15" t="str">
            <v>Issam Ouni</v>
          </cell>
          <cell r="I15" t="str">
            <v>B</v>
          </cell>
          <cell r="J15" t="str">
            <v>DIRECTS</v>
          </cell>
          <cell r="K15" t="str">
            <v>Variable cost at standard</v>
          </cell>
          <cell r="L15" t="str">
            <v>OUVRIERE SPECIALISE</v>
          </cell>
          <cell r="M15">
            <v>44350</v>
          </cell>
          <cell r="N15" t="str">
            <v/>
          </cell>
          <cell r="O15">
            <v>12</v>
          </cell>
          <cell r="Q15">
            <v>0</v>
          </cell>
          <cell r="S15" t="str">
            <v>CDD</v>
          </cell>
          <cell r="T15" t="str">
            <v>Contractuel</v>
          </cell>
          <cell r="U15">
            <v>45078</v>
          </cell>
          <cell r="V15">
            <v>45138</v>
          </cell>
        </row>
        <row r="16">
          <cell r="A16">
            <v>598</v>
          </cell>
          <cell r="B16" t="str">
            <v>Madame</v>
          </cell>
          <cell r="C16" t="str">
            <v>MKADEM HELA</v>
          </cell>
          <cell r="D16" t="str">
            <v>SAGE Tunisia</v>
          </cell>
          <cell r="E16" t="str">
            <v>PRODUCTION</v>
          </cell>
          <cell r="F16" t="str">
            <v>Couturière</v>
          </cell>
          <cell r="G16">
            <v>520</v>
          </cell>
          <cell r="H16" t="str">
            <v>Issam Ouni</v>
          </cell>
          <cell r="I16" t="str">
            <v>B</v>
          </cell>
          <cell r="J16" t="str">
            <v>DIRECTS</v>
          </cell>
          <cell r="K16" t="str">
            <v>Variable cost at standard</v>
          </cell>
          <cell r="L16" t="str">
            <v>OUVRIERE SPECIALISE</v>
          </cell>
          <cell r="M16">
            <v>44354</v>
          </cell>
          <cell r="N16" t="str">
            <v/>
          </cell>
          <cell r="O16">
            <v>12</v>
          </cell>
          <cell r="Q16">
            <v>0</v>
          </cell>
          <cell r="S16" t="str">
            <v>CDD</v>
          </cell>
          <cell r="T16" t="str">
            <v>Contractuel</v>
          </cell>
          <cell r="U16">
            <v>45078</v>
          </cell>
          <cell r="V16">
            <v>45138</v>
          </cell>
        </row>
        <row r="17">
          <cell r="A17">
            <v>755</v>
          </cell>
          <cell r="B17" t="str">
            <v>Monsieur</v>
          </cell>
          <cell r="C17" t="str">
            <v>FERJANI ACHRAF</v>
          </cell>
          <cell r="D17" t="str">
            <v>SAGE Tunisia</v>
          </cell>
          <cell r="E17" t="str">
            <v>PRODUCTION</v>
          </cell>
          <cell r="F17" t="str">
            <v>WIRE</v>
          </cell>
          <cell r="G17">
            <v>520</v>
          </cell>
          <cell r="H17" t="str">
            <v>Issam Ouni</v>
          </cell>
          <cell r="I17" t="str">
            <v>B</v>
          </cell>
          <cell r="J17" t="str">
            <v>DIRECTS</v>
          </cell>
          <cell r="K17" t="str">
            <v>Variable cost at standard</v>
          </cell>
          <cell r="L17" t="str">
            <v>OUVRIER SPECIALISE</v>
          </cell>
          <cell r="M17">
            <v>44544</v>
          </cell>
          <cell r="O17">
            <v>12</v>
          </cell>
          <cell r="Q17">
            <v>0</v>
          </cell>
          <cell r="S17" t="str">
            <v>CDD</v>
          </cell>
          <cell r="T17" t="str">
            <v>Contractuel</v>
          </cell>
          <cell r="U17">
            <v>45078</v>
          </cell>
          <cell r="V17">
            <v>45107</v>
          </cell>
        </row>
        <row r="18">
          <cell r="A18">
            <v>770</v>
          </cell>
          <cell r="B18" t="str">
            <v>Monsieur</v>
          </cell>
          <cell r="C18" t="str">
            <v>BALTI WAHID</v>
          </cell>
          <cell r="D18" t="str">
            <v>SAGE Tunisia</v>
          </cell>
          <cell r="E18" t="str">
            <v>PRODUCTION</v>
          </cell>
          <cell r="F18" t="str">
            <v>WIRE</v>
          </cell>
          <cell r="G18">
            <v>520</v>
          </cell>
          <cell r="H18" t="str">
            <v>Issam Ouni</v>
          </cell>
          <cell r="I18" t="str">
            <v>B</v>
          </cell>
          <cell r="J18" t="str">
            <v>DIRECTS</v>
          </cell>
          <cell r="K18" t="str">
            <v>Variable cost at standard</v>
          </cell>
          <cell r="L18" t="str">
            <v>OUVRIER SPECIALISE</v>
          </cell>
          <cell r="M18">
            <v>44553</v>
          </cell>
          <cell r="O18">
            <v>12</v>
          </cell>
          <cell r="Q18">
            <v>0</v>
          </cell>
          <cell r="S18" t="str">
            <v>CDD</v>
          </cell>
          <cell r="T18" t="str">
            <v>Contractuel</v>
          </cell>
          <cell r="U18">
            <v>45078</v>
          </cell>
          <cell r="V18">
            <v>45107</v>
          </cell>
        </row>
        <row r="19">
          <cell r="A19">
            <v>799</v>
          </cell>
          <cell r="B19" t="str">
            <v>Monsieur</v>
          </cell>
          <cell r="C19" t="str">
            <v>SALLAMI MOHAMED LAMJED</v>
          </cell>
          <cell r="D19" t="str">
            <v>SAGE Tunisia</v>
          </cell>
          <cell r="E19" t="str">
            <v>PRODUCTION</v>
          </cell>
          <cell r="F19" t="str">
            <v>WIRE</v>
          </cell>
          <cell r="G19">
            <v>520</v>
          </cell>
          <cell r="H19" t="str">
            <v>Issam Ouni</v>
          </cell>
          <cell r="I19" t="str">
            <v>B</v>
          </cell>
          <cell r="J19" t="str">
            <v>DIRECTS</v>
          </cell>
          <cell r="K19" t="str">
            <v>Variable cost at standard</v>
          </cell>
          <cell r="L19" t="str">
            <v>OUVRIER ORDINAIRE</v>
          </cell>
          <cell r="M19">
            <v>44580</v>
          </cell>
          <cell r="O19">
            <v>12</v>
          </cell>
          <cell r="Q19">
            <v>0</v>
          </cell>
          <cell r="S19" t="str">
            <v>CDD</v>
          </cell>
          <cell r="T19" t="str">
            <v>Contractuel</v>
          </cell>
          <cell r="U19">
            <v>45078</v>
          </cell>
          <cell r="V19">
            <v>45107</v>
          </cell>
        </row>
        <row r="20">
          <cell r="A20">
            <v>802</v>
          </cell>
          <cell r="B20" t="str">
            <v>Monsieur</v>
          </cell>
          <cell r="C20" t="str">
            <v>MLOUKI RAYEN</v>
          </cell>
          <cell r="D20" t="str">
            <v>SAGE Tunisia</v>
          </cell>
          <cell r="E20" t="str">
            <v>PRODUCTION</v>
          </cell>
          <cell r="F20" t="str">
            <v>Couturière</v>
          </cell>
          <cell r="G20">
            <v>520</v>
          </cell>
          <cell r="H20" t="str">
            <v>Issam Ouni</v>
          </cell>
          <cell r="I20" t="str">
            <v>B</v>
          </cell>
          <cell r="J20" t="str">
            <v>DIRECTS</v>
          </cell>
          <cell r="K20" t="str">
            <v>Variable cost at standard</v>
          </cell>
          <cell r="L20" t="str">
            <v>OUVRIER SPECIALISE</v>
          </cell>
          <cell r="M20">
            <v>44580</v>
          </cell>
          <cell r="O20">
            <v>12</v>
          </cell>
          <cell r="Q20">
            <v>0</v>
          </cell>
          <cell r="S20" t="str">
            <v>CDD</v>
          </cell>
          <cell r="T20" t="str">
            <v>Contractuel</v>
          </cell>
          <cell r="U20">
            <v>45078</v>
          </cell>
          <cell r="V20">
            <v>45138</v>
          </cell>
        </row>
        <row r="21">
          <cell r="A21">
            <v>891</v>
          </cell>
          <cell r="B21" t="str">
            <v>Madame</v>
          </cell>
          <cell r="C21" t="str">
            <v>HAMMAMI HAYET</v>
          </cell>
          <cell r="D21" t="str">
            <v>SAGE Tunisia</v>
          </cell>
          <cell r="E21" t="str">
            <v>PRODUCTION</v>
          </cell>
          <cell r="F21" t="str">
            <v>Couturière</v>
          </cell>
          <cell r="G21">
            <v>520</v>
          </cell>
          <cell r="H21" t="str">
            <v>Issam Ouni</v>
          </cell>
          <cell r="I21" t="str">
            <v>B</v>
          </cell>
          <cell r="J21" t="str">
            <v>DIRECTS</v>
          </cell>
          <cell r="K21" t="str">
            <v>Variable cost at standard</v>
          </cell>
          <cell r="L21" t="str">
            <v>OUVRIERE SPECIALISE</v>
          </cell>
          <cell r="M21">
            <v>44629</v>
          </cell>
          <cell r="N21" t="str">
            <v/>
          </cell>
          <cell r="O21">
            <v>12</v>
          </cell>
          <cell r="Q21">
            <v>0</v>
          </cell>
          <cell r="S21" t="str">
            <v>CDD</v>
          </cell>
          <cell r="T21" t="str">
            <v>Contractuel</v>
          </cell>
          <cell r="U21">
            <v>45078</v>
          </cell>
          <cell r="V21">
            <v>45138</v>
          </cell>
        </row>
        <row r="22">
          <cell r="A22">
            <v>1008</v>
          </cell>
          <cell r="B22" t="str">
            <v>Mlle</v>
          </cell>
          <cell r="C22" t="str">
            <v>BEN AMOR AMIRA</v>
          </cell>
          <cell r="D22" t="str">
            <v>SAGE Tunisia</v>
          </cell>
          <cell r="E22" t="str">
            <v>PRODUCTION</v>
          </cell>
          <cell r="F22" t="str">
            <v>WIRE</v>
          </cell>
          <cell r="G22">
            <v>520</v>
          </cell>
          <cell r="H22" t="str">
            <v>Issam Ouni</v>
          </cell>
          <cell r="I22" t="str">
            <v>B</v>
          </cell>
          <cell r="J22" t="str">
            <v>DIRECTS</v>
          </cell>
          <cell r="K22" t="str">
            <v>Variable cost at standard</v>
          </cell>
          <cell r="L22" t="str">
            <v>OUVRIERE SPECIALISE</v>
          </cell>
          <cell r="M22">
            <v>44737</v>
          </cell>
          <cell r="O22">
            <v>12</v>
          </cell>
          <cell r="Q22">
            <v>0</v>
          </cell>
          <cell r="S22" t="str">
            <v>CDD</v>
          </cell>
          <cell r="T22" t="str">
            <v>Contractuel</v>
          </cell>
          <cell r="U22">
            <v>45078</v>
          </cell>
          <cell r="V22">
            <v>45107</v>
          </cell>
        </row>
        <row r="23">
          <cell r="A23">
            <v>1021</v>
          </cell>
          <cell r="B23" t="str">
            <v>Mlle</v>
          </cell>
          <cell r="C23" t="str">
            <v>NABLI NAOUEL</v>
          </cell>
          <cell r="D23" t="str">
            <v>SAGE Tunisia</v>
          </cell>
          <cell r="E23" t="str">
            <v>PRODUCTION</v>
          </cell>
          <cell r="F23" t="str">
            <v>WIRE</v>
          </cell>
          <cell r="G23">
            <v>520</v>
          </cell>
          <cell r="H23" t="str">
            <v>Issam Ouni</v>
          </cell>
          <cell r="I23" t="str">
            <v>B</v>
          </cell>
          <cell r="J23" t="str">
            <v>DIRECTS</v>
          </cell>
          <cell r="K23" t="str">
            <v>Variable cost at standard</v>
          </cell>
          <cell r="L23" t="str">
            <v>OUVRIERE SPECIALISE</v>
          </cell>
          <cell r="M23">
            <v>44739</v>
          </cell>
          <cell r="O23">
            <v>12</v>
          </cell>
          <cell r="Q23">
            <v>0</v>
          </cell>
          <cell r="S23" t="str">
            <v>CDD</v>
          </cell>
          <cell r="T23" t="str">
            <v>Contractuel</v>
          </cell>
          <cell r="U23">
            <v>45078</v>
          </cell>
          <cell r="V23">
            <v>45107</v>
          </cell>
        </row>
        <row r="24">
          <cell r="A24">
            <v>1143</v>
          </cell>
          <cell r="B24" t="str">
            <v>Mlle</v>
          </cell>
          <cell r="C24" t="str">
            <v>SGHAIER GHOFRANE</v>
          </cell>
          <cell r="D24" t="str">
            <v>SAGE Tunisia</v>
          </cell>
          <cell r="E24" t="str">
            <v>PRODUCTION</v>
          </cell>
          <cell r="F24" t="str">
            <v>WIRE</v>
          </cell>
          <cell r="G24">
            <v>520</v>
          </cell>
          <cell r="H24" t="str">
            <v>Issam Ouni</v>
          </cell>
          <cell r="I24" t="str">
            <v>B</v>
          </cell>
          <cell r="J24" t="str">
            <v>DIRECTS</v>
          </cell>
          <cell r="K24" t="str">
            <v>Variable cost at standard</v>
          </cell>
          <cell r="L24" t="str">
            <v>OUVRIERE SPECIALISE</v>
          </cell>
          <cell r="M24">
            <v>44833</v>
          </cell>
          <cell r="O24">
            <v>12</v>
          </cell>
          <cell r="Q24">
            <v>0</v>
          </cell>
          <cell r="S24" t="str">
            <v>CDD</v>
          </cell>
          <cell r="T24" t="str">
            <v>Contractuel</v>
          </cell>
          <cell r="U24">
            <v>45078</v>
          </cell>
          <cell r="V24">
            <v>45107</v>
          </cell>
        </row>
        <row r="25">
          <cell r="A25">
            <v>1403</v>
          </cell>
          <cell r="B25" t="str">
            <v>Madame</v>
          </cell>
          <cell r="C25" t="str">
            <v>MANAI NAZIHA</v>
          </cell>
          <cell r="D25" t="str">
            <v>SAGE Tunisia</v>
          </cell>
          <cell r="E25" t="str">
            <v>PRODUCTION</v>
          </cell>
          <cell r="F25" t="str">
            <v>Couturière</v>
          </cell>
          <cell r="G25">
            <v>520</v>
          </cell>
          <cell r="H25" t="str">
            <v>Issam Ouni</v>
          </cell>
          <cell r="I25" t="str">
            <v>B</v>
          </cell>
          <cell r="J25" t="str">
            <v>DIRECTS</v>
          </cell>
          <cell r="K25" t="str">
            <v>Variable cost at standard</v>
          </cell>
          <cell r="L25" t="str">
            <v>OUVRIER SPECIALISE</v>
          </cell>
          <cell r="M25">
            <v>45027</v>
          </cell>
          <cell r="Q25">
            <v>0</v>
          </cell>
          <cell r="S25" t="str">
            <v>CDD</v>
          </cell>
          <cell r="T25" t="str">
            <v>Contractuel</v>
          </cell>
          <cell r="U25">
            <v>45078</v>
          </cell>
          <cell r="V25">
            <v>45107</v>
          </cell>
        </row>
        <row r="26">
          <cell r="A26">
            <v>1438</v>
          </cell>
          <cell r="B26" t="str">
            <v>Madame</v>
          </cell>
          <cell r="C26" t="str">
            <v>AOUINI KARIMA</v>
          </cell>
          <cell r="D26" t="str">
            <v>SAGE Tunisia</v>
          </cell>
          <cell r="E26" t="str">
            <v>PRODUCTION</v>
          </cell>
          <cell r="F26" t="str">
            <v>Couturière</v>
          </cell>
          <cell r="G26">
            <v>520</v>
          </cell>
          <cell r="H26" t="str">
            <v>Issam Ouni</v>
          </cell>
          <cell r="I26" t="str">
            <v>B</v>
          </cell>
          <cell r="J26" t="str">
            <v>DIRECTS</v>
          </cell>
          <cell r="K26" t="str">
            <v>Variable cost at standard</v>
          </cell>
          <cell r="L26" t="str">
            <v>OUVRIER SPECIALISE</v>
          </cell>
          <cell r="M26">
            <v>45048</v>
          </cell>
          <cell r="Q26">
            <v>45079</v>
          </cell>
          <cell r="S26" t="str">
            <v>CDD</v>
          </cell>
          <cell r="T26" t="str">
            <v>Contractuel</v>
          </cell>
          <cell r="U26">
            <v>45078</v>
          </cell>
          <cell r="V26">
            <v>45107</v>
          </cell>
        </row>
        <row r="27">
          <cell r="A27">
            <v>1439</v>
          </cell>
          <cell r="B27" t="str">
            <v>Madame</v>
          </cell>
          <cell r="C27" t="str">
            <v>BEN AMARA HAFSIA</v>
          </cell>
          <cell r="D27" t="str">
            <v>SAGE Tunisia</v>
          </cell>
          <cell r="E27" t="str">
            <v>PRODUCTION</v>
          </cell>
          <cell r="F27" t="str">
            <v>Couturière</v>
          </cell>
          <cell r="G27">
            <v>520</v>
          </cell>
          <cell r="H27" t="str">
            <v>Issam Ouni</v>
          </cell>
          <cell r="I27" t="str">
            <v>B</v>
          </cell>
          <cell r="J27" t="str">
            <v>DIRECTS</v>
          </cell>
          <cell r="K27" t="str">
            <v>Variable cost at standard</v>
          </cell>
          <cell r="L27" t="str">
            <v>OUVRIER SPECIALISE</v>
          </cell>
          <cell r="M27">
            <v>45048</v>
          </cell>
          <cell r="Q27">
            <v>0</v>
          </cell>
          <cell r="S27" t="str">
            <v>CDD</v>
          </cell>
          <cell r="T27" t="str">
            <v>Contractuel</v>
          </cell>
          <cell r="U27">
            <v>45078</v>
          </cell>
          <cell r="V27">
            <v>45107</v>
          </cell>
        </row>
        <row r="28">
          <cell r="A28">
            <v>85</v>
          </cell>
          <cell r="B28" t="str">
            <v>Mlle</v>
          </cell>
          <cell r="C28" t="str">
            <v>DHIFALLAH OUMAYMA</v>
          </cell>
          <cell r="D28" t="str">
            <v>SAGE Tunisia</v>
          </cell>
          <cell r="E28" t="str">
            <v>PRODUCTION</v>
          </cell>
          <cell r="F28" t="str">
            <v>Couturière</v>
          </cell>
          <cell r="G28">
            <v>560</v>
          </cell>
          <cell r="H28" t="str">
            <v>Issam Ouni</v>
          </cell>
          <cell r="I28" t="str">
            <v>B</v>
          </cell>
          <cell r="J28" t="str">
            <v>DIRECTS</v>
          </cell>
          <cell r="K28" t="str">
            <v>Variable cost at standard</v>
          </cell>
          <cell r="L28" t="str">
            <v>OUVRIERE SPECIALISE</v>
          </cell>
          <cell r="M28">
            <v>43813</v>
          </cell>
          <cell r="N28" t="str">
            <v/>
          </cell>
          <cell r="O28">
            <v>12</v>
          </cell>
          <cell r="Q28">
            <v>0</v>
          </cell>
          <cell r="S28" t="str">
            <v>CDD</v>
          </cell>
          <cell r="T28" t="str">
            <v>Contractuel</v>
          </cell>
          <cell r="U28">
            <v>45078</v>
          </cell>
          <cell r="V28">
            <v>45138</v>
          </cell>
        </row>
        <row r="29">
          <cell r="A29">
            <v>92</v>
          </cell>
          <cell r="B29" t="str">
            <v>Madame</v>
          </cell>
          <cell r="C29" t="str">
            <v>NASRAOUI  KHAOULA</v>
          </cell>
          <cell r="D29" t="str">
            <v>SAGE Tunisia</v>
          </cell>
          <cell r="E29" t="str">
            <v>PRODUCTION</v>
          </cell>
          <cell r="F29" t="str">
            <v>Couturière</v>
          </cell>
          <cell r="G29">
            <v>560</v>
          </cell>
          <cell r="H29" t="str">
            <v>Issam Ouni</v>
          </cell>
          <cell r="I29" t="str">
            <v>B</v>
          </cell>
          <cell r="J29" t="str">
            <v>DIRECTS</v>
          </cell>
          <cell r="K29" t="str">
            <v>Variable cost at standard</v>
          </cell>
          <cell r="L29" t="str">
            <v>OUVRIERE SPECIALISE</v>
          </cell>
          <cell r="M29">
            <v>43813</v>
          </cell>
          <cell r="N29" t="str">
            <v/>
          </cell>
          <cell r="O29">
            <v>12</v>
          </cell>
          <cell r="Q29">
            <v>0</v>
          </cell>
          <cell r="S29" t="str">
            <v>CDD</v>
          </cell>
          <cell r="T29" t="str">
            <v>Contractuel</v>
          </cell>
          <cell r="U29">
            <v>45078</v>
          </cell>
          <cell r="V29">
            <v>45138</v>
          </cell>
        </row>
        <row r="30">
          <cell r="A30">
            <v>101</v>
          </cell>
          <cell r="B30" t="str">
            <v>Mlle</v>
          </cell>
          <cell r="C30" t="str">
            <v>JLASSI SANA</v>
          </cell>
          <cell r="D30" t="str">
            <v>SAGE Tunisia</v>
          </cell>
          <cell r="E30" t="str">
            <v>PRODUCTION</v>
          </cell>
          <cell r="F30" t="str">
            <v>Couturière</v>
          </cell>
          <cell r="G30">
            <v>560</v>
          </cell>
          <cell r="H30" t="str">
            <v>Issam Ouni</v>
          </cell>
          <cell r="I30" t="str">
            <v>B</v>
          </cell>
          <cell r="J30" t="str">
            <v>DIRECTS</v>
          </cell>
          <cell r="K30" t="str">
            <v>Variable cost at standard</v>
          </cell>
          <cell r="L30" t="str">
            <v>OUVRIERE SPECIALISE</v>
          </cell>
          <cell r="M30">
            <v>43813</v>
          </cell>
          <cell r="N30" t="str">
            <v/>
          </cell>
          <cell r="O30">
            <v>12</v>
          </cell>
          <cell r="Q30">
            <v>0</v>
          </cell>
          <cell r="S30" t="str">
            <v>CDD</v>
          </cell>
          <cell r="T30" t="str">
            <v>Contractuel</v>
          </cell>
          <cell r="U30">
            <v>45078</v>
          </cell>
          <cell r="V30">
            <v>45138</v>
          </cell>
        </row>
        <row r="31">
          <cell r="A31">
            <v>121</v>
          </cell>
          <cell r="B31" t="str">
            <v>Madame</v>
          </cell>
          <cell r="C31" t="str">
            <v>NASRI KALTHOUM</v>
          </cell>
          <cell r="D31" t="str">
            <v>SAGE Tunisia</v>
          </cell>
          <cell r="E31" t="str">
            <v>PRODUCTION</v>
          </cell>
          <cell r="F31" t="str">
            <v>Couturière</v>
          </cell>
          <cell r="G31">
            <v>560</v>
          </cell>
          <cell r="H31" t="str">
            <v>Issam Ouni</v>
          </cell>
          <cell r="I31" t="str">
            <v>B</v>
          </cell>
          <cell r="J31" t="str">
            <v>DIRECTS</v>
          </cell>
          <cell r="K31" t="str">
            <v>Variable cost at standard</v>
          </cell>
          <cell r="L31" t="str">
            <v>OUVRIERE SPECIALISE</v>
          </cell>
          <cell r="M31">
            <v>43836</v>
          </cell>
          <cell r="N31" t="str">
            <v/>
          </cell>
          <cell r="O31">
            <v>12</v>
          </cell>
          <cell r="Q31">
            <v>0</v>
          </cell>
          <cell r="S31" t="str">
            <v>CDD</v>
          </cell>
          <cell r="T31" t="str">
            <v>Contractuel</v>
          </cell>
          <cell r="U31">
            <v>45078</v>
          </cell>
          <cell r="V31">
            <v>45138</v>
          </cell>
        </row>
        <row r="32">
          <cell r="A32">
            <v>127</v>
          </cell>
          <cell r="B32" t="str">
            <v>Madame</v>
          </cell>
          <cell r="C32" t="str">
            <v>AKERMI AIDA</v>
          </cell>
          <cell r="D32" t="str">
            <v>SAGE Tunisia</v>
          </cell>
          <cell r="E32" t="str">
            <v>PRODUCTION</v>
          </cell>
          <cell r="F32" t="str">
            <v>Couturière</v>
          </cell>
          <cell r="G32">
            <v>560</v>
          </cell>
          <cell r="H32" t="str">
            <v>Issam Ouni</v>
          </cell>
          <cell r="I32" t="str">
            <v>B</v>
          </cell>
          <cell r="J32" t="str">
            <v>DIRECTS</v>
          </cell>
          <cell r="K32" t="str">
            <v>Variable cost at standard</v>
          </cell>
          <cell r="L32" t="str">
            <v>OUVRIERE SPECIALISE</v>
          </cell>
          <cell r="M32">
            <v>43836</v>
          </cell>
          <cell r="N32" t="str">
            <v/>
          </cell>
          <cell r="O32">
            <v>12</v>
          </cell>
          <cell r="Q32">
            <v>0</v>
          </cell>
          <cell r="S32" t="str">
            <v>CDD</v>
          </cell>
          <cell r="T32" t="str">
            <v>Contractuel</v>
          </cell>
          <cell r="U32">
            <v>45078</v>
          </cell>
          <cell r="V32">
            <v>45138</v>
          </cell>
        </row>
        <row r="33">
          <cell r="A33">
            <v>134</v>
          </cell>
          <cell r="B33" t="str">
            <v>Madame</v>
          </cell>
          <cell r="C33" t="str">
            <v>BEN BRAHIM HALIMA</v>
          </cell>
          <cell r="D33" t="str">
            <v>SAGE Tunisia</v>
          </cell>
          <cell r="E33" t="str">
            <v>PRODUCTION</v>
          </cell>
          <cell r="F33" t="str">
            <v>Couturière</v>
          </cell>
          <cell r="G33">
            <v>560</v>
          </cell>
          <cell r="H33" t="str">
            <v>Issam Ouni</v>
          </cell>
          <cell r="I33" t="str">
            <v>B</v>
          </cell>
          <cell r="J33" t="str">
            <v>DIRECTS</v>
          </cell>
          <cell r="K33" t="str">
            <v>Variable cost at standard</v>
          </cell>
          <cell r="L33" t="str">
            <v>OUVRIERE SPECIALISE</v>
          </cell>
          <cell r="M33">
            <v>43843</v>
          </cell>
          <cell r="N33" t="str">
            <v/>
          </cell>
          <cell r="O33">
            <v>12</v>
          </cell>
          <cell r="Q33">
            <v>0</v>
          </cell>
          <cell r="S33" t="str">
            <v>CDD</v>
          </cell>
          <cell r="T33" t="str">
            <v>Contractuel</v>
          </cell>
          <cell r="U33">
            <v>45078</v>
          </cell>
          <cell r="V33">
            <v>45138</v>
          </cell>
        </row>
        <row r="34">
          <cell r="A34">
            <v>186</v>
          </cell>
          <cell r="B34" t="str">
            <v>Madame</v>
          </cell>
          <cell r="C34" t="str">
            <v>ARBI REFKA</v>
          </cell>
          <cell r="D34" t="str">
            <v>SAGE Tunisia</v>
          </cell>
          <cell r="E34" t="str">
            <v>PRODUCTION</v>
          </cell>
          <cell r="F34" t="str">
            <v>Couturière</v>
          </cell>
          <cell r="G34">
            <v>560</v>
          </cell>
          <cell r="H34" t="str">
            <v>Issam Ouni</v>
          </cell>
          <cell r="I34" t="str">
            <v>B</v>
          </cell>
          <cell r="J34" t="str">
            <v>DIRECTS</v>
          </cell>
          <cell r="K34" t="str">
            <v>Variable cost at standard</v>
          </cell>
          <cell r="L34" t="str">
            <v>OUVRIERE SPECIALISE</v>
          </cell>
          <cell r="M34">
            <v>43862</v>
          </cell>
          <cell r="N34" t="str">
            <v/>
          </cell>
          <cell r="O34">
            <v>12</v>
          </cell>
          <cell r="Q34">
            <v>0</v>
          </cell>
          <cell r="S34" t="str">
            <v>CDD</v>
          </cell>
          <cell r="T34" t="str">
            <v>Contractuel</v>
          </cell>
          <cell r="U34">
            <v>45078</v>
          </cell>
          <cell r="V34">
            <v>45138</v>
          </cell>
        </row>
        <row r="35">
          <cell r="A35">
            <v>357</v>
          </cell>
          <cell r="B35" t="str">
            <v>Mlle</v>
          </cell>
          <cell r="C35" t="str">
            <v>AOUINI SAOUSSEN</v>
          </cell>
          <cell r="D35" t="str">
            <v>SAGE Tunisia</v>
          </cell>
          <cell r="E35" t="str">
            <v>PRODUCTION</v>
          </cell>
          <cell r="F35" t="str">
            <v>Couturière</v>
          </cell>
          <cell r="G35">
            <v>560</v>
          </cell>
          <cell r="H35" t="str">
            <v>Issam Ouni</v>
          </cell>
          <cell r="I35" t="str">
            <v>B</v>
          </cell>
          <cell r="J35" t="str">
            <v>DIRECTS</v>
          </cell>
          <cell r="K35" t="str">
            <v>Variable cost at standard</v>
          </cell>
          <cell r="L35" t="str">
            <v>OUVRIERE SPECIALISE</v>
          </cell>
          <cell r="M35">
            <v>44120</v>
          </cell>
          <cell r="O35">
            <v>12</v>
          </cell>
          <cell r="Q35">
            <v>0</v>
          </cell>
          <cell r="S35" t="str">
            <v>CDD</v>
          </cell>
          <cell r="T35" t="str">
            <v>Contractuel</v>
          </cell>
          <cell r="U35">
            <v>45078</v>
          </cell>
          <cell r="V35">
            <v>45138</v>
          </cell>
        </row>
        <row r="36">
          <cell r="A36">
            <v>377</v>
          </cell>
          <cell r="B36" t="str">
            <v>Mlle</v>
          </cell>
          <cell r="C36" t="str">
            <v>BELTAIEF ZEINEB</v>
          </cell>
          <cell r="D36" t="str">
            <v>SAGE Tunisia</v>
          </cell>
          <cell r="E36" t="str">
            <v>PRODUCTION</v>
          </cell>
          <cell r="F36" t="str">
            <v>Couturière</v>
          </cell>
          <cell r="G36">
            <v>560</v>
          </cell>
          <cell r="H36" t="str">
            <v>Issam Ouni</v>
          </cell>
          <cell r="I36" t="str">
            <v>B</v>
          </cell>
          <cell r="J36" t="str">
            <v>DIRECTS</v>
          </cell>
          <cell r="K36" t="str">
            <v>Variable cost at standard</v>
          </cell>
          <cell r="L36" t="str">
            <v>OUVRIERE SPECIALISE</v>
          </cell>
          <cell r="M36">
            <v>44144</v>
          </cell>
          <cell r="O36">
            <v>12</v>
          </cell>
          <cell r="Q36">
            <v>0</v>
          </cell>
          <cell r="S36" t="str">
            <v>CDD</v>
          </cell>
          <cell r="T36" t="str">
            <v>Contractuel</v>
          </cell>
          <cell r="U36">
            <v>45078</v>
          </cell>
          <cell r="V36">
            <v>45138</v>
          </cell>
        </row>
        <row r="37">
          <cell r="A37">
            <v>380</v>
          </cell>
          <cell r="B37" t="str">
            <v>Madame</v>
          </cell>
          <cell r="C37" t="str">
            <v>MEDIOUNI HAJER</v>
          </cell>
          <cell r="D37" t="str">
            <v>SAGE Tunisia</v>
          </cell>
          <cell r="E37" t="str">
            <v>PRODUCTION</v>
          </cell>
          <cell r="F37" t="str">
            <v>Couturière</v>
          </cell>
          <cell r="G37">
            <v>560</v>
          </cell>
          <cell r="H37" t="str">
            <v>Issam Ouni</v>
          </cell>
          <cell r="I37" t="str">
            <v>B</v>
          </cell>
          <cell r="J37" t="str">
            <v>DIRECTS</v>
          </cell>
          <cell r="K37" t="str">
            <v>Variable cost at standard</v>
          </cell>
          <cell r="L37" t="str">
            <v>OUVRIERE SPECIALISE</v>
          </cell>
          <cell r="M37">
            <v>44144</v>
          </cell>
          <cell r="O37">
            <v>12</v>
          </cell>
          <cell r="Q37">
            <v>0</v>
          </cell>
          <cell r="S37" t="str">
            <v>CDD</v>
          </cell>
          <cell r="T37" t="str">
            <v>Contractuel</v>
          </cell>
          <cell r="U37">
            <v>45078</v>
          </cell>
          <cell r="V37">
            <v>45138</v>
          </cell>
        </row>
        <row r="38">
          <cell r="A38">
            <v>438</v>
          </cell>
          <cell r="B38" t="str">
            <v>Madame</v>
          </cell>
          <cell r="C38" t="str">
            <v>ZOUAGHI MONIA</v>
          </cell>
          <cell r="D38" t="str">
            <v>SAGE Tunisia</v>
          </cell>
          <cell r="E38" t="str">
            <v>PRODUCTION</v>
          </cell>
          <cell r="F38" t="str">
            <v>Couturière</v>
          </cell>
          <cell r="G38">
            <v>560</v>
          </cell>
          <cell r="H38" t="str">
            <v>Issam Ouni</v>
          </cell>
          <cell r="I38" t="str">
            <v>B</v>
          </cell>
          <cell r="J38" t="str">
            <v>DIRECTS</v>
          </cell>
          <cell r="K38" t="str">
            <v>Variable cost at standard</v>
          </cell>
          <cell r="L38" t="str">
            <v>OUVRIERE SPECIALISE</v>
          </cell>
          <cell r="M38">
            <v>44246</v>
          </cell>
          <cell r="O38">
            <v>12</v>
          </cell>
          <cell r="Q38">
            <v>0</v>
          </cell>
          <cell r="S38" t="str">
            <v>CDD</v>
          </cell>
          <cell r="T38" t="str">
            <v>Contractuel</v>
          </cell>
          <cell r="U38">
            <v>45078</v>
          </cell>
          <cell r="V38">
            <v>45138</v>
          </cell>
        </row>
        <row r="39">
          <cell r="A39">
            <v>454</v>
          </cell>
          <cell r="B39" t="str">
            <v>Madame</v>
          </cell>
          <cell r="C39" t="str">
            <v>BEJAOUI HOUDA</v>
          </cell>
          <cell r="D39" t="str">
            <v>SAGE Tunisia</v>
          </cell>
          <cell r="E39" t="str">
            <v>PRODUCTION</v>
          </cell>
          <cell r="F39" t="str">
            <v>Couturière</v>
          </cell>
          <cell r="G39">
            <v>560</v>
          </cell>
          <cell r="H39" t="str">
            <v>Issam Ouni</v>
          </cell>
          <cell r="I39" t="str">
            <v>B</v>
          </cell>
          <cell r="J39" t="str">
            <v>DIRECTS</v>
          </cell>
          <cell r="K39" t="str">
            <v>Variable cost at standard</v>
          </cell>
          <cell r="L39" t="str">
            <v>OUVRIERE SPECIALISE</v>
          </cell>
          <cell r="M39">
            <v>44259</v>
          </cell>
          <cell r="O39">
            <v>12</v>
          </cell>
          <cell r="Q39">
            <v>0</v>
          </cell>
          <cell r="S39" t="str">
            <v>CDD</v>
          </cell>
          <cell r="T39" t="str">
            <v>Contractuel</v>
          </cell>
          <cell r="U39">
            <v>45078</v>
          </cell>
          <cell r="V39">
            <v>45138</v>
          </cell>
        </row>
        <row r="40">
          <cell r="A40">
            <v>470</v>
          </cell>
          <cell r="B40" t="str">
            <v>Madame</v>
          </cell>
          <cell r="C40" t="str">
            <v>MAHMOUDI ATIKA</v>
          </cell>
          <cell r="D40" t="str">
            <v>SAGE Tunisia</v>
          </cell>
          <cell r="E40" t="str">
            <v>PRODUCTION</v>
          </cell>
          <cell r="F40" t="str">
            <v>Alimentatrice</v>
          </cell>
          <cell r="G40">
            <v>560</v>
          </cell>
          <cell r="H40" t="str">
            <v>Issam Ouni</v>
          </cell>
          <cell r="I40" t="str">
            <v>B</v>
          </cell>
          <cell r="J40" t="str">
            <v>DIRECTS</v>
          </cell>
          <cell r="K40" t="str">
            <v>Variable cost at standard</v>
          </cell>
          <cell r="L40" t="str">
            <v>OUVRIERE SPECIALISE</v>
          </cell>
          <cell r="M40">
            <v>44264</v>
          </cell>
          <cell r="N40" t="str">
            <v/>
          </cell>
          <cell r="O40">
            <v>12</v>
          </cell>
          <cell r="Q40">
            <v>0</v>
          </cell>
          <cell r="S40" t="str">
            <v>CDD</v>
          </cell>
          <cell r="T40" t="str">
            <v>Contractuel</v>
          </cell>
          <cell r="U40">
            <v>45078</v>
          </cell>
          <cell r="V40">
            <v>45138</v>
          </cell>
        </row>
        <row r="41">
          <cell r="A41">
            <v>479</v>
          </cell>
          <cell r="B41" t="str">
            <v>Monsieur</v>
          </cell>
          <cell r="C41" t="str">
            <v>HAMMAMI MOHAMED KHALIL</v>
          </cell>
          <cell r="D41" t="str">
            <v>SAGE Tunisia</v>
          </cell>
          <cell r="E41" t="str">
            <v>PRODUCTION</v>
          </cell>
          <cell r="F41" t="str">
            <v>Couturière</v>
          </cell>
          <cell r="G41">
            <v>560</v>
          </cell>
          <cell r="H41" t="str">
            <v>Issam Ouni</v>
          </cell>
          <cell r="I41" t="str">
            <v>B</v>
          </cell>
          <cell r="J41" t="str">
            <v>DIRECTS</v>
          </cell>
          <cell r="K41" t="str">
            <v>Variable cost at standard</v>
          </cell>
          <cell r="L41" t="str">
            <v>OUVRIER SPECIALISE</v>
          </cell>
          <cell r="M41">
            <v>44265</v>
          </cell>
          <cell r="N41" t="str">
            <v/>
          </cell>
          <cell r="O41">
            <v>12</v>
          </cell>
          <cell r="Q41">
            <v>0</v>
          </cell>
          <cell r="S41" t="str">
            <v>CDD</v>
          </cell>
          <cell r="T41" t="str">
            <v>Contractuel</v>
          </cell>
          <cell r="U41">
            <v>45078</v>
          </cell>
          <cell r="V41">
            <v>45138</v>
          </cell>
        </row>
        <row r="42">
          <cell r="A42">
            <v>525</v>
          </cell>
          <cell r="B42" t="str">
            <v>Mlle</v>
          </cell>
          <cell r="C42" t="str">
            <v>HKIRI TAJA</v>
          </cell>
          <cell r="D42" t="str">
            <v>SAGE Tunisia</v>
          </cell>
          <cell r="E42" t="str">
            <v>PRODUCTION</v>
          </cell>
          <cell r="F42" t="str">
            <v>Contrôle Qualité</v>
          </cell>
          <cell r="G42">
            <v>560</v>
          </cell>
          <cell r="H42" t="str">
            <v>Issam Ouni</v>
          </cell>
          <cell r="I42" t="str">
            <v>B</v>
          </cell>
          <cell r="J42" t="str">
            <v>INDIRECTS</v>
          </cell>
          <cell r="K42" t="str">
            <v>Variable cost at standard</v>
          </cell>
          <cell r="L42" t="str">
            <v>Contrôleur Qualité</v>
          </cell>
          <cell r="M42">
            <v>44285</v>
          </cell>
          <cell r="N42" t="str">
            <v/>
          </cell>
          <cell r="O42">
            <v>12</v>
          </cell>
          <cell r="Q42">
            <v>0</v>
          </cell>
          <cell r="S42" t="str">
            <v>CDD</v>
          </cell>
          <cell r="T42" t="str">
            <v>Contractuel</v>
          </cell>
          <cell r="U42">
            <v>45078</v>
          </cell>
          <cell r="V42">
            <v>45138</v>
          </cell>
        </row>
        <row r="43">
          <cell r="A43">
            <v>1453</v>
          </cell>
          <cell r="B43" t="str">
            <v>Madame</v>
          </cell>
          <cell r="C43" t="str">
            <v>Elwelhezi hala</v>
          </cell>
          <cell r="D43" t="str">
            <v>SAGE Tunisia</v>
          </cell>
          <cell r="E43" t="str">
            <v>PRODUCTION</v>
          </cell>
          <cell r="F43" t="str">
            <v>Couturière</v>
          </cell>
          <cell r="G43">
            <v>560</v>
          </cell>
          <cell r="H43" t="str">
            <v>ISSAM OUNI</v>
          </cell>
          <cell r="I43" t="str">
            <v>B</v>
          </cell>
          <cell r="J43" t="str">
            <v>DIRECTS</v>
          </cell>
          <cell r="K43" t="str">
            <v>Variable cost at standard</v>
          </cell>
          <cell r="L43" t="str">
            <v>OUVRIER SPECIALISE</v>
          </cell>
          <cell r="M43">
            <v>45058</v>
          </cell>
          <cell r="Q43">
            <v>0</v>
          </cell>
          <cell r="S43" t="str">
            <v>CDD</v>
          </cell>
          <cell r="T43" t="str">
            <v>Contractuel</v>
          </cell>
          <cell r="U43">
            <v>45078</v>
          </cell>
          <cell r="V43">
            <v>45107</v>
          </cell>
        </row>
        <row r="44">
          <cell r="A44">
            <v>166</v>
          </cell>
          <cell r="B44" t="str">
            <v>Madame</v>
          </cell>
          <cell r="C44" t="str">
            <v>SAANOUN SARRA</v>
          </cell>
          <cell r="D44" t="str">
            <v>SAGE Tunisia</v>
          </cell>
          <cell r="E44" t="str">
            <v>PRODUCTION</v>
          </cell>
          <cell r="F44" t="str">
            <v>Couturière</v>
          </cell>
          <cell r="G44">
            <v>965</v>
          </cell>
          <cell r="H44" t="str">
            <v>abdelhalim</v>
          </cell>
          <cell r="I44" t="str">
            <v>B</v>
          </cell>
          <cell r="J44" t="str">
            <v>DIRECTS</v>
          </cell>
          <cell r="K44" t="str">
            <v>Variable cost at standard</v>
          </cell>
          <cell r="L44" t="str">
            <v>OUVRIERE SPECIALISE</v>
          </cell>
          <cell r="M44">
            <v>43857</v>
          </cell>
          <cell r="N44" t="str">
            <v/>
          </cell>
          <cell r="O44">
            <v>12</v>
          </cell>
          <cell r="Q44">
            <v>0</v>
          </cell>
          <cell r="S44" t="str">
            <v>CDD</v>
          </cell>
          <cell r="T44" t="str">
            <v>Contractuel</v>
          </cell>
          <cell r="U44">
            <v>45078</v>
          </cell>
          <cell r="V44">
            <v>45138</v>
          </cell>
        </row>
        <row r="45">
          <cell r="A45">
            <v>201</v>
          </cell>
          <cell r="B45" t="str">
            <v>Madame</v>
          </cell>
          <cell r="C45" t="str">
            <v>HARRABI HANENE</v>
          </cell>
          <cell r="D45" t="str">
            <v>SAGE Tunisia</v>
          </cell>
          <cell r="E45" t="str">
            <v>PRODUCTION</v>
          </cell>
          <cell r="F45" t="str">
            <v>Alimentatrice</v>
          </cell>
          <cell r="G45">
            <v>965</v>
          </cell>
          <cell r="H45" t="str">
            <v>abdelhalim</v>
          </cell>
          <cell r="I45" t="str">
            <v>B</v>
          </cell>
          <cell r="J45" t="str">
            <v>DIRECTS</v>
          </cell>
          <cell r="K45" t="str">
            <v>Variable cost at standard</v>
          </cell>
          <cell r="L45" t="str">
            <v>OUVRIERE SPECIALISE</v>
          </cell>
          <cell r="M45">
            <v>43865</v>
          </cell>
          <cell r="N45" t="str">
            <v/>
          </cell>
          <cell r="O45">
            <v>12</v>
          </cell>
          <cell r="Q45">
            <v>0</v>
          </cell>
          <cell r="S45" t="str">
            <v>CDD</v>
          </cell>
          <cell r="T45" t="str">
            <v>Contractuel</v>
          </cell>
          <cell r="U45">
            <v>45078</v>
          </cell>
          <cell r="V45">
            <v>45138</v>
          </cell>
        </row>
        <row r="46">
          <cell r="A46">
            <v>316</v>
          </cell>
          <cell r="B46" t="str">
            <v>Mlle</v>
          </cell>
          <cell r="C46" t="str">
            <v>BEN JEBRIL SIWAR</v>
          </cell>
          <cell r="D46" t="str">
            <v>SAGE Tunisia</v>
          </cell>
          <cell r="E46" t="str">
            <v>PRODUCTION</v>
          </cell>
          <cell r="F46" t="str">
            <v>Contrôle Qualité</v>
          </cell>
          <cell r="G46">
            <v>965</v>
          </cell>
          <cell r="H46" t="str">
            <v>abdelhalim</v>
          </cell>
          <cell r="I46" t="str">
            <v>B</v>
          </cell>
          <cell r="J46" t="str">
            <v>INDIRECTS</v>
          </cell>
          <cell r="K46" t="str">
            <v>Variable cost at standard</v>
          </cell>
          <cell r="L46" t="str">
            <v>Contrôleur Qualité</v>
          </cell>
          <cell r="M46">
            <v>44106</v>
          </cell>
          <cell r="O46">
            <v>12</v>
          </cell>
          <cell r="Q46">
            <v>0</v>
          </cell>
          <cell r="S46" t="str">
            <v>CDD</v>
          </cell>
          <cell r="T46" t="str">
            <v>Contractuel</v>
          </cell>
          <cell r="U46">
            <v>45078</v>
          </cell>
          <cell r="V46">
            <v>45138</v>
          </cell>
        </row>
        <row r="47">
          <cell r="A47">
            <v>330</v>
          </cell>
          <cell r="B47" t="str">
            <v>Madame</v>
          </cell>
          <cell r="C47" t="str">
            <v>SAGHROUN LATIFA</v>
          </cell>
          <cell r="D47" t="str">
            <v>SAGE Tunisia</v>
          </cell>
          <cell r="E47" t="str">
            <v>PRODUCTION</v>
          </cell>
          <cell r="F47" t="str">
            <v>Couturière</v>
          </cell>
          <cell r="G47">
            <v>965</v>
          </cell>
          <cell r="H47" t="str">
            <v>abdelhalim</v>
          </cell>
          <cell r="I47" t="str">
            <v>B</v>
          </cell>
          <cell r="J47" t="str">
            <v>DIRECTS</v>
          </cell>
          <cell r="K47" t="str">
            <v>Variable cost at standard</v>
          </cell>
          <cell r="L47" t="str">
            <v>OUVRIERE SPECIALISE</v>
          </cell>
          <cell r="M47">
            <v>44109</v>
          </cell>
          <cell r="O47">
            <v>12</v>
          </cell>
          <cell r="Q47">
            <v>0</v>
          </cell>
          <cell r="S47" t="str">
            <v>CDD</v>
          </cell>
          <cell r="T47" t="str">
            <v>Contractuel</v>
          </cell>
          <cell r="U47">
            <v>45078</v>
          </cell>
          <cell r="V47">
            <v>45138</v>
          </cell>
        </row>
        <row r="48">
          <cell r="A48">
            <v>410</v>
          </cell>
          <cell r="B48" t="str">
            <v>Monsieur</v>
          </cell>
          <cell r="C48" t="str">
            <v>ROMDHANI YASSINE</v>
          </cell>
          <cell r="D48" t="str">
            <v>SAGE Tunisia</v>
          </cell>
          <cell r="E48" t="str">
            <v>PRODUCTION</v>
          </cell>
          <cell r="F48" t="str">
            <v>Couturière</v>
          </cell>
          <cell r="G48">
            <v>965</v>
          </cell>
          <cell r="H48" t="str">
            <v>abdelhalim</v>
          </cell>
          <cell r="I48" t="str">
            <v>B</v>
          </cell>
          <cell r="J48" t="str">
            <v>DIRECTS</v>
          </cell>
          <cell r="K48" t="str">
            <v>Variable cost at standard</v>
          </cell>
          <cell r="L48" t="str">
            <v>OUVRIER SPECIALISE</v>
          </cell>
          <cell r="M48">
            <v>44203</v>
          </cell>
          <cell r="N48" t="str">
            <v/>
          </cell>
          <cell r="O48">
            <v>12</v>
          </cell>
          <cell r="Q48">
            <v>0</v>
          </cell>
          <cell r="S48" t="str">
            <v>CDD</v>
          </cell>
          <cell r="T48" t="str">
            <v>Contractuel</v>
          </cell>
          <cell r="U48">
            <v>45078</v>
          </cell>
          <cell r="V48">
            <v>45138</v>
          </cell>
        </row>
        <row r="49">
          <cell r="A49">
            <v>478</v>
          </cell>
          <cell r="B49" t="str">
            <v>Madame</v>
          </cell>
          <cell r="C49" t="str">
            <v>KHALOUFI SABIHA</v>
          </cell>
          <cell r="D49" t="str">
            <v>SAGE Tunisia</v>
          </cell>
          <cell r="E49" t="str">
            <v>PRODUCTION</v>
          </cell>
          <cell r="F49" t="str">
            <v>Couturière</v>
          </cell>
          <cell r="G49">
            <v>965</v>
          </cell>
          <cell r="H49" t="str">
            <v>abdelhalim</v>
          </cell>
          <cell r="I49" t="str">
            <v>B</v>
          </cell>
          <cell r="J49" t="str">
            <v>DIRECTS</v>
          </cell>
          <cell r="K49" t="str">
            <v>Variable cost at standard</v>
          </cell>
          <cell r="L49" t="str">
            <v>OUVRIERE SPECIALISE</v>
          </cell>
          <cell r="M49">
            <v>44265</v>
          </cell>
          <cell r="N49" t="str">
            <v/>
          </cell>
          <cell r="O49">
            <v>12</v>
          </cell>
          <cell r="Q49">
            <v>0</v>
          </cell>
          <cell r="S49" t="str">
            <v>CDD</v>
          </cell>
          <cell r="T49" t="str">
            <v>Contractuel</v>
          </cell>
          <cell r="U49">
            <v>45078</v>
          </cell>
          <cell r="V49">
            <v>45138</v>
          </cell>
        </row>
        <row r="50">
          <cell r="A50">
            <v>494</v>
          </cell>
          <cell r="B50" t="str">
            <v>Madame</v>
          </cell>
          <cell r="C50" t="str">
            <v>REZGUI FATEN</v>
          </cell>
          <cell r="D50" t="str">
            <v>SAGE Tunisia</v>
          </cell>
          <cell r="E50" t="str">
            <v>PRODUCTION</v>
          </cell>
          <cell r="F50" t="str">
            <v>Couturière</v>
          </cell>
          <cell r="G50">
            <v>965</v>
          </cell>
          <cell r="H50" t="str">
            <v>abdelhalim</v>
          </cell>
          <cell r="I50" t="str">
            <v>B</v>
          </cell>
          <cell r="J50" t="str">
            <v>DIRECTS</v>
          </cell>
          <cell r="K50" t="str">
            <v>Variable cost at standard</v>
          </cell>
          <cell r="L50" t="str">
            <v>OUVRIERE SPECIALISE</v>
          </cell>
          <cell r="M50">
            <v>44271</v>
          </cell>
          <cell r="N50" t="str">
            <v/>
          </cell>
          <cell r="O50">
            <v>12</v>
          </cell>
          <cell r="Q50">
            <v>0</v>
          </cell>
          <cell r="S50" t="str">
            <v>CDD</v>
          </cell>
          <cell r="T50" t="str">
            <v>Contractuel</v>
          </cell>
          <cell r="U50">
            <v>45078</v>
          </cell>
          <cell r="V50">
            <v>45138</v>
          </cell>
        </row>
        <row r="51">
          <cell r="A51">
            <v>546</v>
          </cell>
          <cell r="B51" t="str">
            <v>Madame</v>
          </cell>
          <cell r="C51" t="str">
            <v>SOUIHI MOUFIDA</v>
          </cell>
          <cell r="D51" t="str">
            <v>SAGE Tunisia</v>
          </cell>
          <cell r="E51" t="str">
            <v>PRODUCTION</v>
          </cell>
          <cell r="F51" t="str">
            <v>Couturière</v>
          </cell>
          <cell r="G51">
            <v>965</v>
          </cell>
          <cell r="H51" t="str">
            <v>abdelhalim</v>
          </cell>
          <cell r="I51" t="str">
            <v>B</v>
          </cell>
          <cell r="J51" t="str">
            <v>DIRECTS</v>
          </cell>
          <cell r="K51" t="str">
            <v>Variable cost at standard</v>
          </cell>
          <cell r="L51" t="str">
            <v>OUVRIERE SPECIALISE</v>
          </cell>
          <cell r="M51">
            <v>44298</v>
          </cell>
          <cell r="N51" t="str">
            <v/>
          </cell>
          <cell r="O51">
            <v>12</v>
          </cell>
          <cell r="Q51">
            <v>0</v>
          </cell>
          <cell r="S51" t="str">
            <v>CDD</v>
          </cell>
          <cell r="T51" t="str">
            <v>Contractuel</v>
          </cell>
          <cell r="U51">
            <v>45078</v>
          </cell>
          <cell r="V51">
            <v>45138</v>
          </cell>
        </row>
        <row r="52">
          <cell r="A52">
            <v>1404</v>
          </cell>
          <cell r="B52" t="str">
            <v>Madame</v>
          </cell>
          <cell r="C52" t="str">
            <v>BEN ZAYID HOUDA</v>
          </cell>
          <cell r="D52" t="str">
            <v>SAGE Tunisia</v>
          </cell>
          <cell r="E52" t="str">
            <v>PRODUCTION</v>
          </cell>
          <cell r="F52" t="str">
            <v>Couturière</v>
          </cell>
          <cell r="G52">
            <v>965</v>
          </cell>
          <cell r="H52" t="str">
            <v>abdelhalim</v>
          </cell>
          <cell r="I52" t="str">
            <v>B</v>
          </cell>
          <cell r="J52" t="str">
            <v>DIRECTS</v>
          </cell>
          <cell r="K52" t="str">
            <v>Variable cost at standard</v>
          </cell>
          <cell r="L52" t="str">
            <v>OUVRIER SPECIALISE</v>
          </cell>
          <cell r="M52">
            <v>45027</v>
          </cell>
          <cell r="Q52">
            <v>0</v>
          </cell>
          <cell r="S52" t="str">
            <v>CDD</v>
          </cell>
          <cell r="T52" t="str">
            <v>Contractuel</v>
          </cell>
          <cell r="U52">
            <v>45078</v>
          </cell>
          <cell r="V52">
            <v>45107</v>
          </cell>
        </row>
        <row r="53">
          <cell r="A53">
            <v>1406</v>
          </cell>
          <cell r="B53" t="str">
            <v>Madame</v>
          </cell>
          <cell r="C53" t="str">
            <v>JOUINI ASMA</v>
          </cell>
          <cell r="D53" t="str">
            <v>SAGE Tunisia</v>
          </cell>
          <cell r="E53" t="str">
            <v>PRODUCTION</v>
          </cell>
          <cell r="F53" t="str">
            <v>Couturière</v>
          </cell>
          <cell r="G53">
            <v>965</v>
          </cell>
          <cell r="H53" t="str">
            <v>abdelhalim</v>
          </cell>
          <cell r="I53" t="str">
            <v>B</v>
          </cell>
          <cell r="J53" t="str">
            <v>DIRECTS</v>
          </cell>
          <cell r="K53" t="str">
            <v>Variable cost at standard</v>
          </cell>
          <cell r="L53" t="str">
            <v>OUVRIER SPECIALISE</v>
          </cell>
          <cell r="M53">
            <v>45027</v>
          </cell>
          <cell r="Q53">
            <v>0</v>
          </cell>
          <cell r="S53" t="str">
            <v>CDD</v>
          </cell>
          <cell r="T53" t="str">
            <v>Contractuel</v>
          </cell>
          <cell r="U53">
            <v>45078</v>
          </cell>
          <cell r="V53">
            <v>45107</v>
          </cell>
        </row>
        <row r="54">
          <cell r="A54">
            <v>1416</v>
          </cell>
          <cell r="B54" t="str">
            <v>Madame</v>
          </cell>
          <cell r="C54" t="str">
            <v>AIDI RAFIKA</v>
          </cell>
          <cell r="D54" t="str">
            <v>SAGE Tunisia</v>
          </cell>
          <cell r="E54" t="str">
            <v>PRODUCTION</v>
          </cell>
          <cell r="F54" t="str">
            <v>Couturière</v>
          </cell>
          <cell r="G54">
            <v>965</v>
          </cell>
          <cell r="H54" t="str">
            <v>abdelhalim</v>
          </cell>
          <cell r="I54" t="str">
            <v>B</v>
          </cell>
          <cell r="J54" t="str">
            <v>DIRECTS</v>
          </cell>
          <cell r="K54" t="str">
            <v>Variable cost at standard</v>
          </cell>
          <cell r="L54" t="str">
            <v>OUVRIER SPECIALISE</v>
          </cell>
          <cell r="M54">
            <v>45040</v>
          </cell>
          <cell r="Q54">
            <v>0</v>
          </cell>
          <cell r="S54" t="str">
            <v>CDD</v>
          </cell>
          <cell r="T54" t="str">
            <v>Contractuel</v>
          </cell>
          <cell r="U54">
            <v>45078</v>
          </cell>
          <cell r="V54">
            <v>45107</v>
          </cell>
        </row>
        <row r="55">
          <cell r="A55">
            <v>1427</v>
          </cell>
          <cell r="B55" t="str">
            <v>Madame</v>
          </cell>
          <cell r="C55" t="str">
            <v>ATHIMNI FADHILA</v>
          </cell>
          <cell r="D55" t="str">
            <v>SAGE Tunisia</v>
          </cell>
          <cell r="E55" t="str">
            <v>PRODUCTION</v>
          </cell>
          <cell r="F55" t="str">
            <v>Couturière</v>
          </cell>
          <cell r="G55">
            <v>965</v>
          </cell>
          <cell r="H55" t="str">
            <v>abdelhalim</v>
          </cell>
          <cell r="I55" t="str">
            <v>B</v>
          </cell>
          <cell r="J55" t="str">
            <v>DIRECTS</v>
          </cell>
          <cell r="K55" t="str">
            <v>Variable cost at standard</v>
          </cell>
          <cell r="L55" t="str">
            <v>OUVRIER SPECIALISE</v>
          </cell>
          <cell r="M55">
            <v>45041</v>
          </cell>
          <cell r="Q55">
            <v>0</v>
          </cell>
          <cell r="S55" t="str">
            <v>CDD</v>
          </cell>
          <cell r="T55" t="str">
            <v>Contractuel</v>
          </cell>
          <cell r="U55">
            <v>45078</v>
          </cell>
          <cell r="V55">
            <v>45107</v>
          </cell>
        </row>
        <row r="56">
          <cell r="A56">
            <v>1428</v>
          </cell>
          <cell r="B56" t="str">
            <v>Madame</v>
          </cell>
          <cell r="C56" t="str">
            <v>AOUIDETTE HADIA</v>
          </cell>
          <cell r="D56" t="str">
            <v>SAGE Tunisia</v>
          </cell>
          <cell r="E56" t="str">
            <v>PRODUCTION</v>
          </cell>
          <cell r="F56" t="str">
            <v>Couturière</v>
          </cell>
          <cell r="G56">
            <v>965</v>
          </cell>
          <cell r="H56" t="str">
            <v>abdelhalim</v>
          </cell>
          <cell r="I56" t="str">
            <v>B</v>
          </cell>
          <cell r="J56" t="str">
            <v>DIRECTS</v>
          </cell>
          <cell r="K56" t="str">
            <v>Variable cost at standard</v>
          </cell>
          <cell r="L56" t="str">
            <v>OUVRIER SPECIALISE</v>
          </cell>
          <cell r="M56">
            <v>45042</v>
          </cell>
          <cell r="Q56">
            <v>0</v>
          </cell>
          <cell r="S56" t="str">
            <v>CDD</v>
          </cell>
          <cell r="T56" t="str">
            <v>Contractuel</v>
          </cell>
          <cell r="U56">
            <v>45078</v>
          </cell>
          <cell r="V56">
            <v>45107</v>
          </cell>
        </row>
        <row r="57">
          <cell r="A57">
            <v>1430</v>
          </cell>
          <cell r="B57" t="str">
            <v>Madame</v>
          </cell>
          <cell r="C57" t="str">
            <v>BRAHMI OLFA</v>
          </cell>
          <cell r="D57" t="str">
            <v>SAGE Tunisia</v>
          </cell>
          <cell r="E57" t="str">
            <v>PRODUCTION</v>
          </cell>
          <cell r="F57" t="str">
            <v>Couturière</v>
          </cell>
          <cell r="G57">
            <v>965</v>
          </cell>
          <cell r="H57" t="str">
            <v>Abdelhalim</v>
          </cell>
          <cell r="I57" t="str">
            <v>B</v>
          </cell>
          <cell r="J57" t="str">
            <v>DIRECTS</v>
          </cell>
          <cell r="K57" t="str">
            <v>Variable cost at standard</v>
          </cell>
          <cell r="L57" t="str">
            <v>OUVRIER SPECIALISE</v>
          </cell>
          <cell r="M57">
            <v>45042</v>
          </cell>
          <cell r="Q57">
            <v>0</v>
          </cell>
          <cell r="S57" t="str">
            <v>CDD</v>
          </cell>
          <cell r="T57" t="str">
            <v>Contractuel</v>
          </cell>
          <cell r="U57">
            <v>45078</v>
          </cell>
          <cell r="V57">
            <v>45107</v>
          </cell>
        </row>
        <row r="58">
          <cell r="A58">
            <v>1431</v>
          </cell>
          <cell r="B58" t="str">
            <v>Madame</v>
          </cell>
          <cell r="C58" t="str">
            <v>GHANMI FEYZA</v>
          </cell>
          <cell r="D58" t="str">
            <v>SAGE Tunisia</v>
          </cell>
          <cell r="E58" t="str">
            <v>PRODUCTION</v>
          </cell>
          <cell r="F58" t="str">
            <v>Couturière</v>
          </cell>
          <cell r="G58">
            <v>965</v>
          </cell>
          <cell r="H58" t="str">
            <v>Abdelhalim</v>
          </cell>
          <cell r="I58" t="str">
            <v>B</v>
          </cell>
          <cell r="J58" t="str">
            <v>DIRECTS</v>
          </cell>
          <cell r="K58" t="str">
            <v>Variable cost at standard</v>
          </cell>
          <cell r="L58" t="str">
            <v>OUVRIER SPECIALISE</v>
          </cell>
          <cell r="M58">
            <v>45042</v>
          </cell>
          <cell r="Q58">
            <v>0</v>
          </cell>
          <cell r="S58" t="str">
            <v>CDD</v>
          </cell>
          <cell r="T58" t="str">
            <v>Contractuel</v>
          </cell>
          <cell r="U58">
            <v>45078</v>
          </cell>
          <cell r="V58">
            <v>45107</v>
          </cell>
        </row>
        <row r="59">
          <cell r="A59">
            <v>1465</v>
          </cell>
          <cell r="B59" t="str">
            <v>Mlle</v>
          </cell>
          <cell r="C59" t="str">
            <v>CHERNI NAWEL</v>
          </cell>
          <cell r="D59" t="str">
            <v>SAGE Tunisia</v>
          </cell>
          <cell r="E59" t="str">
            <v>PRODUCTION</v>
          </cell>
          <cell r="F59" t="str">
            <v>Couturière</v>
          </cell>
          <cell r="G59">
            <v>965</v>
          </cell>
          <cell r="H59" t="str">
            <v>Abdelhalim</v>
          </cell>
          <cell r="I59" t="str">
            <v>B</v>
          </cell>
          <cell r="J59" t="str">
            <v>DIRECTS</v>
          </cell>
          <cell r="K59" t="str">
            <v>Variable cost at standard</v>
          </cell>
          <cell r="L59" t="str">
            <v>OUVRIER SPECIALISE</v>
          </cell>
          <cell r="M59">
            <v>45051</v>
          </cell>
          <cell r="Q59">
            <v>0</v>
          </cell>
          <cell r="S59" t="str">
            <v>CDD</v>
          </cell>
          <cell r="T59" t="str">
            <v>Contractuel</v>
          </cell>
          <cell r="U59">
            <v>45078</v>
          </cell>
          <cell r="V59">
            <v>45107</v>
          </cell>
        </row>
        <row r="60">
          <cell r="A60">
            <v>1469</v>
          </cell>
          <cell r="B60" t="str">
            <v>Mlle</v>
          </cell>
          <cell r="C60" t="str">
            <v>DRIDI WEJDENE</v>
          </cell>
          <cell r="D60" t="str">
            <v>SAGE Tunisia</v>
          </cell>
          <cell r="E60" t="str">
            <v>PRODUCTION</v>
          </cell>
          <cell r="F60" t="str">
            <v>Alimentatrice</v>
          </cell>
          <cell r="G60">
            <v>965</v>
          </cell>
          <cell r="H60" t="str">
            <v>Abdelhalim</v>
          </cell>
          <cell r="I60" t="str">
            <v>B</v>
          </cell>
          <cell r="J60" t="str">
            <v>DIRECTS</v>
          </cell>
          <cell r="K60" t="str">
            <v>Variable cost at standard</v>
          </cell>
          <cell r="L60" t="str">
            <v>OUVRIER SPECIALISE</v>
          </cell>
          <cell r="M60">
            <v>45055</v>
          </cell>
          <cell r="Q60">
            <v>0</v>
          </cell>
          <cell r="S60" t="str">
            <v>CDD</v>
          </cell>
          <cell r="T60" t="str">
            <v>Contractuel</v>
          </cell>
          <cell r="U60">
            <v>45078</v>
          </cell>
          <cell r="V60">
            <v>45107</v>
          </cell>
        </row>
        <row r="61">
          <cell r="A61">
            <v>26</v>
          </cell>
          <cell r="B61" t="str">
            <v>Madame</v>
          </cell>
          <cell r="C61" t="str">
            <v>BEN LAKHDHAR ABIR</v>
          </cell>
          <cell r="D61" t="str">
            <v>SAGE Tunisia</v>
          </cell>
          <cell r="E61" t="str">
            <v>PRODUCTION</v>
          </cell>
          <cell r="F61" t="str">
            <v>Couturière</v>
          </cell>
          <cell r="G61" t="str">
            <v>P6</v>
          </cell>
          <cell r="H61" t="str">
            <v>Afif</v>
          </cell>
          <cell r="I61" t="str">
            <v>B</v>
          </cell>
          <cell r="J61" t="str">
            <v>DIRECTS</v>
          </cell>
          <cell r="K61" t="str">
            <v>Variable cost at standard</v>
          </cell>
          <cell r="L61" t="str">
            <v>OUVRIERE SPECIALISE</v>
          </cell>
          <cell r="M61">
            <v>43745</v>
          </cell>
          <cell r="N61" t="str">
            <v/>
          </cell>
          <cell r="O61">
            <v>12</v>
          </cell>
          <cell r="Q61">
            <v>0</v>
          </cell>
          <cell r="S61" t="str">
            <v>CDD</v>
          </cell>
          <cell r="T61" t="str">
            <v>Contractuel</v>
          </cell>
          <cell r="U61">
            <v>45078</v>
          </cell>
          <cell r="V61">
            <v>45138</v>
          </cell>
        </row>
        <row r="62">
          <cell r="A62">
            <v>58</v>
          </cell>
          <cell r="B62" t="str">
            <v>Madame</v>
          </cell>
          <cell r="C62" t="str">
            <v>SASSI LATIFA</v>
          </cell>
          <cell r="D62" t="str">
            <v>SAGE Tunisia</v>
          </cell>
          <cell r="E62" t="str">
            <v>PRODUCTION</v>
          </cell>
          <cell r="F62" t="str">
            <v>Couturière</v>
          </cell>
          <cell r="G62" t="str">
            <v>P6</v>
          </cell>
          <cell r="H62" t="str">
            <v>Afif</v>
          </cell>
          <cell r="I62" t="str">
            <v>B</v>
          </cell>
          <cell r="J62" t="str">
            <v>DIRECTS</v>
          </cell>
          <cell r="K62" t="str">
            <v>Variable cost at standard</v>
          </cell>
          <cell r="L62" t="str">
            <v>OUVRIERE SPECIALISE</v>
          </cell>
          <cell r="M62">
            <v>43780</v>
          </cell>
          <cell r="N62" t="str">
            <v/>
          </cell>
          <cell r="O62">
            <v>12</v>
          </cell>
          <cell r="Q62">
            <v>0</v>
          </cell>
          <cell r="S62" t="str">
            <v>CDD</v>
          </cell>
          <cell r="T62" t="str">
            <v>Contractuel</v>
          </cell>
          <cell r="U62">
            <v>45078</v>
          </cell>
          <cell r="V62">
            <v>45138</v>
          </cell>
        </row>
        <row r="63">
          <cell r="A63">
            <v>126</v>
          </cell>
          <cell r="B63" t="str">
            <v>Mlle</v>
          </cell>
          <cell r="C63" t="str">
            <v>BEL AOUADHI SABRINE</v>
          </cell>
          <cell r="D63" t="str">
            <v>SAGE Tunisia</v>
          </cell>
          <cell r="E63" t="str">
            <v>PRODUCTION</v>
          </cell>
          <cell r="F63" t="str">
            <v>Team leader</v>
          </cell>
          <cell r="G63" t="str">
            <v>P6</v>
          </cell>
          <cell r="H63" t="str">
            <v>Afif</v>
          </cell>
          <cell r="I63" t="str">
            <v>B</v>
          </cell>
          <cell r="J63" t="str">
            <v>INDIRECTS</v>
          </cell>
          <cell r="K63" t="str">
            <v>Variable cost at standard</v>
          </cell>
          <cell r="L63" t="str">
            <v>OUVRIERE SPECIALISE</v>
          </cell>
          <cell r="M63">
            <v>43836</v>
          </cell>
          <cell r="N63" t="str">
            <v/>
          </cell>
          <cell r="O63">
            <v>12</v>
          </cell>
          <cell r="Q63">
            <v>0</v>
          </cell>
          <cell r="S63" t="str">
            <v>CDD</v>
          </cell>
          <cell r="T63" t="str">
            <v>Contractuel</v>
          </cell>
          <cell r="U63">
            <v>45078</v>
          </cell>
          <cell r="V63">
            <v>45291</v>
          </cell>
        </row>
        <row r="64">
          <cell r="A64">
            <v>204</v>
          </cell>
          <cell r="B64" t="str">
            <v>Mlle</v>
          </cell>
          <cell r="C64" t="str">
            <v>KHADHRAOUI SOUMAYA</v>
          </cell>
          <cell r="D64" t="str">
            <v>SAGE Tunisia</v>
          </cell>
          <cell r="E64" t="str">
            <v>PRODUCTION</v>
          </cell>
          <cell r="F64" t="str">
            <v>Couturière</v>
          </cell>
          <cell r="G64" t="str">
            <v>P6</v>
          </cell>
          <cell r="H64" t="str">
            <v>Afif</v>
          </cell>
          <cell r="I64" t="str">
            <v>B</v>
          </cell>
          <cell r="J64" t="str">
            <v>DIRECTS</v>
          </cell>
          <cell r="K64" t="str">
            <v>Variable cost at standard</v>
          </cell>
          <cell r="L64" t="str">
            <v>OUVRIERE SPECIALISE</v>
          </cell>
          <cell r="M64">
            <v>43865</v>
          </cell>
          <cell r="N64" t="str">
            <v/>
          </cell>
          <cell r="O64">
            <v>12</v>
          </cell>
          <cell r="Q64">
            <v>0</v>
          </cell>
          <cell r="S64" t="str">
            <v>CDD</v>
          </cell>
          <cell r="T64" t="str">
            <v>Contractuel</v>
          </cell>
          <cell r="U64">
            <v>45078</v>
          </cell>
          <cell r="V64">
            <v>45138</v>
          </cell>
        </row>
        <row r="65">
          <cell r="A65">
            <v>248</v>
          </cell>
          <cell r="B65" t="str">
            <v>Mlle</v>
          </cell>
          <cell r="C65" t="str">
            <v>HIDRI SOUROUR</v>
          </cell>
          <cell r="D65" t="str">
            <v>SAGE Tunisia</v>
          </cell>
          <cell r="E65" t="str">
            <v>PRODUCTION</v>
          </cell>
          <cell r="F65" t="str">
            <v>Couturière</v>
          </cell>
          <cell r="G65" t="str">
            <v>P6</v>
          </cell>
          <cell r="H65" t="str">
            <v>Afif</v>
          </cell>
          <cell r="I65" t="str">
            <v>B</v>
          </cell>
          <cell r="J65" t="str">
            <v>DIRECTS</v>
          </cell>
          <cell r="K65" t="str">
            <v>Variable cost at standard</v>
          </cell>
          <cell r="L65" t="str">
            <v>OUVRIERE SPECIALISE</v>
          </cell>
          <cell r="M65">
            <v>43885</v>
          </cell>
          <cell r="N65" t="str">
            <v/>
          </cell>
          <cell r="O65">
            <v>12</v>
          </cell>
          <cell r="Q65">
            <v>0</v>
          </cell>
          <cell r="S65" t="str">
            <v>CDD</v>
          </cell>
          <cell r="T65" t="str">
            <v>Contractuel</v>
          </cell>
          <cell r="U65">
            <v>45078</v>
          </cell>
          <cell r="V65">
            <v>45138</v>
          </cell>
        </row>
        <row r="66">
          <cell r="A66">
            <v>327</v>
          </cell>
          <cell r="B66" t="str">
            <v>Madame</v>
          </cell>
          <cell r="C66" t="str">
            <v>LOUATI FATMA</v>
          </cell>
          <cell r="D66" t="str">
            <v>SAGE Tunisia</v>
          </cell>
          <cell r="E66" t="str">
            <v>PRODUCTION</v>
          </cell>
          <cell r="F66" t="str">
            <v>Couturière</v>
          </cell>
          <cell r="G66" t="str">
            <v>P6</v>
          </cell>
          <cell r="H66" t="str">
            <v>Afif</v>
          </cell>
          <cell r="I66" t="str">
            <v>B</v>
          </cell>
          <cell r="J66" t="str">
            <v>DIRECTS</v>
          </cell>
          <cell r="K66" t="str">
            <v>Variable cost at standard</v>
          </cell>
          <cell r="L66" t="str">
            <v>OUVRIERE SPECIALISE</v>
          </cell>
          <cell r="M66">
            <v>44109</v>
          </cell>
          <cell r="O66">
            <v>12</v>
          </cell>
          <cell r="Q66">
            <v>0</v>
          </cell>
          <cell r="S66" t="str">
            <v>CDD</v>
          </cell>
          <cell r="T66" t="str">
            <v>Contractuel</v>
          </cell>
          <cell r="U66">
            <v>45078</v>
          </cell>
          <cell r="V66">
            <v>45138</v>
          </cell>
        </row>
        <row r="67">
          <cell r="A67">
            <v>336</v>
          </cell>
          <cell r="B67" t="str">
            <v>Madame</v>
          </cell>
          <cell r="C67" t="str">
            <v>ZEDDINI HAIFA</v>
          </cell>
          <cell r="D67" t="str">
            <v>SAGE Tunisia</v>
          </cell>
          <cell r="E67" t="str">
            <v>PRODUCTION</v>
          </cell>
          <cell r="F67" t="str">
            <v>Couturière</v>
          </cell>
          <cell r="G67" t="str">
            <v>P6</v>
          </cell>
          <cell r="H67" t="str">
            <v>Afif</v>
          </cell>
          <cell r="I67" t="str">
            <v>B</v>
          </cell>
          <cell r="J67" t="str">
            <v>DIRECTS</v>
          </cell>
          <cell r="K67" t="str">
            <v>Variable cost at standard</v>
          </cell>
          <cell r="L67" t="str">
            <v>OUVRIERE SPECIALISE</v>
          </cell>
          <cell r="M67">
            <v>44116</v>
          </cell>
          <cell r="O67">
            <v>12</v>
          </cell>
          <cell r="Q67">
            <v>0</v>
          </cell>
          <cell r="S67" t="str">
            <v>CDD</v>
          </cell>
          <cell r="T67" t="str">
            <v>Contractuel</v>
          </cell>
          <cell r="U67">
            <v>45078</v>
          </cell>
          <cell r="V67">
            <v>45138</v>
          </cell>
        </row>
        <row r="68">
          <cell r="A68">
            <v>1126</v>
          </cell>
          <cell r="B68" t="str">
            <v>Mlle</v>
          </cell>
          <cell r="C68" t="str">
            <v>DHAOUI KHOULOUD</v>
          </cell>
          <cell r="D68" t="str">
            <v>SAGE Tunisia</v>
          </cell>
          <cell r="E68" t="str">
            <v>PRODUCTION</v>
          </cell>
          <cell r="F68" t="str">
            <v>Alimentatrice</v>
          </cell>
          <cell r="G68" t="str">
            <v>P6</v>
          </cell>
          <cell r="H68" t="str">
            <v>Afif</v>
          </cell>
          <cell r="I68" t="str">
            <v>B</v>
          </cell>
          <cell r="J68" t="str">
            <v>DIRECTS</v>
          </cell>
          <cell r="K68" t="str">
            <v>Variable cost at standard</v>
          </cell>
          <cell r="L68" t="str">
            <v>OUVRIERE SPECIALISE</v>
          </cell>
          <cell r="M68">
            <v>44827</v>
          </cell>
          <cell r="O68">
            <v>12</v>
          </cell>
          <cell r="Q68">
            <v>0</v>
          </cell>
          <cell r="S68" t="str">
            <v>CDD</v>
          </cell>
          <cell r="T68" t="str">
            <v>Contractuel</v>
          </cell>
          <cell r="U68">
            <v>45078</v>
          </cell>
          <cell r="V68">
            <v>45107</v>
          </cell>
        </row>
        <row r="69">
          <cell r="A69">
            <v>1285</v>
          </cell>
          <cell r="B69" t="str">
            <v>Madame</v>
          </cell>
          <cell r="C69" t="str">
            <v>BARHOUMI YOSRA</v>
          </cell>
          <cell r="D69" t="str">
            <v>SAGE Tunisia</v>
          </cell>
          <cell r="E69" t="str">
            <v>PRODUCTION</v>
          </cell>
          <cell r="F69" t="str">
            <v>Couturière</v>
          </cell>
          <cell r="G69" t="str">
            <v>P6</v>
          </cell>
          <cell r="H69" t="str">
            <v>Afif</v>
          </cell>
          <cell r="I69" t="str">
            <v>B</v>
          </cell>
          <cell r="J69" t="str">
            <v>DIRECTS</v>
          </cell>
          <cell r="K69" t="str">
            <v>Variable cost at standard</v>
          </cell>
          <cell r="L69" t="str">
            <v>OUVRIERE SPECIALISE</v>
          </cell>
          <cell r="M69">
            <v>44965</v>
          </cell>
          <cell r="O69">
            <v>12</v>
          </cell>
          <cell r="Q69">
            <v>0</v>
          </cell>
          <cell r="S69" t="str">
            <v>CDD</v>
          </cell>
          <cell r="T69" t="str">
            <v>Contractuel</v>
          </cell>
          <cell r="U69">
            <v>45078</v>
          </cell>
          <cell r="V69">
            <v>45107</v>
          </cell>
        </row>
        <row r="70">
          <cell r="A70">
            <v>1418</v>
          </cell>
          <cell r="B70" t="str">
            <v>Madame</v>
          </cell>
          <cell r="C70" t="str">
            <v>TRABELSI SOUMAYA</v>
          </cell>
          <cell r="D70" t="str">
            <v>SAGE Tunisia</v>
          </cell>
          <cell r="E70" t="str">
            <v>PRODUCTION</v>
          </cell>
          <cell r="F70" t="str">
            <v>Couturière</v>
          </cell>
          <cell r="G70" t="str">
            <v>P6</v>
          </cell>
          <cell r="H70" t="str">
            <v>Afif</v>
          </cell>
          <cell r="I70" t="str">
            <v>B</v>
          </cell>
          <cell r="J70" t="str">
            <v>DIRECTS</v>
          </cell>
          <cell r="K70" t="str">
            <v>Variable cost at standard</v>
          </cell>
          <cell r="L70" t="str">
            <v>OUVRIER SPECIALISE</v>
          </cell>
          <cell r="M70">
            <v>45033</v>
          </cell>
          <cell r="Q70">
            <v>45048</v>
          </cell>
          <cell r="S70" t="str">
            <v>CDD</v>
          </cell>
          <cell r="T70" t="str">
            <v>Contractuel</v>
          </cell>
          <cell r="U70">
            <v>45078</v>
          </cell>
          <cell r="V70">
            <v>45107</v>
          </cell>
        </row>
        <row r="71">
          <cell r="A71">
            <v>1419</v>
          </cell>
          <cell r="B71" t="str">
            <v>Mlle</v>
          </cell>
          <cell r="C71" t="str">
            <v>FERCHICHI MARIEM</v>
          </cell>
          <cell r="D71" t="str">
            <v>SAGE Tunisia</v>
          </cell>
          <cell r="E71" t="str">
            <v>PRODUCTION</v>
          </cell>
          <cell r="F71" t="str">
            <v>Alimentatrice</v>
          </cell>
          <cell r="G71" t="str">
            <v>P6</v>
          </cell>
          <cell r="H71" t="str">
            <v>Afif</v>
          </cell>
          <cell r="I71" t="str">
            <v>B</v>
          </cell>
          <cell r="J71" t="str">
            <v>DIRECTS</v>
          </cell>
          <cell r="K71" t="str">
            <v>Variable cost at standard</v>
          </cell>
          <cell r="L71" t="str">
            <v>OUVRIER SPECIALISE</v>
          </cell>
          <cell r="M71">
            <v>45040</v>
          </cell>
          <cell r="Q71">
            <v>45047</v>
          </cell>
          <cell r="S71" t="str">
            <v>CDD</v>
          </cell>
          <cell r="T71" t="str">
            <v>Contractuel</v>
          </cell>
          <cell r="U71">
            <v>45078</v>
          </cell>
          <cell r="V71">
            <v>45107</v>
          </cell>
        </row>
        <row r="72">
          <cell r="A72">
            <v>1435</v>
          </cell>
          <cell r="B72" t="str">
            <v>Madame</v>
          </cell>
          <cell r="C72" t="str">
            <v>ISMAIL ASMA</v>
          </cell>
          <cell r="D72" t="str">
            <v>SAGE Tunisia</v>
          </cell>
          <cell r="E72" t="str">
            <v>PRODUCTION</v>
          </cell>
          <cell r="F72" t="str">
            <v>Couturière</v>
          </cell>
          <cell r="G72" t="str">
            <v>P6</v>
          </cell>
          <cell r="H72" t="str">
            <v>Afif</v>
          </cell>
          <cell r="I72" t="str">
            <v>B</v>
          </cell>
          <cell r="J72" t="str">
            <v>DIRECTS</v>
          </cell>
          <cell r="K72" t="str">
            <v>Variable cost at standard</v>
          </cell>
          <cell r="L72" t="str">
            <v>OUVRIER SPECIALISE</v>
          </cell>
          <cell r="M72">
            <v>45043</v>
          </cell>
          <cell r="Q72">
            <v>0</v>
          </cell>
          <cell r="S72" t="str">
            <v>CDD</v>
          </cell>
          <cell r="T72" t="str">
            <v>Contractuel</v>
          </cell>
          <cell r="U72">
            <v>45078</v>
          </cell>
          <cell r="V72">
            <v>45107</v>
          </cell>
        </row>
        <row r="73">
          <cell r="A73">
            <v>1436</v>
          </cell>
          <cell r="B73" t="str">
            <v>Mlle</v>
          </cell>
          <cell r="C73" t="str">
            <v>LOUATI SABRINE</v>
          </cell>
          <cell r="D73" t="str">
            <v>SAGE Tunisia</v>
          </cell>
          <cell r="E73" t="str">
            <v>PRODUCTION</v>
          </cell>
          <cell r="F73" t="str">
            <v>Couturière</v>
          </cell>
          <cell r="G73" t="str">
            <v>P6</v>
          </cell>
          <cell r="H73" t="str">
            <v>Afif</v>
          </cell>
          <cell r="I73" t="str">
            <v>B</v>
          </cell>
          <cell r="J73" t="str">
            <v>DIRECTS</v>
          </cell>
          <cell r="K73" t="str">
            <v>Variable cost at standard</v>
          </cell>
          <cell r="L73" t="str">
            <v>OUVRIER SPECIALISE</v>
          </cell>
          <cell r="M73">
            <v>45043</v>
          </cell>
          <cell r="Q73">
            <v>0</v>
          </cell>
          <cell r="S73" t="str">
            <v>CDD</v>
          </cell>
          <cell r="T73" t="str">
            <v>Contractuel</v>
          </cell>
          <cell r="U73">
            <v>45078</v>
          </cell>
          <cell r="V73">
            <v>45107</v>
          </cell>
        </row>
        <row r="74">
          <cell r="A74">
            <v>1444</v>
          </cell>
          <cell r="B74" t="str">
            <v>Mlle</v>
          </cell>
          <cell r="C74" t="str">
            <v>AOUINI LAMIA</v>
          </cell>
          <cell r="D74" t="str">
            <v>SAGE Tunisia</v>
          </cell>
          <cell r="E74" t="str">
            <v>PRODUCTION</v>
          </cell>
          <cell r="F74" t="str">
            <v>Couturière</v>
          </cell>
          <cell r="G74" t="str">
            <v>P6</v>
          </cell>
          <cell r="H74" t="str">
            <v>Afif</v>
          </cell>
          <cell r="I74" t="str">
            <v>B</v>
          </cell>
          <cell r="J74" t="str">
            <v>DIRECTS</v>
          </cell>
          <cell r="K74" t="str">
            <v>Variable cost at standard</v>
          </cell>
          <cell r="L74" t="str">
            <v>OUVRIER SPECIALISE</v>
          </cell>
          <cell r="M74">
            <v>45049</v>
          </cell>
          <cell r="Q74">
            <v>0</v>
          </cell>
          <cell r="S74" t="str">
            <v>CDD</v>
          </cell>
          <cell r="T74" t="str">
            <v>Contractuel</v>
          </cell>
          <cell r="U74">
            <v>45078</v>
          </cell>
          <cell r="V74">
            <v>45107</v>
          </cell>
        </row>
        <row r="75">
          <cell r="A75">
            <v>1445</v>
          </cell>
          <cell r="B75" t="str">
            <v>Mlle</v>
          </cell>
          <cell r="C75" t="str">
            <v>DABOUSSI SALMA</v>
          </cell>
          <cell r="D75" t="str">
            <v>SAGE Tunisia</v>
          </cell>
          <cell r="E75" t="str">
            <v>PRODUCTION</v>
          </cell>
          <cell r="F75" t="str">
            <v>Couturière</v>
          </cell>
          <cell r="G75" t="str">
            <v>P6</v>
          </cell>
          <cell r="H75" t="str">
            <v>Afif</v>
          </cell>
          <cell r="I75" t="str">
            <v>B</v>
          </cell>
          <cell r="J75" t="str">
            <v>DIRECTS</v>
          </cell>
          <cell r="K75" t="str">
            <v>Variable cost at standard</v>
          </cell>
          <cell r="L75" t="str">
            <v>OUVRIER SPECIALISE</v>
          </cell>
          <cell r="M75">
            <v>45049</v>
          </cell>
          <cell r="Q75">
            <v>45052</v>
          </cell>
          <cell r="S75" t="str">
            <v>CDD</v>
          </cell>
          <cell r="T75" t="str">
            <v>Contractuel</v>
          </cell>
          <cell r="U75">
            <v>45078</v>
          </cell>
          <cell r="V75">
            <v>45107</v>
          </cell>
        </row>
        <row r="76">
          <cell r="A76">
            <v>1455</v>
          </cell>
          <cell r="B76" t="str">
            <v>Mlle</v>
          </cell>
          <cell r="C76" t="str">
            <v>JELASSI HAJER</v>
          </cell>
          <cell r="D76" t="str">
            <v>SAGE Tunisia</v>
          </cell>
          <cell r="E76" t="str">
            <v>PRODUCTION</v>
          </cell>
          <cell r="F76" t="str">
            <v>Alimentatrice</v>
          </cell>
          <cell r="G76" t="str">
            <v>P6</v>
          </cell>
          <cell r="H76" t="str">
            <v>Afif</v>
          </cell>
          <cell r="I76" t="str">
            <v>B</v>
          </cell>
          <cell r="J76" t="str">
            <v>DIRECTS</v>
          </cell>
          <cell r="K76" t="str">
            <v>Variable cost at standard</v>
          </cell>
          <cell r="L76" t="str">
            <v>OUVRIER SPECIALISE</v>
          </cell>
          <cell r="M76">
            <v>45050</v>
          </cell>
          <cell r="Q76">
            <v>0</v>
          </cell>
          <cell r="S76" t="str">
            <v>CDD</v>
          </cell>
          <cell r="T76" t="str">
            <v>Contractuel</v>
          </cell>
          <cell r="U76">
            <v>45078</v>
          </cell>
          <cell r="V76">
            <v>45107</v>
          </cell>
        </row>
        <row r="77">
          <cell r="A77">
            <v>1457</v>
          </cell>
          <cell r="B77" t="str">
            <v>Mlle</v>
          </cell>
          <cell r="C77" t="str">
            <v>HAMMAMI HELA</v>
          </cell>
          <cell r="D77" t="str">
            <v>SAGE Tunisia</v>
          </cell>
          <cell r="E77" t="str">
            <v>PRODUCTION</v>
          </cell>
          <cell r="F77" t="str">
            <v>OPERATRICE SUR MACHINE AUTOMATIQUE</v>
          </cell>
          <cell r="G77" t="str">
            <v>P6</v>
          </cell>
          <cell r="H77" t="str">
            <v>Afif</v>
          </cell>
          <cell r="I77" t="str">
            <v>B</v>
          </cell>
          <cell r="J77" t="str">
            <v>DIRECTS</v>
          </cell>
          <cell r="K77" t="str">
            <v>Variable cost at standard</v>
          </cell>
          <cell r="L77" t="str">
            <v>OUVRIER SPECIALISE</v>
          </cell>
          <cell r="M77">
            <v>45050</v>
          </cell>
          <cell r="Q77">
            <v>0</v>
          </cell>
          <cell r="S77" t="str">
            <v>CDD</v>
          </cell>
          <cell r="T77" t="str">
            <v>Contractuel</v>
          </cell>
          <cell r="U77">
            <v>45078</v>
          </cell>
          <cell r="V77">
            <v>45107</v>
          </cell>
        </row>
        <row r="78">
          <cell r="A78">
            <v>1435</v>
          </cell>
          <cell r="B78" t="str">
            <v>Madame</v>
          </cell>
          <cell r="C78" t="str">
            <v>ISMAIL ASMA</v>
          </cell>
          <cell r="D78" t="str">
            <v>SAGE Tunisia</v>
          </cell>
          <cell r="E78" t="str">
            <v>PRODUCTION</v>
          </cell>
          <cell r="F78" t="str">
            <v>Couturière</v>
          </cell>
          <cell r="G78" t="str">
            <v>P6</v>
          </cell>
          <cell r="H78" t="str">
            <v>Afif</v>
          </cell>
          <cell r="I78" t="str">
            <v>B</v>
          </cell>
          <cell r="J78" t="str">
            <v>DIRECTS</v>
          </cell>
          <cell r="K78" t="str">
            <v>Variable cost at standard</v>
          </cell>
          <cell r="L78" t="str">
            <v>OUVRIER SPECIALISE</v>
          </cell>
          <cell r="M78">
            <v>45043</v>
          </cell>
          <cell r="Q78">
            <v>0</v>
          </cell>
          <cell r="S78" t="str">
            <v>CDD</v>
          </cell>
          <cell r="T78" t="str">
            <v>Contractuel</v>
          </cell>
          <cell r="U78">
            <v>45078</v>
          </cell>
          <cell r="V78">
            <v>45107</v>
          </cell>
        </row>
        <row r="79">
          <cell r="A79">
            <v>1436</v>
          </cell>
          <cell r="B79" t="str">
            <v>Mlle</v>
          </cell>
          <cell r="C79" t="str">
            <v>LOUATI SABRINE</v>
          </cell>
          <cell r="D79" t="str">
            <v>SAGE Tunisia</v>
          </cell>
          <cell r="E79" t="str">
            <v>PRODUCTION</v>
          </cell>
          <cell r="F79" t="str">
            <v>Couturière</v>
          </cell>
          <cell r="G79" t="str">
            <v>P6</v>
          </cell>
          <cell r="H79" t="str">
            <v>Afif</v>
          </cell>
          <cell r="I79" t="str">
            <v>B</v>
          </cell>
          <cell r="J79" t="str">
            <v>DIRECTS</v>
          </cell>
          <cell r="K79" t="str">
            <v>Variable cost at standard</v>
          </cell>
          <cell r="L79" t="str">
            <v>OUVRIER SPECIALISE</v>
          </cell>
          <cell r="M79">
            <v>45043</v>
          </cell>
          <cell r="Q79">
            <v>0</v>
          </cell>
          <cell r="S79" t="str">
            <v>CDD</v>
          </cell>
          <cell r="T79" t="str">
            <v>Contractuel</v>
          </cell>
          <cell r="U79">
            <v>45078</v>
          </cell>
          <cell r="V79">
            <v>45107</v>
          </cell>
        </row>
        <row r="80">
          <cell r="A80">
            <v>1444</v>
          </cell>
          <cell r="B80" t="str">
            <v>Mlle</v>
          </cell>
          <cell r="C80" t="str">
            <v>AOUINI LAMIA</v>
          </cell>
          <cell r="D80" t="str">
            <v>SAGE Tunisia</v>
          </cell>
          <cell r="E80" t="str">
            <v>PRODUCTION</v>
          </cell>
          <cell r="F80" t="str">
            <v>Couturière</v>
          </cell>
          <cell r="G80" t="str">
            <v>P6</v>
          </cell>
          <cell r="H80" t="str">
            <v>Afif</v>
          </cell>
          <cell r="I80" t="str">
            <v>B</v>
          </cell>
          <cell r="J80" t="str">
            <v>DIRECTS</v>
          </cell>
          <cell r="K80" t="str">
            <v>Variable cost at standard</v>
          </cell>
          <cell r="L80" t="str">
            <v>OUVRIER SPECIALISE</v>
          </cell>
          <cell r="M80">
            <v>45049</v>
          </cell>
          <cell r="Q80">
            <v>0</v>
          </cell>
          <cell r="S80" t="str">
            <v>CDD</v>
          </cell>
          <cell r="T80" t="str">
            <v>Contractuel</v>
          </cell>
          <cell r="U80">
            <v>45078</v>
          </cell>
          <cell r="V80">
            <v>45107</v>
          </cell>
        </row>
        <row r="81">
          <cell r="A81">
            <v>1445</v>
          </cell>
          <cell r="B81" t="str">
            <v>Mlle</v>
          </cell>
          <cell r="C81" t="str">
            <v>DABOUSSI SALMA</v>
          </cell>
          <cell r="D81" t="str">
            <v>SAGE Tunisia</v>
          </cell>
          <cell r="E81" t="str">
            <v>PRODUCTION</v>
          </cell>
          <cell r="F81" t="str">
            <v>Couturière</v>
          </cell>
          <cell r="G81" t="str">
            <v>P6</v>
          </cell>
          <cell r="H81" t="str">
            <v>Afif</v>
          </cell>
          <cell r="I81" t="str">
            <v>B</v>
          </cell>
          <cell r="J81" t="str">
            <v>DIRECTS</v>
          </cell>
          <cell r="K81" t="str">
            <v>Variable cost at standard</v>
          </cell>
          <cell r="L81" t="str">
            <v>OUVRIER SPECIALISE</v>
          </cell>
          <cell r="M81">
            <v>45049</v>
          </cell>
          <cell r="Q81">
            <v>45052</v>
          </cell>
          <cell r="S81" t="str">
            <v>CDD</v>
          </cell>
          <cell r="T81" t="str">
            <v>Contractuel</v>
          </cell>
          <cell r="U81">
            <v>45078</v>
          </cell>
          <cell r="V81">
            <v>45107</v>
          </cell>
        </row>
        <row r="82">
          <cell r="A82">
            <v>1455</v>
          </cell>
          <cell r="B82" t="str">
            <v>Mlle</v>
          </cell>
          <cell r="C82" t="str">
            <v>JELASSI HAJER</v>
          </cell>
          <cell r="D82" t="str">
            <v>SAGE Tunisia</v>
          </cell>
          <cell r="E82" t="str">
            <v>PRODUCTION</v>
          </cell>
          <cell r="F82" t="str">
            <v>Alimentatrice</v>
          </cell>
          <cell r="G82" t="str">
            <v>P6</v>
          </cell>
          <cell r="H82" t="str">
            <v>Afif</v>
          </cell>
          <cell r="I82" t="str">
            <v>B</v>
          </cell>
          <cell r="J82" t="str">
            <v>DIRECTS</v>
          </cell>
          <cell r="K82" t="str">
            <v>Variable cost at standard</v>
          </cell>
          <cell r="L82" t="str">
            <v>OUVRIER SPECIALISE</v>
          </cell>
          <cell r="M82">
            <v>45050</v>
          </cell>
          <cell r="Q82">
            <v>0</v>
          </cell>
          <cell r="S82" t="str">
            <v>CDD</v>
          </cell>
          <cell r="T82" t="str">
            <v>Contractuel</v>
          </cell>
          <cell r="U82">
            <v>45078</v>
          </cell>
          <cell r="V82">
            <v>45107</v>
          </cell>
        </row>
        <row r="83">
          <cell r="A83">
            <v>1457</v>
          </cell>
          <cell r="B83" t="str">
            <v>Mlle</v>
          </cell>
          <cell r="C83" t="str">
            <v>HAMMAMI HELA</v>
          </cell>
          <cell r="D83" t="str">
            <v>SAGE Tunisia</v>
          </cell>
          <cell r="E83" t="str">
            <v>PRODUCTION</v>
          </cell>
          <cell r="F83" t="str">
            <v>OPERATRICE SUR MACHINE AUTOMATIQUE</v>
          </cell>
          <cell r="G83" t="str">
            <v>P6</v>
          </cell>
          <cell r="H83" t="str">
            <v>Afif</v>
          </cell>
          <cell r="I83" t="str">
            <v>B</v>
          </cell>
          <cell r="J83" t="str">
            <v>DIRECTS</v>
          </cell>
          <cell r="K83" t="str">
            <v>Variable cost at standard</v>
          </cell>
          <cell r="L83" t="str">
            <v>OUVRIER SPECIALISE</v>
          </cell>
          <cell r="M83">
            <v>45050</v>
          </cell>
          <cell r="Q83">
            <v>0</v>
          </cell>
          <cell r="S83" t="str">
            <v>CDD</v>
          </cell>
          <cell r="T83" t="str">
            <v>Contractuel</v>
          </cell>
          <cell r="U83">
            <v>45078</v>
          </cell>
          <cell r="V83">
            <v>45107</v>
          </cell>
        </row>
        <row r="84">
          <cell r="A84">
            <v>97</v>
          </cell>
          <cell r="B84" t="str">
            <v>Mlle</v>
          </cell>
          <cell r="C84" t="str">
            <v>OUESLATI RIHAB</v>
          </cell>
          <cell r="D84" t="str">
            <v>SAGE Tunisia</v>
          </cell>
          <cell r="E84" t="str">
            <v>PRODUCTION</v>
          </cell>
          <cell r="F84" t="str">
            <v>Couturière</v>
          </cell>
          <cell r="G84" t="str">
            <v>Panda</v>
          </cell>
          <cell r="H84" t="str">
            <v>FAWZI SENDESNI</v>
          </cell>
          <cell r="I84" t="str">
            <v>B</v>
          </cell>
          <cell r="J84" t="str">
            <v>DIRECTS</v>
          </cell>
          <cell r="K84" t="str">
            <v>Variable cost at standard</v>
          </cell>
          <cell r="L84" t="str">
            <v>OUVRIERE SPECIALISE</v>
          </cell>
          <cell r="M84">
            <v>43813</v>
          </cell>
          <cell r="N84" t="str">
            <v/>
          </cell>
          <cell r="O84">
            <v>12</v>
          </cell>
          <cell r="Q84">
            <v>0</v>
          </cell>
          <cell r="S84" t="str">
            <v>CDD</v>
          </cell>
          <cell r="T84" t="str">
            <v>Contractuel</v>
          </cell>
          <cell r="U84">
            <v>45078</v>
          </cell>
          <cell r="V84">
            <v>45138</v>
          </cell>
        </row>
        <row r="85">
          <cell r="A85">
            <v>135</v>
          </cell>
          <cell r="B85" t="str">
            <v>Mlle</v>
          </cell>
          <cell r="C85" t="str">
            <v>FERJANI IKRAM</v>
          </cell>
          <cell r="D85" t="str">
            <v>SAGE Tunisia</v>
          </cell>
          <cell r="E85" t="str">
            <v>PRODUCTION</v>
          </cell>
          <cell r="F85" t="str">
            <v>Couturière</v>
          </cell>
          <cell r="G85" t="str">
            <v>Panda</v>
          </cell>
          <cell r="H85" t="str">
            <v>FAWZI SENDESNI</v>
          </cell>
          <cell r="I85" t="str">
            <v>B</v>
          </cell>
          <cell r="J85" t="str">
            <v>DIRECTS</v>
          </cell>
          <cell r="K85" t="str">
            <v>Variable cost at standard</v>
          </cell>
          <cell r="L85" t="str">
            <v>OUVRIERE SPECIALISE</v>
          </cell>
          <cell r="M85">
            <v>43843</v>
          </cell>
          <cell r="N85" t="str">
            <v/>
          </cell>
          <cell r="O85">
            <v>12</v>
          </cell>
          <cell r="Q85">
            <v>0</v>
          </cell>
          <cell r="S85" t="str">
            <v>CDD</v>
          </cell>
          <cell r="T85" t="str">
            <v>Contractuel</v>
          </cell>
          <cell r="U85">
            <v>45078</v>
          </cell>
          <cell r="V85">
            <v>45138</v>
          </cell>
        </row>
        <row r="86">
          <cell r="A86">
            <v>156</v>
          </cell>
          <cell r="B86" t="str">
            <v>Madame</v>
          </cell>
          <cell r="C86" t="str">
            <v>TOUHAMI MERIAM</v>
          </cell>
          <cell r="D86" t="str">
            <v>SAGE Tunisia</v>
          </cell>
          <cell r="E86" t="str">
            <v>PRODUCTION</v>
          </cell>
          <cell r="F86" t="str">
            <v>Couturière</v>
          </cell>
          <cell r="G86" t="str">
            <v>Panda</v>
          </cell>
          <cell r="H86" t="str">
            <v>FAWZI SENDESNI</v>
          </cell>
          <cell r="I86" t="str">
            <v>B</v>
          </cell>
          <cell r="J86" t="str">
            <v>DIRECTS</v>
          </cell>
          <cell r="K86" t="str">
            <v>Variable cost at standard</v>
          </cell>
          <cell r="L86" t="str">
            <v>OUVRIERE SPECIALISE</v>
          </cell>
          <cell r="M86">
            <v>43850</v>
          </cell>
          <cell r="N86" t="str">
            <v/>
          </cell>
          <cell r="O86">
            <v>12</v>
          </cell>
          <cell r="Q86">
            <v>0</v>
          </cell>
          <cell r="S86" t="str">
            <v>CDD</v>
          </cell>
          <cell r="T86" t="str">
            <v>Contractuel</v>
          </cell>
          <cell r="U86">
            <v>45078</v>
          </cell>
          <cell r="V86">
            <v>45138</v>
          </cell>
        </row>
        <row r="87">
          <cell r="A87">
            <v>199</v>
          </cell>
          <cell r="B87" t="str">
            <v>Mlle</v>
          </cell>
          <cell r="C87" t="str">
            <v>BELAOUADHI SALIMA</v>
          </cell>
          <cell r="D87" t="str">
            <v>SAGE Tunisia</v>
          </cell>
          <cell r="E87" t="str">
            <v>PRODUCTION</v>
          </cell>
          <cell r="F87" t="str">
            <v>Couturière</v>
          </cell>
          <cell r="G87" t="str">
            <v>Panda</v>
          </cell>
          <cell r="H87" t="str">
            <v>FAWZI SENDESNI</v>
          </cell>
          <cell r="I87" t="str">
            <v>B</v>
          </cell>
          <cell r="J87" t="str">
            <v>DIRECTS</v>
          </cell>
          <cell r="K87" t="str">
            <v>Variable cost at standard</v>
          </cell>
          <cell r="L87" t="str">
            <v>OUVRIERE SPECIALISE</v>
          </cell>
          <cell r="M87">
            <v>43865</v>
          </cell>
          <cell r="N87" t="str">
            <v/>
          </cell>
          <cell r="O87">
            <v>12</v>
          </cell>
          <cell r="Q87">
            <v>0</v>
          </cell>
          <cell r="S87" t="str">
            <v>CDD</v>
          </cell>
          <cell r="T87" t="str">
            <v>Contractuel</v>
          </cell>
          <cell r="U87">
            <v>45078</v>
          </cell>
          <cell r="V87">
            <v>45138</v>
          </cell>
        </row>
        <row r="88">
          <cell r="A88">
            <v>253</v>
          </cell>
          <cell r="B88" t="str">
            <v>Mlle</v>
          </cell>
          <cell r="C88" t="str">
            <v>HAMDI MARWA</v>
          </cell>
          <cell r="D88" t="str">
            <v>SAGE Tunisia</v>
          </cell>
          <cell r="E88" t="str">
            <v>PRODUCTION</v>
          </cell>
          <cell r="F88" t="str">
            <v>Couturière</v>
          </cell>
          <cell r="G88" t="str">
            <v>Panda</v>
          </cell>
          <cell r="H88" t="str">
            <v>FAWZI SENDESNI</v>
          </cell>
          <cell r="I88" t="str">
            <v>B</v>
          </cell>
          <cell r="J88" t="str">
            <v>DIRECTS</v>
          </cell>
          <cell r="K88" t="str">
            <v>Variable cost at standard</v>
          </cell>
          <cell r="L88" t="str">
            <v>OUVRIERE SPECIALISE</v>
          </cell>
          <cell r="M88">
            <v>43885</v>
          </cell>
          <cell r="N88" t="str">
            <v/>
          </cell>
          <cell r="O88">
            <v>12</v>
          </cell>
          <cell r="Q88">
            <v>0</v>
          </cell>
          <cell r="S88" t="str">
            <v>CDD</v>
          </cell>
          <cell r="T88" t="str">
            <v>Contractuel</v>
          </cell>
          <cell r="U88">
            <v>45078</v>
          </cell>
          <cell r="V88">
            <v>45138</v>
          </cell>
        </row>
        <row r="89">
          <cell r="A89">
            <v>320</v>
          </cell>
          <cell r="B89" t="str">
            <v>Madame</v>
          </cell>
          <cell r="C89" t="str">
            <v>YAHMADI AMENI</v>
          </cell>
          <cell r="D89" t="str">
            <v>SAGE Tunisia</v>
          </cell>
          <cell r="E89" t="str">
            <v>PRODUCTION</v>
          </cell>
          <cell r="F89" t="str">
            <v>Couturière</v>
          </cell>
          <cell r="G89" t="str">
            <v>Panda</v>
          </cell>
          <cell r="H89" t="str">
            <v>FAWZI SENDESNI</v>
          </cell>
          <cell r="I89" t="str">
            <v>B</v>
          </cell>
          <cell r="J89" t="str">
            <v>DIRECTS</v>
          </cell>
          <cell r="K89" t="str">
            <v>Variable cost at standard</v>
          </cell>
          <cell r="L89" t="str">
            <v>OUVRIERE SPECIALISE</v>
          </cell>
          <cell r="M89">
            <v>44109</v>
          </cell>
          <cell r="O89">
            <v>12</v>
          </cell>
          <cell r="Q89">
            <v>0</v>
          </cell>
          <cell r="S89" t="str">
            <v>CDD</v>
          </cell>
          <cell r="T89" t="str">
            <v>Contractuel</v>
          </cell>
          <cell r="U89">
            <v>45078</v>
          </cell>
          <cell r="V89">
            <v>45138</v>
          </cell>
        </row>
        <row r="90">
          <cell r="A90">
            <v>375</v>
          </cell>
          <cell r="B90" t="str">
            <v>Mlle</v>
          </cell>
          <cell r="C90" t="str">
            <v>ENNABLI RANIA</v>
          </cell>
          <cell r="D90" t="str">
            <v>SAGE Tunisia</v>
          </cell>
          <cell r="E90" t="str">
            <v>PRODUCTION</v>
          </cell>
          <cell r="F90" t="str">
            <v>Team leader</v>
          </cell>
          <cell r="G90" t="str">
            <v>Panda</v>
          </cell>
          <cell r="H90" t="str">
            <v>FAWZI SENDESNI</v>
          </cell>
          <cell r="I90" t="str">
            <v>B</v>
          </cell>
          <cell r="J90" t="str">
            <v>INDIRECTS</v>
          </cell>
          <cell r="K90" t="str">
            <v>Variable cost at standard</v>
          </cell>
          <cell r="L90" t="str">
            <v>OUVRIERE SPECIALISE</v>
          </cell>
          <cell r="M90">
            <v>44144</v>
          </cell>
          <cell r="O90">
            <v>12</v>
          </cell>
          <cell r="Q90">
            <v>0</v>
          </cell>
          <cell r="S90" t="str">
            <v>CDD</v>
          </cell>
          <cell r="T90" t="str">
            <v>Contractuel</v>
          </cell>
          <cell r="U90">
            <v>45078</v>
          </cell>
          <cell r="V90">
            <v>45291</v>
          </cell>
        </row>
        <row r="91">
          <cell r="A91">
            <v>378</v>
          </cell>
          <cell r="B91" t="str">
            <v>Mlle</v>
          </cell>
          <cell r="C91" t="str">
            <v>BEN SAID NABIHA</v>
          </cell>
          <cell r="D91" t="str">
            <v>SAGE Tunisia</v>
          </cell>
          <cell r="E91" t="str">
            <v>PRODUCTION</v>
          </cell>
          <cell r="F91" t="str">
            <v>Couturière</v>
          </cell>
          <cell r="G91" t="str">
            <v>Panda</v>
          </cell>
          <cell r="H91" t="str">
            <v>FAWZI SENDESNI</v>
          </cell>
          <cell r="I91" t="str">
            <v>B</v>
          </cell>
          <cell r="J91" t="str">
            <v>DIRECTS</v>
          </cell>
          <cell r="K91" t="str">
            <v>Variable cost at standard</v>
          </cell>
          <cell r="L91" t="str">
            <v>OUVRIERE SPECIALISE</v>
          </cell>
          <cell r="M91">
            <v>44144</v>
          </cell>
          <cell r="O91">
            <v>12</v>
          </cell>
          <cell r="Q91">
            <v>0</v>
          </cell>
          <cell r="S91" t="str">
            <v>CDD</v>
          </cell>
          <cell r="T91" t="str">
            <v>Contractuel</v>
          </cell>
          <cell r="U91">
            <v>45078</v>
          </cell>
          <cell r="V91">
            <v>45138</v>
          </cell>
        </row>
        <row r="92">
          <cell r="A92">
            <v>524</v>
          </cell>
          <cell r="B92" t="str">
            <v>Madame</v>
          </cell>
          <cell r="C92" t="str">
            <v>GHARBI OLFA</v>
          </cell>
          <cell r="D92" t="str">
            <v>SAGE Tunisia</v>
          </cell>
          <cell r="E92" t="str">
            <v>PRODUCTION</v>
          </cell>
          <cell r="F92" t="str">
            <v>Couturière</v>
          </cell>
          <cell r="G92" t="str">
            <v>Panda</v>
          </cell>
          <cell r="H92" t="str">
            <v>FAWZI SENDESNI</v>
          </cell>
          <cell r="I92" t="str">
            <v>B</v>
          </cell>
          <cell r="J92" t="str">
            <v>DIRECTS</v>
          </cell>
          <cell r="K92" t="str">
            <v>Variable cost at standard</v>
          </cell>
          <cell r="L92" t="str">
            <v>OUVRIERE SPECIALISE</v>
          </cell>
          <cell r="M92">
            <v>44285</v>
          </cell>
          <cell r="N92" t="str">
            <v/>
          </cell>
          <cell r="O92">
            <v>12</v>
          </cell>
          <cell r="Q92">
            <v>0</v>
          </cell>
          <cell r="S92" t="str">
            <v>CDD</v>
          </cell>
          <cell r="T92" t="str">
            <v>Contractuel</v>
          </cell>
          <cell r="U92">
            <v>45078</v>
          </cell>
          <cell r="V92">
            <v>45138</v>
          </cell>
        </row>
        <row r="93">
          <cell r="A93">
            <v>531</v>
          </cell>
          <cell r="B93" t="str">
            <v>Mlle</v>
          </cell>
          <cell r="C93" t="str">
            <v>TABOUBI DHEKRA</v>
          </cell>
          <cell r="D93" t="str">
            <v>SAGE Tunisia</v>
          </cell>
          <cell r="E93" t="str">
            <v>PRODUCTION</v>
          </cell>
          <cell r="F93" t="str">
            <v>Alimentatrice</v>
          </cell>
          <cell r="G93" t="str">
            <v>Panda</v>
          </cell>
          <cell r="H93" t="str">
            <v>FAWZI SENDESNI</v>
          </cell>
          <cell r="I93" t="str">
            <v>B</v>
          </cell>
          <cell r="J93" t="str">
            <v>DIRECTS</v>
          </cell>
          <cell r="K93" t="str">
            <v>Variable cost at standard</v>
          </cell>
          <cell r="L93" t="str">
            <v>OUVRIERE SPECIALISE</v>
          </cell>
          <cell r="M93">
            <v>44287</v>
          </cell>
          <cell r="N93" t="str">
            <v/>
          </cell>
          <cell r="O93">
            <v>12</v>
          </cell>
          <cell r="Q93">
            <v>0</v>
          </cell>
          <cell r="S93" t="str">
            <v>CDD</v>
          </cell>
          <cell r="T93" t="str">
            <v>Contractuel</v>
          </cell>
          <cell r="U93">
            <v>45078</v>
          </cell>
          <cell r="V93">
            <v>45138</v>
          </cell>
        </row>
        <row r="94">
          <cell r="A94">
            <v>536</v>
          </cell>
          <cell r="B94" t="str">
            <v>Madame</v>
          </cell>
          <cell r="C94" t="str">
            <v>CHIHAOUI NADIA</v>
          </cell>
          <cell r="D94" t="str">
            <v>SAGE Tunisia</v>
          </cell>
          <cell r="E94" t="str">
            <v>PRODUCTION</v>
          </cell>
          <cell r="F94" t="str">
            <v>Couturière</v>
          </cell>
          <cell r="G94" t="str">
            <v>Panda</v>
          </cell>
          <cell r="H94" t="str">
            <v>FAWZI SENDESNI</v>
          </cell>
          <cell r="I94" t="str">
            <v>B</v>
          </cell>
          <cell r="J94" t="str">
            <v>DIRECTS</v>
          </cell>
          <cell r="K94" t="str">
            <v>Variable cost at standard</v>
          </cell>
          <cell r="L94" t="str">
            <v>OUVRIERE SPECIALISE</v>
          </cell>
          <cell r="M94">
            <v>44287</v>
          </cell>
          <cell r="N94" t="str">
            <v/>
          </cell>
          <cell r="O94">
            <v>12</v>
          </cell>
          <cell r="Q94">
            <v>0</v>
          </cell>
          <cell r="S94" t="str">
            <v>CDD</v>
          </cell>
          <cell r="T94" t="str">
            <v>Contractuel</v>
          </cell>
          <cell r="U94">
            <v>45078</v>
          </cell>
          <cell r="V94">
            <v>45138</v>
          </cell>
        </row>
        <row r="95">
          <cell r="A95">
            <v>1214</v>
          </cell>
          <cell r="B95" t="str">
            <v>MADAME</v>
          </cell>
          <cell r="C95" t="str">
            <v>MEJRI MOUNA</v>
          </cell>
          <cell r="D95" t="str">
            <v>SAGE Tunisia</v>
          </cell>
          <cell r="E95" t="str">
            <v>PRODUCTION</v>
          </cell>
          <cell r="F95" t="str">
            <v>WIRE</v>
          </cell>
          <cell r="G95" t="str">
            <v>Panda</v>
          </cell>
          <cell r="H95" t="str">
            <v>FAWZI SENDESNI</v>
          </cell>
          <cell r="I95" t="str">
            <v>B</v>
          </cell>
          <cell r="J95" t="str">
            <v>DIRECTS</v>
          </cell>
          <cell r="K95" t="str">
            <v>Variable cost at standard</v>
          </cell>
          <cell r="L95" t="str">
            <v>OUVRIER ORDINAIRE</v>
          </cell>
          <cell r="M95">
            <v>44936</v>
          </cell>
          <cell r="O95">
            <v>12</v>
          </cell>
          <cell r="Q95">
            <v>0</v>
          </cell>
          <cell r="S95" t="str">
            <v>CDD</v>
          </cell>
          <cell r="T95" t="str">
            <v>Contractuel</v>
          </cell>
          <cell r="U95">
            <v>45078</v>
          </cell>
          <cell r="V95">
            <v>45107</v>
          </cell>
        </row>
        <row r="96">
          <cell r="A96">
            <v>1224</v>
          </cell>
          <cell r="B96" t="str">
            <v>madame</v>
          </cell>
          <cell r="C96" t="str">
            <v>HERMI SAFIA</v>
          </cell>
          <cell r="D96" t="str">
            <v>SAGE Tunisia</v>
          </cell>
          <cell r="E96" t="str">
            <v>PRODUCTION</v>
          </cell>
          <cell r="F96" t="str">
            <v>WIRE</v>
          </cell>
          <cell r="G96" t="str">
            <v>Panda</v>
          </cell>
          <cell r="H96" t="str">
            <v>FAWZI SENDESNI</v>
          </cell>
          <cell r="I96" t="str">
            <v>B</v>
          </cell>
          <cell r="J96" t="str">
            <v>DIRECTS</v>
          </cell>
          <cell r="K96" t="str">
            <v>Variable cost at standard</v>
          </cell>
          <cell r="L96" t="str">
            <v>OUVRIER ORDINAIRE</v>
          </cell>
          <cell r="M96">
            <v>44939</v>
          </cell>
          <cell r="O96">
            <v>12</v>
          </cell>
          <cell r="Q96">
            <v>0</v>
          </cell>
          <cell r="S96" t="str">
            <v>CDD</v>
          </cell>
          <cell r="T96" t="str">
            <v>Contractuel</v>
          </cell>
          <cell r="U96">
            <v>45078</v>
          </cell>
          <cell r="V96">
            <v>45107</v>
          </cell>
        </row>
        <row r="97">
          <cell r="A97">
            <v>1239</v>
          </cell>
          <cell r="B97" t="str">
            <v>Madame</v>
          </cell>
          <cell r="C97" t="str">
            <v>OMRANI DHOUHA</v>
          </cell>
          <cell r="D97" t="str">
            <v>SAGE Tunisia</v>
          </cell>
          <cell r="E97" t="str">
            <v>PRODUCTION</v>
          </cell>
          <cell r="F97" t="str">
            <v>WIRE</v>
          </cell>
          <cell r="G97" t="str">
            <v>Panda</v>
          </cell>
          <cell r="H97" t="str">
            <v>FAWZI SENDESNI</v>
          </cell>
          <cell r="I97" t="str">
            <v>B</v>
          </cell>
          <cell r="J97" t="str">
            <v>DIRECTS</v>
          </cell>
          <cell r="K97" t="str">
            <v>Variable cost at standard</v>
          </cell>
          <cell r="L97" t="str">
            <v>OUVRIER ORDINAIRE</v>
          </cell>
          <cell r="M97">
            <v>44943</v>
          </cell>
          <cell r="O97">
            <v>12</v>
          </cell>
          <cell r="Q97">
            <v>0</v>
          </cell>
          <cell r="S97" t="str">
            <v>CDD</v>
          </cell>
          <cell r="T97" t="str">
            <v>Contractuel</v>
          </cell>
          <cell r="U97">
            <v>45078</v>
          </cell>
          <cell r="V97">
            <v>45107</v>
          </cell>
        </row>
        <row r="98">
          <cell r="A98">
            <v>1415</v>
          </cell>
          <cell r="B98" t="str">
            <v>Monsieur</v>
          </cell>
          <cell r="C98" t="str">
            <v>BOUCHRIT MOHAMED</v>
          </cell>
          <cell r="D98" t="str">
            <v>SAGE Tunisia</v>
          </cell>
          <cell r="E98" t="str">
            <v>PRODUCTION</v>
          </cell>
          <cell r="F98" t="str">
            <v>Couturière</v>
          </cell>
          <cell r="G98" t="str">
            <v>Panda</v>
          </cell>
          <cell r="H98" t="str">
            <v>FAWZI SENDESNI</v>
          </cell>
          <cell r="I98" t="str">
            <v>B</v>
          </cell>
          <cell r="J98" t="str">
            <v>DIRECTS</v>
          </cell>
          <cell r="K98" t="str">
            <v>Variable cost at standard</v>
          </cell>
          <cell r="L98" t="str">
            <v>OUVRIER SPECIALISE</v>
          </cell>
          <cell r="M98">
            <v>45030</v>
          </cell>
          <cell r="O98">
            <v>12</v>
          </cell>
          <cell r="Q98">
            <v>0</v>
          </cell>
          <cell r="S98" t="str">
            <v>CDD</v>
          </cell>
          <cell r="T98" t="str">
            <v>Contractuel</v>
          </cell>
          <cell r="U98">
            <v>45078</v>
          </cell>
          <cell r="V98">
            <v>45107</v>
          </cell>
        </row>
        <row r="99">
          <cell r="A99">
            <v>1420</v>
          </cell>
          <cell r="B99" t="str">
            <v>Madame</v>
          </cell>
          <cell r="C99" t="str">
            <v>KASDAOUI HOUDA</v>
          </cell>
          <cell r="D99" t="str">
            <v>SAGE Tunisia</v>
          </cell>
          <cell r="E99" t="str">
            <v>PRODUCTION</v>
          </cell>
          <cell r="F99" t="str">
            <v>Couturière</v>
          </cell>
          <cell r="G99" t="str">
            <v>Panda</v>
          </cell>
          <cell r="H99" t="str">
            <v>FAWZI SENDESNI</v>
          </cell>
          <cell r="I99" t="str">
            <v>B</v>
          </cell>
          <cell r="J99" t="str">
            <v>DIRECTS</v>
          </cell>
          <cell r="K99" t="str">
            <v>Variable cost at standard</v>
          </cell>
          <cell r="L99" t="str">
            <v>OUVRIER SPECIALISE</v>
          </cell>
          <cell r="M99">
            <v>45045</v>
          </cell>
          <cell r="Q99">
            <v>0</v>
          </cell>
          <cell r="S99" t="str">
            <v>CDD</v>
          </cell>
          <cell r="T99" t="str">
            <v>Contractuel</v>
          </cell>
          <cell r="U99">
            <v>45078</v>
          </cell>
          <cell r="V99">
            <v>45107</v>
          </cell>
        </row>
        <row r="100">
          <cell r="A100">
            <v>1434</v>
          </cell>
          <cell r="B100" t="str">
            <v>Mlle</v>
          </cell>
          <cell r="C100" t="str">
            <v>HABBECHI FEYZA</v>
          </cell>
          <cell r="D100" t="str">
            <v>SAGE Tunisia</v>
          </cell>
          <cell r="E100" t="str">
            <v>PRODUCTION</v>
          </cell>
          <cell r="F100" t="str">
            <v>Couturière</v>
          </cell>
          <cell r="G100" t="str">
            <v>Panda</v>
          </cell>
          <cell r="H100" t="str">
            <v>FAWZI SENDESNI</v>
          </cell>
          <cell r="I100" t="str">
            <v>B</v>
          </cell>
          <cell r="J100" t="str">
            <v>DIRECTS</v>
          </cell>
          <cell r="K100" t="str">
            <v>Variable cost at standard</v>
          </cell>
          <cell r="L100" t="str">
            <v>OUVRIER SPECIALISE</v>
          </cell>
          <cell r="M100">
            <v>45045</v>
          </cell>
          <cell r="Q100">
            <v>0</v>
          </cell>
          <cell r="S100" t="str">
            <v>CDD</v>
          </cell>
          <cell r="T100" t="str">
            <v>Contractuel</v>
          </cell>
          <cell r="U100">
            <v>45078</v>
          </cell>
          <cell r="V100">
            <v>45107</v>
          </cell>
        </row>
        <row r="101">
          <cell r="A101">
            <v>1441</v>
          </cell>
          <cell r="B101" t="str">
            <v>Madame</v>
          </cell>
          <cell r="C101" t="str">
            <v>JELASSI AMEL</v>
          </cell>
          <cell r="D101" t="str">
            <v>SAGE Tunisia</v>
          </cell>
          <cell r="E101" t="str">
            <v>PRODUCTION</v>
          </cell>
          <cell r="F101" t="str">
            <v>Contrôle qualité</v>
          </cell>
          <cell r="G101" t="str">
            <v>Panda</v>
          </cell>
          <cell r="H101" t="str">
            <v>FAOUZI SEDNESSI</v>
          </cell>
          <cell r="I101" t="str">
            <v>B</v>
          </cell>
          <cell r="J101" t="str">
            <v>INDIRECTS</v>
          </cell>
          <cell r="K101" t="str">
            <v>variable cost at standard</v>
          </cell>
          <cell r="L101" t="str">
            <v>OUVRIER SPECIALISE</v>
          </cell>
          <cell r="M101">
            <v>45048</v>
          </cell>
          <cell r="Q101">
            <v>0</v>
          </cell>
          <cell r="S101" t="str">
            <v>CDD</v>
          </cell>
          <cell r="T101" t="str">
            <v>Contractuel</v>
          </cell>
          <cell r="U101">
            <v>45078</v>
          </cell>
          <cell r="V101">
            <v>45107</v>
          </cell>
        </row>
        <row r="102">
          <cell r="A102">
            <v>1448</v>
          </cell>
          <cell r="B102" t="str">
            <v>Madame</v>
          </cell>
          <cell r="C102" t="str">
            <v>DRIDI HOUDA</v>
          </cell>
          <cell r="D102" t="str">
            <v>SAGE Tunisia</v>
          </cell>
          <cell r="E102" t="str">
            <v>PRODUCTION</v>
          </cell>
          <cell r="F102" t="str">
            <v>Couturière</v>
          </cell>
          <cell r="G102" t="str">
            <v>Panda</v>
          </cell>
          <cell r="H102" t="str">
            <v>FAOUZI SEDNESSI</v>
          </cell>
          <cell r="I102" t="str">
            <v>B</v>
          </cell>
          <cell r="J102" t="str">
            <v>DIRECTS</v>
          </cell>
          <cell r="K102" t="str">
            <v>Variable cost at standard</v>
          </cell>
          <cell r="L102" t="str">
            <v>OUVRIER SPECIALISE</v>
          </cell>
          <cell r="M102">
            <v>45049</v>
          </cell>
          <cell r="Q102">
            <v>0</v>
          </cell>
          <cell r="S102" t="str">
            <v>CDD</v>
          </cell>
          <cell r="T102" t="str">
            <v>Contractuel</v>
          </cell>
          <cell r="U102">
            <v>45078</v>
          </cell>
          <cell r="V102">
            <v>45107</v>
          </cell>
        </row>
        <row r="103">
          <cell r="A103">
            <v>1450</v>
          </cell>
          <cell r="B103" t="str">
            <v>Mlle</v>
          </cell>
          <cell r="C103" t="str">
            <v>ARBI NAHLA</v>
          </cell>
          <cell r="D103" t="str">
            <v>SAGE Tunisia</v>
          </cell>
          <cell r="E103" t="str">
            <v>PRODUCTION</v>
          </cell>
          <cell r="F103" t="str">
            <v>WIRE</v>
          </cell>
          <cell r="G103" t="str">
            <v>Panda</v>
          </cell>
          <cell r="H103" t="str">
            <v>FAWZI SENDESNI</v>
          </cell>
          <cell r="I103" t="str">
            <v>B</v>
          </cell>
          <cell r="J103" t="str">
            <v>DIRECTS</v>
          </cell>
          <cell r="K103" t="str">
            <v>Variable cost at standard</v>
          </cell>
          <cell r="L103" t="str">
            <v>OUVRIER SPECIALISE</v>
          </cell>
          <cell r="M103">
            <v>45049</v>
          </cell>
          <cell r="Q103">
            <v>0</v>
          </cell>
          <cell r="S103" t="str">
            <v>CDD</v>
          </cell>
          <cell r="T103" t="str">
            <v>Contractuel</v>
          </cell>
          <cell r="U103">
            <v>45078</v>
          </cell>
          <cell r="V103">
            <v>45107</v>
          </cell>
        </row>
        <row r="104">
          <cell r="A104">
            <v>1456</v>
          </cell>
          <cell r="B104" t="str">
            <v>Mlle</v>
          </cell>
          <cell r="C104" t="str">
            <v>JELASSI MARIEM</v>
          </cell>
          <cell r="D104" t="str">
            <v>SAGE Tunisia</v>
          </cell>
          <cell r="E104" t="str">
            <v>PRODUCTION</v>
          </cell>
          <cell r="F104" t="str">
            <v>Contrôle qualité</v>
          </cell>
          <cell r="G104" t="str">
            <v>Panda</v>
          </cell>
          <cell r="H104" t="str">
            <v>FAWZI SENDESNI</v>
          </cell>
          <cell r="I104" t="str">
            <v>B</v>
          </cell>
          <cell r="J104" t="str">
            <v>DIRECTS</v>
          </cell>
          <cell r="K104" t="str">
            <v>Variable cost at standard</v>
          </cell>
          <cell r="L104" t="str">
            <v>OUVRIER SPECIALISE</v>
          </cell>
          <cell r="M104">
            <v>45050</v>
          </cell>
          <cell r="Q104">
            <v>0</v>
          </cell>
          <cell r="S104" t="str">
            <v>CDD</v>
          </cell>
          <cell r="T104" t="str">
            <v>Contractuel</v>
          </cell>
          <cell r="U104">
            <v>45078</v>
          </cell>
          <cell r="V104">
            <v>45107</v>
          </cell>
        </row>
        <row r="105">
          <cell r="A105">
            <v>1461</v>
          </cell>
          <cell r="B105" t="str">
            <v>Mlle</v>
          </cell>
          <cell r="C105" t="str">
            <v>SGHIRI AMEL</v>
          </cell>
          <cell r="D105" t="str">
            <v>SAGE Tunisia</v>
          </cell>
          <cell r="E105" t="str">
            <v>PRODUCTION</v>
          </cell>
          <cell r="F105" t="str">
            <v>WIRE</v>
          </cell>
          <cell r="G105" t="str">
            <v>Panda</v>
          </cell>
          <cell r="H105" t="str">
            <v>FAWZI SENDESNI</v>
          </cell>
          <cell r="I105" t="str">
            <v>B</v>
          </cell>
          <cell r="J105" t="str">
            <v>DIRECTS</v>
          </cell>
          <cell r="K105" t="str">
            <v>Variable cost at standard</v>
          </cell>
          <cell r="L105" t="str">
            <v>OUVRIER SPECIALISE</v>
          </cell>
          <cell r="M105">
            <v>45051</v>
          </cell>
          <cell r="Q105">
            <v>0</v>
          </cell>
          <cell r="S105" t="str">
            <v>CDD</v>
          </cell>
          <cell r="T105" t="str">
            <v>Contractuel</v>
          </cell>
          <cell r="U105">
            <v>45078</v>
          </cell>
          <cell r="V105">
            <v>45107</v>
          </cell>
        </row>
        <row r="106">
          <cell r="A106">
            <v>28</v>
          </cell>
          <cell r="B106" t="str">
            <v>Mlle</v>
          </cell>
          <cell r="C106" t="str">
            <v>DHAOUEFI IMEN</v>
          </cell>
          <cell r="D106" t="str">
            <v>SAGE Tunisia</v>
          </cell>
          <cell r="E106" t="str">
            <v>PRODUCTION</v>
          </cell>
          <cell r="F106" t="str">
            <v>Couturière</v>
          </cell>
          <cell r="G106">
            <v>520</v>
          </cell>
          <cell r="H106" t="str">
            <v>Mabrourk Ben Moussa</v>
          </cell>
          <cell r="I106" t="str">
            <v>A</v>
          </cell>
          <cell r="J106" t="str">
            <v>DIRECTS</v>
          </cell>
          <cell r="K106" t="str">
            <v>Variable cost at standard</v>
          </cell>
          <cell r="L106" t="str">
            <v>OUVRIERE SPECIALISE</v>
          </cell>
          <cell r="M106">
            <v>43752</v>
          </cell>
          <cell r="N106" t="str">
            <v/>
          </cell>
          <cell r="O106">
            <v>12</v>
          </cell>
          <cell r="Q106">
            <v>0</v>
          </cell>
          <cell r="S106" t="str">
            <v>CDD</v>
          </cell>
          <cell r="T106" t="str">
            <v>Contractuel</v>
          </cell>
          <cell r="U106">
            <v>45078</v>
          </cell>
          <cell r="V106">
            <v>45138</v>
          </cell>
        </row>
        <row r="107">
          <cell r="A107">
            <v>183</v>
          </cell>
          <cell r="B107" t="str">
            <v>Mlle</v>
          </cell>
          <cell r="C107" t="str">
            <v>ATHIMNI NEILA</v>
          </cell>
          <cell r="D107" t="str">
            <v>SAGE Tunisia</v>
          </cell>
          <cell r="E107" t="str">
            <v>PRODUCTION</v>
          </cell>
          <cell r="F107" t="str">
            <v>Couturière</v>
          </cell>
          <cell r="G107">
            <v>520</v>
          </cell>
          <cell r="H107" t="str">
            <v>Mabrourk Ben Moussa</v>
          </cell>
          <cell r="I107" t="str">
            <v>A</v>
          </cell>
          <cell r="J107" t="str">
            <v>DIRECTS</v>
          </cell>
          <cell r="K107" t="str">
            <v>Variable cost at standard</v>
          </cell>
          <cell r="L107" t="str">
            <v>OUVRIERE SPECIALISE</v>
          </cell>
          <cell r="M107">
            <v>43862</v>
          </cell>
          <cell r="N107" t="str">
            <v/>
          </cell>
          <cell r="O107">
            <v>12</v>
          </cell>
          <cell r="Q107">
            <v>0</v>
          </cell>
          <cell r="S107" t="str">
            <v>CDD</v>
          </cell>
          <cell r="T107" t="str">
            <v>Contractuel</v>
          </cell>
          <cell r="U107">
            <v>45078</v>
          </cell>
          <cell r="V107">
            <v>45138</v>
          </cell>
        </row>
        <row r="108">
          <cell r="A108">
            <v>326</v>
          </cell>
          <cell r="B108" t="str">
            <v>Mlle</v>
          </cell>
          <cell r="C108" t="str">
            <v>ALOUI RANIA</v>
          </cell>
          <cell r="D108" t="str">
            <v>SAGE Tunisia</v>
          </cell>
          <cell r="E108" t="str">
            <v>PRODUCTION</v>
          </cell>
          <cell r="F108" t="str">
            <v>Couturière</v>
          </cell>
          <cell r="G108">
            <v>520</v>
          </cell>
          <cell r="H108" t="str">
            <v>Mabrourk Ben Moussa</v>
          </cell>
          <cell r="I108" t="str">
            <v>A</v>
          </cell>
          <cell r="J108" t="str">
            <v>DIRECTS</v>
          </cell>
          <cell r="K108" t="str">
            <v>Variable cost at standard</v>
          </cell>
          <cell r="L108" t="str">
            <v>OUVRIERE SPECIALISE</v>
          </cell>
          <cell r="M108">
            <v>44109</v>
          </cell>
          <cell r="O108">
            <v>12</v>
          </cell>
          <cell r="Q108">
            <v>0</v>
          </cell>
          <cell r="S108" t="str">
            <v>CDD</v>
          </cell>
          <cell r="T108" t="str">
            <v>Contractuel</v>
          </cell>
          <cell r="U108">
            <v>45078</v>
          </cell>
          <cell r="V108">
            <v>45138</v>
          </cell>
        </row>
        <row r="109">
          <cell r="A109">
            <v>414</v>
          </cell>
          <cell r="B109" t="str">
            <v>Madame</v>
          </cell>
          <cell r="C109" t="str">
            <v>TOUJANI INES</v>
          </cell>
          <cell r="D109" t="str">
            <v>SAGE Tunisia</v>
          </cell>
          <cell r="E109" t="str">
            <v>PRODUCTION</v>
          </cell>
          <cell r="F109" t="str">
            <v>Couturière</v>
          </cell>
          <cell r="G109">
            <v>520</v>
          </cell>
          <cell r="H109" t="str">
            <v>Mabrourk Ben Moussa</v>
          </cell>
          <cell r="I109" t="str">
            <v>A</v>
          </cell>
          <cell r="J109" t="str">
            <v>DIRECTS</v>
          </cell>
          <cell r="K109" t="str">
            <v>Variable cost at standard</v>
          </cell>
          <cell r="L109" t="str">
            <v>OUVRIERE SPECIALISE</v>
          </cell>
          <cell r="M109">
            <v>44204</v>
          </cell>
          <cell r="N109" t="str">
            <v/>
          </cell>
          <cell r="O109">
            <v>12</v>
          </cell>
          <cell r="Q109">
            <v>0</v>
          </cell>
          <cell r="S109" t="str">
            <v>CDD</v>
          </cell>
          <cell r="T109" t="str">
            <v>Contractuel</v>
          </cell>
          <cell r="U109">
            <v>45078</v>
          </cell>
          <cell r="V109">
            <v>45138</v>
          </cell>
        </row>
        <row r="110">
          <cell r="A110">
            <v>446</v>
          </cell>
          <cell r="B110" t="str">
            <v>Mlle</v>
          </cell>
          <cell r="C110" t="str">
            <v>KHADHRAOUI MERIAM</v>
          </cell>
          <cell r="D110" t="str">
            <v>SAGE Tunisia</v>
          </cell>
          <cell r="E110" t="str">
            <v>PRODUCTION</v>
          </cell>
          <cell r="F110" t="str">
            <v>Couturière</v>
          </cell>
          <cell r="G110">
            <v>520</v>
          </cell>
          <cell r="H110" t="str">
            <v>Mabrourk Ben Moussa</v>
          </cell>
          <cell r="I110" t="str">
            <v>A</v>
          </cell>
          <cell r="J110" t="str">
            <v>DIRECTS</v>
          </cell>
          <cell r="K110" t="str">
            <v>Variable cost at standard</v>
          </cell>
          <cell r="L110" t="str">
            <v>OUVRIERE SPECIALISE</v>
          </cell>
          <cell r="M110">
            <v>44247</v>
          </cell>
          <cell r="O110">
            <v>12</v>
          </cell>
          <cell r="Q110">
            <v>0</v>
          </cell>
          <cell r="S110" t="str">
            <v>CDD</v>
          </cell>
          <cell r="T110" t="str">
            <v>Contractuel</v>
          </cell>
          <cell r="U110">
            <v>45078</v>
          </cell>
          <cell r="V110">
            <v>45138</v>
          </cell>
        </row>
        <row r="111">
          <cell r="A111">
            <v>469</v>
          </cell>
          <cell r="B111" t="str">
            <v>Mlle</v>
          </cell>
          <cell r="C111" t="str">
            <v>FAIDI MONIA</v>
          </cell>
          <cell r="D111" t="str">
            <v>SAGE Tunisia</v>
          </cell>
          <cell r="E111" t="str">
            <v>PRODUCTION</v>
          </cell>
          <cell r="F111" t="str">
            <v>Alimentatrice</v>
          </cell>
          <cell r="G111">
            <v>520</v>
          </cell>
          <cell r="H111" t="str">
            <v>Mabrourk Ben Moussa</v>
          </cell>
          <cell r="I111" t="str">
            <v>A</v>
          </cell>
          <cell r="J111" t="str">
            <v>DIRECTS</v>
          </cell>
          <cell r="K111" t="str">
            <v>Variable cost at standard</v>
          </cell>
          <cell r="L111" t="str">
            <v>OUVRIERE SPECIALISE</v>
          </cell>
          <cell r="M111">
            <v>44264</v>
          </cell>
          <cell r="N111" t="str">
            <v/>
          </cell>
          <cell r="O111">
            <v>12</v>
          </cell>
          <cell r="Q111">
            <v>0</v>
          </cell>
          <cell r="S111" t="str">
            <v>CDD</v>
          </cell>
          <cell r="T111" t="str">
            <v>Contractuel</v>
          </cell>
          <cell r="U111">
            <v>45078</v>
          </cell>
          <cell r="V111">
            <v>45138</v>
          </cell>
        </row>
        <row r="112">
          <cell r="A112">
            <v>474</v>
          </cell>
          <cell r="B112" t="str">
            <v>Madame</v>
          </cell>
          <cell r="C112" t="str">
            <v>FAIDI AHLEM</v>
          </cell>
          <cell r="D112" t="str">
            <v>SAGE Tunisia</v>
          </cell>
          <cell r="E112" t="str">
            <v>PRODUCTION</v>
          </cell>
          <cell r="F112" t="str">
            <v>Couturière</v>
          </cell>
          <cell r="G112">
            <v>520</v>
          </cell>
          <cell r="H112" t="str">
            <v>Mabrourk Ben Moussa</v>
          </cell>
          <cell r="I112" t="str">
            <v>A</v>
          </cell>
          <cell r="J112" t="str">
            <v>DIRECTS</v>
          </cell>
          <cell r="K112" t="str">
            <v>Variable cost at standard</v>
          </cell>
          <cell r="L112" t="str">
            <v>OUVRIERE SPECIALISE</v>
          </cell>
          <cell r="M112">
            <v>44264</v>
          </cell>
          <cell r="N112" t="str">
            <v/>
          </cell>
          <cell r="O112">
            <v>12</v>
          </cell>
          <cell r="Q112">
            <v>0</v>
          </cell>
          <cell r="S112" t="str">
            <v>CDD</v>
          </cell>
          <cell r="T112" t="str">
            <v>Contractuel</v>
          </cell>
          <cell r="U112">
            <v>45078</v>
          </cell>
          <cell r="V112">
            <v>45138</v>
          </cell>
        </row>
        <row r="113">
          <cell r="A113">
            <v>499</v>
          </cell>
          <cell r="B113" t="str">
            <v>Madame</v>
          </cell>
          <cell r="C113" t="str">
            <v>KOURAICHI MEHRZIA</v>
          </cell>
          <cell r="D113" t="str">
            <v>SAGE Tunisia</v>
          </cell>
          <cell r="E113" t="str">
            <v>PRODUCTION</v>
          </cell>
          <cell r="F113" t="str">
            <v>Couturière</v>
          </cell>
          <cell r="G113">
            <v>520</v>
          </cell>
          <cell r="H113" t="str">
            <v>Mabrourk Ben Moussa</v>
          </cell>
          <cell r="I113" t="str">
            <v>A</v>
          </cell>
          <cell r="J113" t="str">
            <v>DIRECTS</v>
          </cell>
          <cell r="K113" t="str">
            <v>Variable cost at standard</v>
          </cell>
          <cell r="L113" t="str">
            <v>OUVRIERE SPECIALISE</v>
          </cell>
          <cell r="M113">
            <v>44271</v>
          </cell>
          <cell r="N113" t="str">
            <v/>
          </cell>
          <cell r="O113">
            <v>12</v>
          </cell>
          <cell r="Q113">
            <v>0</v>
          </cell>
          <cell r="S113" t="str">
            <v>CDD</v>
          </cell>
          <cell r="T113" t="str">
            <v>Contractuel</v>
          </cell>
          <cell r="U113">
            <v>45078</v>
          </cell>
          <cell r="V113">
            <v>45138</v>
          </cell>
        </row>
        <row r="114">
          <cell r="A114">
            <v>518</v>
          </cell>
          <cell r="B114" t="str">
            <v>Madame</v>
          </cell>
          <cell r="C114" t="str">
            <v>SASSI BOUTHAINA</v>
          </cell>
          <cell r="D114" t="str">
            <v>SAGE Tunisia</v>
          </cell>
          <cell r="E114" t="str">
            <v>PRODUCTION</v>
          </cell>
          <cell r="F114" t="str">
            <v>Couturière</v>
          </cell>
          <cell r="G114">
            <v>520</v>
          </cell>
          <cell r="H114" t="str">
            <v>Mabrourk Ben Moussa</v>
          </cell>
          <cell r="I114" t="str">
            <v>A</v>
          </cell>
          <cell r="J114" t="str">
            <v>DIRECTS</v>
          </cell>
          <cell r="K114" t="str">
            <v>Variable cost at standard</v>
          </cell>
          <cell r="L114" t="str">
            <v>OUVRIERE SPECIALISE</v>
          </cell>
          <cell r="M114">
            <v>44285</v>
          </cell>
          <cell r="N114" t="str">
            <v/>
          </cell>
          <cell r="O114">
            <v>12</v>
          </cell>
          <cell r="Q114">
            <v>0</v>
          </cell>
          <cell r="S114" t="str">
            <v>CDD</v>
          </cell>
          <cell r="T114" t="str">
            <v>Contractuel</v>
          </cell>
          <cell r="U114">
            <v>45078</v>
          </cell>
          <cell r="V114">
            <v>45138</v>
          </cell>
        </row>
        <row r="115">
          <cell r="A115">
            <v>528</v>
          </cell>
          <cell r="B115" t="str">
            <v>Madame</v>
          </cell>
          <cell r="C115" t="str">
            <v>DERBEL OLFA</v>
          </cell>
          <cell r="D115" t="str">
            <v>SAGE Tunisia</v>
          </cell>
          <cell r="E115" t="str">
            <v>PRODUCTION</v>
          </cell>
          <cell r="F115" t="str">
            <v>Couturière</v>
          </cell>
          <cell r="G115">
            <v>520</v>
          </cell>
          <cell r="H115" t="str">
            <v>Mabrourk Ben Moussa</v>
          </cell>
          <cell r="I115" t="str">
            <v>A</v>
          </cell>
          <cell r="J115" t="str">
            <v>DIRECTS</v>
          </cell>
          <cell r="K115" t="str">
            <v>Variable cost at standard</v>
          </cell>
          <cell r="L115" t="str">
            <v>OUVRIERE SPECIALISE</v>
          </cell>
          <cell r="M115">
            <v>44287</v>
          </cell>
          <cell r="N115" t="str">
            <v/>
          </cell>
          <cell r="O115">
            <v>12</v>
          </cell>
          <cell r="Q115">
            <v>0</v>
          </cell>
          <cell r="S115" t="str">
            <v>CDD</v>
          </cell>
          <cell r="T115" t="str">
            <v>Contractuel</v>
          </cell>
          <cell r="U115">
            <v>45078</v>
          </cell>
          <cell r="V115">
            <v>45138</v>
          </cell>
        </row>
        <row r="116">
          <cell r="A116">
            <v>529</v>
          </cell>
          <cell r="B116" t="str">
            <v>Madame</v>
          </cell>
          <cell r="C116" t="str">
            <v>OUSJI SIHEM</v>
          </cell>
          <cell r="D116" t="str">
            <v>SAGE Tunisia</v>
          </cell>
          <cell r="E116" t="str">
            <v>PRODUCTION</v>
          </cell>
          <cell r="F116" t="str">
            <v>Couturière</v>
          </cell>
          <cell r="G116">
            <v>520</v>
          </cell>
          <cell r="H116" t="str">
            <v>Mabrourk Ben Moussa</v>
          </cell>
          <cell r="I116" t="str">
            <v>A</v>
          </cell>
          <cell r="J116" t="str">
            <v>DIRECTS</v>
          </cell>
          <cell r="K116" t="str">
            <v>Variable cost at standard</v>
          </cell>
          <cell r="L116" t="str">
            <v>OUVRIERE SPECIALISE</v>
          </cell>
          <cell r="M116">
            <v>44287</v>
          </cell>
          <cell r="N116" t="str">
            <v/>
          </cell>
          <cell r="O116">
            <v>12</v>
          </cell>
          <cell r="Q116">
            <v>0</v>
          </cell>
          <cell r="S116" t="str">
            <v>CDD</v>
          </cell>
          <cell r="T116" t="str">
            <v>Contractuel</v>
          </cell>
          <cell r="U116">
            <v>45078</v>
          </cell>
          <cell r="V116">
            <v>45138</v>
          </cell>
        </row>
        <row r="117">
          <cell r="A117">
            <v>530</v>
          </cell>
          <cell r="B117" t="str">
            <v>Madame</v>
          </cell>
          <cell r="C117" t="str">
            <v>BELHECHMI ZOUHAIRA</v>
          </cell>
          <cell r="D117" t="str">
            <v>SAGE Tunisia</v>
          </cell>
          <cell r="E117" t="str">
            <v>PRODUCTION</v>
          </cell>
          <cell r="F117" t="str">
            <v>Couturière</v>
          </cell>
          <cell r="G117">
            <v>520</v>
          </cell>
          <cell r="H117" t="str">
            <v>Mabrourk Ben Moussa</v>
          </cell>
          <cell r="I117" t="str">
            <v>A</v>
          </cell>
          <cell r="J117" t="str">
            <v>DIRECTS</v>
          </cell>
          <cell r="K117" t="str">
            <v>Variable cost at standard</v>
          </cell>
          <cell r="L117" t="str">
            <v>OUVRIERE SPECIALISE</v>
          </cell>
          <cell r="M117">
            <v>44287</v>
          </cell>
          <cell r="N117" t="str">
            <v/>
          </cell>
          <cell r="O117">
            <v>12</v>
          </cell>
          <cell r="Q117">
            <v>0</v>
          </cell>
          <cell r="S117" t="str">
            <v>CDD</v>
          </cell>
          <cell r="T117" t="str">
            <v>Contractuel</v>
          </cell>
          <cell r="U117">
            <v>45078</v>
          </cell>
          <cell r="V117">
            <v>45138</v>
          </cell>
        </row>
        <row r="118">
          <cell r="A118">
            <v>535</v>
          </cell>
          <cell r="B118" t="str">
            <v>Madame</v>
          </cell>
          <cell r="C118" t="str">
            <v>ARBI SOUKAINA</v>
          </cell>
          <cell r="D118" t="str">
            <v>SAGE Tunisia</v>
          </cell>
          <cell r="E118" t="str">
            <v>PRODUCTION</v>
          </cell>
          <cell r="F118" t="str">
            <v>Couturière</v>
          </cell>
          <cell r="G118">
            <v>520</v>
          </cell>
          <cell r="H118" t="str">
            <v>Mabrourk Ben Moussa</v>
          </cell>
          <cell r="I118" t="str">
            <v>A</v>
          </cell>
          <cell r="J118" t="str">
            <v>DIRECTS</v>
          </cell>
          <cell r="K118" t="str">
            <v>Variable cost at standard</v>
          </cell>
          <cell r="L118" t="str">
            <v>OUVRIERE SPECIALISE</v>
          </cell>
          <cell r="M118">
            <v>44287</v>
          </cell>
          <cell r="N118" t="str">
            <v/>
          </cell>
          <cell r="O118">
            <v>12</v>
          </cell>
          <cell r="Q118">
            <v>0</v>
          </cell>
          <cell r="S118" t="str">
            <v>CDD</v>
          </cell>
          <cell r="T118" t="str">
            <v>Contractuel</v>
          </cell>
          <cell r="U118">
            <v>45078</v>
          </cell>
          <cell r="V118">
            <v>45138</v>
          </cell>
        </row>
        <row r="119">
          <cell r="A119">
            <v>537</v>
          </cell>
          <cell r="B119" t="str">
            <v>Madame</v>
          </cell>
          <cell r="C119" t="str">
            <v>NAGHMOUCHI KHANSA</v>
          </cell>
          <cell r="D119" t="str">
            <v>SAGE Tunisia</v>
          </cell>
          <cell r="E119" t="str">
            <v>PRODUCTION</v>
          </cell>
          <cell r="F119" t="str">
            <v>Couturière</v>
          </cell>
          <cell r="G119">
            <v>520</v>
          </cell>
          <cell r="H119" t="str">
            <v>Mabrourk Ben Moussa</v>
          </cell>
          <cell r="I119" t="str">
            <v>A</v>
          </cell>
          <cell r="J119" t="str">
            <v>DIRECTS</v>
          </cell>
          <cell r="K119" t="str">
            <v>Variable cost at standard</v>
          </cell>
          <cell r="L119" t="str">
            <v>OUVRIERE SPECIALISE</v>
          </cell>
          <cell r="M119">
            <v>44287</v>
          </cell>
          <cell r="N119" t="str">
            <v/>
          </cell>
          <cell r="O119">
            <v>12</v>
          </cell>
          <cell r="Q119">
            <v>0</v>
          </cell>
          <cell r="S119" t="str">
            <v>CDD</v>
          </cell>
          <cell r="T119" t="str">
            <v>Contractuel</v>
          </cell>
          <cell r="U119">
            <v>45078</v>
          </cell>
          <cell r="V119">
            <v>45138</v>
          </cell>
        </row>
        <row r="120">
          <cell r="A120">
            <v>539</v>
          </cell>
          <cell r="B120" t="str">
            <v>Mlle</v>
          </cell>
          <cell r="C120" t="str">
            <v>HABIBI SIHEM</v>
          </cell>
          <cell r="D120" t="str">
            <v>SAGE Tunisia</v>
          </cell>
          <cell r="E120" t="str">
            <v>PRODUCTION</v>
          </cell>
          <cell r="F120" t="str">
            <v>Couturière</v>
          </cell>
          <cell r="G120">
            <v>520</v>
          </cell>
          <cell r="H120" t="str">
            <v>Mabrourk Ben Moussa</v>
          </cell>
          <cell r="I120" t="str">
            <v>A</v>
          </cell>
          <cell r="J120" t="str">
            <v>DIRECTS</v>
          </cell>
          <cell r="K120" t="str">
            <v>Variable cost at standard</v>
          </cell>
          <cell r="L120" t="str">
            <v>OUVRIERE SPECIALISE</v>
          </cell>
          <cell r="M120">
            <v>44287</v>
          </cell>
          <cell r="N120" t="str">
            <v/>
          </cell>
          <cell r="O120">
            <v>12</v>
          </cell>
          <cell r="Q120">
            <v>0</v>
          </cell>
          <cell r="S120" t="str">
            <v>CDD</v>
          </cell>
          <cell r="T120" t="str">
            <v>Contractuel</v>
          </cell>
          <cell r="U120">
            <v>45078</v>
          </cell>
          <cell r="V120">
            <v>45138</v>
          </cell>
        </row>
        <row r="121">
          <cell r="A121">
            <v>544</v>
          </cell>
          <cell r="B121" t="str">
            <v>Mlle</v>
          </cell>
          <cell r="C121" t="str">
            <v>ARBI NABILA</v>
          </cell>
          <cell r="D121" t="str">
            <v>SAGE Tunisia</v>
          </cell>
          <cell r="E121" t="str">
            <v>PRODUCTION</v>
          </cell>
          <cell r="F121" t="str">
            <v>Couturière</v>
          </cell>
          <cell r="G121">
            <v>520</v>
          </cell>
          <cell r="H121" t="str">
            <v>Mabrourk Ben Moussa</v>
          </cell>
          <cell r="I121" t="str">
            <v>A</v>
          </cell>
          <cell r="J121" t="str">
            <v>DIRECTS</v>
          </cell>
          <cell r="K121" t="str">
            <v>Variable cost at standard</v>
          </cell>
          <cell r="L121" t="str">
            <v>OUVRIERE SPECIALISE</v>
          </cell>
          <cell r="M121">
            <v>44293</v>
          </cell>
          <cell r="N121" t="str">
            <v/>
          </cell>
          <cell r="O121">
            <v>12</v>
          </cell>
          <cell r="Q121">
            <v>0</v>
          </cell>
          <cell r="S121" t="str">
            <v>CDD</v>
          </cell>
          <cell r="T121" t="str">
            <v>Contractuel</v>
          </cell>
          <cell r="U121">
            <v>45078</v>
          </cell>
          <cell r="V121">
            <v>45138</v>
          </cell>
        </row>
        <row r="122">
          <cell r="A122">
            <v>547</v>
          </cell>
          <cell r="B122" t="str">
            <v>Madame</v>
          </cell>
          <cell r="C122" t="str">
            <v>HAJRI NAOUEL</v>
          </cell>
          <cell r="D122" t="str">
            <v>SAGE Tunisia</v>
          </cell>
          <cell r="E122" t="str">
            <v>PRODUCTION</v>
          </cell>
          <cell r="F122" t="str">
            <v>Couturière</v>
          </cell>
          <cell r="G122">
            <v>520</v>
          </cell>
          <cell r="H122" t="str">
            <v>Mabrourk Ben Moussa</v>
          </cell>
          <cell r="I122" t="str">
            <v>A</v>
          </cell>
          <cell r="J122" t="str">
            <v>DIRECTS</v>
          </cell>
          <cell r="K122" t="str">
            <v>Variable cost at standard</v>
          </cell>
          <cell r="L122" t="str">
            <v>OUVRIERE SPECIALISE</v>
          </cell>
          <cell r="M122">
            <v>44298</v>
          </cell>
          <cell r="N122" t="str">
            <v/>
          </cell>
          <cell r="O122">
            <v>12</v>
          </cell>
          <cell r="Q122">
            <v>0</v>
          </cell>
          <cell r="S122" t="str">
            <v>CDD</v>
          </cell>
          <cell r="T122" t="str">
            <v>Contractuel</v>
          </cell>
          <cell r="U122">
            <v>45078</v>
          </cell>
          <cell r="V122">
            <v>45138</v>
          </cell>
        </row>
        <row r="123">
          <cell r="A123">
            <v>548</v>
          </cell>
          <cell r="B123" t="str">
            <v>Madame</v>
          </cell>
          <cell r="C123" t="str">
            <v>BEN BOUMAIZA LEILA</v>
          </cell>
          <cell r="D123" t="str">
            <v>SAGE Tunisia</v>
          </cell>
          <cell r="E123" t="str">
            <v>PRODUCTION</v>
          </cell>
          <cell r="F123" t="str">
            <v>Couturière</v>
          </cell>
          <cell r="G123">
            <v>520</v>
          </cell>
          <cell r="H123" t="str">
            <v>Mabrourk Ben Moussa</v>
          </cell>
          <cell r="I123" t="str">
            <v>A</v>
          </cell>
          <cell r="J123" t="str">
            <v>DIRECTS</v>
          </cell>
          <cell r="K123" t="str">
            <v>Variable cost at standard</v>
          </cell>
          <cell r="L123" t="str">
            <v>OUVRIERE SPECIALISE</v>
          </cell>
          <cell r="M123">
            <v>44302</v>
          </cell>
          <cell r="N123" t="str">
            <v/>
          </cell>
          <cell r="O123">
            <v>12</v>
          </cell>
          <cell r="Q123">
            <v>0</v>
          </cell>
          <cell r="S123" t="str">
            <v>CDD</v>
          </cell>
          <cell r="T123" t="str">
            <v>Contractuel</v>
          </cell>
          <cell r="U123">
            <v>45078</v>
          </cell>
          <cell r="V123">
            <v>45138</v>
          </cell>
        </row>
        <row r="124">
          <cell r="A124">
            <v>551</v>
          </cell>
          <cell r="B124" t="str">
            <v>Madame</v>
          </cell>
          <cell r="C124" t="str">
            <v>DRIDI FATMA</v>
          </cell>
          <cell r="D124" t="str">
            <v>SAGE Tunisia</v>
          </cell>
          <cell r="E124" t="str">
            <v>PRODUCTION</v>
          </cell>
          <cell r="F124" t="str">
            <v>Couturière</v>
          </cell>
          <cell r="G124">
            <v>520</v>
          </cell>
          <cell r="H124" t="str">
            <v>Mabrourk Ben Moussa</v>
          </cell>
          <cell r="I124" t="str">
            <v>A</v>
          </cell>
          <cell r="J124" t="str">
            <v>DIRECTS</v>
          </cell>
          <cell r="K124" t="str">
            <v>Variable cost at standard</v>
          </cell>
          <cell r="L124" t="str">
            <v>OUVRIERE SPECIALISE</v>
          </cell>
          <cell r="M124">
            <v>44302</v>
          </cell>
          <cell r="N124" t="str">
            <v/>
          </cell>
          <cell r="O124">
            <v>12</v>
          </cell>
          <cell r="Q124">
            <v>0</v>
          </cell>
          <cell r="S124" t="str">
            <v>CDD</v>
          </cell>
          <cell r="T124" t="str">
            <v>Contractuel</v>
          </cell>
          <cell r="U124">
            <v>45078</v>
          </cell>
          <cell r="V124">
            <v>45138</v>
          </cell>
        </row>
        <row r="125">
          <cell r="A125">
            <v>566</v>
          </cell>
          <cell r="B125" t="str">
            <v>Madame</v>
          </cell>
          <cell r="C125" t="str">
            <v>OUERGHEMI RADHIA</v>
          </cell>
          <cell r="D125" t="str">
            <v>SAGE Tunisia</v>
          </cell>
          <cell r="E125" t="str">
            <v>PRODUCTION</v>
          </cell>
          <cell r="F125" t="str">
            <v>Couturière</v>
          </cell>
          <cell r="G125">
            <v>520</v>
          </cell>
          <cell r="H125" t="str">
            <v>Mabrourk Ben Moussa</v>
          </cell>
          <cell r="I125" t="str">
            <v>A</v>
          </cell>
          <cell r="J125" t="str">
            <v>DIRECTS</v>
          </cell>
          <cell r="K125" t="str">
            <v>Variable cost at standard</v>
          </cell>
          <cell r="L125" t="str">
            <v>OUVRIERE SPECIALISE</v>
          </cell>
          <cell r="M125">
            <v>44305</v>
          </cell>
          <cell r="N125" t="str">
            <v/>
          </cell>
          <cell r="O125">
            <v>12</v>
          </cell>
          <cell r="Q125">
            <v>0</v>
          </cell>
          <cell r="S125" t="str">
            <v>CDD</v>
          </cell>
          <cell r="T125" t="str">
            <v>Contractuel</v>
          </cell>
          <cell r="U125">
            <v>45078</v>
          </cell>
          <cell r="V125">
            <v>45138</v>
          </cell>
        </row>
        <row r="126">
          <cell r="A126">
            <v>569</v>
          </cell>
          <cell r="B126" t="str">
            <v>Madame</v>
          </cell>
          <cell r="C126" t="str">
            <v>RIAHI JAWIDA</v>
          </cell>
          <cell r="D126" t="str">
            <v>SAGE Tunisia</v>
          </cell>
          <cell r="E126" t="str">
            <v>PRODUCTION</v>
          </cell>
          <cell r="F126" t="str">
            <v>Couturière</v>
          </cell>
          <cell r="G126">
            <v>520</v>
          </cell>
          <cell r="H126" t="str">
            <v>Mabrourk Ben Moussa</v>
          </cell>
          <cell r="I126" t="str">
            <v>A</v>
          </cell>
          <cell r="J126" t="str">
            <v>DIRECTS</v>
          </cell>
          <cell r="K126" t="str">
            <v>Variable cost at standard</v>
          </cell>
          <cell r="L126" t="str">
            <v>OUVRIERE SPECIALISE</v>
          </cell>
          <cell r="M126">
            <v>44306</v>
          </cell>
          <cell r="N126" t="str">
            <v/>
          </cell>
          <cell r="O126">
            <v>12</v>
          </cell>
          <cell r="Q126">
            <v>0</v>
          </cell>
          <cell r="S126" t="str">
            <v>CDD</v>
          </cell>
          <cell r="T126" t="str">
            <v>Contractuel</v>
          </cell>
          <cell r="U126">
            <v>45078</v>
          </cell>
          <cell r="V126">
            <v>45138</v>
          </cell>
        </row>
        <row r="127">
          <cell r="A127">
            <v>571</v>
          </cell>
          <cell r="B127" t="str">
            <v>Mlle</v>
          </cell>
          <cell r="C127" t="str">
            <v>NOUACHRI AMENI</v>
          </cell>
          <cell r="D127" t="str">
            <v>SAGE Tunisia</v>
          </cell>
          <cell r="E127" t="str">
            <v>PRODUCTION</v>
          </cell>
          <cell r="F127" t="str">
            <v>Couturière</v>
          </cell>
          <cell r="G127">
            <v>520</v>
          </cell>
          <cell r="H127" t="str">
            <v>Mabrourk Ben Moussa</v>
          </cell>
          <cell r="I127" t="str">
            <v>A</v>
          </cell>
          <cell r="J127" t="str">
            <v>DIRECTS</v>
          </cell>
          <cell r="K127" t="str">
            <v>Variable cost at standard</v>
          </cell>
          <cell r="L127" t="str">
            <v>OUVRIERE SPECIALISE</v>
          </cell>
          <cell r="M127">
            <v>44306</v>
          </cell>
          <cell r="N127" t="str">
            <v/>
          </cell>
          <cell r="O127">
            <v>12</v>
          </cell>
          <cell r="Q127">
            <v>0</v>
          </cell>
          <cell r="S127" t="str">
            <v>CDD</v>
          </cell>
          <cell r="T127" t="str">
            <v>Contractuel</v>
          </cell>
          <cell r="U127">
            <v>45078</v>
          </cell>
          <cell r="V127">
            <v>45138</v>
          </cell>
        </row>
        <row r="128">
          <cell r="A128">
            <v>576</v>
          </cell>
          <cell r="B128" t="str">
            <v>Mlle</v>
          </cell>
          <cell r="C128" t="str">
            <v>IBRAHEM ASMA</v>
          </cell>
          <cell r="D128" t="str">
            <v>SAGE Tunisia</v>
          </cell>
          <cell r="E128" t="str">
            <v>PRODUCTION</v>
          </cell>
          <cell r="F128" t="str">
            <v>Couturière</v>
          </cell>
          <cell r="G128">
            <v>520</v>
          </cell>
          <cell r="H128" t="str">
            <v>Mabrourk Ben Moussa</v>
          </cell>
          <cell r="I128" t="str">
            <v>A</v>
          </cell>
          <cell r="J128" t="str">
            <v>DIRECTS</v>
          </cell>
          <cell r="K128" t="str">
            <v>Variable cost at standard</v>
          </cell>
          <cell r="L128" t="str">
            <v>OUVRIERE SPECIALISE</v>
          </cell>
          <cell r="M128">
            <v>44319</v>
          </cell>
          <cell r="N128" t="str">
            <v/>
          </cell>
          <cell r="O128">
            <v>12</v>
          </cell>
          <cell r="Q128">
            <v>0</v>
          </cell>
          <cell r="S128" t="str">
            <v>CDD</v>
          </cell>
          <cell r="T128" t="str">
            <v>Contractuel</v>
          </cell>
          <cell r="U128">
            <v>45078</v>
          </cell>
          <cell r="V128">
            <v>45138</v>
          </cell>
        </row>
        <row r="129">
          <cell r="A129">
            <v>583</v>
          </cell>
          <cell r="B129" t="str">
            <v>Monsieur</v>
          </cell>
          <cell r="C129" t="str">
            <v>FERCHICHI ACHRAF</v>
          </cell>
          <cell r="D129" t="str">
            <v>SAGE Tunisia</v>
          </cell>
          <cell r="E129" t="str">
            <v>PRODUCTION</v>
          </cell>
          <cell r="F129" t="str">
            <v>Contrôle Qualité</v>
          </cell>
          <cell r="G129">
            <v>520</v>
          </cell>
          <cell r="H129" t="str">
            <v>Mabrourk Ben Moussa</v>
          </cell>
          <cell r="I129" t="str">
            <v>A</v>
          </cell>
          <cell r="J129" t="str">
            <v>INDIRECTS</v>
          </cell>
          <cell r="K129" t="str">
            <v>Variable cost at standard</v>
          </cell>
          <cell r="L129" t="str">
            <v>Contrôleur Qualité</v>
          </cell>
          <cell r="M129">
            <v>44333</v>
          </cell>
          <cell r="N129" t="str">
            <v/>
          </cell>
          <cell r="O129">
            <v>12</v>
          </cell>
          <cell r="Q129">
            <v>0</v>
          </cell>
          <cell r="S129" t="str">
            <v>CDD</v>
          </cell>
          <cell r="T129" t="str">
            <v>Contractuel</v>
          </cell>
          <cell r="U129">
            <v>45078</v>
          </cell>
          <cell r="V129">
            <v>45138</v>
          </cell>
        </row>
        <row r="130">
          <cell r="A130">
            <v>773</v>
          </cell>
          <cell r="B130" t="str">
            <v>Monsieur</v>
          </cell>
          <cell r="C130" t="str">
            <v>AMDOUNI ALI</v>
          </cell>
          <cell r="D130" t="str">
            <v>SAGE Tunisia</v>
          </cell>
          <cell r="E130" t="str">
            <v>PRODUCTION</v>
          </cell>
          <cell r="F130" t="str">
            <v>WIRE</v>
          </cell>
          <cell r="G130">
            <v>520</v>
          </cell>
          <cell r="H130" t="str">
            <v>Mabrourk Ben Moussa</v>
          </cell>
          <cell r="I130" t="str">
            <v>A</v>
          </cell>
          <cell r="J130" t="str">
            <v>DIRECTS</v>
          </cell>
          <cell r="K130" t="str">
            <v>Variable cost at standard</v>
          </cell>
          <cell r="L130" t="str">
            <v>OUVRIER SPECIALISE</v>
          </cell>
          <cell r="M130">
            <v>44560</v>
          </cell>
          <cell r="O130">
            <v>12</v>
          </cell>
          <cell r="Q130">
            <v>0</v>
          </cell>
          <cell r="S130" t="str">
            <v>CDD</v>
          </cell>
          <cell r="T130" t="str">
            <v>Contractuel</v>
          </cell>
          <cell r="U130">
            <v>45078</v>
          </cell>
          <cell r="V130">
            <v>45107</v>
          </cell>
        </row>
        <row r="131">
          <cell r="A131">
            <v>798</v>
          </cell>
          <cell r="B131" t="str">
            <v>Monsieur</v>
          </cell>
          <cell r="C131" t="str">
            <v>DAAGI AKRAM</v>
          </cell>
          <cell r="D131" t="str">
            <v>SAGE Tunisia</v>
          </cell>
          <cell r="E131" t="str">
            <v>PRODUCTION</v>
          </cell>
          <cell r="F131" t="str">
            <v>WIRE</v>
          </cell>
          <cell r="G131">
            <v>520</v>
          </cell>
          <cell r="H131" t="str">
            <v>Mabrourk Ben Moussa</v>
          </cell>
          <cell r="I131" t="str">
            <v>A</v>
          </cell>
          <cell r="J131" t="str">
            <v>DIRECTS</v>
          </cell>
          <cell r="K131" t="str">
            <v>Variable cost at standard</v>
          </cell>
          <cell r="L131" t="str">
            <v>OUVRIER ORDINAIRE</v>
          </cell>
          <cell r="M131">
            <v>44579</v>
          </cell>
          <cell r="O131">
            <v>12</v>
          </cell>
          <cell r="Q131">
            <v>0</v>
          </cell>
          <cell r="S131" t="str">
            <v>CDD</v>
          </cell>
          <cell r="T131" t="str">
            <v>Contractuel</v>
          </cell>
          <cell r="U131">
            <v>45078</v>
          </cell>
          <cell r="V131">
            <v>45107</v>
          </cell>
        </row>
        <row r="132">
          <cell r="A132">
            <v>859</v>
          </cell>
          <cell r="B132" t="str">
            <v>Monsieur</v>
          </cell>
          <cell r="C132" t="str">
            <v>AKERMI AHMED</v>
          </cell>
          <cell r="D132" t="str">
            <v>SAGE Tunisia</v>
          </cell>
          <cell r="E132" t="str">
            <v>PRODUCTION</v>
          </cell>
          <cell r="F132" t="str">
            <v>WIRE</v>
          </cell>
          <cell r="G132">
            <v>520</v>
          </cell>
          <cell r="H132" t="str">
            <v>Mabrourk Ben Moussa</v>
          </cell>
          <cell r="I132" t="str">
            <v>A</v>
          </cell>
          <cell r="J132" t="str">
            <v>DIRECTS</v>
          </cell>
          <cell r="K132" t="str">
            <v>Variable cost at standard</v>
          </cell>
          <cell r="L132" t="str">
            <v>OUVRIER SPECIALISE</v>
          </cell>
          <cell r="M132">
            <v>44610</v>
          </cell>
          <cell r="O132">
            <v>12</v>
          </cell>
          <cell r="Q132">
            <v>0</v>
          </cell>
          <cell r="S132" t="str">
            <v>CDD</v>
          </cell>
          <cell r="T132" t="str">
            <v>Contractuel</v>
          </cell>
          <cell r="U132">
            <v>45078</v>
          </cell>
          <cell r="V132">
            <v>45107</v>
          </cell>
        </row>
        <row r="133">
          <cell r="A133">
            <v>902</v>
          </cell>
          <cell r="B133" t="str">
            <v>Monsieur</v>
          </cell>
          <cell r="C133" t="str">
            <v>BEJI BILEL</v>
          </cell>
          <cell r="D133" t="str">
            <v>SAGE Tunisia</v>
          </cell>
          <cell r="E133" t="str">
            <v>PRODUCTION</v>
          </cell>
          <cell r="F133" t="str">
            <v>WIRE</v>
          </cell>
          <cell r="G133">
            <v>520</v>
          </cell>
          <cell r="H133" t="str">
            <v>Mabrourk Ben Moussa</v>
          </cell>
          <cell r="I133" t="str">
            <v>A</v>
          </cell>
          <cell r="J133" t="str">
            <v>DIRECTS</v>
          </cell>
          <cell r="K133" t="str">
            <v>Variable cost at standard</v>
          </cell>
          <cell r="L133" t="str">
            <v>OUVRIER SPECIALISE</v>
          </cell>
          <cell r="M133">
            <v>44650</v>
          </cell>
          <cell r="N133" t="str">
            <v/>
          </cell>
          <cell r="O133">
            <v>12</v>
          </cell>
          <cell r="Q133">
            <v>0</v>
          </cell>
          <cell r="S133" t="str">
            <v>CDD</v>
          </cell>
          <cell r="T133" t="str">
            <v>Contractuel</v>
          </cell>
          <cell r="U133">
            <v>45078</v>
          </cell>
          <cell r="V133">
            <v>45107</v>
          </cell>
        </row>
        <row r="134">
          <cell r="A134">
            <v>903</v>
          </cell>
          <cell r="B134" t="str">
            <v>Monsieur</v>
          </cell>
          <cell r="C134" t="str">
            <v>MOUHBI KHALIL</v>
          </cell>
          <cell r="D134" t="str">
            <v>SAGE Tunisia</v>
          </cell>
          <cell r="E134" t="str">
            <v>PRODUCTION</v>
          </cell>
          <cell r="F134" t="str">
            <v>WIRE</v>
          </cell>
          <cell r="G134">
            <v>520</v>
          </cell>
          <cell r="H134" t="str">
            <v>Mabrourk Ben Moussa</v>
          </cell>
          <cell r="I134" t="str">
            <v>A</v>
          </cell>
          <cell r="J134" t="str">
            <v>DIRECTS</v>
          </cell>
          <cell r="K134" t="str">
            <v>Variable cost at standard</v>
          </cell>
          <cell r="L134" t="str">
            <v>OUVRIER SPECIALISE</v>
          </cell>
          <cell r="M134">
            <v>44651</v>
          </cell>
          <cell r="O134">
            <v>12</v>
          </cell>
          <cell r="Q134">
            <v>0</v>
          </cell>
          <cell r="S134" t="str">
            <v>CDD</v>
          </cell>
          <cell r="T134" t="str">
            <v>Contractuel</v>
          </cell>
          <cell r="U134">
            <v>45078</v>
          </cell>
          <cell r="V134">
            <v>45107</v>
          </cell>
        </row>
        <row r="135">
          <cell r="A135">
            <v>1330</v>
          </cell>
          <cell r="B135" t="str">
            <v>Mlle</v>
          </cell>
          <cell r="C135" t="str">
            <v>DAAGI AMAL</v>
          </cell>
          <cell r="D135" t="str">
            <v>SAGE Tunisia</v>
          </cell>
          <cell r="E135" t="str">
            <v>PRODUCTION</v>
          </cell>
          <cell r="F135" t="str">
            <v>WIRE</v>
          </cell>
          <cell r="G135">
            <v>520</v>
          </cell>
          <cell r="H135" t="str">
            <v>Mabrourk Ben Moussa</v>
          </cell>
          <cell r="I135" t="str">
            <v>A</v>
          </cell>
          <cell r="J135" t="str">
            <v>DIRECTS</v>
          </cell>
          <cell r="K135" t="str">
            <v>Variable cost at standard</v>
          </cell>
          <cell r="L135" t="str">
            <v>OUVRIERE SPECIALISE</v>
          </cell>
          <cell r="M135">
            <v>44993</v>
          </cell>
          <cell r="O135">
            <v>12</v>
          </cell>
          <cell r="Q135">
            <v>0</v>
          </cell>
          <cell r="S135" t="str">
            <v>CDD</v>
          </cell>
          <cell r="T135" t="str">
            <v>Contractuel</v>
          </cell>
          <cell r="U135">
            <v>45078</v>
          </cell>
          <cell r="V135">
            <v>45107</v>
          </cell>
        </row>
        <row r="136">
          <cell r="A136">
            <v>1437</v>
          </cell>
          <cell r="B136" t="str">
            <v>Madame</v>
          </cell>
          <cell r="C136" t="str">
            <v>SAADALLAH IMEN</v>
          </cell>
          <cell r="D136" t="str">
            <v>SAGE Tunisia</v>
          </cell>
          <cell r="E136" t="str">
            <v>PRODUCTION</v>
          </cell>
          <cell r="F136" t="str">
            <v>Couturière</v>
          </cell>
          <cell r="G136">
            <v>520</v>
          </cell>
          <cell r="H136" t="str">
            <v>Mabrourk Ben Moussa</v>
          </cell>
          <cell r="I136" t="str">
            <v>A</v>
          </cell>
          <cell r="J136" t="str">
            <v>DIRECTS</v>
          </cell>
          <cell r="K136" t="str">
            <v>Variable cost at standard</v>
          </cell>
          <cell r="L136" t="str">
            <v>OUVRIER SPECIALISE</v>
          </cell>
          <cell r="M136">
            <v>45043</v>
          </cell>
          <cell r="Q136">
            <v>45056</v>
          </cell>
          <cell r="S136" t="str">
            <v>CDD</v>
          </cell>
          <cell r="T136" t="str">
            <v>Contractuel</v>
          </cell>
          <cell r="U136">
            <v>45078</v>
          </cell>
          <cell r="V136">
            <v>45107</v>
          </cell>
        </row>
        <row r="137">
          <cell r="A137">
            <v>1452</v>
          </cell>
          <cell r="B137" t="str">
            <v>Mlle</v>
          </cell>
          <cell r="C137" t="str">
            <v>JELASSI NOURA</v>
          </cell>
          <cell r="D137" t="str">
            <v>SAGE Tunisia</v>
          </cell>
          <cell r="E137" t="str">
            <v>PRODUCTION</v>
          </cell>
          <cell r="F137" t="str">
            <v>Alimentatrice</v>
          </cell>
          <cell r="G137">
            <v>520</v>
          </cell>
          <cell r="H137" t="str">
            <v>Mabrourk Ben Moussa</v>
          </cell>
          <cell r="I137" t="str">
            <v>A</v>
          </cell>
          <cell r="J137" t="str">
            <v>DIRECTS</v>
          </cell>
          <cell r="K137" t="str">
            <v>Variable cost at standard</v>
          </cell>
          <cell r="L137" t="str">
            <v>OUVRIER SPECIALISE</v>
          </cell>
          <cell r="M137">
            <v>45050</v>
          </cell>
          <cell r="Q137">
            <v>0</v>
          </cell>
          <cell r="S137" t="str">
            <v>CDD</v>
          </cell>
          <cell r="T137" t="str">
            <v>Contractuel</v>
          </cell>
          <cell r="U137">
            <v>45078</v>
          </cell>
          <cell r="V137">
            <v>45107</v>
          </cell>
        </row>
        <row r="138">
          <cell r="A138">
            <v>1454</v>
          </cell>
          <cell r="B138" t="str">
            <v>Madame</v>
          </cell>
          <cell r="C138" t="str">
            <v>HAMMAMI CHAIMA</v>
          </cell>
          <cell r="D138" t="str">
            <v>SAGE Tunisia</v>
          </cell>
          <cell r="E138" t="str">
            <v>PRODUCTION</v>
          </cell>
          <cell r="F138" t="str">
            <v>WIRE</v>
          </cell>
          <cell r="G138">
            <v>520</v>
          </cell>
          <cell r="H138" t="str">
            <v>Mabrourk Ben Moussa</v>
          </cell>
          <cell r="I138" t="str">
            <v>A</v>
          </cell>
          <cell r="J138" t="str">
            <v>DIRECTS</v>
          </cell>
          <cell r="K138" t="str">
            <v>Variable cost at standard</v>
          </cell>
          <cell r="L138" t="str">
            <v>OUVRIER SPECIALISE</v>
          </cell>
          <cell r="M138">
            <v>45050</v>
          </cell>
          <cell r="Q138">
            <v>0</v>
          </cell>
          <cell r="S138" t="str">
            <v>CDD</v>
          </cell>
          <cell r="T138" t="str">
            <v>Contractuel</v>
          </cell>
          <cell r="U138">
            <v>45078</v>
          </cell>
          <cell r="V138">
            <v>45107</v>
          </cell>
        </row>
        <row r="139">
          <cell r="A139">
            <v>20</v>
          </cell>
          <cell r="B139" t="str">
            <v>Madame</v>
          </cell>
          <cell r="C139" t="str">
            <v>HAMMAMI SALWA</v>
          </cell>
          <cell r="D139" t="str">
            <v>SAGE Tunisia</v>
          </cell>
          <cell r="E139" t="str">
            <v>PRODUCTION</v>
          </cell>
          <cell r="F139" t="str">
            <v>Couturière</v>
          </cell>
          <cell r="G139">
            <v>560</v>
          </cell>
          <cell r="H139" t="str">
            <v>Mabrourk Ben Moussa</v>
          </cell>
          <cell r="I139" t="str">
            <v>A</v>
          </cell>
          <cell r="J139" t="str">
            <v>DIRECTS</v>
          </cell>
          <cell r="K139" t="str">
            <v>Variable cost at standard</v>
          </cell>
          <cell r="L139" t="str">
            <v>OUVRIERE SPECIALISE</v>
          </cell>
          <cell r="M139">
            <v>43710</v>
          </cell>
          <cell r="N139" t="str">
            <v/>
          </cell>
          <cell r="O139">
            <v>12</v>
          </cell>
          <cell r="Q139">
            <v>0</v>
          </cell>
          <cell r="S139" t="str">
            <v>CDD</v>
          </cell>
          <cell r="T139" t="str">
            <v>Contractuel</v>
          </cell>
          <cell r="U139">
            <v>45078</v>
          </cell>
          <cell r="V139">
            <v>45138</v>
          </cell>
        </row>
        <row r="140">
          <cell r="A140">
            <v>30</v>
          </cell>
          <cell r="B140" t="str">
            <v>Mlle</v>
          </cell>
          <cell r="C140" t="str">
            <v>GHAZOUANI OUMAYMA</v>
          </cell>
          <cell r="D140" t="str">
            <v>SAGE Tunisia</v>
          </cell>
          <cell r="E140" t="str">
            <v>PRODUCTION</v>
          </cell>
          <cell r="F140" t="str">
            <v>Couturière</v>
          </cell>
          <cell r="G140">
            <v>560</v>
          </cell>
          <cell r="H140" t="str">
            <v>Mabrourk Ben Moussa</v>
          </cell>
          <cell r="I140" t="str">
            <v>A</v>
          </cell>
          <cell r="J140" t="str">
            <v>DIRECTS</v>
          </cell>
          <cell r="K140" t="str">
            <v>Variable cost at standard</v>
          </cell>
          <cell r="L140" t="str">
            <v>OUVRIERE SPECIALISE</v>
          </cell>
          <cell r="M140">
            <v>43749</v>
          </cell>
          <cell r="N140" t="str">
            <v/>
          </cell>
          <cell r="O140">
            <v>12</v>
          </cell>
          <cell r="Q140">
            <v>0</v>
          </cell>
          <cell r="S140" t="str">
            <v>CDD</v>
          </cell>
          <cell r="T140" t="str">
            <v>Contractuel</v>
          </cell>
          <cell r="U140">
            <v>45078</v>
          </cell>
          <cell r="V140">
            <v>45138</v>
          </cell>
        </row>
        <row r="141">
          <cell r="A141">
            <v>32</v>
          </cell>
          <cell r="B141" t="str">
            <v>Madame</v>
          </cell>
          <cell r="C141" t="str">
            <v>MATHLOUTHI JAMILA</v>
          </cell>
          <cell r="D141" t="str">
            <v>SAGE Tunisia</v>
          </cell>
          <cell r="E141" t="str">
            <v>PRODUCTION</v>
          </cell>
          <cell r="F141" t="str">
            <v>Couturière</v>
          </cell>
          <cell r="G141">
            <v>560</v>
          </cell>
          <cell r="H141" t="str">
            <v>Mabrourk Ben Moussa</v>
          </cell>
          <cell r="I141" t="str">
            <v>A</v>
          </cell>
          <cell r="J141" t="str">
            <v>DIRECTS</v>
          </cell>
          <cell r="K141" t="str">
            <v>Variable cost at standard</v>
          </cell>
          <cell r="L141" t="str">
            <v>OUVRIERE SPECIALISE</v>
          </cell>
          <cell r="M141">
            <v>43749</v>
          </cell>
          <cell r="N141" t="str">
            <v/>
          </cell>
          <cell r="O141">
            <v>12</v>
          </cell>
          <cell r="Q141">
            <v>0</v>
          </cell>
          <cell r="S141" t="str">
            <v>CDD</v>
          </cell>
          <cell r="T141" t="str">
            <v>Contractuel</v>
          </cell>
          <cell r="U141">
            <v>45078</v>
          </cell>
          <cell r="V141">
            <v>45138</v>
          </cell>
        </row>
        <row r="142">
          <cell r="A142">
            <v>51</v>
          </cell>
          <cell r="B142" t="str">
            <v>Madame</v>
          </cell>
          <cell r="C142" t="str">
            <v>GHANMI RAFIKA</v>
          </cell>
          <cell r="D142" t="str">
            <v>SAGE Tunisia</v>
          </cell>
          <cell r="E142" t="str">
            <v>PRODUCTION</v>
          </cell>
          <cell r="F142" t="str">
            <v>Couturière</v>
          </cell>
          <cell r="G142">
            <v>560</v>
          </cell>
          <cell r="H142" t="str">
            <v>Mabrourk Ben Moussa</v>
          </cell>
          <cell r="I142" t="str">
            <v>A</v>
          </cell>
          <cell r="J142" t="str">
            <v>DIRECTS</v>
          </cell>
          <cell r="K142" t="str">
            <v>Variable cost at standard</v>
          </cell>
          <cell r="L142" t="str">
            <v>OUVRIERE SPECIALISE</v>
          </cell>
          <cell r="M142">
            <v>43775</v>
          </cell>
          <cell r="N142" t="str">
            <v/>
          </cell>
          <cell r="O142">
            <v>12</v>
          </cell>
          <cell r="Q142">
            <v>0</v>
          </cell>
          <cell r="S142" t="str">
            <v>CDD</v>
          </cell>
          <cell r="T142" t="str">
            <v>Contractuel</v>
          </cell>
          <cell r="U142">
            <v>45078</v>
          </cell>
          <cell r="V142">
            <v>45138</v>
          </cell>
        </row>
        <row r="143">
          <cell r="A143">
            <v>59</v>
          </cell>
          <cell r="B143" t="str">
            <v>Madame</v>
          </cell>
          <cell r="C143" t="str">
            <v>TLICHET HANENE</v>
          </cell>
          <cell r="D143" t="str">
            <v>SAGE Tunisia</v>
          </cell>
          <cell r="E143" t="str">
            <v>PRODUCTION</v>
          </cell>
          <cell r="F143" t="str">
            <v>Couturière</v>
          </cell>
          <cell r="G143">
            <v>560</v>
          </cell>
          <cell r="H143" t="str">
            <v>Mabrourk Ben Moussa</v>
          </cell>
          <cell r="I143" t="str">
            <v>A</v>
          </cell>
          <cell r="J143" t="str">
            <v>DIRECTS</v>
          </cell>
          <cell r="K143" t="str">
            <v>Variable cost at standard</v>
          </cell>
          <cell r="L143" t="str">
            <v>OUVRIERE SPECIALISE</v>
          </cell>
          <cell r="M143">
            <v>43780</v>
          </cell>
          <cell r="N143" t="str">
            <v/>
          </cell>
          <cell r="O143">
            <v>12</v>
          </cell>
          <cell r="Q143">
            <v>0</v>
          </cell>
          <cell r="S143" t="str">
            <v>CDD</v>
          </cell>
          <cell r="T143" t="str">
            <v>Contractuel</v>
          </cell>
          <cell r="U143">
            <v>45078</v>
          </cell>
          <cell r="V143">
            <v>45138</v>
          </cell>
        </row>
        <row r="144">
          <cell r="A144">
            <v>62</v>
          </cell>
          <cell r="B144" t="str">
            <v>Mlle</v>
          </cell>
          <cell r="C144" t="str">
            <v>AOUINI SANA</v>
          </cell>
          <cell r="D144" t="str">
            <v>SAGE Tunisia</v>
          </cell>
          <cell r="E144" t="str">
            <v>PRODUCTION</v>
          </cell>
          <cell r="F144" t="str">
            <v>Couturière</v>
          </cell>
          <cell r="G144">
            <v>560</v>
          </cell>
          <cell r="H144" t="str">
            <v>Mabrourk Ben Moussa</v>
          </cell>
          <cell r="I144" t="str">
            <v>A</v>
          </cell>
          <cell r="J144" t="str">
            <v>DIRECTS</v>
          </cell>
          <cell r="K144" t="str">
            <v>Variable cost at standard</v>
          </cell>
          <cell r="L144" t="str">
            <v>OUVRIERE SPECIALISE</v>
          </cell>
          <cell r="M144">
            <v>43780</v>
          </cell>
          <cell r="N144" t="str">
            <v/>
          </cell>
          <cell r="O144">
            <v>12</v>
          </cell>
          <cell r="Q144">
            <v>0</v>
          </cell>
          <cell r="S144" t="str">
            <v>CDD</v>
          </cell>
          <cell r="T144" t="str">
            <v>Contractuel</v>
          </cell>
          <cell r="U144">
            <v>45078</v>
          </cell>
          <cell r="V144">
            <v>45138</v>
          </cell>
        </row>
        <row r="145">
          <cell r="A145">
            <v>68</v>
          </cell>
          <cell r="B145" t="str">
            <v>Madame</v>
          </cell>
          <cell r="C145" t="str">
            <v>JABRI RABIAA</v>
          </cell>
          <cell r="D145" t="str">
            <v>SAGE Tunisia</v>
          </cell>
          <cell r="E145" t="str">
            <v>PRODUCTION</v>
          </cell>
          <cell r="F145" t="str">
            <v>Couturière</v>
          </cell>
          <cell r="G145">
            <v>560</v>
          </cell>
          <cell r="H145" t="str">
            <v>Mabrourk Ben Moussa</v>
          </cell>
          <cell r="I145" t="str">
            <v>A</v>
          </cell>
          <cell r="J145" t="str">
            <v>DIRECTS</v>
          </cell>
          <cell r="K145" t="str">
            <v>Variable cost at standard</v>
          </cell>
          <cell r="L145" t="str">
            <v>OUVRIERE SPECIALISE</v>
          </cell>
          <cell r="M145">
            <v>43781</v>
          </cell>
          <cell r="N145" t="str">
            <v/>
          </cell>
          <cell r="O145">
            <v>12</v>
          </cell>
          <cell r="Q145">
            <v>0</v>
          </cell>
          <cell r="S145" t="str">
            <v>CDD</v>
          </cell>
          <cell r="T145" t="str">
            <v>Contractuel</v>
          </cell>
          <cell r="U145">
            <v>45078</v>
          </cell>
          <cell r="V145">
            <v>45138</v>
          </cell>
        </row>
        <row r="146">
          <cell r="A146">
            <v>69</v>
          </cell>
          <cell r="B146" t="str">
            <v>Madame</v>
          </cell>
          <cell r="C146" t="str">
            <v>HAGUI RAHMA</v>
          </cell>
          <cell r="D146" t="str">
            <v>SAGE Tunisia</v>
          </cell>
          <cell r="E146" t="str">
            <v>PRODUCTION</v>
          </cell>
          <cell r="F146" t="str">
            <v>Couturière</v>
          </cell>
          <cell r="G146">
            <v>560</v>
          </cell>
          <cell r="H146" t="str">
            <v>Mabrourk Ben Moussa</v>
          </cell>
          <cell r="I146" t="str">
            <v>A</v>
          </cell>
          <cell r="J146" t="str">
            <v>DIRECTS</v>
          </cell>
          <cell r="K146" t="str">
            <v>Variable cost at standard</v>
          </cell>
          <cell r="L146" t="str">
            <v>OUVRIERE SPECIALISE</v>
          </cell>
          <cell r="M146">
            <v>43782</v>
          </cell>
          <cell r="N146" t="str">
            <v/>
          </cell>
          <cell r="O146">
            <v>12</v>
          </cell>
          <cell r="Q146">
            <v>0</v>
          </cell>
          <cell r="S146" t="str">
            <v>CDD</v>
          </cell>
          <cell r="T146" t="str">
            <v>Contractuel</v>
          </cell>
          <cell r="U146">
            <v>45078</v>
          </cell>
          <cell r="V146">
            <v>45138</v>
          </cell>
        </row>
        <row r="147">
          <cell r="A147">
            <v>79</v>
          </cell>
          <cell r="B147" t="str">
            <v>Mlle</v>
          </cell>
          <cell r="C147" t="str">
            <v>JRIDI NOURA</v>
          </cell>
          <cell r="D147" t="str">
            <v>SAGE Tunisia</v>
          </cell>
          <cell r="E147" t="str">
            <v>PRODUCTION</v>
          </cell>
          <cell r="F147" t="str">
            <v>Couturière</v>
          </cell>
          <cell r="G147">
            <v>560</v>
          </cell>
          <cell r="H147" t="str">
            <v>Mabrourk Ben Moussa</v>
          </cell>
          <cell r="I147" t="str">
            <v>A</v>
          </cell>
          <cell r="J147" t="str">
            <v>DIRECTS</v>
          </cell>
          <cell r="K147" t="str">
            <v>Variable cost at standard</v>
          </cell>
          <cell r="L147" t="str">
            <v>OUVRIERE SPECIALISE</v>
          </cell>
          <cell r="M147">
            <v>43805</v>
          </cell>
          <cell r="N147" t="str">
            <v/>
          </cell>
          <cell r="O147">
            <v>12</v>
          </cell>
          <cell r="Q147">
            <v>0</v>
          </cell>
          <cell r="S147" t="str">
            <v>CDD</v>
          </cell>
          <cell r="T147" t="str">
            <v>Contractuel</v>
          </cell>
          <cell r="U147">
            <v>45078</v>
          </cell>
          <cell r="V147">
            <v>45138</v>
          </cell>
        </row>
        <row r="148">
          <cell r="A148">
            <v>86</v>
          </cell>
          <cell r="B148" t="str">
            <v>Mlle</v>
          </cell>
          <cell r="C148" t="str">
            <v>ZOUAGHI  ASMA</v>
          </cell>
          <cell r="D148" t="str">
            <v>SAGE Tunisia</v>
          </cell>
          <cell r="E148" t="str">
            <v>PRODUCTION</v>
          </cell>
          <cell r="F148" t="str">
            <v>Couturière</v>
          </cell>
          <cell r="G148">
            <v>560</v>
          </cell>
          <cell r="H148" t="str">
            <v>Mabrourk Ben Moussa</v>
          </cell>
          <cell r="I148" t="str">
            <v>A</v>
          </cell>
          <cell r="J148" t="str">
            <v>DIRECTS</v>
          </cell>
          <cell r="K148" t="str">
            <v>Variable cost at standard</v>
          </cell>
          <cell r="L148" t="str">
            <v>OUVRIERE SPECIALISE</v>
          </cell>
          <cell r="M148">
            <v>43813</v>
          </cell>
          <cell r="N148" t="str">
            <v/>
          </cell>
          <cell r="O148">
            <v>12</v>
          </cell>
          <cell r="Q148">
            <v>0</v>
          </cell>
          <cell r="S148" t="str">
            <v>CDD</v>
          </cell>
          <cell r="T148" t="str">
            <v>Contractuel</v>
          </cell>
          <cell r="U148">
            <v>45078</v>
          </cell>
          <cell r="V148">
            <v>45138</v>
          </cell>
        </row>
        <row r="149">
          <cell r="A149">
            <v>96</v>
          </cell>
          <cell r="B149" t="str">
            <v>Mlle</v>
          </cell>
          <cell r="C149" t="str">
            <v>CHEFRIDI DORSAF</v>
          </cell>
          <cell r="D149" t="str">
            <v>SAGE Tunisia</v>
          </cell>
          <cell r="E149" t="str">
            <v>PRODUCTION</v>
          </cell>
          <cell r="F149" t="str">
            <v>Couturière</v>
          </cell>
          <cell r="G149">
            <v>560</v>
          </cell>
          <cell r="H149" t="str">
            <v>Mabrourk Ben Moussa</v>
          </cell>
          <cell r="I149" t="str">
            <v>A</v>
          </cell>
          <cell r="J149" t="str">
            <v>DIRECTS</v>
          </cell>
          <cell r="K149" t="str">
            <v>Variable cost at standard</v>
          </cell>
          <cell r="L149" t="str">
            <v>OUVRIERE SPECIALISE</v>
          </cell>
          <cell r="M149">
            <v>43813</v>
          </cell>
          <cell r="N149" t="str">
            <v/>
          </cell>
          <cell r="O149">
            <v>12</v>
          </cell>
          <cell r="Q149">
            <v>0</v>
          </cell>
          <cell r="S149" t="str">
            <v>CDD</v>
          </cell>
          <cell r="T149" t="str">
            <v>Contractuel</v>
          </cell>
          <cell r="U149">
            <v>45078</v>
          </cell>
          <cell r="V149">
            <v>45138</v>
          </cell>
        </row>
        <row r="150">
          <cell r="A150">
            <v>98</v>
          </cell>
          <cell r="B150" t="str">
            <v>Mlle</v>
          </cell>
          <cell r="C150" t="str">
            <v>ZAAKARI SALMA</v>
          </cell>
          <cell r="D150" t="str">
            <v>SAGE Tunisia</v>
          </cell>
          <cell r="E150" t="str">
            <v>PRODUCTION</v>
          </cell>
          <cell r="F150" t="str">
            <v>Couturière</v>
          </cell>
          <cell r="G150">
            <v>560</v>
          </cell>
          <cell r="H150" t="str">
            <v>Mabrourk Ben Moussa</v>
          </cell>
          <cell r="I150" t="str">
            <v>A</v>
          </cell>
          <cell r="J150" t="str">
            <v>DIRECTS</v>
          </cell>
          <cell r="K150" t="str">
            <v>Variable cost at standard</v>
          </cell>
          <cell r="L150" t="str">
            <v>OUVRIERE SPECIALISE</v>
          </cell>
          <cell r="M150">
            <v>43813</v>
          </cell>
          <cell r="N150" t="str">
            <v/>
          </cell>
          <cell r="O150">
            <v>12</v>
          </cell>
          <cell r="Q150">
            <v>0</v>
          </cell>
          <cell r="S150" t="str">
            <v>CDD</v>
          </cell>
          <cell r="T150" t="str">
            <v>Contractuel</v>
          </cell>
          <cell r="U150">
            <v>45078</v>
          </cell>
          <cell r="V150">
            <v>45138</v>
          </cell>
        </row>
        <row r="151">
          <cell r="A151">
            <v>111</v>
          </cell>
          <cell r="B151" t="str">
            <v>Madame</v>
          </cell>
          <cell r="C151" t="str">
            <v>SADEK NADA</v>
          </cell>
          <cell r="D151" t="str">
            <v>SAGE Tunisia</v>
          </cell>
          <cell r="E151" t="str">
            <v>PRODUCTION</v>
          </cell>
          <cell r="F151" t="str">
            <v>Couturière</v>
          </cell>
          <cell r="G151">
            <v>560</v>
          </cell>
          <cell r="H151" t="str">
            <v>Mabrourk Ben Moussa</v>
          </cell>
          <cell r="I151" t="str">
            <v>A</v>
          </cell>
          <cell r="J151" t="str">
            <v>DIRECTS</v>
          </cell>
          <cell r="K151" t="str">
            <v>Variable cost at standard</v>
          </cell>
          <cell r="L151" t="str">
            <v>OUVRIERE SPECIALISE</v>
          </cell>
          <cell r="M151">
            <v>43813</v>
          </cell>
          <cell r="N151" t="str">
            <v/>
          </cell>
          <cell r="O151">
            <v>12</v>
          </cell>
          <cell r="Q151">
            <v>0</v>
          </cell>
          <cell r="S151" t="str">
            <v>CDD</v>
          </cell>
          <cell r="T151" t="str">
            <v>Contractuel</v>
          </cell>
          <cell r="U151">
            <v>45078</v>
          </cell>
          <cell r="V151">
            <v>45138</v>
          </cell>
        </row>
        <row r="152">
          <cell r="A152">
            <v>113</v>
          </cell>
          <cell r="B152" t="str">
            <v>Mlle</v>
          </cell>
          <cell r="C152" t="str">
            <v>RAHMOUNI KHAOULA</v>
          </cell>
          <cell r="D152" t="str">
            <v>SAGE Tunisia</v>
          </cell>
          <cell r="E152" t="str">
            <v>PRODUCTION</v>
          </cell>
          <cell r="F152" t="str">
            <v>Couturière</v>
          </cell>
          <cell r="G152">
            <v>560</v>
          </cell>
          <cell r="H152" t="str">
            <v>Mabrourk Ben Moussa</v>
          </cell>
          <cell r="I152" t="str">
            <v>A</v>
          </cell>
          <cell r="J152" t="str">
            <v>DIRECTS</v>
          </cell>
          <cell r="K152" t="str">
            <v>Variable cost at standard</v>
          </cell>
          <cell r="L152" t="str">
            <v>OUVRIERE SPECIALISE</v>
          </cell>
          <cell r="M152">
            <v>43818</v>
          </cell>
          <cell r="N152" t="str">
            <v/>
          </cell>
          <cell r="O152">
            <v>12</v>
          </cell>
          <cell r="Q152">
            <v>0</v>
          </cell>
          <cell r="S152" t="str">
            <v>CDD</v>
          </cell>
          <cell r="T152" t="str">
            <v>Contractuel</v>
          </cell>
          <cell r="U152">
            <v>45078</v>
          </cell>
          <cell r="V152">
            <v>45138</v>
          </cell>
        </row>
        <row r="153">
          <cell r="A153">
            <v>120</v>
          </cell>
          <cell r="B153" t="str">
            <v>Madame</v>
          </cell>
          <cell r="C153" t="str">
            <v>CHAAMBI DORRA</v>
          </cell>
          <cell r="D153" t="str">
            <v>SAGE Tunisia</v>
          </cell>
          <cell r="E153" t="str">
            <v>PRODUCTION</v>
          </cell>
          <cell r="F153" t="str">
            <v>Couturière</v>
          </cell>
          <cell r="G153">
            <v>560</v>
          </cell>
          <cell r="H153" t="str">
            <v>Mabrourk Ben Moussa</v>
          </cell>
          <cell r="I153" t="str">
            <v>A</v>
          </cell>
          <cell r="J153" t="str">
            <v>DIRECTS</v>
          </cell>
          <cell r="K153" t="str">
            <v>Variable cost at standard</v>
          </cell>
          <cell r="L153" t="str">
            <v>OUVRIERE SPECIALISE</v>
          </cell>
          <cell r="M153">
            <v>43836</v>
          </cell>
          <cell r="N153" t="str">
            <v/>
          </cell>
          <cell r="O153">
            <v>12</v>
          </cell>
          <cell r="Q153">
            <v>0</v>
          </cell>
          <cell r="S153" t="str">
            <v>CDD</v>
          </cell>
          <cell r="T153" t="str">
            <v>Contractuel</v>
          </cell>
          <cell r="U153">
            <v>45078</v>
          </cell>
          <cell r="V153">
            <v>45138</v>
          </cell>
        </row>
        <row r="154">
          <cell r="A154">
            <v>133</v>
          </cell>
          <cell r="B154" t="str">
            <v>Madame</v>
          </cell>
          <cell r="C154" t="str">
            <v>RIAHI KHADIJA</v>
          </cell>
          <cell r="D154" t="str">
            <v>SAGE Tunisia</v>
          </cell>
          <cell r="E154" t="str">
            <v>PRODUCTION</v>
          </cell>
          <cell r="F154" t="str">
            <v>Couturière</v>
          </cell>
          <cell r="G154">
            <v>560</v>
          </cell>
          <cell r="H154" t="str">
            <v>Mabrourk Ben Moussa</v>
          </cell>
          <cell r="I154" t="str">
            <v>A</v>
          </cell>
          <cell r="J154" t="str">
            <v>DIRECTS</v>
          </cell>
          <cell r="K154" t="str">
            <v>Variable cost at standard</v>
          </cell>
          <cell r="L154" t="str">
            <v>OUVRIERE SPECIALISE</v>
          </cell>
          <cell r="M154">
            <v>43843</v>
          </cell>
          <cell r="N154" t="str">
            <v/>
          </cell>
          <cell r="O154">
            <v>12</v>
          </cell>
          <cell r="Q154">
            <v>0</v>
          </cell>
          <cell r="S154" t="str">
            <v>CDD</v>
          </cell>
          <cell r="T154" t="str">
            <v>Contractuel</v>
          </cell>
          <cell r="U154">
            <v>45078</v>
          </cell>
          <cell r="V154">
            <v>45138</v>
          </cell>
        </row>
        <row r="155">
          <cell r="A155">
            <v>136</v>
          </cell>
          <cell r="B155" t="str">
            <v>Madame</v>
          </cell>
          <cell r="C155" t="str">
            <v>MAJDOUB SONIA</v>
          </cell>
          <cell r="D155" t="str">
            <v>SAGE Tunisia</v>
          </cell>
          <cell r="E155" t="str">
            <v>PRODUCTION</v>
          </cell>
          <cell r="F155" t="str">
            <v>Couturière</v>
          </cell>
          <cell r="G155">
            <v>560</v>
          </cell>
          <cell r="H155" t="str">
            <v>Mabrourk Ben Moussa</v>
          </cell>
          <cell r="I155" t="str">
            <v>A</v>
          </cell>
          <cell r="J155" t="str">
            <v>DIRECTS</v>
          </cell>
          <cell r="K155" t="str">
            <v>Variable cost at standard</v>
          </cell>
          <cell r="L155" t="str">
            <v>OUVRIERE SPECIALISE</v>
          </cell>
          <cell r="M155">
            <v>43843</v>
          </cell>
          <cell r="N155" t="str">
            <v/>
          </cell>
          <cell r="O155">
            <v>12</v>
          </cell>
          <cell r="Q155">
            <v>0</v>
          </cell>
          <cell r="S155" t="str">
            <v>CDD</v>
          </cell>
          <cell r="T155" t="str">
            <v>Contractuel</v>
          </cell>
          <cell r="U155">
            <v>45078</v>
          </cell>
          <cell r="V155">
            <v>45138</v>
          </cell>
        </row>
        <row r="156">
          <cell r="A156">
            <v>150</v>
          </cell>
          <cell r="B156" t="str">
            <v>Mlle</v>
          </cell>
          <cell r="C156" t="str">
            <v>ARIDHI EMNA</v>
          </cell>
          <cell r="D156" t="str">
            <v>SAGE Tunisia</v>
          </cell>
          <cell r="E156" t="str">
            <v>PRODUCTION</v>
          </cell>
          <cell r="F156" t="str">
            <v>Couturière</v>
          </cell>
          <cell r="G156">
            <v>560</v>
          </cell>
          <cell r="H156" t="str">
            <v>Mabrourk Ben Moussa</v>
          </cell>
          <cell r="I156" t="str">
            <v>A</v>
          </cell>
          <cell r="J156" t="str">
            <v>DIRECTS</v>
          </cell>
          <cell r="K156" t="str">
            <v>Variable cost at standard</v>
          </cell>
          <cell r="L156" t="str">
            <v>OUVRIERE SPECIALISE</v>
          </cell>
          <cell r="M156">
            <v>43850</v>
          </cell>
          <cell r="N156" t="str">
            <v/>
          </cell>
          <cell r="O156">
            <v>12</v>
          </cell>
          <cell r="Q156">
            <v>0</v>
          </cell>
          <cell r="S156" t="str">
            <v>CDD</v>
          </cell>
          <cell r="T156" t="str">
            <v>Contractuel</v>
          </cell>
          <cell r="U156">
            <v>45078</v>
          </cell>
          <cell r="V156">
            <v>45138</v>
          </cell>
        </row>
        <row r="157">
          <cell r="A157">
            <v>153</v>
          </cell>
          <cell r="B157" t="str">
            <v>Mlle</v>
          </cell>
          <cell r="C157" t="str">
            <v>BEN MOHAMED SALWA</v>
          </cell>
          <cell r="D157" t="str">
            <v>SAGE Tunisia</v>
          </cell>
          <cell r="E157" t="str">
            <v>PRODUCTION</v>
          </cell>
          <cell r="F157" t="str">
            <v>Couturière</v>
          </cell>
          <cell r="G157">
            <v>560</v>
          </cell>
          <cell r="H157" t="str">
            <v>Mabrourk Ben Moussa</v>
          </cell>
          <cell r="I157" t="str">
            <v>A</v>
          </cell>
          <cell r="J157" t="str">
            <v>DIRECTS</v>
          </cell>
          <cell r="K157" t="str">
            <v>Variable cost at standard</v>
          </cell>
          <cell r="L157" t="str">
            <v>OUVRIERE SPECIALISE</v>
          </cell>
          <cell r="M157">
            <v>43850</v>
          </cell>
          <cell r="N157" t="str">
            <v/>
          </cell>
          <cell r="O157">
            <v>12</v>
          </cell>
          <cell r="Q157">
            <v>0</v>
          </cell>
          <cell r="S157" t="str">
            <v>CDD</v>
          </cell>
          <cell r="T157" t="str">
            <v>Contractuel</v>
          </cell>
          <cell r="U157">
            <v>45078</v>
          </cell>
          <cell r="V157">
            <v>45138</v>
          </cell>
        </row>
        <row r="158">
          <cell r="A158">
            <v>155</v>
          </cell>
          <cell r="B158" t="str">
            <v>Madame</v>
          </cell>
          <cell r="C158" t="str">
            <v>MIMOUNI HOUDA</v>
          </cell>
          <cell r="D158" t="str">
            <v>SAGE Tunisia</v>
          </cell>
          <cell r="E158" t="str">
            <v>PRODUCTION</v>
          </cell>
          <cell r="F158" t="str">
            <v>Couturière</v>
          </cell>
          <cell r="G158">
            <v>560</v>
          </cell>
          <cell r="H158" t="str">
            <v>Mabrourk Ben Moussa</v>
          </cell>
          <cell r="I158" t="str">
            <v>A</v>
          </cell>
          <cell r="J158" t="str">
            <v>DIRECTS</v>
          </cell>
          <cell r="K158" t="str">
            <v>Variable cost at standard</v>
          </cell>
          <cell r="L158" t="str">
            <v>OUVRIERE SPECIALISE</v>
          </cell>
          <cell r="M158">
            <v>43850</v>
          </cell>
          <cell r="N158" t="str">
            <v/>
          </cell>
          <cell r="O158">
            <v>12</v>
          </cell>
          <cell r="Q158">
            <v>0</v>
          </cell>
          <cell r="S158" t="str">
            <v>CDD</v>
          </cell>
          <cell r="T158" t="str">
            <v>Contractuel</v>
          </cell>
          <cell r="U158">
            <v>45078</v>
          </cell>
          <cell r="V158">
            <v>45138</v>
          </cell>
        </row>
        <row r="159">
          <cell r="A159">
            <v>170</v>
          </cell>
          <cell r="B159" t="str">
            <v>Madame</v>
          </cell>
          <cell r="C159" t="str">
            <v>JOUINI MARWA</v>
          </cell>
          <cell r="D159" t="str">
            <v>SAGE Tunisia</v>
          </cell>
          <cell r="E159" t="str">
            <v>PRODUCTION</v>
          </cell>
          <cell r="F159" t="str">
            <v>Couturière</v>
          </cell>
          <cell r="G159">
            <v>560</v>
          </cell>
          <cell r="H159" t="str">
            <v>Mabrourk Ben Moussa</v>
          </cell>
          <cell r="I159" t="str">
            <v>A</v>
          </cell>
          <cell r="J159" t="str">
            <v>DIRECTS</v>
          </cell>
          <cell r="K159" t="str">
            <v>Variable cost at standard</v>
          </cell>
          <cell r="L159" t="str">
            <v>OUVRIERE SPECIALISE</v>
          </cell>
          <cell r="M159">
            <v>43857</v>
          </cell>
          <cell r="N159" t="str">
            <v/>
          </cell>
          <cell r="O159">
            <v>12</v>
          </cell>
          <cell r="Q159">
            <v>0</v>
          </cell>
          <cell r="S159" t="str">
            <v>CDD</v>
          </cell>
          <cell r="T159" t="str">
            <v>Contractuel</v>
          </cell>
          <cell r="U159">
            <v>45078</v>
          </cell>
          <cell r="V159">
            <v>45138</v>
          </cell>
        </row>
        <row r="160">
          <cell r="A160">
            <v>171</v>
          </cell>
          <cell r="B160" t="str">
            <v>Madame</v>
          </cell>
          <cell r="C160" t="str">
            <v>SAIDI RABAA</v>
          </cell>
          <cell r="D160" t="str">
            <v>SAGE Tunisia</v>
          </cell>
          <cell r="E160" t="str">
            <v>PRODUCTION</v>
          </cell>
          <cell r="F160" t="str">
            <v>Couturière</v>
          </cell>
          <cell r="G160">
            <v>560</v>
          </cell>
          <cell r="H160" t="str">
            <v>Mabrourk Ben Moussa</v>
          </cell>
          <cell r="I160" t="str">
            <v>A</v>
          </cell>
          <cell r="J160" t="str">
            <v>DIRECTS</v>
          </cell>
          <cell r="K160" t="str">
            <v>Variable cost at standard</v>
          </cell>
          <cell r="L160" t="str">
            <v>OUVRIERE SPECIALISE</v>
          </cell>
          <cell r="M160">
            <v>43857</v>
          </cell>
          <cell r="N160" t="str">
            <v/>
          </cell>
          <cell r="O160">
            <v>12</v>
          </cell>
          <cell r="Q160">
            <v>0</v>
          </cell>
          <cell r="S160" t="str">
            <v>CDD</v>
          </cell>
          <cell r="T160" t="str">
            <v>Contractuel</v>
          </cell>
          <cell r="U160">
            <v>45078</v>
          </cell>
          <cell r="V160">
            <v>45138</v>
          </cell>
        </row>
        <row r="161">
          <cell r="A161">
            <v>203</v>
          </cell>
          <cell r="B161" t="str">
            <v>Mlle</v>
          </cell>
          <cell r="C161" t="str">
            <v>JEBALI REFKA</v>
          </cell>
          <cell r="D161" t="str">
            <v>SAGE Tunisia</v>
          </cell>
          <cell r="E161" t="str">
            <v>PRODUCTION</v>
          </cell>
          <cell r="F161" t="str">
            <v>Couturière</v>
          </cell>
          <cell r="G161">
            <v>560</v>
          </cell>
          <cell r="H161" t="str">
            <v>Mabrourk Ben Moussa</v>
          </cell>
          <cell r="I161" t="str">
            <v>A</v>
          </cell>
          <cell r="J161" t="str">
            <v>DIRECTS</v>
          </cell>
          <cell r="K161" t="str">
            <v>Variable cost at standard</v>
          </cell>
          <cell r="L161" t="str">
            <v>OUVRIERE SPECIALISE</v>
          </cell>
          <cell r="M161">
            <v>43865</v>
          </cell>
          <cell r="N161" t="str">
            <v/>
          </cell>
          <cell r="O161">
            <v>12</v>
          </cell>
          <cell r="Q161">
            <v>0</v>
          </cell>
          <cell r="S161" t="str">
            <v>CDD</v>
          </cell>
          <cell r="T161" t="str">
            <v>Contractuel</v>
          </cell>
          <cell r="U161">
            <v>45078</v>
          </cell>
          <cell r="V161">
            <v>45138</v>
          </cell>
        </row>
        <row r="162">
          <cell r="A162">
            <v>209</v>
          </cell>
          <cell r="B162" t="str">
            <v>Madame</v>
          </cell>
          <cell r="C162" t="str">
            <v>OUELHAZI AMEL</v>
          </cell>
          <cell r="D162" t="str">
            <v>SAGE Tunisia</v>
          </cell>
          <cell r="E162" t="str">
            <v>PRODUCTION</v>
          </cell>
          <cell r="F162" t="str">
            <v>Couturière</v>
          </cell>
          <cell r="G162">
            <v>560</v>
          </cell>
          <cell r="H162" t="str">
            <v>Mabrourk Ben Moussa</v>
          </cell>
          <cell r="I162" t="str">
            <v>A</v>
          </cell>
          <cell r="J162" t="str">
            <v>DIRECTS</v>
          </cell>
          <cell r="K162" t="str">
            <v>Variable cost at standard</v>
          </cell>
          <cell r="L162" t="str">
            <v>OUVRIERE SPECIALISE</v>
          </cell>
          <cell r="M162">
            <v>43871</v>
          </cell>
          <cell r="N162" t="str">
            <v/>
          </cell>
          <cell r="O162">
            <v>12</v>
          </cell>
          <cell r="Q162">
            <v>0</v>
          </cell>
          <cell r="S162" t="str">
            <v>CDD</v>
          </cell>
          <cell r="T162" t="str">
            <v>Contractuel</v>
          </cell>
          <cell r="U162">
            <v>45078</v>
          </cell>
          <cell r="V162">
            <v>45138</v>
          </cell>
        </row>
        <row r="163">
          <cell r="A163">
            <v>215</v>
          </cell>
          <cell r="B163" t="str">
            <v>Madame</v>
          </cell>
          <cell r="C163" t="str">
            <v>HAMMAMI LEILA</v>
          </cell>
          <cell r="D163" t="str">
            <v>SAGE Tunisia</v>
          </cell>
          <cell r="E163" t="str">
            <v>PRODUCTION</v>
          </cell>
          <cell r="F163" t="str">
            <v>Couturière</v>
          </cell>
          <cell r="G163">
            <v>560</v>
          </cell>
          <cell r="H163" t="str">
            <v>Mabrourk Ben Moussa</v>
          </cell>
          <cell r="I163" t="str">
            <v>A</v>
          </cell>
          <cell r="J163" t="str">
            <v>DIRECTS</v>
          </cell>
          <cell r="K163" t="str">
            <v>Variable cost at standard</v>
          </cell>
          <cell r="L163" t="str">
            <v>OUVRIERE SPECIALISE</v>
          </cell>
          <cell r="M163">
            <v>43871</v>
          </cell>
          <cell r="N163" t="str">
            <v/>
          </cell>
          <cell r="O163">
            <v>12</v>
          </cell>
          <cell r="Q163">
            <v>0</v>
          </cell>
          <cell r="S163" t="str">
            <v>CDD</v>
          </cell>
          <cell r="T163" t="str">
            <v>Contractuel</v>
          </cell>
          <cell r="U163">
            <v>45078</v>
          </cell>
          <cell r="V163">
            <v>45138</v>
          </cell>
        </row>
        <row r="164">
          <cell r="A164">
            <v>242</v>
          </cell>
          <cell r="B164" t="str">
            <v>Mlle</v>
          </cell>
          <cell r="C164" t="str">
            <v>MHAMDI GHOFRANE</v>
          </cell>
          <cell r="D164" t="str">
            <v>SAGE Tunisia</v>
          </cell>
          <cell r="E164" t="str">
            <v>PRODUCTION</v>
          </cell>
          <cell r="F164" t="str">
            <v>Couturière</v>
          </cell>
          <cell r="G164">
            <v>560</v>
          </cell>
          <cell r="H164" t="str">
            <v>Mabrourk Ben Moussa</v>
          </cell>
          <cell r="I164" t="str">
            <v>A</v>
          </cell>
          <cell r="J164" t="str">
            <v>DIRECTS</v>
          </cell>
          <cell r="K164" t="str">
            <v>Variable cost at standard</v>
          </cell>
          <cell r="L164" t="str">
            <v>OUVRIERE SPECIALISE</v>
          </cell>
          <cell r="M164">
            <v>43885</v>
          </cell>
          <cell r="N164" t="str">
            <v/>
          </cell>
          <cell r="O164">
            <v>12</v>
          </cell>
          <cell r="Q164">
            <v>0</v>
          </cell>
          <cell r="S164" t="str">
            <v>CDD</v>
          </cell>
          <cell r="T164" t="str">
            <v>Contractuel</v>
          </cell>
          <cell r="U164">
            <v>45078</v>
          </cell>
          <cell r="V164">
            <v>45138</v>
          </cell>
        </row>
        <row r="165">
          <cell r="A165">
            <v>243</v>
          </cell>
          <cell r="B165" t="str">
            <v>Mlle</v>
          </cell>
          <cell r="C165" t="str">
            <v>SGHIRI ARBIA</v>
          </cell>
          <cell r="D165" t="str">
            <v>SAGE Tunisia</v>
          </cell>
          <cell r="E165" t="str">
            <v>PRODUCTION</v>
          </cell>
          <cell r="F165" t="str">
            <v>Couturière</v>
          </cell>
          <cell r="G165">
            <v>560</v>
          </cell>
          <cell r="H165" t="str">
            <v>Mabrourk Ben Moussa</v>
          </cell>
          <cell r="I165" t="str">
            <v>A</v>
          </cell>
          <cell r="J165" t="str">
            <v>DIRECTS</v>
          </cell>
          <cell r="K165" t="str">
            <v>Variable cost at standard</v>
          </cell>
          <cell r="L165" t="str">
            <v>OUVRIERE SPECIALISE</v>
          </cell>
          <cell r="M165">
            <v>43885</v>
          </cell>
          <cell r="N165" t="str">
            <v/>
          </cell>
          <cell r="O165">
            <v>12</v>
          </cell>
          <cell r="Q165">
            <v>0</v>
          </cell>
          <cell r="S165" t="str">
            <v>CDD</v>
          </cell>
          <cell r="T165" t="str">
            <v>Contractuel</v>
          </cell>
          <cell r="U165">
            <v>45078</v>
          </cell>
          <cell r="V165">
            <v>45138</v>
          </cell>
        </row>
        <row r="166">
          <cell r="A166">
            <v>257</v>
          </cell>
          <cell r="B166" t="str">
            <v>Mlle</v>
          </cell>
          <cell r="C166" t="str">
            <v>ARBI ISMAHEN</v>
          </cell>
          <cell r="D166" t="str">
            <v>SAGE Tunisia</v>
          </cell>
          <cell r="E166" t="str">
            <v>PRODUCTION</v>
          </cell>
          <cell r="F166" t="str">
            <v>Couturière</v>
          </cell>
          <cell r="G166">
            <v>560</v>
          </cell>
          <cell r="H166" t="str">
            <v>Mabrourk Ben Moussa</v>
          </cell>
          <cell r="I166" t="str">
            <v>A</v>
          </cell>
          <cell r="J166" t="str">
            <v>DIRECTS</v>
          </cell>
          <cell r="K166" t="str">
            <v>Variable cost at standard</v>
          </cell>
          <cell r="L166" t="str">
            <v>OUVRIERE SPECIALISE</v>
          </cell>
          <cell r="M166">
            <v>43885</v>
          </cell>
          <cell r="N166" t="str">
            <v/>
          </cell>
          <cell r="O166">
            <v>12</v>
          </cell>
          <cell r="Q166">
            <v>0</v>
          </cell>
          <cell r="S166" t="str">
            <v>CDD</v>
          </cell>
          <cell r="T166" t="str">
            <v>Contractuel</v>
          </cell>
          <cell r="U166">
            <v>45078</v>
          </cell>
          <cell r="V166">
            <v>45138</v>
          </cell>
        </row>
        <row r="167">
          <cell r="A167">
            <v>269</v>
          </cell>
          <cell r="B167" t="str">
            <v>Mlle</v>
          </cell>
          <cell r="C167" t="str">
            <v>ABDI AMAL</v>
          </cell>
          <cell r="D167" t="str">
            <v>SAGE Tunisia</v>
          </cell>
          <cell r="E167" t="str">
            <v>PRODUCTION</v>
          </cell>
          <cell r="F167" t="str">
            <v>Couturière</v>
          </cell>
          <cell r="G167">
            <v>560</v>
          </cell>
          <cell r="H167" t="str">
            <v>Mabrourk Ben Moussa</v>
          </cell>
          <cell r="I167" t="str">
            <v>A</v>
          </cell>
          <cell r="J167" t="str">
            <v>DIRECTS</v>
          </cell>
          <cell r="K167" t="str">
            <v>Variable cost at standard</v>
          </cell>
          <cell r="L167" t="str">
            <v>OUVRIERE SPECIALISE</v>
          </cell>
          <cell r="M167">
            <v>43895</v>
          </cell>
          <cell r="O167">
            <v>12</v>
          </cell>
          <cell r="Q167">
            <v>0</v>
          </cell>
          <cell r="S167" t="str">
            <v>CDD</v>
          </cell>
          <cell r="T167" t="str">
            <v>Contractuel</v>
          </cell>
          <cell r="U167">
            <v>45078</v>
          </cell>
          <cell r="V167">
            <v>45138</v>
          </cell>
        </row>
        <row r="168">
          <cell r="A168">
            <v>272</v>
          </cell>
          <cell r="B168" t="str">
            <v>Madame</v>
          </cell>
          <cell r="C168" t="str">
            <v>OUESLATI SONIA</v>
          </cell>
          <cell r="D168" t="str">
            <v>SAGE Tunisia</v>
          </cell>
          <cell r="E168" t="str">
            <v>PRODUCTION</v>
          </cell>
          <cell r="F168" t="str">
            <v>Couturière</v>
          </cell>
          <cell r="G168">
            <v>560</v>
          </cell>
          <cell r="H168" t="str">
            <v>Mabrourk Ben Moussa</v>
          </cell>
          <cell r="I168" t="str">
            <v>A</v>
          </cell>
          <cell r="J168" t="str">
            <v>DIRECTS</v>
          </cell>
          <cell r="K168" t="str">
            <v>Variable cost at standard</v>
          </cell>
          <cell r="L168" t="str">
            <v>OUVRIERE SPECIALISE</v>
          </cell>
          <cell r="M168">
            <v>44119</v>
          </cell>
          <cell r="O168">
            <v>12</v>
          </cell>
          <cell r="Q168">
            <v>0</v>
          </cell>
          <cell r="S168" t="str">
            <v>CDD</v>
          </cell>
          <cell r="T168" t="str">
            <v>Contractuel</v>
          </cell>
          <cell r="U168">
            <v>45078</v>
          </cell>
          <cell r="V168">
            <v>45138</v>
          </cell>
        </row>
        <row r="169">
          <cell r="A169">
            <v>278</v>
          </cell>
          <cell r="B169" t="str">
            <v>Madame</v>
          </cell>
          <cell r="C169" t="str">
            <v>ABBASSI FADHILA</v>
          </cell>
          <cell r="D169" t="str">
            <v>SAGE Tunisia</v>
          </cell>
          <cell r="E169" t="str">
            <v>PRODUCTION</v>
          </cell>
          <cell r="F169" t="str">
            <v>Couturière</v>
          </cell>
          <cell r="G169">
            <v>560</v>
          </cell>
          <cell r="H169" t="str">
            <v>Mabrourk Ben Moussa</v>
          </cell>
          <cell r="I169" t="str">
            <v>A</v>
          </cell>
          <cell r="J169" t="str">
            <v>DIRECTS</v>
          </cell>
          <cell r="K169" t="str">
            <v>Variable cost at standard</v>
          </cell>
          <cell r="L169" t="str">
            <v>OUVRIERE SPECIALISE</v>
          </cell>
          <cell r="M169">
            <v>43899</v>
          </cell>
          <cell r="O169">
            <v>12</v>
          </cell>
          <cell r="Q169">
            <v>0</v>
          </cell>
          <cell r="S169" t="str">
            <v>CDD</v>
          </cell>
          <cell r="T169" t="str">
            <v>Contractuel</v>
          </cell>
          <cell r="U169">
            <v>45078</v>
          </cell>
          <cell r="V169">
            <v>45138</v>
          </cell>
        </row>
        <row r="170">
          <cell r="A170">
            <v>280</v>
          </cell>
          <cell r="B170" t="str">
            <v>Madame</v>
          </cell>
          <cell r="C170" t="str">
            <v>MEZLINI FATMA</v>
          </cell>
          <cell r="D170" t="str">
            <v>SAGE Tunisia</v>
          </cell>
          <cell r="E170" t="str">
            <v>PRODUCTION</v>
          </cell>
          <cell r="F170" t="str">
            <v>Couturière</v>
          </cell>
          <cell r="G170">
            <v>560</v>
          </cell>
          <cell r="H170" t="str">
            <v>Mabrourk Ben Moussa</v>
          </cell>
          <cell r="I170" t="str">
            <v>A</v>
          </cell>
          <cell r="J170" t="str">
            <v>DIRECTS</v>
          </cell>
          <cell r="K170" t="str">
            <v>Variable cost at standard</v>
          </cell>
          <cell r="L170" t="str">
            <v>OUVRIERE SPECIALISE</v>
          </cell>
          <cell r="M170">
            <v>44119</v>
          </cell>
          <cell r="O170">
            <v>12</v>
          </cell>
          <cell r="Q170">
            <v>0</v>
          </cell>
          <cell r="S170" t="str">
            <v>CDD</v>
          </cell>
          <cell r="T170" t="str">
            <v>Contractuel</v>
          </cell>
          <cell r="U170">
            <v>45078</v>
          </cell>
          <cell r="V170">
            <v>45138</v>
          </cell>
        </row>
        <row r="171">
          <cell r="A171">
            <v>288</v>
          </cell>
          <cell r="B171" t="str">
            <v>Madame</v>
          </cell>
          <cell r="C171" t="str">
            <v>BOU AOUD NIHED</v>
          </cell>
          <cell r="D171" t="str">
            <v>SAGE Tunisia</v>
          </cell>
          <cell r="E171" t="str">
            <v>PRODUCTION</v>
          </cell>
          <cell r="F171" t="str">
            <v>Couturière</v>
          </cell>
          <cell r="G171">
            <v>560</v>
          </cell>
          <cell r="H171" t="str">
            <v>Mabrourk Ben Moussa</v>
          </cell>
          <cell r="I171" t="str">
            <v>A</v>
          </cell>
          <cell r="J171" t="str">
            <v>DIRECTS</v>
          </cell>
          <cell r="K171" t="str">
            <v>Variable cost at standard</v>
          </cell>
          <cell r="L171" t="str">
            <v>OUVRIERE SPECIALISE</v>
          </cell>
          <cell r="M171">
            <v>44121</v>
          </cell>
          <cell r="O171">
            <v>12</v>
          </cell>
          <cell r="Q171">
            <v>0</v>
          </cell>
          <cell r="S171" t="str">
            <v>CDD</v>
          </cell>
          <cell r="T171" t="str">
            <v>Contractuel</v>
          </cell>
          <cell r="U171">
            <v>45078</v>
          </cell>
          <cell r="V171">
            <v>45138</v>
          </cell>
        </row>
        <row r="172">
          <cell r="A172">
            <v>308</v>
          </cell>
          <cell r="B172" t="str">
            <v>Madame</v>
          </cell>
          <cell r="C172" t="str">
            <v>BENYOUSSEF RADHIA</v>
          </cell>
          <cell r="D172" t="str">
            <v>SAGE Tunisia</v>
          </cell>
          <cell r="E172" t="str">
            <v>PRODUCTION</v>
          </cell>
          <cell r="F172" t="str">
            <v>Couturière</v>
          </cell>
          <cell r="G172">
            <v>560</v>
          </cell>
          <cell r="H172" t="str">
            <v>Mabrourk Ben Moussa</v>
          </cell>
          <cell r="I172" t="str">
            <v>A</v>
          </cell>
          <cell r="J172" t="str">
            <v>DIRECTS</v>
          </cell>
          <cell r="K172" t="str">
            <v>Variable cost at standard</v>
          </cell>
          <cell r="L172" t="str">
            <v>OUVRIERE SPECIALISE</v>
          </cell>
          <cell r="M172">
            <v>44102</v>
          </cell>
          <cell r="O172">
            <v>12</v>
          </cell>
          <cell r="Q172">
            <v>0</v>
          </cell>
          <cell r="S172" t="str">
            <v>CDD</v>
          </cell>
          <cell r="T172" t="str">
            <v>Contractuel</v>
          </cell>
          <cell r="U172">
            <v>45078</v>
          </cell>
          <cell r="V172">
            <v>45138</v>
          </cell>
        </row>
        <row r="173">
          <cell r="A173">
            <v>356</v>
          </cell>
          <cell r="B173" t="str">
            <v>Madame</v>
          </cell>
          <cell r="C173" t="str">
            <v>ARGOUBI LAMIA</v>
          </cell>
          <cell r="D173" t="str">
            <v>SAGE Tunisia</v>
          </cell>
          <cell r="E173" t="str">
            <v>PRODUCTION</v>
          </cell>
          <cell r="F173" t="str">
            <v>Couturière</v>
          </cell>
          <cell r="G173">
            <v>560</v>
          </cell>
          <cell r="H173" t="str">
            <v>Mabrourk Ben Moussa</v>
          </cell>
          <cell r="I173" t="str">
            <v>A</v>
          </cell>
          <cell r="J173" t="str">
            <v>DIRECTS</v>
          </cell>
          <cell r="K173" t="str">
            <v>Variable cost at standard</v>
          </cell>
          <cell r="L173" t="str">
            <v>OUVRIERE SPECIALISE</v>
          </cell>
          <cell r="M173">
            <v>44120</v>
          </cell>
          <cell r="O173">
            <v>12</v>
          </cell>
          <cell r="Q173">
            <v>0</v>
          </cell>
          <cell r="S173" t="str">
            <v>CDD</v>
          </cell>
          <cell r="T173" t="str">
            <v>Contractuel</v>
          </cell>
          <cell r="U173">
            <v>45078</v>
          </cell>
          <cell r="V173">
            <v>45138</v>
          </cell>
        </row>
        <row r="174">
          <cell r="A174">
            <v>430</v>
          </cell>
          <cell r="B174" t="str">
            <v>Mlle</v>
          </cell>
          <cell r="C174" t="str">
            <v>MAHMLI SAMIA</v>
          </cell>
          <cell r="D174" t="str">
            <v>SAGE Tunisia</v>
          </cell>
          <cell r="E174" t="str">
            <v>PRODUCTION</v>
          </cell>
          <cell r="F174" t="str">
            <v>Contrôle Qualité</v>
          </cell>
          <cell r="G174">
            <v>560</v>
          </cell>
          <cell r="H174" t="str">
            <v>Mabrourk Ben Moussa</v>
          </cell>
          <cell r="I174" t="str">
            <v>A</v>
          </cell>
          <cell r="J174" t="str">
            <v>INDIRECTS</v>
          </cell>
          <cell r="K174" t="str">
            <v>Variable cost at standard</v>
          </cell>
          <cell r="L174" t="str">
            <v>Contrôleur Qualité</v>
          </cell>
          <cell r="M174">
            <v>44231</v>
          </cell>
          <cell r="O174">
            <v>12</v>
          </cell>
          <cell r="Q174">
            <v>0</v>
          </cell>
          <cell r="S174" t="str">
            <v>CDD</v>
          </cell>
          <cell r="T174" t="str">
            <v>Contractuel</v>
          </cell>
          <cell r="U174">
            <v>45078</v>
          </cell>
          <cell r="V174">
            <v>45138</v>
          </cell>
        </row>
        <row r="175">
          <cell r="A175">
            <v>493</v>
          </cell>
          <cell r="B175" t="str">
            <v>Madame</v>
          </cell>
          <cell r="C175" t="str">
            <v>SLIMENI FATMA</v>
          </cell>
          <cell r="D175" t="str">
            <v>SAGE Tunisia</v>
          </cell>
          <cell r="E175" t="str">
            <v>PRODUCTION</v>
          </cell>
          <cell r="F175" t="str">
            <v>Couturière</v>
          </cell>
          <cell r="G175">
            <v>560</v>
          </cell>
          <cell r="H175" t="str">
            <v>Mabrourk Ben Moussa</v>
          </cell>
          <cell r="I175" t="str">
            <v>A</v>
          </cell>
          <cell r="J175" t="str">
            <v>DIRECTS</v>
          </cell>
          <cell r="K175" t="str">
            <v>Variable cost at standard</v>
          </cell>
          <cell r="L175" t="str">
            <v>OUVRIERE SPECIALISE</v>
          </cell>
          <cell r="M175">
            <v>44271</v>
          </cell>
          <cell r="N175" t="str">
            <v/>
          </cell>
          <cell r="O175">
            <v>12</v>
          </cell>
          <cell r="Q175">
            <v>0</v>
          </cell>
          <cell r="S175" t="str">
            <v>CDD</v>
          </cell>
          <cell r="T175" t="str">
            <v>Contractuel</v>
          </cell>
          <cell r="U175">
            <v>45078</v>
          </cell>
          <cell r="V175">
            <v>45138</v>
          </cell>
        </row>
        <row r="176">
          <cell r="A176">
            <v>514</v>
          </cell>
          <cell r="B176" t="str">
            <v>Madame</v>
          </cell>
          <cell r="C176" t="str">
            <v>BEJI KARIMA</v>
          </cell>
          <cell r="D176" t="str">
            <v>SAGE Tunisia</v>
          </cell>
          <cell r="E176" t="str">
            <v>PRODUCTION</v>
          </cell>
          <cell r="F176" t="str">
            <v>Couturière</v>
          </cell>
          <cell r="G176">
            <v>560</v>
          </cell>
          <cell r="H176" t="str">
            <v>Mabrourk Ben Moussa</v>
          </cell>
          <cell r="I176" t="str">
            <v>A</v>
          </cell>
          <cell r="J176" t="str">
            <v>DIRECTS</v>
          </cell>
          <cell r="K176" t="str">
            <v>Variable cost at standard</v>
          </cell>
          <cell r="L176" t="str">
            <v>OUVRIERE SPECIALISE</v>
          </cell>
          <cell r="M176">
            <v>44285</v>
          </cell>
          <cell r="N176" t="str">
            <v/>
          </cell>
          <cell r="O176">
            <v>12</v>
          </cell>
          <cell r="Q176">
            <v>45051</v>
          </cell>
          <cell r="S176" t="str">
            <v>CDD</v>
          </cell>
          <cell r="T176" t="str">
            <v>Contractuel</v>
          </cell>
          <cell r="U176">
            <v>45078</v>
          </cell>
          <cell r="V176">
            <v>45138</v>
          </cell>
        </row>
        <row r="177">
          <cell r="A177">
            <v>526</v>
          </cell>
          <cell r="B177" t="str">
            <v>Mlle</v>
          </cell>
          <cell r="C177" t="str">
            <v>NAMOUCHI SAFA</v>
          </cell>
          <cell r="D177" t="str">
            <v>SAGE Tunisia</v>
          </cell>
          <cell r="E177" t="str">
            <v>PRODUCTION</v>
          </cell>
          <cell r="F177" t="str">
            <v>Contrôle Qualité</v>
          </cell>
          <cell r="G177">
            <v>560</v>
          </cell>
          <cell r="H177" t="str">
            <v>Mabrourk Ben Moussa</v>
          </cell>
          <cell r="I177" t="str">
            <v>A</v>
          </cell>
          <cell r="J177" t="str">
            <v>INDIRECTS</v>
          </cell>
          <cell r="K177" t="str">
            <v>Variable cost at standard</v>
          </cell>
          <cell r="L177" t="str">
            <v>Contrôleur Qualité</v>
          </cell>
          <cell r="M177">
            <v>44286</v>
          </cell>
          <cell r="N177" t="str">
            <v/>
          </cell>
          <cell r="O177">
            <v>12</v>
          </cell>
          <cell r="Q177">
            <v>0</v>
          </cell>
          <cell r="S177" t="str">
            <v>CDD</v>
          </cell>
          <cell r="T177" t="str">
            <v>Contractuel</v>
          </cell>
          <cell r="U177">
            <v>45078</v>
          </cell>
          <cell r="V177">
            <v>45138</v>
          </cell>
        </row>
        <row r="178">
          <cell r="A178">
            <v>533</v>
          </cell>
          <cell r="B178" t="str">
            <v>Mlle</v>
          </cell>
          <cell r="C178" t="str">
            <v>SAADI KHOULOUD</v>
          </cell>
          <cell r="D178" t="str">
            <v>SAGE Tunisia</v>
          </cell>
          <cell r="E178" t="str">
            <v>PRODUCTION</v>
          </cell>
          <cell r="F178" t="str">
            <v>Couturière</v>
          </cell>
          <cell r="G178">
            <v>560</v>
          </cell>
          <cell r="H178" t="str">
            <v>Mabrourk Ben Moussa</v>
          </cell>
          <cell r="I178" t="str">
            <v>A</v>
          </cell>
          <cell r="J178" t="str">
            <v>DIRECTS</v>
          </cell>
          <cell r="K178" t="str">
            <v>Variable cost at standard</v>
          </cell>
          <cell r="L178" t="str">
            <v>OUVRIERE SPECIALISE</v>
          </cell>
          <cell r="M178">
            <v>44287</v>
          </cell>
          <cell r="N178" t="str">
            <v/>
          </cell>
          <cell r="O178">
            <v>12</v>
          </cell>
          <cell r="Q178">
            <v>0</v>
          </cell>
          <cell r="S178" t="str">
            <v>CDD</v>
          </cell>
          <cell r="T178" t="str">
            <v>Contractuel</v>
          </cell>
          <cell r="U178">
            <v>45078</v>
          </cell>
          <cell r="V178">
            <v>45138</v>
          </cell>
        </row>
        <row r="179">
          <cell r="A179">
            <v>541</v>
          </cell>
          <cell r="B179" t="str">
            <v>Mlle</v>
          </cell>
          <cell r="C179" t="str">
            <v>ISSAOUI AIDA</v>
          </cell>
          <cell r="D179" t="str">
            <v>SAGE Tunisia</v>
          </cell>
          <cell r="E179" t="str">
            <v>PRODUCTION</v>
          </cell>
          <cell r="F179" t="str">
            <v>Couturière</v>
          </cell>
          <cell r="G179">
            <v>560</v>
          </cell>
          <cell r="H179" t="str">
            <v>Mabrourk Ben Moussa</v>
          </cell>
          <cell r="I179" t="str">
            <v>A</v>
          </cell>
          <cell r="J179" t="str">
            <v>DIRECTS</v>
          </cell>
          <cell r="K179" t="str">
            <v>Variable cost at standard</v>
          </cell>
          <cell r="L179" t="str">
            <v>OUVRIERE SPECIALISE</v>
          </cell>
          <cell r="M179">
            <v>44293</v>
          </cell>
          <cell r="N179" t="str">
            <v/>
          </cell>
          <cell r="O179">
            <v>12</v>
          </cell>
          <cell r="Q179">
            <v>0</v>
          </cell>
          <cell r="S179" t="str">
            <v>CDD</v>
          </cell>
          <cell r="T179" t="str">
            <v>Contractuel</v>
          </cell>
          <cell r="U179">
            <v>45078</v>
          </cell>
          <cell r="V179">
            <v>45138</v>
          </cell>
        </row>
        <row r="180">
          <cell r="A180">
            <v>590</v>
          </cell>
          <cell r="B180" t="str">
            <v>Mlle</v>
          </cell>
          <cell r="C180" t="str">
            <v>HCHAICHI CHEDLIA</v>
          </cell>
          <cell r="D180" t="str">
            <v>SAGE Tunisia</v>
          </cell>
          <cell r="E180" t="str">
            <v>PRODUCTION</v>
          </cell>
          <cell r="F180" t="str">
            <v>Couturière</v>
          </cell>
          <cell r="G180">
            <v>560</v>
          </cell>
          <cell r="H180" t="str">
            <v>Mabrourk Ben Moussa</v>
          </cell>
          <cell r="I180" t="str">
            <v>A</v>
          </cell>
          <cell r="J180" t="str">
            <v>DIRECTS</v>
          </cell>
          <cell r="K180" t="str">
            <v>Variable cost at standard</v>
          </cell>
          <cell r="L180" t="str">
            <v>OUVRIERE SPECIALISE</v>
          </cell>
          <cell r="M180">
            <v>44350</v>
          </cell>
          <cell r="N180" t="str">
            <v/>
          </cell>
          <cell r="O180">
            <v>12</v>
          </cell>
          <cell r="Q180">
            <v>0</v>
          </cell>
          <cell r="S180" t="str">
            <v>CDD</v>
          </cell>
          <cell r="T180" t="str">
            <v>Contractuel</v>
          </cell>
          <cell r="U180">
            <v>45078</v>
          </cell>
          <cell r="V180">
            <v>45138</v>
          </cell>
        </row>
        <row r="181">
          <cell r="A181">
            <v>600</v>
          </cell>
          <cell r="B181" t="str">
            <v>Madame</v>
          </cell>
          <cell r="C181" t="str">
            <v>DAAGI ASMA</v>
          </cell>
          <cell r="D181" t="str">
            <v>SAGE Tunisia</v>
          </cell>
          <cell r="E181" t="str">
            <v>PRODUCTION</v>
          </cell>
          <cell r="F181" t="str">
            <v>Couturière</v>
          </cell>
          <cell r="G181">
            <v>560</v>
          </cell>
          <cell r="H181" t="str">
            <v>Mabrourk Ben Moussa</v>
          </cell>
          <cell r="I181" t="str">
            <v>A</v>
          </cell>
          <cell r="J181" t="str">
            <v>DIRECTS</v>
          </cell>
          <cell r="K181" t="str">
            <v>Variable cost at standard</v>
          </cell>
          <cell r="L181" t="str">
            <v>OUVRIERE SPECIALISE</v>
          </cell>
          <cell r="M181">
            <v>44355</v>
          </cell>
          <cell r="N181" t="str">
            <v/>
          </cell>
          <cell r="O181">
            <v>12</v>
          </cell>
          <cell r="Q181">
            <v>0</v>
          </cell>
          <cell r="S181" t="str">
            <v>CDD</v>
          </cell>
          <cell r="T181" t="str">
            <v>Contractuel</v>
          </cell>
          <cell r="U181">
            <v>45078</v>
          </cell>
          <cell r="V181">
            <v>45138</v>
          </cell>
        </row>
        <row r="182">
          <cell r="A182">
            <v>364</v>
          </cell>
          <cell r="B182" t="str">
            <v>Madame</v>
          </cell>
          <cell r="C182" t="str">
            <v>THABET SALMA</v>
          </cell>
          <cell r="D182" t="str">
            <v>SAGE Tunisia</v>
          </cell>
          <cell r="E182" t="str">
            <v>PRODUCTION</v>
          </cell>
          <cell r="F182" t="str">
            <v>Couturière</v>
          </cell>
          <cell r="G182">
            <v>965</v>
          </cell>
          <cell r="H182" t="str">
            <v>Ala Khaloui</v>
          </cell>
          <cell r="I182" t="str">
            <v>A</v>
          </cell>
          <cell r="J182" t="str">
            <v>DIRECTS</v>
          </cell>
          <cell r="K182" t="str">
            <v>Variable cost at standard</v>
          </cell>
          <cell r="L182" t="str">
            <v>OUVRIERE SPECIALISE</v>
          </cell>
          <cell r="M182">
            <v>44123</v>
          </cell>
          <cell r="O182">
            <v>12</v>
          </cell>
          <cell r="Q182">
            <v>0</v>
          </cell>
          <cell r="S182" t="str">
            <v>CDD</v>
          </cell>
          <cell r="T182" t="str">
            <v>Contractuel</v>
          </cell>
          <cell r="U182">
            <v>45078</v>
          </cell>
          <cell r="V182">
            <v>45107</v>
          </cell>
        </row>
        <row r="183">
          <cell r="A183">
            <v>522</v>
          </cell>
          <cell r="B183" t="str">
            <v>Monsieur</v>
          </cell>
          <cell r="C183" t="str">
            <v>EZZINE IMED</v>
          </cell>
          <cell r="D183" t="str">
            <v>SAGE Tunisia</v>
          </cell>
          <cell r="E183" t="str">
            <v>PRODUCTION</v>
          </cell>
          <cell r="F183" t="str">
            <v>Team leader</v>
          </cell>
          <cell r="G183">
            <v>965</v>
          </cell>
          <cell r="H183" t="str">
            <v>Ala Khaloui</v>
          </cell>
          <cell r="I183" t="str">
            <v>A</v>
          </cell>
          <cell r="J183" t="str">
            <v>INDIRECTS</v>
          </cell>
          <cell r="K183" t="str">
            <v>Variable cost at standard</v>
          </cell>
          <cell r="L183" t="str">
            <v>OUVRIER SPECIALISE</v>
          </cell>
          <cell r="M183">
            <v>44285</v>
          </cell>
          <cell r="N183" t="str">
            <v/>
          </cell>
          <cell r="O183">
            <v>12</v>
          </cell>
          <cell r="Q183">
            <v>0</v>
          </cell>
          <cell r="S183" t="str">
            <v>CDD</v>
          </cell>
          <cell r="T183" t="str">
            <v>Contractuel</v>
          </cell>
          <cell r="U183">
            <v>45078</v>
          </cell>
          <cell r="V183">
            <v>45107</v>
          </cell>
        </row>
        <row r="184">
          <cell r="A184">
            <v>658</v>
          </cell>
          <cell r="B184" t="str">
            <v>Mlle</v>
          </cell>
          <cell r="C184" t="str">
            <v>ABDI AWATEF</v>
          </cell>
          <cell r="D184" t="str">
            <v>SAGE Tunisia</v>
          </cell>
          <cell r="E184" t="str">
            <v>PRODUCTION</v>
          </cell>
          <cell r="F184" t="str">
            <v>Contrôle Qualité</v>
          </cell>
          <cell r="G184">
            <v>965</v>
          </cell>
          <cell r="H184" t="str">
            <v>Ala Khaloui</v>
          </cell>
          <cell r="I184" t="str">
            <v>A</v>
          </cell>
          <cell r="J184" t="str">
            <v>INDIRECTS</v>
          </cell>
          <cell r="K184" t="str">
            <v>Variable cost at standard</v>
          </cell>
          <cell r="L184" t="str">
            <v>Contrôleur Qualité</v>
          </cell>
          <cell r="M184">
            <v>44454</v>
          </cell>
          <cell r="N184" t="str">
            <v/>
          </cell>
          <cell r="O184">
            <v>12</v>
          </cell>
          <cell r="Q184">
            <v>0</v>
          </cell>
          <cell r="S184" t="str">
            <v>CDD</v>
          </cell>
          <cell r="T184" t="str">
            <v>Contractuel</v>
          </cell>
          <cell r="U184">
            <v>45078</v>
          </cell>
          <cell r="V184">
            <v>45107</v>
          </cell>
        </row>
        <row r="185">
          <cell r="A185">
            <v>866</v>
          </cell>
          <cell r="B185" t="str">
            <v>Madame</v>
          </cell>
          <cell r="C185" t="str">
            <v>ARBI LAMIA</v>
          </cell>
          <cell r="D185" t="str">
            <v>SAGE Tunisia</v>
          </cell>
          <cell r="E185" t="str">
            <v>PRODUCTION</v>
          </cell>
          <cell r="F185" t="str">
            <v>Couturière</v>
          </cell>
          <cell r="G185">
            <v>965</v>
          </cell>
          <cell r="H185" t="str">
            <v>Ala Khaloui</v>
          </cell>
          <cell r="I185" t="str">
            <v>A</v>
          </cell>
          <cell r="J185" t="str">
            <v>DIRECTS</v>
          </cell>
          <cell r="K185" t="str">
            <v>Variable cost at standard</v>
          </cell>
          <cell r="L185" t="str">
            <v>OUVRIERE SPECIALISE</v>
          </cell>
          <cell r="M185">
            <v>44616</v>
          </cell>
          <cell r="O185">
            <v>12</v>
          </cell>
          <cell r="Q185">
            <v>0</v>
          </cell>
          <cell r="S185" t="str">
            <v>CDD</v>
          </cell>
          <cell r="T185" t="str">
            <v>Contractuel</v>
          </cell>
          <cell r="U185">
            <v>45078</v>
          </cell>
          <cell r="V185">
            <v>45107</v>
          </cell>
        </row>
        <row r="186">
          <cell r="A186">
            <v>983</v>
          </cell>
          <cell r="B186" t="str">
            <v>Mlle</v>
          </cell>
          <cell r="C186" t="str">
            <v>ABDELLI SARRA</v>
          </cell>
          <cell r="D186" t="str">
            <v>SAGE Tunisia</v>
          </cell>
          <cell r="E186" t="str">
            <v>PRODUCTION</v>
          </cell>
          <cell r="F186" t="str">
            <v>Couturière</v>
          </cell>
          <cell r="G186">
            <v>965</v>
          </cell>
          <cell r="H186" t="str">
            <v>Ala Khaloui</v>
          </cell>
          <cell r="I186" t="str">
            <v>A</v>
          </cell>
          <cell r="J186" t="str">
            <v>DIRECTS</v>
          </cell>
          <cell r="K186" t="str">
            <v>Variable cost at standard</v>
          </cell>
          <cell r="L186" t="str">
            <v>OUVRIERE SPECIALISE</v>
          </cell>
          <cell r="M186">
            <v>44732</v>
          </cell>
          <cell r="O186">
            <v>12</v>
          </cell>
          <cell r="Q186">
            <v>0</v>
          </cell>
          <cell r="S186" t="str">
            <v>CDD</v>
          </cell>
          <cell r="T186" t="str">
            <v>Contractuel</v>
          </cell>
          <cell r="U186">
            <v>45078</v>
          </cell>
          <cell r="V186">
            <v>45107</v>
          </cell>
        </row>
        <row r="187">
          <cell r="A187">
            <v>984</v>
          </cell>
          <cell r="B187" t="str">
            <v>Madame</v>
          </cell>
          <cell r="C187" t="str">
            <v>ABBESSI SAMIA</v>
          </cell>
          <cell r="D187" t="str">
            <v>SAGE Tunisia</v>
          </cell>
          <cell r="E187" t="str">
            <v>PRODUCTION</v>
          </cell>
          <cell r="F187" t="str">
            <v>Couturière</v>
          </cell>
          <cell r="G187">
            <v>965</v>
          </cell>
          <cell r="H187" t="str">
            <v>Ala Khaloui</v>
          </cell>
          <cell r="I187" t="str">
            <v>A</v>
          </cell>
          <cell r="J187" t="str">
            <v>DIRECTS</v>
          </cell>
          <cell r="K187" t="str">
            <v>Variable cost at standard</v>
          </cell>
          <cell r="L187" t="str">
            <v>OUVRIERE SPECIALISE</v>
          </cell>
          <cell r="M187">
            <v>44732</v>
          </cell>
          <cell r="O187">
            <v>12</v>
          </cell>
          <cell r="Q187">
            <v>0</v>
          </cell>
          <cell r="S187" t="str">
            <v>CDD</v>
          </cell>
          <cell r="T187" t="str">
            <v>Contractuel</v>
          </cell>
          <cell r="U187">
            <v>45078</v>
          </cell>
          <cell r="V187">
            <v>45107</v>
          </cell>
        </row>
        <row r="188">
          <cell r="A188">
            <v>987</v>
          </cell>
          <cell r="B188" t="str">
            <v>Mlle</v>
          </cell>
          <cell r="C188" t="str">
            <v>FERCHICHI HAJER</v>
          </cell>
          <cell r="D188" t="str">
            <v>SAGE Tunisia</v>
          </cell>
          <cell r="E188" t="str">
            <v>PRODUCTION</v>
          </cell>
          <cell r="F188" t="str">
            <v>Couturière</v>
          </cell>
          <cell r="G188">
            <v>965</v>
          </cell>
          <cell r="H188" t="str">
            <v>Ala Khaloui</v>
          </cell>
          <cell r="I188" t="str">
            <v>A</v>
          </cell>
          <cell r="J188" t="str">
            <v>DIRECTS</v>
          </cell>
          <cell r="K188" t="str">
            <v>Variable cost at standard</v>
          </cell>
          <cell r="L188" t="str">
            <v>OUVRIERE SPECIALISE</v>
          </cell>
          <cell r="M188">
            <v>44732</v>
          </cell>
          <cell r="O188">
            <v>12</v>
          </cell>
          <cell r="Q188">
            <v>0</v>
          </cell>
          <cell r="S188" t="str">
            <v>CDD</v>
          </cell>
          <cell r="T188" t="str">
            <v>Contractuel</v>
          </cell>
          <cell r="U188">
            <v>45078</v>
          </cell>
          <cell r="V188">
            <v>45107</v>
          </cell>
        </row>
        <row r="189">
          <cell r="A189">
            <v>988</v>
          </cell>
          <cell r="B189" t="str">
            <v>Madame</v>
          </cell>
          <cell r="C189" t="str">
            <v>GHARNOUKI HAYET</v>
          </cell>
          <cell r="D189" t="str">
            <v>SAGE Tunisia</v>
          </cell>
          <cell r="E189" t="str">
            <v>PRODUCTION</v>
          </cell>
          <cell r="F189" t="str">
            <v>Couturière</v>
          </cell>
          <cell r="G189">
            <v>965</v>
          </cell>
          <cell r="H189" t="str">
            <v>Ala Khaloui</v>
          </cell>
          <cell r="I189" t="str">
            <v>A</v>
          </cell>
          <cell r="J189" t="str">
            <v>DIRECTS</v>
          </cell>
          <cell r="K189" t="str">
            <v>Variable cost at standard</v>
          </cell>
          <cell r="L189" t="str">
            <v>OUVRIERE SPECIALISE</v>
          </cell>
          <cell r="M189">
            <v>44732</v>
          </cell>
          <cell r="O189">
            <v>12</v>
          </cell>
          <cell r="Q189">
            <v>0</v>
          </cell>
          <cell r="S189" t="str">
            <v>CDD</v>
          </cell>
          <cell r="T189" t="str">
            <v>Contractuel</v>
          </cell>
          <cell r="U189">
            <v>45078</v>
          </cell>
          <cell r="V189">
            <v>45107</v>
          </cell>
        </row>
        <row r="190">
          <cell r="A190">
            <v>989</v>
          </cell>
          <cell r="B190" t="str">
            <v>Madame</v>
          </cell>
          <cell r="C190" t="str">
            <v>TAYARI ZOHRA</v>
          </cell>
          <cell r="D190" t="str">
            <v>SAGE Tunisia</v>
          </cell>
          <cell r="E190" t="str">
            <v>PRODUCTION</v>
          </cell>
          <cell r="F190" t="str">
            <v>Couturière</v>
          </cell>
          <cell r="G190">
            <v>965</v>
          </cell>
          <cell r="H190" t="str">
            <v>Ala Khaloui</v>
          </cell>
          <cell r="I190" t="str">
            <v>A</v>
          </cell>
          <cell r="J190" t="str">
            <v>DIRECTS</v>
          </cell>
          <cell r="K190" t="str">
            <v>Variable cost at standard</v>
          </cell>
          <cell r="L190" t="str">
            <v>OUVRIERE SPECIALISE</v>
          </cell>
          <cell r="M190">
            <v>44732</v>
          </cell>
          <cell r="O190">
            <v>12</v>
          </cell>
          <cell r="Q190">
            <v>0</v>
          </cell>
          <cell r="S190" t="str">
            <v>CDD</v>
          </cell>
          <cell r="T190" t="str">
            <v>Contractuel</v>
          </cell>
          <cell r="U190">
            <v>45078</v>
          </cell>
          <cell r="V190">
            <v>45107</v>
          </cell>
        </row>
        <row r="191">
          <cell r="A191">
            <v>990</v>
          </cell>
          <cell r="B191" t="str">
            <v>Madame</v>
          </cell>
          <cell r="C191" t="str">
            <v>MATHLOUTHI MABROUKA</v>
          </cell>
          <cell r="D191" t="str">
            <v>SAGE Tunisia</v>
          </cell>
          <cell r="E191" t="str">
            <v>PRODUCTION</v>
          </cell>
          <cell r="F191" t="str">
            <v>Couturière</v>
          </cell>
          <cell r="G191">
            <v>965</v>
          </cell>
          <cell r="H191" t="str">
            <v>Ala Khaloui</v>
          </cell>
          <cell r="I191" t="str">
            <v>A</v>
          </cell>
          <cell r="J191" t="str">
            <v>DIRECTS</v>
          </cell>
          <cell r="K191" t="str">
            <v>Variable cost at standard</v>
          </cell>
          <cell r="L191" t="str">
            <v>OUVRIERE SPECIALISE</v>
          </cell>
          <cell r="M191">
            <v>44732</v>
          </cell>
          <cell r="O191">
            <v>12</v>
          </cell>
          <cell r="Q191">
            <v>0</v>
          </cell>
          <cell r="S191" t="str">
            <v>CDD</v>
          </cell>
          <cell r="T191" t="str">
            <v>Contractuel</v>
          </cell>
          <cell r="U191">
            <v>45078</v>
          </cell>
          <cell r="V191">
            <v>45107</v>
          </cell>
        </row>
        <row r="192">
          <cell r="A192">
            <v>991</v>
          </cell>
          <cell r="B192" t="str">
            <v>Madame</v>
          </cell>
          <cell r="C192" t="str">
            <v>BELKAHLA NAJLA</v>
          </cell>
          <cell r="D192" t="str">
            <v>SAGE Tunisia</v>
          </cell>
          <cell r="E192" t="str">
            <v>PRODUCTION</v>
          </cell>
          <cell r="F192" t="str">
            <v>Couturière</v>
          </cell>
          <cell r="G192">
            <v>965</v>
          </cell>
          <cell r="H192" t="str">
            <v>Ala Khaloui</v>
          </cell>
          <cell r="I192" t="str">
            <v>A</v>
          </cell>
          <cell r="J192" t="str">
            <v>DIRECTS</v>
          </cell>
          <cell r="K192" t="str">
            <v>Variable cost at standard</v>
          </cell>
          <cell r="L192" t="str">
            <v>OUVRIERE SPECIALISE</v>
          </cell>
          <cell r="M192">
            <v>44732</v>
          </cell>
          <cell r="O192">
            <v>12</v>
          </cell>
          <cell r="Q192">
            <v>0</v>
          </cell>
          <cell r="S192" t="str">
            <v>CDD</v>
          </cell>
          <cell r="T192" t="str">
            <v>Contractuel</v>
          </cell>
          <cell r="U192">
            <v>45078</v>
          </cell>
          <cell r="V192">
            <v>45107</v>
          </cell>
        </row>
        <row r="193">
          <cell r="A193">
            <v>993</v>
          </cell>
          <cell r="B193" t="str">
            <v>Madame</v>
          </cell>
          <cell r="C193" t="str">
            <v>BEJAOUI HALIMA</v>
          </cell>
          <cell r="D193" t="str">
            <v>SAGE Tunisia</v>
          </cell>
          <cell r="E193" t="str">
            <v>PRODUCTION</v>
          </cell>
          <cell r="F193" t="str">
            <v>Couturière</v>
          </cell>
          <cell r="G193">
            <v>965</v>
          </cell>
          <cell r="H193" t="str">
            <v>Ala Khaloui</v>
          </cell>
          <cell r="I193" t="str">
            <v>A</v>
          </cell>
          <cell r="J193" t="str">
            <v>DIRECTS</v>
          </cell>
          <cell r="K193" t="str">
            <v>Variable cost at standard</v>
          </cell>
          <cell r="L193" t="str">
            <v>OUVRIERE SPECIALISE</v>
          </cell>
          <cell r="M193">
            <v>44732</v>
          </cell>
          <cell r="O193">
            <v>12</v>
          </cell>
          <cell r="Q193">
            <v>0</v>
          </cell>
          <cell r="S193" t="str">
            <v>CDD</v>
          </cell>
          <cell r="T193" t="str">
            <v>Contractuel</v>
          </cell>
          <cell r="U193">
            <v>45078</v>
          </cell>
          <cell r="V193">
            <v>45107</v>
          </cell>
        </row>
        <row r="194">
          <cell r="A194">
            <v>994</v>
          </cell>
          <cell r="B194" t="str">
            <v>Madame</v>
          </cell>
          <cell r="C194" t="str">
            <v>HERMI RAJA</v>
          </cell>
          <cell r="D194" t="str">
            <v>SAGE Tunisia</v>
          </cell>
          <cell r="E194" t="str">
            <v>PRODUCTION</v>
          </cell>
          <cell r="F194" t="str">
            <v>Couturière</v>
          </cell>
          <cell r="G194">
            <v>965</v>
          </cell>
          <cell r="H194" t="str">
            <v>Ala Khaloui</v>
          </cell>
          <cell r="I194" t="str">
            <v>A</v>
          </cell>
          <cell r="J194" t="str">
            <v>DIRECTS</v>
          </cell>
          <cell r="K194" t="str">
            <v>Variable cost at standard</v>
          </cell>
          <cell r="L194" t="str">
            <v>OUVRIERE SPECIALISE</v>
          </cell>
          <cell r="M194">
            <v>44732</v>
          </cell>
          <cell r="O194">
            <v>12</v>
          </cell>
          <cell r="Q194">
            <v>0</v>
          </cell>
          <cell r="S194" t="str">
            <v>CDD</v>
          </cell>
          <cell r="T194" t="str">
            <v>Contractuel</v>
          </cell>
          <cell r="U194">
            <v>45078</v>
          </cell>
          <cell r="V194">
            <v>45107</v>
          </cell>
        </row>
        <row r="195">
          <cell r="A195">
            <v>995</v>
          </cell>
          <cell r="B195" t="str">
            <v>Madame</v>
          </cell>
          <cell r="C195" t="str">
            <v>RIAHI SAMIA</v>
          </cell>
          <cell r="D195" t="str">
            <v>SAGE Tunisia</v>
          </cell>
          <cell r="E195" t="str">
            <v>PRODUCTION</v>
          </cell>
          <cell r="F195" t="str">
            <v>Couturière</v>
          </cell>
          <cell r="G195">
            <v>965</v>
          </cell>
          <cell r="H195" t="str">
            <v>Ala Khaloui</v>
          </cell>
          <cell r="I195" t="str">
            <v>A</v>
          </cell>
          <cell r="J195" t="str">
            <v>DIRECTS</v>
          </cell>
          <cell r="K195" t="str">
            <v>Variable cost at standard</v>
          </cell>
          <cell r="L195" t="str">
            <v>OUVRIERE SPECIALISE</v>
          </cell>
          <cell r="M195">
            <v>44732</v>
          </cell>
          <cell r="O195">
            <v>12</v>
          </cell>
          <cell r="Q195">
            <v>0</v>
          </cell>
          <cell r="S195" t="str">
            <v>CDD</v>
          </cell>
          <cell r="T195" t="str">
            <v>Contractuel</v>
          </cell>
          <cell r="U195">
            <v>45078</v>
          </cell>
          <cell r="V195">
            <v>45107</v>
          </cell>
        </row>
        <row r="196">
          <cell r="A196">
            <v>996</v>
          </cell>
          <cell r="B196" t="str">
            <v>Mlle</v>
          </cell>
          <cell r="C196" t="str">
            <v>KHCHINI HOUDA</v>
          </cell>
          <cell r="D196" t="str">
            <v>SAGE Tunisia</v>
          </cell>
          <cell r="E196" t="str">
            <v>PRODUCTION</v>
          </cell>
          <cell r="F196" t="str">
            <v>Couturière</v>
          </cell>
          <cell r="G196">
            <v>965</v>
          </cell>
          <cell r="H196" t="str">
            <v>Ala Khaloui</v>
          </cell>
          <cell r="I196" t="str">
            <v>A</v>
          </cell>
          <cell r="J196" t="str">
            <v>DIRECTS</v>
          </cell>
          <cell r="K196" t="str">
            <v>Variable cost at standard</v>
          </cell>
          <cell r="L196" t="str">
            <v>OUVRIERE SPECIALISE</v>
          </cell>
          <cell r="M196">
            <v>44732</v>
          </cell>
          <cell r="O196">
            <v>12</v>
          </cell>
          <cell r="Q196">
            <v>0</v>
          </cell>
          <cell r="S196" t="str">
            <v>CDD</v>
          </cell>
          <cell r="T196" t="str">
            <v>Contractuel</v>
          </cell>
          <cell r="U196">
            <v>45078</v>
          </cell>
          <cell r="V196">
            <v>45107</v>
          </cell>
        </row>
        <row r="197">
          <cell r="A197">
            <v>997</v>
          </cell>
          <cell r="B197" t="str">
            <v>Madame</v>
          </cell>
          <cell r="C197" t="str">
            <v>HBIBI LATIFA</v>
          </cell>
          <cell r="D197" t="str">
            <v>SAGE Tunisia</v>
          </cell>
          <cell r="E197" t="str">
            <v>PRODUCTION</v>
          </cell>
          <cell r="F197" t="str">
            <v>Couturière</v>
          </cell>
          <cell r="G197">
            <v>965</v>
          </cell>
          <cell r="H197" t="str">
            <v>Ala Khaloui</v>
          </cell>
          <cell r="I197" t="str">
            <v>A</v>
          </cell>
          <cell r="J197" t="str">
            <v>DIRECTS</v>
          </cell>
          <cell r="K197" t="str">
            <v>Variable cost at standard</v>
          </cell>
          <cell r="L197" t="str">
            <v>OUVRIERE SPECIALISE</v>
          </cell>
          <cell r="M197">
            <v>44732</v>
          </cell>
          <cell r="O197">
            <v>12</v>
          </cell>
          <cell r="Q197">
            <v>0</v>
          </cell>
          <cell r="S197" t="str">
            <v>CDD</v>
          </cell>
          <cell r="T197" t="str">
            <v>Contractuel</v>
          </cell>
          <cell r="U197">
            <v>45078</v>
          </cell>
          <cell r="V197">
            <v>45107</v>
          </cell>
        </row>
        <row r="198">
          <cell r="A198">
            <v>998</v>
          </cell>
          <cell r="B198" t="str">
            <v>Monsieur</v>
          </cell>
          <cell r="C198" t="str">
            <v>DRIDI BILEL</v>
          </cell>
          <cell r="D198" t="str">
            <v>SAGE Tunisia</v>
          </cell>
          <cell r="E198" t="str">
            <v>PRODUCTION</v>
          </cell>
          <cell r="F198" t="str">
            <v>Couturière</v>
          </cell>
          <cell r="G198">
            <v>965</v>
          </cell>
          <cell r="H198" t="str">
            <v>Ala Khaloui</v>
          </cell>
          <cell r="I198" t="str">
            <v>A</v>
          </cell>
          <cell r="J198" t="str">
            <v>DIRECTS</v>
          </cell>
          <cell r="K198" t="str">
            <v>Variable cost at standard</v>
          </cell>
          <cell r="L198" t="str">
            <v>OUVRIER SPECIALISE</v>
          </cell>
          <cell r="M198">
            <v>44741</v>
          </cell>
          <cell r="O198">
            <v>12</v>
          </cell>
          <cell r="Q198">
            <v>0</v>
          </cell>
          <cell r="S198" t="str">
            <v>CDD</v>
          </cell>
          <cell r="T198" t="str">
            <v>Contractuel</v>
          </cell>
          <cell r="U198">
            <v>45078</v>
          </cell>
          <cell r="V198">
            <v>45107</v>
          </cell>
        </row>
        <row r="199">
          <cell r="A199">
            <v>1000</v>
          </cell>
          <cell r="B199" t="str">
            <v>Madame</v>
          </cell>
          <cell r="C199" t="str">
            <v>TRABELSI SAMIA</v>
          </cell>
          <cell r="D199" t="str">
            <v>SAGE Tunisia</v>
          </cell>
          <cell r="E199" t="str">
            <v>PRODUCTION</v>
          </cell>
          <cell r="F199" t="str">
            <v>Couturière</v>
          </cell>
          <cell r="G199">
            <v>965</v>
          </cell>
          <cell r="H199" t="str">
            <v>Ala Khaloui</v>
          </cell>
          <cell r="I199" t="str">
            <v>A</v>
          </cell>
          <cell r="J199" t="str">
            <v>DIRECTS</v>
          </cell>
          <cell r="K199" t="str">
            <v>Variable cost at standard</v>
          </cell>
          <cell r="L199" t="str">
            <v>OUVRIERE SPECIALISE</v>
          </cell>
          <cell r="M199">
            <v>44732</v>
          </cell>
          <cell r="O199">
            <v>12</v>
          </cell>
          <cell r="Q199">
            <v>0</v>
          </cell>
          <cell r="S199" t="str">
            <v>CDD</v>
          </cell>
          <cell r="T199" t="str">
            <v>Contractuel</v>
          </cell>
          <cell r="U199">
            <v>45078</v>
          </cell>
          <cell r="V199">
            <v>45107</v>
          </cell>
        </row>
        <row r="200">
          <cell r="A200">
            <v>1001</v>
          </cell>
          <cell r="B200" t="str">
            <v>Madame</v>
          </cell>
          <cell r="C200" t="str">
            <v>BEN ABDESSALEM SONIA</v>
          </cell>
          <cell r="D200" t="str">
            <v>SAGE Tunisia</v>
          </cell>
          <cell r="E200" t="str">
            <v>PRODUCTION</v>
          </cell>
          <cell r="F200" t="str">
            <v>Couturière</v>
          </cell>
          <cell r="G200">
            <v>965</v>
          </cell>
          <cell r="H200" t="str">
            <v>Ala Khaloui</v>
          </cell>
          <cell r="I200" t="str">
            <v>A</v>
          </cell>
          <cell r="J200" t="str">
            <v>DIRECTS</v>
          </cell>
          <cell r="K200" t="str">
            <v>Variable cost at standard</v>
          </cell>
          <cell r="L200" t="str">
            <v>OUVRIERE SPECIALISE</v>
          </cell>
          <cell r="M200">
            <v>44732</v>
          </cell>
          <cell r="O200">
            <v>12</v>
          </cell>
          <cell r="Q200">
            <v>0</v>
          </cell>
          <cell r="S200" t="str">
            <v>CDD</v>
          </cell>
          <cell r="T200" t="str">
            <v>Contractuel</v>
          </cell>
          <cell r="U200">
            <v>45078</v>
          </cell>
          <cell r="V200">
            <v>45107</v>
          </cell>
        </row>
        <row r="201">
          <cell r="A201">
            <v>1003</v>
          </cell>
          <cell r="B201" t="str">
            <v>Madame</v>
          </cell>
          <cell r="C201" t="str">
            <v>DHOUIOUI SOUAD</v>
          </cell>
          <cell r="D201" t="str">
            <v>SAGE Tunisia</v>
          </cell>
          <cell r="E201" t="str">
            <v>PRODUCTION</v>
          </cell>
          <cell r="F201" t="str">
            <v>Couturière</v>
          </cell>
          <cell r="G201">
            <v>965</v>
          </cell>
          <cell r="H201" t="str">
            <v>Ala Khaloui</v>
          </cell>
          <cell r="I201" t="str">
            <v>A</v>
          </cell>
          <cell r="J201" t="str">
            <v>DIRECTS</v>
          </cell>
          <cell r="K201" t="str">
            <v>Variable cost at standard</v>
          </cell>
          <cell r="L201" t="str">
            <v>OUVRIERE SPECIALISE</v>
          </cell>
          <cell r="M201">
            <v>44733</v>
          </cell>
          <cell r="O201">
            <v>12</v>
          </cell>
          <cell r="Q201">
            <v>0</v>
          </cell>
          <cell r="S201" t="str">
            <v>CDD</v>
          </cell>
          <cell r="T201" t="str">
            <v>Contractuel</v>
          </cell>
          <cell r="U201">
            <v>45078</v>
          </cell>
          <cell r="V201">
            <v>45107</v>
          </cell>
        </row>
        <row r="202">
          <cell r="A202">
            <v>1009</v>
          </cell>
          <cell r="B202" t="str">
            <v>Mlle</v>
          </cell>
          <cell r="C202" t="str">
            <v>OUERGHI NOURHEN</v>
          </cell>
          <cell r="D202" t="str">
            <v>SAGE Tunisia</v>
          </cell>
          <cell r="E202" t="str">
            <v>PRODUCTION</v>
          </cell>
          <cell r="F202" t="str">
            <v>Couturière</v>
          </cell>
          <cell r="G202">
            <v>965</v>
          </cell>
          <cell r="H202" t="str">
            <v>Ala Khaloui</v>
          </cell>
          <cell r="I202" t="str">
            <v>A</v>
          </cell>
          <cell r="J202" t="str">
            <v>DIRECTS</v>
          </cell>
          <cell r="K202" t="str">
            <v>Variable cost at standard</v>
          </cell>
          <cell r="L202" t="str">
            <v>OUVRIERE SPECIALISE</v>
          </cell>
          <cell r="M202">
            <v>44737</v>
          </cell>
          <cell r="O202">
            <v>12</v>
          </cell>
          <cell r="Q202">
            <v>45077</v>
          </cell>
          <cell r="S202" t="str">
            <v>CDD</v>
          </cell>
          <cell r="T202" t="str">
            <v>Contractuel</v>
          </cell>
          <cell r="U202">
            <v>45078</v>
          </cell>
          <cell r="V202">
            <v>45107</v>
          </cell>
        </row>
        <row r="203">
          <cell r="A203">
            <v>1014</v>
          </cell>
          <cell r="B203" t="str">
            <v>Mlle</v>
          </cell>
          <cell r="C203" t="str">
            <v>JAOUADI JIHENE</v>
          </cell>
          <cell r="D203" t="str">
            <v>SAGE Tunisia</v>
          </cell>
          <cell r="E203" t="str">
            <v>PRODUCTION</v>
          </cell>
          <cell r="F203" t="str">
            <v>Alimentatrice</v>
          </cell>
          <cell r="G203">
            <v>965</v>
          </cell>
          <cell r="H203" t="str">
            <v>Ala Khaloui</v>
          </cell>
          <cell r="I203" t="str">
            <v>A</v>
          </cell>
          <cell r="J203" t="str">
            <v>DIRECTS</v>
          </cell>
          <cell r="K203" t="str">
            <v>Variable cost at standard</v>
          </cell>
          <cell r="L203" t="str">
            <v>OUVRIERE SPECIALISE</v>
          </cell>
          <cell r="M203">
            <v>44735</v>
          </cell>
          <cell r="O203">
            <v>12</v>
          </cell>
          <cell r="Q203">
            <v>0</v>
          </cell>
          <cell r="S203" t="str">
            <v>CDD</v>
          </cell>
          <cell r="T203" t="str">
            <v>Contractuel</v>
          </cell>
          <cell r="U203">
            <v>45078</v>
          </cell>
          <cell r="V203">
            <v>45107</v>
          </cell>
        </row>
        <row r="204">
          <cell r="A204">
            <v>1017</v>
          </cell>
          <cell r="B204" t="str">
            <v>Madame</v>
          </cell>
          <cell r="C204" t="str">
            <v>HAMMAMI HOUDA</v>
          </cell>
          <cell r="D204" t="str">
            <v>SAGE Tunisia</v>
          </cell>
          <cell r="E204" t="str">
            <v>PRODUCTION</v>
          </cell>
          <cell r="F204" t="str">
            <v>Couturière</v>
          </cell>
          <cell r="G204">
            <v>965</v>
          </cell>
          <cell r="H204" t="str">
            <v>Ala Khaloui</v>
          </cell>
          <cell r="I204" t="str">
            <v>A</v>
          </cell>
          <cell r="J204" t="str">
            <v>DIRECTS</v>
          </cell>
          <cell r="K204" t="str">
            <v>Variable cost at standard</v>
          </cell>
          <cell r="L204" t="str">
            <v>OUVRIERE SPECIALISE</v>
          </cell>
          <cell r="M204">
            <v>44739</v>
          </cell>
          <cell r="O204">
            <v>12</v>
          </cell>
          <cell r="Q204">
            <v>0</v>
          </cell>
          <cell r="S204" t="str">
            <v>CDD</v>
          </cell>
          <cell r="T204" t="str">
            <v>Contractuel</v>
          </cell>
          <cell r="U204">
            <v>45078</v>
          </cell>
          <cell r="V204">
            <v>45107</v>
          </cell>
        </row>
        <row r="205">
          <cell r="A205">
            <v>1027</v>
          </cell>
          <cell r="B205" t="str">
            <v>Madame</v>
          </cell>
          <cell r="C205" t="str">
            <v>MEFTAH FATHIA</v>
          </cell>
          <cell r="D205" t="str">
            <v>SAGE Tunisia</v>
          </cell>
          <cell r="E205" t="str">
            <v>PRODUCTION</v>
          </cell>
          <cell r="F205" t="str">
            <v>Couturière</v>
          </cell>
          <cell r="G205">
            <v>965</v>
          </cell>
          <cell r="H205" t="str">
            <v>Ala Khaloui</v>
          </cell>
          <cell r="I205" t="str">
            <v>A</v>
          </cell>
          <cell r="J205" t="str">
            <v>DIRECTS</v>
          </cell>
          <cell r="K205" t="str">
            <v>Variable cost at standard</v>
          </cell>
          <cell r="L205" t="str">
            <v>OUVRIERE SPECIALISE</v>
          </cell>
          <cell r="M205">
            <v>44746</v>
          </cell>
          <cell r="O205">
            <v>12</v>
          </cell>
          <cell r="Q205">
            <v>0</v>
          </cell>
          <cell r="S205" t="str">
            <v>CDD</v>
          </cell>
          <cell r="T205" t="str">
            <v>Contractuel</v>
          </cell>
          <cell r="U205">
            <v>45078</v>
          </cell>
          <cell r="V205">
            <v>45107</v>
          </cell>
        </row>
        <row r="206">
          <cell r="A206">
            <v>1029</v>
          </cell>
          <cell r="B206" t="str">
            <v>Madame</v>
          </cell>
          <cell r="C206" t="str">
            <v>AMDOUNI NAJLA</v>
          </cell>
          <cell r="D206" t="str">
            <v>SAGE Tunisia</v>
          </cell>
          <cell r="E206" t="str">
            <v>PRODUCTION</v>
          </cell>
          <cell r="F206" t="str">
            <v>Couturière</v>
          </cell>
          <cell r="G206">
            <v>965</v>
          </cell>
          <cell r="H206" t="str">
            <v>Ala Khaloui</v>
          </cell>
          <cell r="I206" t="str">
            <v>A</v>
          </cell>
          <cell r="J206" t="str">
            <v>DIRECTS</v>
          </cell>
          <cell r="K206" t="str">
            <v>Variable cost at standard</v>
          </cell>
          <cell r="L206" t="str">
            <v>OUVRIERE SPECIALISE</v>
          </cell>
          <cell r="M206">
            <v>44746</v>
          </cell>
          <cell r="O206">
            <v>12</v>
          </cell>
          <cell r="Q206">
            <v>0</v>
          </cell>
          <cell r="S206" t="str">
            <v>CDD</v>
          </cell>
          <cell r="T206" t="str">
            <v>Contractuel</v>
          </cell>
          <cell r="U206">
            <v>45078</v>
          </cell>
          <cell r="V206">
            <v>45107</v>
          </cell>
        </row>
        <row r="207">
          <cell r="A207">
            <v>1030</v>
          </cell>
          <cell r="B207" t="str">
            <v>Madame</v>
          </cell>
          <cell r="C207" t="str">
            <v>AKERMI SAFIA</v>
          </cell>
          <cell r="D207" t="str">
            <v>SAGE Tunisia</v>
          </cell>
          <cell r="E207" t="str">
            <v>PRODUCTION</v>
          </cell>
          <cell r="F207" t="str">
            <v>Couturière</v>
          </cell>
          <cell r="G207">
            <v>965</v>
          </cell>
          <cell r="H207" t="str">
            <v>Ala Khaloui</v>
          </cell>
          <cell r="I207" t="str">
            <v>A</v>
          </cell>
          <cell r="J207" t="str">
            <v>DIRECTS</v>
          </cell>
          <cell r="K207" t="str">
            <v>Variable cost at standard</v>
          </cell>
          <cell r="L207" t="str">
            <v>OUVRIERE SPECIALISE</v>
          </cell>
          <cell r="M207">
            <v>44746</v>
          </cell>
          <cell r="O207">
            <v>12</v>
          </cell>
          <cell r="Q207">
            <v>0</v>
          </cell>
          <cell r="S207" t="str">
            <v>CDD</v>
          </cell>
          <cell r="T207" t="str">
            <v>Contractuel</v>
          </cell>
          <cell r="U207">
            <v>45078</v>
          </cell>
          <cell r="V207">
            <v>45107</v>
          </cell>
        </row>
        <row r="208">
          <cell r="A208">
            <v>1031</v>
          </cell>
          <cell r="B208" t="str">
            <v>Madame</v>
          </cell>
          <cell r="C208" t="str">
            <v>DRIDI HAJER</v>
          </cell>
          <cell r="D208" t="str">
            <v>SAGE Tunisia</v>
          </cell>
          <cell r="E208" t="str">
            <v>PRODUCTION</v>
          </cell>
          <cell r="F208" t="str">
            <v>Couturière</v>
          </cell>
          <cell r="G208">
            <v>965</v>
          </cell>
          <cell r="H208" t="str">
            <v>Ala Khaloui</v>
          </cell>
          <cell r="I208" t="str">
            <v>A</v>
          </cell>
          <cell r="J208" t="str">
            <v>DIRECTS</v>
          </cell>
          <cell r="K208" t="str">
            <v>Variable cost at standard</v>
          </cell>
          <cell r="L208" t="str">
            <v>OUVRIERE SPECIALISE</v>
          </cell>
          <cell r="M208">
            <v>44746</v>
          </cell>
          <cell r="O208">
            <v>12</v>
          </cell>
          <cell r="Q208">
            <v>0</v>
          </cell>
          <cell r="S208" t="str">
            <v>CDD</v>
          </cell>
          <cell r="T208" t="str">
            <v>Contractuel</v>
          </cell>
          <cell r="U208">
            <v>45078</v>
          </cell>
          <cell r="V208">
            <v>45107</v>
          </cell>
        </row>
        <row r="209">
          <cell r="A209">
            <v>1034</v>
          </cell>
          <cell r="B209" t="str">
            <v>Madame</v>
          </cell>
          <cell r="C209" t="str">
            <v>SOUDA NAIMA</v>
          </cell>
          <cell r="D209" t="str">
            <v>SAGE Tunisia</v>
          </cell>
          <cell r="E209" t="str">
            <v>PRODUCTION</v>
          </cell>
          <cell r="F209" t="str">
            <v>Couturière</v>
          </cell>
          <cell r="G209">
            <v>965</v>
          </cell>
          <cell r="H209" t="str">
            <v>Ala Khaloui</v>
          </cell>
          <cell r="I209" t="str">
            <v>A</v>
          </cell>
          <cell r="J209" t="str">
            <v>DIRECTS</v>
          </cell>
          <cell r="K209" t="str">
            <v>Variable cost at standard</v>
          </cell>
          <cell r="L209" t="str">
            <v>OUVRIERE SPECIALISE</v>
          </cell>
          <cell r="M209">
            <v>44746</v>
          </cell>
          <cell r="O209">
            <v>12</v>
          </cell>
          <cell r="Q209">
            <v>0</v>
          </cell>
          <cell r="S209" t="str">
            <v>CDD</v>
          </cell>
          <cell r="T209" t="str">
            <v>Contractuel</v>
          </cell>
          <cell r="U209">
            <v>45078</v>
          </cell>
          <cell r="V209">
            <v>45107</v>
          </cell>
        </row>
        <row r="210">
          <cell r="A210">
            <v>1035</v>
          </cell>
          <cell r="B210" t="str">
            <v>Madame</v>
          </cell>
          <cell r="C210" t="str">
            <v>MOUSSI ABIR</v>
          </cell>
          <cell r="D210" t="str">
            <v>SAGE Tunisia</v>
          </cell>
          <cell r="E210" t="str">
            <v>PRODUCTION</v>
          </cell>
          <cell r="F210" t="str">
            <v>Couturière</v>
          </cell>
          <cell r="G210">
            <v>965</v>
          </cell>
          <cell r="H210" t="str">
            <v>Ala Khaloui</v>
          </cell>
          <cell r="I210" t="str">
            <v>A</v>
          </cell>
          <cell r="J210" t="str">
            <v>DIRECTS</v>
          </cell>
          <cell r="K210" t="str">
            <v>Variable cost at standard</v>
          </cell>
          <cell r="L210" t="str">
            <v>OUVRIERE SPECIALISE</v>
          </cell>
          <cell r="M210">
            <v>44746</v>
          </cell>
          <cell r="O210">
            <v>12</v>
          </cell>
          <cell r="Q210">
            <v>0</v>
          </cell>
          <cell r="S210" t="str">
            <v>CDD</v>
          </cell>
          <cell r="T210" t="str">
            <v>Contractuel</v>
          </cell>
          <cell r="U210">
            <v>45078</v>
          </cell>
          <cell r="V210">
            <v>45107</v>
          </cell>
        </row>
        <row r="211">
          <cell r="A211">
            <v>1037</v>
          </cell>
          <cell r="B211" t="str">
            <v>Mlle</v>
          </cell>
          <cell r="C211" t="str">
            <v>BOUBAKER SARRA</v>
          </cell>
          <cell r="D211" t="str">
            <v>SAGE Tunisia</v>
          </cell>
          <cell r="E211" t="str">
            <v>PRODUCTION</v>
          </cell>
          <cell r="F211" t="str">
            <v>Couturière</v>
          </cell>
          <cell r="G211">
            <v>965</v>
          </cell>
          <cell r="H211" t="str">
            <v>Ala Khaloui</v>
          </cell>
          <cell r="I211" t="str">
            <v>A</v>
          </cell>
          <cell r="J211" t="str">
            <v>DIRECTS</v>
          </cell>
          <cell r="K211" t="str">
            <v>Variable cost at standard</v>
          </cell>
          <cell r="L211" t="str">
            <v>OUVRIERE SPECIALISE</v>
          </cell>
          <cell r="M211">
            <v>44746</v>
          </cell>
          <cell r="O211">
            <v>12</v>
          </cell>
          <cell r="Q211">
            <v>0</v>
          </cell>
          <cell r="S211" t="str">
            <v>CDD</v>
          </cell>
          <cell r="T211" t="str">
            <v>Contractuel</v>
          </cell>
          <cell r="U211">
            <v>45078</v>
          </cell>
          <cell r="V211">
            <v>45107</v>
          </cell>
        </row>
        <row r="212">
          <cell r="A212">
            <v>1038</v>
          </cell>
          <cell r="B212" t="str">
            <v>Mlle</v>
          </cell>
          <cell r="C212" t="str">
            <v>DRIDI SIWAR</v>
          </cell>
          <cell r="D212" t="str">
            <v>SAGE Tunisia</v>
          </cell>
          <cell r="E212" t="str">
            <v>PRODUCTION</v>
          </cell>
          <cell r="F212" t="str">
            <v>Alimentatrice</v>
          </cell>
          <cell r="G212">
            <v>965</v>
          </cell>
          <cell r="H212" t="str">
            <v>Ala Khaloui</v>
          </cell>
          <cell r="I212" t="str">
            <v>A</v>
          </cell>
          <cell r="J212" t="str">
            <v>DIRECTS</v>
          </cell>
          <cell r="K212" t="str">
            <v>Variable cost at standard</v>
          </cell>
          <cell r="L212" t="str">
            <v>OUVRIERE SPECIALISE</v>
          </cell>
          <cell r="M212">
            <v>44746</v>
          </cell>
          <cell r="O212">
            <v>12</v>
          </cell>
          <cell r="Q212">
            <v>0</v>
          </cell>
          <cell r="S212" t="str">
            <v>CDD</v>
          </cell>
          <cell r="T212" t="str">
            <v>Contractuel</v>
          </cell>
          <cell r="U212">
            <v>45078</v>
          </cell>
          <cell r="V212">
            <v>45107</v>
          </cell>
        </row>
        <row r="213">
          <cell r="A213">
            <v>1041</v>
          </cell>
          <cell r="B213" t="str">
            <v>Madame</v>
          </cell>
          <cell r="C213" t="str">
            <v>MEHRZI OLFA</v>
          </cell>
          <cell r="D213" t="str">
            <v>SAGE Tunisia</v>
          </cell>
          <cell r="E213" t="str">
            <v>PRODUCTION</v>
          </cell>
          <cell r="F213" t="str">
            <v>Couturière</v>
          </cell>
          <cell r="G213">
            <v>965</v>
          </cell>
          <cell r="H213" t="str">
            <v>Ala Khaloui</v>
          </cell>
          <cell r="I213" t="str">
            <v>A</v>
          </cell>
          <cell r="J213" t="str">
            <v>DIRECTS</v>
          </cell>
          <cell r="K213" t="str">
            <v>Variable cost at standard</v>
          </cell>
          <cell r="L213" t="str">
            <v>OUVRIERE SPECIALISE</v>
          </cell>
          <cell r="M213">
            <v>44747</v>
          </cell>
          <cell r="O213">
            <v>12</v>
          </cell>
          <cell r="Q213">
            <v>0</v>
          </cell>
          <cell r="S213" t="str">
            <v>CDD</v>
          </cell>
          <cell r="T213" t="str">
            <v>Contractuel</v>
          </cell>
          <cell r="U213">
            <v>45078</v>
          </cell>
          <cell r="V213">
            <v>45107</v>
          </cell>
        </row>
        <row r="214">
          <cell r="A214">
            <v>1044</v>
          </cell>
          <cell r="B214" t="str">
            <v>Mlle</v>
          </cell>
          <cell r="C214" t="str">
            <v>KLAI TAKOUA</v>
          </cell>
          <cell r="D214" t="str">
            <v>SAGE Tunisia</v>
          </cell>
          <cell r="E214" t="str">
            <v>PRODUCTION</v>
          </cell>
          <cell r="F214" t="str">
            <v>Couturière</v>
          </cell>
          <cell r="G214">
            <v>965</v>
          </cell>
          <cell r="H214" t="str">
            <v>Ala Khaloui</v>
          </cell>
          <cell r="I214" t="str">
            <v>A</v>
          </cell>
          <cell r="J214" t="str">
            <v>DIRECTS</v>
          </cell>
          <cell r="K214" t="str">
            <v>Variable cost at standard</v>
          </cell>
          <cell r="L214" t="str">
            <v>OUVRIERE SPECIALISE</v>
          </cell>
          <cell r="M214">
            <v>44747</v>
          </cell>
          <cell r="O214">
            <v>12</v>
          </cell>
          <cell r="Q214">
            <v>0</v>
          </cell>
          <cell r="S214" t="str">
            <v>CDD</v>
          </cell>
          <cell r="T214" t="str">
            <v>Contractuel</v>
          </cell>
          <cell r="U214">
            <v>45078</v>
          </cell>
          <cell r="V214">
            <v>45107</v>
          </cell>
        </row>
        <row r="215">
          <cell r="A215">
            <v>1048</v>
          </cell>
          <cell r="B215" t="str">
            <v>Madame</v>
          </cell>
          <cell r="C215" t="str">
            <v>MEZLINI AMENI</v>
          </cell>
          <cell r="D215" t="str">
            <v>SAGE Tunisia</v>
          </cell>
          <cell r="E215" t="str">
            <v>PRODUCTION</v>
          </cell>
          <cell r="F215" t="str">
            <v>Couturière</v>
          </cell>
          <cell r="G215">
            <v>965</v>
          </cell>
          <cell r="H215" t="str">
            <v>Ala Khaloui</v>
          </cell>
          <cell r="I215" t="str">
            <v>A</v>
          </cell>
          <cell r="J215" t="str">
            <v>DIRECTS</v>
          </cell>
          <cell r="K215" t="str">
            <v>Variable cost at standard</v>
          </cell>
          <cell r="L215" t="str">
            <v>OUVRIERE SPECIALISE</v>
          </cell>
          <cell r="M215">
            <v>44747</v>
          </cell>
          <cell r="O215">
            <v>12</v>
          </cell>
          <cell r="Q215">
            <v>0</v>
          </cell>
          <cell r="S215" t="str">
            <v>CDD</v>
          </cell>
          <cell r="T215" t="str">
            <v>Contractuel</v>
          </cell>
          <cell r="U215">
            <v>45078</v>
          </cell>
          <cell r="V215">
            <v>45107</v>
          </cell>
        </row>
        <row r="216">
          <cell r="A216">
            <v>1050</v>
          </cell>
          <cell r="B216" t="str">
            <v>Madame</v>
          </cell>
          <cell r="C216" t="str">
            <v>TRABELSI FATMA</v>
          </cell>
          <cell r="D216" t="str">
            <v>SAGE Tunisia</v>
          </cell>
          <cell r="E216" t="str">
            <v>PRODUCTION</v>
          </cell>
          <cell r="F216" t="str">
            <v>Couturière</v>
          </cell>
          <cell r="G216">
            <v>965</v>
          </cell>
          <cell r="H216" t="str">
            <v>Ala Khaloui</v>
          </cell>
          <cell r="I216" t="str">
            <v>A</v>
          </cell>
          <cell r="J216" t="str">
            <v>DIRECTS</v>
          </cell>
          <cell r="K216" t="str">
            <v>Variable cost at standard</v>
          </cell>
          <cell r="L216" t="str">
            <v>OUVRIERE SPECIALISE</v>
          </cell>
          <cell r="M216">
            <v>44748</v>
          </cell>
          <cell r="O216">
            <v>12</v>
          </cell>
          <cell r="Q216">
            <v>0</v>
          </cell>
          <cell r="S216" t="str">
            <v>CDD</v>
          </cell>
          <cell r="T216" t="str">
            <v>Contractuel</v>
          </cell>
          <cell r="U216">
            <v>45078</v>
          </cell>
          <cell r="V216">
            <v>45107</v>
          </cell>
        </row>
        <row r="217">
          <cell r="A217">
            <v>1054</v>
          </cell>
          <cell r="B217" t="str">
            <v>Madame</v>
          </cell>
          <cell r="C217" t="str">
            <v>HAGUI SABRINE</v>
          </cell>
          <cell r="D217" t="str">
            <v>SAGE Tunisia</v>
          </cell>
          <cell r="E217" t="str">
            <v>PRODUCTION</v>
          </cell>
          <cell r="F217" t="str">
            <v>Couturière</v>
          </cell>
          <cell r="G217">
            <v>965</v>
          </cell>
          <cell r="H217" t="str">
            <v>Ala Khaloui</v>
          </cell>
          <cell r="I217" t="str">
            <v>A</v>
          </cell>
          <cell r="J217" t="str">
            <v>DIRECTS</v>
          </cell>
          <cell r="K217" t="str">
            <v>Variable cost at standard</v>
          </cell>
          <cell r="L217" t="str">
            <v>OUVRIERE SPECIALISE</v>
          </cell>
          <cell r="M217">
            <v>44754</v>
          </cell>
          <cell r="N217" t="str">
            <v/>
          </cell>
          <cell r="O217">
            <v>12</v>
          </cell>
          <cell r="Q217">
            <v>0</v>
          </cell>
          <cell r="S217" t="str">
            <v>CDD</v>
          </cell>
          <cell r="T217" t="str">
            <v>Contractuel</v>
          </cell>
          <cell r="U217">
            <v>45078</v>
          </cell>
          <cell r="V217">
            <v>45107</v>
          </cell>
        </row>
        <row r="218">
          <cell r="A218">
            <v>1058</v>
          </cell>
          <cell r="B218" t="str">
            <v>Monsieur</v>
          </cell>
          <cell r="C218" t="str">
            <v>JLASSI HAMDI</v>
          </cell>
          <cell r="D218" t="str">
            <v>SAGE Tunisia</v>
          </cell>
          <cell r="E218" t="str">
            <v>PRODUCTION</v>
          </cell>
          <cell r="F218" t="str">
            <v>Couturière</v>
          </cell>
          <cell r="G218">
            <v>965</v>
          </cell>
          <cell r="H218" t="str">
            <v>Ala Khaloui</v>
          </cell>
          <cell r="I218" t="str">
            <v>A</v>
          </cell>
          <cell r="J218" t="str">
            <v>DIRECTS</v>
          </cell>
          <cell r="K218" t="str">
            <v>Variable cost at standard</v>
          </cell>
          <cell r="L218" t="str">
            <v>OUVRIER SPECIALISE</v>
          </cell>
          <cell r="M218">
            <v>44755</v>
          </cell>
          <cell r="N218" t="str">
            <v/>
          </cell>
          <cell r="O218">
            <v>12</v>
          </cell>
          <cell r="Q218">
            <v>0</v>
          </cell>
          <cell r="S218" t="str">
            <v>CDD</v>
          </cell>
          <cell r="T218" t="str">
            <v>Contractuel</v>
          </cell>
          <cell r="U218">
            <v>45078</v>
          </cell>
          <cell r="V218">
            <v>45107</v>
          </cell>
        </row>
        <row r="219">
          <cell r="A219">
            <v>1064</v>
          </cell>
          <cell r="B219" t="str">
            <v>Madame</v>
          </cell>
          <cell r="C219" t="str">
            <v>HAGUI NAJOUA</v>
          </cell>
          <cell r="D219" t="str">
            <v>SAGE Tunisia</v>
          </cell>
          <cell r="E219" t="str">
            <v>PRODUCTION</v>
          </cell>
          <cell r="F219" t="str">
            <v>Couturière</v>
          </cell>
          <cell r="G219">
            <v>965</v>
          </cell>
          <cell r="H219" t="str">
            <v>Ala Khaloui</v>
          </cell>
          <cell r="I219" t="str">
            <v>A</v>
          </cell>
          <cell r="J219" t="str">
            <v>DIRECTS</v>
          </cell>
          <cell r="K219" t="str">
            <v>Variable cost at standard</v>
          </cell>
          <cell r="L219" t="str">
            <v>OUVRIERE SPECIALISE</v>
          </cell>
          <cell r="M219">
            <v>44756</v>
          </cell>
          <cell r="O219">
            <v>12</v>
          </cell>
          <cell r="Q219">
            <v>0</v>
          </cell>
          <cell r="S219" t="str">
            <v>CDD</v>
          </cell>
          <cell r="T219" t="str">
            <v>Contractuel</v>
          </cell>
          <cell r="U219">
            <v>45078</v>
          </cell>
          <cell r="V219">
            <v>45107</v>
          </cell>
        </row>
        <row r="220">
          <cell r="A220">
            <v>1066</v>
          </cell>
          <cell r="B220" t="str">
            <v>Madame</v>
          </cell>
          <cell r="C220" t="str">
            <v>MESSOUD SOUAD</v>
          </cell>
          <cell r="D220" t="str">
            <v>SAGE Tunisia</v>
          </cell>
          <cell r="E220" t="str">
            <v>PRODUCTION</v>
          </cell>
          <cell r="F220" t="str">
            <v>Couturière</v>
          </cell>
          <cell r="G220">
            <v>965</v>
          </cell>
          <cell r="H220" t="str">
            <v>Ala Khaloui</v>
          </cell>
          <cell r="I220" t="str">
            <v>A</v>
          </cell>
          <cell r="J220" t="str">
            <v>DIRECTS</v>
          </cell>
          <cell r="K220" t="str">
            <v>Variable cost at standard</v>
          </cell>
          <cell r="L220" t="str">
            <v>OUVRIERE SPECIALISE</v>
          </cell>
          <cell r="M220">
            <v>44756</v>
          </cell>
          <cell r="O220">
            <v>12</v>
          </cell>
          <cell r="Q220">
            <v>0</v>
          </cell>
          <cell r="S220" t="str">
            <v>CDD</v>
          </cell>
          <cell r="T220" t="str">
            <v>Contractuel</v>
          </cell>
          <cell r="U220">
            <v>45078</v>
          </cell>
          <cell r="V220">
            <v>45107</v>
          </cell>
        </row>
        <row r="221">
          <cell r="A221">
            <v>1078</v>
          </cell>
          <cell r="B221" t="str">
            <v>Madame</v>
          </cell>
          <cell r="C221" t="str">
            <v>MBAREK FAOUZIA</v>
          </cell>
          <cell r="D221" t="str">
            <v>SAGE Tunisia</v>
          </cell>
          <cell r="E221" t="str">
            <v>PRODUCTION</v>
          </cell>
          <cell r="F221" t="str">
            <v>Couturière</v>
          </cell>
          <cell r="G221">
            <v>965</v>
          </cell>
          <cell r="H221" t="str">
            <v>Ala Khaloui</v>
          </cell>
          <cell r="I221" t="str">
            <v>A</v>
          </cell>
          <cell r="J221" t="str">
            <v>DIRECTS</v>
          </cell>
          <cell r="K221" t="str">
            <v>Variable cost at standard</v>
          </cell>
          <cell r="L221" t="str">
            <v>OUVRIERE SPECIALISE</v>
          </cell>
          <cell r="M221">
            <v>44762</v>
          </cell>
          <cell r="O221">
            <v>12</v>
          </cell>
          <cell r="Q221">
            <v>0</v>
          </cell>
          <cell r="S221" t="str">
            <v>CDD</v>
          </cell>
          <cell r="T221" t="str">
            <v>Contractuel</v>
          </cell>
          <cell r="U221">
            <v>45078</v>
          </cell>
          <cell r="V221">
            <v>45107</v>
          </cell>
        </row>
        <row r="222">
          <cell r="A222">
            <v>1100</v>
          </cell>
          <cell r="B222" t="str">
            <v>Madame</v>
          </cell>
          <cell r="C222" t="str">
            <v>AMDOUNI KOUKI THOURAYA</v>
          </cell>
          <cell r="D222" t="str">
            <v>SAGE Tunisia</v>
          </cell>
          <cell r="E222" t="str">
            <v>PRODUCTION</v>
          </cell>
          <cell r="F222" t="str">
            <v>Couturière</v>
          </cell>
          <cell r="G222">
            <v>965</v>
          </cell>
          <cell r="H222" t="str">
            <v>Ala Khaloui</v>
          </cell>
          <cell r="I222" t="str">
            <v>A</v>
          </cell>
          <cell r="J222" t="str">
            <v>DIRECTS</v>
          </cell>
          <cell r="K222" t="str">
            <v>Variable cost at standard</v>
          </cell>
          <cell r="L222" t="str">
            <v>OUVRIERE SPECIALISE</v>
          </cell>
          <cell r="M222">
            <v>44797</v>
          </cell>
          <cell r="O222">
            <v>12</v>
          </cell>
          <cell r="Q222">
            <v>0</v>
          </cell>
          <cell r="S222" t="str">
            <v>CDD</v>
          </cell>
          <cell r="T222" t="str">
            <v>Contractuel</v>
          </cell>
          <cell r="U222">
            <v>45078</v>
          </cell>
          <cell r="V222">
            <v>45107</v>
          </cell>
        </row>
        <row r="223">
          <cell r="A223">
            <v>1101</v>
          </cell>
          <cell r="B223" t="str">
            <v>Madame</v>
          </cell>
          <cell r="C223" t="str">
            <v>GRAMI HAJER</v>
          </cell>
          <cell r="D223" t="str">
            <v>SAGE Tunisia</v>
          </cell>
          <cell r="E223" t="str">
            <v>PRODUCTION</v>
          </cell>
          <cell r="F223" t="str">
            <v>Couturière</v>
          </cell>
          <cell r="G223">
            <v>965</v>
          </cell>
          <cell r="H223" t="str">
            <v>Ala Khaloui</v>
          </cell>
          <cell r="I223" t="str">
            <v>A</v>
          </cell>
          <cell r="J223" t="str">
            <v>DIRECTS</v>
          </cell>
          <cell r="K223" t="str">
            <v>Variable cost at standard</v>
          </cell>
          <cell r="L223" t="str">
            <v>OUVRIERE SPECIALISE</v>
          </cell>
          <cell r="M223">
            <v>44797</v>
          </cell>
          <cell r="O223">
            <v>12</v>
          </cell>
          <cell r="Q223">
            <v>0</v>
          </cell>
          <cell r="S223" t="str">
            <v>CDD</v>
          </cell>
          <cell r="T223" t="str">
            <v>Contractuel</v>
          </cell>
          <cell r="U223">
            <v>45078</v>
          </cell>
          <cell r="V223">
            <v>45107</v>
          </cell>
        </row>
        <row r="224">
          <cell r="A224">
            <v>1221</v>
          </cell>
          <cell r="B224" t="str">
            <v>Mlle</v>
          </cell>
          <cell r="C224" t="str">
            <v>FARHANI MARIEM</v>
          </cell>
          <cell r="D224" t="str">
            <v>SAGE Tunisia</v>
          </cell>
          <cell r="E224" t="str">
            <v>PRODUCTION</v>
          </cell>
          <cell r="F224" t="str">
            <v>Contrôle Qualité</v>
          </cell>
          <cell r="G224">
            <v>965</v>
          </cell>
          <cell r="H224" t="str">
            <v>Ala Khaloui</v>
          </cell>
          <cell r="I224" t="str">
            <v>A</v>
          </cell>
          <cell r="J224" t="str">
            <v>INDIRECTS</v>
          </cell>
          <cell r="K224" t="str">
            <v>Variable cost at standard</v>
          </cell>
          <cell r="L224" t="str">
            <v>Contrôleur Qualité</v>
          </cell>
          <cell r="M224">
            <v>44939</v>
          </cell>
          <cell r="O224">
            <v>12</v>
          </cell>
          <cell r="Q224">
            <v>0</v>
          </cell>
          <cell r="S224" t="str">
            <v>CDD</v>
          </cell>
          <cell r="T224" t="str">
            <v>Contractuel</v>
          </cell>
          <cell r="U224">
            <v>45078</v>
          </cell>
          <cell r="V224">
            <v>45107</v>
          </cell>
        </row>
        <row r="225">
          <cell r="A225">
            <v>1227</v>
          </cell>
          <cell r="B225" t="str">
            <v>Mlle</v>
          </cell>
          <cell r="C225" t="str">
            <v>FKIRI AMAL</v>
          </cell>
          <cell r="D225" t="str">
            <v>SAGE Tunisia</v>
          </cell>
          <cell r="E225" t="str">
            <v>PRODUCTION</v>
          </cell>
          <cell r="F225" t="str">
            <v>Contrôle Qualité</v>
          </cell>
          <cell r="G225">
            <v>965</v>
          </cell>
          <cell r="H225" t="str">
            <v>Ala Khaloui</v>
          </cell>
          <cell r="I225" t="str">
            <v>A</v>
          </cell>
          <cell r="J225" t="str">
            <v>INDIRECTS</v>
          </cell>
          <cell r="K225" t="str">
            <v>Variable cost at standard</v>
          </cell>
          <cell r="L225" t="str">
            <v>Contrôleur Qualité</v>
          </cell>
          <cell r="M225">
            <v>44940</v>
          </cell>
          <cell r="O225">
            <v>12</v>
          </cell>
          <cell r="Q225">
            <v>0</v>
          </cell>
          <cell r="S225" t="str">
            <v>CDD</v>
          </cell>
          <cell r="T225" t="str">
            <v>Contractuel</v>
          </cell>
          <cell r="U225">
            <v>45078</v>
          </cell>
          <cell r="V225">
            <v>45107</v>
          </cell>
        </row>
        <row r="226">
          <cell r="A226">
            <v>1241</v>
          </cell>
          <cell r="B226" t="str">
            <v>Mlle</v>
          </cell>
          <cell r="C226" t="str">
            <v>BELGACEM DORSAF</v>
          </cell>
          <cell r="D226" t="str">
            <v>SAGE Tunisia</v>
          </cell>
          <cell r="E226" t="str">
            <v>PRODUCTION</v>
          </cell>
          <cell r="F226" t="str">
            <v>Couturière</v>
          </cell>
          <cell r="G226">
            <v>965</v>
          </cell>
          <cell r="H226" t="str">
            <v>Ala Khaloui</v>
          </cell>
          <cell r="I226" t="str">
            <v>A</v>
          </cell>
          <cell r="J226" t="str">
            <v>DIRECTS</v>
          </cell>
          <cell r="K226" t="str">
            <v>Variable cost at standard</v>
          </cell>
          <cell r="L226" t="str">
            <v>Couturière</v>
          </cell>
          <cell r="M226">
            <v>44944</v>
          </cell>
          <cell r="O226">
            <v>12</v>
          </cell>
          <cell r="Q226">
            <v>0</v>
          </cell>
          <cell r="S226" t="str">
            <v>CDD</v>
          </cell>
          <cell r="T226" t="str">
            <v>Contractuel</v>
          </cell>
          <cell r="U226">
            <v>45078</v>
          </cell>
          <cell r="V226">
            <v>45107</v>
          </cell>
        </row>
        <row r="227">
          <cell r="A227">
            <v>1260</v>
          </cell>
          <cell r="B227" t="str">
            <v>Madame</v>
          </cell>
          <cell r="C227" t="str">
            <v>JOUINI RAFIAA</v>
          </cell>
          <cell r="D227" t="str">
            <v>SAGE Tunisia</v>
          </cell>
          <cell r="E227" t="str">
            <v>PRODUCTION</v>
          </cell>
          <cell r="F227" t="str">
            <v>Couturière</v>
          </cell>
          <cell r="G227">
            <v>965</v>
          </cell>
          <cell r="H227" t="str">
            <v>Ala Khaloui</v>
          </cell>
          <cell r="I227" t="str">
            <v>A</v>
          </cell>
          <cell r="J227" t="str">
            <v>DIRECTS</v>
          </cell>
          <cell r="K227" t="str">
            <v>Variable cost at standard</v>
          </cell>
          <cell r="L227" t="str">
            <v>Couturière</v>
          </cell>
          <cell r="M227">
            <v>44957</v>
          </cell>
          <cell r="O227">
            <v>12</v>
          </cell>
          <cell r="Q227">
            <v>0</v>
          </cell>
          <cell r="S227" t="str">
            <v>CDD</v>
          </cell>
          <cell r="T227" t="str">
            <v>Contractuel</v>
          </cell>
          <cell r="U227">
            <v>45078</v>
          </cell>
          <cell r="V227">
            <v>45107</v>
          </cell>
        </row>
        <row r="228">
          <cell r="A228">
            <v>1265</v>
          </cell>
          <cell r="B228" t="str">
            <v>Madame</v>
          </cell>
          <cell r="C228" t="str">
            <v>HANNECHI SIHEM</v>
          </cell>
          <cell r="D228" t="str">
            <v>SAGE Tunisia</v>
          </cell>
          <cell r="E228" t="str">
            <v>PRODUCTION</v>
          </cell>
          <cell r="F228" t="str">
            <v>Couturière</v>
          </cell>
          <cell r="G228">
            <v>965</v>
          </cell>
          <cell r="H228" t="str">
            <v>Ala Khaloui</v>
          </cell>
          <cell r="I228" t="str">
            <v>A</v>
          </cell>
          <cell r="J228" t="str">
            <v>DIRECTS</v>
          </cell>
          <cell r="K228" t="str">
            <v>Variable cost at standard</v>
          </cell>
          <cell r="L228" t="str">
            <v>Couturière</v>
          </cell>
          <cell r="M228">
            <v>44957</v>
          </cell>
          <cell r="O228">
            <v>12</v>
          </cell>
          <cell r="Q228">
            <v>0</v>
          </cell>
          <cell r="S228" t="str">
            <v>CDD</v>
          </cell>
          <cell r="T228" t="str">
            <v>Contractuel</v>
          </cell>
          <cell r="U228">
            <v>45078</v>
          </cell>
          <cell r="V228">
            <v>45107</v>
          </cell>
        </row>
        <row r="229">
          <cell r="A229">
            <v>1266</v>
          </cell>
          <cell r="B229" t="str">
            <v>Madame</v>
          </cell>
          <cell r="C229" t="str">
            <v>JEBRI KAOUTHAR</v>
          </cell>
          <cell r="D229" t="str">
            <v>SAGE Tunisia</v>
          </cell>
          <cell r="E229" t="str">
            <v>PRODUCTION</v>
          </cell>
          <cell r="F229" t="str">
            <v>Couturière</v>
          </cell>
          <cell r="G229">
            <v>965</v>
          </cell>
          <cell r="H229" t="str">
            <v>Ala Khaloui</v>
          </cell>
          <cell r="I229" t="str">
            <v>A</v>
          </cell>
          <cell r="J229" t="str">
            <v>DIRECTS</v>
          </cell>
          <cell r="K229" t="str">
            <v>Variable cost at standard</v>
          </cell>
          <cell r="L229" t="str">
            <v>Couturière</v>
          </cell>
          <cell r="M229">
            <v>44957</v>
          </cell>
          <cell r="O229">
            <v>12</v>
          </cell>
          <cell r="Q229">
            <v>0</v>
          </cell>
          <cell r="S229" t="str">
            <v>CDD</v>
          </cell>
          <cell r="T229" t="str">
            <v>Contractuel</v>
          </cell>
          <cell r="U229">
            <v>45078</v>
          </cell>
          <cell r="V229">
            <v>45107</v>
          </cell>
        </row>
        <row r="230">
          <cell r="A230">
            <v>1269</v>
          </cell>
          <cell r="B230" t="str">
            <v>Madame</v>
          </cell>
          <cell r="C230" t="str">
            <v>HAMDI AMEL</v>
          </cell>
          <cell r="D230" t="str">
            <v>SAGE Tunisia</v>
          </cell>
          <cell r="E230" t="str">
            <v>PRODUCTION</v>
          </cell>
          <cell r="F230" t="str">
            <v>Couturière</v>
          </cell>
          <cell r="G230">
            <v>965</v>
          </cell>
          <cell r="H230" t="str">
            <v>Ala Khaloui</v>
          </cell>
          <cell r="I230" t="str">
            <v>A</v>
          </cell>
          <cell r="J230" t="str">
            <v>DIRECTS</v>
          </cell>
          <cell r="K230" t="str">
            <v>Variable cost at standard</v>
          </cell>
          <cell r="L230" t="str">
            <v>OUVRIERE SPECIALISE</v>
          </cell>
          <cell r="M230">
            <v>44959</v>
          </cell>
          <cell r="O230">
            <v>12</v>
          </cell>
          <cell r="Q230">
            <v>0</v>
          </cell>
          <cell r="S230" t="str">
            <v>CDD</v>
          </cell>
          <cell r="T230" t="str">
            <v>Contractuel</v>
          </cell>
          <cell r="U230">
            <v>45078</v>
          </cell>
          <cell r="V230">
            <v>45107</v>
          </cell>
        </row>
        <row r="231">
          <cell r="A231">
            <v>1274</v>
          </cell>
          <cell r="B231" t="str">
            <v>Madame</v>
          </cell>
          <cell r="C231" t="str">
            <v>ZARROUK OLFA</v>
          </cell>
          <cell r="D231" t="str">
            <v>SAGE Tunisia</v>
          </cell>
          <cell r="E231" t="str">
            <v>PRODUCTION</v>
          </cell>
          <cell r="F231" t="str">
            <v>Couturière</v>
          </cell>
          <cell r="G231">
            <v>965</v>
          </cell>
          <cell r="H231" t="str">
            <v>ALA KHALOUI</v>
          </cell>
          <cell r="I231" t="str">
            <v>A</v>
          </cell>
          <cell r="J231" t="str">
            <v>DIRECTS</v>
          </cell>
          <cell r="K231" t="str">
            <v>Variable cost at standard</v>
          </cell>
          <cell r="L231" t="str">
            <v>OUVRIERE SPECIALISE</v>
          </cell>
          <cell r="M231">
            <v>44964</v>
          </cell>
          <cell r="N231" t="str">
            <v/>
          </cell>
          <cell r="O231">
            <v>12</v>
          </cell>
          <cell r="Q231">
            <v>0</v>
          </cell>
          <cell r="S231" t="str">
            <v>CDD</v>
          </cell>
          <cell r="T231" t="str">
            <v>Contractuel</v>
          </cell>
          <cell r="U231">
            <v>45078</v>
          </cell>
          <cell r="V231">
            <v>45107</v>
          </cell>
        </row>
        <row r="232">
          <cell r="A232">
            <v>1287</v>
          </cell>
          <cell r="B232" t="str">
            <v>Mlle</v>
          </cell>
          <cell r="C232" t="str">
            <v>MEHMLI AZZA</v>
          </cell>
          <cell r="D232" t="str">
            <v>SAGE Tunisia</v>
          </cell>
          <cell r="E232" t="str">
            <v>PRODUCTION</v>
          </cell>
          <cell r="F232" t="str">
            <v>Contrôle qualité</v>
          </cell>
          <cell r="G232">
            <v>965</v>
          </cell>
          <cell r="H232" t="str">
            <v>ALA KHALOUI</v>
          </cell>
          <cell r="I232" t="str">
            <v>A</v>
          </cell>
          <cell r="J232" t="str">
            <v>INDIRECTS</v>
          </cell>
          <cell r="K232" t="str">
            <v>Variable cost at standard</v>
          </cell>
          <cell r="L232" t="str">
            <v>OUVRIERE SPECIALISE</v>
          </cell>
          <cell r="M232">
            <v>44967</v>
          </cell>
          <cell r="O232">
            <v>12</v>
          </cell>
          <cell r="Q232">
            <v>0</v>
          </cell>
          <cell r="S232" t="str">
            <v>CDD</v>
          </cell>
          <cell r="T232" t="str">
            <v>Contractuel</v>
          </cell>
          <cell r="U232">
            <v>45078</v>
          </cell>
          <cell r="V232">
            <v>45107</v>
          </cell>
        </row>
        <row r="233">
          <cell r="A233">
            <v>1288</v>
          </cell>
          <cell r="B233" t="str">
            <v>Madame</v>
          </cell>
          <cell r="C233" t="str">
            <v>RIAHI SONIA</v>
          </cell>
          <cell r="D233" t="str">
            <v>SAGE Tunisia</v>
          </cell>
          <cell r="E233" t="str">
            <v>PRODUCTION</v>
          </cell>
          <cell r="F233" t="str">
            <v>Couturière</v>
          </cell>
          <cell r="G233">
            <v>965</v>
          </cell>
          <cell r="H233" t="str">
            <v>ALA KHALOUI</v>
          </cell>
          <cell r="I233" t="str">
            <v>A</v>
          </cell>
          <cell r="J233" t="str">
            <v>DIRECTS</v>
          </cell>
          <cell r="K233" t="str">
            <v>Variable cost at standard</v>
          </cell>
          <cell r="L233" t="str">
            <v>OUVRIERE SPECIALISE</v>
          </cell>
          <cell r="M233">
            <v>44979</v>
          </cell>
          <cell r="O233">
            <v>12</v>
          </cell>
          <cell r="Q233">
            <v>45078</v>
          </cell>
          <cell r="S233" t="str">
            <v>CDD</v>
          </cell>
          <cell r="T233" t="str">
            <v>Contractuel</v>
          </cell>
          <cell r="U233">
            <v>45078</v>
          </cell>
          <cell r="V233">
            <v>45107</v>
          </cell>
        </row>
        <row r="234">
          <cell r="A234">
            <v>1299</v>
          </cell>
          <cell r="B234" t="str">
            <v>Madame</v>
          </cell>
          <cell r="C234" t="str">
            <v>RAHMOUNI HOURIYA</v>
          </cell>
          <cell r="D234" t="str">
            <v>SAGE Tunisia</v>
          </cell>
          <cell r="E234" t="str">
            <v>PRODUCTION</v>
          </cell>
          <cell r="F234" t="str">
            <v>Couturière</v>
          </cell>
          <cell r="G234">
            <v>965</v>
          </cell>
          <cell r="H234" t="str">
            <v>Ala Khaloui</v>
          </cell>
          <cell r="I234" t="str">
            <v>A</v>
          </cell>
          <cell r="J234" t="str">
            <v>DIRECTS</v>
          </cell>
          <cell r="K234" t="str">
            <v>Variable cost at standard</v>
          </cell>
          <cell r="L234" t="str">
            <v>OUVRIERE SPECIALISE</v>
          </cell>
          <cell r="M234">
            <v>44972</v>
          </cell>
          <cell r="O234">
            <v>12</v>
          </cell>
          <cell r="Q234">
            <v>0</v>
          </cell>
          <cell r="S234" t="str">
            <v>CDD</v>
          </cell>
          <cell r="T234" t="str">
            <v>Contractuel</v>
          </cell>
          <cell r="U234">
            <v>45078</v>
          </cell>
          <cell r="V234">
            <v>45107</v>
          </cell>
        </row>
        <row r="235">
          <cell r="A235">
            <v>1305</v>
          </cell>
          <cell r="B235" t="str">
            <v>Madame</v>
          </cell>
          <cell r="C235" t="str">
            <v>ARRABI SOUHAILA</v>
          </cell>
          <cell r="D235" t="str">
            <v>SAGE Tunisia</v>
          </cell>
          <cell r="E235" t="str">
            <v>PRODUCTION</v>
          </cell>
          <cell r="F235" t="str">
            <v>Couturière</v>
          </cell>
          <cell r="G235">
            <v>965</v>
          </cell>
          <cell r="H235" t="str">
            <v>ALA KHALOUI</v>
          </cell>
          <cell r="I235" t="str">
            <v>A</v>
          </cell>
          <cell r="J235" t="str">
            <v>DIRECTS</v>
          </cell>
          <cell r="K235" t="str">
            <v>Variable cost at standard</v>
          </cell>
          <cell r="L235" t="str">
            <v>OUVRIERE SPECIALISE</v>
          </cell>
          <cell r="M235">
            <v>44978</v>
          </cell>
          <cell r="O235">
            <v>12</v>
          </cell>
          <cell r="Q235">
            <v>0</v>
          </cell>
          <cell r="S235" t="str">
            <v>CDD</v>
          </cell>
          <cell r="T235" t="str">
            <v>Contractuel</v>
          </cell>
          <cell r="U235">
            <v>45078</v>
          </cell>
          <cell r="V235">
            <v>45107</v>
          </cell>
        </row>
        <row r="236">
          <cell r="A236">
            <v>1306</v>
          </cell>
          <cell r="B236" t="str">
            <v>Madame</v>
          </cell>
          <cell r="C236" t="str">
            <v>HAMDI NABIHA</v>
          </cell>
          <cell r="D236" t="str">
            <v>SAGE Tunisia</v>
          </cell>
          <cell r="E236" t="str">
            <v>PRODUCTION</v>
          </cell>
          <cell r="F236" t="str">
            <v>Couturière</v>
          </cell>
          <cell r="G236">
            <v>965</v>
          </cell>
          <cell r="H236" t="str">
            <v>ALA KHALOUI</v>
          </cell>
          <cell r="I236" t="str">
            <v>A</v>
          </cell>
          <cell r="J236" t="str">
            <v>DIRECTS</v>
          </cell>
          <cell r="K236" t="str">
            <v>Variable cost at standard</v>
          </cell>
          <cell r="L236" t="str">
            <v>OUVRIERE SPECIALISE</v>
          </cell>
          <cell r="M236">
            <v>44978</v>
          </cell>
          <cell r="O236">
            <v>12</v>
          </cell>
          <cell r="Q236">
            <v>0</v>
          </cell>
          <cell r="S236" t="str">
            <v>CDD</v>
          </cell>
          <cell r="T236" t="str">
            <v>Contractuel</v>
          </cell>
          <cell r="U236">
            <v>45078</v>
          </cell>
          <cell r="V236">
            <v>45107</v>
          </cell>
        </row>
        <row r="237">
          <cell r="A237">
            <v>1308</v>
          </cell>
          <cell r="B237" t="str">
            <v>Madame</v>
          </cell>
          <cell r="C237" t="str">
            <v>MEDINI REFKA</v>
          </cell>
          <cell r="D237" t="str">
            <v>SAGE Tunisia</v>
          </cell>
          <cell r="E237" t="str">
            <v>PRODUCTION</v>
          </cell>
          <cell r="F237" t="str">
            <v>Couturière</v>
          </cell>
          <cell r="G237">
            <v>965</v>
          </cell>
          <cell r="H237" t="str">
            <v>ALA KHALOUI</v>
          </cell>
          <cell r="I237" t="str">
            <v>A</v>
          </cell>
          <cell r="J237" t="str">
            <v>DIRECTS</v>
          </cell>
          <cell r="K237" t="str">
            <v>Variable cost at standard</v>
          </cell>
          <cell r="L237" t="str">
            <v>OUVRIERE SPECIALISE</v>
          </cell>
          <cell r="M237">
            <v>44979</v>
          </cell>
          <cell r="O237">
            <v>12</v>
          </cell>
          <cell r="Q237">
            <v>0</v>
          </cell>
          <cell r="S237" t="str">
            <v>CDD</v>
          </cell>
          <cell r="T237" t="str">
            <v>Contractuel</v>
          </cell>
          <cell r="U237">
            <v>45078</v>
          </cell>
          <cell r="V237">
            <v>45107</v>
          </cell>
        </row>
        <row r="238">
          <cell r="A238">
            <v>1310</v>
          </cell>
          <cell r="B238" t="str">
            <v>Madame</v>
          </cell>
          <cell r="C238" t="str">
            <v>AYACHI HADIA</v>
          </cell>
          <cell r="D238" t="str">
            <v>SAGE Tunisia</v>
          </cell>
          <cell r="E238" t="str">
            <v>PRODUCTION</v>
          </cell>
          <cell r="F238" t="str">
            <v>Couturière</v>
          </cell>
          <cell r="G238">
            <v>965</v>
          </cell>
          <cell r="H238" t="str">
            <v>ALA KHALOUI</v>
          </cell>
          <cell r="I238" t="str">
            <v>A</v>
          </cell>
          <cell r="J238" t="str">
            <v>DIRECTS</v>
          </cell>
          <cell r="K238" t="str">
            <v>Variable cost at standard</v>
          </cell>
          <cell r="L238" t="str">
            <v>OUVRIERE SPECIALISE</v>
          </cell>
          <cell r="M238">
            <v>44980</v>
          </cell>
          <cell r="O238">
            <v>12</v>
          </cell>
          <cell r="Q238">
            <v>45078</v>
          </cell>
          <cell r="S238" t="str">
            <v>CDD</v>
          </cell>
          <cell r="T238" t="str">
            <v>Contractuel</v>
          </cell>
          <cell r="U238">
            <v>45078</v>
          </cell>
          <cell r="V238">
            <v>45107</v>
          </cell>
        </row>
        <row r="239">
          <cell r="A239">
            <v>1311</v>
          </cell>
          <cell r="B239" t="str">
            <v>Madame</v>
          </cell>
          <cell r="C239" t="str">
            <v>MOUMNI EYA</v>
          </cell>
          <cell r="D239" t="str">
            <v>SAGE Tunisia</v>
          </cell>
          <cell r="E239" t="str">
            <v>PRODUCTION</v>
          </cell>
          <cell r="F239" t="str">
            <v>Couturière</v>
          </cell>
          <cell r="G239">
            <v>965</v>
          </cell>
          <cell r="H239" t="str">
            <v>ALA KHALOUI</v>
          </cell>
          <cell r="I239" t="str">
            <v>A</v>
          </cell>
          <cell r="J239" t="str">
            <v>DIRECTS</v>
          </cell>
          <cell r="K239" t="str">
            <v>Variable cost at standard</v>
          </cell>
          <cell r="L239" t="str">
            <v>OUVRIERE SPECIALISE</v>
          </cell>
          <cell r="M239">
            <v>44980</v>
          </cell>
          <cell r="O239">
            <v>12</v>
          </cell>
          <cell r="Q239">
            <v>0</v>
          </cell>
          <cell r="S239" t="str">
            <v>CDD</v>
          </cell>
          <cell r="T239" t="str">
            <v>Contractuel</v>
          </cell>
          <cell r="U239">
            <v>45078</v>
          </cell>
          <cell r="V239">
            <v>45107</v>
          </cell>
        </row>
        <row r="240">
          <cell r="A240">
            <v>1332</v>
          </cell>
          <cell r="B240" t="str">
            <v>Mlle</v>
          </cell>
          <cell r="C240" t="str">
            <v>BEN SALAH RIM</v>
          </cell>
          <cell r="D240" t="str">
            <v>SAGE Tunisia</v>
          </cell>
          <cell r="E240" t="str">
            <v>PRODUCTION</v>
          </cell>
          <cell r="F240" t="str">
            <v>Alimentatrice</v>
          </cell>
          <cell r="G240">
            <v>965</v>
          </cell>
          <cell r="H240" t="str">
            <v>ALA KHALOUI</v>
          </cell>
          <cell r="I240" t="str">
            <v>A</v>
          </cell>
          <cell r="J240" t="str">
            <v>DIRECTS</v>
          </cell>
          <cell r="K240" t="str">
            <v>Variable cost at standard</v>
          </cell>
          <cell r="L240" t="str">
            <v>OUVRIERE SPECIALISE</v>
          </cell>
          <cell r="M240">
            <v>44994</v>
          </cell>
          <cell r="O240">
            <v>12</v>
          </cell>
          <cell r="Q240">
            <v>0</v>
          </cell>
          <cell r="S240" t="str">
            <v>CDD</v>
          </cell>
          <cell r="T240" t="str">
            <v>Contractuel</v>
          </cell>
          <cell r="U240">
            <v>45078</v>
          </cell>
          <cell r="V240">
            <v>45107</v>
          </cell>
        </row>
        <row r="241">
          <cell r="A241">
            <v>1333</v>
          </cell>
          <cell r="B241" t="str">
            <v>mlle</v>
          </cell>
          <cell r="C241" t="str">
            <v>HOSNI SONIA</v>
          </cell>
          <cell r="D241" t="str">
            <v>SAGE Tunisia</v>
          </cell>
          <cell r="E241" t="str">
            <v>PRODUCTION</v>
          </cell>
          <cell r="F241" t="str">
            <v>Contrôle qualité</v>
          </cell>
          <cell r="G241">
            <v>965</v>
          </cell>
          <cell r="H241" t="str">
            <v>ALA KHALOUI</v>
          </cell>
          <cell r="I241" t="str">
            <v>A</v>
          </cell>
          <cell r="J241" t="str">
            <v>INDIRECTS</v>
          </cell>
          <cell r="K241" t="str">
            <v>Variable cost at standard</v>
          </cell>
          <cell r="L241" t="str">
            <v>OUVRIERE SPECIALISE</v>
          </cell>
          <cell r="M241">
            <v>44994</v>
          </cell>
          <cell r="O241">
            <v>12</v>
          </cell>
          <cell r="Q241">
            <v>0</v>
          </cell>
          <cell r="S241" t="str">
            <v>CDD</v>
          </cell>
          <cell r="T241" t="str">
            <v>Contractuel</v>
          </cell>
          <cell r="U241">
            <v>45078</v>
          </cell>
          <cell r="V241">
            <v>45107</v>
          </cell>
        </row>
        <row r="242">
          <cell r="A242">
            <v>1344</v>
          </cell>
          <cell r="B242" t="str">
            <v>Madame</v>
          </cell>
          <cell r="C242" t="str">
            <v>BEN AISSA HAMIDA</v>
          </cell>
          <cell r="D242" t="str">
            <v>SAGE Tunisia</v>
          </cell>
          <cell r="E242" t="str">
            <v>PRODUCTION</v>
          </cell>
          <cell r="F242" t="str">
            <v>Couturière</v>
          </cell>
          <cell r="G242">
            <v>965</v>
          </cell>
          <cell r="H242" t="str">
            <v>ALA KHALOUI</v>
          </cell>
          <cell r="I242" t="str">
            <v>A</v>
          </cell>
          <cell r="J242" t="str">
            <v>DIRECTS</v>
          </cell>
          <cell r="K242" t="str">
            <v>Variable cost at standard</v>
          </cell>
          <cell r="L242" t="str">
            <v>OUVRIERE SPECIALISE</v>
          </cell>
          <cell r="M242">
            <v>44998</v>
          </cell>
          <cell r="O242">
            <v>12</v>
          </cell>
          <cell r="Q242">
            <v>0</v>
          </cell>
          <cell r="S242" t="str">
            <v>CDD</v>
          </cell>
          <cell r="T242" t="str">
            <v>Contractuel</v>
          </cell>
          <cell r="U242">
            <v>45078</v>
          </cell>
          <cell r="V242">
            <v>45107</v>
          </cell>
        </row>
        <row r="243">
          <cell r="A243">
            <v>1352</v>
          </cell>
          <cell r="B243" t="str">
            <v>Madame</v>
          </cell>
          <cell r="C243" t="str">
            <v>LACHEB YOSRA</v>
          </cell>
          <cell r="D243" t="str">
            <v>SAGE Tunisia</v>
          </cell>
          <cell r="E243" t="str">
            <v>PRODUCTION</v>
          </cell>
          <cell r="F243" t="str">
            <v>Couturière</v>
          </cell>
          <cell r="G243">
            <v>965</v>
          </cell>
          <cell r="H243" t="str">
            <v>ALA KHALOUI</v>
          </cell>
          <cell r="I243" t="str">
            <v>A</v>
          </cell>
          <cell r="J243" t="str">
            <v>DIRECTS</v>
          </cell>
          <cell r="K243" t="str">
            <v>Variable cost at standard</v>
          </cell>
          <cell r="L243" t="str">
            <v>OUVRIERE SPECIALISE</v>
          </cell>
          <cell r="M243">
            <v>45006</v>
          </cell>
          <cell r="O243">
            <v>12</v>
          </cell>
          <cell r="Q243">
            <v>0</v>
          </cell>
          <cell r="S243" t="str">
            <v>CDD</v>
          </cell>
          <cell r="T243" t="str">
            <v>Contractuel</v>
          </cell>
          <cell r="U243">
            <v>45078</v>
          </cell>
          <cell r="V243">
            <v>45107</v>
          </cell>
        </row>
        <row r="244">
          <cell r="A244">
            <v>1400</v>
          </cell>
          <cell r="B244" t="str">
            <v>Monsieur</v>
          </cell>
          <cell r="C244" t="str">
            <v>HAMMAMI ABDERAHMEN</v>
          </cell>
          <cell r="D244" t="str">
            <v>SAGE Tunisia</v>
          </cell>
          <cell r="E244" t="str">
            <v>PRODUCTION</v>
          </cell>
          <cell r="F244" t="str">
            <v>Couturière</v>
          </cell>
          <cell r="G244">
            <v>965</v>
          </cell>
          <cell r="H244" t="str">
            <v>ALA KHALOUI</v>
          </cell>
          <cell r="I244" t="str">
            <v>A</v>
          </cell>
          <cell r="J244" t="str">
            <v>DIRECTS</v>
          </cell>
          <cell r="K244" t="str">
            <v>Variable cost at standard</v>
          </cell>
          <cell r="L244" t="str">
            <v>OUVRIER SPECIALISE</v>
          </cell>
          <cell r="M244">
            <v>45024</v>
          </cell>
          <cell r="O244">
            <v>12</v>
          </cell>
          <cell r="Q244">
            <v>0</v>
          </cell>
          <cell r="S244" t="str">
            <v>CDD</v>
          </cell>
          <cell r="T244" t="str">
            <v>Contractuel</v>
          </cell>
          <cell r="U244">
            <v>45078</v>
          </cell>
          <cell r="V244">
            <v>45107</v>
          </cell>
        </row>
        <row r="245">
          <cell r="A245">
            <v>1414</v>
          </cell>
          <cell r="B245" t="str">
            <v>Mlle</v>
          </cell>
          <cell r="C245" t="str">
            <v>GHRAIRI SAHAR</v>
          </cell>
          <cell r="D245" t="str">
            <v>SAGE Tunisia</v>
          </cell>
          <cell r="E245" t="str">
            <v>PRODUCTION</v>
          </cell>
          <cell r="F245" t="str">
            <v>Couturière</v>
          </cell>
          <cell r="G245">
            <v>965</v>
          </cell>
          <cell r="H245" t="str">
            <v>ALA KHALOUI</v>
          </cell>
          <cell r="I245" t="str">
            <v>A</v>
          </cell>
          <cell r="J245" t="str">
            <v>DIRECTS</v>
          </cell>
          <cell r="K245" t="str">
            <v>Variable cost at standard</v>
          </cell>
          <cell r="L245" t="str">
            <v>OUVRIER SPECIALISE</v>
          </cell>
          <cell r="M245">
            <v>45041</v>
          </cell>
          <cell r="Q245">
            <v>0</v>
          </cell>
          <cell r="S245" t="str">
            <v>CDD</v>
          </cell>
          <cell r="T245" t="str">
            <v>Contractuel</v>
          </cell>
          <cell r="U245">
            <v>45078</v>
          </cell>
          <cell r="V245">
            <v>45107</v>
          </cell>
        </row>
        <row r="246">
          <cell r="A246">
            <v>1421</v>
          </cell>
          <cell r="B246" t="str">
            <v>Mlle</v>
          </cell>
          <cell r="C246" t="str">
            <v>JMAII CHAIMA</v>
          </cell>
          <cell r="D246" t="str">
            <v>SAGE Tunisia</v>
          </cell>
          <cell r="E246" t="str">
            <v>PRODUCTION</v>
          </cell>
          <cell r="F246" t="str">
            <v>Couturière</v>
          </cell>
          <cell r="G246">
            <v>965</v>
          </cell>
          <cell r="H246" t="str">
            <v>ALA KHALOUI</v>
          </cell>
          <cell r="I246" t="str">
            <v>A</v>
          </cell>
          <cell r="J246" t="str">
            <v>DIRECTS</v>
          </cell>
          <cell r="K246" t="str">
            <v>Variable cost at standard</v>
          </cell>
          <cell r="L246" t="str">
            <v>OUVRIER SPECIALISE</v>
          </cell>
          <cell r="M246">
            <v>45034</v>
          </cell>
          <cell r="Q246">
            <v>0</v>
          </cell>
          <cell r="S246" t="str">
            <v>CDD</v>
          </cell>
          <cell r="T246" t="str">
            <v>Contractuel</v>
          </cell>
          <cell r="U246">
            <v>45078</v>
          </cell>
          <cell r="V246">
            <v>45107</v>
          </cell>
        </row>
        <row r="247">
          <cell r="A247">
            <v>1422</v>
          </cell>
          <cell r="B247" t="str">
            <v>Madame</v>
          </cell>
          <cell r="C247" t="str">
            <v>GARI AMEL</v>
          </cell>
          <cell r="D247" t="str">
            <v>SAGE Tunisia</v>
          </cell>
          <cell r="E247" t="str">
            <v>PRODUCTION</v>
          </cell>
          <cell r="F247" t="str">
            <v>Couturière</v>
          </cell>
          <cell r="G247">
            <v>965</v>
          </cell>
          <cell r="H247" t="str">
            <v>ALA KHALOUI</v>
          </cell>
          <cell r="I247" t="str">
            <v>A</v>
          </cell>
          <cell r="J247" t="str">
            <v>DIRECTS</v>
          </cell>
          <cell r="K247" t="str">
            <v>Variable cost at standard</v>
          </cell>
          <cell r="L247" t="str">
            <v>OUVRIER SPECIALISE</v>
          </cell>
          <cell r="M247">
            <v>45040</v>
          </cell>
          <cell r="Q247">
            <v>0</v>
          </cell>
          <cell r="S247" t="str">
            <v>CDD</v>
          </cell>
          <cell r="T247" t="str">
            <v>Contractuel</v>
          </cell>
          <cell r="U247">
            <v>45078</v>
          </cell>
          <cell r="V247">
            <v>45107</v>
          </cell>
        </row>
        <row r="248">
          <cell r="A248">
            <v>1423</v>
          </cell>
          <cell r="B248" t="str">
            <v>Madame</v>
          </cell>
          <cell r="C248" t="str">
            <v>TRABELSI FATEN</v>
          </cell>
          <cell r="D248" t="str">
            <v>SAGE Tunisia</v>
          </cell>
          <cell r="E248" t="str">
            <v>PRODUCTION</v>
          </cell>
          <cell r="F248" t="str">
            <v>Couturière</v>
          </cell>
          <cell r="G248">
            <v>965</v>
          </cell>
          <cell r="H248" t="str">
            <v>ALA KHALOUI</v>
          </cell>
          <cell r="I248" t="str">
            <v>A</v>
          </cell>
          <cell r="J248" t="str">
            <v>DIRECTS</v>
          </cell>
          <cell r="K248" t="str">
            <v>Variable cost at standard</v>
          </cell>
          <cell r="L248" t="str">
            <v>OUVRIER SPECIALISE</v>
          </cell>
          <cell r="M248">
            <v>45040</v>
          </cell>
          <cell r="Q248">
            <v>0</v>
          </cell>
          <cell r="S248" t="str">
            <v>CDD</v>
          </cell>
          <cell r="T248" t="str">
            <v>Contractuel</v>
          </cell>
          <cell r="U248">
            <v>45078</v>
          </cell>
          <cell r="V248">
            <v>45107</v>
          </cell>
        </row>
        <row r="249">
          <cell r="A249">
            <v>1424</v>
          </cell>
          <cell r="B249" t="str">
            <v>Madame</v>
          </cell>
          <cell r="C249" t="str">
            <v>ROMDHANI CHAIMA</v>
          </cell>
          <cell r="D249" t="str">
            <v>SAGE Tunisia</v>
          </cell>
          <cell r="E249" t="str">
            <v>PRODUCTION</v>
          </cell>
          <cell r="F249" t="str">
            <v>Couturière</v>
          </cell>
          <cell r="G249">
            <v>965</v>
          </cell>
          <cell r="H249" t="str">
            <v>ALA KHALOUI</v>
          </cell>
          <cell r="I249" t="str">
            <v>A</v>
          </cell>
          <cell r="J249" t="str">
            <v>DIRECTS</v>
          </cell>
          <cell r="K249" t="str">
            <v>Variable cost at standard</v>
          </cell>
          <cell r="L249" t="str">
            <v>OUVRIER SPECIALISE</v>
          </cell>
          <cell r="M249">
            <v>45040</v>
          </cell>
          <cell r="Q249">
            <v>0</v>
          </cell>
          <cell r="S249" t="str">
            <v>CDD</v>
          </cell>
          <cell r="T249" t="str">
            <v>Contractuel</v>
          </cell>
          <cell r="U249">
            <v>45078</v>
          </cell>
          <cell r="V249">
            <v>45107</v>
          </cell>
        </row>
        <row r="250">
          <cell r="A250">
            <v>1449</v>
          </cell>
          <cell r="B250" t="str">
            <v>Mlle</v>
          </cell>
          <cell r="C250" t="str">
            <v>DRIDI AHLEM</v>
          </cell>
          <cell r="D250" t="str">
            <v>SAGE Tunisia</v>
          </cell>
          <cell r="E250" t="str">
            <v>PRODUCTION</v>
          </cell>
          <cell r="F250" t="str">
            <v>Contrôle qualité</v>
          </cell>
          <cell r="G250">
            <v>965</v>
          </cell>
          <cell r="H250" t="str">
            <v>ALA KHALOUI</v>
          </cell>
          <cell r="I250" t="str">
            <v>A</v>
          </cell>
          <cell r="J250" t="str">
            <v>DIRECTS</v>
          </cell>
          <cell r="K250" t="str">
            <v>Variable cost at standard</v>
          </cell>
          <cell r="L250" t="str">
            <v>OUVRIER SPECIALISE</v>
          </cell>
          <cell r="M250">
            <v>45057</v>
          </cell>
          <cell r="Q250">
            <v>0</v>
          </cell>
          <cell r="S250" t="str">
            <v>CDD</v>
          </cell>
          <cell r="T250" t="str">
            <v>Contractuel</v>
          </cell>
          <cell r="U250">
            <v>45078</v>
          </cell>
          <cell r="V250">
            <v>45107</v>
          </cell>
        </row>
        <row r="251">
          <cell r="A251">
            <v>208</v>
          </cell>
          <cell r="B251" t="str">
            <v>Madame</v>
          </cell>
          <cell r="C251" t="str">
            <v>DRIDI SOUAD</v>
          </cell>
          <cell r="D251" t="str">
            <v>SAGE Tunisia</v>
          </cell>
          <cell r="E251" t="str">
            <v>PRODUCTION</v>
          </cell>
          <cell r="F251" t="str">
            <v>Couturière</v>
          </cell>
          <cell r="G251" t="str">
            <v>Panda</v>
          </cell>
          <cell r="H251" t="str">
            <v>HASNA NASRAOUI</v>
          </cell>
          <cell r="I251" t="str">
            <v>A</v>
          </cell>
          <cell r="J251" t="str">
            <v>DIRECTS</v>
          </cell>
          <cell r="K251" t="str">
            <v>Variable cost at standard</v>
          </cell>
          <cell r="L251" t="str">
            <v>OUVRIERE SPECIALISE</v>
          </cell>
          <cell r="M251">
            <v>43871</v>
          </cell>
          <cell r="N251" t="str">
            <v/>
          </cell>
          <cell r="O251">
            <v>12</v>
          </cell>
          <cell r="Q251">
            <v>0</v>
          </cell>
          <cell r="S251" t="str">
            <v>CDD</v>
          </cell>
          <cell r="T251" t="str">
            <v>Contractuel</v>
          </cell>
          <cell r="U251">
            <v>45078</v>
          </cell>
          <cell r="V251">
            <v>45138</v>
          </cell>
        </row>
        <row r="252">
          <cell r="A252">
            <v>315</v>
          </cell>
          <cell r="B252" t="str">
            <v>Monsieur</v>
          </cell>
          <cell r="C252" t="str">
            <v>GUENI HEDI</v>
          </cell>
          <cell r="D252" t="str">
            <v>SAGE Tunisia</v>
          </cell>
          <cell r="E252" t="str">
            <v>PRODUCTION</v>
          </cell>
          <cell r="F252" t="str">
            <v>Couturière</v>
          </cell>
          <cell r="G252" t="str">
            <v>Panda</v>
          </cell>
          <cell r="H252" t="str">
            <v>HASNA NASRAOUI</v>
          </cell>
          <cell r="I252" t="str">
            <v>A</v>
          </cell>
          <cell r="J252" t="str">
            <v>DIRECTS</v>
          </cell>
          <cell r="K252" t="str">
            <v>Variable cost at standard</v>
          </cell>
          <cell r="L252" t="str">
            <v>OUVRIER SPECIALISE</v>
          </cell>
          <cell r="M252">
            <v>44109</v>
          </cell>
          <cell r="O252">
            <v>12</v>
          </cell>
          <cell r="Q252">
            <v>0</v>
          </cell>
          <cell r="S252" t="str">
            <v>CDD</v>
          </cell>
          <cell r="T252" t="str">
            <v>Contractuel</v>
          </cell>
          <cell r="U252">
            <v>45078</v>
          </cell>
          <cell r="V252">
            <v>45138</v>
          </cell>
        </row>
        <row r="253">
          <cell r="A253">
            <v>322</v>
          </cell>
          <cell r="B253" t="str">
            <v>Madame</v>
          </cell>
          <cell r="C253" t="str">
            <v>ROMDHANI NAIMA</v>
          </cell>
          <cell r="D253" t="str">
            <v>SAGE Tunisia</v>
          </cell>
          <cell r="E253" t="str">
            <v>PRODUCTION</v>
          </cell>
          <cell r="F253" t="str">
            <v>Couturière</v>
          </cell>
          <cell r="G253" t="str">
            <v>Panda</v>
          </cell>
          <cell r="H253" t="str">
            <v>HASNA NASRAOUI</v>
          </cell>
          <cell r="I253" t="str">
            <v>A</v>
          </cell>
          <cell r="J253" t="str">
            <v>DIRECTS</v>
          </cell>
          <cell r="K253" t="str">
            <v>Variable cost at standard</v>
          </cell>
          <cell r="L253" t="str">
            <v>OUVRIERE SPECIALISE</v>
          </cell>
          <cell r="M253">
            <v>44109</v>
          </cell>
          <cell r="O253">
            <v>12</v>
          </cell>
          <cell r="Q253">
            <v>0</v>
          </cell>
          <cell r="S253" t="str">
            <v>CDD</v>
          </cell>
          <cell r="T253" t="str">
            <v>Contractuel</v>
          </cell>
          <cell r="U253">
            <v>45078</v>
          </cell>
          <cell r="V253">
            <v>45138</v>
          </cell>
        </row>
        <row r="254">
          <cell r="A254">
            <v>323</v>
          </cell>
          <cell r="B254" t="str">
            <v>Madame</v>
          </cell>
          <cell r="C254" t="str">
            <v>CHAIEB NAIMA</v>
          </cell>
          <cell r="D254" t="str">
            <v>SAGE Tunisia</v>
          </cell>
          <cell r="E254" t="str">
            <v>PRODUCTION</v>
          </cell>
          <cell r="F254" t="str">
            <v>Couturière</v>
          </cell>
          <cell r="G254" t="str">
            <v>Panda</v>
          </cell>
          <cell r="H254" t="str">
            <v>HASNA NASRAOUI</v>
          </cell>
          <cell r="I254" t="str">
            <v>A</v>
          </cell>
          <cell r="J254" t="str">
            <v>DIRECTS</v>
          </cell>
          <cell r="K254" t="str">
            <v>Variable cost at standard</v>
          </cell>
          <cell r="L254" t="str">
            <v>OUVRIERE SPECIALISE</v>
          </cell>
          <cell r="M254">
            <v>44110</v>
          </cell>
          <cell r="O254">
            <v>12</v>
          </cell>
          <cell r="Q254">
            <v>0</v>
          </cell>
          <cell r="S254" t="str">
            <v>CDD</v>
          </cell>
          <cell r="T254" t="str">
            <v>Contractuel</v>
          </cell>
          <cell r="U254">
            <v>45078</v>
          </cell>
          <cell r="V254">
            <v>45138</v>
          </cell>
        </row>
        <row r="255">
          <cell r="A255">
            <v>381</v>
          </cell>
          <cell r="B255" t="str">
            <v>Mlle</v>
          </cell>
          <cell r="C255" t="str">
            <v>SAKER SIWAR</v>
          </cell>
          <cell r="D255" t="str">
            <v>SAGE Tunisia</v>
          </cell>
          <cell r="E255" t="str">
            <v>PRODUCTION</v>
          </cell>
          <cell r="F255" t="str">
            <v>Contrôle Qualité</v>
          </cell>
          <cell r="G255" t="str">
            <v>Panda</v>
          </cell>
          <cell r="H255" t="str">
            <v>HASNA NASRAOUI</v>
          </cell>
          <cell r="I255" t="str">
            <v>A</v>
          </cell>
          <cell r="J255" t="str">
            <v>INDIRECTS</v>
          </cell>
          <cell r="K255" t="str">
            <v>Variable cost at standard</v>
          </cell>
          <cell r="L255" t="str">
            <v>Contrôleur Qualité</v>
          </cell>
          <cell r="M255">
            <v>44148</v>
          </cell>
          <cell r="O255">
            <v>12</v>
          </cell>
          <cell r="Q255">
            <v>0</v>
          </cell>
          <cell r="S255" t="str">
            <v>CDD</v>
          </cell>
          <cell r="T255" t="str">
            <v>Contractuel</v>
          </cell>
          <cell r="U255">
            <v>45078</v>
          </cell>
          <cell r="V255">
            <v>45138</v>
          </cell>
        </row>
        <row r="256">
          <cell r="A256">
            <v>427</v>
          </cell>
          <cell r="B256" t="str">
            <v>Mlle</v>
          </cell>
          <cell r="C256" t="str">
            <v>SALHI OUMAYMA</v>
          </cell>
          <cell r="D256" t="str">
            <v>SAGE Tunisia</v>
          </cell>
          <cell r="E256" t="str">
            <v>PRODUCTION</v>
          </cell>
          <cell r="F256" t="str">
            <v>Couturière</v>
          </cell>
          <cell r="G256" t="str">
            <v>Panda</v>
          </cell>
          <cell r="H256" t="str">
            <v>HASNA NASRAOUI</v>
          </cell>
          <cell r="I256" t="str">
            <v>A</v>
          </cell>
          <cell r="J256" t="str">
            <v>DIRECTS</v>
          </cell>
          <cell r="K256" t="str">
            <v>Variable cost at standard</v>
          </cell>
          <cell r="L256" t="str">
            <v>OUVRIERE SPECIALISE</v>
          </cell>
          <cell r="M256">
            <v>44228</v>
          </cell>
          <cell r="N256" t="str">
            <v/>
          </cell>
          <cell r="O256">
            <v>12</v>
          </cell>
          <cell r="Q256">
            <v>0</v>
          </cell>
          <cell r="S256" t="str">
            <v>CDD</v>
          </cell>
          <cell r="T256" t="str">
            <v>Contractuel</v>
          </cell>
          <cell r="U256">
            <v>45078</v>
          </cell>
          <cell r="V256">
            <v>45138</v>
          </cell>
        </row>
        <row r="257">
          <cell r="A257">
            <v>433</v>
          </cell>
          <cell r="B257" t="str">
            <v>Madame</v>
          </cell>
          <cell r="C257" t="str">
            <v>ZAIRI WAHIBA</v>
          </cell>
          <cell r="D257" t="str">
            <v>SAGE Tunisia</v>
          </cell>
          <cell r="E257" t="str">
            <v>PRODUCTION</v>
          </cell>
          <cell r="F257" t="str">
            <v>Couturière</v>
          </cell>
          <cell r="G257" t="str">
            <v>Panda</v>
          </cell>
          <cell r="H257" t="str">
            <v>HASNA NASRAOUI</v>
          </cell>
          <cell r="I257" t="str">
            <v>A</v>
          </cell>
          <cell r="J257" t="str">
            <v>DIRECTS</v>
          </cell>
          <cell r="K257" t="str">
            <v>Variable cost at standard</v>
          </cell>
          <cell r="L257" t="str">
            <v>OUVRIERE SPECIALISE</v>
          </cell>
          <cell r="M257">
            <v>44235</v>
          </cell>
          <cell r="O257">
            <v>12</v>
          </cell>
          <cell r="Q257">
            <v>0</v>
          </cell>
          <cell r="S257" t="str">
            <v>CDD</v>
          </cell>
          <cell r="T257" t="str">
            <v>Contractuel</v>
          </cell>
          <cell r="U257">
            <v>45078</v>
          </cell>
          <cell r="V257">
            <v>45138</v>
          </cell>
        </row>
        <row r="258">
          <cell r="A258">
            <v>467</v>
          </cell>
          <cell r="B258" t="str">
            <v>Mlle</v>
          </cell>
          <cell r="C258" t="str">
            <v>FERJANI CHAIMA</v>
          </cell>
          <cell r="D258" t="str">
            <v>SAGE Tunisia</v>
          </cell>
          <cell r="E258" t="str">
            <v>PRODUCTION</v>
          </cell>
          <cell r="F258" t="str">
            <v>Alimentatrice</v>
          </cell>
          <cell r="G258" t="str">
            <v>Panda</v>
          </cell>
          <cell r="H258" t="str">
            <v>HASNA NASRAOUI</v>
          </cell>
          <cell r="I258" t="str">
            <v>A</v>
          </cell>
          <cell r="J258" t="str">
            <v>DIRECTS</v>
          </cell>
          <cell r="K258" t="str">
            <v>Variable cost at standard</v>
          </cell>
          <cell r="L258" t="str">
            <v>OUVRIERE SPECIALISE</v>
          </cell>
          <cell r="M258">
            <v>44264</v>
          </cell>
          <cell r="N258" t="str">
            <v/>
          </cell>
          <cell r="O258">
            <v>12</v>
          </cell>
          <cell r="Q258">
            <v>0</v>
          </cell>
          <cell r="S258" t="str">
            <v>CDD</v>
          </cell>
          <cell r="T258" t="str">
            <v>Contractuel</v>
          </cell>
          <cell r="U258">
            <v>45078</v>
          </cell>
          <cell r="V258">
            <v>45138</v>
          </cell>
        </row>
        <row r="259">
          <cell r="A259">
            <v>476</v>
          </cell>
          <cell r="B259" t="str">
            <v>Madame</v>
          </cell>
          <cell r="C259" t="str">
            <v>ARFAOUI IBTISSEM</v>
          </cell>
          <cell r="D259" t="str">
            <v>SAGE Tunisia</v>
          </cell>
          <cell r="E259" t="str">
            <v>PRODUCTION</v>
          </cell>
          <cell r="F259" t="str">
            <v>Couturière</v>
          </cell>
          <cell r="G259" t="str">
            <v>Panda</v>
          </cell>
          <cell r="H259" t="str">
            <v>HASNA NASRAOUI</v>
          </cell>
          <cell r="I259" t="str">
            <v>A</v>
          </cell>
          <cell r="J259" t="str">
            <v>DIRECTS</v>
          </cell>
          <cell r="K259" t="str">
            <v>Variable cost at standard</v>
          </cell>
          <cell r="L259" t="str">
            <v>OUVRIERE SPECIALISE</v>
          </cell>
          <cell r="M259">
            <v>44264</v>
          </cell>
          <cell r="N259" t="str">
            <v/>
          </cell>
          <cell r="O259">
            <v>12</v>
          </cell>
          <cell r="Q259">
            <v>0</v>
          </cell>
          <cell r="S259" t="str">
            <v>CDD</v>
          </cell>
          <cell r="T259" t="str">
            <v>Contractuel</v>
          </cell>
          <cell r="U259">
            <v>45078</v>
          </cell>
          <cell r="V259">
            <v>45138</v>
          </cell>
        </row>
        <row r="260">
          <cell r="A260">
            <v>487</v>
          </cell>
          <cell r="B260" t="str">
            <v>Mlle</v>
          </cell>
          <cell r="C260" t="str">
            <v>BEN HAMOUDA NOURA</v>
          </cell>
          <cell r="D260" t="str">
            <v>SAGE Tunisia</v>
          </cell>
          <cell r="E260" t="str">
            <v>PRODUCTION</v>
          </cell>
          <cell r="F260" t="str">
            <v>Couturière</v>
          </cell>
          <cell r="G260" t="str">
            <v>Panda</v>
          </cell>
          <cell r="H260" t="str">
            <v>HASNA NASRAOUI</v>
          </cell>
          <cell r="I260" t="str">
            <v>A</v>
          </cell>
          <cell r="J260" t="str">
            <v>DIRECTS</v>
          </cell>
          <cell r="K260" t="str">
            <v>Variable cost at standard</v>
          </cell>
          <cell r="L260" t="str">
            <v>OUVRIERE SPECIALISE</v>
          </cell>
          <cell r="M260">
            <v>44271</v>
          </cell>
          <cell r="N260" t="str">
            <v/>
          </cell>
          <cell r="O260">
            <v>12</v>
          </cell>
          <cell r="Q260">
            <v>0</v>
          </cell>
          <cell r="S260" t="str">
            <v>CDD</v>
          </cell>
          <cell r="T260" t="str">
            <v>Contractuel</v>
          </cell>
          <cell r="U260">
            <v>45078</v>
          </cell>
          <cell r="V260">
            <v>45138</v>
          </cell>
        </row>
        <row r="261">
          <cell r="A261">
            <v>495</v>
          </cell>
          <cell r="B261" t="str">
            <v>Monsieur</v>
          </cell>
          <cell r="C261" t="str">
            <v>ZAROUK MAKRAM</v>
          </cell>
          <cell r="D261" t="str">
            <v>SAGE Tunisia</v>
          </cell>
          <cell r="E261" t="str">
            <v>PRODUCTION</v>
          </cell>
          <cell r="F261" t="str">
            <v>Contrôle Qualité</v>
          </cell>
          <cell r="G261" t="str">
            <v>Panda</v>
          </cell>
          <cell r="H261" t="str">
            <v>HASNA NASRAOUI</v>
          </cell>
          <cell r="I261" t="str">
            <v>A</v>
          </cell>
          <cell r="J261" t="str">
            <v>INDIRECTS</v>
          </cell>
          <cell r="K261" t="str">
            <v>Variable cost at standard</v>
          </cell>
          <cell r="L261" t="str">
            <v>Contrôleur Qualité</v>
          </cell>
          <cell r="M261">
            <v>44271</v>
          </cell>
          <cell r="N261" t="str">
            <v/>
          </cell>
          <cell r="O261">
            <v>12</v>
          </cell>
          <cell r="Q261">
            <v>0</v>
          </cell>
          <cell r="S261" t="str">
            <v>CDD</v>
          </cell>
          <cell r="T261" t="str">
            <v>Contractuel</v>
          </cell>
          <cell r="U261">
            <v>45078</v>
          </cell>
          <cell r="V261">
            <v>45138</v>
          </cell>
        </row>
        <row r="262">
          <cell r="A262">
            <v>515</v>
          </cell>
          <cell r="B262" t="str">
            <v>Madame</v>
          </cell>
          <cell r="C262" t="str">
            <v>MARZOUKI JALILA</v>
          </cell>
          <cell r="D262" t="str">
            <v>SAGE Tunisia</v>
          </cell>
          <cell r="E262" t="str">
            <v>PRODUCTION</v>
          </cell>
          <cell r="F262" t="str">
            <v>Couturière</v>
          </cell>
          <cell r="G262" t="str">
            <v>Panda</v>
          </cell>
          <cell r="H262" t="str">
            <v>HASNA NASRAOUI</v>
          </cell>
          <cell r="I262" t="str">
            <v>A</v>
          </cell>
          <cell r="J262" t="str">
            <v>DIRECTS</v>
          </cell>
          <cell r="K262" t="str">
            <v>Variable cost at standard</v>
          </cell>
          <cell r="L262" t="str">
            <v>OUVRIERE SPECIALISE</v>
          </cell>
          <cell r="M262">
            <v>44285</v>
          </cell>
          <cell r="N262" t="str">
            <v/>
          </cell>
          <cell r="O262">
            <v>12</v>
          </cell>
          <cell r="Q262">
            <v>0</v>
          </cell>
          <cell r="S262" t="str">
            <v>CDD</v>
          </cell>
          <cell r="T262" t="str">
            <v>Contractuel</v>
          </cell>
          <cell r="U262">
            <v>45078</v>
          </cell>
          <cell r="V262">
            <v>45138</v>
          </cell>
        </row>
        <row r="263">
          <cell r="A263">
            <v>520</v>
          </cell>
          <cell r="B263" t="str">
            <v>Madame</v>
          </cell>
          <cell r="C263" t="str">
            <v>FARHANI OLFA</v>
          </cell>
          <cell r="D263" t="str">
            <v>SAGE Tunisia</v>
          </cell>
          <cell r="E263" t="str">
            <v>PRODUCTION</v>
          </cell>
          <cell r="F263" t="str">
            <v>Couturière</v>
          </cell>
          <cell r="G263" t="str">
            <v>Panda</v>
          </cell>
          <cell r="H263" t="str">
            <v>HASNA NASRAOUI</v>
          </cell>
          <cell r="I263" t="str">
            <v>A</v>
          </cell>
          <cell r="J263" t="str">
            <v>DIRECTS</v>
          </cell>
          <cell r="K263" t="str">
            <v>Variable cost at standard</v>
          </cell>
          <cell r="L263" t="str">
            <v>OUVRIERE SPECIALISE</v>
          </cell>
          <cell r="M263">
            <v>44285</v>
          </cell>
          <cell r="N263" t="str">
            <v/>
          </cell>
          <cell r="O263">
            <v>12</v>
          </cell>
          <cell r="Q263">
            <v>0</v>
          </cell>
          <cell r="S263" t="str">
            <v>CDD</v>
          </cell>
          <cell r="T263" t="str">
            <v>Contractuel</v>
          </cell>
          <cell r="U263">
            <v>45078</v>
          </cell>
          <cell r="V263">
            <v>45138</v>
          </cell>
        </row>
        <row r="264">
          <cell r="A264">
            <v>532</v>
          </cell>
          <cell r="B264" t="str">
            <v>Madame</v>
          </cell>
          <cell r="C264" t="str">
            <v>HAOUACHI BAHIA</v>
          </cell>
          <cell r="D264" t="str">
            <v>SAGE Tunisia</v>
          </cell>
          <cell r="E264" t="str">
            <v>PRODUCTION</v>
          </cell>
          <cell r="F264" t="str">
            <v>Couturière</v>
          </cell>
          <cell r="G264" t="str">
            <v>Panda</v>
          </cell>
          <cell r="H264" t="str">
            <v>HASNA NASRAOUI</v>
          </cell>
          <cell r="I264" t="str">
            <v>A</v>
          </cell>
          <cell r="J264" t="str">
            <v>DIRECTS</v>
          </cell>
          <cell r="K264" t="str">
            <v>Variable cost at standard</v>
          </cell>
          <cell r="L264" t="str">
            <v>OUVRIERE SPECIALISE</v>
          </cell>
          <cell r="M264">
            <v>44287</v>
          </cell>
          <cell r="N264" t="str">
            <v/>
          </cell>
          <cell r="O264">
            <v>12</v>
          </cell>
          <cell r="Q264">
            <v>0</v>
          </cell>
          <cell r="S264" t="str">
            <v>CDD</v>
          </cell>
          <cell r="T264" t="str">
            <v>Contractuel</v>
          </cell>
          <cell r="U264">
            <v>45078</v>
          </cell>
          <cell r="V264">
            <v>45138</v>
          </cell>
        </row>
        <row r="265">
          <cell r="A265">
            <v>592</v>
          </cell>
          <cell r="B265" t="str">
            <v>Monsieur</v>
          </cell>
          <cell r="C265" t="str">
            <v>HAMMAMI MOETEZ</v>
          </cell>
          <cell r="D265" t="str">
            <v>SAGE Tunisia</v>
          </cell>
          <cell r="E265" t="str">
            <v>PRODUCTION</v>
          </cell>
          <cell r="F265" t="str">
            <v>WIRE</v>
          </cell>
          <cell r="G265" t="str">
            <v>Panda</v>
          </cell>
          <cell r="H265" t="str">
            <v>HASNA NASRAOUI</v>
          </cell>
          <cell r="I265" t="str">
            <v>A</v>
          </cell>
          <cell r="J265" t="str">
            <v>DIRECTS</v>
          </cell>
          <cell r="K265" t="str">
            <v>Variable cost at standard</v>
          </cell>
          <cell r="L265" t="str">
            <v>OUVRIER SPECIALISE</v>
          </cell>
          <cell r="M265">
            <v>44350</v>
          </cell>
          <cell r="N265" t="str">
            <v/>
          </cell>
          <cell r="O265">
            <v>12</v>
          </cell>
          <cell r="Q265">
            <v>0</v>
          </cell>
          <cell r="S265" t="str">
            <v>CDD</v>
          </cell>
          <cell r="T265" t="str">
            <v>Contractuel</v>
          </cell>
          <cell r="U265">
            <v>45078</v>
          </cell>
          <cell r="V265">
            <v>45107</v>
          </cell>
        </row>
        <row r="266">
          <cell r="A266">
            <v>839</v>
          </cell>
          <cell r="B266" t="str">
            <v>Monsieur</v>
          </cell>
          <cell r="C266" t="str">
            <v>CHAOUCH MOHAMED FIRAS</v>
          </cell>
          <cell r="D266" t="str">
            <v>SAGE Tunisia</v>
          </cell>
          <cell r="E266" t="str">
            <v>PRODUCTION</v>
          </cell>
          <cell r="F266" t="str">
            <v>WIRE</v>
          </cell>
          <cell r="G266" t="str">
            <v>Panda</v>
          </cell>
          <cell r="H266" t="str">
            <v>HASNA NASRAOUI</v>
          </cell>
          <cell r="I266" t="str">
            <v>A</v>
          </cell>
          <cell r="J266" t="str">
            <v>DIRECTS</v>
          </cell>
          <cell r="K266" t="str">
            <v>Variable cost at standard</v>
          </cell>
          <cell r="L266" t="str">
            <v>OUVRIER SPECIALISE</v>
          </cell>
          <cell r="M266">
            <v>44607</v>
          </cell>
          <cell r="O266">
            <v>12</v>
          </cell>
          <cell r="Q266">
            <v>0</v>
          </cell>
          <cell r="S266" t="str">
            <v>CDD</v>
          </cell>
          <cell r="T266" t="str">
            <v>Contractuel</v>
          </cell>
          <cell r="U266">
            <v>45078</v>
          </cell>
          <cell r="V266">
            <v>45107</v>
          </cell>
        </row>
        <row r="267">
          <cell r="A267">
            <v>885</v>
          </cell>
          <cell r="B267" t="str">
            <v>Madame</v>
          </cell>
          <cell r="C267" t="str">
            <v>NEFZI SAMIRA</v>
          </cell>
          <cell r="D267" t="str">
            <v>SAGE Tunisia</v>
          </cell>
          <cell r="E267" t="str">
            <v>PRODUCTION</v>
          </cell>
          <cell r="F267" t="str">
            <v>Couturière</v>
          </cell>
          <cell r="G267" t="str">
            <v>Panda</v>
          </cell>
          <cell r="H267" t="str">
            <v>HASNA NASRAOUI</v>
          </cell>
          <cell r="I267" t="str">
            <v>A</v>
          </cell>
          <cell r="J267" t="str">
            <v>DIRECTS</v>
          </cell>
          <cell r="K267" t="str">
            <v>Variable cost at standard</v>
          </cell>
          <cell r="L267" t="str">
            <v>OUVRIERE SPECIALISE</v>
          </cell>
          <cell r="M267">
            <v>44621</v>
          </cell>
          <cell r="O267">
            <v>12</v>
          </cell>
          <cell r="Q267">
            <v>0</v>
          </cell>
          <cell r="S267" t="str">
            <v>CDD</v>
          </cell>
          <cell r="T267" t="str">
            <v>Contractuel</v>
          </cell>
          <cell r="U267">
            <v>45078</v>
          </cell>
          <cell r="V267">
            <v>45138</v>
          </cell>
        </row>
        <row r="268">
          <cell r="A268">
            <v>1020</v>
          </cell>
          <cell r="B268" t="str">
            <v>Madame</v>
          </cell>
          <cell r="C268" t="str">
            <v>HARRABI MARWA</v>
          </cell>
          <cell r="D268" t="str">
            <v>SAGE Tunisia</v>
          </cell>
          <cell r="E268" t="str">
            <v>PRODUCTION</v>
          </cell>
          <cell r="F268" t="str">
            <v>WIRE</v>
          </cell>
          <cell r="G268" t="str">
            <v>Panda</v>
          </cell>
          <cell r="H268" t="str">
            <v>HASNA NASRAOUI</v>
          </cell>
          <cell r="I268" t="str">
            <v>A</v>
          </cell>
          <cell r="J268" t="str">
            <v>DIRECTS</v>
          </cell>
          <cell r="K268" t="str">
            <v>Variable cost at standard</v>
          </cell>
          <cell r="L268" t="str">
            <v>OUVRIERE SPECIALISE</v>
          </cell>
          <cell r="M268">
            <v>44739</v>
          </cell>
          <cell r="O268">
            <v>12</v>
          </cell>
          <cell r="Q268">
            <v>0</v>
          </cell>
          <cell r="S268" t="str">
            <v>CDD</v>
          </cell>
          <cell r="T268" t="str">
            <v>Contractuel</v>
          </cell>
          <cell r="U268">
            <v>45078</v>
          </cell>
          <cell r="V268">
            <v>45107</v>
          </cell>
        </row>
        <row r="269">
          <cell r="A269">
            <v>1160</v>
          </cell>
          <cell r="B269" t="str">
            <v>Madame</v>
          </cell>
          <cell r="C269" t="str">
            <v>RIAHI NESSRINE</v>
          </cell>
          <cell r="D269" t="str">
            <v>SAGE Tunisia</v>
          </cell>
          <cell r="E269" t="str">
            <v>PRODUCTION</v>
          </cell>
          <cell r="F269" t="str">
            <v>WIRE</v>
          </cell>
          <cell r="G269" t="str">
            <v>Panda</v>
          </cell>
          <cell r="H269" t="str">
            <v>HASNA NASRAOUI</v>
          </cell>
          <cell r="I269" t="str">
            <v>A</v>
          </cell>
          <cell r="J269" t="str">
            <v>DIRECTS</v>
          </cell>
          <cell r="K269" t="str">
            <v>Variable cost at standard</v>
          </cell>
          <cell r="L269" t="str">
            <v>OUVRIERE SPECIALISE</v>
          </cell>
          <cell r="M269">
            <v>44844</v>
          </cell>
          <cell r="O269">
            <v>12</v>
          </cell>
          <cell r="Q269">
            <v>0</v>
          </cell>
          <cell r="S269" t="str">
            <v>CDD</v>
          </cell>
          <cell r="T269" t="str">
            <v>Contractuel</v>
          </cell>
          <cell r="U269">
            <v>45078</v>
          </cell>
          <cell r="V269">
            <v>45107</v>
          </cell>
        </row>
        <row r="270">
          <cell r="A270">
            <v>1218</v>
          </cell>
          <cell r="B270" t="str">
            <v>Mlle</v>
          </cell>
          <cell r="C270" t="str">
            <v>DAAJI ABIR</v>
          </cell>
          <cell r="D270" t="str">
            <v>SAGE Tunisia</v>
          </cell>
          <cell r="E270" t="str">
            <v>PRODUCTION</v>
          </cell>
          <cell r="F270" t="str">
            <v>WIRE</v>
          </cell>
          <cell r="G270" t="str">
            <v>Panda</v>
          </cell>
          <cell r="H270" t="str">
            <v>HASNA NASRAOUI</v>
          </cell>
          <cell r="I270" t="str">
            <v>A</v>
          </cell>
          <cell r="J270" t="str">
            <v>DIRECTS</v>
          </cell>
          <cell r="K270" t="str">
            <v>Variable cost at standard</v>
          </cell>
          <cell r="L270" t="str">
            <v>WIRE</v>
          </cell>
          <cell r="M270">
            <v>44943</v>
          </cell>
          <cell r="O270">
            <v>12</v>
          </cell>
          <cell r="Q270">
            <v>0</v>
          </cell>
          <cell r="S270" t="str">
            <v>CDD</v>
          </cell>
          <cell r="T270" t="str">
            <v>Contractuel</v>
          </cell>
          <cell r="U270">
            <v>45078</v>
          </cell>
          <cell r="V270">
            <v>45107</v>
          </cell>
        </row>
        <row r="271">
          <cell r="A271">
            <v>1377</v>
          </cell>
          <cell r="B271" t="str">
            <v>Mlle</v>
          </cell>
          <cell r="C271" t="str">
            <v>JABRI SENDA</v>
          </cell>
          <cell r="D271" t="str">
            <v>SAGE Tunisia</v>
          </cell>
          <cell r="E271" t="str">
            <v>PRODUCTION</v>
          </cell>
          <cell r="F271" t="str">
            <v>Alimentatrice</v>
          </cell>
          <cell r="G271" t="str">
            <v>PANDA</v>
          </cell>
          <cell r="H271" t="str">
            <v>HASNA NASRAOUI</v>
          </cell>
          <cell r="I271" t="str">
            <v>A</v>
          </cell>
          <cell r="J271" t="str">
            <v>DIRECTS</v>
          </cell>
          <cell r="K271" t="str">
            <v>Variable cost at standard</v>
          </cell>
          <cell r="L271" t="str">
            <v>OUVRIER SPECIALISE</v>
          </cell>
          <cell r="M271">
            <v>45003</v>
          </cell>
          <cell r="O271">
            <v>12</v>
          </cell>
          <cell r="Q271">
            <v>0</v>
          </cell>
          <cell r="S271" t="str">
            <v>CDD</v>
          </cell>
          <cell r="T271" t="str">
            <v>Contractuel</v>
          </cell>
          <cell r="U271">
            <v>45078</v>
          </cell>
          <cell r="V271">
            <v>45107</v>
          </cell>
        </row>
        <row r="272">
          <cell r="A272">
            <v>1401</v>
          </cell>
          <cell r="B272" t="str">
            <v>Mlle</v>
          </cell>
          <cell r="C272" t="str">
            <v>REBII DORSAF</v>
          </cell>
          <cell r="D272" t="str">
            <v>SAGE Tunisia</v>
          </cell>
          <cell r="E272" t="str">
            <v>PRODUCTION</v>
          </cell>
          <cell r="F272" t="str">
            <v>WIRE</v>
          </cell>
          <cell r="G272" t="str">
            <v>Panda</v>
          </cell>
          <cell r="H272" t="str">
            <v>HASNA NASRAOUI</v>
          </cell>
          <cell r="I272" t="str">
            <v>A</v>
          </cell>
          <cell r="J272" t="str">
            <v>DIRECTS</v>
          </cell>
          <cell r="K272" t="str">
            <v>Variable cost at standard</v>
          </cell>
          <cell r="L272" t="str">
            <v>OUVRIER SPECIALISE</v>
          </cell>
          <cell r="M272">
            <v>45024</v>
          </cell>
          <cell r="O272">
            <v>12</v>
          </cell>
          <cell r="Q272">
            <v>0</v>
          </cell>
          <cell r="S272" t="str">
            <v>CDD</v>
          </cell>
          <cell r="T272" t="str">
            <v>Contractuel</v>
          </cell>
          <cell r="U272">
            <v>45078</v>
          </cell>
          <cell r="V272">
            <v>45107</v>
          </cell>
        </row>
        <row r="273">
          <cell r="A273">
            <v>1446</v>
          </cell>
          <cell r="B273" t="str">
            <v>Madame</v>
          </cell>
          <cell r="C273" t="str">
            <v>GUESMI ZOHRA</v>
          </cell>
          <cell r="D273" t="str">
            <v>SAGE Tunisia</v>
          </cell>
          <cell r="E273" t="str">
            <v>PRODUCTION</v>
          </cell>
          <cell r="F273" t="str">
            <v>Couturière</v>
          </cell>
          <cell r="G273" t="str">
            <v>Panda</v>
          </cell>
          <cell r="H273" t="str">
            <v>HASNA NASRAOUI</v>
          </cell>
          <cell r="I273" t="str">
            <v>A</v>
          </cell>
          <cell r="J273" t="str">
            <v>DIRECTS</v>
          </cell>
          <cell r="K273" t="str">
            <v>Variable cost at standard</v>
          </cell>
          <cell r="L273" t="str">
            <v>OUVRIER SPECIALISE</v>
          </cell>
          <cell r="M273">
            <v>45049</v>
          </cell>
          <cell r="Q273">
            <v>0</v>
          </cell>
          <cell r="S273" t="str">
            <v>CDD</v>
          </cell>
          <cell r="T273" t="str">
            <v>Contractuel</v>
          </cell>
          <cell r="U273">
            <v>45078</v>
          </cell>
          <cell r="V273">
            <v>45107</v>
          </cell>
        </row>
        <row r="274">
          <cell r="A274">
            <v>1447</v>
          </cell>
          <cell r="B274" t="str">
            <v>Madame</v>
          </cell>
          <cell r="C274" t="str">
            <v>MAIT HLIMA</v>
          </cell>
          <cell r="D274" t="str">
            <v>SAGE Tunisia</v>
          </cell>
          <cell r="E274" t="str">
            <v>PRODUCTION</v>
          </cell>
          <cell r="F274" t="str">
            <v>Couturière</v>
          </cell>
          <cell r="G274" t="str">
            <v>Panda</v>
          </cell>
          <cell r="H274" t="str">
            <v>HASNA NASRAOUI</v>
          </cell>
          <cell r="I274" t="str">
            <v>A</v>
          </cell>
          <cell r="J274" t="str">
            <v>DIRECTS</v>
          </cell>
          <cell r="K274" t="str">
            <v>Variable cost at standard</v>
          </cell>
          <cell r="L274" t="str">
            <v>OUVRIER SPECIALISE</v>
          </cell>
          <cell r="M274">
            <v>45049</v>
          </cell>
          <cell r="Q274">
            <v>0</v>
          </cell>
          <cell r="S274" t="str">
            <v>CDD</v>
          </cell>
          <cell r="T274" t="str">
            <v>Contractuel</v>
          </cell>
          <cell r="U274">
            <v>45078</v>
          </cell>
          <cell r="V274">
            <v>45107</v>
          </cell>
        </row>
        <row r="275">
          <cell r="A275">
            <v>1466</v>
          </cell>
          <cell r="B275" t="str">
            <v>Mlle</v>
          </cell>
          <cell r="C275" t="str">
            <v>JOUINI SABRINE</v>
          </cell>
          <cell r="D275" t="str">
            <v>SAGE Tunisia</v>
          </cell>
          <cell r="E275" t="str">
            <v>PRODUCTION</v>
          </cell>
          <cell r="F275" t="str">
            <v>Alimentatrice</v>
          </cell>
          <cell r="G275" t="str">
            <v>Panda</v>
          </cell>
          <cell r="H275" t="str">
            <v>HASNA NASRAOUI</v>
          </cell>
          <cell r="I275" t="str">
            <v>A</v>
          </cell>
          <cell r="J275" t="str">
            <v>DIRECTS</v>
          </cell>
          <cell r="K275" t="str">
            <v>Variable cost at standard</v>
          </cell>
          <cell r="L275" t="str">
            <v>OUVRIER SPECIALISE</v>
          </cell>
          <cell r="M275">
            <v>45055</v>
          </cell>
          <cell r="Q275">
            <v>0</v>
          </cell>
          <cell r="S275" t="str">
            <v>CDD</v>
          </cell>
          <cell r="T275" t="str">
            <v>Contractuel</v>
          </cell>
          <cell r="U275">
            <v>45078</v>
          </cell>
          <cell r="V275">
            <v>45107</v>
          </cell>
        </row>
        <row r="276">
          <cell r="A276">
            <v>206</v>
          </cell>
          <cell r="B276" t="str">
            <v>Mlle</v>
          </cell>
          <cell r="C276" t="str">
            <v>HAMDI WAHIBA</v>
          </cell>
          <cell r="D276" t="str">
            <v>SAGE Tunisia</v>
          </cell>
          <cell r="E276" t="str">
            <v>COUPE</v>
          </cell>
          <cell r="F276" t="str">
            <v>Alimentatrice</v>
          </cell>
          <cell r="G276" t="str">
            <v>coupe</v>
          </cell>
          <cell r="H276" t="str">
            <v>Slama Haithem</v>
          </cell>
          <cell r="J276" t="str">
            <v>DIRECTS</v>
          </cell>
          <cell r="K276" t="str">
            <v>Variable cost at standard</v>
          </cell>
          <cell r="L276" t="str">
            <v>OUVRIERE SPECIALISE</v>
          </cell>
          <cell r="M276">
            <v>43868</v>
          </cell>
          <cell r="N276" t="str">
            <v/>
          </cell>
          <cell r="O276">
            <v>12</v>
          </cell>
          <cell r="Q276">
            <v>0</v>
          </cell>
          <cell r="S276" t="str">
            <v>CDD</v>
          </cell>
          <cell r="T276" t="str">
            <v>Contractuel</v>
          </cell>
          <cell r="U276">
            <v>45078</v>
          </cell>
          <cell r="V276">
            <v>45169</v>
          </cell>
        </row>
        <row r="277">
          <cell r="A277">
            <v>558</v>
          </cell>
          <cell r="B277" t="str">
            <v>Mlle</v>
          </cell>
          <cell r="C277" t="str">
            <v>BARANI RYM</v>
          </cell>
          <cell r="D277" t="str">
            <v>SAGE Tunisia</v>
          </cell>
          <cell r="E277" t="str">
            <v>COUPE</v>
          </cell>
          <cell r="F277" t="str">
            <v>Alimentatrice</v>
          </cell>
          <cell r="G277" t="str">
            <v>coupe</v>
          </cell>
          <cell r="H277" t="str">
            <v>Slama Haithem</v>
          </cell>
          <cell r="J277" t="str">
            <v>DIRECTS</v>
          </cell>
          <cell r="K277" t="str">
            <v>Variable cost at standard</v>
          </cell>
          <cell r="L277" t="str">
            <v>OUVRIERE SPECIALISE</v>
          </cell>
          <cell r="M277">
            <v>44302</v>
          </cell>
          <cell r="N277" t="str">
            <v/>
          </cell>
          <cell r="O277">
            <v>12</v>
          </cell>
          <cell r="Q277">
            <v>0</v>
          </cell>
          <cell r="S277" t="str">
            <v>CDD</v>
          </cell>
          <cell r="T277" t="str">
            <v>Contractuel</v>
          </cell>
          <cell r="U277">
            <v>45078</v>
          </cell>
          <cell r="V277">
            <v>45169</v>
          </cell>
        </row>
        <row r="278">
          <cell r="A278">
            <v>605</v>
          </cell>
          <cell r="B278" t="str">
            <v>Monsieur</v>
          </cell>
          <cell r="C278" t="str">
            <v>JARARI KHALIL</v>
          </cell>
          <cell r="D278" t="str">
            <v>SAGE Tunisia</v>
          </cell>
          <cell r="E278" t="str">
            <v>COUPE</v>
          </cell>
          <cell r="F278" t="str">
            <v>Team leader</v>
          </cell>
          <cell r="G278" t="str">
            <v>coupe</v>
          </cell>
          <cell r="H278" t="str">
            <v>Slama Haithem</v>
          </cell>
          <cell r="J278" t="str">
            <v>INDIRECTS</v>
          </cell>
          <cell r="K278" t="str">
            <v>Variable cost at standard</v>
          </cell>
          <cell r="L278" t="str">
            <v>OUVRIER COUPE</v>
          </cell>
          <cell r="M278">
            <v>44362</v>
          </cell>
          <cell r="N278" t="str">
            <v/>
          </cell>
          <cell r="O278">
            <v>12</v>
          </cell>
          <cell r="Q278">
            <v>0</v>
          </cell>
          <cell r="S278" t="str">
            <v>CDD</v>
          </cell>
          <cell r="T278" t="str">
            <v>Contractuel</v>
          </cell>
          <cell r="U278">
            <v>45078</v>
          </cell>
          <cell r="V278">
            <v>45169</v>
          </cell>
        </row>
        <row r="279">
          <cell r="A279">
            <v>607</v>
          </cell>
          <cell r="B279" t="str">
            <v>Monsieur</v>
          </cell>
          <cell r="C279" t="str">
            <v>BOUANI KHALIL</v>
          </cell>
          <cell r="D279" t="str">
            <v>SAGE Tunisia</v>
          </cell>
          <cell r="E279" t="str">
            <v>COUPE</v>
          </cell>
          <cell r="F279" t="str">
            <v>Coupeur</v>
          </cell>
          <cell r="G279" t="str">
            <v>coupe</v>
          </cell>
          <cell r="H279" t="str">
            <v>Slama Haithem</v>
          </cell>
          <cell r="J279" t="str">
            <v>DIRECTS</v>
          </cell>
          <cell r="K279" t="str">
            <v>Variable cost at standard</v>
          </cell>
          <cell r="L279" t="str">
            <v>OUVRIER COUPE</v>
          </cell>
          <cell r="M279">
            <v>44379</v>
          </cell>
          <cell r="N279" t="str">
            <v/>
          </cell>
          <cell r="O279">
            <v>12</v>
          </cell>
          <cell r="Q279">
            <v>0</v>
          </cell>
          <cell r="S279" t="str">
            <v>CDD</v>
          </cell>
          <cell r="T279" t="str">
            <v>Contractuel</v>
          </cell>
          <cell r="U279">
            <v>45078</v>
          </cell>
          <cell r="V279">
            <v>45169</v>
          </cell>
        </row>
        <row r="280">
          <cell r="A280">
            <v>779</v>
          </cell>
          <cell r="B280" t="str">
            <v>Monsieur</v>
          </cell>
          <cell r="C280" t="str">
            <v>DHIEB MOHAMED</v>
          </cell>
          <cell r="D280" t="str">
            <v>SAGE Tunisia</v>
          </cell>
          <cell r="E280" t="str">
            <v>COUPE</v>
          </cell>
          <cell r="F280" t="str">
            <v>Coupeur</v>
          </cell>
          <cell r="G280" t="str">
            <v>coupe</v>
          </cell>
          <cell r="H280" t="str">
            <v>Slama Haithem</v>
          </cell>
          <cell r="J280" t="str">
            <v>DIRECTS</v>
          </cell>
          <cell r="K280" t="str">
            <v>Variable cost at standard</v>
          </cell>
          <cell r="L280" t="str">
            <v>OUVRIER SPECIALISE</v>
          </cell>
          <cell r="M280">
            <v>44571</v>
          </cell>
          <cell r="O280">
            <v>12</v>
          </cell>
          <cell r="Q280">
            <v>0</v>
          </cell>
          <cell r="S280" t="str">
            <v>CDD</v>
          </cell>
          <cell r="T280" t="str">
            <v>Contractuel</v>
          </cell>
          <cell r="U280">
            <v>45078</v>
          </cell>
          <cell r="V280">
            <v>45138</v>
          </cell>
        </row>
        <row r="281">
          <cell r="A281">
            <v>790</v>
          </cell>
          <cell r="B281" t="str">
            <v>Mlle</v>
          </cell>
          <cell r="C281" t="str">
            <v>DAAGI OUMAYMA</v>
          </cell>
          <cell r="D281" t="str">
            <v>SAGE Tunisia</v>
          </cell>
          <cell r="E281" t="str">
            <v>COUPE</v>
          </cell>
          <cell r="F281" t="str">
            <v>Alimentatrice</v>
          </cell>
          <cell r="G281" t="str">
            <v>coupe</v>
          </cell>
          <cell r="H281" t="str">
            <v>Slama Haithem</v>
          </cell>
          <cell r="J281" t="str">
            <v>DIRECTS</v>
          </cell>
          <cell r="K281" t="str">
            <v>Variable cost at standard</v>
          </cell>
          <cell r="L281" t="str">
            <v>OUVRIERE SPECIALISE</v>
          </cell>
          <cell r="M281">
            <v>44578</v>
          </cell>
          <cell r="O281">
            <v>12</v>
          </cell>
          <cell r="Q281">
            <v>0</v>
          </cell>
          <cell r="S281" t="str">
            <v>CDD</v>
          </cell>
          <cell r="T281" t="str">
            <v>Contractuel</v>
          </cell>
          <cell r="U281">
            <v>45078</v>
          </cell>
          <cell r="V281">
            <v>45169</v>
          </cell>
        </row>
        <row r="282">
          <cell r="A282">
            <v>797</v>
          </cell>
          <cell r="B282" t="str">
            <v>Monsieur</v>
          </cell>
          <cell r="C282" t="str">
            <v>MANAI ALAEDDINE</v>
          </cell>
          <cell r="D282" t="str">
            <v>SAGE Tunisia</v>
          </cell>
          <cell r="E282" t="str">
            <v>COUPE</v>
          </cell>
          <cell r="F282" t="str">
            <v>Coupeur</v>
          </cell>
          <cell r="G282" t="str">
            <v>coupe</v>
          </cell>
          <cell r="H282" t="str">
            <v>Slama Haithem</v>
          </cell>
          <cell r="J282" t="str">
            <v>DIRECTS</v>
          </cell>
          <cell r="K282" t="str">
            <v>Variable cost at standard</v>
          </cell>
          <cell r="L282" t="str">
            <v>OUVRIER COUPE</v>
          </cell>
          <cell r="M282">
            <v>44579</v>
          </cell>
          <cell r="O282">
            <v>12</v>
          </cell>
          <cell r="Q282">
            <v>0</v>
          </cell>
          <cell r="S282" t="str">
            <v>CDD</v>
          </cell>
          <cell r="T282" t="str">
            <v>Contractuel</v>
          </cell>
          <cell r="U282">
            <v>45078</v>
          </cell>
          <cell r="V282">
            <v>45169</v>
          </cell>
        </row>
        <row r="283">
          <cell r="A283">
            <v>851</v>
          </cell>
          <cell r="B283" t="str">
            <v>Madame</v>
          </cell>
          <cell r="C283" t="str">
            <v>SASSI CHAIMA</v>
          </cell>
          <cell r="D283" t="str">
            <v>SAGE Tunisia</v>
          </cell>
          <cell r="E283" t="str">
            <v>COUPE</v>
          </cell>
          <cell r="F283" t="str">
            <v>Alimentatrice</v>
          </cell>
          <cell r="G283" t="str">
            <v>coupe</v>
          </cell>
          <cell r="H283" t="str">
            <v>Slama Haithem</v>
          </cell>
          <cell r="J283" t="str">
            <v>DIRECTS</v>
          </cell>
          <cell r="K283" t="str">
            <v>Variable cost at standard</v>
          </cell>
          <cell r="L283" t="str">
            <v>OUVRIERE SPECIALISE</v>
          </cell>
          <cell r="M283">
            <v>44604</v>
          </cell>
          <cell r="O283">
            <v>12</v>
          </cell>
          <cell r="Q283">
            <v>0</v>
          </cell>
          <cell r="S283" t="str">
            <v>CDD</v>
          </cell>
          <cell r="T283" t="str">
            <v>Contractuel</v>
          </cell>
          <cell r="U283">
            <v>45078</v>
          </cell>
          <cell r="V283">
            <v>45169</v>
          </cell>
        </row>
        <row r="284">
          <cell r="A284">
            <v>901</v>
          </cell>
          <cell r="B284" t="str">
            <v>Monsieur</v>
          </cell>
          <cell r="C284" t="str">
            <v>HIDRI MOHAMED AMINE</v>
          </cell>
          <cell r="D284" t="str">
            <v>SAGE Tunisia</v>
          </cell>
          <cell r="E284" t="str">
            <v>COUPE</v>
          </cell>
          <cell r="F284" t="str">
            <v>Coupeur</v>
          </cell>
          <cell r="G284" t="str">
            <v>coupe</v>
          </cell>
          <cell r="H284" t="str">
            <v>Slama Haithem</v>
          </cell>
          <cell r="J284" t="str">
            <v>DIRECTS</v>
          </cell>
          <cell r="K284" t="str">
            <v>Variable cost at standard</v>
          </cell>
          <cell r="L284" t="str">
            <v>OUVRIER COUPE</v>
          </cell>
          <cell r="M284">
            <v>44650</v>
          </cell>
          <cell r="N284" t="str">
            <v/>
          </cell>
          <cell r="O284">
            <v>12</v>
          </cell>
          <cell r="Q284">
            <v>0</v>
          </cell>
          <cell r="S284" t="str">
            <v>CDD</v>
          </cell>
          <cell r="T284" t="str">
            <v>Contractuel</v>
          </cell>
          <cell r="U284">
            <v>45078</v>
          </cell>
          <cell r="V284">
            <v>45107</v>
          </cell>
        </row>
        <row r="285">
          <cell r="A285">
            <v>917</v>
          </cell>
          <cell r="B285" t="str">
            <v>Mlle</v>
          </cell>
          <cell r="C285" t="str">
            <v>HMISSI RAFIKA</v>
          </cell>
          <cell r="D285" t="str">
            <v>SAGE Tunisia</v>
          </cell>
          <cell r="E285" t="str">
            <v>COUPE</v>
          </cell>
          <cell r="F285" t="str">
            <v>Alimentatrice</v>
          </cell>
          <cell r="G285" t="str">
            <v>coupe</v>
          </cell>
          <cell r="H285" t="str">
            <v>Slama Haithem</v>
          </cell>
          <cell r="J285" t="str">
            <v>DIRECTS</v>
          </cell>
          <cell r="K285" t="str">
            <v>Variable cost at standard</v>
          </cell>
          <cell r="L285" t="str">
            <v>OUVRIERE SPECIALISE</v>
          </cell>
          <cell r="M285">
            <v>44693</v>
          </cell>
          <cell r="O285">
            <v>12</v>
          </cell>
          <cell r="Q285">
            <v>0</v>
          </cell>
          <cell r="S285" t="str">
            <v>CDD</v>
          </cell>
          <cell r="T285" t="str">
            <v>Contractuel</v>
          </cell>
          <cell r="U285">
            <v>45078</v>
          </cell>
          <cell r="V285">
            <v>45107</v>
          </cell>
        </row>
        <row r="286">
          <cell r="A286">
            <v>939</v>
          </cell>
          <cell r="B286" t="str">
            <v>Mlle</v>
          </cell>
          <cell r="C286" t="str">
            <v>AOUINI TAYSIR</v>
          </cell>
          <cell r="D286" t="str">
            <v>SAGE Tunisia</v>
          </cell>
          <cell r="E286" t="str">
            <v>COUPE</v>
          </cell>
          <cell r="F286" t="str">
            <v>Coupeur</v>
          </cell>
          <cell r="G286" t="str">
            <v>coupe</v>
          </cell>
          <cell r="H286" t="str">
            <v>Slama Haithem</v>
          </cell>
          <cell r="J286" t="str">
            <v>DIRECTS</v>
          </cell>
          <cell r="K286" t="str">
            <v>Variable cost at standard</v>
          </cell>
          <cell r="L286" t="str">
            <v>coupeur</v>
          </cell>
          <cell r="M286">
            <v>44712</v>
          </cell>
          <cell r="O286">
            <v>12</v>
          </cell>
          <cell r="Q286">
            <v>0</v>
          </cell>
          <cell r="S286" t="str">
            <v>CDD</v>
          </cell>
          <cell r="T286" t="str">
            <v>Contractuel</v>
          </cell>
          <cell r="U286">
            <v>45078</v>
          </cell>
          <cell r="V286">
            <v>45169</v>
          </cell>
        </row>
        <row r="287">
          <cell r="A287">
            <v>975</v>
          </cell>
          <cell r="B287" t="str">
            <v>Monsieur</v>
          </cell>
          <cell r="C287" t="str">
            <v>ATTAFI WAEL</v>
          </cell>
          <cell r="D287" t="str">
            <v>SAGE Tunisia</v>
          </cell>
          <cell r="E287" t="str">
            <v>COUPE</v>
          </cell>
          <cell r="F287" t="str">
            <v>Coupeur</v>
          </cell>
          <cell r="G287" t="str">
            <v>coupe</v>
          </cell>
          <cell r="H287" t="str">
            <v>Slama Haithem</v>
          </cell>
          <cell r="J287" t="str">
            <v>DIRECTS</v>
          </cell>
          <cell r="K287" t="str">
            <v>Variable cost at standard</v>
          </cell>
          <cell r="L287" t="str">
            <v>OUVRIER COUPE</v>
          </cell>
          <cell r="M287">
            <v>44723</v>
          </cell>
          <cell r="O287">
            <v>12</v>
          </cell>
          <cell r="Q287">
            <v>0</v>
          </cell>
          <cell r="S287" t="str">
            <v>CDD</v>
          </cell>
          <cell r="T287" t="str">
            <v>Contractuel</v>
          </cell>
          <cell r="U287">
            <v>45078</v>
          </cell>
          <cell r="V287">
            <v>45107</v>
          </cell>
        </row>
        <row r="288">
          <cell r="A288">
            <v>1047</v>
          </cell>
          <cell r="B288" t="str">
            <v>Mlle</v>
          </cell>
          <cell r="C288" t="str">
            <v>MOUALHI RIHAB</v>
          </cell>
          <cell r="D288" t="str">
            <v>SAGE Tunisia</v>
          </cell>
          <cell r="E288" t="str">
            <v>COUPE</v>
          </cell>
          <cell r="F288" t="str">
            <v>Alimentatrice</v>
          </cell>
          <cell r="G288" t="str">
            <v>coupe</v>
          </cell>
          <cell r="H288" t="str">
            <v>Slama Haithem</v>
          </cell>
          <cell r="J288" t="str">
            <v>DIRECTS</v>
          </cell>
          <cell r="K288" t="str">
            <v>Variable cost at standard</v>
          </cell>
          <cell r="L288" t="str">
            <v>OUVRIER COUPE</v>
          </cell>
          <cell r="M288">
            <v>44748</v>
          </cell>
          <cell r="O288">
            <v>12</v>
          </cell>
          <cell r="Q288">
            <v>0</v>
          </cell>
          <cell r="S288" t="str">
            <v>CDD</v>
          </cell>
          <cell r="T288" t="str">
            <v>Contractuel</v>
          </cell>
          <cell r="U288">
            <v>45078</v>
          </cell>
          <cell r="V288">
            <v>45107</v>
          </cell>
        </row>
        <row r="289">
          <cell r="A289">
            <v>1113</v>
          </cell>
          <cell r="B289" t="str">
            <v>Monsieur</v>
          </cell>
          <cell r="C289" t="str">
            <v>CHEBBI WISSEM</v>
          </cell>
          <cell r="D289" t="str">
            <v>SAGE Tunisia</v>
          </cell>
          <cell r="E289" t="str">
            <v>COUPE</v>
          </cell>
          <cell r="F289" t="str">
            <v>Coupeur</v>
          </cell>
          <cell r="G289" t="str">
            <v>coupe</v>
          </cell>
          <cell r="H289" t="str">
            <v>Slama Haithem</v>
          </cell>
          <cell r="J289" t="str">
            <v>DIRECTS</v>
          </cell>
          <cell r="K289" t="str">
            <v>Variable cost at standard</v>
          </cell>
          <cell r="L289" t="str">
            <v>OUVRIER COUPE</v>
          </cell>
          <cell r="M289">
            <v>44818</v>
          </cell>
          <cell r="O289">
            <v>12</v>
          </cell>
          <cell r="Q289">
            <v>0</v>
          </cell>
          <cell r="S289" t="str">
            <v>CDD</v>
          </cell>
          <cell r="T289" t="str">
            <v>Contractuel</v>
          </cell>
          <cell r="U289">
            <v>45078</v>
          </cell>
          <cell r="V289">
            <v>45169</v>
          </cell>
        </row>
        <row r="290">
          <cell r="A290">
            <v>1145</v>
          </cell>
          <cell r="B290" t="str">
            <v>Mlle</v>
          </cell>
          <cell r="C290" t="str">
            <v>TBOURSSKI FATMA</v>
          </cell>
          <cell r="D290" t="str">
            <v>SAGE Tunisia</v>
          </cell>
          <cell r="E290" t="str">
            <v>COUPE</v>
          </cell>
          <cell r="F290" t="str">
            <v>Alimentatrice</v>
          </cell>
          <cell r="G290" t="str">
            <v>coupe</v>
          </cell>
          <cell r="H290" t="str">
            <v>Slama Haithem</v>
          </cell>
          <cell r="J290" t="str">
            <v>DIRECTS</v>
          </cell>
          <cell r="K290" t="str">
            <v>Variable cost at standard</v>
          </cell>
          <cell r="L290" t="str">
            <v>OUVRIERE COUPE</v>
          </cell>
          <cell r="M290">
            <v>44833</v>
          </cell>
          <cell r="O290">
            <v>12</v>
          </cell>
          <cell r="Q290">
            <v>0</v>
          </cell>
          <cell r="S290" t="str">
            <v>CDD</v>
          </cell>
          <cell r="T290" t="str">
            <v>Contractuel</v>
          </cell>
          <cell r="U290">
            <v>45078</v>
          </cell>
          <cell r="V290">
            <v>45138</v>
          </cell>
        </row>
        <row r="291">
          <cell r="A291">
            <v>1152</v>
          </cell>
          <cell r="B291" t="str">
            <v>Monsieur</v>
          </cell>
          <cell r="C291" t="str">
            <v>BEN MANSOUR MOHAMED AZIZ</v>
          </cell>
          <cell r="D291" t="str">
            <v>SAGE Tunisia</v>
          </cell>
          <cell r="E291" t="str">
            <v>COUPE</v>
          </cell>
          <cell r="F291" t="str">
            <v>Coupeur</v>
          </cell>
          <cell r="G291" t="str">
            <v>coupe</v>
          </cell>
          <cell r="H291" t="str">
            <v>Slama Haithem</v>
          </cell>
          <cell r="J291" t="str">
            <v>DIRECTS</v>
          </cell>
          <cell r="K291" t="str">
            <v>Variable cost at standard</v>
          </cell>
          <cell r="L291" t="str">
            <v>OUVRIER COUPE</v>
          </cell>
          <cell r="M291">
            <v>44837</v>
          </cell>
          <cell r="O291">
            <v>12</v>
          </cell>
          <cell r="Q291">
            <v>0</v>
          </cell>
          <cell r="S291" t="str">
            <v>CDD</v>
          </cell>
          <cell r="T291" t="str">
            <v>Contractuel</v>
          </cell>
          <cell r="U291">
            <v>45078</v>
          </cell>
          <cell r="V291">
            <v>45138</v>
          </cell>
        </row>
        <row r="292">
          <cell r="A292">
            <v>1170</v>
          </cell>
          <cell r="B292" t="str">
            <v>Monsieur</v>
          </cell>
          <cell r="C292" t="str">
            <v>DRIDI YASSINE</v>
          </cell>
          <cell r="D292" t="str">
            <v>SAGE Tunisia</v>
          </cell>
          <cell r="E292" t="str">
            <v>COUPE</v>
          </cell>
          <cell r="F292" t="str">
            <v>Coupeur</v>
          </cell>
          <cell r="G292" t="str">
            <v>coupe</v>
          </cell>
          <cell r="H292" t="str">
            <v>Slama Haithem</v>
          </cell>
          <cell r="J292" t="str">
            <v>DIRECTS</v>
          </cell>
          <cell r="K292" t="str">
            <v>Variable cost at standard</v>
          </cell>
          <cell r="L292" t="str">
            <v>OUVRIER COUPE</v>
          </cell>
          <cell r="M292">
            <v>44852</v>
          </cell>
          <cell r="O292">
            <v>12</v>
          </cell>
          <cell r="Q292">
            <v>0</v>
          </cell>
          <cell r="S292" t="str">
            <v>CDD</v>
          </cell>
          <cell r="T292" t="str">
            <v>Contractuel</v>
          </cell>
          <cell r="U292">
            <v>45078</v>
          </cell>
          <cell r="V292">
            <v>45169</v>
          </cell>
        </row>
        <row r="293">
          <cell r="A293">
            <v>1174</v>
          </cell>
          <cell r="B293" t="str">
            <v>Mlle</v>
          </cell>
          <cell r="C293" t="str">
            <v>JELAILI TAKOUA</v>
          </cell>
          <cell r="D293" t="str">
            <v>SAGE Tunisia</v>
          </cell>
          <cell r="E293" t="str">
            <v>COUPE</v>
          </cell>
          <cell r="F293" t="str">
            <v>Alimentatrice</v>
          </cell>
          <cell r="G293" t="str">
            <v>coupe</v>
          </cell>
          <cell r="H293" t="str">
            <v>Slama Haithem</v>
          </cell>
          <cell r="J293" t="str">
            <v>DIRECTS</v>
          </cell>
          <cell r="K293" t="str">
            <v>Variable cost at standard</v>
          </cell>
          <cell r="L293" t="str">
            <v>OUVRIERE COUPE</v>
          </cell>
          <cell r="M293">
            <v>44853</v>
          </cell>
          <cell r="O293">
            <v>12</v>
          </cell>
          <cell r="Q293">
            <v>0</v>
          </cell>
          <cell r="S293" t="str">
            <v>CDD</v>
          </cell>
          <cell r="T293" t="str">
            <v>Contractuel</v>
          </cell>
          <cell r="U293">
            <v>45078</v>
          </cell>
          <cell r="V293">
            <v>45169</v>
          </cell>
        </row>
        <row r="294">
          <cell r="A294">
            <v>1216</v>
          </cell>
          <cell r="B294" t="str">
            <v>Monsieur</v>
          </cell>
          <cell r="C294" t="str">
            <v>TRABELSI NABIL</v>
          </cell>
          <cell r="D294" t="str">
            <v>SAGE Tunisia</v>
          </cell>
          <cell r="E294" t="str">
            <v>COUPE</v>
          </cell>
          <cell r="F294" t="str">
            <v>COUPEUR</v>
          </cell>
          <cell r="G294" t="str">
            <v>coupe</v>
          </cell>
          <cell r="H294" t="str">
            <v>Slama Haithem</v>
          </cell>
          <cell r="J294" t="str">
            <v>DIRECTS</v>
          </cell>
          <cell r="K294" t="str">
            <v>Variable cost at standard</v>
          </cell>
          <cell r="L294" t="str">
            <v>COUPEUR</v>
          </cell>
          <cell r="M294">
            <v>44938</v>
          </cell>
          <cell r="O294">
            <v>12</v>
          </cell>
          <cell r="Q294">
            <v>0</v>
          </cell>
          <cell r="S294" t="str">
            <v>CDD</v>
          </cell>
          <cell r="T294" t="str">
            <v>Contractuel</v>
          </cell>
          <cell r="U294">
            <v>45078</v>
          </cell>
          <cell r="V294">
            <v>45138</v>
          </cell>
        </row>
        <row r="295">
          <cell r="A295">
            <v>1230</v>
          </cell>
          <cell r="B295" t="str">
            <v>Mlle</v>
          </cell>
          <cell r="C295" t="str">
            <v>MSAADIYA AMAL</v>
          </cell>
          <cell r="D295" t="str">
            <v>SAGE Tunisia</v>
          </cell>
          <cell r="E295" t="str">
            <v>COUPE</v>
          </cell>
          <cell r="F295" t="str">
            <v>Coupeur</v>
          </cell>
          <cell r="G295" t="str">
            <v>coupe</v>
          </cell>
          <cell r="H295" t="str">
            <v>Slama Haithem</v>
          </cell>
          <cell r="J295" t="str">
            <v>DIRECTS</v>
          </cell>
          <cell r="K295" t="str">
            <v>Variable cost at standard</v>
          </cell>
          <cell r="L295" t="str">
            <v>Coupeur</v>
          </cell>
          <cell r="M295">
            <v>44942</v>
          </cell>
          <cell r="O295">
            <v>12</v>
          </cell>
          <cell r="Q295">
            <v>0</v>
          </cell>
          <cell r="S295" t="str">
            <v>CDD</v>
          </cell>
          <cell r="T295" t="str">
            <v>Contractuel</v>
          </cell>
          <cell r="U295">
            <v>45078</v>
          </cell>
          <cell r="V295">
            <v>45169</v>
          </cell>
        </row>
        <row r="296">
          <cell r="A296">
            <v>1238</v>
          </cell>
          <cell r="B296" t="str">
            <v>Monsieur</v>
          </cell>
          <cell r="C296" t="str">
            <v>LASSOUED HOUCINE</v>
          </cell>
          <cell r="D296" t="str">
            <v>SAGE Tunisia</v>
          </cell>
          <cell r="E296" t="str">
            <v>COUPE</v>
          </cell>
          <cell r="F296" t="str">
            <v>Coupeur</v>
          </cell>
          <cell r="G296" t="str">
            <v>coupe</v>
          </cell>
          <cell r="H296" t="str">
            <v>Slama Haithem</v>
          </cell>
          <cell r="J296" t="str">
            <v>DIRECTS</v>
          </cell>
          <cell r="K296" t="str">
            <v>Variable cost at standard</v>
          </cell>
          <cell r="L296" t="str">
            <v>Coupeur</v>
          </cell>
          <cell r="M296">
            <v>44944</v>
          </cell>
          <cell r="O296">
            <v>12</v>
          </cell>
          <cell r="Q296">
            <v>0</v>
          </cell>
          <cell r="S296" t="str">
            <v>CDD</v>
          </cell>
          <cell r="T296" t="str">
            <v>Contractuel</v>
          </cell>
          <cell r="U296">
            <v>45078</v>
          </cell>
          <cell r="V296">
            <v>45169</v>
          </cell>
        </row>
        <row r="297">
          <cell r="A297">
            <v>1336</v>
          </cell>
          <cell r="B297" t="str">
            <v>Monsieur</v>
          </cell>
          <cell r="C297" t="str">
            <v>BEN DHIF ABDERAHMEN</v>
          </cell>
          <cell r="D297" t="str">
            <v>SAGE Tunisia</v>
          </cell>
          <cell r="E297" t="str">
            <v>COUPE</v>
          </cell>
          <cell r="F297" t="str">
            <v>COUPEUR</v>
          </cell>
          <cell r="G297" t="str">
            <v>coupe</v>
          </cell>
          <cell r="H297" t="str">
            <v>Slama Haithem</v>
          </cell>
          <cell r="J297" t="str">
            <v>DIRECTS</v>
          </cell>
          <cell r="K297" t="str">
            <v>Variable cost at standard</v>
          </cell>
          <cell r="L297" t="str">
            <v>OUVRIERE SPECIALISE</v>
          </cell>
          <cell r="M297">
            <v>44994</v>
          </cell>
          <cell r="O297">
            <v>12</v>
          </cell>
          <cell r="Q297">
            <v>0</v>
          </cell>
          <cell r="S297" t="str">
            <v>CDD</v>
          </cell>
          <cell r="T297" t="str">
            <v>Contractuel</v>
          </cell>
          <cell r="U297">
            <v>45078</v>
          </cell>
          <cell r="V297">
            <v>45107</v>
          </cell>
        </row>
        <row r="298">
          <cell r="A298">
            <v>1442</v>
          </cell>
          <cell r="B298" t="str">
            <v>Mlle</v>
          </cell>
          <cell r="C298" t="str">
            <v>AYEDI YOSRA</v>
          </cell>
          <cell r="D298" t="str">
            <v>SAGE Tunisia</v>
          </cell>
          <cell r="E298" t="str">
            <v>COUPE</v>
          </cell>
          <cell r="F298" t="str">
            <v>COUPEUR</v>
          </cell>
          <cell r="G298" t="str">
            <v>coupe</v>
          </cell>
          <cell r="H298" t="str">
            <v>HAITHEM SLAMA</v>
          </cell>
          <cell r="J298" t="str">
            <v>DIRECTS</v>
          </cell>
          <cell r="K298" t="str">
            <v>variable cost at standard</v>
          </cell>
          <cell r="L298" t="str">
            <v>OUVRIER SPECIALISE</v>
          </cell>
          <cell r="M298">
            <v>45048</v>
          </cell>
          <cell r="Q298">
            <v>0</v>
          </cell>
          <cell r="S298" t="str">
            <v>CDD</v>
          </cell>
          <cell r="T298" t="str">
            <v>Contractuel</v>
          </cell>
          <cell r="U298">
            <v>45078</v>
          </cell>
          <cell r="V298">
            <v>45107</v>
          </cell>
        </row>
        <row r="299">
          <cell r="A299">
            <v>1443</v>
          </cell>
          <cell r="B299" t="str">
            <v>Monsieur</v>
          </cell>
          <cell r="C299" t="str">
            <v>OUERGHI MOUTIAA</v>
          </cell>
          <cell r="D299" t="str">
            <v>SAGE Tunisia</v>
          </cell>
          <cell r="E299" t="str">
            <v>COUPE</v>
          </cell>
          <cell r="F299" t="str">
            <v>COUPEUR</v>
          </cell>
          <cell r="G299" t="str">
            <v>coupe</v>
          </cell>
          <cell r="H299" t="str">
            <v>HAITHEM SLAMA</v>
          </cell>
          <cell r="J299" t="str">
            <v>DIRECTS</v>
          </cell>
          <cell r="K299" t="str">
            <v>variable cost at standard</v>
          </cell>
          <cell r="L299" t="str">
            <v>OUVRIER SPECIALISE</v>
          </cell>
          <cell r="M299">
            <v>45048</v>
          </cell>
          <cell r="Q299">
            <v>0</v>
          </cell>
          <cell r="S299" t="str">
            <v>CDD</v>
          </cell>
          <cell r="T299" t="str">
            <v>Contractuel</v>
          </cell>
          <cell r="U299">
            <v>45078</v>
          </cell>
          <cell r="V299">
            <v>45107</v>
          </cell>
        </row>
        <row r="300">
          <cell r="A300">
            <v>1460</v>
          </cell>
          <cell r="B300" t="str">
            <v>Monsieur</v>
          </cell>
          <cell r="C300" t="str">
            <v>JABRANE HASSAN</v>
          </cell>
          <cell r="D300" t="str">
            <v>SAGE Tunisia</v>
          </cell>
          <cell r="E300" t="str">
            <v>COUPE</v>
          </cell>
          <cell r="F300" t="str">
            <v>COUPEUR</v>
          </cell>
          <cell r="G300" t="str">
            <v>coupe</v>
          </cell>
          <cell r="H300" t="str">
            <v>HAITHEM SLAMA</v>
          </cell>
          <cell r="J300" t="str">
            <v>DIRECTS</v>
          </cell>
          <cell r="K300" t="str">
            <v>Variable cost at standard</v>
          </cell>
          <cell r="L300" t="str">
            <v>OUVRIER SPECIALISE</v>
          </cell>
          <cell r="M300">
            <v>45050</v>
          </cell>
          <cell r="Q300">
            <v>0</v>
          </cell>
          <cell r="S300" t="str">
            <v>CDD</v>
          </cell>
          <cell r="T300" t="str">
            <v>Contractuel</v>
          </cell>
          <cell r="U300">
            <v>45078</v>
          </cell>
          <cell r="V300">
            <v>45107</v>
          </cell>
        </row>
        <row r="301">
          <cell r="A301">
            <v>794</v>
          </cell>
          <cell r="B301" t="str">
            <v>Monsieur</v>
          </cell>
          <cell r="C301" t="str">
            <v>HBIBI MAHER</v>
          </cell>
          <cell r="D301" t="str">
            <v>SAGE Tunisia</v>
          </cell>
          <cell r="E301" t="str">
            <v>LOGISTIQUE</v>
          </cell>
          <cell r="F301" t="str">
            <v>MANITENTIONNAIRE</v>
          </cell>
          <cell r="G301" t="str">
            <v>LOGISTIQUE</v>
          </cell>
          <cell r="J301" t="str">
            <v>INDIRECTS</v>
          </cell>
          <cell r="K301" t="str">
            <v>Variable cost at standard</v>
          </cell>
          <cell r="L301" t="str">
            <v>OUVRIER ORDINAIRE</v>
          </cell>
          <cell r="M301">
            <v>44578</v>
          </cell>
          <cell r="O301">
            <v>12</v>
          </cell>
          <cell r="Q301">
            <v>0</v>
          </cell>
          <cell r="S301" t="str">
            <v>CDD</v>
          </cell>
          <cell r="T301" t="str">
            <v>Contractuel</v>
          </cell>
          <cell r="U301">
            <v>45078</v>
          </cell>
          <cell r="V301">
            <v>45169</v>
          </cell>
        </row>
        <row r="302">
          <cell r="A302">
            <v>1246</v>
          </cell>
          <cell r="B302" t="str">
            <v>Monsieur</v>
          </cell>
          <cell r="C302" t="str">
            <v>LABIEDH OMAR</v>
          </cell>
          <cell r="D302" t="str">
            <v>SAGE Tunisia</v>
          </cell>
          <cell r="E302" t="str">
            <v>LOGISTIQUE</v>
          </cell>
          <cell r="F302" t="str">
            <v>MANITENTIONNAIRE</v>
          </cell>
          <cell r="G302" t="str">
            <v>LOGISTIQUE</v>
          </cell>
          <cell r="J302" t="str">
            <v>INDIRECTS</v>
          </cell>
          <cell r="K302" t="str">
            <v>Variable cost at standard</v>
          </cell>
          <cell r="L302" t="str">
            <v>MANITENTIONNAIRE</v>
          </cell>
          <cell r="M302">
            <v>44946</v>
          </cell>
          <cell r="O302">
            <v>12</v>
          </cell>
          <cell r="Q302">
            <v>0</v>
          </cell>
          <cell r="S302" t="str">
            <v>CDD</v>
          </cell>
          <cell r="T302" t="str">
            <v>Contractuel</v>
          </cell>
          <cell r="U302">
            <v>45078</v>
          </cell>
          <cell r="V302">
            <v>45169</v>
          </cell>
        </row>
        <row r="303">
          <cell r="A303">
            <v>1394</v>
          </cell>
          <cell r="B303" t="str">
            <v>Monsieur</v>
          </cell>
          <cell r="C303" t="str">
            <v>JAZIRI MOHAMED</v>
          </cell>
          <cell r="D303" t="str">
            <v>SAGE Tunisia</v>
          </cell>
          <cell r="E303" t="str">
            <v>LOGISTIQUE</v>
          </cell>
          <cell r="F303" t="str">
            <v>MANITENTIONNAIRE</v>
          </cell>
          <cell r="G303" t="str">
            <v>LOGISTIQUE</v>
          </cell>
          <cell r="J303" t="str">
            <v>INDIRECTS</v>
          </cell>
          <cell r="K303" t="str">
            <v>Variable cost at standard</v>
          </cell>
          <cell r="L303" t="str">
            <v>MANITENTIONNAIRE</v>
          </cell>
          <cell r="M303">
            <v>45019</v>
          </cell>
          <cell r="O303">
            <v>12</v>
          </cell>
          <cell r="Q303">
            <v>0</v>
          </cell>
          <cell r="S303" t="str">
            <v>CDD</v>
          </cell>
          <cell r="T303" t="str">
            <v>Contractuel</v>
          </cell>
          <cell r="U303">
            <v>45078</v>
          </cell>
          <cell r="V303">
            <v>45169</v>
          </cell>
        </row>
        <row r="304">
          <cell r="A304">
            <v>1409</v>
          </cell>
          <cell r="B304" t="str">
            <v>Monsieur</v>
          </cell>
          <cell r="C304" t="str">
            <v>BEN AMARA SLIM</v>
          </cell>
          <cell r="D304" t="str">
            <v>SAGE Tunisia</v>
          </cell>
          <cell r="E304" t="str">
            <v>LOGISTIQUE</v>
          </cell>
          <cell r="F304" t="str">
            <v>MANITENTIONNAIRE</v>
          </cell>
          <cell r="G304" t="str">
            <v>LOGISTIQUE</v>
          </cell>
          <cell r="J304" t="str">
            <v>INDIRECTS</v>
          </cell>
          <cell r="K304" t="str">
            <v>Variable cost at standard</v>
          </cell>
          <cell r="L304" t="str">
            <v>OUVRIER SPECIALISE</v>
          </cell>
          <cell r="M304">
            <v>45028</v>
          </cell>
          <cell r="Q304">
            <v>45078</v>
          </cell>
          <cell r="S304" t="str">
            <v>CDD</v>
          </cell>
          <cell r="T304" t="str">
            <v>Contractuel</v>
          </cell>
          <cell r="U304">
            <v>45078</v>
          </cell>
          <cell r="V304">
            <v>45169</v>
          </cell>
        </row>
        <row r="305">
          <cell r="A305">
            <v>580</v>
          </cell>
          <cell r="B305" t="str">
            <v>Monsieur</v>
          </cell>
          <cell r="C305" t="str">
            <v>OUELHAZI HOUSSEM</v>
          </cell>
          <cell r="D305" t="str">
            <v>SAGE Tunisia</v>
          </cell>
          <cell r="E305" t="str">
            <v>QUALITE</v>
          </cell>
          <cell r="F305" t="str">
            <v>Contrôle Qualité</v>
          </cell>
          <cell r="G305">
            <v>965</v>
          </cell>
          <cell r="H305" t="str">
            <v>Ala Khaloui</v>
          </cell>
          <cell r="I305" t="str">
            <v>A</v>
          </cell>
          <cell r="J305" t="str">
            <v>INDIRECTS</v>
          </cell>
          <cell r="K305" t="str">
            <v>Variable cost at standard</v>
          </cell>
          <cell r="L305" t="str">
            <v>Contrôleur Qualité</v>
          </cell>
          <cell r="M305">
            <v>44341</v>
          </cell>
          <cell r="N305" t="str">
            <v/>
          </cell>
          <cell r="O305">
            <v>12</v>
          </cell>
          <cell r="Q305">
            <v>0</v>
          </cell>
          <cell r="S305" t="str">
            <v>CDD</v>
          </cell>
          <cell r="T305" t="str">
            <v>Contractuel</v>
          </cell>
          <cell r="U305">
            <v>45078</v>
          </cell>
          <cell r="V305">
            <v>45138</v>
          </cell>
        </row>
        <row r="306">
          <cell r="A306">
            <v>652</v>
          </cell>
          <cell r="B306" t="str">
            <v>Mlle</v>
          </cell>
          <cell r="C306" t="str">
            <v>KHEMIRI EMNA</v>
          </cell>
          <cell r="D306" t="str">
            <v>SAGE Tunisia</v>
          </cell>
          <cell r="E306" t="str">
            <v>QUALITE</v>
          </cell>
          <cell r="F306" t="str">
            <v>Contrôle Qualité</v>
          </cell>
          <cell r="G306">
            <v>520</v>
          </cell>
          <cell r="H306" t="str">
            <v>Mabrourk Ben Moussa</v>
          </cell>
          <cell r="I306" t="str">
            <v>A</v>
          </cell>
          <cell r="J306" t="str">
            <v>INDIRECTS</v>
          </cell>
          <cell r="K306" t="str">
            <v>Variable cost at standard</v>
          </cell>
          <cell r="L306" t="str">
            <v>Contrôleur Qualité</v>
          </cell>
          <cell r="M306">
            <v>44438</v>
          </cell>
          <cell r="N306" t="str">
            <v/>
          </cell>
          <cell r="O306">
            <v>12</v>
          </cell>
          <cell r="Q306">
            <v>0</v>
          </cell>
          <cell r="S306" t="str">
            <v>CDD</v>
          </cell>
          <cell r="T306" t="str">
            <v>Contractuel</v>
          </cell>
          <cell r="U306">
            <v>45078</v>
          </cell>
          <cell r="V306">
            <v>45138</v>
          </cell>
        </row>
        <row r="307">
          <cell r="A307">
            <v>670</v>
          </cell>
          <cell r="B307" t="str">
            <v>Mlle</v>
          </cell>
          <cell r="C307" t="str">
            <v>MAHMOUDI SOUMAYA</v>
          </cell>
          <cell r="D307" t="str">
            <v>SAGE Tunisia</v>
          </cell>
          <cell r="E307" t="str">
            <v>QUALITE</v>
          </cell>
          <cell r="F307" t="str">
            <v>Contrôle Qualité</v>
          </cell>
          <cell r="G307" t="str">
            <v>Panda</v>
          </cell>
          <cell r="H307" t="str">
            <v>HASNA NASRAOUI</v>
          </cell>
          <cell r="I307" t="str">
            <v>A</v>
          </cell>
          <cell r="J307" t="str">
            <v>INDIRECTS</v>
          </cell>
          <cell r="K307" t="str">
            <v>Variable cost at standard</v>
          </cell>
          <cell r="L307" t="str">
            <v>Contrôleur Qualité</v>
          </cell>
          <cell r="M307">
            <v>44459</v>
          </cell>
          <cell r="N307" t="str">
            <v/>
          </cell>
          <cell r="O307">
            <v>12</v>
          </cell>
          <cell r="Q307">
            <v>0</v>
          </cell>
          <cell r="S307" t="str">
            <v>CDD</v>
          </cell>
          <cell r="T307" t="str">
            <v>Contractuel</v>
          </cell>
          <cell r="U307">
            <v>45078</v>
          </cell>
          <cell r="V307">
            <v>45138</v>
          </cell>
        </row>
        <row r="308">
          <cell r="A308">
            <v>768</v>
          </cell>
          <cell r="B308" t="str">
            <v>Mlle</v>
          </cell>
          <cell r="C308" t="str">
            <v>MASSOUD ABIR</v>
          </cell>
          <cell r="D308" t="str">
            <v>SAGE Tunisia</v>
          </cell>
          <cell r="E308" t="str">
            <v>QUALITE</v>
          </cell>
          <cell r="F308" t="str">
            <v>Contrôle Qualité</v>
          </cell>
          <cell r="G308" t="str">
            <v>APPOLO</v>
          </cell>
          <cell r="J308" t="str">
            <v>INDIRECTS</v>
          </cell>
          <cell r="K308" t="str">
            <v>Variable cost at standard</v>
          </cell>
          <cell r="L308" t="str">
            <v>Contrôleur Qualité</v>
          </cell>
          <cell r="M308">
            <v>44550</v>
          </cell>
          <cell r="O308">
            <v>12</v>
          </cell>
          <cell r="Q308">
            <v>0</v>
          </cell>
          <cell r="S308" t="str">
            <v>CDD</v>
          </cell>
          <cell r="T308" t="str">
            <v>Contractuel</v>
          </cell>
          <cell r="U308">
            <v>45078</v>
          </cell>
          <cell r="V308">
            <v>45138</v>
          </cell>
        </row>
        <row r="309">
          <cell r="A309">
            <v>849</v>
          </cell>
          <cell r="B309" t="str">
            <v>Mlle</v>
          </cell>
          <cell r="C309" t="str">
            <v>HAMMAMI SAMEH</v>
          </cell>
          <cell r="D309" t="str">
            <v>SAGE Tunisia</v>
          </cell>
          <cell r="E309" t="str">
            <v>QUALITE</v>
          </cell>
          <cell r="F309" t="str">
            <v>Contrôle Qualité</v>
          </cell>
          <cell r="G309">
            <v>965</v>
          </cell>
          <cell r="H309" t="str">
            <v>abdelhalim</v>
          </cell>
          <cell r="I309" t="str">
            <v>B</v>
          </cell>
          <cell r="J309" t="str">
            <v>INDIRECTS</v>
          </cell>
          <cell r="K309" t="str">
            <v>Variable cost at standard</v>
          </cell>
          <cell r="L309" t="str">
            <v>Contrôleur Qualité</v>
          </cell>
          <cell r="M309">
            <v>44603</v>
          </cell>
          <cell r="O309">
            <v>12</v>
          </cell>
          <cell r="Q309">
            <v>0</v>
          </cell>
          <cell r="S309" t="str">
            <v>CDD</v>
          </cell>
          <cell r="T309" t="str">
            <v>Contractuel</v>
          </cell>
          <cell r="U309">
            <v>45078</v>
          </cell>
          <cell r="V309">
            <v>45138</v>
          </cell>
        </row>
        <row r="310">
          <cell r="A310">
            <v>887</v>
          </cell>
          <cell r="B310" t="str">
            <v>Madame</v>
          </cell>
          <cell r="C310" t="str">
            <v>ARFAOUI SOUMAYA</v>
          </cell>
          <cell r="D310" t="str">
            <v>SAGE Tunisia</v>
          </cell>
          <cell r="E310" t="str">
            <v>QUALITE</v>
          </cell>
          <cell r="F310" t="str">
            <v>Contrôle Qualité</v>
          </cell>
          <cell r="G310" t="str">
            <v>APPOLO</v>
          </cell>
          <cell r="J310" t="str">
            <v>INDIRECTS</v>
          </cell>
          <cell r="K310" t="str">
            <v>Variable cost at standard</v>
          </cell>
          <cell r="L310" t="str">
            <v>Contrôleur Qualité</v>
          </cell>
          <cell r="M310">
            <v>44622</v>
          </cell>
          <cell r="O310">
            <v>12</v>
          </cell>
          <cell r="Q310">
            <v>0</v>
          </cell>
          <cell r="S310" t="str">
            <v>CDD</v>
          </cell>
          <cell r="T310" t="str">
            <v>Contractuel</v>
          </cell>
          <cell r="U310">
            <v>45078</v>
          </cell>
          <cell r="V310">
            <v>45138</v>
          </cell>
        </row>
        <row r="311">
          <cell r="A311">
            <v>915</v>
          </cell>
          <cell r="B311" t="str">
            <v>Mlle</v>
          </cell>
          <cell r="C311" t="str">
            <v>MASTOURI NADA</v>
          </cell>
          <cell r="D311" t="str">
            <v>SAGE Tunisia</v>
          </cell>
          <cell r="E311" t="str">
            <v>QUALITE</v>
          </cell>
          <cell r="F311" t="str">
            <v>Contrôle Qualité</v>
          </cell>
          <cell r="G311" t="str">
            <v>P6</v>
          </cell>
          <cell r="H311" t="str">
            <v>Afif</v>
          </cell>
          <cell r="I311" t="str">
            <v>B</v>
          </cell>
          <cell r="J311" t="str">
            <v>INDIRECTS</v>
          </cell>
          <cell r="K311" t="str">
            <v>Variable cost at standard</v>
          </cell>
          <cell r="L311" t="str">
            <v>Contrôleur Qualité</v>
          </cell>
          <cell r="M311">
            <v>44693</v>
          </cell>
          <cell r="O311">
            <v>12</v>
          </cell>
          <cell r="Q311">
            <v>0</v>
          </cell>
          <cell r="S311" t="str">
            <v>CDD</v>
          </cell>
          <cell r="T311" t="str">
            <v>Contractuel</v>
          </cell>
          <cell r="U311">
            <v>45078</v>
          </cell>
          <cell r="V311">
            <v>45138</v>
          </cell>
        </row>
        <row r="312">
          <cell r="A312">
            <v>1006</v>
          </cell>
          <cell r="B312" t="str">
            <v>Mlle</v>
          </cell>
          <cell r="C312" t="str">
            <v>HAFSAOUI MARWA</v>
          </cell>
          <cell r="D312" t="str">
            <v>SAGE Tunisia</v>
          </cell>
          <cell r="E312" t="str">
            <v>QUALITE</v>
          </cell>
          <cell r="F312" t="str">
            <v>Contrôle Qualité</v>
          </cell>
          <cell r="G312">
            <v>965</v>
          </cell>
          <cell r="H312" t="str">
            <v>Ala Khaloui</v>
          </cell>
          <cell r="I312" t="str">
            <v>A</v>
          </cell>
          <cell r="J312" t="str">
            <v>INDIRECTS</v>
          </cell>
          <cell r="K312" t="str">
            <v>Variable cost at standard</v>
          </cell>
          <cell r="L312" t="str">
            <v>Contrôleur Qualité</v>
          </cell>
          <cell r="M312">
            <v>44734</v>
          </cell>
          <cell r="O312">
            <v>12</v>
          </cell>
          <cell r="Q312">
            <v>0</v>
          </cell>
          <cell r="S312" t="str">
            <v>CDD</v>
          </cell>
          <cell r="T312" t="str">
            <v>Contractuel</v>
          </cell>
          <cell r="U312">
            <v>45078</v>
          </cell>
          <cell r="V312">
            <v>45138</v>
          </cell>
        </row>
        <row r="313">
          <cell r="A313">
            <v>1007</v>
          </cell>
          <cell r="B313" t="str">
            <v>Mlle</v>
          </cell>
          <cell r="C313" t="str">
            <v>HANACHI AROUA</v>
          </cell>
          <cell r="D313" t="str">
            <v>SAGE Tunisia</v>
          </cell>
          <cell r="E313" t="str">
            <v>QUALITE</v>
          </cell>
          <cell r="F313" t="str">
            <v>Contrôle Qualité</v>
          </cell>
          <cell r="G313">
            <v>965</v>
          </cell>
          <cell r="H313" t="str">
            <v>abdelhalim</v>
          </cell>
          <cell r="I313" t="str">
            <v>B</v>
          </cell>
          <cell r="J313" t="str">
            <v>INDIRECTS</v>
          </cell>
          <cell r="K313" t="str">
            <v>Variable cost at standard</v>
          </cell>
          <cell r="L313" t="str">
            <v>Contrôleur Qualité</v>
          </cell>
          <cell r="M313">
            <v>44737</v>
          </cell>
          <cell r="O313">
            <v>12</v>
          </cell>
          <cell r="Q313">
            <v>0</v>
          </cell>
          <cell r="S313" t="str">
            <v>CDD</v>
          </cell>
          <cell r="T313" t="str">
            <v>Contractuel</v>
          </cell>
          <cell r="U313">
            <v>45078</v>
          </cell>
          <cell r="V313">
            <v>45138</v>
          </cell>
        </row>
        <row r="314">
          <cell r="A314">
            <v>1114</v>
          </cell>
          <cell r="B314" t="str">
            <v>Mlle</v>
          </cell>
          <cell r="C314" t="str">
            <v>HEDHLI INES</v>
          </cell>
          <cell r="D314" t="str">
            <v>SAGE Tunisia</v>
          </cell>
          <cell r="E314" t="str">
            <v>QUALITE</v>
          </cell>
          <cell r="F314" t="str">
            <v>Contrôle Qualité</v>
          </cell>
          <cell r="G314" t="str">
            <v>P6</v>
          </cell>
          <cell r="H314" t="str">
            <v>Afif</v>
          </cell>
          <cell r="I314" t="str">
            <v>B</v>
          </cell>
          <cell r="J314" t="str">
            <v>INDIRECTS</v>
          </cell>
          <cell r="K314" t="str">
            <v>Variable cost at standard</v>
          </cell>
          <cell r="L314" t="str">
            <v>Contrôleur Qualité</v>
          </cell>
          <cell r="M314">
            <v>44820</v>
          </cell>
          <cell r="O314">
            <v>12</v>
          </cell>
          <cell r="Q314">
            <v>0</v>
          </cell>
          <cell r="S314" t="str">
            <v>CDD</v>
          </cell>
          <cell r="T314" t="str">
            <v>Contractuel</v>
          </cell>
          <cell r="U314">
            <v>45078</v>
          </cell>
          <cell r="V314">
            <v>45138</v>
          </cell>
        </row>
        <row r="315">
          <cell r="A315">
            <v>1173</v>
          </cell>
          <cell r="B315" t="str">
            <v>Madame</v>
          </cell>
          <cell r="C315" t="str">
            <v>FAIDI NOURA</v>
          </cell>
          <cell r="D315" t="str">
            <v>SAGE Tunisia</v>
          </cell>
          <cell r="E315" t="str">
            <v>QUALITE</v>
          </cell>
          <cell r="F315" t="str">
            <v>Contrôle Qualité</v>
          </cell>
          <cell r="G315">
            <v>965</v>
          </cell>
          <cell r="H315" t="str">
            <v>Ala Khaloui</v>
          </cell>
          <cell r="I315" t="str">
            <v>A</v>
          </cell>
          <cell r="J315" t="str">
            <v>INDIRECTS</v>
          </cell>
          <cell r="K315" t="str">
            <v>Variable cost at standard</v>
          </cell>
          <cell r="L315" t="str">
            <v>Contrôleur Qualité</v>
          </cell>
          <cell r="M315">
            <v>44853</v>
          </cell>
          <cell r="O315">
            <v>12</v>
          </cell>
          <cell r="Q315">
            <v>0</v>
          </cell>
          <cell r="S315" t="str">
            <v>CDD</v>
          </cell>
          <cell r="T315" t="str">
            <v>Contractuel</v>
          </cell>
          <cell r="U315">
            <v>45078</v>
          </cell>
          <cell r="V315">
            <v>45138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Moncef EL MCHIRGUI" id="{772667F1-D1F8-4B4D-8A9A-8F47A65B45F3}" userId="5e95b5f47dc26fab" providerId="Windows Live"/>
  <person displayName="Moncef Elmchirgui" id="{16630094-F8EE-467E-BF28-BC9FC4A56D5A}" userId="S::m.elmchirgui@sagetunisia.com::f65664ca-eef1-4145-b481-975125d1fc11" providerId="AD"/>
</personList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I1192" dT="2024-08-27T09:52:02.45" personId="{16630094-F8EE-467E-BF28-BC9FC4A56D5A}" id="{B77B6B39-86A6-4CA5-87FB-4B7D69FEF2C1}">
    <text>Changement du 27/08/24</text>
  </threadedComment>
  <threadedComment ref="B1473" dT="2024-05-06T10:35:33.83" personId="{772667F1-D1F8-4B4D-8A9A-8F47A65B45F3}" id="{AC7BAEB4-27B8-4AB3-8072-11AE36AC8430}">
    <text>reintégration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EA391-5B7A-4162-8A70-79653051C80B}">
  <dimension ref="A1:BL2576"/>
  <sheetViews>
    <sheetView tabSelected="1" topLeftCell="B2555" zoomScale="115" zoomScaleNormal="115" workbookViewId="0">
      <selection activeCell="D2572" sqref="D2572"/>
    </sheetView>
  </sheetViews>
  <sheetFormatPr baseColWidth="10" defaultRowHeight="15" x14ac:dyDescent="0.25"/>
  <cols>
    <col min="4" max="4" width="21.85546875" customWidth="1"/>
  </cols>
  <sheetData>
    <row r="1" spans="1:64" ht="33.75" x14ac:dyDescent="0.25">
      <c r="A1" s="168" t="s">
        <v>0</v>
      </c>
      <c r="B1" s="168" t="s">
        <v>1</v>
      </c>
      <c r="C1" s="168" t="s">
        <v>2</v>
      </c>
      <c r="D1" s="168" t="s">
        <v>7176</v>
      </c>
      <c r="E1" s="1" t="s">
        <v>7177</v>
      </c>
      <c r="F1" s="168"/>
      <c r="G1" s="168"/>
      <c r="H1" s="168"/>
      <c r="I1" s="168" t="s">
        <v>3</v>
      </c>
      <c r="J1" s="168" t="s">
        <v>4</v>
      </c>
      <c r="K1" s="168" t="s">
        <v>5</v>
      </c>
      <c r="L1" s="1" t="s">
        <v>6</v>
      </c>
      <c r="M1" s="1" t="s">
        <v>7</v>
      </c>
      <c r="N1" s="169" t="s">
        <v>8</v>
      </c>
      <c r="O1" s="1" t="s">
        <v>9</v>
      </c>
      <c r="P1" s="1" t="s">
        <v>10</v>
      </c>
      <c r="Q1" s="168" t="s">
        <v>11</v>
      </c>
      <c r="R1" s="168" t="s">
        <v>12</v>
      </c>
      <c r="S1" s="2" t="s">
        <v>13</v>
      </c>
      <c r="T1" s="168" t="s">
        <v>14</v>
      </c>
      <c r="U1" s="168" t="s">
        <v>15</v>
      </c>
      <c r="V1" s="168" t="s">
        <v>16</v>
      </c>
      <c r="W1" s="168" t="s">
        <v>17</v>
      </c>
      <c r="X1" s="1" t="s">
        <v>18</v>
      </c>
      <c r="Y1" s="1" t="s">
        <v>19</v>
      </c>
      <c r="Z1" s="168" t="s">
        <v>20</v>
      </c>
      <c r="AA1" s="1" t="s">
        <v>21</v>
      </c>
      <c r="AB1" s="1" t="s">
        <v>22</v>
      </c>
      <c r="AC1" s="168" t="s">
        <v>23</v>
      </c>
      <c r="AD1" s="168" t="s">
        <v>24</v>
      </c>
      <c r="AE1" s="168" t="s">
        <v>25</v>
      </c>
      <c r="AF1" s="168" t="s">
        <v>26</v>
      </c>
      <c r="AG1" s="168" t="s">
        <v>27</v>
      </c>
      <c r="AH1" s="168" t="s">
        <v>28</v>
      </c>
      <c r="AI1" s="168" t="s">
        <v>29</v>
      </c>
      <c r="AJ1" s="168" t="s">
        <v>30</v>
      </c>
      <c r="AK1" s="168" t="s">
        <v>31</v>
      </c>
      <c r="AL1" s="169" t="s">
        <v>32</v>
      </c>
      <c r="AM1" s="168" t="s">
        <v>33</v>
      </c>
      <c r="AN1" s="168" t="s">
        <v>34</v>
      </c>
      <c r="AO1" s="168" t="s">
        <v>35</v>
      </c>
      <c r="AP1" s="168" t="s">
        <v>36</v>
      </c>
      <c r="AQ1" s="168" t="s">
        <v>37</v>
      </c>
      <c r="AR1" s="168" t="s">
        <v>38</v>
      </c>
      <c r="AS1" s="168" t="s">
        <v>39</v>
      </c>
      <c r="AT1" s="168" t="s">
        <v>40</v>
      </c>
      <c r="AU1" s="1" t="s">
        <v>41</v>
      </c>
      <c r="AV1" s="172" t="s">
        <v>42</v>
      </c>
      <c r="AW1" s="172"/>
      <c r="AX1" s="173"/>
      <c r="AY1" s="172"/>
      <c r="AZ1" s="1" t="s">
        <v>43</v>
      </c>
      <c r="BA1" s="1" t="s">
        <v>44</v>
      </c>
      <c r="BB1" s="1" t="s">
        <v>45</v>
      </c>
      <c r="BC1" s="170" t="s">
        <v>46</v>
      </c>
      <c r="BD1" s="168" t="s">
        <v>47</v>
      </c>
      <c r="BE1" s="1" t="s">
        <v>48</v>
      </c>
      <c r="BF1" s="2" t="s">
        <v>49</v>
      </c>
      <c r="BG1" s="168" t="s">
        <v>50</v>
      </c>
      <c r="BH1" s="168" t="s">
        <v>51</v>
      </c>
      <c r="BI1" s="1" t="s">
        <v>52</v>
      </c>
      <c r="BJ1" s="168" t="s">
        <v>53</v>
      </c>
      <c r="BK1" s="168" t="s">
        <v>54</v>
      </c>
      <c r="BL1" s="168" t="s">
        <v>55</v>
      </c>
    </row>
    <row r="2" spans="1:64" x14ac:dyDescent="0.25">
      <c r="A2" s="3" t="s">
        <v>56</v>
      </c>
      <c r="B2" s="4">
        <v>1</v>
      </c>
      <c r="C2" s="3" t="s">
        <v>57</v>
      </c>
      <c r="D2" s="3" t="s">
        <v>7178</v>
      </c>
      <c r="E2" s="3" t="s">
        <v>7179</v>
      </c>
      <c r="F2" s="3"/>
      <c r="G2" s="3"/>
      <c r="H2" s="3"/>
      <c r="I2" s="3"/>
      <c r="J2" s="3"/>
      <c r="K2" s="3" t="s">
        <v>59</v>
      </c>
      <c r="L2" s="3" t="s">
        <v>60</v>
      </c>
      <c r="M2" s="3" t="s">
        <v>58</v>
      </c>
      <c r="N2" s="5">
        <v>43525</v>
      </c>
      <c r="O2" s="5"/>
      <c r="P2" s="3" t="str">
        <f t="shared" ref="P2:P47" ca="1" si="0">IF(W2="","",W2-TODAY())</f>
        <v/>
      </c>
      <c r="Q2" s="5"/>
      <c r="R2" s="3"/>
      <c r="S2" s="5"/>
      <c r="T2" s="6" t="s">
        <v>61</v>
      </c>
      <c r="U2" s="3" t="str">
        <f t="shared" ref="U2:U65" si="1">IF(T2="CDI","Titulaire","Contractuel")</f>
        <v>Titulaire</v>
      </c>
      <c r="V2" s="5"/>
      <c r="W2" s="5"/>
      <c r="AA2" s="3">
        <f t="shared" ref="AA2:AA65" si="2">MONTH(N2)</f>
        <v>3</v>
      </c>
      <c r="AB2" s="3">
        <f t="shared" ref="AB2:AB65" si="3">IF(N2="","",YEAR(N2))</f>
        <v>2019</v>
      </c>
      <c r="AC2" s="3">
        <f t="shared" ref="AC2:AC65" si="4">AB2+4</f>
        <v>2023</v>
      </c>
      <c r="AD2" s="7">
        <f t="shared" ref="AD2:AD65" ca="1" si="5">IF(A2="Non",(DAYS360(N2,Q2)/360),(DAYS360(N2,TODAY())/360))</f>
        <v>5.6277777777777782</v>
      </c>
      <c r="AE2" s="7" t="str">
        <f ca="1">+IF(AD2&lt;1,"&lt; 1",IF(AND(AD2&gt;=1,AD2&lt;2),"&lt; 2",IF(AND(AD2&gt;=2,AD2&lt;3),"&lt; 3",IF(AND(AD2&gt;=3,AD2&lt;=4),"&lt; 4",IF(AD2&gt;4,"&gt; 4")))))</f>
        <v>&gt; 4</v>
      </c>
      <c r="AF2" s="5">
        <v>26665</v>
      </c>
      <c r="AG2" s="8">
        <f t="shared" ref="AG2:AG65" ca="1" si="6">(TODAY()-AF2)/365</f>
        <v>51.827397260273976</v>
      </c>
      <c r="AH2" s="7" t="str">
        <f t="shared" ref="AH2:AH65" ca="1" si="7">+IF(AG2&lt;25,"&lt; 25",IF(AND(AG2&gt;=25,AG2&lt;35),"&gt;25&lt; 35",IF(AND(AG2&gt;=35,AG2&lt;45),"&gt;35&lt; 45",IF(AND(AG2&gt;=45,AG2&lt;=55),"&gt;45&lt; 55",IF(AG2&gt;55,"&gt; 55")))))</f>
        <v>&gt;45&lt; 55</v>
      </c>
      <c r="AI2" s="9">
        <v>11757928</v>
      </c>
      <c r="AJ2" s="10" t="s">
        <v>62</v>
      </c>
      <c r="AK2" s="9" t="s">
        <v>63</v>
      </c>
      <c r="AL2" s="5">
        <v>42996</v>
      </c>
      <c r="AM2" s="3" t="s">
        <v>64</v>
      </c>
      <c r="AN2" s="3" t="s">
        <v>65</v>
      </c>
      <c r="AO2" s="3">
        <v>3</v>
      </c>
      <c r="AP2" s="3"/>
      <c r="AQ2">
        <v>17</v>
      </c>
      <c r="AR2" s="11">
        <v>4</v>
      </c>
      <c r="AS2" s="12">
        <f t="shared" ref="AS2:AS65" si="8">N2+(365.25*AR2)</f>
        <v>44986</v>
      </c>
      <c r="AT2" s="11" t="s">
        <v>66</v>
      </c>
      <c r="AU2" s="13"/>
      <c r="AV2" s="14" t="s">
        <v>67</v>
      </c>
      <c r="AW2" s="15" t="s">
        <v>68</v>
      </c>
      <c r="AX2" s="16" t="s">
        <v>69</v>
      </c>
      <c r="AY2" s="14" t="s">
        <v>70</v>
      </c>
      <c r="AZ2" s="11" t="s">
        <v>71</v>
      </c>
      <c r="BA2" s="17" t="str">
        <f t="shared" ref="BA2:BA65" si="9">CONCATENATE(AV2,AW2,AX2,AY2)</f>
        <v>08019011022000486403</v>
      </c>
      <c r="BB2" s="18">
        <f t="shared" ref="BB2:BB65" si="10">LEN(BA2)</f>
        <v>20</v>
      </c>
      <c r="BC2" s="19" t="s">
        <v>72</v>
      </c>
      <c r="BD2" s="20" t="s">
        <v>73</v>
      </c>
      <c r="BE2" s="11"/>
      <c r="BF2" s="5"/>
      <c r="BG2" s="21"/>
      <c r="BH2" s="21"/>
      <c r="BI2" s="21">
        <v>29028877</v>
      </c>
      <c r="BJ2" s="11"/>
      <c r="BK2" s="11" t="str">
        <f t="shared" ref="BK2:BK65" si="11">IF(K2="CADRE","CADRE",CONCATENATE(J2,"-",H2))</f>
        <v>CADRE</v>
      </c>
      <c r="BL2" s="11"/>
    </row>
    <row r="3" spans="1:64" x14ac:dyDescent="0.25">
      <c r="A3" s="3" t="s">
        <v>74</v>
      </c>
      <c r="B3" s="4">
        <v>2</v>
      </c>
      <c r="C3" s="3" t="s">
        <v>57</v>
      </c>
      <c r="D3" s="3" t="s">
        <v>7180</v>
      </c>
      <c r="E3" s="3" t="s">
        <v>7181</v>
      </c>
      <c r="F3" s="3"/>
      <c r="G3" s="3"/>
      <c r="H3" s="3"/>
      <c r="I3" s="3"/>
      <c r="J3" s="3"/>
      <c r="K3" s="3" t="s">
        <v>76</v>
      </c>
      <c r="L3" s="3" t="s">
        <v>77</v>
      </c>
      <c r="M3" s="3" t="s">
        <v>75</v>
      </c>
      <c r="N3" s="5">
        <v>43647</v>
      </c>
      <c r="O3" s="6" t="str">
        <f ca="1">IF(AD3&gt;=4,IF(T3="CDD","OK",""),"")</f>
        <v/>
      </c>
      <c r="P3" s="3" t="str">
        <f t="shared" ca="1" si="0"/>
        <v/>
      </c>
      <c r="Q3" s="5">
        <v>45107</v>
      </c>
      <c r="R3" s="5" t="s">
        <v>78</v>
      </c>
      <c r="S3" s="5"/>
      <c r="T3" s="6" t="s">
        <v>61</v>
      </c>
      <c r="U3" s="3" t="str">
        <f t="shared" si="1"/>
        <v>Titulaire</v>
      </c>
      <c r="V3" s="3"/>
      <c r="W3" s="3"/>
      <c r="X3" s="3"/>
      <c r="Y3" s="7"/>
      <c r="Z3" s="5">
        <v>43647</v>
      </c>
      <c r="AA3" s="3">
        <f t="shared" si="2"/>
        <v>7</v>
      </c>
      <c r="AB3" s="3">
        <f t="shared" si="3"/>
        <v>2019</v>
      </c>
      <c r="AC3" s="3">
        <f t="shared" si="4"/>
        <v>2023</v>
      </c>
      <c r="AD3" s="7">
        <f t="shared" ca="1" si="5"/>
        <v>5.2944444444444443</v>
      </c>
      <c r="AE3" s="7" t="str">
        <f t="shared" ref="AE3:AE66" ca="1" si="12">+IF(AD3&lt;1,"&lt; 1",IF(AND(AD3&gt;=1,AD3&lt;2),"&lt; 2",IF(AND(AD3&gt;=2,AD3&lt;3),"&lt; 3",IF(AND(AD3&gt;=3,AD3&lt;=4),"&lt; 4",IF(AD3&gt;4,"&gt; 4")))))</f>
        <v>&gt; 4</v>
      </c>
      <c r="AF3" s="5">
        <v>27065</v>
      </c>
      <c r="AG3" s="8">
        <f t="shared" ca="1" si="6"/>
        <v>50.731506849315068</v>
      </c>
      <c r="AH3" s="7" t="str">
        <f t="shared" ca="1" si="7"/>
        <v>&gt;45&lt; 55</v>
      </c>
      <c r="AI3" s="3">
        <v>12301137</v>
      </c>
      <c r="AJ3" s="10" t="s">
        <v>79</v>
      </c>
      <c r="AK3" s="9" t="s">
        <v>80</v>
      </c>
      <c r="AL3" s="5">
        <v>40512</v>
      </c>
      <c r="AM3" s="11" t="s">
        <v>64</v>
      </c>
      <c r="AN3" s="5" t="s">
        <v>65</v>
      </c>
      <c r="AO3" s="11">
        <v>2</v>
      </c>
      <c r="AP3" s="13" t="s">
        <v>81</v>
      </c>
      <c r="AQ3" s="24"/>
      <c r="AR3" s="25">
        <v>3</v>
      </c>
      <c r="AS3" s="12">
        <f t="shared" si="8"/>
        <v>44742.75</v>
      </c>
      <c r="AT3" s="24" t="s">
        <v>66</v>
      </c>
      <c r="AU3" s="20"/>
      <c r="AV3" s="14" t="s">
        <v>62</v>
      </c>
      <c r="AW3" s="15" t="s">
        <v>82</v>
      </c>
      <c r="AX3" s="16" t="s">
        <v>83</v>
      </c>
      <c r="AY3" s="14" t="s">
        <v>84</v>
      </c>
      <c r="AZ3" s="11" t="s">
        <v>85</v>
      </c>
      <c r="BA3" s="17" t="str">
        <f t="shared" si="9"/>
        <v>01056096111016562237</v>
      </c>
      <c r="BB3" s="26">
        <f t="shared" si="10"/>
        <v>20</v>
      </c>
      <c r="BC3" s="27" t="s">
        <v>86</v>
      </c>
      <c r="BD3" s="21" t="s">
        <v>73</v>
      </c>
      <c r="BE3" s="11">
        <v>2040</v>
      </c>
      <c r="BF3" s="28">
        <v>45083</v>
      </c>
      <c r="BG3" s="21">
        <v>98139384</v>
      </c>
      <c r="BH3" s="21">
        <v>23134635</v>
      </c>
      <c r="BI3" s="27">
        <v>98139384</v>
      </c>
      <c r="BJ3" s="23"/>
      <c r="BK3" s="11" t="str">
        <f t="shared" si="11"/>
        <v>-</v>
      </c>
      <c r="BL3" s="29"/>
    </row>
    <row r="4" spans="1:64" x14ac:dyDescent="0.25">
      <c r="A4" s="3" t="s">
        <v>74</v>
      </c>
      <c r="B4" s="4">
        <v>3</v>
      </c>
      <c r="C4" s="3" t="s">
        <v>87</v>
      </c>
      <c r="D4" s="3" t="s">
        <v>7182</v>
      </c>
      <c r="E4" s="3" t="s">
        <v>6991</v>
      </c>
      <c r="F4" s="3"/>
      <c r="G4" s="3"/>
      <c r="H4" s="3"/>
      <c r="I4" s="3"/>
      <c r="J4" s="3"/>
      <c r="K4" s="3" t="s">
        <v>59</v>
      </c>
      <c r="L4" s="3" t="s">
        <v>89</v>
      </c>
      <c r="M4" s="3" t="s">
        <v>88</v>
      </c>
      <c r="N4" s="5">
        <v>43652</v>
      </c>
      <c r="O4" s="3" t="str">
        <f ca="1">IF(AD4&gt;=4,IF(T4="CDD","OK",""),"")</f>
        <v/>
      </c>
      <c r="P4" s="3" t="str">
        <f t="shared" ca="1" si="0"/>
        <v/>
      </c>
      <c r="Q4" s="5">
        <v>44255</v>
      </c>
      <c r="R4" s="3" t="s">
        <v>90</v>
      </c>
      <c r="S4" s="3"/>
      <c r="T4" s="3" t="s">
        <v>61</v>
      </c>
      <c r="U4" s="3" t="str">
        <f t="shared" si="1"/>
        <v>Titulaire</v>
      </c>
      <c r="V4" s="5"/>
      <c r="W4" s="5"/>
      <c r="Z4" s="5">
        <v>43652</v>
      </c>
      <c r="AA4" s="3">
        <f t="shared" si="2"/>
        <v>7</v>
      </c>
      <c r="AB4" s="3">
        <f t="shared" si="3"/>
        <v>2019</v>
      </c>
      <c r="AC4" s="3">
        <f t="shared" si="4"/>
        <v>2023</v>
      </c>
      <c r="AD4" s="7">
        <f t="shared" ca="1" si="5"/>
        <v>5.2805555555555559</v>
      </c>
      <c r="AE4" s="7" t="str">
        <f t="shared" ca="1" si="12"/>
        <v>&gt; 4</v>
      </c>
      <c r="AF4" s="5">
        <v>33491</v>
      </c>
      <c r="AG4" s="8">
        <f t="shared" ca="1" si="6"/>
        <v>33.126027397260273</v>
      </c>
      <c r="AH4" s="7" t="str">
        <f t="shared" ca="1" si="7"/>
        <v>&gt;25&lt; 35</v>
      </c>
      <c r="AI4" s="9">
        <v>16802394</v>
      </c>
      <c r="AJ4" s="10" t="s">
        <v>91</v>
      </c>
      <c r="AK4" s="9" t="s">
        <v>92</v>
      </c>
      <c r="AL4" s="5">
        <v>42796</v>
      </c>
      <c r="AM4" s="3" t="s">
        <v>93</v>
      </c>
      <c r="AN4" s="3" t="s">
        <v>94</v>
      </c>
      <c r="AO4" s="3"/>
      <c r="AP4" s="30" t="s">
        <v>95</v>
      </c>
      <c r="AR4" s="11">
        <v>2</v>
      </c>
      <c r="AS4" s="12">
        <f t="shared" si="8"/>
        <v>44382.5</v>
      </c>
      <c r="AT4" s="11" t="s">
        <v>66</v>
      </c>
      <c r="AU4" s="9"/>
      <c r="AV4" s="14">
        <v>28</v>
      </c>
      <c r="AW4" s="15" t="s">
        <v>96</v>
      </c>
      <c r="AX4" s="16" t="s">
        <v>97</v>
      </c>
      <c r="AY4" s="14">
        <v>74</v>
      </c>
      <c r="AZ4" s="11" t="s">
        <v>98</v>
      </c>
      <c r="BA4" s="17" t="str">
        <f t="shared" si="9"/>
        <v>28009020810101000174</v>
      </c>
      <c r="BB4" s="26">
        <f t="shared" si="10"/>
        <v>20</v>
      </c>
      <c r="BC4" s="11" t="s">
        <v>99</v>
      </c>
      <c r="BD4" s="11" t="s">
        <v>100</v>
      </c>
      <c r="BE4" s="11"/>
      <c r="BF4" s="5"/>
      <c r="BG4" s="21">
        <v>98139380</v>
      </c>
      <c r="BH4" s="21"/>
      <c r="BI4" s="27"/>
      <c r="BJ4" s="11"/>
      <c r="BK4" s="11" t="str">
        <f t="shared" si="11"/>
        <v>CADRE</v>
      </c>
      <c r="BL4" s="11"/>
    </row>
    <row r="5" spans="1:64" x14ac:dyDescent="0.25">
      <c r="A5" s="3" t="s">
        <v>74</v>
      </c>
      <c r="B5" s="4">
        <v>4</v>
      </c>
      <c r="C5" s="3" t="s">
        <v>57</v>
      </c>
      <c r="D5" s="3" t="s">
        <v>7183</v>
      </c>
      <c r="E5" s="3" t="s">
        <v>7184</v>
      </c>
      <c r="F5" s="3"/>
      <c r="G5" s="3"/>
      <c r="H5" s="3"/>
      <c r="I5" s="3"/>
      <c r="J5" s="3"/>
      <c r="K5" s="3" t="s">
        <v>59</v>
      </c>
      <c r="L5" s="3" t="s">
        <v>77</v>
      </c>
      <c r="M5" s="3" t="s">
        <v>101</v>
      </c>
      <c r="N5" s="5">
        <v>43661</v>
      </c>
      <c r="O5" s="3" t="str">
        <f ca="1">IF(AD5&gt;=4,IF(T5="CDD","OK",""),"")</f>
        <v/>
      </c>
      <c r="P5" s="3" t="str">
        <f t="shared" ca="1" si="0"/>
        <v/>
      </c>
      <c r="Q5" s="5">
        <v>44781</v>
      </c>
      <c r="R5" s="3" t="s">
        <v>78</v>
      </c>
      <c r="S5" s="3"/>
      <c r="T5" s="3" t="s">
        <v>61</v>
      </c>
      <c r="U5" s="3" t="str">
        <f t="shared" si="1"/>
        <v>Titulaire</v>
      </c>
      <c r="V5" s="5"/>
      <c r="W5" s="5"/>
      <c r="Z5" s="5">
        <v>43661</v>
      </c>
      <c r="AA5" s="3">
        <f t="shared" si="2"/>
        <v>7</v>
      </c>
      <c r="AB5" s="3">
        <f t="shared" si="3"/>
        <v>2019</v>
      </c>
      <c r="AC5" s="3">
        <f t="shared" si="4"/>
        <v>2023</v>
      </c>
      <c r="AD5" s="7">
        <f t="shared" ca="1" si="5"/>
        <v>5.2555555555555555</v>
      </c>
      <c r="AE5" s="7" t="str">
        <f t="shared" ca="1" si="12"/>
        <v>&gt; 4</v>
      </c>
      <c r="AF5" s="5">
        <v>30581</v>
      </c>
      <c r="AG5" s="8">
        <f t="shared" ca="1" si="6"/>
        <v>41.098630136986301</v>
      </c>
      <c r="AH5" s="7" t="str">
        <f t="shared" ca="1" si="7"/>
        <v>&gt;35&lt; 45</v>
      </c>
      <c r="AI5" s="9">
        <v>16091955</v>
      </c>
      <c r="AJ5" s="10" t="s">
        <v>102</v>
      </c>
      <c r="AK5" s="9" t="s">
        <v>103</v>
      </c>
      <c r="AL5" s="5">
        <v>43210</v>
      </c>
      <c r="AM5" s="3" t="s">
        <v>64</v>
      </c>
      <c r="AN5" s="3" t="s">
        <v>65</v>
      </c>
      <c r="AO5" s="3">
        <v>2</v>
      </c>
      <c r="AP5" s="3" t="s">
        <v>104</v>
      </c>
      <c r="AR5" s="11">
        <v>3</v>
      </c>
      <c r="AS5" s="12">
        <f t="shared" si="8"/>
        <v>44756.75</v>
      </c>
      <c r="AT5" s="11" t="s">
        <v>66</v>
      </c>
      <c r="AU5" s="9"/>
      <c r="AV5" s="14" t="s">
        <v>105</v>
      </c>
      <c r="AW5" s="15" t="s">
        <v>106</v>
      </c>
      <c r="AX5" s="16" t="s">
        <v>107</v>
      </c>
      <c r="AY5" s="14" t="s">
        <v>108</v>
      </c>
      <c r="AZ5" s="11" t="s">
        <v>109</v>
      </c>
      <c r="BA5" s="17" t="str">
        <f t="shared" si="9"/>
        <v>11057002053200878838</v>
      </c>
      <c r="BB5" s="26">
        <f t="shared" si="10"/>
        <v>20</v>
      </c>
      <c r="BC5" s="31" t="s">
        <v>110</v>
      </c>
      <c r="BD5" s="11" t="s">
        <v>111</v>
      </c>
      <c r="BE5" s="11">
        <v>2097</v>
      </c>
      <c r="BF5" s="5"/>
      <c r="BG5" s="21">
        <v>98139386</v>
      </c>
      <c r="BH5" s="21"/>
      <c r="BJ5" s="11"/>
      <c r="BK5" s="11" t="str">
        <f t="shared" si="11"/>
        <v>CADRE</v>
      </c>
      <c r="BL5" s="11"/>
    </row>
    <row r="6" spans="1:64" x14ac:dyDescent="0.25">
      <c r="A6" s="32" t="s">
        <v>74</v>
      </c>
      <c r="B6" s="33">
        <v>5</v>
      </c>
      <c r="C6" s="3" t="s">
        <v>112</v>
      </c>
      <c r="D6" s="3" t="s">
        <v>7185</v>
      </c>
      <c r="E6" s="3" t="s">
        <v>7186</v>
      </c>
      <c r="F6" s="3"/>
      <c r="G6" s="3"/>
      <c r="H6" s="3"/>
      <c r="I6" s="3"/>
      <c r="J6" s="3"/>
      <c r="K6" s="3" t="s">
        <v>59</v>
      </c>
      <c r="L6" s="3" t="s">
        <v>77</v>
      </c>
      <c r="M6" s="3"/>
      <c r="N6" s="5">
        <v>43661</v>
      </c>
      <c r="O6" s="3" t="str">
        <f ca="1">IF(AD6&gt;=4,IF(T6="CDD","OK",""),"")</f>
        <v/>
      </c>
      <c r="P6" s="3" t="str">
        <f t="shared" ca="1" si="0"/>
        <v/>
      </c>
      <c r="Q6" s="5"/>
      <c r="R6" s="3"/>
      <c r="S6" s="3"/>
      <c r="T6" s="3"/>
      <c r="U6" s="3" t="str">
        <f t="shared" si="1"/>
        <v>Contractuel</v>
      </c>
      <c r="V6" s="5"/>
      <c r="W6" s="5"/>
      <c r="Z6" s="5"/>
      <c r="AA6" s="3">
        <f t="shared" si="2"/>
        <v>7</v>
      </c>
      <c r="AB6" s="3">
        <f t="shared" si="3"/>
        <v>2019</v>
      </c>
      <c r="AC6" s="3">
        <f t="shared" si="4"/>
        <v>2023</v>
      </c>
      <c r="AD6" s="7">
        <f t="shared" ca="1" si="5"/>
        <v>5.2555555555555555</v>
      </c>
      <c r="AE6" s="7" t="str">
        <f t="shared" ca="1" si="12"/>
        <v>&gt; 4</v>
      </c>
      <c r="AF6" s="5"/>
      <c r="AG6" s="8">
        <f t="shared" ca="1" si="6"/>
        <v>124.88219178082191</v>
      </c>
      <c r="AH6" s="7" t="str">
        <f t="shared" ca="1" si="7"/>
        <v>&gt; 55</v>
      </c>
      <c r="AI6" s="9"/>
      <c r="AJ6" s="34"/>
      <c r="AK6" s="9"/>
      <c r="AL6" s="5"/>
      <c r="AM6" s="3" t="s">
        <v>64</v>
      </c>
      <c r="AN6" s="3" t="s">
        <v>94</v>
      </c>
      <c r="AO6" s="3"/>
      <c r="AP6" s="3"/>
      <c r="AS6" s="12">
        <f t="shared" si="8"/>
        <v>43661</v>
      </c>
      <c r="AT6" s="11" t="s">
        <v>66</v>
      </c>
      <c r="AU6" s="35"/>
      <c r="AV6" s="14"/>
      <c r="AW6" s="15"/>
      <c r="AX6" s="16" t="s">
        <v>113</v>
      </c>
      <c r="AY6" s="14"/>
      <c r="AZ6" s="11"/>
      <c r="BA6" s="17" t="str">
        <f t="shared" si="9"/>
        <v/>
      </c>
      <c r="BB6" s="26">
        <f t="shared" si="10"/>
        <v>0</v>
      </c>
      <c r="BC6" s="11"/>
      <c r="BD6" s="11"/>
      <c r="BE6" s="11"/>
      <c r="BF6" s="5"/>
      <c r="BG6" s="27"/>
      <c r="BH6" s="27"/>
      <c r="BI6" s="27"/>
      <c r="BJ6" s="11"/>
      <c r="BK6" s="11" t="str">
        <f t="shared" si="11"/>
        <v>CADRE</v>
      </c>
      <c r="BL6" s="11"/>
    </row>
    <row r="7" spans="1:64" x14ac:dyDescent="0.25">
      <c r="A7" s="3" t="s">
        <v>74</v>
      </c>
      <c r="B7" s="4">
        <v>6</v>
      </c>
      <c r="C7" s="3" t="s">
        <v>57</v>
      </c>
      <c r="D7" s="3" t="s">
        <v>7187</v>
      </c>
      <c r="E7" s="3" t="s">
        <v>7188</v>
      </c>
      <c r="F7" s="3"/>
      <c r="G7" s="3"/>
      <c r="H7" s="3"/>
      <c r="I7" s="3"/>
      <c r="J7" s="3"/>
      <c r="K7" s="3" t="s">
        <v>59</v>
      </c>
      <c r="L7" s="3" t="s">
        <v>77</v>
      </c>
      <c r="M7" s="3" t="s">
        <v>114</v>
      </c>
      <c r="N7" s="5">
        <v>43668</v>
      </c>
      <c r="O7" s="5"/>
      <c r="P7" s="3" t="str">
        <f t="shared" ca="1" si="0"/>
        <v/>
      </c>
      <c r="Q7" s="5">
        <v>45052</v>
      </c>
      <c r="R7" s="3" t="s">
        <v>115</v>
      </c>
      <c r="S7" s="3"/>
      <c r="T7" s="6" t="s">
        <v>61</v>
      </c>
      <c r="U7" s="3" t="str">
        <f t="shared" si="1"/>
        <v>Titulaire</v>
      </c>
      <c r="V7" s="5"/>
      <c r="W7" s="5"/>
      <c r="Z7" s="5">
        <v>43668</v>
      </c>
      <c r="AA7" s="3">
        <f t="shared" si="2"/>
        <v>7</v>
      </c>
      <c r="AB7" s="3">
        <f t="shared" si="3"/>
        <v>2019</v>
      </c>
      <c r="AC7" s="3">
        <f t="shared" si="4"/>
        <v>2023</v>
      </c>
      <c r="AD7" s="7">
        <f t="shared" ca="1" si="5"/>
        <v>5.2361111111111107</v>
      </c>
      <c r="AE7" s="7" t="str">
        <f t="shared" ca="1" si="12"/>
        <v>&gt; 4</v>
      </c>
      <c r="AF7" s="5">
        <v>28357</v>
      </c>
      <c r="AG7" s="8">
        <f t="shared" ca="1" si="6"/>
        <v>47.19178082191781</v>
      </c>
      <c r="AH7" s="7" t="str">
        <f t="shared" ca="1" si="7"/>
        <v>&gt;45&lt; 55</v>
      </c>
      <c r="AI7" s="9">
        <v>12932063</v>
      </c>
      <c r="AJ7" s="10" t="s">
        <v>79</v>
      </c>
      <c r="AK7" s="9" t="s">
        <v>116</v>
      </c>
      <c r="AL7" s="5">
        <v>38618</v>
      </c>
      <c r="AM7" s="3" t="s">
        <v>64</v>
      </c>
      <c r="AN7" s="3" t="s">
        <v>65</v>
      </c>
      <c r="AO7" s="3">
        <v>2</v>
      </c>
      <c r="AP7" s="3" t="s">
        <v>117</v>
      </c>
      <c r="AR7" s="11">
        <v>3</v>
      </c>
      <c r="AS7" s="12">
        <f t="shared" si="8"/>
        <v>44763.75</v>
      </c>
      <c r="AT7" s="11" t="s">
        <v>66</v>
      </c>
      <c r="AU7" s="13"/>
      <c r="AV7" s="14" t="s">
        <v>67</v>
      </c>
      <c r="AW7" s="15" t="s">
        <v>118</v>
      </c>
      <c r="AX7" s="16" t="s">
        <v>119</v>
      </c>
      <c r="AY7" s="14" t="s">
        <v>120</v>
      </c>
      <c r="AZ7" s="11" t="s">
        <v>71</v>
      </c>
      <c r="BA7" s="17" t="str">
        <f t="shared" si="9"/>
        <v>08606000112002321333</v>
      </c>
      <c r="BB7" s="26">
        <f t="shared" si="10"/>
        <v>20</v>
      </c>
      <c r="BC7" s="19" t="s">
        <v>121</v>
      </c>
      <c r="BD7" s="20" t="s">
        <v>122</v>
      </c>
      <c r="BE7" s="11">
        <v>2074</v>
      </c>
      <c r="BF7" s="5"/>
      <c r="BG7" s="21">
        <v>98139382</v>
      </c>
      <c r="BH7" s="21"/>
      <c r="BI7" s="27">
        <v>98139382</v>
      </c>
      <c r="BJ7" s="11"/>
      <c r="BK7" s="11" t="str">
        <f t="shared" si="11"/>
        <v>CADRE</v>
      </c>
      <c r="BL7" s="11"/>
    </row>
    <row r="8" spans="1:64" x14ac:dyDescent="0.25">
      <c r="A8" s="3" t="s">
        <v>74</v>
      </c>
      <c r="B8" s="4">
        <v>7</v>
      </c>
      <c r="C8" s="3" t="s">
        <v>112</v>
      </c>
      <c r="D8" s="3" t="s">
        <v>7189</v>
      </c>
      <c r="E8" s="3" t="s">
        <v>7190</v>
      </c>
      <c r="F8" s="3"/>
      <c r="G8" s="3"/>
      <c r="H8" s="3"/>
      <c r="I8" s="3"/>
      <c r="J8" s="3"/>
      <c r="K8" s="3" t="s">
        <v>123</v>
      </c>
      <c r="L8" s="3" t="s">
        <v>77</v>
      </c>
      <c r="M8" s="3"/>
      <c r="N8" s="5">
        <v>43661</v>
      </c>
      <c r="O8" s="3" t="str">
        <f ca="1">IF(AD8&gt;=4,IF(T8="CDD","OK",""),"")</f>
        <v/>
      </c>
      <c r="P8" s="3" t="str">
        <f t="shared" ca="1" si="0"/>
        <v/>
      </c>
      <c r="Q8" s="5">
        <v>43715</v>
      </c>
      <c r="R8" s="3" t="s">
        <v>124</v>
      </c>
      <c r="S8" s="3"/>
      <c r="T8" s="3"/>
      <c r="U8" s="3" t="str">
        <f t="shared" si="1"/>
        <v>Contractuel</v>
      </c>
      <c r="V8" s="5"/>
      <c r="W8" s="5"/>
      <c r="Z8" s="5"/>
      <c r="AA8" s="3">
        <f t="shared" si="2"/>
        <v>7</v>
      </c>
      <c r="AB8" s="3">
        <f t="shared" si="3"/>
        <v>2019</v>
      </c>
      <c r="AC8" s="3">
        <f t="shared" si="4"/>
        <v>2023</v>
      </c>
      <c r="AD8" s="7">
        <f t="shared" ca="1" si="5"/>
        <v>5.2555555555555555</v>
      </c>
      <c r="AE8" s="7" t="str">
        <f t="shared" ca="1" si="12"/>
        <v>&gt; 4</v>
      </c>
      <c r="AF8" s="5"/>
      <c r="AG8" s="8">
        <f t="shared" ca="1" si="6"/>
        <v>124.88219178082191</v>
      </c>
      <c r="AH8" s="7" t="str">
        <f t="shared" ca="1" si="7"/>
        <v>&gt; 55</v>
      </c>
      <c r="AI8" s="9"/>
      <c r="AJ8" s="34"/>
      <c r="AK8" s="9"/>
      <c r="AL8" s="5"/>
      <c r="AM8" s="3" t="s">
        <v>64</v>
      </c>
      <c r="AN8" s="3" t="s">
        <v>94</v>
      </c>
      <c r="AO8" s="3"/>
      <c r="AP8" s="3"/>
      <c r="AS8" s="12">
        <f t="shared" si="8"/>
        <v>43661</v>
      </c>
      <c r="AT8" s="11" t="s">
        <v>66</v>
      </c>
      <c r="AU8" s="35"/>
      <c r="AV8" s="14"/>
      <c r="AW8" s="15"/>
      <c r="AX8" s="16" t="s">
        <v>113</v>
      </c>
      <c r="AY8" s="14"/>
      <c r="AZ8" s="11"/>
      <c r="BA8" s="17" t="str">
        <f t="shared" si="9"/>
        <v/>
      </c>
      <c r="BB8" s="26">
        <f t="shared" si="10"/>
        <v>0</v>
      </c>
      <c r="BC8" s="11"/>
      <c r="BD8" s="11"/>
      <c r="BE8" s="11"/>
      <c r="BF8" s="5"/>
      <c r="BG8" s="27"/>
      <c r="BH8" s="27"/>
      <c r="BI8" s="27"/>
      <c r="BJ8" s="11"/>
      <c r="BK8" s="11" t="str">
        <f t="shared" si="11"/>
        <v>-</v>
      </c>
      <c r="BL8" s="11"/>
    </row>
    <row r="9" spans="1:64" x14ac:dyDescent="0.25">
      <c r="A9" s="3" t="s">
        <v>74</v>
      </c>
      <c r="B9" s="4">
        <v>8</v>
      </c>
      <c r="C9" s="3" t="s">
        <v>57</v>
      </c>
      <c r="D9" s="3" t="s">
        <v>7191</v>
      </c>
      <c r="E9" s="3" t="s">
        <v>7188</v>
      </c>
      <c r="F9" s="3"/>
      <c r="G9" s="3"/>
      <c r="H9" s="3"/>
      <c r="I9" s="3"/>
      <c r="J9" s="3"/>
      <c r="K9" s="3" t="s">
        <v>59</v>
      </c>
      <c r="L9" s="3" t="s">
        <v>77</v>
      </c>
      <c r="M9" s="3" t="s">
        <v>125</v>
      </c>
      <c r="N9" s="5">
        <v>43678</v>
      </c>
      <c r="O9" s="3" t="str">
        <f ca="1">IF(AD9&gt;=4,IF(T9="CDD","OK",""),"")</f>
        <v/>
      </c>
      <c r="P9" s="3" t="str">
        <f t="shared" ca="1" si="0"/>
        <v/>
      </c>
      <c r="Q9" s="5">
        <v>44338</v>
      </c>
      <c r="R9" s="3" t="s">
        <v>78</v>
      </c>
      <c r="S9" s="3"/>
      <c r="T9" s="3" t="s">
        <v>61</v>
      </c>
      <c r="U9" s="3" t="str">
        <f t="shared" si="1"/>
        <v>Titulaire</v>
      </c>
      <c r="V9" s="5"/>
      <c r="W9" s="5"/>
      <c r="Z9" s="5">
        <v>43678</v>
      </c>
      <c r="AA9" s="3">
        <f t="shared" si="2"/>
        <v>8</v>
      </c>
      <c r="AB9" s="3">
        <f t="shared" si="3"/>
        <v>2019</v>
      </c>
      <c r="AC9" s="3">
        <f t="shared" si="4"/>
        <v>2023</v>
      </c>
      <c r="AD9" s="7">
        <f t="shared" ca="1" si="5"/>
        <v>5.2111111111111112</v>
      </c>
      <c r="AE9" s="7" t="str">
        <f t="shared" ca="1" si="12"/>
        <v>&gt; 4</v>
      </c>
      <c r="AF9" s="5">
        <v>30117</v>
      </c>
      <c r="AG9" s="8">
        <f t="shared" ca="1" si="6"/>
        <v>42.369863013698627</v>
      </c>
      <c r="AH9" s="7" t="str">
        <f t="shared" ca="1" si="7"/>
        <v>&gt;35&lt; 45</v>
      </c>
      <c r="AI9" s="9">
        <v>16414412</v>
      </c>
      <c r="AJ9" s="10" t="s">
        <v>126</v>
      </c>
      <c r="AK9" s="9" t="s">
        <v>127</v>
      </c>
      <c r="AL9" s="5">
        <v>36740</v>
      </c>
      <c r="AM9" s="3" t="s">
        <v>64</v>
      </c>
      <c r="AN9" s="3" t="s">
        <v>65</v>
      </c>
      <c r="AO9" s="3">
        <v>1</v>
      </c>
      <c r="AP9" s="3"/>
      <c r="AR9" s="11">
        <v>2</v>
      </c>
      <c r="AS9" s="12">
        <f t="shared" si="8"/>
        <v>44408.5</v>
      </c>
      <c r="AT9" s="11" t="s">
        <v>66</v>
      </c>
      <c r="AU9" s="9"/>
      <c r="AV9" s="14" t="s">
        <v>79</v>
      </c>
      <c r="AW9" s="15">
        <v>11818</v>
      </c>
      <c r="AX9" s="16">
        <v>60023026941</v>
      </c>
      <c r="AY9" s="14">
        <v>27</v>
      </c>
      <c r="AZ9" s="11" t="s">
        <v>128</v>
      </c>
      <c r="BA9" s="17" t="str">
        <f t="shared" si="9"/>
        <v>04118186002302694127</v>
      </c>
      <c r="BB9" s="26">
        <f t="shared" si="10"/>
        <v>20</v>
      </c>
      <c r="BC9" s="11" t="s">
        <v>129</v>
      </c>
      <c r="BD9" s="11" t="s">
        <v>73</v>
      </c>
      <c r="BE9" s="11"/>
      <c r="BF9" s="5"/>
      <c r="BG9" s="21">
        <v>98139387</v>
      </c>
      <c r="BH9" s="21"/>
      <c r="BI9" s="27"/>
      <c r="BJ9" s="11" t="s">
        <v>130</v>
      </c>
      <c r="BK9" s="11" t="str">
        <f t="shared" si="11"/>
        <v>CADRE</v>
      </c>
      <c r="BL9" s="11"/>
    </row>
    <row r="10" spans="1:64" x14ac:dyDescent="0.25">
      <c r="A10" s="3" t="s">
        <v>74</v>
      </c>
      <c r="B10" s="4">
        <v>9</v>
      </c>
      <c r="C10" s="3" t="s">
        <v>112</v>
      </c>
      <c r="D10" s="3" t="s">
        <v>7192</v>
      </c>
      <c r="E10" s="3" t="s">
        <v>7193</v>
      </c>
      <c r="F10" s="3"/>
      <c r="G10" s="3"/>
      <c r="H10" s="3"/>
      <c r="I10" s="3"/>
      <c r="J10" s="3"/>
      <c r="K10" s="3" t="s">
        <v>123</v>
      </c>
      <c r="L10" s="3" t="s">
        <v>77</v>
      </c>
      <c r="M10" s="3"/>
      <c r="N10" s="5">
        <v>43692</v>
      </c>
      <c r="O10" s="3"/>
      <c r="P10" s="3" t="str">
        <f t="shared" ca="1" si="0"/>
        <v/>
      </c>
      <c r="Q10" s="5">
        <v>43741</v>
      </c>
      <c r="R10" s="3" t="s">
        <v>124</v>
      </c>
      <c r="S10" s="3"/>
      <c r="T10" s="3" t="s">
        <v>131</v>
      </c>
      <c r="U10" s="3" t="str">
        <f t="shared" si="1"/>
        <v>Contractuel</v>
      </c>
      <c r="V10" s="5"/>
      <c r="W10" s="5"/>
      <c r="Z10" s="5"/>
      <c r="AA10" s="3">
        <f t="shared" si="2"/>
        <v>8</v>
      </c>
      <c r="AB10" s="3">
        <f t="shared" si="3"/>
        <v>2019</v>
      </c>
      <c r="AC10" s="3">
        <f t="shared" si="4"/>
        <v>2023</v>
      </c>
      <c r="AD10" s="7">
        <f t="shared" ca="1" si="5"/>
        <v>5.1722222222222225</v>
      </c>
      <c r="AE10" s="7" t="str">
        <f t="shared" ca="1" si="12"/>
        <v>&gt; 4</v>
      </c>
      <c r="AF10" s="5"/>
      <c r="AG10" s="8">
        <f t="shared" ca="1" si="6"/>
        <v>124.88219178082191</v>
      </c>
      <c r="AH10" s="7" t="str">
        <f t="shared" ca="1" si="7"/>
        <v>&gt; 55</v>
      </c>
      <c r="AI10" s="9"/>
      <c r="AJ10" s="34"/>
      <c r="AK10" s="9"/>
      <c r="AL10" s="5"/>
      <c r="AM10" s="3" t="s">
        <v>64</v>
      </c>
      <c r="AN10" s="3" t="s">
        <v>94</v>
      </c>
      <c r="AO10" s="3"/>
      <c r="AP10" s="3"/>
      <c r="AS10" s="12">
        <f t="shared" si="8"/>
        <v>43692</v>
      </c>
      <c r="AT10" s="11" t="s">
        <v>66</v>
      </c>
      <c r="AU10" s="35"/>
      <c r="AV10" s="14"/>
      <c r="AW10" s="15"/>
      <c r="AX10" s="16" t="s">
        <v>113</v>
      </c>
      <c r="AY10" s="14"/>
      <c r="AZ10" s="11"/>
      <c r="BA10" s="17" t="str">
        <f t="shared" si="9"/>
        <v/>
      </c>
      <c r="BB10" s="26">
        <f t="shared" si="10"/>
        <v>0</v>
      </c>
      <c r="BC10" s="11"/>
      <c r="BD10" s="11"/>
      <c r="BE10" s="11"/>
      <c r="BF10" s="5"/>
      <c r="BG10" s="27"/>
      <c r="BH10" s="27"/>
      <c r="BI10" s="27"/>
      <c r="BJ10" s="11"/>
      <c r="BK10" s="11" t="str">
        <f t="shared" si="11"/>
        <v>-</v>
      </c>
      <c r="BL10" s="11"/>
    </row>
    <row r="11" spans="1:64" x14ac:dyDescent="0.25">
      <c r="A11" s="3" t="s">
        <v>74</v>
      </c>
      <c r="B11" s="4">
        <v>10</v>
      </c>
      <c r="C11" s="3" t="s">
        <v>57</v>
      </c>
      <c r="D11" s="3" t="s">
        <v>7194</v>
      </c>
      <c r="E11" s="3" t="s">
        <v>7195</v>
      </c>
      <c r="F11" s="3"/>
      <c r="G11" s="3"/>
      <c r="H11" s="3"/>
      <c r="I11" s="3"/>
      <c r="J11" s="3"/>
      <c r="K11" s="3" t="s">
        <v>123</v>
      </c>
      <c r="L11" s="3" t="s">
        <v>77</v>
      </c>
      <c r="M11" s="3" t="s">
        <v>132</v>
      </c>
      <c r="N11" s="5">
        <v>43706</v>
      </c>
      <c r="O11" s="3"/>
      <c r="P11" s="3">
        <f ca="1">IF(W11="","",W11-TODAY())</f>
        <v>-1693</v>
      </c>
      <c r="Q11" s="5">
        <v>43867</v>
      </c>
      <c r="R11" s="3" t="s">
        <v>133</v>
      </c>
      <c r="S11" s="3"/>
      <c r="T11" s="3" t="s">
        <v>131</v>
      </c>
      <c r="U11" s="3" t="str">
        <f t="shared" si="1"/>
        <v>Contractuel</v>
      </c>
      <c r="V11" s="5"/>
      <c r="W11" s="5">
        <v>43889</v>
      </c>
      <c r="Z11" s="5">
        <v>43706</v>
      </c>
      <c r="AA11" s="3">
        <f t="shared" si="2"/>
        <v>8</v>
      </c>
      <c r="AB11" s="3">
        <f t="shared" si="3"/>
        <v>2019</v>
      </c>
      <c r="AC11" s="3">
        <f t="shared" si="4"/>
        <v>2023</v>
      </c>
      <c r="AD11" s="7">
        <f t="shared" ca="1" si="5"/>
        <v>5.1333333333333337</v>
      </c>
      <c r="AE11" s="7" t="str">
        <f t="shared" ca="1" si="12"/>
        <v>&gt; 4</v>
      </c>
      <c r="AF11" s="5">
        <v>33544</v>
      </c>
      <c r="AG11" s="8">
        <f t="shared" ca="1" si="6"/>
        <v>32.980821917808221</v>
      </c>
      <c r="AH11" s="7" t="str">
        <f t="shared" ca="1" si="7"/>
        <v>&gt;25&lt; 35</v>
      </c>
      <c r="AI11" s="9">
        <v>16414892</v>
      </c>
      <c r="AJ11" s="10" t="s">
        <v>102</v>
      </c>
      <c r="AK11" s="9" t="s">
        <v>134</v>
      </c>
      <c r="AL11" s="5">
        <v>39576</v>
      </c>
      <c r="AM11" s="3" t="s">
        <v>64</v>
      </c>
      <c r="AN11" s="3" t="s">
        <v>94</v>
      </c>
      <c r="AO11" s="3"/>
      <c r="AP11" s="3"/>
      <c r="AQ11" s="11">
        <v>3</v>
      </c>
      <c r="AR11" s="11">
        <v>1</v>
      </c>
      <c r="AS11" s="12">
        <f t="shared" si="8"/>
        <v>44071.25</v>
      </c>
      <c r="AT11" s="11" t="s">
        <v>135</v>
      </c>
      <c r="AU11" s="9">
        <v>3.2549999999999999</v>
      </c>
      <c r="AV11" s="14">
        <v>25</v>
      </c>
      <c r="AW11" s="15" t="s">
        <v>136</v>
      </c>
      <c r="AX11" s="16" t="s">
        <v>137</v>
      </c>
      <c r="AY11" s="14">
        <v>68</v>
      </c>
      <c r="AZ11" s="11" t="s">
        <v>138</v>
      </c>
      <c r="BA11" s="17" t="str">
        <f t="shared" si="9"/>
        <v>25042000000057607968</v>
      </c>
      <c r="BB11" s="26">
        <f t="shared" si="10"/>
        <v>20</v>
      </c>
      <c r="BC11" s="11" t="s">
        <v>139</v>
      </c>
      <c r="BD11" s="11" t="s">
        <v>100</v>
      </c>
      <c r="BE11" s="11"/>
      <c r="BF11" s="5"/>
      <c r="BG11" s="27"/>
      <c r="BH11" s="27"/>
      <c r="BI11" s="27"/>
      <c r="BJ11" s="11"/>
      <c r="BK11" s="11" t="str">
        <f t="shared" si="11"/>
        <v>-</v>
      </c>
      <c r="BL11" s="11"/>
    </row>
    <row r="12" spans="1:64" x14ac:dyDescent="0.25">
      <c r="A12" s="3" t="s">
        <v>74</v>
      </c>
      <c r="B12" s="4">
        <v>11</v>
      </c>
      <c r="C12" s="3" t="s">
        <v>140</v>
      </c>
      <c r="D12" s="3" t="s">
        <v>7196</v>
      </c>
      <c r="E12" s="3" t="s">
        <v>7197</v>
      </c>
      <c r="F12" s="3"/>
      <c r="G12" s="3"/>
      <c r="H12" s="3"/>
      <c r="I12" s="3"/>
      <c r="J12" s="3"/>
      <c r="K12" s="3" t="s">
        <v>59</v>
      </c>
      <c r="L12" s="3" t="s">
        <v>77</v>
      </c>
      <c r="M12" s="3" t="s">
        <v>88</v>
      </c>
      <c r="N12" s="5">
        <v>43731</v>
      </c>
      <c r="O12" s="3" t="str">
        <f ca="1">IF(AD12&gt;=4,IF(T12="CDD","OK",""),"")</f>
        <v/>
      </c>
      <c r="P12" s="3" t="str">
        <f t="shared" ca="1" si="0"/>
        <v/>
      </c>
      <c r="Q12" s="5">
        <v>44477</v>
      </c>
      <c r="R12" s="3" t="s">
        <v>90</v>
      </c>
      <c r="S12" s="3"/>
      <c r="T12" s="3" t="s">
        <v>61</v>
      </c>
      <c r="U12" s="3" t="str">
        <f t="shared" si="1"/>
        <v>Titulaire</v>
      </c>
      <c r="V12" s="5"/>
      <c r="W12" s="5"/>
      <c r="Z12" s="5">
        <v>43731</v>
      </c>
      <c r="AA12" s="3">
        <f t="shared" si="2"/>
        <v>9</v>
      </c>
      <c r="AB12" s="3">
        <f t="shared" si="3"/>
        <v>2019</v>
      </c>
      <c r="AC12" s="3">
        <f t="shared" si="4"/>
        <v>2023</v>
      </c>
      <c r="AD12" s="7">
        <f t="shared" ca="1" si="5"/>
        <v>5.0666666666666664</v>
      </c>
      <c r="AE12" s="7" t="str">
        <f t="shared" ca="1" si="12"/>
        <v>&gt; 4</v>
      </c>
      <c r="AF12" s="5">
        <v>30644</v>
      </c>
      <c r="AG12" s="8">
        <f t="shared" ca="1" si="6"/>
        <v>40.926027397260277</v>
      </c>
      <c r="AH12" s="7" t="str">
        <f t="shared" ca="1" si="7"/>
        <v>&gt;35&lt; 45</v>
      </c>
      <c r="AI12" s="9">
        <v>12751013</v>
      </c>
      <c r="AJ12" s="10" t="s">
        <v>141</v>
      </c>
      <c r="AK12" s="9" t="s">
        <v>142</v>
      </c>
      <c r="AL12" s="5">
        <v>42776</v>
      </c>
      <c r="AM12" s="3" t="s">
        <v>93</v>
      </c>
      <c r="AN12" s="3" t="s">
        <v>65</v>
      </c>
      <c r="AO12" s="3">
        <v>2</v>
      </c>
      <c r="AP12" s="3" t="s">
        <v>143</v>
      </c>
      <c r="AR12" s="11">
        <v>2</v>
      </c>
      <c r="AS12" s="12">
        <f t="shared" si="8"/>
        <v>44461.5</v>
      </c>
      <c r="AT12" s="11" t="s">
        <v>66</v>
      </c>
      <c r="AU12" s="9"/>
      <c r="AV12" s="14" t="s">
        <v>126</v>
      </c>
      <c r="AW12" s="15" t="s">
        <v>144</v>
      </c>
      <c r="AX12" s="16">
        <v>15105505415</v>
      </c>
      <c r="AY12" s="14">
        <v>13</v>
      </c>
      <c r="AZ12" s="11" t="s">
        <v>145</v>
      </c>
      <c r="BA12" s="17" t="str">
        <f t="shared" si="9"/>
        <v>07057011510550541513</v>
      </c>
      <c r="BB12" s="26">
        <f t="shared" si="10"/>
        <v>20</v>
      </c>
      <c r="BC12" s="31" t="s">
        <v>146</v>
      </c>
      <c r="BD12" s="11" t="s">
        <v>73</v>
      </c>
      <c r="BE12" s="11">
        <v>2065</v>
      </c>
      <c r="BF12" s="5"/>
      <c r="BG12" s="21">
        <v>98139381</v>
      </c>
      <c r="BH12" s="21"/>
      <c r="BI12" s="27">
        <v>98139381</v>
      </c>
      <c r="BJ12" s="11"/>
      <c r="BK12" s="11" t="str">
        <f t="shared" si="11"/>
        <v>CADRE</v>
      </c>
      <c r="BL12" s="11"/>
    </row>
    <row r="13" spans="1:64" x14ac:dyDescent="0.25">
      <c r="A13" s="3" t="s">
        <v>56</v>
      </c>
      <c r="B13" s="4">
        <v>12</v>
      </c>
      <c r="C13" s="3" t="s">
        <v>57</v>
      </c>
      <c r="D13" s="3" t="s">
        <v>7198</v>
      </c>
      <c r="E13" s="3" t="s">
        <v>7199</v>
      </c>
      <c r="F13" s="3"/>
      <c r="G13" s="3"/>
      <c r="H13" s="3"/>
      <c r="I13" s="3"/>
      <c r="J13" s="3"/>
      <c r="K13" s="3" t="s">
        <v>59</v>
      </c>
      <c r="L13" s="3" t="s">
        <v>77</v>
      </c>
      <c r="M13" s="3" t="s">
        <v>147</v>
      </c>
      <c r="N13" s="5">
        <v>43647</v>
      </c>
      <c r="O13" s="5"/>
      <c r="P13" s="3" t="str">
        <f t="shared" ca="1" si="0"/>
        <v/>
      </c>
      <c r="Q13" s="5"/>
      <c r="R13" s="3"/>
      <c r="S13" s="5"/>
      <c r="T13" s="6" t="s">
        <v>61</v>
      </c>
      <c r="U13" s="3" t="str">
        <f t="shared" si="1"/>
        <v>Titulaire</v>
      </c>
      <c r="V13" s="5"/>
      <c r="W13" s="5"/>
      <c r="Z13" s="5">
        <v>43647</v>
      </c>
      <c r="AA13" s="3">
        <f t="shared" si="2"/>
        <v>7</v>
      </c>
      <c r="AB13" s="3">
        <f t="shared" si="3"/>
        <v>2019</v>
      </c>
      <c r="AC13" s="3">
        <f t="shared" si="4"/>
        <v>2023</v>
      </c>
      <c r="AD13" s="7">
        <f t="shared" ca="1" si="5"/>
        <v>5.2944444444444443</v>
      </c>
      <c r="AE13" s="7" t="str">
        <f t="shared" ca="1" si="12"/>
        <v>&gt; 4</v>
      </c>
      <c r="AF13" s="5">
        <v>28557</v>
      </c>
      <c r="AG13" s="8">
        <f t="shared" ca="1" si="6"/>
        <v>46.643835616438359</v>
      </c>
      <c r="AH13" s="7" t="str">
        <f t="shared" ca="1" si="7"/>
        <v>&gt;45&lt; 55</v>
      </c>
      <c r="AI13" s="9">
        <v>12692777</v>
      </c>
      <c r="AJ13" s="10" t="s">
        <v>62</v>
      </c>
      <c r="AK13" s="9" t="s">
        <v>148</v>
      </c>
      <c r="AL13" s="5">
        <v>41219</v>
      </c>
      <c r="AM13" s="3" t="s">
        <v>64</v>
      </c>
      <c r="AN13" s="3" t="s">
        <v>65</v>
      </c>
      <c r="AO13" s="3">
        <v>2</v>
      </c>
      <c r="AP13" s="3" t="s">
        <v>149</v>
      </c>
      <c r="AQ13">
        <v>17</v>
      </c>
      <c r="AR13" s="11">
        <v>3</v>
      </c>
      <c r="AS13" s="12">
        <f t="shared" si="8"/>
        <v>44742.75</v>
      </c>
      <c r="AT13" s="11" t="s">
        <v>66</v>
      </c>
      <c r="AU13" s="13"/>
      <c r="AV13" s="14" t="s">
        <v>150</v>
      </c>
      <c r="AW13" s="15" t="s">
        <v>151</v>
      </c>
      <c r="AX13" s="16" t="s">
        <v>152</v>
      </c>
      <c r="AY13" s="14" t="s">
        <v>153</v>
      </c>
      <c r="AZ13" s="11" t="s">
        <v>154</v>
      </c>
      <c r="BA13" s="17" t="str">
        <f t="shared" si="9"/>
        <v>14013013100706682187</v>
      </c>
      <c r="BB13" s="26">
        <f t="shared" si="10"/>
        <v>20</v>
      </c>
      <c r="BC13" s="19" t="s">
        <v>155</v>
      </c>
      <c r="BD13" s="20" t="s">
        <v>73</v>
      </c>
      <c r="BE13" s="11"/>
      <c r="BF13" s="5"/>
      <c r="BG13" s="21">
        <v>98139385</v>
      </c>
      <c r="BH13" s="21"/>
      <c r="BI13" s="27">
        <v>98139385</v>
      </c>
      <c r="BJ13" s="11"/>
      <c r="BK13" s="11" t="str">
        <f t="shared" si="11"/>
        <v>CADRE</v>
      </c>
      <c r="BL13" s="11"/>
    </row>
    <row r="14" spans="1:64" x14ac:dyDescent="0.25">
      <c r="A14" s="3" t="s">
        <v>56</v>
      </c>
      <c r="B14" s="4">
        <v>13</v>
      </c>
      <c r="C14" s="3" t="s">
        <v>140</v>
      </c>
      <c r="D14" s="3" t="s">
        <v>7200</v>
      </c>
      <c r="E14" s="3" t="s">
        <v>7201</v>
      </c>
      <c r="F14" s="3"/>
      <c r="G14" s="3"/>
      <c r="H14" s="36"/>
      <c r="I14" s="3" t="s">
        <v>156</v>
      </c>
      <c r="J14" s="3" t="s">
        <v>157</v>
      </c>
      <c r="K14" s="3" t="s">
        <v>76</v>
      </c>
      <c r="L14" s="3" t="s">
        <v>77</v>
      </c>
      <c r="M14" s="3" t="s">
        <v>158</v>
      </c>
      <c r="N14" s="5">
        <v>43710</v>
      </c>
      <c r="O14" s="5">
        <v>45167</v>
      </c>
      <c r="P14" s="3" t="str">
        <f t="shared" ca="1" si="0"/>
        <v/>
      </c>
      <c r="Q14" s="5"/>
      <c r="R14" s="3"/>
      <c r="S14" s="5"/>
      <c r="T14" s="6" t="s">
        <v>61</v>
      </c>
      <c r="U14" s="3" t="str">
        <f t="shared" si="1"/>
        <v>Titulaire</v>
      </c>
      <c r="V14" s="5">
        <v>45167</v>
      </c>
      <c r="W14" s="5"/>
      <c r="Z14" s="5">
        <v>43710</v>
      </c>
      <c r="AA14" s="3">
        <f t="shared" si="2"/>
        <v>9</v>
      </c>
      <c r="AB14" s="3">
        <f t="shared" si="3"/>
        <v>2019</v>
      </c>
      <c r="AC14" s="3">
        <f t="shared" si="4"/>
        <v>2023</v>
      </c>
      <c r="AD14" s="7">
        <f t="shared" ca="1" si="5"/>
        <v>5.125</v>
      </c>
      <c r="AE14" s="7" t="str">
        <f t="shared" ca="1" si="12"/>
        <v>&gt; 4</v>
      </c>
      <c r="AF14" s="5">
        <v>33270</v>
      </c>
      <c r="AG14" s="8">
        <f t="shared" ca="1" si="6"/>
        <v>33.731506849315068</v>
      </c>
      <c r="AH14" s="7" t="str">
        <f t="shared" ca="1" si="7"/>
        <v>&gt;25&lt; 35</v>
      </c>
      <c r="AI14" s="9">
        <v>14144941</v>
      </c>
      <c r="AJ14" s="10" t="s">
        <v>159</v>
      </c>
      <c r="AK14" s="9" t="s">
        <v>160</v>
      </c>
      <c r="AL14" s="5">
        <v>39347</v>
      </c>
      <c r="AM14" s="3" t="s">
        <v>93</v>
      </c>
      <c r="AN14" s="3" t="s">
        <v>65</v>
      </c>
      <c r="AO14" s="3">
        <v>2</v>
      </c>
      <c r="AP14" s="3"/>
      <c r="AQ14">
        <v>5</v>
      </c>
      <c r="AR14" s="11">
        <v>3</v>
      </c>
      <c r="AS14" s="12">
        <f t="shared" si="8"/>
        <v>44805.75</v>
      </c>
      <c r="AT14" s="11" t="s">
        <v>135</v>
      </c>
      <c r="AU14" s="13">
        <v>3.383</v>
      </c>
      <c r="AV14" s="14" t="s">
        <v>161</v>
      </c>
      <c r="AW14" s="15" t="s">
        <v>162</v>
      </c>
      <c r="AX14" s="16" t="s">
        <v>163</v>
      </c>
      <c r="AY14" s="14" t="s">
        <v>159</v>
      </c>
      <c r="AZ14" s="11" t="s">
        <v>164</v>
      </c>
      <c r="BA14" s="17" t="str">
        <f t="shared" si="9"/>
        <v>25096000000096280602</v>
      </c>
      <c r="BB14" s="26">
        <f t="shared" si="10"/>
        <v>20</v>
      </c>
      <c r="BC14" s="19" t="s">
        <v>165</v>
      </c>
      <c r="BD14" s="20" t="s">
        <v>73</v>
      </c>
      <c r="BE14" s="11"/>
      <c r="BF14" s="5"/>
      <c r="BG14" s="21">
        <v>53739056</v>
      </c>
      <c r="BH14" s="21"/>
      <c r="BI14" s="27"/>
      <c r="BJ14" s="11" t="s">
        <v>166</v>
      </c>
      <c r="BK14" s="11" t="str">
        <f t="shared" si="11"/>
        <v>A-</v>
      </c>
      <c r="BL14" s="11" t="s">
        <v>167</v>
      </c>
    </row>
    <row r="15" spans="1:64" x14ac:dyDescent="0.25">
      <c r="A15" s="3" t="s">
        <v>74</v>
      </c>
      <c r="B15" s="4">
        <v>14</v>
      </c>
      <c r="C15" s="3" t="s">
        <v>140</v>
      </c>
      <c r="D15" s="3" t="s">
        <v>7202</v>
      </c>
      <c r="E15" s="3" t="s">
        <v>7203</v>
      </c>
      <c r="F15" s="3"/>
      <c r="G15" s="3"/>
      <c r="H15" s="3"/>
      <c r="I15" s="3"/>
      <c r="J15" s="3"/>
      <c r="K15" s="3" t="s">
        <v>76</v>
      </c>
      <c r="L15" s="3" t="s">
        <v>77</v>
      </c>
      <c r="M15" s="3" t="s">
        <v>158</v>
      </c>
      <c r="N15" s="5">
        <v>43710</v>
      </c>
      <c r="O15" s="3"/>
      <c r="P15" s="3">
        <f t="shared" ca="1" si="0"/>
        <v>-1600</v>
      </c>
      <c r="Q15" s="5">
        <v>43952</v>
      </c>
      <c r="R15" s="3" t="s">
        <v>133</v>
      </c>
      <c r="S15" s="3"/>
      <c r="T15" s="3" t="s">
        <v>131</v>
      </c>
      <c r="U15" s="3" t="str">
        <f t="shared" si="1"/>
        <v>Contractuel</v>
      </c>
      <c r="V15" s="5">
        <v>43891</v>
      </c>
      <c r="W15" s="5">
        <v>43982</v>
      </c>
      <c r="Z15" s="5">
        <v>43710</v>
      </c>
      <c r="AA15" s="3">
        <f t="shared" si="2"/>
        <v>9</v>
      </c>
      <c r="AB15" s="3">
        <f t="shared" si="3"/>
        <v>2019</v>
      </c>
      <c r="AC15" s="3">
        <f t="shared" si="4"/>
        <v>2023</v>
      </c>
      <c r="AD15" s="7">
        <f t="shared" ca="1" si="5"/>
        <v>5.125</v>
      </c>
      <c r="AE15" s="7" t="str">
        <f t="shared" ca="1" si="12"/>
        <v>&gt; 4</v>
      </c>
      <c r="AF15" s="5">
        <v>30632</v>
      </c>
      <c r="AG15" s="8">
        <f t="shared" ca="1" si="6"/>
        <v>40.958904109589042</v>
      </c>
      <c r="AH15" s="7" t="str">
        <f t="shared" ca="1" si="7"/>
        <v>&gt;35&lt; 45</v>
      </c>
      <c r="AI15" s="9">
        <v>16028655</v>
      </c>
      <c r="AJ15" s="10" t="s">
        <v>62</v>
      </c>
      <c r="AK15" s="9" t="s">
        <v>168</v>
      </c>
      <c r="AL15" s="5">
        <v>40239</v>
      </c>
      <c r="AM15" s="3" t="s">
        <v>93</v>
      </c>
      <c r="AN15" s="3" t="s">
        <v>65</v>
      </c>
      <c r="AO15" s="3">
        <v>3</v>
      </c>
      <c r="AP15" s="3"/>
      <c r="AQ15" s="11">
        <v>3</v>
      </c>
      <c r="AR15" s="11">
        <v>1</v>
      </c>
      <c r="AS15" s="12">
        <f t="shared" si="8"/>
        <v>44075.25</v>
      </c>
      <c r="AT15" s="11" t="s">
        <v>135</v>
      </c>
      <c r="AU15" s="9">
        <v>3.2549999999999999</v>
      </c>
      <c r="AV15" s="14">
        <v>17</v>
      </c>
      <c r="AW15" s="15" t="s">
        <v>169</v>
      </c>
      <c r="AX15" s="16" t="s">
        <v>170</v>
      </c>
      <c r="AY15" s="14">
        <v>50</v>
      </c>
      <c r="AZ15" s="11" t="s">
        <v>171</v>
      </c>
      <c r="BA15" s="17" t="str">
        <f t="shared" si="9"/>
        <v>17001000000283302850</v>
      </c>
      <c r="BB15" s="26">
        <f t="shared" si="10"/>
        <v>20</v>
      </c>
      <c r="BC15" s="11" t="s">
        <v>172</v>
      </c>
      <c r="BD15" s="11" t="s">
        <v>73</v>
      </c>
      <c r="BE15" s="11"/>
      <c r="BF15" s="5"/>
      <c r="BG15" s="27">
        <v>22187993</v>
      </c>
      <c r="BH15" s="27"/>
      <c r="BI15" s="27"/>
      <c r="BJ15" s="11" t="s">
        <v>166</v>
      </c>
      <c r="BK15" s="11" t="str">
        <f t="shared" si="11"/>
        <v>-</v>
      </c>
      <c r="BL15" s="11"/>
    </row>
    <row r="16" spans="1:64" x14ac:dyDescent="0.25">
      <c r="A16" s="3" t="s">
        <v>74</v>
      </c>
      <c r="B16" s="4">
        <v>15</v>
      </c>
      <c r="C16" s="3" t="s">
        <v>140</v>
      </c>
      <c r="D16" s="3" t="s">
        <v>7204</v>
      </c>
      <c r="E16" s="3" t="s">
        <v>7205</v>
      </c>
      <c r="F16" s="3"/>
      <c r="G16" s="3"/>
      <c r="H16" s="3"/>
      <c r="I16" s="3"/>
      <c r="J16" s="3" t="s">
        <v>157</v>
      </c>
      <c r="K16" s="3" t="s">
        <v>76</v>
      </c>
      <c r="L16" s="3" t="s">
        <v>77</v>
      </c>
      <c r="M16" s="3" t="s">
        <v>158</v>
      </c>
      <c r="N16" s="5">
        <v>43710</v>
      </c>
      <c r="O16" s="3"/>
      <c r="P16" s="3">
        <f t="shared" ca="1" si="0"/>
        <v>-536</v>
      </c>
      <c r="Q16" s="5">
        <v>44971</v>
      </c>
      <c r="R16" s="3" t="s">
        <v>78</v>
      </c>
      <c r="S16" s="5"/>
      <c r="T16" s="6" t="s">
        <v>131</v>
      </c>
      <c r="U16" s="3" t="str">
        <f t="shared" si="1"/>
        <v>Contractuel</v>
      </c>
      <c r="V16" s="5">
        <v>44958</v>
      </c>
      <c r="W16" s="5">
        <v>45046</v>
      </c>
      <c r="Z16" s="5">
        <v>43710</v>
      </c>
      <c r="AA16" s="3">
        <f t="shared" si="2"/>
        <v>9</v>
      </c>
      <c r="AB16" s="3">
        <f t="shared" si="3"/>
        <v>2019</v>
      </c>
      <c r="AC16" s="3">
        <f t="shared" si="4"/>
        <v>2023</v>
      </c>
      <c r="AD16" s="7">
        <f t="shared" ca="1" si="5"/>
        <v>5.125</v>
      </c>
      <c r="AE16" s="7" t="str">
        <f t="shared" ca="1" si="12"/>
        <v>&gt; 4</v>
      </c>
      <c r="AF16" s="5">
        <v>32259</v>
      </c>
      <c r="AG16" s="8">
        <f t="shared" ca="1" si="6"/>
        <v>36.5013698630137</v>
      </c>
      <c r="AH16" s="7" t="str">
        <f t="shared" ca="1" si="7"/>
        <v>&gt;35&lt; 45</v>
      </c>
      <c r="AI16" s="9">
        <v>16233631</v>
      </c>
      <c r="AJ16" s="10" t="s">
        <v>102</v>
      </c>
      <c r="AK16" s="9" t="s">
        <v>173</v>
      </c>
      <c r="AL16" s="5">
        <v>40771</v>
      </c>
      <c r="AM16" s="3" t="s">
        <v>93</v>
      </c>
      <c r="AN16" s="3" t="s">
        <v>65</v>
      </c>
      <c r="AO16" s="3">
        <v>2</v>
      </c>
      <c r="AP16" s="3"/>
      <c r="AQ16" s="11">
        <v>3</v>
      </c>
      <c r="AR16" s="11">
        <v>3</v>
      </c>
      <c r="AS16" s="12">
        <f t="shared" si="8"/>
        <v>44805.75</v>
      </c>
      <c r="AT16" s="11" t="s">
        <v>135</v>
      </c>
      <c r="AU16" s="13">
        <v>3.383</v>
      </c>
      <c r="AV16" s="14" t="s">
        <v>62</v>
      </c>
      <c r="AW16" s="15" t="s">
        <v>174</v>
      </c>
      <c r="AX16" s="16" t="s">
        <v>175</v>
      </c>
      <c r="AY16" s="14" t="s">
        <v>176</v>
      </c>
      <c r="AZ16" s="11" t="s">
        <v>85</v>
      </c>
      <c r="BA16" s="17" t="str">
        <f t="shared" si="9"/>
        <v>01072104113009292645</v>
      </c>
      <c r="BB16" s="26">
        <f t="shared" si="10"/>
        <v>20</v>
      </c>
      <c r="BC16" s="19" t="s">
        <v>177</v>
      </c>
      <c r="BD16" s="20" t="s">
        <v>73</v>
      </c>
      <c r="BE16" s="11"/>
      <c r="BF16" s="5"/>
      <c r="BG16" s="21">
        <v>24780157</v>
      </c>
      <c r="BH16" s="21">
        <v>24451799</v>
      </c>
      <c r="BI16" s="27"/>
      <c r="BJ16" s="11" t="s">
        <v>166</v>
      </c>
      <c r="BK16" s="11" t="str">
        <f t="shared" si="11"/>
        <v>A-</v>
      </c>
      <c r="BL16" s="11"/>
    </row>
    <row r="17" spans="1:64" x14ac:dyDescent="0.25">
      <c r="A17" s="3" t="s">
        <v>74</v>
      </c>
      <c r="B17" s="4">
        <v>16</v>
      </c>
      <c r="C17" s="3" t="s">
        <v>87</v>
      </c>
      <c r="D17" s="3" t="s">
        <v>7206</v>
      </c>
      <c r="E17" s="3" t="s">
        <v>7207</v>
      </c>
      <c r="F17" s="3"/>
      <c r="G17" s="3"/>
      <c r="H17" s="3"/>
      <c r="I17" s="3"/>
      <c r="J17" s="3"/>
      <c r="K17" s="3" t="s">
        <v>76</v>
      </c>
      <c r="L17" s="3" t="s">
        <v>77</v>
      </c>
      <c r="M17" s="3" t="s">
        <v>178</v>
      </c>
      <c r="N17" s="5">
        <v>43710</v>
      </c>
      <c r="O17" s="3"/>
      <c r="P17" s="3">
        <f t="shared" ca="1" si="0"/>
        <v>-1693</v>
      </c>
      <c r="Q17" s="5">
        <v>43867</v>
      </c>
      <c r="R17" s="3" t="s">
        <v>133</v>
      </c>
      <c r="S17" s="3"/>
      <c r="T17" s="3" t="s">
        <v>131</v>
      </c>
      <c r="U17" s="3" t="str">
        <f t="shared" si="1"/>
        <v>Contractuel</v>
      </c>
      <c r="V17" s="5"/>
      <c r="W17" s="5">
        <v>43889</v>
      </c>
      <c r="Z17" s="5">
        <v>43710</v>
      </c>
      <c r="AA17" s="3">
        <f t="shared" si="2"/>
        <v>9</v>
      </c>
      <c r="AB17" s="3">
        <f t="shared" si="3"/>
        <v>2019</v>
      </c>
      <c r="AC17" s="3">
        <f t="shared" si="4"/>
        <v>2023</v>
      </c>
      <c r="AD17" s="7">
        <f t="shared" ca="1" si="5"/>
        <v>5.125</v>
      </c>
      <c r="AE17" s="7" t="str">
        <f t="shared" ca="1" si="12"/>
        <v>&gt; 4</v>
      </c>
      <c r="AF17" s="5">
        <v>32913</v>
      </c>
      <c r="AG17" s="8">
        <f t="shared" ca="1" si="6"/>
        <v>34.709589041095889</v>
      </c>
      <c r="AH17" s="7" t="str">
        <f t="shared" ca="1" si="7"/>
        <v>&gt;25&lt; 35</v>
      </c>
      <c r="AI17" s="9">
        <v>16371551</v>
      </c>
      <c r="AJ17" s="37" t="s">
        <v>179</v>
      </c>
      <c r="AK17" s="9" t="s">
        <v>180</v>
      </c>
      <c r="AL17" s="5">
        <v>42931</v>
      </c>
      <c r="AM17" s="3" t="s">
        <v>93</v>
      </c>
      <c r="AN17" s="3" t="s">
        <v>94</v>
      </c>
      <c r="AO17" s="3"/>
      <c r="AP17" s="3"/>
      <c r="AQ17" s="11">
        <v>3</v>
      </c>
      <c r="AR17" s="11">
        <v>1</v>
      </c>
      <c r="AS17" s="12">
        <f t="shared" si="8"/>
        <v>44075.25</v>
      </c>
      <c r="AT17" s="11" t="s">
        <v>135</v>
      </c>
      <c r="AU17" s="9">
        <v>3.2549999999999999</v>
      </c>
      <c r="AV17" s="14">
        <v>26</v>
      </c>
      <c r="AW17" s="15" t="s">
        <v>181</v>
      </c>
      <c r="AX17" s="16" t="s">
        <v>182</v>
      </c>
      <c r="AY17" s="14">
        <v>44</v>
      </c>
      <c r="AZ17" s="11" t="s">
        <v>183</v>
      </c>
      <c r="BA17" s="17" t="str">
        <f t="shared" si="9"/>
        <v>26006000890128725344</v>
      </c>
      <c r="BB17" s="26">
        <f t="shared" si="10"/>
        <v>20</v>
      </c>
      <c r="BC17" s="11" t="s">
        <v>184</v>
      </c>
      <c r="BD17" s="11" t="s">
        <v>100</v>
      </c>
      <c r="BE17" s="11"/>
      <c r="BF17" s="5"/>
      <c r="BG17" s="27"/>
      <c r="BH17" s="27"/>
      <c r="BI17" s="27"/>
      <c r="BJ17" s="11"/>
      <c r="BK17" s="11" t="str">
        <f t="shared" si="11"/>
        <v>-</v>
      </c>
      <c r="BL17" s="11"/>
    </row>
    <row r="18" spans="1:64" x14ac:dyDescent="0.25">
      <c r="A18" s="3" t="s">
        <v>74</v>
      </c>
      <c r="B18" s="4">
        <v>17</v>
      </c>
      <c r="C18" s="3" t="s">
        <v>87</v>
      </c>
      <c r="D18" s="3" t="s">
        <v>7208</v>
      </c>
      <c r="E18" s="3" t="s">
        <v>7209</v>
      </c>
      <c r="F18" s="3"/>
      <c r="G18" s="3"/>
      <c r="H18" s="3"/>
      <c r="I18" s="3"/>
      <c r="J18" s="3"/>
      <c r="K18" s="3" t="s">
        <v>123</v>
      </c>
      <c r="L18" s="3" t="s">
        <v>77</v>
      </c>
      <c r="M18" s="3" t="s">
        <v>178</v>
      </c>
      <c r="N18" s="5">
        <v>43710</v>
      </c>
      <c r="O18" s="3"/>
      <c r="P18" s="3">
        <f t="shared" ca="1" si="0"/>
        <v>-1782</v>
      </c>
      <c r="Q18" s="5">
        <v>43747</v>
      </c>
      <c r="R18" s="3"/>
      <c r="S18" s="3"/>
      <c r="T18" s="3" t="s">
        <v>131</v>
      </c>
      <c r="U18" s="3" t="str">
        <f t="shared" si="1"/>
        <v>Contractuel</v>
      </c>
      <c r="V18" s="5"/>
      <c r="W18" s="5">
        <v>43800</v>
      </c>
      <c r="Z18" s="5">
        <v>43710</v>
      </c>
      <c r="AA18" s="3">
        <f t="shared" si="2"/>
        <v>9</v>
      </c>
      <c r="AB18" s="3">
        <f t="shared" si="3"/>
        <v>2019</v>
      </c>
      <c r="AC18" s="3">
        <f t="shared" si="4"/>
        <v>2023</v>
      </c>
      <c r="AD18" s="7">
        <f t="shared" ca="1" si="5"/>
        <v>5.125</v>
      </c>
      <c r="AE18" s="7" t="str">
        <f t="shared" ca="1" si="12"/>
        <v>&gt; 4</v>
      </c>
      <c r="AF18" s="5">
        <v>32894</v>
      </c>
      <c r="AG18" s="8">
        <f t="shared" ca="1" si="6"/>
        <v>34.761643835616439</v>
      </c>
      <c r="AH18" s="7" t="str">
        <f t="shared" ca="1" si="7"/>
        <v>&gt;25&lt; 35</v>
      </c>
      <c r="AI18" s="9">
        <v>16231457</v>
      </c>
      <c r="AJ18" s="10" t="s">
        <v>62</v>
      </c>
      <c r="AK18" s="9" t="s">
        <v>185</v>
      </c>
      <c r="AL18" s="5">
        <v>39625</v>
      </c>
      <c r="AM18" s="3" t="s">
        <v>93</v>
      </c>
      <c r="AN18" s="3" t="s">
        <v>94</v>
      </c>
      <c r="AO18" s="3"/>
      <c r="AP18" s="3"/>
      <c r="AS18" s="12">
        <f t="shared" si="8"/>
        <v>43710</v>
      </c>
      <c r="AT18" s="11" t="s">
        <v>66</v>
      </c>
      <c r="AU18" s="35"/>
      <c r="AV18" s="14"/>
      <c r="AW18" s="15"/>
      <c r="AX18" s="16" t="s">
        <v>113</v>
      </c>
      <c r="AY18" s="14"/>
      <c r="AZ18" s="11"/>
      <c r="BA18" s="17" t="str">
        <f t="shared" si="9"/>
        <v/>
      </c>
      <c r="BB18" s="26">
        <f t="shared" si="10"/>
        <v>0</v>
      </c>
      <c r="BC18" s="11"/>
      <c r="BD18" s="11"/>
      <c r="BE18" s="11"/>
      <c r="BF18" s="5"/>
      <c r="BG18" s="27"/>
      <c r="BH18" s="27"/>
      <c r="BI18" s="27"/>
      <c r="BJ18" s="11"/>
      <c r="BK18" s="11" t="str">
        <f t="shared" si="11"/>
        <v>-</v>
      </c>
      <c r="BL18" s="11"/>
    </row>
    <row r="19" spans="1:64" x14ac:dyDescent="0.25">
      <c r="A19" s="3" t="s">
        <v>74</v>
      </c>
      <c r="B19" s="4">
        <v>18</v>
      </c>
      <c r="C19" s="3" t="s">
        <v>140</v>
      </c>
      <c r="D19" s="3" t="s">
        <v>7210</v>
      </c>
      <c r="E19" s="3" t="s">
        <v>7186</v>
      </c>
      <c r="F19" s="3"/>
      <c r="G19" s="3"/>
      <c r="H19" s="3"/>
      <c r="I19" s="3"/>
      <c r="J19" s="3"/>
      <c r="K19" s="3" t="s">
        <v>123</v>
      </c>
      <c r="L19" s="3" t="s">
        <v>77</v>
      </c>
      <c r="M19" s="3" t="s">
        <v>178</v>
      </c>
      <c r="N19" s="5">
        <v>43710</v>
      </c>
      <c r="O19" s="3"/>
      <c r="P19" s="3">
        <f t="shared" ca="1" si="0"/>
        <v>-1782</v>
      </c>
      <c r="Q19" s="5">
        <v>43739</v>
      </c>
      <c r="R19" s="3"/>
      <c r="S19" s="3"/>
      <c r="T19" s="3" t="s">
        <v>131</v>
      </c>
      <c r="U19" s="3" t="str">
        <f t="shared" si="1"/>
        <v>Contractuel</v>
      </c>
      <c r="V19" s="5">
        <v>43710</v>
      </c>
      <c r="W19" s="5">
        <v>43800</v>
      </c>
      <c r="Z19" s="5">
        <v>43710</v>
      </c>
      <c r="AA19" s="3">
        <f t="shared" si="2"/>
        <v>9</v>
      </c>
      <c r="AB19" s="3">
        <f t="shared" si="3"/>
        <v>2019</v>
      </c>
      <c r="AC19" s="3">
        <f t="shared" si="4"/>
        <v>2023</v>
      </c>
      <c r="AD19" s="7">
        <f t="shared" ca="1" si="5"/>
        <v>5.125</v>
      </c>
      <c r="AE19" s="7" t="str">
        <f t="shared" ca="1" si="12"/>
        <v>&gt; 4</v>
      </c>
      <c r="AF19" s="5">
        <v>31913</v>
      </c>
      <c r="AG19" s="8">
        <f t="shared" ca="1" si="6"/>
        <v>37.449315068493149</v>
      </c>
      <c r="AH19" s="7" t="str">
        <f t="shared" ca="1" si="7"/>
        <v>&gt;35&lt; 45</v>
      </c>
      <c r="AI19" s="9"/>
      <c r="AJ19" s="34"/>
      <c r="AK19" s="9" t="s">
        <v>186</v>
      </c>
      <c r="AL19" s="5">
        <v>40731</v>
      </c>
      <c r="AM19" s="3" t="s">
        <v>93</v>
      </c>
      <c r="AN19" s="3" t="s">
        <v>65</v>
      </c>
      <c r="AO19" s="3"/>
      <c r="AP19" s="3"/>
      <c r="AS19" s="12">
        <f t="shared" si="8"/>
        <v>43710</v>
      </c>
      <c r="AT19" s="11" t="s">
        <v>66</v>
      </c>
      <c r="AU19" s="35"/>
      <c r="AV19" s="14"/>
      <c r="AW19" s="15"/>
      <c r="AX19" s="16" t="s">
        <v>113</v>
      </c>
      <c r="AY19" s="14"/>
      <c r="AZ19" s="11"/>
      <c r="BA19" s="17" t="str">
        <f t="shared" si="9"/>
        <v/>
      </c>
      <c r="BB19" s="26">
        <f t="shared" si="10"/>
        <v>0</v>
      </c>
      <c r="BC19" s="11"/>
      <c r="BD19" s="11"/>
      <c r="BE19" s="11"/>
      <c r="BF19" s="5"/>
      <c r="BG19" s="27"/>
      <c r="BH19" s="27"/>
      <c r="BI19" s="27"/>
      <c r="BJ19" s="11"/>
      <c r="BK19" s="11" t="str">
        <f t="shared" si="11"/>
        <v>-</v>
      </c>
      <c r="BL19" s="11"/>
    </row>
    <row r="20" spans="1:64" x14ac:dyDescent="0.25">
      <c r="A20" s="3" t="s">
        <v>56</v>
      </c>
      <c r="B20" s="4">
        <v>19</v>
      </c>
      <c r="C20" s="3" t="s">
        <v>140</v>
      </c>
      <c r="D20" s="3" t="s">
        <v>7211</v>
      </c>
      <c r="E20" s="3" t="s">
        <v>7212</v>
      </c>
      <c r="F20" s="3"/>
      <c r="G20" s="3"/>
      <c r="H20" s="38"/>
      <c r="I20" s="3" t="s">
        <v>187</v>
      </c>
      <c r="J20" s="3" t="s">
        <v>157</v>
      </c>
      <c r="K20" s="3" t="s">
        <v>76</v>
      </c>
      <c r="L20" s="3" t="s">
        <v>77</v>
      </c>
      <c r="M20" s="3" t="s">
        <v>158</v>
      </c>
      <c r="N20" s="5">
        <v>43710</v>
      </c>
      <c r="O20" s="5">
        <v>45167</v>
      </c>
      <c r="P20" s="3" t="str">
        <f t="shared" ca="1" si="0"/>
        <v/>
      </c>
      <c r="Q20" s="5"/>
      <c r="R20" s="3"/>
      <c r="S20" s="5"/>
      <c r="T20" s="6" t="s">
        <v>61</v>
      </c>
      <c r="U20" s="3" t="str">
        <f t="shared" si="1"/>
        <v>Titulaire</v>
      </c>
      <c r="V20" s="5">
        <v>45167</v>
      </c>
      <c r="W20" s="5"/>
      <c r="Z20" s="5">
        <v>43710</v>
      </c>
      <c r="AA20" s="3">
        <f t="shared" si="2"/>
        <v>9</v>
      </c>
      <c r="AB20" s="3">
        <f t="shared" si="3"/>
        <v>2019</v>
      </c>
      <c r="AC20" s="3">
        <f t="shared" si="4"/>
        <v>2023</v>
      </c>
      <c r="AD20" s="7">
        <f t="shared" ca="1" si="5"/>
        <v>5.125</v>
      </c>
      <c r="AE20" s="7" t="str">
        <f t="shared" ca="1" si="12"/>
        <v>&gt; 4</v>
      </c>
      <c r="AF20" s="5">
        <v>30176</v>
      </c>
      <c r="AG20" s="8">
        <f t="shared" ca="1" si="6"/>
        <v>42.208219178082189</v>
      </c>
      <c r="AH20" s="7" t="str">
        <f t="shared" ca="1" si="7"/>
        <v>&gt;35&lt; 45</v>
      </c>
      <c r="AI20" s="9">
        <v>12504793</v>
      </c>
      <c r="AJ20" s="10" t="s">
        <v>67</v>
      </c>
      <c r="AK20" s="9" t="s">
        <v>188</v>
      </c>
      <c r="AL20" s="5">
        <v>36306</v>
      </c>
      <c r="AM20" s="3" t="s">
        <v>93</v>
      </c>
      <c r="AN20" s="3" t="s">
        <v>65</v>
      </c>
      <c r="AO20" s="3">
        <v>4</v>
      </c>
      <c r="AP20" s="3"/>
      <c r="AQ20">
        <v>5</v>
      </c>
      <c r="AR20" s="11">
        <v>3</v>
      </c>
      <c r="AS20" s="12">
        <f t="shared" si="8"/>
        <v>44805.75</v>
      </c>
      <c r="AT20" s="11" t="s">
        <v>135</v>
      </c>
      <c r="AU20" s="13">
        <v>3.383</v>
      </c>
      <c r="AV20" s="14" t="s">
        <v>91</v>
      </c>
      <c r="AW20" s="15" t="s">
        <v>189</v>
      </c>
      <c r="AX20" s="16" t="s">
        <v>190</v>
      </c>
      <c r="AY20" s="14">
        <v>60</v>
      </c>
      <c r="AZ20" s="11" t="s">
        <v>191</v>
      </c>
      <c r="BA20" s="17" t="str">
        <f t="shared" si="9"/>
        <v>05062000130501346060</v>
      </c>
      <c r="BB20" s="26">
        <f t="shared" si="10"/>
        <v>20</v>
      </c>
      <c r="BC20" s="19" t="s">
        <v>192</v>
      </c>
      <c r="BD20" s="20" t="s">
        <v>73</v>
      </c>
      <c r="BE20" s="11"/>
      <c r="BF20" s="5">
        <v>45006</v>
      </c>
      <c r="BG20" s="21">
        <v>51016986</v>
      </c>
      <c r="BH20" s="21"/>
      <c r="BI20" s="27"/>
      <c r="BJ20" s="11" t="s">
        <v>166</v>
      </c>
      <c r="BK20" s="11" t="s">
        <v>193</v>
      </c>
      <c r="BL20" s="11" t="s">
        <v>167</v>
      </c>
    </row>
    <row r="21" spans="1:64" x14ac:dyDescent="0.25">
      <c r="A21" s="3" t="s">
        <v>56</v>
      </c>
      <c r="B21" s="4">
        <v>20</v>
      </c>
      <c r="C21" s="3" t="s">
        <v>140</v>
      </c>
      <c r="D21" s="3" t="s">
        <v>7213</v>
      </c>
      <c r="E21" s="3" t="s">
        <v>7214</v>
      </c>
      <c r="F21" s="3"/>
      <c r="G21" s="3"/>
      <c r="H21" s="3"/>
      <c r="I21" s="3" t="s">
        <v>156</v>
      </c>
      <c r="J21" s="3" t="s">
        <v>157</v>
      </c>
      <c r="K21" s="3" t="s">
        <v>123</v>
      </c>
      <c r="L21" s="3" t="s">
        <v>77</v>
      </c>
      <c r="M21" s="3" t="s">
        <v>158</v>
      </c>
      <c r="N21" s="5">
        <v>43710</v>
      </c>
      <c r="O21" s="5">
        <v>45167</v>
      </c>
      <c r="P21" s="3" t="str">
        <f t="shared" ca="1" si="0"/>
        <v/>
      </c>
      <c r="Q21" s="5"/>
      <c r="R21" s="3"/>
      <c r="S21" s="5"/>
      <c r="T21" s="6" t="s">
        <v>61</v>
      </c>
      <c r="U21" s="3" t="str">
        <f t="shared" si="1"/>
        <v>Titulaire</v>
      </c>
      <c r="V21" s="5">
        <v>45167</v>
      </c>
      <c r="W21" s="5"/>
      <c r="Z21" s="5">
        <v>43710</v>
      </c>
      <c r="AA21" s="3">
        <f t="shared" si="2"/>
        <v>9</v>
      </c>
      <c r="AB21" s="3">
        <f t="shared" si="3"/>
        <v>2019</v>
      </c>
      <c r="AC21" s="3">
        <f t="shared" si="4"/>
        <v>2023</v>
      </c>
      <c r="AD21" s="7">
        <f t="shared" ca="1" si="5"/>
        <v>5.125</v>
      </c>
      <c r="AE21" s="7" t="str">
        <f t="shared" ca="1" si="12"/>
        <v>&gt; 4</v>
      </c>
      <c r="AF21" s="5">
        <v>31846</v>
      </c>
      <c r="AG21" s="8">
        <f t="shared" ca="1" si="6"/>
        <v>37.632876712328766</v>
      </c>
      <c r="AH21" s="7" t="str">
        <f t="shared" ca="1" si="7"/>
        <v>&gt;35&lt; 45</v>
      </c>
      <c r="AI21" s="9">
        <v>16487550</v>
      </c>
      <c r="AJ21" s="10" t="s">
        <v>91</v>
      </c>
      <c r="AK21" s="9" t="s">
        <v>194</v>
      </c>
      <c r="AL21" s="5">
        <v>41607</v>
      </c>
      <c r="AM21" s="3" t="s">
        <v>93</v>
      </c>
      <c r="AN21" s="3" t="s">
        <v>65</v>
      </c>
      <c r="AO21" s="3">
        <v>2</v>
      </c>
      <c r="AP21" s="3"/>
      <c r="AQ21">
        <v>3</v>
      </c>
      <c r="AR21" s="11">
        <v>3</v>
      </c>
      <c r="AS21" s="12">
        <f t="shared" si="8"/>
        <v>44805.75</v>
      </c>
      <c r="AT21" s="11" t="s">
        <v>135</v>
      </c>
      <c r="AU21" s="13">
        <v>3.383</v>
      </c>
      <c r="AV21" s="14" t="s">
        <v>195</v>
      </c>
      <c r="AW21" s="15" t="s">
        <v>169</v>
      </c>
      <c r="AX21" s="16" t="s">
        <v>196</v>
      </c>
      <c r="AY21" s="14" t="s">
        <v>197</v>
      </c>
      <c r="AZ21" s="11" t="s">
        <v>171</v>
      </c>
      <c r="BA21" s="17" t="str">
        <f t="shared" si="9"/>
        <v>17001000000285780327</v>
      </c>
      <c r="BB21" s="26">
        <f t="shared" si="10"/>
        <v>20</v>
      </c>
      <c r="BC21" s="19" t="s">
        <v>198</v>
      </c>
      <c r="BD21" s="20" t="s">
        <v>100</v>
      </c>
      <c r="BE21" s="11"/>
      <c r="BF21" s="5"/>
      <c r="BG21" s="21">
        <v>52446260</v>
      </c>
      <c r="BH21" s="21">
        <v>52901742</v>
      </c>
      <c r="BI21" s="27"/>
      <c r="BJ21" s="11" t="s">
        <v>199</v>
      </c>
      <c r="BK21" s="11" t="str">
        <f t="shared" si="11"/>
        <v>A-</v>
      </c>
      <c r="BL21" s="11" t="s">
        <v>200</v>
      </c>
    </row>
    <row r="22" spans="1:64" x14ac:dyDescent="0.25">
      <c r="A22" s="3" t="s">
        <v>56</v>
      </c>
      <c r="B22" s="4">
        <v>21</v>
      </c>
      <c r="C22" s="3" t="s">
        <v>140</v>
      </c>
      <c r="D22" s="3" t="s">
        <v>7215</v>
      </c>
      <c r="E22" s="3" t="s">
        <v>7216</v>
      </c>
      <c r="F22" s="3"/>
      <c r="G22" s="3"/>
      <c r="H22" s="3"/>
      <c r="I22" s="3"/>
      <c r="J22" s="3"/>
      <c r="K22" s="3" t="s">
        <v>76</v>
      </c>
      <c r="L22" s="3" t="s">
        <v>89</v>
      </c>
      <c r="M22" s="3" t="s">
        <v>202</v>
      </c>
      <c r="N22" s="5">
        <v>43710</v>
      </c>
      <c r="O22" s="3" t="str">
        <f ca="1">IF(AD22&gt;=4,IF(T22="CDD","OK",""),"")</f>
        <v/>
      </c>
      <c r="P22" s="3" t="str">
        <f t="shared" ca="1" si="0"/>
        <v/>
      </c>
      <c r="Q22" s="5"/>
      <c r="R22" s="3"/>
      <c r="S22" s="5"/>
      <c r="T22" s="6" t="s">
        <v>61</v>
      </c>
      <c r="U22" s="3" t="str">
        <f t="shared" si="1"/>
        <v>Titulaire</v>
      </c>
      <c r="V22" s="5"/>
      <c r="W22" s="5"/>
      <c r="Z22" s="5">
        <v>43710</v>
      </c>
      <c r="AA22" s="3">
        <f t="shared" si="2"/>
        <v>9</v>
      </c>
      <c r="AB22" s="3">
        <f t="shared" si="3"/>
        <v>2019</v>
      </c>
      <c r="AC22" s="3">
        <f t="shared" si="4"/>
        <v>2023</v>
      </c>
      <c r="AD22" s="7">
        <f t="shared" ca="1" si="5"/>
        <v>5.125</v>
      </c>
      <c r="AE22" s="7" t="str">
        <f t="shared" ca="1" si="12"/>
        <v>&gt; 4</v>
      </c>
      <c r="AF22" s="5">
        <v>28707</v>
      </c>
      <c r="AG22" s="8">
        <f t="shared" ca="1" si="6"/>
        <v>46.232876712328768</v>
      </c>
      <c r="AH22" s="7" t="str">
        <f t="shared" ca="1" si="7"/>
        <v>&gt;45&lt; 55</v>
      </c>
      <c r="AI22" s="9">
        <v>11798405</v>
      </c>
      <c r="AJ22" s="10" t="s">
        <v>126</v>
      </c>
      <c r="AK22" s="9" t="s">
        <v>203</v>
      </c>
      <c r="AL22" s="5">
        <v>39795</v>
      </c>
      <c r="AM22" s="3" t="s">
        <v>93</v>
      </c>
      <c r="AN22" s="3" t="s">
        <v>65</v>
      </c>
      <c r="AO22" s="3">
        <v>2</v>
      </c>
      <c r="AP22" s="3"/>
      <c r="AQ22">
        <v>6</v>
      </c>
      <c r="AR22" s="11">
        <v>3</v>
      </c>
      <c r="AS22" s="12">
        <f t="shared" si="8"/>
        <v>44805.75</v>
      </c>
      <c r="AT22" s="11" t="s">
        <v>66</v>
      </c>
      <c r="AU22" s="13"/>
      <c r="AV22" s="14" t="s">
        <v>67</v>
      </c>
      <c r="AW22" s="15" t="s">
        <v>204</v>
      </c>
      <c r="AX22" s="16" t="s">
        <v>205</v>
      </c>
      <c r="AY22" s="14" t="s">
        <v>195</v>
      </c>
      <c r="AZ22" s="11" t="s">
        <v>71</v>
      </c>
      <c r="BA22" s="17" t="str">
        <f t="shared" si="9"/>
        <v>08003000714003866517</v>
      </c>
      <c r="BB22" s="26">
        <f t="shared" si="10"/>
        <v>20</v>
      </c>
      <c r="BC22" s="19" t="s">
        <v>206</v>
      </c>
      <c r="BD22" s="20" t="s">
        <v>207</v>
      </c>
      <c r="BE22" s="11">
        <v>2082</v>
      </c>
      <c r="BF22" s="5"/>
      <c r="BG22" s="21">
        <v>25022895</v>
      </c>
      <c r="BH22" s="21"/>
      <c r="BI22" s="27"/>
      <c r="BJ22" s="11" t="s">
        <v>208</v>
      </c>
      <c r="BK22" s="11" t="str">
        <f t="shared" si="11"/>
        <v>-</v>
      </c>
      <c r="BL22" s="11"/>
    </row>
    <row r="23" spans="1:64" x14ac:dyDescent="0.25">
      <c r="A23" s="3" t="s">
        <v>74</v>
      </c>
      <c r="B23" s="4">
        <v>22</v>
      </c>
      <c r="C23" s="3" t="s">
        <v>57</v>
      </c>
      <c r="D23" s="3" t="s">
        <v>7217</v>
      </c>
      <c r="E23" s="3" t="s">
        <v>7218</v>
      </c>
      <c r="F23" s="3"/>
      <c r="G23" s="3"/>
      <c r="H23" s="3"/>
      <c r="I23" s="3"/>
      <c r="J23" s="3" t="s">
        <v>157</v>
      </c>
      <c r="K23" s="3" t="s">
        <v>76</v>
      </c>
      <c r="L23" s="3" t="s">
        <v>77</v>
      </c>
      <c r="M23" s="3" t="s">
        <v>132</v>
      </c>
      <c r="N23" s="5">
        <v>43710</v>
      </c>
      <c r="O23" s="3"/>
      <c r="P23" s="3">
        <f t="shared" ca="1" si="0"/>
        <v>-990</v>
      </c>
      <c r="Q23" s="5">
        <v>44592</v>
      </c>
      <c r="R23" s="3" t="s">
        <v>90</v>
      </c>
      <c r="S23" s="3"/>
      <c r="T23" s="3" t="s">
        <v>131</v>
      </c>
      <c r="U23" s="3" t="str">
        <f t="shared" si="1"/>
        <v>Contractuel</v>
      </c>
      <c r="V23" s="5">
        <v>44440</v>
      </c>
      <c r="W23" s="5">
        <v>44592</v>
      </c>
      <c r="Z23" s="5">
        <v>43710</v>
      </c>
      <c r="AA23" s="3">
        <f t="shared" si="2"/>
        <v>9</v>
      </c>
      <c r="AB23" s="3">
        <f t="shared" si="3"/>
        <v>2019</v>
      </c>
      <c r="AC23" s="3">
        <f t="shared" si="4"/>
        <v>2023</v>
      </c>
      <c r="AD23" s="7">
        <f t="shared" ca="1" si="5"/>
        <v>5.125</v>
      </c>
      <c r="AE23" s="7" t="str">
        <f t="shared" ca="1" si="12"/>
        <v>&gt; 4</v>
      </c>
      <c r="AF23" s="5">
        <v>29945</v>
      </c>
      <c r="AG23" s="8">
        <f t="shared" ca="1" si="6"/>
        <v>42.841095890410962</v>
      </c>
      <c r="AH23" s="7" t="str">
        <f t="shared" ca="1" si="7"/>
        <v>&gt;35&lt; 45</v>
      </c>
      <c r="AI23" s="9">
        <v>52502141</v>
      </c>
      <c r="AJ23" s="10" t="s">
        <v>159</v>
      </c>
      <c r="AK23" s="9" t="s">
        <v>209</v>
      </c>
      <c r="AL23" s="5">
        <v>43509</v>
      </c>
      <c r="AM23" s="3" t="s">
        <v>64</v>
      </c>
      <c r="AN23" s="3" t="s">
        <v>65</v>
      </c>
      <c r="AO23" s="3"/>
      <c r="AP23" s="3"/>
      <c r="AQ23" s="11">
        <v>3</v>
      </c>
      <c r="AR23" s="11">
        <v>2</v>
      </c>
      <c r="AS23" s="12">
        <f t="shared" si="8"/>
        <v>44440.5</v>
      </c>
      <c r="AT23" s="11" t="s">
        <v>135</v>
      </c>
      <c r="AU23" s="9">
        <v>3.2549999999999999</v>
      </c>
      <c r="AV23" s="14" t="s">
        <v>195</v>
      </c>
      <c r="AW23" s="15" t="s">
        <v>169</v>
      </c>
      <c r="AX23" s="16" t="s">
        <v>210</v>
      </c>
      <c r="AY23" s="14" t="s">
        <v>211</v>
      </c>
      <c r="AZ23" s="11" t="s">
        <v>171</v>
      </c>
      <c r="BA23" s="17" t="str">
        <f t="shared" si="9"/>
        <v>17001000000065378673</v>
      </c>
      <c r="BB23" s="26">
        <f t="shared" si="10"/>
        <v>20</v>
      </c>
      <c r="BC23" s="31" t="s">
        <v>212</v>
      </c>
      <c r="BD23" s="11" t="s">
        <v>73</v>
      </c>
      <c r="BE23" s="11"/>
      <c r="BF23" s="5"/>
      <c r="BG23" s="21">
        <v>96147524</v>
      </c>
      <c r="BH23" s="21"/>
      <c r="BI23" s="27"/>
      <c r="BJ23" s="11" t="s">
        <v>166</v>
      </c>
      <c r="BK23" s="11" t="str">
        <f t="shared" si="11"/>
        <v>A-</v>
      </c>
      <c r="BL23" s="11"/>
    </row>
    <row r="24" spans="1:64" x14ac:dyDescent="0.25">
      <c r="A24" s="3" t="s">
        <v>74</v>
      </c>
      <c r="B24" s="4">
        <v>23</v>
      </c>
      <c r="C24" s="3" t="s">
        <v>57</v>
      </c>
      <c r="D24" s="3" t="s">
        <v>7219</v>
      </c>
      <c r="E24" s="3" t="s">
        <v>7220</v>
      </c>
      <c r="F24" s="3"/>
      <c r="G24" s="3"/>
      <c r="H24" s="3"/>
      <c r="I24" s="3"/>
      <c r="J24" s="3"/>
      <c r="K24" s="3" t="s">
        <v>123</v>
      </c>
      <c r="L24" s="3" t="s">
        <v>77</v>
      </c>
      <c r="M24" s="3" t="s">
        <v>213</v>
      </c>
      <c r="N24" s="5">
        <v>43718</v>
      </c>
      <c r="O24" s="3"/>
      <c r="P24" s="3">
        <f t="shared" ca="1" si="0"/>
        <v>-1683</v>
      </c>
      <c r="Q24" s="5">
        <v>43822</v>
      </c>
      <c r="R24" s="3"/>
      <c r="S24" s="3"/>
      <c r="T24" s="3" t="s">
        <v>131</v>
      </c>
      <c r="U24" s="3" t="str">
        <f t="shared" si="1"/>
        <v>Contractuel</v>
      </c>
      <c r="V24" s="5">
        <v>43809</v>
      </c>
      <c r="W24" s="5">
        <v>43899</v>
      </c>
      <c r="Z24" s="5">
        <v>43718</v>
      </c>
      <c r="AA24" s="3">
        <f t="shared" si="2"/>
        <v>9</v>
      </c>
      <c r="AB24" s="3">
        <f t="shared" si="3"/>
        <v>2019</v>
      </c>
      <c r="AC24" s="3">
        <f t="shared" si="4"/>
        <v>2023</v>
      </c>
      <c r="AD24" s="7">
        <f t="shared" ca="1" si="5"/>
        <v>5.1027777777777779</v>
      </c>
      <c r="AE24" s="7" t="str">
        <f t="shared" ca="1" si="12"/>
        <v>&gt; 4</v>
      </c>
      <c r="AF24" s="5">
        <v>28646</v>
      </c>
      <c r="AG24" s="8">
        <f t="shared" ca="1" si="6"/>
        <v>46.4</v>
      </c>
      <c r="AH24" s="7" t="str">
        <f t="shared" ca="1" si="7"/>
        <v>&gt;45&lt; 55</v>
      </c>
      <c r="AI24" s="9">
        <v>12726293</v>
      </c>
      <c r="AJ24" s="10" t="s">
        <v>159</v>
      </c>
      <c r="AK24" s="9" t="s">
        <v>214</v>
      </c>
      <c r="AL24" s="5">
        <v>41368</v>
      </c>
      <c r="AM24" s="3" t="s">
        <v>64</v>
      </c>
      <c r="AN24" s="3" t="s">
        <v>94</v>
      </c>
      <c r="AO24" s="3"/>
      <c r="AP24" s="3"/>
      <c r="AS24" s="12">
        <f t="shared" si="8"/>
        <v>43718</v>
      </c>
      <c r="AT24" s="11" t="s">
        <v>66</v>
      </c>
      <c r="AU24" s="35"/>
      <c r="AV24" s="14"/>
      <c r="AW24" s="15"/>
      <c r="AX24" s="16" t="s">
        <v>113</v>
      </c>
      <c r="AY24" s="14"/>
      <c r="AZ24" s="11"/>
      <c r="BA24" s="17" t="str">
        <f t="shared" si="9"/>
        <v/>
      </c>
      <c r="BB24" s="26">
        <f t="shared" si="10"/>
        <v>0</v>
      </c>
      <c r="BC24" s="11" t="s">
        <v>215</v>
      </c>
      <c r="BD24" s="11" t="s">
        <v>100</v>
      </c>
      <c r="BE24" s="11"/>
      <c r="BF24" s="5"/>
      <c r="BG24" s="27"/>
      <c r="BH24" s="27"/>
      <c r="BI24" s="27"/>
      <c r="BJ24" s="11"/>
      <c r="BK24" s="11" t="str">
        <f t="shared" si="11"/>
        <v>-</v>
      </c>
      <c r="BL24" s="11"/>
    </row>
    <row r="25" spans="1:64" x14ac:dyDescent="0.25">
      <c r="A25" s="3" t="s">
        <v>56</v>
      </c>
      <c r="B25" s="4">
        <v>24</v>
      </c>
      <c r="C25" s="3" t="s">
        <v>57</v>
      </c>
      <c r="D25" s="3" t="s">
        <v>7221</v>
      </c>
      <c r="E25" s="3" t="s">
        <v>7222</v>
      </c>
      <c r="F25" s="3"/>
      <c r="G25" s="3"/>
      <c r="H25" s="3"/>
      <c r="I25" s="3"/>
      <c r="J25" s="3"/>
      <c r="K25" s="3" t="s">
        <v>59</v>
      </c>
      <c r="L25" s="3" t="s">
        <v>89</v>
      </c>
      <c r="M25" s="3" t="s">
        <v>216</v>
      </c>
      <c r="N25" s="5">
        <v>43719</v>
      </c>
      <c r="O25" s="5"/>
      <c r="P25" s="3" t="str">
        <f t="shared" ca="1" si="0"/>
        <v/>
      </c>
      <c r="Q25" s="5"/>
      <c r="R25" s="3"/>
      <c r="S25" s="5"/>
      <c r="T25" s="6" t="s">
        <v>61</v>
      </c>
      <c r="U25" s="3" t="str">
        <f t="shared" si="1"/>
        <v>Titulaire</v>
      </c>
      <c r="V25" s="5"/>
      <c r="W25" s="5"/>
      <c r="X25" s="5">
        <v>43911</v>
      </c>
      <c r="Y25" s="5">
        <v>44275</v>
      </c>
      <c r="Z25" s="5">
        <v>44276</v>
      </c>
      <c r="AA25" s="3">
        <f t="shared" si="2"/>
        <v>9</v>
      </c>
      <c r="AB25" s="3">
        <f t="shared" si="3"/>
        <v>2019</v>
      </c>
      <c r="AC25" s="3">
        <f t="shared" si="4"/>
        <v>2023</v>
      </c>
      <c r="AD25" s="7">
        <f t="shared" ca="1" si="5"/>
        <v>5.0999999999999996</v>
      </c>
      <c r="AE25" s="7" t="str">
        <f t="shared" ca="1" si="12"/>
        <v>&gt; 4</v>
      </c>
      <c r="AF25" s="5">
        <v>34187</v>
      </c>
      <c r="AG25" s="8">
        <f t="shared" ca="1" si="6"/>
        <v>31.219178082191782</v>
      </c>
      <c r="AH25" s="7" t="str">
        <f t="shared" ca="1" si="7"/>
        <v>&gt;25&lt; 35</v>
      </c>
      <c r="AI25" s="9">
        <v>17461169</v>
      </c>
      <c r="AJ25" s="10" t="s">
        <v>159</v>
      </c>
      <c r="AK25" s="9" t="s">
        <v>217</v>
      </c>
      <c r="AL25" s="5">
        <v>40842</v>
      </c>
      <c r="AM25" s="3" t="s">
        <v>64</v>
      </c>
      <c r="AN25" s="3" t="s">
        <v>94</v>
      </c>
      <c r="AO25" s="3"/>
      <c r="AP25" s="3" t="s">
        <v>149</v>
      </c>
      <c r="AQ25">
        <v>15</v>
      </c>
      <c r="AR25" s="11">
        <v>3</v>
      </c>
      <c r="AS25" s="12">
        <f t="shared" si="8"/>
        <v>44814.75</v>
      </c>
      <c r="AT25" s="11" t="s">
        <v>66</v>
      </c>
      <c r="AU25" s="13">
        <v>1900</v>
      </c>
      <c r="AV25" s="14" t="s">
        <v>67</v>
      </c>
      <c r="AW25" s="15" t="s">
        <v>218</v>
      </c>
      <c r="AX25" s="16" t="s">
        <v>219</v>
      </c>
      <c r="AY25" s="14" t="s">
        <v>220</v>
      </c>
      <c r="AZ25" s="11" t="s">
        <v>71</v>
      </c>
      <c r="BA25" s="17" t="str">
        <f t="shared" si="9"/>
        <v>08102000732011048859</v>
      </c>
      <c r="BB25" s="26">
        <f t="shared" si="10"/>
        <v>20</v>
      </c>
      <c r="BC25" s="19" t="s">
        <v>73</v>
      </c>
      <c r="BD25" s="20"/>
      <c r="BE25" s="11"/>
      <c r="BF25" s="28">
        <v>45083</v>
      </c>
      <c r="BG25" s="21">
        <v>52301905</v>
      </c>
      <c r="BH25" s="21"/>
      <c r="BI25" s="27">
        <v>98137109</v>
      </c>
      <c r="BJ25" s="11"/>
      <c r="BK25" s="11" t="str">
        <f t="shared" si="11"/>
        <v>CADRE</v>
      </c>
      <c r="BL25" s="11"/>
    </row>
    <row r="26" spans="1:64" x14ac:dyDescent="0.25">
      <c r="A26" s="3" t="s">
        <v>74</v>
      </c>
      <c r="B26" s="4">
        <v>25</v>
      </c>
      <c r="C26" s="3" t="s">
        <v>57</v>
      </c>
      <c r="D26" s="3" t="s">
        <v>7223</v>
      </c>
      <c r="E26" s="3" t="s">
        <v>7224</v>
      </c>
      <c r="F26" s="3"/>
      <c r="G26" s="3"/>
      <c r="H26" s="3"/>
      <c r="I26" s="3"/>
      <c r="J26" s="3"/>
      <c r="K26" s="3" t="s">
        <v>59</v>
      </c>
      <c r="L26" s="3" t="s">
        <v>89</v>
      </c>
      <c r="M26" s="3" t="s">
        <v>221</v>
      </c>
      <c r="N26" s="5">
        <v>43719</v>
      </c>
      <c r="O26" s="5"/>
      <c r="P26" s="3" t="str">
        <f t="shared" ca="1" si="0"/>
        <v/>
      </c>
      <c r="Q26" s="5">
        <v>45213</v>
      </c>
      <c r="R26" s="3" t="s">
        <v>115</v>
      </c>
      <c r="S26" s="5"/>
      <c r="T26" s="6" t="s">
        <v>61</v>
      </c>
      <c r="U26" s="3" t="str">
        <f t="shared" si="1"/>
        <v>Titulaire</v>
      </c>
      <c r="X26" s="5">
        <v>43770</v>
      </c>
      <c r="Y26" s="5">
        <v>44135</v>
      </c>
      <c r="Z26" s="5">
        <v>44136</v>
      </c>
      <c r="AA26" s="3">
        <f t="shared" si="2"/>
        <v>9</v>
      </c>
      <c r="AB26" s="3">
        <f t="shared" si="3"/>
        <v>2019</v>
      </c>
      <c r="AC26" s="3">
        <f t="shared" si="4"/>
        <v>2023</v>
      </c>
      <c r="AD26" s="7">
        <f t="shared" ca="1" si="5"/>
        <v>5.0999999999999996</v>
      </c>
      <c r="AE26" s="7" t="str">
        <f t="shared" ca="1" si="12"/>
        <v>&gt; 4</v>
      </c>
      <c r="AF26" s="5">
        <v>34684</v>
      </c>
      <c r="AG26" s="8">
        <f t="shared" ca="1" si="6"/>
        <v>29.857534246575341</v>
      </c>
      <c r="AH26" s="7" t="str">
        <f t="shared" ca="1" si="7"/>
        <v>&gt;25&lt; 35</v>
      </c>
      <c r="AI26" s="9">
        <v>17460375</v>
      </c>
      <c r="AJ26" s="10" t="s">
        <v>79</v>
      </c>
      <c r="AK26" s="9" t="s">
        <v>222</v>
      </c>
      <c r="AL26" s="5">
        <v>40238</v>
      </c>
      <c r="AM26" s="3" t="s">
        <v>64</v>
      </c>
      <c r="AN26" s="3" t="s">
        <v>94</v>
      </c>
      <c r="AO26" s="3"/>
      <c r="AP26" s="3" t="s">
        <v>149</v>
      </c>
      <c r="AR26" s="11">
        <v>3</v>
      </c>
      <c r="AS26" s="12">
        <f t="shared" si="8"/>
        <v>44814.75</v>
      </c>
      <c r="AT26" s="11" t="s">
        <v>66</v>
      </c>
      <c r="AU26" s="13">
        <v>1900</v>
      </c>
      <c r="AV26" s="14" t="s">
        <v>161</v>
      </c>
      <c r="AW26" s="15" t="s">
        <v>223</v>
      </c>
      <c r="AX26" s="16" t="s">
        <v>224</v>
      </c>
      <c r="AY26" s="14" t="s">
        <v>225</v>
      </c>
      <c r="AZ26" s="11" t="s">
        <v>164</v>
      </c>
      <c r="BA26" s="17" t="str">
        <f t="shared" si="9"/>
        <v>25166000000095666934</v>
      </c>
      <c r="BB26" s="26">
        <f t="shared" si="10"/>
        <v>20</v>
      </c>
      <c r="BC26" s="19" t="s">
        <v>226</v>
      </c>
      <c r="BD26" s="20" t="s">
        <v>73</v>
      </c>
      <c r="BE26" s="11"/>
      <c r="BF26" s="5"/>
      <c r="BG26" s="21">
        <v>25836690</v>
      </c>
      <c r="BH26" s="21"/>
      <c r="BI26" s="27">
        <v>98137110</v>
      </c>
      <c r="BJ26" s="11"/>
      <c r="BK26" s="11" t="str">
        <f t="shared" si="11"/>
        <v>CADRE</v>
      </c>
      <c r="BL26" s="11"/>
    </row>
    <row r="27" spans="1:64" x14ac:dyDescent="0.25">
      <c r="A27" s="3" t="s">
        <v>56</v>
      </c>
      <c r="B27" s="4">
        <v>26</v>
      </c>
      <c r="C27" s="3" t="s">
        <v>140</v>
      </c>
      <c r="D27" s="3" t="s">
        <v>7225</v>
      </c>
      <c r="E27" s="3" t="s">
        <v>7226</v>
      </c>
      <c r="F27" s="3"/>
      <c r="G27" s="3"/>
      <c r="H27" s="3"/>
      <c r="I27" s="3" t="s">
        <v>227</v>
      </c>
      <c r="J27" s="3" t="s">
        <v>228</v>
      </c>
      <c r="K27" s="3" t="s">
        <v>123</v>
      </c>
      <c r="L27" s="3" t="s">
        <v>77</v>
      </c>
      <c r="M27" s="3" t="s">
        <v>158</v>
      </c>
      <c r="N27" s="5">
        <v>43745</v>
      </c>
      <c r="O27" s="5">
        <v>45167</v>
      </c>
      <c r="P27" s="3" t="str">
        <f t="shared" ca="1" si="0"/>
        <v/>
      </c>
      <c r="Q27" s="5"/>
      <c r="R27" s="3"/>
      <c r="S27" s="5"/>
      <c r="T27" s="6" t="s">
        <v>61</v>
      </c>
      <c r="U27" s="3" t="str">
        <f t="shared" si="1"/>
        <v>Titulaire</v>
      </c>
      <c r="V27" s="5">
        <v>45167</v>
      </c>
      <c r="W27" s="5"/>
      <c r="Z27" s="5">
        <v>43745</v>
      </c>
      <c r="AA27" s="3">
        <f t="shared" si="2"/>
        <v>10</v>
      </c>
      <c r="AB27" s="3">
        <f t="shared" si="3"/>
        <v>2019</v>
      </c>
      <c r="AC27" s="3">
        <f t="shared" si="4"/>
        <v>2023</v>
      </c>
      <c r="AD27" s="7">
        <f t="shared" ca="1" si="5"/>
        <v>5.0277777777777777</v>
      </c>
      <c r="AE27" s="7" t="str">
        <f t="shared" ca="1" si="12"/>
        <v>&gt; 4</v>
      </c>
      <c r="AF27" s="5">
        <v>28603</v>
      </c>
      <c r="AG27" s="8">
        <f t="shared" ca="1" si="6"/>
        <v>46.517808219178079</v>
      </c>
      <c r="AH27" s="7" t="str">
        <f t="shared" ca="1" si="7"/>
        <v>&gt;45&lt; 55</v>
      </c>
      <c r="AI27" s="9">
        <v>12353912</v>
      </c>
      <c r="AJ27" s="10" t="s">
        <v>102</v>
      </c>
      <c r="AK27" s="9" t="s">
        <v>229</v>
      </c>
      <c r="AL27" s="5">
        <v>36006</v>
      </c>
      <c r="AM27" s="3" t="s">
        <v>93</v>
      </c>
      <c r="AN27" s="3" t="s">
        <v>65</v>
      </c>
      <c r="AO27" s="3"/>
      <c r="AP27" s="3"/>
      <c r="AQ27">
        <v>3</v>
      </c>
      <c r="AR27" s="11">
        <v>3</v>
      </c>
      <c r="AS27" s="12">
        <f t="shared" si="8"/>
        <v>44840.75</v>
      </c>
      <c r="AT27" s="11" t="s">
        <v>135</v>
      </c>
      <c r="AU27" s="13">
        <v>3.383</v>
      </c>
      <c r="AV27" s="14" t="s">
        <v>195</v>
      </c>
      <c r="AW27" s="15" t="s">
        <v>169</v>
      </c>
      <c r="AX27" s="16" t="s">
        <v>230</v>
      </c>
      <c r="AY27" s="14" t="s">
        <v>231</v>
      </c>
      <c r="AZ27" s="11" t="s">
        <v>171</v>
      </c>
      <c r="BA27" s="17" t="str">
        <f t="shared" si="9"/>
        <v>17001000000232634221</v>
      </c>
      <c r="BB27" s="26">
        <f t="shared" si="10"/>
        <v>20</v>
      </c>
      <c r="BC27" s="19" t="s">
        <v>232</v>
      </c>
      <c r="BD27" s="20" t="s">
        <v>233</v>
      </c>
      <c r="BE27" s="11">
        <v>1095</v>
      </c>
      <c r="BF27" s="5">
        <v>45230</v>
      </c>
      <c r="BG27" s="21">
        <v>20670658</v>
      </c>
      <c r="BH27" s="21">
        <v>50719027</v>
      </c>
      <c r="BI27" s="27"/>
      <c r="BJ27" s="11" t="s">
        <v>234</v>
      </c>
      <c r="BK27" s="11" t="str">
        <f t="shared" si="11"/>
        <v>B-</v>
      </c>
      <c r="BL27" s="11" t="s">
        <v>235</v>
      </c>
    </row>
    <row r="28" spans="1:64" x14ac:dyDescent="0.25">
      <c r="A28" s="3" t="s">
        <v>74</v>
      </c>
      <c r="B28" s="4">
        <v>27</v>
      </c>
      <c r="C28" s="3" t="s">
        <v>87</v>
      </c>
      <c r="D28" s="3" t="s">
        <v>7191</v>
      </c>
      <c r="E28" s="3" t="s">
        <v>7227</v>
      </c>
      <c r="F28" s="3"/>
      <c r="G28" s="3"/>
      <c r="H28" s="3"/>
      <c r="I28" s="3"/>
      <c r="J28" s="3"/>
      <c r="K28" s="3" t="s">
        <v>123</v>
      </c>
      <c r="L28" s="3" t="s">
        <v>77</v>
      </c>
      <c r="M28" s="3" t="s">
        <v>178</v>
      </c>
      <c r="N28" s="5">
        <v>43752</v>
      </c>
      <c r="O28" s="3"/>
      <c r="P28" s="3">
        <f t="shared" ca="1" si="0"/>
        <v>-1721</v>
      </c>
      <c r="Q28" s="5">
        <v>43848</v>
      </c>
      <c r="R28" s="3" t="s">
        <v>236</v>
      </c>
      <c r="S28" s="3"/>
      <c r="T28" s="3" t="s">
        <v>131</v>
      </c>
      <c r="U28" s="3" t="str">
        <f t="shared" si="1"/>
        <v>Contractuel</v>
      </c>
      <c r="V28" s="5">
        <v>43831</v>
      </c>
      <c r="W28" s="5">
        <v>43861</v>
      </c>
      <c r="Z28" s="5">
        <v>43752</v>
      </c>
      <c r="AA28" s="3">
        <f t="shared" si="2"/>
        <v>10</v>
      </c>
      <c r="AB28" s="3">
        <f t="shared" si="3"/>
        <v>2019</v>
      </c>
      <c r="AC28" s="3">
        <f t="shared" si="4"/>
        <v>2023</v>
      </c>
      <c r="AD28" s="7">
        <f t="shared" ca="1" si="5"/>
        <v>5.0083333333333337</v>
      </c>
      <c r="AE28" s="7" t="str">
        <f t="shared" ca="1" si="12"/>
        <v>&gt; 4</v>
      </c>
      <c r="AF28" s="5">
        <v>33059</v>
      </c>
      <c r="AG28" s="8">
        <f t="shared" ca="1" si="6"/>
        <v>34.30958904109589</v>
      </c>
      <c r="AH28" s="7" t="str">
        <f t="shared" ca="1" si="7"/>
        <v>&gt;25&lt; 35</v>
      </c>
      <c r="AI28" s="9">
        <v>16927339</v>
      </c>
      <c r="AJ28" s="10" t="s">
        <v>67</v>
      </c>
      <c r="AK28" s="9" t="s">
        <v>237</v>
      </c>
      <c r="AL28" s="5">
        <v>39905</v>
      </c>
      <c r="AM28" s="3" t="s">
        <v>93</v>
      </c>
      <c r="AN28" s="3" t="s">
        <v>94</v>
      </c>
      <c r="AO28" s="3"/>
      <c r="AP28" s="3"/>
      <c r="AQ28" s="11">
        <v>3</v>
      </c>
      <c r="AR28" s="11">
        <v>1</v>
      </c>
      <c r="AS28" s="12">
        <f t="shared" si="8"/>
        <v>44117.25</v>
      </c>
      <c r="AT28" s="11" t="s">
        <v>135</v>
      </c>
      <c r="AU28" s="9">
        <v>3.2549999999999999</v>
      </c>
      <c r="AV28" s="14" t="s">
        <v>91</v>
      </c>
      <c r="AW28" s="15" t="s">
        <v>136</v>
      </c>
      <c r="AX28" s="16" t="s">
        <v>238</v>
      </c>
      <c r="AY28" s="14">
        <v>92</v>
      </c>
      <c r="AZ28" s="11" t="s">
        <v>191</v>
      </c>
      <c r="BA28" s="17" t="str">
        <f t="shared" si="9"/>
        <v>05042000110701178892</v>
      </c>
      <c r="BB28" s="26">
        <f t="shared" si="10"/>
        <v>20</v>
      </c>
      <c r="BC28" s="11" t="s">
        <v>239</v>
      </c>
      <c r="BD28" s="11" t="s">
        <v>240</v>
      </c>
      <c r="BE28" s="11">
        <v>2086</v>
      </c>
      <c r="BF28" s="5"/>
      <c r="BG28" s="27"/>
      <c r="BH28" s="27"/>
      <c r="BI28" s="27"/>
      <c r="BJ28" s="11"/>
      <c r="BK28" s="11" t="str">
        <f t="shared" si="11"/>
        <v>-</v>
      </c>
      <c r="BL28" s="11"/>
    </row>
    <row r="29" spans="1:64" x14ac:dyDescent="0.25">
      <c r="A29" s="3" t="s">
        <v>56</v>
      </c>
      <c r="B29" s="4">
        <v>28</v>
      </c>
      <c r="C29" s="3" t="s">
        <v>87</v>
      </c>
      <c r="D29" s="3" t="s">
        <v>7228</v>
      </c>
      <c r="E29" s="3" t="s">
        <v>7229</v>
      </c>
      <c r="F29" s="3"/>
      <c r="G29" s="3"/>
      <c r="H29" s="36"/>
      <c r="I29" s="3" t="s">
        <v>156</v>
      </c>
      <c r="J29" s="3" t="s">
        <v>157</v>
      </c>
      <c r="K29" s="3" t="s">
        <v>123</v>
      </c>
      <c r="L29" s="3" t="s">
        <v>77</v>
      </c>
      <c r="M29" s="3" t="s">
        <v>158</v>
      </c>
      <c r="N29" s="5">
        <v>43752</v>
      </c>
      <c r="O29" s="5">
        <v>45199</v>
      </c>
      <c r="P29" s="3" t="str">
        <f t="shared" ca="1" si="0"/>
        <v/>
      </c>
      <c r="Q29" s="5"/>
      <c r="R29" s="3"/>
      <c r="S29" s="5"/>
      <c r="T29" s="6" t="s">
        <v>61</v>
      </c>
      <c r="U29" s="3" t="str">
        <f t="shared" si="1"/>
        <v>Titulaire</v>
      </c>
      <c r="V29" s="5">
        <v>45170</v>
      </c>
      <c r="W29" s="5"/>
      <c r="Z29" s="5">
        <v>43752</v>
      </c>
      <c r="AA29" s="3">
        <f t="shared" si="2"/>
        <v>10</v>
      </c>
      <c r="AB29" s="3">
        <f t="shared" si="3"/>
        <v>2019</v>
      </c>
      <c r="AC29" s="3">
        <f t="shared" si="4"/>
        <v>2023</v>
      </c>
      <c r="AD29" s="7">
        <f t="shared" ca="1" si="5"/>
        <v>5.0083333333333337</v>
      </c>
      <c r="AE29" s="7" t="str">
        <f t="shared" ca="1" si="12"/>
        <v>&gt; 4</v>
      </c>
      <c r="AF29" s="5">
        <v>31587</v>
      </c>
      <c r="AG29" s="8">
        <f t="shared" ca="1" si="6"/>
        <v>38.342465753424655</v>
      </c>
      <c r="AH29" s="7" t="str">
        <f t="shared" ca="1" si="7"/>
        <v>&gt;35&lt; 45</v>
      </c>
      <c r="AI29" s="9">
        <v>12664530</v>
      </c>
      <c r="AJ29" s="10" t="s">
        <v>67</v>
      </c>
      <c r="AK29" s="9" t="s">
        <v>241</v>
      </c>
      <c r="AL29" s="5">
        <v>37601</v>
      </c>
      <c r="AM29" s="3" t="s">
        <v>93</v>
      </c>
      <c r="AN29" s="3" t="s">
        <v>94</v>
      </c>
      <c r="AO29" s="3"/>
      <c r="AP29" s="3"/>
      <c r="AQ29">
        <v>3</v>
      </c>
      <c r="AR29" s="11">
        <v>3</v>
      </c>
      <c r="AS29" s="12">
        <f t="shared" si="8"/>
        <v>44847.75</v>
      </c>
      <c r="AT29" s="11" t="s">
        <v>135</v>
      </c>
      <c r="AU29" s="13">
        <v>3.383</v>
      </c>
      <c r="AV29" s="14" t="s">
        <v>91</v>
      </c>
      <c r="AW29" s="15" t="s">
        <v>136</v>
      </c>
      <c r="AX29" s="16" t="s">
        <v>242</v>
      </c>
      <c r="AY29" s="14" t="s">
        <v>79</v>
      </c>
      <c r="AZ29" s="11" t="s">
        <v>191</v>
      </c>
      <c r="BA29" s="17" t="str">
        <f t="shared" si="9"/>
        <v>05042000110501106304</v>
      </c>
      <c r="BB29" s="26">
        <f t="shared" si="10"/>
        <v>20</v>
      </c>
      <c r="BC29" s="19" t="s">
        <v>243</v>
      </c>
      <c r="BD29" s="20" t="s">
        <v>240</v>
      </c>
      <c r="BE29" s="11">
        <v>2086</v>
      </c>
      <c r="BF29" s="5"/>
      <c r="BG29" s="21">
        <v>25121793</v>
      </c>
      <c r="BH29" s="21">
        <v>53321258</v>
      </c>
      <c r="BI29" s="27"/>
      <c r="BJ29" s="11" t="s">
        <v>244</v>
      </c>
      <c r="BK29" s="11" t="str">
        <f t="shared" si="11"/>
        <v>A-</v>
      </c>
      <c r="BL29" s="11" t="s">
        <v>245</v>
      </c>
    </row>
    <row r="30" spans="1:64" x14ac:dyDescent="0.25">
      <c r="A30" s="3" t="s">
        <v>74</v>
      </c>
      <c r="B30" s="4">
        <v>29</v>
      </c>
      <c r="C30" s="3" t="s">
        <v>87</v>
      </c>
      <c r="D30" s="3" t="s">
        <v>7230</v>
      </c>
      <c r="E30" s="3" t="s">
        <v>7231</v>
      </c>
      <c r="F30" s="3"/>
      <c r="G30" s="3"/>
      <c r="H30" s="3"/>
      <c r="I30" s="3"/>
      <c r="J30" s="3"/>
      <c r="K30" s="3" t="s">
        <v>123</v>
      </c>
      <c r="L30" s="3" t="s">
        <v>77</v>
      </c>
      <c r="M30" s="3" t="s">
        <v>178</v>
      </c>
      <c r="N30" s="5">
        <v>43745</v>
      </c>
      <c r="O30" s="3"/>
      <c r="P30" s="3">
        <f t="shared" ca="1" si="0"/>
        <v>-1692</v>
      </c>
      <c r="Q30" s="5">
        <v>43865</v>
      </c>
      <c r="R30" s="3" t="s">
        <v>133</v>
      </c>
      <c r="S30" s="3"/>
      <c r="T30" s="3" t="s">
        <v>131</v>
      </c>
      <c r="U30" s="3" t="str">
        <f t="shared" si="1"/>
        <v>Contractuel</v>
      </c>
      <c r="V30" s="5">
        <v>43862</v>
      </c>
      <c r="W30" s="5">
        <v>43890</v>
      </c>
      <c r="Z30" s="5">
        <v>43745</v>
      </c>
      <c r="AA30" s="3">
        <f t="shared" si="2"/>
        <v>10</v>
      </c>
      <c r="AB30" s="3">
        <f t="shared" si="3"/>
        <v>2019</v>
      </c>
      <c r="AC30" s="3">
        <f t="shared" si="4"/>
        <v>2023</v>
      </c>
      <c r="AD30" s="7">
        <f t="shared" ca="1" si="5"/>
        <v>5.0277777777777777</v>
      </c>
      <c r="AE30" s="7" t="str">
        <f t="shared" ca="1" si="12"/>
        <v>&gt; 4</v>
      </c>
      <c r="AF30" s="5">
        <v>29905</v>
      </c>
      <c r="AG30" s="8">
        <f t="shared" ca="1" si="6"/>
        <v>42.950684931506849</v>
      </c>
      <c r="AH30" s="7" t="str">
        <f t="shared" ca="1" si="7"/>
        <v>&gt;35&lt; 45</v>
      </c>
      <c r="AI30" s="9">
        <v>12494243</v>
      </c>
      <c r="AJ30" s="10" t="s">
        <v>67</v>
      </c>
      <c r="AK30" s="9" t="s">
        <v>246</v>
      </c>
      <c r="AL30" s="5">
        <v>36993</v>
      </c>
      <c r="AM30" s="3" t="s">
        <v>93</v>
      </c>
      <c r="AN30" s="3" t="s">
        <v>94</v>
      </c>
      <c r="AO30" s="3"/>
      <c r="AP30" s="3"/>
      <c r="AQ30" s="11">
        <v>3</v>
      </c>
      <c r="AR30" s="11">
        <v>1</v>
      </c>
      <c r="AS30" s="12">
        <f t="shared" si="8"/>
        <v>44110.25</v>
      </c>
      <c r="AT30" s="11" t="s">
        <v>135</v>
      </c>
      <c r="AU30" s="9">
        <v>3.2549999999999999</v>
      </c>
      <c r="AV30" s="14">
        <v>47</v>
      </c>
      <c r="AW30" s="15" t="s">
        <v>247</v>
      </c>
      <c r="AX30" s="16" t="s">
        <v>248</v>
      </c>
      <c r="AY30" s="14" t="s">
        <v>91</v>
      </c>
      <c r="AZ30" s="11" t="s">
        <v>249</v>
      </c>
      <c r="BA30" s="17" t="str">
        <f t="shared" si="9"/>
        <v>47010000000007857605</v>
      </c>
      <c r="BB30" s="26">
        <f t="shared" si="10"/>
        <v>20</v>
      </c>
      <c r="BC30" s="11" t="s">
        <v>250</v>
      </c>
      <c r="BD30" s="11"/>
      <c r="BE30" s="11"/>
      <c r="BF30" s="5"/>
      <c r="BG30" s="27"/>
      <c r="BH30" s="27"/>
      <c r="BI30" s="27"/>
      <c r="BJ30" s="11"/>
      <c r="BK30" s="11" t="str">
        <f t="shared" si="11"/>
        <v>-</v>
      </c>
      <c r="BL30" s="11"/>
    </row>
    <row r="31" spans="1:64" x14ac:dyDescent="0.25">
      <c r="A31" s="3" t="s">
        <v>56</v>
      </c>
      <c r="B31" s="4">
        <v>30</v>
      </c>
      <c r="C31" s="3" t="s">
        <v>87</v>
      </c>
      <c r="D31" s="3" t="s">
        <v>7232</v>
      </c>
      <c r="E31" s="3" t="s">
        <v>7233</v>
      </c>
      <c r="F31" s="3"/>
      <c r="G31" s="3"/>
      <c r="H31" s="36"/>
      <c r="I31" s="3" t="s">
        <v>156</v>
      </c>
      <c r="J31" s="3" t="s">
        <v>157</v>
      </c>
      <c r="K31" s="3" t="s">
        <v>123</v>
      </c>
      <c r="L31" s="3" t="s">
        <v>77</v>
      </c>
      <c r="M31" s="3" t="s">
        <v>158</v>
      </c>
      <c r="N31" s="5">
        <v>43749</v>
      </c>
      <c r="O31" s="5">
        <v>45199</v>
      </c>
      <c r="P31" s="3" t="str">
        <f t="shared" ca="1" si="0"/>
        <v/>
      </c>
      <c r="Q31" s="39"/>
      <c r="R31" s="3"/>
      <c r="S31" s="5"/>
      <c r="T31" s="6" t="s">
        <v>61</v>
      </c>
      <c r="U31" s="3" t="str">
        <f t="shared" si="1"/>
        <v>Titulaire</v>
      </c>
      <c r="V31" s="5">
        <v>45170</v>
      </c>
      <c r="W31" s="5"/>
      <c r="Z31" s="5">
        <v>43749</v>
      </c>
      <c r="AA31" s="3">
        <f t="shared" si="2"/>
        <v>10</v>
      </c>
      <c r="AB31" s="3">
        <f t="shared" si="3"/>
        <v>2019</v>
      </c>
      <c r="AC31" s="3">
        <f t="shared" si="4"/>
        <v>2023</v>
      </c>
      <c r="AD31" s="7">
        <f t="shared" ca="1" si="5"/>
        <v>5.0166666666666666</v>
      </c>
      <c r="AE31" s="7" t="str">
        <f t="shared" ca="1" si="12"/>
        <v>&gt; 4</v>
      </c>
      <c r="AF31" s="5">
        <v>35740</v>
      </c>
      <c r="AG31" s="8">
        <f t="shared" ca="1" si="6"/>
        <v>26.964383561643835</v>
      </c>
      <c r="AH31" s="7" t="str">
        <f t="shared" ca="1" si="7"/>
        <v>&gt;25&lt; 35</v>
      </c>
      <c r="AI31" s="9">
        <v>17284179</v>
      </c>
      <c r="AJ31" s="10" t="s">
        <v>102</v>
      </c>
      <c r="AK31" s="9">
        <v>11657383</v>
      </c>
      <c r="AL31" s="5">
        <v>42299</v>
      </c>
      <c r="AM31" s="3" t="s">
        <v>93</v>
      </c>
      <c r="AN31" s="3" t="s">
        <v>94</v>
      </c>
      <c r="AO31" s="3"/>
      <c r="AP31" s="3"/>
      <c r="AQ31">
        <v>3</v>
      </c>
      <c r="AR31" s="11">
        <v>3</v>
      </c>
      <c r="AS31" s="12">
        <f t="shared" si="8"/>
        <v>44844.75</v>
      </c>
      <c r="AT31" s="11" t="s">
        <v>135</v>
      </c>
      <c r="AU31" s="13">
        <v>3.383</v>
      </c>
      <c r="AV31" s="14" t="s">
        <v>195</v>
      </c>
      <c r="AW31" s="15" t="s">
        <v>169</v>
      </c>
      <c r="AX31" s="16" t="s">
        <v>251</v>
      </c>
      <c r="AY31" s="14" t="s">
        <v>252</v>
      </c>
      <c r="AZ31" s="11" t="s">
        <v>171</v>
      </c>
      <c r="BA31" s="17" t="str">
        <f t="shared" si="9"/>
        <v>17001000000267999160</v>
      </c>
      <c r="BB31" s="26">
        <f t="shared" si="10"/>
        <v>20</v>
      </c>
      <c r="BC31" s="19" t="s">
        <v>253</v>
      </c>
      <c r="BD31" s="20" t="s">
        <v>233</v>
      </c>
      <c r="BE31" s="11">
        <v>1095</v>
      </c>
      <c r="BF31" s="5"/>
      <c r="BG31" s="21">
        <v>52340190</v>
      </c>
      <c r="BH31" s="21">
        <v>28190397</v>
      </c>
      <c r="BI31" s="27"/>
      <c r="BJ31" s="11" t="s">
        <v>254</v>
      </c>
      <c r="BK31" s="11" t="str">
        <f t="shared" si="11"/>
        <v>A-</v>
      </c>
      <c r="BL31" s="11" t="s">
        <v>245</v>
      </c>
    </row>
    <row r="32" spans="1:64" x14ac:dyDescent="0.25">
      <c r="A32" s="3" t="s">
        <v>74</v>
      </c>
      <c r="B32" s="4">
        <v>31</v>
      </c>
      <c r="C32" s="3" t="s">
        <v>140</v>
      </c>
      <c r="D32" s="3" t="s">
        <v>7234</v>
      </c>
      <c r="E32" s="3" t="s">
        <v>7229</v>
      </c>
      <c r="F32" s="3"/>
      <c r="G32" s="3"/>
      <c r="H32" s="3"/>
      <c r="I32" s="3"/>
      <c r="J32" s="3"/>
      <c r="K32" s="3" t="s">
        <v>123</v>
      </c>
      <c r="L32" s="3" t="s">
        <v>77</v>
      </c>
      <c r="M32" s="3" t="s">
        <v>178</v>
      </c>
      <c r="N32" s="5">
        <v>43752</v>
      </c>
      <c r="O32" s="3"/>
      <c r="P32" s="3">
        <f t="shared" ca="1" si="0"/>
        <v>-1693</v>
      </c>
      <c r="Q32" s="5">
        <v>43860</v>
      </c>
      <c r="R32" s="3" t="s">
        <v>133</v>
      </c>
      <c r="S32" s="3"/>
      <c r="T32" s="3" t="s">
        <v>131</v>
      </c>
      <c r="U32" s="3" t="str">
        <f t="shared" si="1"/>
        <v>Contractuel</v>
      </c>
      <c r="V32" s="5">
        <v>43801</v>
      </c>
      <c r="W32" s="5">
        <v>43889</v>
      </c>
      <c r="Z32" s="5">
        <v>43752</v>
      </c>
      <c r="AA32" s="3">
        <f t="shared" si="2"/>
        <v>10</v>
      </c>
      <c r="AB32" s="3">
        <f t="shared" si="3"/>
        <v>2019</v>
      </c>
      <c r="AC32" s="3">
        <f t="shared" si="4"/>
        <v>2023</v>
      </c>
      <c r="AD32" s="7">
        <f t="shared" ca="1" si="5"/>
        <v>5.0083333333333337</v>
      </c>
      <c r="AE32" s="7" t="str">
        <f t="shared" ca="1" si="12"/>
        <v>&gt; 4</v>
      </c>
      <c r="AF32" s="5">
        <v>30162</v>
      </c>
      <c r="AG32" s="8">
        <f t="shared" ca="1" si="6"/>
        <v>42.246575342465754</v>
      </c>
      <c r="AH32" s="7" t="str">
        <f t="shared" ca="1" si="7"/>
        <v>&gt;35&lt; 45</v>
      </c>
      <c r="AI32" s="9">
        <v>12516730</v>
      </c>
      <c r="AJ32" s="10" t="s">
        <v>67</v>
      </c>
      <c r="AK32" s="9" t="s">
        <v>255</v>
      </c>
      <c r="AL32" s="5">
        <v>43480</v>
      </c>
      <c r="AM32" s="3" t="s">
        <v>93</v>
      </c>
      <c r="AN32" s="3" t="s">
        <v>65</v>
      </c>
      <c r="AO32" s="3"/>
      <c r="AP32" s="3"/>
      <c r="AQ32" s="11">
        <v>3</v>
      </c>
      <c r="AR32" s="11">
        <v>1</v>
      </c>
      <c r="AS32" s="12">
        <f t="shared" si="8"/>
        <v>44117.25</v>
      </c>
      <c r="AT32" s="11" t="s">
        <v>135</v>
      </c>
      <c r="AU32" s="9">
        <v>3.2549999999999999</v>
      </c>
      <c r="AV32" s="14">
        <v>17</v>
      </c>
      <c r="AW32" s="15" t="s">
        <v>169</v>
      </c>
      <c r="AX32" s="16" t="s">
        <v>256</v>
      </c>
      <c r="AY32" s="14" t="s">
        <v>159</v>
      </c>
      <c r="AZ32" s="11" t="s">
        <v>171</v>
      </c>
      <c r="BA32" s="17" t="str">
        <f t="shared" si="9"/>
        <v>17001000000287194102</v>
      </c>
      <c r="BB32" s="26">
        <f t="shared" si="10"/>
        <v>20</v>
      </c>
      <c r="BC32" s="11" t="s">
        <v>257</v>
      </c>
      <c r="BD32" s="11" t="s">
        <v>100</v>
      </c>
      <c r="BE32" s="11"/>
      <c r="BF32" s="5"/>
      <c r="BG32" s="27">
        <v>21664406</v>
      </c>
      <c r="BH32" s="27"/>
      <c r="BI32" s="27"/>
      <c r="BJ32" s="11"/>
      <c r="BK32" s="11" t="str">
        <f t="shared" si="11"/>
        <v>-</v>
      </c>
      <c r="BL32" s="11"/>
    </row>
    <row r="33" spans="1:64" x14ac:dyDescent="0.25">
      <c r="A33" s="3" t="s">
        <v>56</v>
      </c>
      <c r="B33" s="4">
        <v>32</v>
      </c>
      <c r="C33" s="3" t="s">
        <v>140</v>
      </c>
      <c r="D33" s="3" t="s">
        <v>7235</v>
      </c>
      <c r="E33" s="3" t="s">
        <v>7236</v>
      </c>
      <c r="F33" s="3"/>
      <c r="G33" s="3"/>
      <c r="H33" s="36"/>
      <c r="I33" s="3" t="s">
        <v>156</v>
      </c>
      <c r="J33" s="3" t="s">
        <v>157</v>
      </c>
      <c r="K33" s="3" t="s">
        <v>123</v>
      </c>
      <c r="L33" s="3" t="s">
        <v>77</v>
      </c>
      <c r="M33" s="3" t="s">
        <v>158</v>
      </c>
      <c r="N33" s="5">
        <v>43749</v>
      </c>
      <c r="O33" s="5">
        <v>45167</v>
      </c>
      <c r="P33" s="3" t="str">
        <f t="shared" ca="1" si="0"/>
        <v/>
      </c>
      <c r="Q33" s="5"/>
      <c r="R33" s="3"/>
      <c r="S33" s="5"/>
      <c r="T33" s="6" t="s">
        <v>61</v>
      </c>
      <c r="U33" s="3" t="str">
        <f t="shared" si="1"/>
        <v>Titulaire</v>
      </c>
      <c r="V33" s="5">
        <v>45167</v>
      </c>
      <c r="W33" s="5"/>
      <c r="Z33" s="5">
        <v>43749</v>
      </c>
      <c r="AA33" s="3">
        <f t="shared" si="2"/>
        <v>10</v>
      </c>
      <c r="AB33" s="3">
        <f t="shared" si="3"/>
        <v>2019</v>
      </c>
      <c r="AC33" s="3">
        <f t="shared" si="4"/>
        <v>2023</v>
      </c>
      <c r="AD33" s="7">
        <f t="shared" ca="1" si="5"/>
        <v>5.0166666666666666</v>
      </c>
      <c r="AE33" s="7" t="str">
        <f t="shared" ca="1" si="12"/>
        <v>&gt; 4</v>
      </c>
      <c r="AF33" s="5">
        <v>29602</v>
      </c>
      <c r="AG33" s="8">
        <f t="shared" ca="1" si="6"/>
        <v>43.780821917808218</v>
      </c>
      <c r="AH33" s="7" t="str">
        <f t="shared" ca="1" si="7"/>
        <v>&gt;35&lt; 45</v>
      </c>
      <c r="AI33" s="9">
        <v>12660608</v>
      </c>
      <c r="AJ33" s="10" t="s">
        <v>70</v>
      </c>
      <c r="AK33" s="9" t="s">
        <v>258</v>
      </c>
      <c r="AL33" s="5">
        <v>36809</v>
      </c>
      <c r="AM33" s="3" t="s">
        <v>93</v>
      </c>
      <c r="AN33" s="3" t="s">
        <v>65</v>
      </c>
      <c r="AO33" s="3">
        <v>2</v>
      </c>
      <c r="AP33" s="3"/>
      <c r="AQ33">
        <v>3</v>
      </c>
      <c r="AR33" s="11">
        <v>3</v>
      </c>
      <c r="AS33" s="12">
        <f t="shared" si="8"/>
        <v>44844.75</v>
      </c>
      <c r="AT33" s="11" t="s">
        <v>135</v>
      </c>
      <c r="AU33" s="13">
        <v>3.383</v>
      </c>
      <c r="AV33" s="14" t="s">
        <v>62</v>
      </c>
      <c r="AW33" s="15" t="s">
        <v>259</v>
      </c>
      <c r="AX33" s="16" t="s">
        <v>260</v>
      </c>
      <c r="AY33" s="14" t="s">
        <v>261</v>
      </c>
      <c r="AZ33" s="11" t="s">
        <v>85</v>
      </c>
      <c r="BA33" s="17" t="str">
        <f t="shared" si="9"/>
        <v>01036081113026305820</v>
      </c>
      <c r="BB33" s="26">
        <f t="shared" si="10"/>
        <v>20</v>
      </c>
      <c r="BC33" s="19" t="s">
        <v>262</v>
      </c>
      <c r="BD33" s="20" t="s">
        <v>100</v>
      </c>
      <c r="BE33" s="11"/>
      <c r="BF33" s="5"/>
      <c r="BG33" s="21">
        <v>22159218</v>
      </c>
      <c r="BH33" s="21"/>
      <c r="BI33" s="27"/>
      <c r="BJ33" s="11" t="s">
        <v>263</v>
      </c>
      <c r="BK33" s="11" t="str">
        <f t="shared" si="11"/>
        <v>A-</v>
      </c>
      <c r="BL33" s="11" t="s">
        <v>245</v>
      </c>
    </row>
    <row r="34" spans="1:64" x14ac:dyDescent="0.25">
      <c r="A34" s="3" t="s">
        <v>74</v>
      </c>
      <c r="B34" s="4">
        <v>33</v>
      </c>
      <c r="C34" s="3" t="s">
        <v>87</v>
      </c>
      <c r="D34" s="3" t="s">
        <v>7237</v>
      </c>
      <c r="E34" s="3" t="s">
        <v>7238</v>
      </c>
      <c r="F34" s="3"/>
      <c r="G34" s="3"/>
      <c r="H34" s="3"/>
      <c r="I34" s="3"/>
      <c r="J34" s="3" t="s">
        <v>157</v>
      </c>
      <c r="K34" s="3" t="s">
        <v>123</v>
      </c>
      <c r="L34" s="3" t="s">
        <v>77</v>
      </c>
      <c r="M34" s="3" t="s">
        <v>158</v>
      </c>
      <c r="N34" s="5">
        <v>43749</v>
      </c>
      <c r="O34" s="3"/>
      <c r="P34" s="3">
        <f t="shared" ca="1" si="0"/>
        <v>-1205</v>
      </c>
      <c r="Q34" s="5">
        <v>44345</v>
      </c>
      <c r="R34" s="3" t="s">
        <v>264</v>
      </c>
      <c r="S34" s="3"/>
      <c r="T34" s="3" t="s">
        <v>131</v>
      </c>
      <c r="U34" s="3" t="str">
        <f t="shared" si="1"/>
        <v>Contractuel</v>
      </c>
      <c r="V34" s="5">
        <v>44317</v>
      </c>
      <c r="W34" s="5">
        <v>44377</v>
      </c>
      <c r="Z34" s="5">
        <v>43749</v>
      </c>
      <c r="AA34" s="3">
        <f t="shared" si="2"/>
        <v>10</v>
      </c>
      <c r="AB34" s="3">
        <f t="shared" si="3"/>
        <v>2019</v>
      </c>
      <c r="AC34" s="3">
        <f t="shared" si="4"/>
        <v>2023</v>
      </c>
      <c r="AD34" s="7">
        <f t="shared" ca="1" si="5"/>
        <v>5.0166666666666666</v>
      </c>
      <c r="AE34" s="7" t="str">
        <f t="shared" ca="1" si="12"/>
        <v>&gt; 4</v>
      </c>
      <c r="AF34" s="5">
        <v>35892</v>
      </c>
      <c r="AG34" s="8">
        <f t="shared" ca="1" si="6"/>
        <v>26.547945205479451</v>
      </c>
      <c r="AH34" s="7" t="str">
        <f t="shared" ca="1" si="7"/>
        <v>&gt;25&lt; 35</v>
      </c>
      <c r="AI34" s="9">
        <v>17212272</v>
      </c>
      <c r="AJ34" s="10" t="s">
        <v>70</v>
      </c>
      <c r="AK34" s="9">
        <v>13023259</v>
      </c>
      <c r="AL34" s="5">
        <v>43131</v>
      </c>
      <c r="AM34" s="3" t="s">
        <v>93</v>
      </c>
      <c r="AN34" s="3" t="s">
        <v>94</v>
      </c>
      <c r="AO34" s="3"/>
      <c r="AP34" s="3"/>
      <c r="AQ34" s="11">
        <v>3</v>
      </c>
      <c r="AR34" s="11">
        <v>2</v>
      </c>
      <c r="AS34" s="12">
        <f t="shared" si="8"/>
        <v>44479.5</v>
      </c>
      <c r="AT34" s="11" t="s">
        <v>135</v>
      </c>
      <c r="AU34" s="9">
        <v>3.2549999999999999</v>
      </c>
      <c r="AV34" s="14" t="s">
        <v>79</v>
      </c>
      <c r="AW34" s="15">
        <v>11818</v>
      </c>
      <c r="AX34" s="16" t="s">
        <v>265</v>
      </c>
      <c r="AY34" s="14">
        <v>85</v>
      </c>
      <c r="AZ34" s="11" t="s">
        <v>128</v>
      </c>
      <c r="BA34" s="17" t="str">
        <f t="shared" si="9"/>
        <v>04118186005492996385</v>
      </c>
      <c r="BB34" s="26">
        <f t="shared" si="10"/>
        <v>20</v>
      </c>
      <c r="BC34" s="11" t="s">
        <v>266</v>
      </c>
      <c r="BD34" s="11" t="s">
        <v>100</v>
      </c>
      <c r="BE34" s="11"/>
      <c r="BF34" s="5"/>
      <c r="BG34" s="21">
        <v>58141551</v>
      </c>
      <c r="BH34" s="21">
        <v>94289377</v>
      </c>
      <c r="BI34" s="27"/>
      <c r="BJ34" s="11" t="s">
        <v>267</v>
      </c>
      <c r="BK34" s="11" t="str">
        <f t="shared" si="11"/>
        <v>A-</v>
      </c>
      <c r="BL34" s="11"/>
    </row>
    <row r="35" spans="1:64" x14ac:dyDescent="0.25">
      <c r="A35" s="3" t="s">
        <v>74</v>
      </c>
      <c r="B35" s="4">
        <v>34</v>
      </c>
      <c r="C35" s="3" t="s">
        <v>140</v>
      </c>
      <c r="D35" s="3" t="s">
        <v>7239</v>
      </c>
      <c r="E35" s="3" t="s">
        <v>7240</v>
      </c>
      <c r="F35" s="3"/>
      <c r="G35" s="3"/>
      <c r="H35" s="3"/>
      <c r="I35" s="3"/>
      <c r="J35" s="3"/>
      <c r="K35" s="3" t="s">
        <v>123</v>
      </c>
      <c r="L35" s="3" t="s">
        <v>77</v>
      </c>
      <c r="M35" s="3" t="s">
        <v>178</v>
      </c>
      <c r="N35" s="5">
        <v>43752</v>
      </c>
      <c r="O35" s="3"/>
      <c r="P35" s="3">
        <f t="shared" ca="1" si="0"/>
        <v>-1783</v>
      </c>
      <c r="Q35" s="5">
        <v>43776</v>
      </c>
      <c r="R35" s="3"/>
      <c r="S35" s="3"/>
      <c r="T35" s="3" t="s">
        <v>131</v>
      </c>
      <c r="U35" s="3" t="str">
        <f t="shared" si="1"/>
        <v>Contractuel</v>
      </c>
      <c r="V35" s="5">
        <v>43752</v>
      </c>
      <c r="W35" s="5">
        <v>43799</v>
      </c>
      <c r="Z35" s="5">
        <v>43752</v>
      </c>
      <c r="AA35" s="3">
        <f t="shared" si="2"/>
        <v>10</v>
      </c>
      <c r="AB35" s="3">
        <f t="shared" si="3"/>
        <v>2019</v>
      </c>
      <c r="AC35" s="3">
        <f t="shared" si="4"/>
        <v>2023</v>
      </c>
      <c r="AD35" s="7">
        <f t="shared" ca="1" si="5"/>
        <v>5.0083333333333337</v>
      </c>
      <c r="AE35" s="7" t="str">
        <f t="shared" ca="1" si="12"/>
        <v>&gt; 4</v>
      </c>
      <c r="AF35" s="5">
        <v>28544</v>
      </c>
      <c r="AG35" s="8">
        <f t="shared" ca="1" si="6"/>
        <v>46.679452054794524</v>
      </c>
      <c r="AH35" s="7" t="str">
        <f t="shared" ca="1" si="7"/>
        <v>&gt;45&lt; 55</v>
      </c>
      <c r="AI35" s="9">
        <v>12881229</v>
      </c>
      <c r="AJ35" s="10" t="s">
        <v>79</v>
      </c>
      <c r="AK35" s="9" t="s">
        <v>268</v>
      </c>
      <c r="AL35" s="5">
        <v>36292</v>
      </c>
      <c r="AM35" s="3" t="s">
        <v>93</v>
      </c>
      <c r="AN35" s="3" t="s">
        <v>65</v>
      </c>
      <c r="AO35" s="3"/>
      <c r="AP35" s="3"/>
      <c r="AS35" s="12">
        <f t="shared" si="8"/>
        <v>43752</v>
      </c>
      <c r="AT35" s="11" t="s">
        <v>66</v>
      </c>
      <c r="AU35" s="9">
        <v>3.2549999999999999</v>
      </c>
      <c r="AV35" s="14"/>
      <c r="AW35" s="15"/>
      <c r="AX35" s="16" t="s">
        <v>113</v>
      </c>
      <c r="AY35" s="14"/>
      <c r="AZ35" s="11"/>
      <c r="BA35" s="17" t="str">
        <f t="shared" si="9"/>
        <v/>
      </c>
      <c r="BB35" s="26">
        <f t="shared" si="10"/>
        <v>0</v>
      </c>
      <c r="BC35" s="11"/>
      <c r="BD35" s="11"/>
      <c r="BE35" s="11"/>
      <c r="BF35" s="5"/>
      <c r="BG35" s="27"/>
      <c r="BH35" s="27"/>
      <c r="BI35" s="27"/>
      <c r="BJ35" s="11"/>
      <c r="BK35" s="11" t="str">
        <f t="shared" si="11"/>
        <v>-</v>
      </c>
      <c r="BL35" s="11"/>
    </row>
    <row r="36" spans="1:64" x14ac:dyDescent="0.25">
      <c r="A36" s="3" t="s">
        <v>74</v>
      </c>
      <c r="B36" s="4">
        <v>35</v>
      </c>
      <c r="C36" s="3" t="s">
        <v>140</v>
      </c>
      <c r="D36" s="3" t="s">
        <v>7241</v>
      </c>
      <c r="E36" s="3" t="s">
        <v>7242</v>
      </c>
      <c r="F36" s="3"/>
      <c r="G36" s="3"/>
      <c r="H36" s="3"/>
      <c r="I36" s="3"/>
      <c r="J36" s="3"/>
      <c r="K36" s="3" t="s">
        <v>123</v>
      </c>
      <c r="L36" s="3" t="s">
        <v>77</v>
      </c>
      <c r="M36" s="3" t="s">
        <v>178</v>
      </c>
      <c r="N36" s="5">
        <v>43752</v>
      </c>
      <c r="O36" s="3"/>
      <c r="P36" s="3">
        <f t="shared" ca="1" si="0"/>
        <v>-1692</v>
      </c>
      <c r="Q36" s="5">
        <v>43866</v>
      </c>
      <c r="R36" s="3" t="s">
        <v>78</v>
      </c>
      <c r="S36" s="3"/>
      <c r="T36" s="3" t="s">
        <v>131</v>
      </c>
      <c r="U36" s="3" t="str">
        <f t="shared" si="1"/>
        <v>Contractuel</v>
      </c>
      <c r="V36" s="5">
        <v>43862</v>
      </c>
      <c r="W36" s="5">
        <v>43890</v>
      </c>
      <c r="Z36" s="5">
        <v>43752</v>
      </c>
      <c r="AA36" s="3">
        <f t="shared" si="2"/>
        <v>10</v>
      </c>
      <c r="AB36" s="3">
        <f t="shared" si="3"/>
        <v>2019</v>
      </c>
      <c r="AC36" s="3">
        <f t="shared" si="4"/>
        <v>2023</v>
      </c>
      <c r="AD36" s="7">
        <f t="shared" ca="1" si="5"/>
        <v>5.0083333333333337</v>
      </c>
      <c r="AE36" s="7" t="str">
        <f t="shared" ca="1" si="12"/>
        <v>&gt; 4</v>
      </c>
      <c r="AF36" s="5">
        <v>31257</v>
      </c>
      <c r="AG36" s="8">
        <f t="shared" ca="1" si="6"/>
        <v>39.246575342465754</v>
      </c>
      <c r="AH36" s="7" t="str">
        <f t="shared" ca="1" si="7"/>
        <v>&gt;35&lt; 45</v>
      </c>
      <c r="AI36" s="9" t="s">
        <v>269</v>
      </c>
      <c r="AJ36" s="34"/>
      <c r="AK36" s="9" t="s">
        <v>270</v>
      </c>
      <c r="AL36" s="5">
        <v>41932</v>
      </c>
      <c r="AM36" s="3" t="s">
        <v>93</v>
      </c>
      <c r="AN36" s="3" t="s">
        <v>65</v>
      </c>
      <c r="AO36" s="3"/>
      <c r="AP36" s="3"/>
      <c r="AQ36" s="11">
        <v>3</v>
      </c>
      <c r="AR36" s="11">
        <v>1</v>
      </c>
      <c r="AS36" s="12">
        <f t="shared" si="8"/>
        <v>44117.25</v>
      </c>
      <c r="AT36" s="11" t="s">
        <v>135</v>
      </c>
      <c r="AU36" s="9">
        <v>3.2549999999999999</v>
      </c>
      <c r="AV36" s="14" t="s">
        <v>67</v>
      </c>
      <c r="AW36" s="15">
        <v>90000</v>
      </c>
      <c r="AX36" s="16" t="s">
        <v>271</v>
      </c>
      <c r="AY36" s="14">
        <v>55</v>
      </c>
      <c r="AZ36" s="11" t="s">
        <v>71</v>
      </c>
      <c r="BA36" s="17" t="str">
        <f t="shared" si="9"/>
        <v>08900000544006301455</v>
      </c>
      <c r="BB36" s="26">
        <f t="shared" si="10"/>
        <v>20</v>
      </c>
      <c r="BC36" s="11" t="s">
        <v>272</v>
      </c>
      <c r="BD36" s="11" t="s">
        <v>273</v>
      </c>
      <c r="BE36" s="11"/>
      <c r="BF36" s="5"/>
      <c r="BG36" s="27"/>
      <c r="BH36" s="27"/>
      <c r="BI36" s="27"/>
      <c r="BJ36" s="11"/>
      <c r="BK36" s="11" t="str">
        <f t="shared" si="11"/>
        <v>-</v>
      </c>
      <c r="BL36" s="11"/>
    </row>
    <row r="37" spans="1:64" x14ac:dyDescent="0.25">
      <c r="A37" s="3" t="s">
        <v>74</v>
      </c>
      <c r="B37" s="4">
        <v>36</v>
      </c>
      <c r="C37" s="3" t="s">
        <v>87</v>
      </c>
      <c r="D37" s="3" t="s">
        <v>7210</v>
      </c>
      <c r="E37" s="3" t="s">
        <v>7205</v>
      </c>
      <c r="F37" s="3"/>
      <c r="G37" s="3"/>
      <c r="H37" s="3"/>
      <c r="I37" s="3"/>
      <c r="J37" s="3"/>
      <c r="K37" s="3" t="s">
        <v>123</v>
      </c>
      <c r="L37" s="3" t="s">
        <v>77</v>
      </c>
      <c r="M37" s="3" t="s">
        <v>178</v>
      </c>
      <c r="N37" s="5">
        <v>43749</v>
      </c>
      <c r="O37" s="3"/>
      <c r="P37" s="3">
        <f t="shared" ca="1" si="0"/>
        <v>-1721</v>
      </c>
      <c r="Q37" s="5">
        <v>43861</v>
      </c>
      <c r="R37" s="3" t="s">
        <v>236</v>
      </c>
      <c r="S37" s="3"/>
      <c r="T37" s="3" t="s">
        <v>131</v>
      </c>
      <c r="U37" s="3" t="str">
        <f t="shared" si="1"/>
        <v>Contractuel</v>
      </c>
      <c r="V37" s="5">
        <v>43832</v>
      </c>
      <c r="W37" s="5">
        <v>43861</v>
      </c>
      <c r="Z37" s="5">
        <v>43749</v>
      </c>
      <c r="AA37" s="3">
        <f t="shared" si="2"/>
        <v>10</v>
      </c>
      <c r="AB37" s="3">
        <f t="shared" si="3"/>
        <v>2019</v>
      </c>
      <c r="AC37" s="3">
        <f t="shared" si="4"/>
        <v>2023</v>
      </c>
      <c r="AD37" s="7">
        <f t="shared" ca="1" si="5"/>
        <v>5.0166666666666666</v>
      </c>
      <c r="AE37" s="7" t="str">
        <f t="shared" ca="1" si="12"/>
        <v>&gt; 4</v>
      </c>
      <c r="AF37" s="5">
        <v>33525</v>
      </c>
      <c r="AG37" s="8">
        <f t="shared" ca="1" si="6"/>
        <v>33.032876712328765</v>
      </c>
      <c r="AH37" s="7" t="str">
        <f t="shared" ca="1" si="7"/>
        <v>&gt;25&lt; 35</v>
      </c>
      <c r="AI37" s="9">
        <v>16259593</v>
      </c>
      <c r="AJ37" s="10" t="s">
        <v>126</v>
      </c>
      <c r="AK37" s="9" t="s">
        <v>274</v>
      </c>
      <c r="AL37" s="5">
        <v>40318</v>
      </c>
      <c r="AM37" s="3" t="s">
        <v>93</v>
      </c>
      <c r="AN37" s="3" t="s">
        <v>94</v>
      </c>
      <c r="AO37" s="3"/>
      <c r="AP37" s="3"/>
      <c r="AQ37" s="11">
        <v>3</v>
      </c>
      <c r="AR37" s="11">
        <v>1</v>
      </c>
      <c r="AS37" s="12">
        <f t="shared" si="8"/>
        <v>44114.25</v>
      </c>
      <c r="AT37" s="11" t="s">
        <v>135</v>
      </c>
      <c r="AU37" s="9">
        <v>3.2549999999999999</v>
      </c>
      <c r="AV37" s="14" t="s">
        <v>126</v>
      </c>
      <c r="AW37" s="15" t="s">
        <v>275</v>
      </c>
      <c r="AX37" s="16">
        <v>38105530104</v>
      </c>
      <c r="AY37" s="14">
        <v>68</v>
      </c>
      <c r="AZ37" s="11" t="s">
        <v>145</v>
      </c>
      <c r="BA37" s="17" t="str">
        <f t="shared" si="9"/>
        <v>07080013810553010468</v>
      </c>
      <c r="BB37" s="26">
        <f t="shared" si="10"/>
        <v>20</v>
      </c>
      <c r="BC37" s="11" t="s">
        <v>276</v>
      </c>
      <c r="BD37" s="11" t="s">
        <v>277</v>
      </c>
      <c r="BE37" s="11"/>
      <c r="BF37" s="5"/>
      <c r="BG37" s="27"/>
      <c r="BH37" s="27"/>
      <c r="BI37" s="27"/>
      <c r="BJ37" s="11"/>
      <c r="BK37" s="11" t="str">
        <f t="shared" si="11"/>
        <v>-</v>
      </c>
      <c r="BL37" s="11"/>
    </row>
    <row r="38" spans="1:64" x14ac:dyDescent="0.25">
      <c r="A38" s="3" t="s">
        <v>74</v>
      </c>
      <c r="B38" s="4">
        <v>37</v>
      </c>
      <c r="C38" s="3" t="s">
        <v>87</v>
      </c>
      <c r="D38" s="3" t="s">
        <v>7243</v>
      </c>
      <c r="E38" s="3" t="s">
        <v>7244</v>
      </c>
      <c r="F38" s="3"/>
      <c r="G38" s="3"/>
      <c r="H38" s="3"/>
      <c r="I38" s="3"/>
      <c r="J38" s="3"/>
      <c r="K38" s="3" t="s">
        <v>123</v>
      </c>
      <c r="L38" s="3" t="s">
        <v>77</v>
      </c>
      <c r="M38" s="3" t="s">
        <v>178</v>
      </c>
      <c r="N38" s="5">
        <v>43749</v>
      </c>
      <c r="O38" s="3"/>
      <c r="P38" s="3">
        <f t="shared" ca="1" si="0"/>
        <v>-1721</v>
      </c>
      <c r="Q38" s="5">
        <v>43826</v>
      </c>
      <c r="R38" s="3"/>
      <c r="S38" s="3"/>
      <c r="T38" s="3" t="s">
        <v>131</v>
      </c>
      <c r="U38" s="3" t="str">
        <f t="shared" si="1"/>
        <v>Contractuel</v>
      </c>
      <c r="V38" s="5">
        <v>43831</v>
      </c>
      <c r="W38" s="5">
        <v>43861</v>
      </c>
      <c r="Z38" s="5">
        <v>43749</v>
      </c>
      <c r="AA38" s="3">
        <f t="shared" si="2"/>
        <v>10</v>
      </c>
      <c r="AB38" s="3">
        <f t="shared" si="3"/>
        <v>2019</v>
      </c>
      <c r="AC38" s="3">
        <f t="shared" si="4"/>
        <v>2023</v>
      </c>
      <c r="AD38" s="7">
        <f t="shared" ca="1" si="5"/>
        <v>5.0166666666666666</v>
      </c>
      <c r="AE38" s="7" t="str">
        <f t="shared" ca="1" si="12"/>
        <v>&gt; 4</v>
      </c>
      <c r="AF38" s="5">
        <v>32901</v>
      </c>
      <c r="AG38" s="8">
        <f t="shared" ca="1" si="6"/>
        <v>34.742465753424661</v>
      </c>
      <c r="AH38" s="7" t="str">
        <f t="shared" ca="1" si="7"/>
        <v>&gt;25&lt; 35</v>
      </c>
      <c r="AI38" s="9">
        <v>16021338</v>
      </c>
      <c r="AJ38" s="10" t="s">
        <v>62</v>
      </c>
      <c r="AK38" s="9" t="s">
        <v>278</v>
      </c>
      <c r="AL38" s="5">
        <v>39259</v>
      </c>
      <c r="AM38" s="3" t="s">
        <v>93</v>
      </c>
      <c r="AN38" s="3" t="s">
        <v>94</v>
      </c>
      <c r="AO38" s="3"/>
      <c r="AP38" s="3"/>
      <c r="AQ38" s="11">
        <v>3</v>
      </c>
      <c r="AR38" s="11">
        <v>1</v>
      </c>
      <c r="AS38" s="12">
        <f t="shared" si="8"/>
        <v>44114.25</v>
      </c>
      <c r="AT38" s="11" t="s">
        <v>135</v>
      </c>
      <c r="AU38" s="9">
        <v>3.2549999999999999</v>
      </c>
      <c r="AV38" s="14" t="s">
        <v>79</v>
      </c>
      <c r="AW38" s="15">
        <v>11818</v>
      </c>
      <c r="AX38" s="16">
        <v>60034544585</v>
      </c>
      <c r="AY38" s="14">
        <v>47</v>
      </c>
      <c r="AZ38" s="11" t="s">
        <v>128</v>
      </c>
      <c r="BA38" s="17" t="str">
        <f t="shared" si="9"/>
        <v>04118186003454458547</v>
      </c>
      <c r="BB38" s="26">
        <f t="shared" si="10"/>
        <v>20</v>
      </c>
      <c r="BC38" s="11" t="s">
        <v>279</v>
      </c>
      <c r="BD38" s="11" t="s">
        <v>280</v>
      </c>
      <c r="BE38" s="11"/>
      <c r="BF38" s="5"/>
      <c r="BG38" s="27"/>
      <c r="BH38" s="27"/>
      <c r="BI38" s="27"/>
      <c r="BJ38" s="11"/>
      <c r="BK38" s="11" t="str">
        <f t="shared" si="11"/>
        <v>-</v>
      </c>
      <c r="BL38" s="11"/>
    </row>
    <row r="39" spans="1:64" x14ac:dyDescent="0.25">
      <c r="A39" s="3" t="s">
        <v>74</v>
      </c>
      <c r="B39" s="4">
        <v>38</v>
      </c>
      <c r="C39" s="3" t="s">
        <v>87</v>
      </c>
      <c r="D39" s="3" t="s">
        <v>7245</v>
      </c>
      <c r="E39" s="3" t="s">
        <v>7246</v>
      </c>
      <c r="F39" s="3"/>
      <c r="G39" s="3"/>
      <c r="H39" s="3"/>
      <c r="I39" s="3"/>
      <c r="J39" s="3"/>
      <c r="K39" s="3" t="s">
        <v>123</v>
      </c>
      <c r="L39" s="3" t="s">
        <v>77</v>
      </c>
      <c r="M39" s="3" t="s">
        <v>178</v>
      </c>
      <c r="N39" s="5">
        <v>43752</v>
      </c>
      <c r="O39" s="3"/>
      <c r="P39" s="3">
        <f t="shared" ca="1" si="0"/>
        <v>-1721</v>
      </c>
      <c r="Q39" s="5">
        <v>43861</v>
      </c>
      <c r="R39" s="3" t="s">
        <v>236</v>
      </c>
      <c r="S39" s="3"/>
      <c r="T39" s="3" t="s">
        <v>131</v>
      </c>
      <c r="U39" s="3" t="str">
        <f t="shared" si="1"/>
        <v>Contractuel</v>
      </c>
      <c r="V39" s="5">
        <v>43831</v>
      </c>
      <c r="W39" s="5">
        <v>43861</v>
      </c>
      <c r="Z39" s="5">
        <v>43752</v>
      </c>
      <c r="AA39" s="3">
        <f t="shared" si="2"/>
        <v>10</v>
      </c>
      <c r="AB39" s="3">
        <f t="shared" si="3"/>
        <v>2019</v>
      </c>
      <c r="AC39" s="3">
        <f t="shared" si="4"/>
        <v>2023</v>
      </c>
      <c r="AD39" s="7">
        <f t="shared" ca="1" si="5"/>
        <v>5.0083333333333337</v>
      </c>
      <c r="AE39" s="7" t="str">
        <f t="shared" ca="1" si="12"/>
        <v>&gt; 4</v>
      </c>
      <c r="AF39" s="5">
        <v>34388</v>
      </c>
      <c r="AG39" s="8">
        <f t="shared" ca="1" si="6"/>
        <v>30.668493150684931</v>
      </c>
      <c r="AH39" s="7" t="str">
        <f t="shared" ca="1" si="7"/>
        <v>&gt;25&lt; 35</v>
      </c>
      <c r="AI39" s="9">
        <v>16927467</v>
      </c>
      <c r="AJ39" s="10" t="s">
        <v>159</v>
      </c>
      <c r="AK39" s="9" t="s">
        <v>281</v>
      </c>
      <c r="AL39" s="5">
        <v>40726</v>
      </c>
      <c r="AM39" s="3" t="s">
        <v>93</v>
      </c>
      <c r="AN39" s="3" t="s">
        <v>94</v>
      </c>
      <c r="AO39" s="3"/>
      <c r="AP39" s="3"/>
      <c r="AQ39" s="11">
        <v>3</v>
      </c>
      <c r="AR39" s="11">
        <v>1</v>
      </c>
      <c r="AS39" s="12">
        <f t="shared" si="8"/>
        <v>44117.25</v>
      </c>
      <c r="AT39" s="11" t="s">
        <v>135</v>
      </c>
      <c r="AU39" s="9">
        <v>3.2549999999999999</v>
      </c>
      <c r="AV39" s="14" t="s">
        <v>91</v>
      </c>
      <c r="AW39" s="15" t="s">
        <v>136</v>
      </c>
      <c r="AX39" s="16" t="s">
        <v>282</v>
      </c>
      <c r="AY39" s="14">
        <v>76</v>
      </c>
      <c r="AZ39" s="11" t="s">
        <v>191</v>
      </c>
      <c r="BA39" s="17" t="str">
        <f t="shared" si="9"/>
        <v>05042000110701176176</v>
      </c>
      <c r="BB39" s="26">
        <f t="shared" si="10"/>
        <v>20</v>
      </c>
      <c r="BC39" s="11" t="s">
        <v>283</v>
      </c>
      <c r="BD39" s="11" t="s">
        <v>100</v>
      </c>
      <c r="BE39" s="11"/>
      <c r="BF39" s="5"/>
      <c r="BG39" s="27"/>
      <c r="BH39" s="27"/>
      <c r="BI39" s="27"/>
      <c r="BJ39" s="11"/>
      <c r="BK39" s="11" t="str">
        <f t="shared" si="11"/>
        <v>-</v>
      </c>
      <c r="BL39" s="11"/>
    </row>
    <row r="40" spans="1:64" x14ac:dyDescent="0.25">
      <c r="A40" s="3" t="s">
        <v>74</v>
      </c>
      <c r="B40" s="4">
        <v>39</v>
      </c>
      <c r="C40" s="3" t="s">
        <v>87</v>
      </c>
      <c r="D40" s="3" t="s">
        <v>7247</v>
      </c>
      <c r="E40" s="3" t="s">
        <v>7248</v>
      </c>
      <c r="F40" s="3"/>
      <c r="G40" s="3"/>
      <c r="H40" s="3"/>
      <c r="I40" s="3"/>
      <c r="J40" s="3" t="s">
        <v>157</v>
      </c>
      <c r="K40" s="3" t="s">
        <v>123</v>
      </c>
      <c r="L40" s="3" t="s">
        <v>77</v>
      </c>
      <c r="M40" s="3" t="s">
        <v>158</v>
      </c>
      <c r="N40" s="5">
        <v>43752</v>
      </c>
      <c r="O40" s="3"/>
      <c r="P40" s="3">
        <f t="shared" ca="1" si="0"/>
        <v>-1143</v>
      </c>
      <c r="Q40" s="5">
        <v>44411</v>
      </c>
      <c r="R40" s="3" t="s">
        <v>284</v>
      </c>
      <c r="S40" s="3"/>
      <c r="T40" s="3" t="s">
        <v>131</v>
      </c>
      <c r="U40" s="3" t="str">
        <f t="shared" si="1"/>
        <v>Contractuel</v>
      </c>
      <c r="V40" s="5">
        <v>44378</v>
      </c>
      <c r="W40" s="5">
        <v>44439</v>
      </c>
      <c r="Z40" s="5">
        <v>43752</v>
      </c>
      <c r="AA40" s="3">
        <f t="shared" si="2"/>
        <v>10</v>
      </c>
      <c r="AB40" s="3">
        <f t="shared" si="3"/>
        <v>2019</v>
      </c>
      <c r="AC40" s="3">
        <f t="shared" si="4"/>
        <v>2023</v>
      </c>
      <c r="AD40" s="7">
        <f t="shared" ca="1" si="5"/>
        <v>5.0083333333333337</v>
      </c>
      <c r="AE40" s="7" t="str">
        <f t="shared" ca="1" si="12"/>
        <v>&gt; 4</v>
      </c>
      <c r="AF40" s="5">
        <v>32060</v>
      </c>
      <c r="AG40" s="8">
        <f t="shared" ca="1" si="6"/>
        <v>37.046575342465751</v>
      </c>
      <c r="AH40" s="7" t="str">
        <f t="shared" ca="1" si="7"/>
        <v>&gt;35&lt; 45</v>
      </c>
      <c r="AI40" s="9">
        <v>12880557</v>
      </c>
      <c r="AJ40" s="10" t="s">
        <v>67</v>
      </c>
      <c r="AK40" s="9" t="s">
        <v>285</v>
      </c>
      <c r="AL40" s="5">
        <v>43169</v>
      </c>
      <c r="AM40" s="3" t="s">
        <v>93</v>
      </c>
      <c r="AN40" s="3" t="s">
        <v>94</v>
      </c>
      <c r="AO40" s="3"/>
      <c r="AP40" s="3"/>
      <c r="AQ40" s="11">
        <v>3</v>
      </c>
      <c r="AR40" s="11">
        <v>2</v>
      </c>
      <c r="AS40" s="12">
        <f t="shared" si="8"/>
        <v>44482.5</v>
      </c>
      <c r="AT40" s="11" t="s">
        <v>135</v>
      </c>
      <c r="AU40" s="9">
        <v>3.2549999999999999</v>
      </c>
      <c r="AV40" s="14" t="s">
        <v>67</v>
      </c>
      <c r="AW40" s="15" t="s">
        <v>286</v>
      </c>
      <c r="AX40" s="16" t="s">
        <v>287</v>
      </c>
      <c r="AY40" s="14">
        <v>67</v>
      </c>
      <c r="AZ40" s="11" t="s">
        <v>71</v>
      </c>
      <c r="BA40" s="17" t="str">
        <f t="shared" si="9"/>
        <v>08047020024001783067</v>
      </c>
      <c r="BB40" s="26">
        <f t="shared" si="10"/>
        <v>20</v>
      </c>
      <c r="BC40" s="31" t="s">
        <v>288</v>
      </c>
      <c r="BD40" s="11" t="s">
        <v>73</v>
      </c>
      <c r="BE40" s="11">
        <v>2082</v>
      </c>
      <c r="BF40" s="5"/>
      <c r="BG40" s="21">
        <v>58277542</v>
      </c>
      <c r="BH40" s="21"/>
      <c r="BI40" s="27"/>
      <c r="BJ40" s="11" t="s">
        <v>207</v>
      </c>
      <c r="BK40" s="11" t="str">
        <f t="shared" si="11"/>
        <v>A-</v>
      </c>
      <c r="BL40" s="11"/>
    </row>
    <row r="41" spans="1:64" x14ac:dyDescent="0.25">
      <c r="A41" s="3" t="s">
        <v>74</v>
      </c>
      <c r="B41" s="4">
        <v>40</v>
      </c>
      <c r="C41" s="3" t="s">
        <v>140</v>
      </c>
      <c r="D41" s="3" t="s">
        <v>7249</v>
      </c>
      <c r="E41" s="3" t="s">
        <v>7250</v>
      </c>
      <c r="F41" s="3"/>
      <c r="G41" s="3"/>
      <c r="H41" s="3"/>
      <c r="I41" s="3"/>
      <c r="J41" s="3"/>
      <c r="K41" s="3" t="s">
        <v>123</v>
      </c>
      <c r="L41" s="3" t="s">
        <v>77</v>
      </c>
      <c r="M41" s="3" t="s">
        <v>158</v>
      </c>
      <c r="N41" s="5">
        <v>43749</v>
      </c>
      <c r="O41" s="3"/>
      <c r="P41" s="3">
        <f t="shared" ca="1" si="0"/>
        <v>-1631</v>
      </c>
      <c r="Q41" s="5">
        <v>43952</v>
      </c>
      <c r="R41" s="3" t="s">
        <v>289</v>
      </c>
      <c r="S41" s="3"/>
      <c r="T41" s="3" t="s">
        <v>131</v>
      </c>
      <c r="U41" s="3" t="str">
        <f t="shared" si="1"/>
        <v>Contractuel</v>
      </c>
      <c r="V41" s="5">
        <v>43922</v>
      </c>
      <c r="W41" s="5">
        <v>43951</v>
      </c>
      <c r="Z41" s="5">
        <v>43749</v>
      </c>
      <c r="AA41" s="3">
        <f t="shared" si="2"/>
        <v>10</v>
      </c>
      <c r="AB41" s="3">
        <f t="shared" si="3"/>
        <v>2019</v>
      </c>
      <c r="AC41" s="3">
        <f t="shared" si="4"/>
        <v>2023</v>
      </c>
      <c r="AD41" s="7">
        <f t="shared" ca="1" si="5"/>
        <v>5.0166666666666666</v>
      </c>
      <c r="AE41" s="7" t="str">
        <f t="shared" ca="1" si="12"/>
        <v>&gt; 4</v>
      </c>
      <c r="AF41" s="5">
        <v>28891</v>
      </c>
      <c r="AG41" s="8">
        <f t="shared" ca="1" si="6"/>
        <v>45.728767123287675</v>
      </c>
      <c r="AH41" s="7" t="str">
        <f t="shared" ca="1" si="7"/>
        <v>&gt;45&lt; 55</v>
      </c>
      <c r="AI41" s="9">
        <v>12530173</v>
      </c>
      <c r="AJ41" s="10" t="s">
        <v>70</v>
      </c>
      <c r="AK41" s="9" t="s">
        <v>290</v>
      </c>
      <c r="AL41" s="5">
        <v>43132</v>
      </c>
      <c r="AM41" s="3" t="s">
        <v>93</v>
      </c>
      <c r="AN41" s="3" t="s">
        <v>65</v>
      </c>
      <c r="AO41" s="3">
        <v>1</v>
      </c>
      <c r="AP41" s="3"/>
      <c r="AQ41" s="11">
        <v>3</v>
      </c>
      <c r="AR41" s="11">
        <v>1</v>
      </c>
      <c r="AS41" s="12">
        <f t="shared" si="8"/>
        <v>44114.25</v>
      </c>
      <c r="AT41" s="11" t="s">
        <v>135</v>
      </c>
      <c r="AU41" s="9">
        <v>3.2549999999999999</v>
      </c>
      <c r="AV41" s="14">
        <v>17</v>
      </c>
      <c r="AW41" s="15" t="s">
        <v>169</v>
      </c>
      <c r="AX41" s="16" t="s">
        <v>291</v>
      </c>
      <c r="AY41" s="14" t="s">
        <v>79</v>
      </c>
      <c r="AZ41" s="11" t="s">
        <v>171</v>
      </c>
      <c r="BA41" s="17" t="str">
        <f t="shared" si="9"/>
        <v>17001000000013350104</v>
      </c>
      <c r="BB41" s="26">
        <f t="shared" si="10"/>
        <v>20</v>
      </c>
      <c r="BC41" s="11" t="s">
        <v>292</v>
      </c>
      <c r="BD41" s="11" t="s">
        <v>100</v>
      </c>
      <c r="BE41" s="11"/>
      <c r="BF41" s="5"/>
      <c r="BG41" s="27">
        <v>26153361</v>
      </c>
      <c r="BH41" s="27"/>
      <c r="BI41" s="27"/>
      <c r="BJ41" s="11" t="s">
        <v>293</v>
      </c>
      <c r="BK41" s="11" t="str">
        <f t="shared" si="11"/>
        <v>-</v>
      </c>
      <c r="BL41" s="11"/>
    </row>
    <row r="42" spans="1:64" x14ac:dyDescent="0.25">
      <c r="A42" s="3" t="s">
        <v>74</v>
      </c>
      <c r="B42" s="4">
        <v>41</v>
      </c>
      <c r="C42" s="3" t="s">
        <v>87</v>
      </c>
      <c r="D42" s="3" t="s">
        <v>7251</v>
      </c>
      <c r="E42" s="3" t="s">
        <v>7252</v>
      </c>
      <c r="F42" s="3"/>
      <c r="G42" s="3"/>
      <c r="H42" s="3"/>
      <c r="I42" s="3"/>
      <c r="J42" s="3"/>
      <c r="K42" s="3" t="s">
        <v>123</v>
      </c>
      <c r="L42" s="3" t="s">
        <v>77</v>
      </c>
      <c r="M42" s="3" t="s">
        <v>178</v>
      </c>
      <c r="N42" s="5">
        <v>43749</v>
      </c>
      <c r="O42" s="3"/>
      <c r="P42" s="3">
        <f t="shared" ca="1" si="0"/>
        <v>-1661</v>
      </c>
      <c r="Q42" s="5">
        <v>43859</v>
      </c>
      <c r="R42" s="3" t="s">
        <v>236</v>
      </c>
      <c r="S42" s="3"/>
      <c r="T42" s="3" t="s">
        <v>131</v>
      </c>
      <c r="U42" s="3" t="str">
        <f t="shared" si="1"/>
        <v>Contractuel</v>
      </c>
      <c r="V42" s="5">
        <v>43862</v>
      </c>
      <c r="W42" s="5">
        <v>43921</v>
      </c>
      <c r="Z42" s="5">
        <v>43749</v>
      </c>
      <c r="AA42" s="3">
        <f t="shared" si="2"/>
        <v>10</v>
      </c>
      <c r="AB42" s="3">
        <f t="shared" si="3"/>
        <v>2019</v>
      </c>
      <c r="AC42" s="3">
        <f t="shared" si="4"/>
        <v>2023</v>
      </c>
      <c r="AD42" s="7">
        <f t="shared" ca="1" si="5"/>
        <v>5.0166666666666666</v>
      </c>
      <c r="AE42" s="7" t="str">
        <f t="shared" ca="1" si="12"/>
        <v>&gt; 4</v>
      </c>
      <c r="AF42" s="5">
        <v>35391</v>
      </c>
      <c r="AG42" s="8">
        <f t="shared" ca="1" si="6"/>
        <v>27.920547945205481</v>
      </c>
      <c r="AH42" s="7" t="str">
        <f t="shared" ca="1" si="7"/>
        <v>&gt;25&lt; 35</v>
      </c>
      <c r="AI42" s="9">
        <v>16868916</v>
      </c>
      <c r="AJ42" s="10" t="s">
        <v>91</v>
      </c>
      <c r="AK42" s="9" t="s">
        <v>294</v>
      </c>
      <c r="AL42" s="5">
        <v>41334</v>
      </c>
      <c r="AM42" s="3" t="s">
        <v>93</v>
      </c>
      <c r="AN42" s="3" t="s">
        <v>94</v>
      </c>
      <c r="AO42" s="3"/>
      <c r="AP42" s="3"/>
      <c r="AQ42" s="11">
        <v>3</v>
      </c>
      <c r="AR42" s="11">
        <v>1</v>
      </c>
      <c r="AS42" s="12">
        <f t="shared" si="8"/>
        <v>44114.25</v>
      </c>
      <c r="AT42" s="11" t="s">
        <v>135</v>
      </c>
      <c r="AU42" s="9">
        <v>3.2549999999999999</v>
      </c>
      <c r="AV42" s="14" t="s">
        <v>67</v>
      </c>
      <c r="AW42" s="15">
        <v>14201</v>
      </c>
      <c r="AX42" s="16">
        <v>30440006395</v>
      </c>
      <c r="AY42" s="14">
        <v>58</v>
      </c>
      <c r="AZ42" s="11" t="s">
        <v>71</v>
      </c>
      <c r="BA42" s="17" t="str">
        <f t="shared" si="9"/>
        <v>08142013044000639558</v>
      </c>
      <c r="BB42" s="26">
        <f t="shared" si="10"/>
        <v>20</v>
      </c>
      <c r="BC42" s="11" t="s">
        <v>295</v>
      </c>
      <c r="BD42" s="11" t="s">
        <v>207</v>
      </c>
      <c r="BE42" s="11"/>
      <c r="BF42" s="5"/>
      <c r="BG42" s="27"/>
      <c r="BH42" s="27"/>
      <c r="BI42" s="27"/>
      <c r="BJ42" s="11"/>
      <c r="BK42" s="11" t="str">
        <f t="shared" si="11"/>
        <v>-</v>
      </c>
      <c r="BL42" s="11"/>
    </row>
    <row r="43" spans="1:64" x14ac:dyDescent="0.25">
      <c r="A43" s="3" t="s">
        <v>74</v>
      </c>
      <c r="B43" s="4">
        <v>42</v>
      </c>
      <c r="C43" s="3" t="s">
        <v>87</v>
      </c>
      <c r="D43" s="3" t="s">
        <v>7253</v>
      </c>
      <c r="E43" s="3" t="s">
        <v>7248</v>
      </c>
      <c r="F43" s="3"/>
      <c r="G43" s="3"/>
      <c r="H43" s="3"/>
      <c r="I43" s="3"/>
      <c r="J43" s="3" t="s">
        <v>157</v>
      </c>
      <c r="K43" s="3" t="s">
        <v>123</v>
      </c>
      <c r="L43" s="3" t="s">
        <v>77</v>
      </c>
      <c r="M43" s="3" t="s">
        <v>158</v>
      </c>
      <c r="N43" s="5">
        <v>43749</v>
      </c>
      <c r="O43" s="3"/>
      <c r="P43" s="3">
        <f t="shared" ca="1" si="0"/>
        <v>-1021</v>
      </c>
      <c r="Q43" s="5">
        <v>44509</v>
      </c>
      <c r="R43" s="3" t="s">
        <v>296</v>
      </c>
      <c r="S43" s="3"/>
      <c r="T43" s="3" t="s">
        <v>131</v>
      </c>
      <c r="U43" s="3" t="str">
        <f t="shared" si="1"/>
        <v>Contractuel</v>
      </c>
      <c r="V43" s="5">
        <v>44501</v>
      </c>
      <c r="W43" s="5">
        <v>44561</v>
      </c>
      <c r="Z43" s="5">
        <v>43749</v>
      </c>
      <c r="AA43" s="3">
        <f t="shared" si="2"/>
        <v>10</v>
      </c>
      <c r="AB43" s="3">
        <f t="shared" si="3"/>
        <v>2019</v>
      </c>
      <c r="AC43" s="3">
        <f t="shared" si="4"/>
        <v>2023</v>
      </c>
      <c r="AD43" s="7">
        <f t="shared" ca="1" si="5"/>
        <v>5.0166666666666666</v>
      </c>
      <c r="AE43" s="7" t="str">
        <f t="shared" ca="1" si="12"/>
        <v>&gt; 4</v>
      </c>
      <c r="AF43" s="5">
        <v>35091</v>
      </c>
      <c r="AG43" s="8">
        <f t="shared" ca="1" si="6"/>
        <v>28.742465753424657</v>
      </c>
      <c r="AH43" s="7" t="str">
        <f t="shared" ca="1" si="7"/>
        <v>&gt;25&lt; 35</v>
      </c>
      <c r="AI43" s="9">
        <v>16867401</v>
      </c>
      <c r="AJ43" s="10" t="s">
        <v>141</v>
      </c>
      <c r="AK43" s="9" t="s">
        <v>297</v>
      </c>
      <c r="AL43" s="5">
        <v>41180</v>
      </c>
      <c r="AM43" s="3" t="s">
        <v>93</v>
      </c>
      <c r="AN43" s="3" t="s">
        <v>94</v>
      </c>
      <c r="AO43" s="3"/>
      <c r="AP43" s="3"/>
      <c r="AQ43" s="11">
        <v>3</v>
      </c>
      <c r="AR43" s="11">
        <v>2</v>
      </c>
      <c r="AS43" s="12">
        <f t="shared" si="8"/>
        <v>44479.5</v>
      </c>
      <c r="AT43" s="11" t="s">
        <v>135</v>
      </c>
      <c r="AU43" s="9">
        <v>3.2549999999999999</v>
      </c>
      <c r="AV43" s="14" t="s">
        <v>91</v>
      </c>
      <c r="AW43" s="15" t="s">
        <v>136</v>
      </c>
      <c r="AX43" s="16" t="s">
        <v>298</v>
      </c>
      <c r="AY43" s="14">
        <v>49</v>
      </c>
      <c r="AZ43" s="11" t="s">
        <v>191</v>
      </c>
      <c r="BA43" s="17" t="str">
        <f t="shared" si="9"/>
        <v>05042000110701177049</v>
      </c>
      <c r="BB43" s="26">
        <f t="shared" si="10"/>
        <v>20</v>
      </c>
      <c r="BC43" s="31" t="s">
        <v>299</v>
      </c>
      <c r="BD43" s="11" t="s">
        <v>277</v>
      </c>
      <c r="BE43" s="11"/>
      <c r="BF43" s="5"/>
      <c r="BG43" s="40">
        <v>22826355</v>
      </c>
      <c r="BH43" s="40"/>
      <c r="BI43" s="27"/>
      <c r="BJ43" s="11" t="s">
        <v>300</v>
      </c>
      <c r="BK43" s="11" t="str">
        <f t="shared" si="11"/>
        <v>A-</v>
      </c>
      <c r="BL43" s="11"/>
    </row>
    <row r="44" spans="1:64" x14ac:dyDescent="0.25">
      <c r="A44" s="3" t="s">
        <v>56</v>
      </c>
      <c r="B44" s="4">
        <v>43</v>
      </c>
      <c r="C44" s="3" t="s">
        <v>140</v>
      </c>
      <c r="D44" s="3" t="s">
        <v>7213</v>
      </c>
      <c r="E44" s="3" t="s">
        <v>7254</v>
      </c>
      <c r="F44" s="3"/>
      <c r="G44" s="3"/>
      <c r="H44" s="3"/>
      <c r="I44" s="3"/>
      <c r="J44" s="3"/>
      <c r="K44" s="3" t="s">
        <v>76</v>
      </c>
      <c r="L44" s="3" t="s">
        <v>77</v>
      </c>
      <c r="M44" s="3" t="s">
        <v>158</v>
      </c>
      <c r="N44" s="5">
        <v>43752</v>
      </c>
      <c r="O44" s="5">
        <v>45198</v>
      </c>
      <c r="P44" s="3" t="str">
        <f t="shared" ca="1" si="0"/>
        <v/>
      </c>
      <c r="Q44" s="5"/>
      <c r="R44" s="3"/>
      <c r="S44" s="5"/>
      <c r="T44" s="6" t="s">
        <v>61</v>
      </c>
      <c r="U44" s="3" t="str">
        <f t="shared" si="1"/>
        <v>Titulaire</v>
      </c>
      <c r="V44" s="5">
        <v>45167</v>
      </c>
      <c r="W44" s="5"/>
      <c r="Z44" s="5">
        <v>43752</v>
      </c>
      <c r="AA44" s="3">
        <f t="shared" si="2"/>
        <v>10</v>
      </c>
      <c r="AB44" s="3">
        <f t="shared" si="3"/>
        <v>2019</v>
      </c>
      <c r="AC44" s="3">
        <f t="shared" si="4"/>
        <v>2023</v>
      </c>
      <c r="AD44" s="7">
        <f t="shared" ca="1" si="5"/>
        <v>5.0083333333333337</v>
      </c>
      <c r="AE44" s="7" t="str">
        <f t="shared" ca="1" si="12"/>
        <v>&gt; 4</v>
      </c>
      <c r="AF44" s="5">
        <v>32787</v>
      </c>
      <c r="AG44" s="8">
        <f t="shared" ca="1" si="6"/>
        <v>35.054794520547944</v>
      </c>
      <c r="AH44" s="7" t="str">
        <f t="shared" ca="1" si="7"/>
        <v>&gt;35&lt; 45</v>
      </c>
      <c r="AI44" s="9">
        <v>16688336</v>
      </c>
      <c r="AJ44" s="10" t="s">
        <v>141</v>
      </c>
      <c r="AK44" s="9" t="s">
        <v>301</v>
      </c>
      <c r="AL44" s="5">
        <v>43420</v>
      </c>
      <c r="AM44" s="3" t="s">
        <v>93</v>
      </c>
      <c r="AN44" s="3" t="s">
        <v>65</v>
      </c>
      <c r="AO44" s="3"/>
      <c r="AP44" s="3"/>
      <c r="AQ44">
        <v>6</v>
      </c>
      <c r="AR44" s="11">
        <v>3</v>
      </c>
      <c r="AS44" s="12">
        <f t="shared" si="8"/>
        <v>44847.75</v>
      </c>
      <c r="AT44" s="11" t="s">
        <v>135</v>
      </c>
      <c r="AU44" s="13">
        <v>3.383</v>
      </c>
      <c r="AV44" s="14" t="s">
        <v>195</v>
      </c>
      <c r="AW44" s="15" t="s">
        <v>169</v>
      </c>
      <c r="AX44" s="16" t="s">
        <v>302</v>
      </c>
      <c r="AY44" s="14" t="s">
        <v>62</v>
      </c>
      <c r="AZ44" s="11" t="s">
        <v>171</v>
      </c>
      <c r="BA44" s="17" t="str">
        <f t="shared" si="9"/>
        <v>17001000000145483601</v>
      </c>
      <c r="BB44" s="26">
        <f t="shared" si="10"/>
        <v>20</v>
      </c>
      <c r="BC44" s="19" t="s">
        <v>303</v>
      </c>
      <c r="BD44" s="20" t="s">
        <v>73</v>
      </c>
      <c r="BE44" s="11">
        <v>1145</v>
      </c>
      <c r="BF44" s="5">
        <v>45230</v>
      </c>
      <c r="BG44" s="21">
        <v>93879678</v>
      </c>
      <c r="BH44" s="21">
        <v>97762930</v>
      </c>
      <c r="BI44" s="27"/>
      <c r="BJ44" s="11" t="s">
        <v>304</v>
      </c>
      <c r="BK44" s="11" t="str">
        <f t="shared" si="11"/>
        <v>-</v>
      </c>
      <c r="BL44" s="11" t="s">
        <v>167</v>
      </c>
    </row>
    <row r="45" spans="1:64" x14ac:dyDescent="0.25">
      <c r="A45" s="3" t="s">
        <v>74</v>
      </c>
      <c r="B45" s="4">
        <v>44</v>
      </c>
      <c r="C45" s="3" t="s">
        <v>87</v>
      </c>
      <c r="D45" s="3" t="s">
        <v>7255</v>
      </c>
      <c r="E45" s="3" t="s">
        <v>7256</v>
      </c>
      <c r="F45" s="3"/>
      <c r="G45" s="3"/>
      <c r="H45" s="3"/>
      <c r="I45" s="3"/>
      <c r="J45" s="3"/>
      <c r="K45" s="3" t="s">
        <v>123</v>
      </c>
      <c r="L45" s="3" t="s">
        <v>77</v>
      </c>
      <c r="M45" s="3" t="s">
        <v>178</v>
      </c>
      <c r="N45" s="5">
        <v>43752</v>
      </c>
      <c r="O45" s="3"/>
      <c r="P45" s="3">
        <f t="shared" ca="1" si="0"/>
        <v>-1752</v>
      </c>
      <c r="Q45" s="5">
        <v>43813</v>
      </c>
      <c r="R45" s="3"/>
      <c r="S45" s="3"/>
      <c r="T45" s="3" t="s">
        <v>131</v>
      </c>
      <c r="U45" s="3" t="str">
        <f t="shared" si="1"/>
        <v>Contractuel</v>
      </c>
      <c r="V45" s="5">
        <v>43801</v>
      </c>
      <c r="W45" s="5">
        <v>43830</v>
      </c>
      <c r="Z45" s="5">
        <v>43752</v>
      </c>
      <c r="AA45" s="3">
        <f t="shared" si="2"/>
        <v>10</v>
      </c>
      <c r="AB45" s="3">
        <f t="shared" si="3"/>
        <v>2019</v>
      </c>
      <c r="AC45" s="3">
        <f t="shared" si="4"/>
        <v>2023</v>
      </c>
      <c r="AD45" s="7">
        <f t="shared" ca="1" si="5"/>
        <v>5.0083333333333337</v>
      </c>
      <c r="AE45" s="7" t="str">
        <f t="shared" ca="1" si="12"/>
        <v>&gt; 4</v>
      </c>
      <c r="AF45" s="5">
        <v>35491</v>
      </c>
      <c r="AG45" s="8">
        <f t="shared" ca="1" si="6"/>
        <v>27.646575342465752</v>
      </c>
      <c r="AH45" s="7" t="str">
        <f t="shared" ca="1" si="7"/>
        <v>&gt;25&lt; 35</v>
      </c>
      <c r="AI45" s="9"/>
      <c r="AJ45" s="34"/>
      <c r="AK45" s="9" t="s">
        <v>305</v>
      </c>
      <c r="AL45" s="5">
        <v>41708</v>
      </c>
      <c r="AM45" s="3" t="s">
        <v>93</v>
      </c>
      <c r="AN45" s="3" t="s">
        <v>94</v>
      </c>
      <c r="AO45" s="3"/>
      <c r="AP45" s="3"/>
      <c r="AS45" s="12">
        <f t="shared" si="8"/>
        <v>43752</v>
      </c>
      <c r="AT45" s="11" t="s">
        <v>135</v>
      </c>
      <c r="AU45" s="9">
        <v>3.2549999999999999</v>
      </c>
      <c r="AV45" s="14" t="s">
        <v>67</v>
      </c>
      <c r="AW45" s="15">
        <v>90701</v>
      </c>
      <c r="AX45" s="16" t="s">
        <v>306</v>
      </c>
      <c r="AY45" s="14">
        <v>79</v>
      </c>
      <c r="AZ45" s="11" t="s">
        <v>71</v>
      </c>
      <c r="BA45" s="17" t="str">
        <f t="shared" si="9"/>
        <v>08907010014004070879</v>
      </c>
      <c r="BB45" s="26">
        <f t="shared" si="10"/>
        <v>20</v>
      </c>
      <c r="BC45" s="11"/>
      <c r="BD45" s="11"/>
      <c r="BE45" s="11"/>
      <c r="BF45" s="5"/>
      <c r="BG45" s="27"/>
      <c r="BH45" s="27"/>
      <c r="BI45" s="27"/>
      <c r="BJ45" s="11"/>
      <c r="BK45" s="11" t="str">
        <f t="shared" si="11"/>
        <v>-</v>
      </c>
      <c r="BL45" s="11"/>
    </row>
    <row r="46" spans="1:64" x14ac:dyDescent="0.25">
      <c r="A46" s="3" t="s">
        <v>74</v>
      </c>
      <c r="B46" s="4">
        <v>45</v>
      </c>
      <c r="C46" s="3" t="s">
        <v>140</v>
      </c>
      <c r="D46" s="3" t="s">
        <v>7257</v>
      </c>
      <c r="E46" s="3" t="s">
        <v>7258</v>
      </c>
      <c r="F46" s="3"/>
      <c r="G46" s="3"/>
      <c r="H46" s="3"/>
      <c r="I46" s="3"/>
      <c r="J46" s="3" t="s">
        <v>157</v>
      </c>
      <c r="K46" s="3" t="s">
        <v>123</v>
      </c>
      <c r="L46" s="3" t="s">
        <v>77</v>
      </c>
      <c r="M46" s="3" t="s">
        <v>158</v>
      </c>
      <c r="N46" s="5">
        <v>43752</v>
      </c>
      <c r="O46" s="3"/>
      <c r="P46" s="3">
        <f t="shared" ca="1" si="0"/>
        <v>-1205</v>
      </c>
      <c r="Q46" s="5">
        <v>44340</v>
      </c>
      <c r="R46" s="3" t="s">
        <v>133</v>
      </c>
      <c r="S46" s="3"/>
      <c r="T46" s="3" t="s">
        <v>131</v>
      </c>
      <c r="U46" s="3" t="str">
        <f t="shared" si="1"/>
        <v>Contractuel</v>
      </c>
      <c r="V46" s="5">
        <v>44317</v>
      </c>
      <c r="W46" s="5">
        <v>44377</v>
      </c>
      <c r="Z46" s="5">
        <v>43752</v>
      </c>
      <c r="AA46" s="3">
        <f t="shared" si="2"/>
        <v>10</v>
      </c>
      <c r="AB46" s="3">
        <f t="shared" si="3"/>
        <v>2019</v>
      </c>
      <c r="AC46" s="3">
        <f t="shared" si="4"/>
        <v>2023</v>
      </c>
      <c r="AD46" s="7">
        <f t="shared" ca="1" si="5"/>
        <v>5.0083333333333337</v>
      </c>
      <c r="AE46" s="7" t="str">
        <f t="shared" ca="1" si="12"/>
        <v>&gt; 4</v>
      </c>
      <c r="AF46" s="5">
        <v>31570</v>
      </c>
      <c r="AG46" s="8">
        <f t="shared" ca="1" si="6"/>
        <v>38.389041095890413</v>
      </c>
      <c r="AH46" s="7" t="str">
        <f t="shared" ca="1" si="7"/>
        <v>&gt;35&lt; 45</v>
      </c>
      <c r="AI46" s="9">
        <v>16026207</v>
      </c>
      <c r="AJ46" s="10" t="s">
        <v>67</v>
      </c>
      <c r="AK46" s="9" t="s">
        <v>307</v>
      </c>
      <c r="AL46" s="5">
        <v>38271</v>
      </c>
      <c r="AM46" s="3" t="s">
        <v>93</v>
      </c>
      <c r="AN46" s="3" t="s">
        <v>65</v>
      </c>
      <c r="AO46" s="3">
        <v>2</v>
      </c>
      <c r="AP46" s="3"/>
      <c r="AQ46" s="11">
        <v>3</v>
      </c>
      <c r="AR46" s="11">
        <v>2</v>
      </c>
      <c r="AS46" s="12">
        <f t="shared" si="8"/>
        <v>44482.5</v>
      </c>
      <c r="AT46" s="11" t="s">
        <v>135</v>
      </c>
      <c r="AU46" s="9">
        <v>3.2549999999999999</v>
      </c>
      <c r="AV46" s="14">
        <v>17</v>
      </c>
      <c r="AW46" s="15" t="s">
        <v>169</v>
      </c>
      <c r="AX46" s="16" t="s">
        <v>308</v>
      </c>
      <c r="AY46" s="14" t="s">
        <v>91</v>
      </c>
      <c r="AZ46" s="11" t="s">
        <v>171</v>
      </c>
      <c r="BA46" s="17" t="str">
        <f t="shared" si="9"/>
        <v>17001000000262711205</v>
      </c>
      <c r="BB46" s="26">
        <f t="shared" si="10"/>
        <v>20</v>
      </c>
      <c r="BC46" s="11" t="s">
        <v>309</v>
      </c>
      <c r="BD46" s="11" t="s">
        <v>100</v>
      </c>
      <c r="BE46" s="11"/>
      <c r="BF46" s="5"/>
      <c r="BG46" s="21">
        <v>20764154</v>
      </c>
      <c r="BH46" s="21">
        <v>20764156</v>
      </c>
      <c r="BI46" s="27"/>
      <c r="BJ46" s="11" t="s">
        <v>310</v>
      </c>
      <c r="BK46" s="11" t="str">
        <f t="shared" si="11"/>
        <v>A-</v>
      </c>
      <c r="BL46" s="11"/>
    </row>
    <row r="47" spans="1:64" x14ac:dyDescent="0.25">
      <c r="A47" s="3" t="s">
        <v>74</v>
      </c>
      <c r="B47" s="4">
        <v>46</v>
      </c>
      <c r="C47" s="3" t="s">
        <v>57</v>
      </c>
      <c r="D47" s="3" t="s">
        <v>7259</v>
      </c>
      <c r="E47" s="3" t="s">
        <v>7260</v>
      </c>
      <c r="F47" s="3"/>
      <c r="G47" s="3"/>
      <c r="H47" s="3"/>
      <c r="I47" s="3"/>
      <c r="J47" s="3"/>
      <c r="K47" s="3" t="s">
        <v>59</v>
      </c>
      <c r="L47" s="3" t="s">
        <v>89</v>
      </c>
      <c r="M47" s="3" t="s">
        <v>311</v>
      </c>
      <c r="N47" s="5">
        <v>43739</v>
      </c>
      <c r="O47" s="3" t="str">
        <f ca="1">IF(AD47&gt;=4,IF(T47="CDD","OK",""),"")</f>
        <v/>
      </c>
      <c r="P47" s="3" t="str">
        <f t="shared" ca="1" si="0"/>
        <v/>
      </c>
      <c r="Q47" s="5">
        <v>44177</v>
      </c>
      <c r="R47" s="3" t="s">
        <v>236</v>
      </c>
      <c r="S47" s="3"/>
      <c r="T47" s="3" t="s">
        <v>61</v>
      </c>
      <c r="U47" s="3" t="str">
        <f t="shared" si="1"/>
        <v>Titulaire</v>
      </c>
      <c r="V47" s="5"/>
      <c r="W47" s="5"/>
      <c r="Z47" s="5">
        <v>43739</v>
      </c>
      <c r="AA47" s="3">
        <f t="shared" si="2"/>
        <v>10</v>
      </c>
      <c r="AB47" s="3">
        <f t="shared" si="3"/>
        <v>2019</v>
      </c>
      <c r="AC47" s="3">
        <f t="shared" si="4"/>
        <v>2023</v>
      </c>
      <c r="AD47" s="7">
        <f t="shared" ca="1" si="5"/>
        <v>5.0444444444444443</v>
      </c>
      <c r="AE47" s="7" t="str">
        <f t="shared" ca="1" si="12"/>
        <v>&gt; 4</v>
      </c>
      <c r="AF47" s="5">
        <v>33056</v>
      </c>
      <c r="AG47" s="8">
        <f t="shared" ca="1" si="6"/>
        <v>34.317808219178083</v>
      </c>
      <c r="AH47" s="7" t="str">
        <f t="shared" ca="1" si="7"/>
        <v>&gt;25&lt; 35</v>
      </c>
      <c r="AI47" s="9">
        <v>16641858</v>
      </c>
      <c r="AJ47" s="10" t="s">
        <v>102</v>
      </c>
      <c r="AK47" s="9" t="s">
        <v>312</v>
      </c>
      <c r="AL47" s="5">
        <v>42874</v>
      </c>
      <c r="AM47" s="3" t="s">
        <v>64</v>
      </c>
      <c r="AN47" s="3" t="s">
        <v>94</v>
      </c>
      <c r="AO47" s="3"/>
      <c r="AP47" s="3"/>
      <c r="AR47" s="41">
        <v>2</v>
      </c>
      <c r="AS47" s="12">
        <f t="shared" si="8"/>
        <v>44469.5</v>
      </c>
      <c r="AT47" s="11" t="s">
        <v>66</v>
      </c>
      <c r="AU47" s="9"/>
      <c r="AV47" s="14">
        <v>11</v>
      </c>
      <c r="AW47" s="15" t="s">
        <v>313</v>
      </c>
      <c r="AX47" s="16">
        <v>22431008788</v>
      </c>
      <c r="AY47" s="14">
        <v>85</v>
      </c>
      <c r="AZ47" s="11" t="s">
        <v>109</v>
      </c>
      <c r="BA47" s="17" t="str">
        <f t="shared" si="9"/>
        <v>11050002243100878885</v>
      </c>
      <c r="BB47" s="26">
        <f t="shared" si="10"/>
        <v>20</v>
      </c>
      <c r="BC47" s="11" t="s">
        <v>314</v>
      </c>
      <c r="BD47" s="11" t="s">
        <v>315</v>
      </c>
      <c r="BE47" s="11">
        <v>8030</v>
      </c>
      <c r="BF47" s="5"/>
      <c r="BG47" s="21">
        <v>98139383</v>
      </c>
      <c r="BH47" s="21"/>
      <c r="BI47" s="27"/>
      <c r="BJ47" s="11"/>
      <c r="BK47" s="11" t="str">
        <f t="shared" si="11"/>
        <v>CADRE</v>
      </c>
      <c r="BL47" s="11"/>
    </row>
    <row r="48" spans="1:64" x14ac:dyDescent="0.25">
      <c r="A48" s="3" t="s">
        <v>74</v>
      </c>
      <c r="B48" s="4">
        <v>47</v>
      </c>
      <c r="C48" s="3" t="s">
        <v>57</v>
      </c>
      <c r="D48" s="3" t="s">
        <v>7261</v>
      </c>
      <c r="E48" s="3" t="s">
        <v>7262</v>
      </c>
      <c r="F48" s="3"/>
      <c r="G48" s="3"/>
      <c r="H48" s="3"/>
      <c r="I48" s="3"/>
      <c r="J48" s="3"/>
      <c r="K48" s="3" t="s">
        <v>76</v>
      </c>
      <c r="L48" s="3" t="s">
        <v>77</v>
      </c>
      <c r="M48" s="3" t="s">
        <v>316</v>
      </c>
      <c r="N48" s="5">
        <v>43739</v>
      </c>
      <c r="O48" s="3" t="str">
        <f ca="1">IF(AD48&gt;=4,IF(T48="CDD","OK",""),"")</f>
        <v/>
      </c>
      <c r="P48" s="3">
        <f ca="1">IF(Y48="","",Y48-TODAY())</f>
        <v>-1464</v>
      </c>
      <c r="Q48" s="5">
        <v>44121</v>
      </c>
      <c r="R48" s="3" t="s">
        <v>133</v>
      </c>
      <c r="S48" s="3"/>
      <c r="T48" s="3" t="s">
        <v>317</v>
      </c>
      <c r="U48" s="3" t="str">
        <f t="shared" si="1"/>
        <v>Contractuel</v>
      </c>
      <c r="X48" s="5">
        <v>43753</v>
      </c>
      <c r="Y48" s="5">
        <v>44118</v>
      </c>
      <c r="Z48" s="5"/>
      <c r="AA48" s="3">
        <f t="shared" si="2"/>
        <v>10</v>
      </c>
      <c r="AB48" s="3">
        <f t="shared" si="3"/>
        <v>2019</v>
      </c>
      <c r="AC48" s="3">
        <f t="shared" si="4"/>
        <v>2023</v>
      </c>
      <c r="AD48" s="7">
        <f t="shared" ca="1" si="5"/>
        <v>5.0444444444444443</v>
      </c>
      <c r="AE48" s="7" t="str">
        <f t="shared" ca="1" si="12"/>
        <v>&gt; 4</v>
      </c>
      <c r="AF48" s="5">
        <v>34468</v>
      </c>
      <c r="AG48" s="8">
        <f t="shared" ca="1" si="6"/>
        <v>30.449315068493149</v>
      </c>
      <c r="AH48" s="7" t="str">
        <f t="shared" ca="1" si="7"/>
        <v>&gt;25&lt; 35</v>
      </c>
      <c r="AI48" s="9"/>
      <c r="AJ48" s="34"/>
      <c r="AK48" s="9">
        <v>11653470</v>
      </c>
      <c r="AL48" s="5">
        <v>42718</v>
      </c>
      <c r="AM48" s="3" t="s">
        <v>64</v>
      </c>
      <c r="AN48" s="3" t="s">
        <v>94</v>
      </c>
      <c r="AO48" s="3"/>
      <c r="AP48" s="3"/>
      <c r="AQ48" s="11">
        <v>3</v>
      </c>
      <c r="AR48" s="11">
        <v>1</v>
      </c>
      <c r="AS48" s="12">
        <f t="shared" si="8"/>
        <v>44104.25</v>
      </c>
      <c r="AT48" s="11" t="s">
        <v>135</v>
      </c>
      <c r="AU48" s="9">
        <v>1.923</v>
      </c>
      <c r="AV48" s="14">
        <v>17</v>
      </c>
      <c r="AW48" s="15" t="s">
        <v>169</v>
      </c>
      <c r="AX48" s="16" t="s">
        <v>318</v>
      </c>
      <c r="AY48" s="14">
        <v>93</v>
      </c>
      <c r="AZ48" s="11" t="s">
        <v>171</v>
      </c>
      <c r="BA48" s="17" t="str">
        <f t="shared" si="9"/>
        <v>17001000000286796693</v>
      </c>
      <c r="BB48" s="26">
        <f t="shared" si="10"/>
        <v>20</v>
      </c>
      <c r="BC48" s="11" t="s">
        <v>319</v>
      </c>
      <c r="BD48" s="11" t="s">
        <v>233</v>
      </c>
      <c r="BE48" s="11">
        <v>1095</v>
      </c>
      <c r="BF48" s="5"/>
      <c r="BG48" s="21">
        <v>50542964</v>
      </c>
      <c r="BH48" s="21"/>
      <c r="BI48" s="27"/>
      <c r="BJ48" s="11" t="s">
        <v>320</v>
      </c>
      <c r="BK48" s="11" t="str">
        <f t="shared" si="11"/>
        <v>-</v>
      </c>
      <c r="BL48" s="11"/>
    </row>
    <row r="49" spans="1:64" x14ac:dyDescent="0.25">
      <c r="A49" s="3" t="s">
        <v>56</v>
      </c>
      <c r="B49" s="4">
        <v>48</v>
      </c>
      <c r="C49" s="3" t="s">
        <v>57</v>
      </c>
      <c r="D49" s="3" t="s">
        <v>7263</v>
      </c>
      <c r="E49" s="3" t="s">
        <v>7264</v>
      </c>
      <c r="F49" s="3"/>
      <c r="G49" s="3"/>
      <c r="H49" s="3"/>
      <c r="I49" s="3"/>
      <c r="J49" s="3"/>
      <c r="K49" s="3" t="s">
        <v>59</v>
      </c>
      <c r="L49" s="3" t="s">
        <v>322</v>
      </c>
      <c r="M49" s="3" t="s">
        <v>321</v>
      </c>
      <c r="N49" s="5">
        <v>43773</v>
      </c>
      <c r="O49" s="5"/>
      <c r="P49" s="3" t="str">
        <f t="shared" ref="P49:P84" ca="1" si="13">IF(W49="","",W49-TODAY())</f>
        <v/>
      </c>
      <c r="Q49" s="5"/>
      <c r="R49" s="3"/>
      <c r="S49" s="5"/>
      <c r="T49" s="6" t="s">
        <v>61</v>
      </c>
      <c r="U49" s="3" t="str">
        <f t="shared" si="1"/>
        <v>Titulaire</v>
      </c>
      <c r="V49" s="5"/>
      <c r="W49" s="5"/>
      <c r="Z49" s="5">
        <v>43773</v>
      </c>
      <c r="AA49" s="3">
        <f t="shared" si="2"/>
        <v>11</v>
      </c>
      <c r="AB49" s="3">
        <f t="shared" si="3"/>
        <v>2019</v>
      </c>
      <c r="AC49" s="3">
        <f t="shared" si="4"/>
        <v>2023</v>
      </c>
      <c r="AD49" s="7">
        <f t="shared" ca="1" si="5"/>
        <v>4.9527777777777775</v>
      </c>
      <c r="AE49" s="7" t="str">
        <f t="shared" ca="1" si="12"/>
        <v>&gt; 4</v>
      </c>
      <c r="AF49" s="5">
        <v>30441</v>
      </c>
      <c r="AG49" s="8">
        <f t="shared" ca="1" si="6"/>
        <v>41.482191780821921</v>
      </c>
      <c r="AH49" s="7" t="str">
        <f t="shared" ca="1" si="7"/>
        <v>&gt;35&lt; 45</v>
      </c>
      <c r="AI49" s="9">
        <v>16339793</v>
      </c>
      <c r="AJ49" s="10" t="s">
        <v>91</v>
      </c>
      <c r="AK49" s="9" t="s">
        <v>323</v>
      </c>
      <c r="AL49" s="5">
        <v>41813</v>
      </c>
      <c r="AM49" s="3" t="s">
        <v>64</v>
      </c>
      <c r="AN49" s="3" t="s">
        <v>65</v>
      </c>
      <c r="AO49" s="3">
        <v>2</v>
      </c>
      <c r="AP49" s="3"/>
      <c r="AQ49">
        <v>16</v>
      </c>
      <c r="AR49" s="11">
        <v>3</v>
      </c>
      <c r="AS49" s="12">
        <f t="shared" si="8"/>
        <v>44868.75</v>
      </c>
      <c r="AT49" s="11" t="s">
        <v>66</v>
      </c>
      <c r="AU49" s="13"/>
      <c r="AV49" s="14" t="s">
        <v>62</v>
      </c>
      <c r="AW49" s="15" t="s">
        <v>324</v>
      </c>
      <c r="AX49" s="16" t="s">
        <v>325</v>
      </c>
      <c r="AY49" s="14" t="s">
        <v>326</v>
      </c>
      <c r="AZ49" s="11" t="s">
        <v>85</v>
      </c>
      <c r="BA49" s="17" t="str">
        <f t="shared" si="9"/>
        <v>01013054111009741255</v>
      </c>
      <c r="BB49" s="26">
        <f t="shared" si="10"/>
        <v>20</v>
      </c>
      <c r="BC49" s="19" t="s">
        <v>327</v>
      </c>
      <c r="BD49" s="20" t="s">
        <v>328</v>
      </c>
      <c r="BE49" s="11"/>
      <c r="BF49" s="5"/>
      <c r="BG49" s="21">
        <v>98951452</v>
      </c>
      <c r="BH49" s="21"/>
      <c r="BI49" s="27">
        <v>98137116</v>
      </c>
      <c r="BJ49" s="11"/>
      <c r="BK49" s="11" t="str">
        <f t="shared" si="11"/>
        <v>CADRE</v>
      </c>
      <c r="BL49" s="11"/>
    </row>
    <row r="50" spans="1:64" x14ac:dyDescent="0.25">
      <c r="A50" s="3" t="s">
        <v>74</v>
      </c>
      <c r="B50" s="4">
        <v>49</v>
      </c>
      <c r="C50" s="3" t="s">
        <v>87</v>
      </c>
      <c r="D50" s="3" t="s">
        <v>7265</v>
      </c>
      <c r="E50" s="3" t="s">
        <v>7266</v>
      </c>
      <c r="F50" s="3"/>
      <c r="G50" s="3"/>
      <c r="H50" s="3"/>
      <c r="I50" s="3"/>
      <c r="J50" s="3"/>
      <c r="K50" s="3" t="s">
        <v>123</v>
      </c>
      <c r="L50" s="3" t="s">
        <v>77</v>
      </c>
      <c r="M50" s="3" t="s">
        <v>178</v>
      </c>
      <c r="N50" s="5">
        <v>43777</v>
      </c>
      <c r="O50" s="3"/>
      <c r="P50" s="3">
        <f t="shared" ca="1" si="13"/>
        <v>-1721</v>
      </c>
      <c r="Q50" s="5">
        <v>43836</v>
      </c>
      <c r="R50" s="3" t="s">
        <v>236</v>
      </c>
      <c r="S50" s="3"/>
      <c r="T50" s="3" t="s">
        <v>131</v>
      </c>
      <c r="U50" s="3" t="str">
        <f t="shared" si="1"/>
        <v>Contractuel</v>
      </c>
      <c r="V50" s="5">
        <v>43831</v>
      </c>
      <c r="W50" s="5">
        <v>43861</v>
      </c>
      <c r="Z50" s="5">
        <v>43777</v>
      </c>
      <c r="AA50" s="3">
        <f t="shared" si="2"/>
        <v>11</v>
      </c>
      <c r="AB50" s="3">
        <f t="shared" si="3"/>
        <v>2019</v>
      </c>
      <c r="AC50" s="3">
        <f t="shared" si="4"/>
        <v>2023</v>
      </c>
      <c r="AD50" s="7">
        <f t="shared" ca="1" si="5"/>
        <v>4.9416666666666664</v>
      </c>
      <c r="AE50" s="7" t="str">
        <f t="shared" ca="1" si="12"/>
        <v>&gt; 4</v>
      </c>
      <c r="AF50" s="5">
        <v>29914</v>
      </c>
      <c r="AG50" s="8">
        <f t="shared" ca="1" si="6"/>
        <v>42.926027397260277</v>
      </c>
      <c r="AH50" s="7" t="str">
        <f t="shared" ca="1" si="7"/>
        <v>&gt;35&lt; 45</v>
      </c>
      <c r="AI50" s="9">
        <v>12538132</v>
      </c>
      <c r="AJ50" s="10" t="s">
        <v>102</v>
      </c>
      <c r="AK50" s="9" t="s">
        <v>329</v>
      </c>
      <c r="AL50" s="5">
        <v>43612</v>
      </c>
      <c r="AM50" s="3" t="s">
        <v>93</v>
      </c>
      <c r="AN50" s="3" t="s">
        <v>94</v>
      </c>
      <c r="AO50" s="3"/>
      <c r="AP50" s="3"/>
      <c r="AQ50" s="11">
        <v>3</v>
      </c>
      <c r="AR50" s="11">
        <v>1</v>
      </c>
      <c r="AS50" s="12">
        <f t="shared" si="8"/>
        <v>44142.25</v>
      </c>
      <c r="AT50" s="11" t="s">
        <v>135</v>
      </c>
      <c r="AU50" s="9">
        <v>3.2549999999999999</v>
      </c>
      <c r="AV50" s="14">
        <v>14</v>
      </c>
      <c r="AW50" s="15" t="s">
        <v>330</v>
      </c>
      <c r="AX50" s="16">
        <v>51007106578</v>
      </c>
      <c r="AY50" s="14">
        <v>13</v>
      </c>
      <c r="AZ50" s="11" t="s">
        <v>154</v>
      </c>
      <c r="BA50" s="17" t="str">
        <f t="shared" si="9"/>
        <v>14005005100710657813</v>
      </c>
      <c r="BB50" s="26">
        <f t="shared" si="10"/>
        <v>20</v>
      </c>
      <c r="BC50" s="11" t="s">
        <v>331</v>
      </c>
      <c r="BD50" s="11" t="s">
        <v>100</v>
      </c>
      <c r="BE50" s="11"/>
      <c r="BF50" s="5"/>
      <c r="BG50" s="27"/>
      <c r="BH50" s="27"/>
      <c r="BI50" s="27"/>
      <c r="BJ50" s="11"/>
      <c r="BK50" s="11" t="str">
        <f t="shared" si="11"/>
        <v>-</v>
      </c>
      <c r="BL50" s="11"/>
    </row>
    <row r="51" spans="1:64" x14ac:dyDescent="0.25">
      <c r="A51" s="3" t="s">
        <v>74</v>
      </c>
      <c r="B51" s="4">
        <v>50</v>
      </c>
      <c r="C51" s="3" t="s">
        <v>87</v>
      </c>
      <c r="D51" s="3" t="s">
        <v>7267</v>
      </c>
      <c r="E51" s="3" t="s">
        <v>7268</v>
      </c>
      <c r="F51" s="3"/>
      <c r="G51" s="3"/>
      <c r="H51" s="3"/>
      <c r="I51" s="3"/>
      <c r="J51" s="3" t="s">
        <v>228</v>
      </c>
      <c r="K51" s="3" t="s">
        <v>123</v>
      </c>
      <c r="L51" s="3" t="s">
        <v>77</v>
      </c>
      <c r="M51" s="3" t="s">
        <v>158</v>
      </c>
      <c r="N51" s="5">
        <v>43775</v>
      </c>
      <c r="O51" s="3"/>
      <c r="P51" s="3">
        <f t="shared" ca="1" si="13"/>
        <v>-901</v>
      </c>
      <c r="Q51" s="5">
        <v>44657</v>
      </c>
      <c r="R51" s="3" t="s">
        <v>90</v>
      </c>
      <c r="S51" s="3"/>
      <c r="T51" s="3" t="s">
        <v>131</v>
      </c>
      <c r="U51" s="3" t="str">
        <f t="shared" si="1"/>
        <v>Contractuel</v>
      </c>
      <c r="V51" s="5">
        <v>44621</v>
      </c>
      <c r="W51" s="5">
        <v>44681</v>
      </c>
      <c r="Z51" s="5">
        <v>43775</v>
      </c>
      <c r="AA51" s="3">
        <f t="shared" si="2"/>
        <v>11</v>
      </c>
      <c r="AB51" s="3">
        <f t="shared" si="3"/>
        <v>2019</v>
      </c>
      <c r="AC51" s="3">
        <f t="shared" si="4"/>
        <v>2023</v>
      </c>
      <c r="AD51" s="7">
        <f t="shared" ca="1" si="5"/>
        <v>4.947222222222222</v>
      </c>
      <c r="AE51" s="7" t="str">
        <f t="shared" ca="1" si="12"/>
        <v>&gt; 4</v>
      </c>
      <c r="AF51" s="5">
        <v>36535</v>
      </c>
      <c r="AG51" s="8">
        <f t="shared" ca="1" si="6"/>
        <v>24.786301369863015</v>
      </c>
      <c r="AH51" s="7" t="str">
        <f t="shared" ca="1" si="7"/>
        <v>&lt; 25</v>
      </c>
      <c r="AI51" s="9">
        <v>17105239</v>
      </c>
      <c r="AJ51" s="10" t="s">
        <v>62</v>
      </c>
      <c r="AK51" s="9" t="s">
        <v>332</v>
      </c>
      <c r="AL51" s="5">
        <v>42524</v>
      </c>
      <c r="AM51" s="3" t="s">
        <v>93</v>
      </c>
      <c r="AN51" s="3" t="s">
        <v>94</v>
      </c>
      <c r="AO51" s="3"/>
      <c r="AP51" s="3"/>
      <c r="AQ51" s="11">
        <v>3</v>
      </c>
      <c r="AR51" s="11">
        <v>2</v>
      </c>
      <c r="AS51" s="12">
        <f t="shared" si="8"/>
        <v>44505.5</v>
      </c>
      <c r="AT51" s="11" t="s">
        <v>135</v>
      </c>
      <c r="AU51" s="9">
        <v>3.2549999999999999</v>
      </c>
      <c r="AV51" s="14" t="s">
        <v>67</v>
      </c>
      <c r="AW51" s="15" t="s">
        <v>286</v>
      </c>
      <c r="AX51" s="16" t="s">
        <v>333</v>
      </c>
      <c r="AY51" s="14" t="s">
        <v>126</v>
      </c>
      <c r="AZ51" s="11" t="s">
        <v>71</v>
      </c>
      <c r="BA51" s="17" t="str">
        <f t="shared" si="9"/>
        <v>08047020024001717107</v>
      </c>
      <c r="BB51" s="26">
        <f t="shared" si="10"/>
        <v>20</v>
      </c>
      <c r="BC51" s="31" t="s">
        <v>334</v>
      </c>
      <c r="BD51" s="11" t="s">
        <v>73</v>
      </c>
      <c r="BE51" s="11">
        <v>1145</v>
      </c>
      <c r="BF51" s="5"/>
      <c r="BG51" s="21">
        <v>58178785</v>
      </c>
      <c r="BH51" s="21"/>
      <c r="BI51" s="27"/>
      <c r="BJ51" s="11" t="s">
        <v>335</v>
      </c>
      <c r="BK51" s="11" t="str">
        <f t="shared" si="11"/>
        <v>B-</v>
      </c>
      <c r="BL51" s="11"/>
    </row>
    <row r="52" spans="1:64" x14ac:dyDescent="0.25">
      <c r="A52" s="3" t="s">
        <v>56</v>
      </c>
      <c r="B52" s="4">
        <v>51</v>
      </c>
      <c r="C52" s="3" t="s">
        <v>140</v>
      </c>
      <c r="D52" s="3" t="s">
        <v>7269</v>
      </c>
      <c r="E52" s="3" t="s">
        <v>7270</v>
      </c>
      <c r="F52" s="3"/>
      <c r="G52" s="3"/>
      <c r="H52" s="3"/>
      <c r="I52" s="3" t="s">
        <v>156</v>
      </c>
      <c r="J52" s="3" t="s">
        <v>157</v>
      </c>
      <c r="K52" s="3" t="s">
        <v>123</v>
      </c>
      <c r="L52" s="3" t="s">
        <v>77</v>
      </c>
      <c r="M52" s="3" t="s">
        <v>158</v>
      </c>
      <c r="N52" s="5">
        <v>43775</v>
      </c>
      <c r="O52" s="5">
        <v>45167</v>
      </c>
      <c r="P52" s="3" t="str">
        <f t="shared" ca="1" si="13"/>
        <v/>
      </c>
      <c r="Q52" s="5"/>
      <c r="R52" s="3"/>
      <c r="S52" s="5"/>
      <c r="T52" s="6" t="s">
        <v>61</v>
      </c>
      <c r="U52" s="3" t="str">
        <f t="shared" si="1"/>
        <v>Titulaire</v>
      </c>
      <c r="V52" s="5">
        <v>45167</v>
      </c>
      <c r="W52" s="5"/>
      <c r="Z52" s="5">
        <v>43775</v>
      </c>
      <c r="AA52" s="3">
        <f t="shared" si="2"/>
        <v>11</v>
      </c>
      <c r="AB52" s="3">
        <f t="shared" si="3"/>
        <v>2019</v>
      </c>
      <c r="AC52" s="3">
        <f t="shared" si="4"/>
        <v>2023</v>
      </c>
      <c r="AD52" s="7">
        <f t="shared" ca="1" si="5"/>
        <v>4.947222222222222</v>
      </c>
      <c r="AE52" s="7" t="str">
        <f t="shared" ca="1" si="12"/>
        <v>&gt; 4</v>
      </c>
      <c r="AF52" s="5">
        <v>27039</v>
      </c>
      <c r="AG52" s="8">
        <f t="shared" ca="1" si="6"/>
        <v>50.802739726027397</v>
      </c>
      <c r="AH52" s="7" t="str">
        <f t="shared" ca="1" si="7"/>
        <v>&gt;45&lt; 55</v>
      </c>
      <c r="AI52" s="9">
        <v>12301307</v>
      </c>
      <c r="AJ52" s="10" t="s">
        <v>67</v>
      </c>
      <c r="AK52" s="9" t="s">
        <v>336</v>
      </c>
      <c r="AL52" s="5">
        <v>36615</v>
      </c>
      <c r="AM52" s="3" t="s">
        <v>93</v>
      </c>
      <c r="AN52" s="3" t="s">
        <v>65</v>
      </c>
      <c r="AO52" s="3">
        <v>3</v>
      </c>
      <c r="AP52" s="3"/>
      <c r="AQ52">
        <v>3</v>
      </c>
      <c r="AR52" s="11">
        <v>3</v>
      </c>
      <c r="AS52" s="12">
        <f t="shared" si="8"/>
        <v>44870.75</v>
      </c>
      <c r="AT52" s="11" t="s">
        <v>135</v>
      </c>
      <c r="AU52" s="13">
        <v>3.383</v>
      </c>
      <c r="AV52" s="14" t="s">
        <v>195</v>
      </c>
      <c r="AW52" s="15" t="s">
        <v>169</v>
      </c>
      <c r="AX52" s="16" t="s">
        <v>337</v>
      </c>
      <c r="AY52" s="14" t="s">
        <v>338</v>
      </c>
      <c r="AZ52" s="11" t="s">
        <v>171</v>
      </c>
      <c r="BA52" s="17" t="str">
        <f t="shared" si="9"/>
        <v>17001000000055002777</v>
      </c>
      <c r="BB52" s="26">
        <f t="shared" si="10"/>
        <v>20</v>
      </c>
      <c r="BC52" s="19" t="s">
        <v>339</v>
      </c>
      <c r="BD52" s="20" t="s">
        <v>100</v>
      </c>
      <c r="BE52" s="11"/>
      <c r="BF52" s="5"/>
      <c r="BG52" s="21">
        <v>92480110</v>
      </c>
      <c r="BH52" s="21">
        <v>23018432</v>
      </c>
      <c r="BI52" s="27"/>
      <c r="BJ52" s="11" t="s">
        <v>208</v>
      </c>
      <c r="BK52" s="11" t="str">
        <f t="shared" si="11"/>
        <v>A-</v>
      </c>
      <c r="BL52" s="11" t="s">
        <v>235</v>
      </c>
    </row>
    <row r="53" spans="1:64" x14ac:dyDescent="0.25">
      <c r="A53" s="3" t="s">
        <v>74</v>
      </c>
      <c r="B53" s="4">
        <v>52</v>
      </c>
      <c r="C53" s="3" t="s">
        <v>57</v>
      </c>
      <c r="D53" s="3" t="s">
        <v>7271</v>
      </c>
      <c r="E53" s="3" t="s">
        <v>7272</v>
      </c>
      <c r="F53" s="3"/>
      <c r="G53" s="3"/>
      <c r="H53" s="3"/>
      <c r="I53" s="3"/>
      <c r="J53" s="3"/>
      <c r="K53" s="3" t="s">
        <v>123</v>
      </c>
      <c r="L53" s="3" t="s">
        <v>77</v>
      </c>
      <c r="M53" s="3" t="s">
        <v>132</v>
      </c>
      <c r="N53" s="5">
        <v>43775</v>
      </c>
      <c r="O53" s="3"/>
      <c r="P53" s="3">
        <f t="shared" ca="1" si="13"/>
        <v>-1752</v>
      </c>
      <c r="Q53" s="5">
        <v>43798</v>
      </c>
      <c r="R53" s="3"/>
      <c r="S53" s="3"/>
      <c r="T53" s="3" t="s">
        <v>131</v>
      </c>
      <c r="U53" s="3" t="str">
        <f t="shared" si="1"/>
        <v>Contractuel</v>
      </c>
      <c r="V53" s="5">
        <v>43800</v>
      </c>
      <c r="W53" s="5">
        <v>43830</v>
      </c>
      <c r="Z53" s="5">
        <v>43775</v>
      </c>
      <c r="AA53" s="3">
        <f t="shared" si="2"/>
        <v>11</v>
      </c>
      <c r="AB53" s="3">
        <f t="shared" si="3"/>
        <v>2019</v>
      </c>
      <c r="AC53" s="3">
        <f t="shared" si="4"/>
        <v>2023</v>
      </c>
      <c r="AD53" s="7">
        <f t="shared" ca="1" si="5"/>
        <v>4.947222222222222</v>
      </c>
      <c r="AE53" s="7" t="str">
        <f t="shared" ca="1" si="12"/>
        <v>&gt; 4</v>
      </c>
      <c r="AF53" s="5">
        <v>34210</v>
      </c>
      <c r="AG53" s="8">
        <f t="shared" ca="1" si="6"/>
        <v>31.156164383561645</v>
      </c>
      <c r="AH53" s="7" t="str">
        <f t="shared" ca="1" si="7"/>
        <v>&gt;25&lt; 35</v>
      </c>
      <c r="AI53" s="9">
        <v>16951188</v>
      </c>
      <c r="AJ53" s="37" t="s">
        <v>179</v>
      </c>
      <c r="AK53" s="9" t="s">
        <v>340</v>
      </c>
      <c r="AL53" s="5">
        <v>41316</v>
      </c>
      <c r="AM53" s="3" t="s">
        <v>64</v>
      </c>
      <c r="AN53" s="3" t="s">
        <v>94</v>
      </c>
      <c r="AO53" s="3"/>
      <c r="AP53" s="3"/>
      <c r="AS53" s="12">
        <f t="shared" si="8"/>
        <v>43775</v>
      </c>
      <c r="AT53" s="11" t="s">
        <v>66</v>
      </c>
      <c r="AU53" s="9">
        <v>3.2549999999999999</v>
      </c>
      <c r="AV53" s="14" t="s">
        <v>67</v>
      </c>
      <c r="AW53" s="15">
        <v>10200</v>
      </c>
      <c r="AX53" s="16" t="s">
        <v>341</v>
      </c>
      <c r="AY53" s="14">
        <v>74</v>
      </c>
      <c r="AZ53" s="11" t="s">
        <v>71</v>
      </c>
      <c r="BA53" s="17" t="str">
        <f t="shared" si="9"/>
        <v>08102000732010427574</v>
      </c>
      <c r="BB53" s="26">
        <f t="shared" si="10"/>
        <v>20</v>
      </c>
      <c r="BC53" s="11" t="s">
        <v>342</v>
      </c>
      <c r="BD53" s="11" t="s">
        <v>343</v>
      </c>
      <c r="BE53" s="11"/>
      <c r="BF53" s="5"/>
      <c r="BG53" s="27"/>
      <c r="BH53" s="27"/>
      <c r="BI53" s="27"/>
      <c r="BJ53" s="11"/>
      <c r="BK53" s="11" t="str">
        <f t="shared" si="11"/>
        <v>-</v>
      </c>
      <c r="BL53" s="11"/>
    </row>
    <row r="54" spans="1:64" x14ac:dyDescent="0.25">
      <c r="A54" s="3" t="s">
        <v>74</v>
      </c>
      <c r="B54" s="4">
        <v>53</v>
      </c>
      <c r="C54" s="3" t="s">
        <v>140</v>
      </c>
      <c r="D54" s="3" t="s">
        <v>7273</v>
      </c>
      <c r="E54" s="3" t="s">
        <v>7236</v>
      </c>
      <c r="F54" s="3"/>
      <c r="G54" s="3"/>
      <c r="H54" s="3"/>
      <c r="I54" s="3"/>
      <c r="J54" s="3"/>
      <c r="K54" s="3" t="s">
        <v>123</v>
      </c>
      <c r="L54" s="3" t="s">
        <v>77</v>
      </c>
      <c r="M54" s="3" t="s">
        <v>158</v>
      </c>
      <c r="N54" s="5">
        <v>43775</v>
      </c>
      <c r="O54" s="3"/>
      <c r="P54" s="3">
        <f t="shared" ca="1" si="13"/>
        <v>-1600</v>
      </c>
      <c r="Q54" s="5">
        <v>44012</v>
      </c>
      <c r="R54" s="3" t="s">
        <v>289</v>
      </c>
      <c r="S54" s="3"/>
      <c r="T54" s="3" t="s">
        <v>131</v>
      </c>
      <c r="U54" s="3" t="str">
        <f t="shared" si="1"/>
        <v>Contractuel</v>
      </c>
      <c r="V54" s="5">
        <v>43952</v>
      </c>
      <c r="W54" s="5">
        <v>43982</v>
      </c>
      <c r="Z54" s="5">
        <v>43775</v>
      </c>
      <c r="AA54" s="3">
        <f t="shared" si="2"/>
        <v>11</v>
      </c>
      <c r="AB54" s="3">
        <f t="shared" si="3"/>
        <v>2019</v>
      </c>
      <c r="AC54" s="3">
        <f t="shared" si="4"/>
        <v>2023</v>
      </c>
      <c r="AD54" s="7">
        <f t="shared" ca="1" si="5"/>
        <v>4.947222222222222</v>
      </c>
      <c r="AE54" s="7" t="str">
        <f t="shared" ca="1" si="12"/>
        <v>&gt; 4</v>
      </c>
      <c r="AF54" s="5">
        <v>31026</v>
      </c>
      <c r="AG54" s="8">
        <f t="shared" ca="1" si="6"/>
        <v>39.87945205479452</v>
      </c>
      <c r="AH54" s="7" t="str">
        <f t="shared" ca="1" si="7"/>
        <v>&gt;35&lt; 45</v>
      </c>
      <c r="AI54" s="9">
        <v>12882136</v>
      </c>
      <c r="AJ54" s="10" t="s">
        <v>79</v>
      </c>
      <c r="AK54" s="9" t="s">
        <v>344</v>
      </c>
      <c r="AL54" s="5">
        <v>42942</v>
      </c>
      <c r="AM54" s="3" t="s">
        <v>93</v>
      </c>
      <c r="AN54" s="3" t="s">
        <v>65</v>
      </c>
      <c r="AO54" s="3">
        <v>1</v>
      </c>
      <c r="AP54" s="3"/>
      <c r="AQ54" s="11">
        <v>3</v>
      </c>
      <c r="AR54" s="11">
        <v>1</v>
      </c>
      <c r="AS54" s="12">
        <f t="shared" si="8"/>
        <v>44140.25</v>
      </c>
      <c r="AT54" s="11" t="s">
        <v>135</v>
      </c>
      <c r="AU54" s="9">
        <v>3.2549999999999999</v>
      </c>
      <c r="AV54" s="14">
        <v>17</v>
      </c>
      <c r="AW54" s="15" t="s">
        <v>169</v>
      </c>
      <c r="AX54" s="16" t="s">
        <v>345</v>
      </c>
      <c r="AY54" s="14">
        <v>65</v>
      </c>
      <c r="AZ54" s="11" t="s">
        <v>171</v>
      </c>
      <c r="BA54" s="17" t="str">
        <f t="shared" si="9"/>
        <v>17001000000149616965</v>
      </c>
      <c r="BB54" s="26">
        <f t="shared" si="10"/>
        <v>20</v>
      </c>
      <c r="BC54" s="11" t="s">
        <v>346</v>
      </c>
      <c r="BD54" s="11" t="s">
        <v>347</v>
      </c>
      <c r="BE54" s="11">
        <v>1145</v>
      </c>
      <c r="BF54" s="5"/>
      <c r="BG54" s="27">
        <v>27422859</v>
      </c>
      <c r="BH54" s="27">
        <v>24234238</v>
      </c>
      <c r="BI54" s="27"/>
      <c r="BJ54" s="11" t="s">
        <v>335</v>
      </c>
      <c r="BK54" s="11" t="str">
        <f t="shared" si="11"/>
        <v>-</v>
      </c>
      <c r="BL54" s="11"/>
    </row>
    <row r="55" spans="1:64" x14ac:dyDescent="0.25">
      <c r="A55" s="3" t="s">
        <v>74</v>
      </c>
      <c r="B55" s="4">
        <v>54</v>
      </c>
      <c r="C55" s="3" t="s">
        <v>87</v>
      </c>
      <c r="D55" s="3" t="s">
        <v>7274</v>
      </c>
      <c r="E55" s="3" t="s">
        <v>7275</v>
      </c>
      <c r="F55" s="3"/>
      <c r="G55" s="3"/>
      <c r="H55" s="3"/>
      <c r="I55" s="3"/>
      <c r="J55" s="3" t="s">
        <v>228</v>
      </c>
      <c r="K55" s="3" t="s">
        <v>123</v>
      </c>
      <c r="L55" s="3" t="s">
        <v>77</v>
      </c>
      <c r="M55" s="3" t="s">
        <v>158</v>
      </c>
      <c r="N55" s="5">
        <v>43777</v>
      </c>
      <c r="O55" s="3"/>
      <c r="P55" s="3">
        <f t="shared" ca="1" si="13"/>
        <v>-656</v>
      </c>
      <c r="Q55" s="5">
        <v>44869</v>
      </c>
      <c r="R55" s="3" t="s">
        <v>78</v>
      </c>
      <c r="S55" s="3"/>
      <c r="T55" s="3" t="s">
        <v>131</v>
      </c>
      <c r="U55" s="3" t="str">
        <f t="shared" si="1"/>
        <v>Contractuel</v>
      </c>
      <c r="V55" s="5">
        <v>44866</v>
      </c>
      <c r="W55" s="5">
        <v>44926</v>
      </c>
      <c r="Z55" s="5">
        <v>43777</v>
      </c>
      <c r="AA55" s="3">
        <f t="shared" si="2"/>
        <v>11</v>
      </c>
      <c r="AB55" s="3">
        <f t="shared" si="3"/>
        <v>2019</v>
      </c>
      <c r="AC55" s="3">
        <f t="shared" si="4"/>
        <v>2023</v>
      </c>
      <c r="AD55" s="7">
        <f t="shared" ca="1" si="5"/>
        <v>4.9416666666666664</v>
      </c>
      <c r="AE55" s="7" t="str">
        <f t="shared" ca="1" si="12"/>
        <v>&gt; 4</v>
      </c>
      <c r="AF55" s="5">
        <v>35560</v>
      </c>
      <c r="AG55" s="8">
        <f t="shared" ca="1" si="6"/>
        <v>27.457534246575342</v>
      </c>
      <c r="AH55" s="7" t="str">
        <f t="shared" ca="1" si="7"/>
        <v>&gt;25&lt; 35</v>
      </c>
      <c r="AI55" s="9">
        <v>16796877</v>
      </c>
      <c r="AJ55" s="10" t="s">
        <v>91</v>
      </c>
      <c r="AK55" s="9">
        <v>13007485</v>
      </c>
      <c r="AL55" s="5">
        <v>43210</v>
      </c>
      <c r="AM55" s="3" t="s">
        <v>93</v>
      </c>
      <c r="AN55" s="3" t="s">
        <v>94</v>
      </c>
      <c r="AO55" s="3"/>
      <c r="AP55" s="3"/>
      <c r="AQ55" s="11">
        <v>3</v>
      </c>
      <c r="AR55" s="11">
        <v>3</v>
      </c>
      <c r="AS55" s="12">
        <f t="shared" si="8"/>
        <v>44872.75</v>
      </c>
      <c r="AT55" s="11" t="s">
        <v>135</v>
      </c>
      <c r="AU55" s="9">
        <v>3.383</v>
      </c>
      <c r="AV55" s="14" t="s">
        <v>348</v>
      </c>
      <c r="AW55" s="15" t="s">
        <v>349</v>
      </c>
      <c r="AX55" s="16" t="s">
        <v>350</v>
      </c>
      <c r="AY55" s="14" t="s">
        <v>351</v>
      </c>
      <c r="AZ55" s="11" t="s">
        <v>352</v>
      </c>
      <c r="BA55" s="17" t="str">
        <f t="shared" si="9"/>
        <v>12406000000233435218</v>
      </c>
      <c r="BB55" s="26">
        <f t="shared" si="10"/>
        <v>20</v>
      </c>
      <c r="BC55" s="31" t="s">
        <v>353</v>
      </c>
      <c r="BD55" s="11" t="s">
        <v>100</v>
      </c>
      <c r="BE55" s="11"/>
      <c r="BF55" s="5"/>
      <c r="BG55" s="27">
        <v>56126378</v>
      </c>
      <c r="BH55" s="27"/>
      <c r="BI55" s="27"/>
      <c r="BJ55" s="11" t="s">
        <v>354</v>
      </c>
      <c r="BK55" s="11" t="str">
        <f t="shared" si="11"/>
        <v>B-</v>
      </c>
      <c r="BL55" s="11"/>
    </row>
    <row r="56" spans="1:64" x14ac:dyDescent="0.25">
      <c r="A56" s="3" t="s">
        <v>56</v>
      </c>
      <c r="B56" s="4">
        <v>55</v>
      </c>
      <c r="C56" s="3" t="s">
        <v>140</v>
      </c>
      <c r="D56" s="3" t="s">
        <v>7276</v>
      </c>
      <c r="E56" s="3" t="s">
        <v>7277</v>
      </c>
      <c r="F56" s="3"/>
      <c r="G56" s="3"/>
      <c r="H56" s="3"/>
      <c r="I56" s="3"/>
      <c r="J56" s="3"/>
      <c r="K56" s="3" t="s">
        <v>76</v>
      </c>
      <c r="L56" s="3" t="s">
        <v>89</v>
      </c>
      <c r="M56" s="3" t="s">
        <v>201</v>
      </c>
      <c r="N56" s="5">
        <v>43777</v>
      </c>
      <c r="O56" s="3" t="str">
        <f t="shared" ref="O56:O57" ca="1" si="14">IF(AD56&gt;=4,IF(T56="CDD","OK",""),"")</f>
        <v/>
      </c>
      <c r="P56" s="3" t="str">
        <f t="shared" ca="1" si="13"/>
        <v/>
      </c>
      <c r="Q56" s="5"/>
      <c r="R56" s="3"/>
      <c r="S56" s="5"/>
      <c r="T56" s="6" t="s">
        <v>61</v>
      </c>
      <c r="U56" s="3" t="str">
        <f t="shared" si="1"/>
        <v>Titulaire</v>
      </c>
      <c r="V56" s="5"/>
      <c r="W56" s="5"/>
      <c r="Z56" s="5">
        <v>43777</v>
      </c>
      <c r="AA56" s="3">
        <f t="shared" si="2"/>
        <v>11</v>
      </c>
      <c r="AB56" s="3">
        <f t="shared" si="3"/>
        <v>2019</v>
      </c>
      <c r="AC56" s="3">
        <f t="shared" si="4"/>
        <v>2023</v>
      </c>
      <c r="AD56" s="7">
        <f t="shared" ca="1" si="5"/>
        <v>4.9416666666666664</v>
      </c>
      <c r="AE56" s="7" t="str">
        <f t="shared" ca="1" si="12"/>
        <v>&gt; 4</v>
      </c>
      <c r="AF56" s="5">
        <v>27124</v>
      </c>
      <c r="AG56" s="8">
        <f t="shared" ca="1" si="6"/>
        <v>50.56986301369863</v>
      </c>
      <c r="AH56" s="7" t="str">
        <f t="shared" ca="1" si="7"/>
        <v>&gt;45&lt; 55</v>
      </c>
      <c r="AI56" s="9">
        <v>11710420</v>
      </c>
      <c r="AJ56" s="10" t="s">
        <v>70</v>
      </c>
      <c r="AK56" s="9" t="s">
        <v>355</v>
      </c>
      <c r="AL56" s="5">
        <v>40838</v>
      </c>
      <c r="AM56" s="3" t="s">
        <v>93</v>
      </c>
      <c r="AN56" s="3" t="s">
        <v>65</v>
      </c>
      <c r="AO56" s="3">
        <v>3</v>
      </c>
      <c r="AP56" s="3"/>
      <c r="AQ56">
        <v>6</v>
      </c>
      <c r="AR56" s="11">
        <v>3</v>
      </c>
      <c r="AS56" s="12">
        <f t="shared" si="8"/>
        <v>44872.75</v>
      </c>
      <c r="AT56" s="11" t="s">
        <v>135</v>
      </c>
      <c r="AU56" s="13">
        <v>3.383</v>
      </c>
      <c r="AV56" s="14">
        <v>24</v>
      </c>
      <c r="AW56" s="15" t="s">
        <v>356</v>
      </c>
      <c r="AX56" s="16" t="s">
        <v>357</v>
      </c>
      <c r="AY56" s="14">
        <v>34</v>
      </c>
      <c r="AZ56" s="11" t="s">
        <v>358</v>
      </c>
      <c r="BA56" s="17" t="str">
        <f t="shared" si="9"/>
        <v>24011088771251110134</v>
      </c>
      <c r="BB56" s="26">
        <f t="shared" si="10"/>
        <v>20</v>
      </c>
      <c r="BC56" s="19" t="s">
        <v>359</v>
      </c>
      <c r="BD56" s="20" t="s">
        <v>343</v>
      </c>
      <c r="BE56" s="11"/>
      <c r="BF56" s="5">
        <v>45153</v>
      </c>
      <c r="BG56" s="21">
        <v>94942682</v>
      </c>
      <c r="BH56" s="21"/>
      <c r="BI56" s="27"/>
      <c r="BJ56" s="11" t="s">
        <v>360</v>
      </c>
      <c r="BK56" s="11" t="str">
        <f t="shared" si="11"/>
        <v>-</v>
      </c>
      <c r="BL56" s="11"/>
    </row>
    <row r="57" spans="1:64" x14ac:dyDescent="0.25">
      <c r="A57" s="3" t="s">
        <v>74</v>
      </c>
      <c r="B57" s="4">
        <v>56</v>
      </c>
      <c r="C57" s="3" t="s">
        <v>112</v>
      </c>
      <c r="D57" s="3" t="s">
        <v>7278</v>
      </c>
      <c r="E57" s="3" t="s">
        <v>7279</v>
      </c>
      <c r="F57" s="3"/>
      <c r="G57" s="3"/>
      <c r="H57" s="3"/>
      <c r="I57" s="3"/>
      <c r="J57" s="3"/>
      <c r="K57" s="3" t="s">
        <v>123</v>
      </c>
      <c r="L57" s="3" t="s">
        <v>77</v>
      </c>
      <c r="M57" s="3"/>
      <c r="N57" s="5">
        <v>43777</v>
      </c>
      <c r="O57" s="3" t="str">
        <f t="shared" ca="1" si="14"/>
        <v/>
      </c>
      <c r="P57" s="3" t="str">
        <f t="shared" ca="1" si="13"/>
        <v/>
      </c>
      <c r="Q57" s="5">
        <v>43784</v>
      </c>
      <c r="R57" s="3"/>
      <c r="S57" s="3"/>
      <c r="T57" s="3"/>
      <c r="U57" s="3" t="str">
        <f t="shared" si="1"/>
        <v>Contractuel</v>
      </c>
      <c r="V57" s="5"/>
      <c r="W57" s="5"/>
      <c r="Z57" s="5"/>
      <c r="AA57" s="3">
        <f t="shared" si="2"/>
        <v>11</v>
      </c>
      <c r="AB57" s="3">
        <f t="shared" si="3"/>
        <v>2019</v>
      </c>
      <c r="AC57" s="3">
        <f t="shared" si="4"/>
        <v>2023</v>
      </c>
      <c r="AD57" s="7">
        <f t="shared" ca="1" si="5"/>
        <v>4.9416666666666664</v>
      </c>
      <c r="AE57" s="7" t="str">
        <f t="shared" ca="1" si="12"/>
        <v>&gt; 4</v>
      </c>
      <c r="AF57" s="5"/>
      <c r="AG57" s="8">
        <f t="shared" ca="1" si="6"/>
        <v>124.88219178082191</v>
      </c>
      <c r="AH57" s="7" t="str">
        <f t="shared" ca="1" si="7"/>
        <v>&gt; 55</v>
      </c>
      <c r="AI57" s="9"/>
      <c r="AJ57" s="34"/>
      <c r="AK57" s="9"/>
      <c r="AL57" s="5"/>
      <c r="AM57" s="3" t="s">
        <v>93</v>
      </c>
      <c r="AN57" s="3" t="s">
        <v>94</v>
      </c>
      <c r="AO57" s="3"/>
      <c r="AP57" s="3"/>
      <c r="AS57" s="12">
        <f t="shared" si="8"/>
        <v>43777</v>
      </c>
      <c r="AT57" s="11" t="s">
        <v>66</v>
      </c>
      <c r="AU57" s="9">
        <v>3.2549999999999999</v>
      </c>
      <c r="AV57" s="14"/>
      <c r="AW57" s="15"/>
      <c r="AX57" s="16" t="s">
        <v>113</v>
      </c>
      <c r="AY57" s="14"/>
      <c r="AZ57" s="11"/>
      <c r="BA57" s="17" t="str">
        <f t="shared" si="9"/>
        <v/>
      </c>
      <c r="BB57" s="26">
        <f t="shared" si="10"/>
        <v>0</v>
      </c>
      <c r="BC57" s="11"/>
      <c r="BD57" s="11"/>
      <c r="BE57" s="11"/>
      <c r="BF57" s="5"/>
      <c r="BG57" s="27"/>
      <c r="BH57" s="27"/>
      <c r="BI57" s="27"/>
      <c r="BJ57" s="11"/>
      <c r="BK57" s="11" t="str">
        <f t="shared" si="11"/>
        <v>-</v>
      </c>
      <c r="BL57" s="11"/>
    </row>
    <row r="58" spans="1:64" x14ac:dyDescent="0.25">
      <c r="A58" s="3" t="s">
        <v>74</v>
      </c>
      <c r="B58" s="4">
        <v>57</v>
      </c>
      <c r="C58" s="3" t="s">
        <v>140</v>
      </c>
      <c r="D58" s="3" t="s">
        <v>7280</v>
      </c>
      <c r="E58" s="3" t="s">
        <v>7281</v>
      </c>
      <c r="F58" s="3"/>
      <c r="G58" s="3"/>
      <c r="H58" s="3"/>
      <c r="I58" s="3"/>
      <c r="J58" s="3"/>
      <c r="K58" s="3" t="s">
        <v>123</v>
      </c>
      <c r="L58" s="3" t="s">
        <v>77</v>
      </c>
      <c r="M58" s="3" t="s">
        <v>178</v>
      </c>
      <c r="N58" s="5">
        <v>43780</v>
      </c>
      <c r="O58" s="3"/>
      <c r="P58" s="3">
        <f t="shared" ca="1" si="13"/>
        <v>-1752</v>
      </c>
      <c r="Q58" s="5">
        <v>43820</v>
      </c>
      <c r="R58" s="3"/>
      <c r="S58" s="3"/>
      <c r="T58" s="3" t="s">
        <v>131</v>
      </c>
      <c r="U58" s="3" t="str">
        <f t="shared" si="1"/>
        <v>Contractuel</v>
      </c>
      <c r="V58" s="5">
        <v>43780</v>
      </c>
      <c r="W58" s="5">
        <v>43830</v>
      </c>
      <c r="Z58" s="5">
        <v>43780</v>
      </c>
      <c r="AA58" s="3">
        <f t="shared" si="2"/>
        <v>11</v>
      </c>
      <c r="AB58" s="3">
        <f t="shared" si="3"/>
        <v>2019</v>
      </c>
      <c r="AC58" s="3">
        <f t="shared" si="4"/>
        <v>2023</v>
      </c>
      <c r="AD58" s="7">
        <f t="shared" ca="1" si="5"/>
        <v>4.9333333333333336</v>
      </c>
      <c r="AE58" s="7" t="str">
        <f t="shared" ca="1" si="12"/>
        <v>&gt; 4</v>
      </c>
      <c r="AF58" s="5">
        <v>28232</v>
      </c>
      <c r="AG58" s="8">
        <f t="shared" ca="1" si="6"/>
        <v>47.534246575342465</v>
      </c>
      <c r="AH58" s="7" t="str">
        <f t="shared" ca="1" si="7"/>
        <v>&gt;45&lt; 55</v>
      </c>
      <c r="AI58" s="9">
        <v>12380814</v>
      </c>
      <c r="AJ58" s="10" t="s">
        <v>67</v>
      </c>
      <c r="AK58" s="9" t="s">
        <v>361</v>
      </c>
      <c r="AL58" s="5">
        <v>39228</v>
      </c>
      <c r="AM58" s="3" t="s">
        <v>93</v>
      </c>
      <c r="AN58" s="3" t="s">
        <v>65</v>
      </c>
      <c r="AO58" s="3"/>
      <c r="AP58" s="3"/>
      <c r="AS58" s="12">
        <f t="shared" si="8"/>
        <v>43780</v>
      </c>
      <c r="AT58" s="11" t="s">
        <v>135</v>
      </c>
      <c r="AU58" s="9">
        <v>3.2549999999999999</v>
      </c>
      <c r="AV58" s="14" t="s">
        <v>126</v>
      </c>
      <c r="AW58" s="15" t="s">
        <v>275</v>
      </c>
      <c r="AX58" s="16">
        <v>38105530308</v>
      </c>
      <c r="AY58" s="14">
        <v>38</v>
      </c>
      <c r="AZ58" s="11" t="s">
        <v>145</v>
      </c>
      <c r="BA58" s="17" t="str">
        <f t="shared" si="9"/>
        <v>07080013810553030838</v>
      </c>
      <c r="BB58" s="26">
        <f t="shared" si="10"/>
        <v>20</v>
      </c>
      <c r="BC58" s="11" t="s">
        <v>362</v>
      </c>
      <c r="BD58" s="11" t="s">
        <v>100</v>
      </c>
      <c r="BE58" s="11"/>
      <c r="BF58" s="5"/>
      <c r="BG58" s="27"/>
      <c r="BH58" s="27"/>
      <c r="BI58" s="27"/>
      <c r="BJ58" s="11"/>
      <c r="BK58" s="11" t="str">
        <f t="shared" si="11"/>
        <v>-</v>
      </c>
      <c r="BL58" s="11"/>
    </row>
    <row r="59" spans="1:64" x14ac:dyDescent="0.25">
      <c r="A59" s="3" t="s">
        <v>56</v>
      </c>
      <c r="B59" s="4">
        <v>58</v>
      </c>
      <c r="C59" s="3" t="s">
        <v>140</v>
      </c>
      <c r="D59" s="3" t="s">
        <v>7282</v>
      </c>
      <c r="E59" s="3" t="s">
        <v>7283</v>
      </c>
      <c r="F59" s="3"/>
      <c r="G59" s="3"/>
      <c r="H59" s="3"/>
      <c r="I59" s="3" t="s">
        <v>227</v>
      </c>
      <c r="J59" s="3" t="s">
        <v>228</v>
      </c>
      <c r="K59" s="3" t="s">
        <v>123</v>
      </c>
      <c r="L59" s="3" t="s">
        <v>77</v>
      </c>
      <c r="M59" s="3" t="s">
        <v>158</v>
      </c>
      <c r="N59" s="5">
        <v>43780</v>
      </c>
      <c r="O59" s="5">
        <v>45229</v>
      </c>
      <c r="P59" s="3" t="str">
        <f t="shared" ca="1" si="13"/>
        <v/>
      </c>
      <c r="Q59" s="5"/>
      <c r="R59" s="3"/>
      <c r="S59" s="5"/>
      <c r="T59" s="6" t="s">
        <v>61</v>
      </c>
      <c r="U59" s="3" t="str">
        <f t="shared" si="1"/>
        <v>Titulaire</v>
      </c>
      <c r="V59" s="5">
        <v>45200</v>
      </c>
      <c r="W59" s="5"/>
      <c r="Z59" s="5">
        <v>43780</v>
      </c>
      <c r="AA59" s="3">
        <f t="shared" si="2"/>
        <v>11</v>
      </c>
      <c r="AB59" s="3">
        <f t="shared" si="3"/>
        <v>2019</v>
      </c>
      <c r="AC59" s="3">
        <f t="shared" si="4"/>
        <v>2023</v>
      </c>
      <c r="AD59" s="7">
        <f t="shared" ca="1" si="5"/>
        <v>4.9333333333333336</v>
      </c>
      <c r="AE59" s="7" t="str">
        <f t="shared" ca="1" si="12"/>
        <v>&gt; 4</v>
      </c>
      <c r="AF59" s="5">
        <v>27989</v>
      </c>
      <c r="AG59" s="8">
        <f t="shared" ca="1" si="6"/>
        <v>48.2</v>
      </c>
      <c r="AH59" s="7" t="str">
        <f t="shared" ca="1" si="7"/>
        <v>&gt;45&lt; 55</v>
      </c>
      <c r="AI59" s="9">
        <v>12361070</v>
      </c>
      <c r="AJ59" s="10" t="s">
        <v>126</v>
      </c>
      <c r="AK59" s="9" t="s">
        <v>363</v>
      </c>
      <c r="AL59" s="5">
        <v>41339</v>
      </c>
      <c r="AM59" s="3" t="s">
        <v>93</v>
      </c>
      <c r="AN59" s="3" t="s">
        <v>65</v>
      </c>
      <c r="AO59" s="3">
        <v>1</v>
      </c>
      <c r="AP59" s="3"/>
      <c r="AQ59">
        <v>3</v>
      </c>
      <c r="AR59" s="11">
        <v>3</v>
      </c>
      <c r="AS59" s="12">
        <f t="shared" si="8"/>
        <v>44875.75</v>
      </c>
      <c r="AT59" s="11" t="s">
        <v>135</v>
      </c>
      <c r="AU59" s="13">
        <v>3.383</v>
      </c>
      <c r="AV59" s="14" t="s">
        <v>195</v>
      </c>
      <c r="AW59" s="15" t="s">
        <v>169</v>
      </c>
      <c r="AX59" s="16" t="s">
        <v>364</v>
      </c>
      <c r="AY59" s="14" t="s">
        <v>351</v>
      </c>
      <c r="AZ59" s="11" t="s">
        <v>171</v>
      </c>
      <c r="BA59" s="17" t="str">
        <f t="shared" si="9"/>
        <v>17001000000288360818</v>
      </c>
      <c r="BB59" s="26">
        <f t="shared" si="10"/>
        <v>20</v>
      </c>
      <c r="BC59" s="19" t="s">
        <v>365</v>
      </c>
      <c r="BD59" s="20" t="s">
        <v>100</v>
      </c>
      <c r="BE59" s="11"/>
      <c r="BF59" s="5"/>
      <c r="BG59" s="21">
        <v>20095232</v>
      </c>
      <c r="BH59" s="21"/>
      <c r="BI59" s="27"/>
      <c r="BJ59" s="11" t="s">
        <v>366</v>
      </c>
      <c r="BK59" s="11" t="str">
        <f t="shared" si="11"/>
        <v>B-</v>
      </c>
      <c r="BL59" s="11" t="s">
        <v>245</v>
      </c>
    </row>
    <row r="60" spans="1:64" x14ac:dyDescent="0.25">
      <c r="A60" s="3" t="s">
        <v>56</v>
      </c>
      <c r="B60" s="4">
        <v>59</v>
      </c>
      <c r="C60" s="3" t="s">
        <v>140</v>
      </c>
      <c r="D60" s="3" t="s">
        <v>7284</v>
      </c>
      <c r="E60" s="3" t="s">
        <v>7285</v>
      </c>
      <c r="F60" s="3"/>
      <c r="G60" s="3"/>
      <c r="H60" s="36"/>
      <c r="I60" s="3" t="s">
        <v>156</v>
      </c>
      <c r="J60" s="3" t="s">
        <v>157</v>
      </c>
      <c r="K60" s="3" t="s">
        <v>123</v>
      </c>
      <c r="L60" s="3" t="s">
        <v>77</v>
      </c>
      <c r="M60" s="3" t="s">
        <v>158</v>
      </c>
      <c r="N60" s="5">
        <v>43780</v>
      </c>
      <c r="O60" s="5">
        <v>45167</v>
      </c>
      <c r="P60" s="3" t="str">
        <f t="shared" ca="1" si="13"/>
        <v/>
      </c>
      <c r="Q60" s="5"/>
      <c r="R60" s="3"/>
      <c r="S60" s="5"/>
      <c r="T60" s="6" t="s">
        <v>61</v>
      </c>
      <c r="U60" s="3" t="str">
        <f t="shared" si="1"/>
        <v>Titulaire</v>
      </c>
      <c r="V60" s="5">
        <v>45167</v>
      </c>
      <c r="W60" s="5"/>
      <c r="Z60" s="5">
        <v>43780</v>
      </c>
      <c r="AA60" s="3">
        <f t="shared" si="2"/>
        <v>11</v>
      </c>
      <c r="AB60" s="3">
        <f t="shared" si="3"/>
        <v>2019</v>
      </c>
      <c r="AC60" s="3">
        <f t="shared" si="4"/>
        <v>2023</v>
      </c>
      <c r="AD60" s="7">
        <f t="shared" ca="1" si="5"/>
        <v>4.9333333333333336</v>
      </c>
      <c r="AE60" s="7" t="str">
        <f t="shared" ca="1" si="12"/>
        <v>&gt; 4</v>
      </c>
      <c r="AF60" s="5">
        <v>28830</v>
      </c>
      <c r="AG60" s="8">
        <f t="shared" ca="1" si="6"/>
        <v>45.895890410958906</v>
      </c>
      <c r="AH60" s="7" t="str">
        <f t="shared" ca="1" si="7"/>
        <v>&gt;45&lt; 55</v>
      </c>
      <c r="AI60" s="9">
        <v>12301766</v>
      </c>
      <c r="AJ60" s="10" t="s">
        <v>159</v>
      </c>
      <c r="AK60" s="9" t="s">
        <v>367</v>
      </c>
      <c r="AL60" s="5">
        <v>37044</v>
      </c>
      <c r="AM60" s="3" t="s">
        <v>93</v>
      </c>
      <c r="AN60" s="3" t="s">
        <v>65</v>
      </c>
      <c r="AO60" s="3"/>
      <c r="AP60" s="3"/>
      <c r="AQ60">
        <v>3</v>
      </c>
      <c r="AR60" s="11">
        <v>3</v>
      </c>
      <c r="AS60" s="12">
        <f t="shared" si="8"/>
        <v>44875.75</v>
      </c>
      <c r="AT60" s="11" t="s">
        <v>135</v>
      </c>
      <c r="AU60" s="13">
        <v>3.383</v>
      </c>
      <c r="AV60" s="14" t="s">
        <v>195</v>
      </c>
      <c r="AW60" s="15" t="s">
        <v>368</v>
      </c>
      <c r="AX60" s="16" t="s">
        <v>369</v>
      </c>
      <c r="AY60" s="14" t="s">
        <v>370</v>
      </c>
      <c r="AZ60" s="11" t="s">
        <v>171</v>
      </c>
      <c r="BA60" s="17" t="str">
        <f t="shared" si="9"/>
        <v>17000000000053561984</v>
      </c>
      <c r="BB60" s="26">
        <f t="shared" si="10"/>
        <v>20</v>
      </c>
      <c r="BC60" s="19" t="s">
        <v>371</v>
      </c>
      <c r="BD60" s="20" t="s">
        <v>100</v>
      </c>
      <c r="BE60" s="11"/>
      <c r="BF60" s="5"/>
      <c r="BG60" s="21">
        <v>28890091</v>
      </c>
      <c r="BH60" s="21"/>
      <c r="BI60" s="27"/>
      <c r="BJ60" s="11" t="s">
        <v>360</v>
      </c>
      <c r="BK60" s="11" t="str">
        <f t="shared" si="11"/>
        <v>A-</v>
      </c>
      <c r="BL60" s="11" t="s">
        <v>235</v>
      </c>
    </row>
    <row r="61" spans="1:64" x14ac:dyDescent="0.25">
      <c r="A61" s="3" t="s">
        <v>74</v>
      </c>
      <c r="B61" s="4">
        <v>60</v>
      </c>
      <c r="C61" s="3" t="s">
        <v>140</v>
      </c>
      <c r="D61" s="3" t="s">
        <v>7286</v>
      </c>
      <c r="E61" s="3" t="s">
        <v>7203</v>
      </c>
      <c r="F61" s="3"/>
      <c r="G61" s="3"/>
      <c r="H61" s="3"/>
      <c r="I61" s="3"/>
      <c r="J61" s="3"/>
      <c r="K61" s="3" t="s">
        <v>123</v>
      </c>
      <c r="L61" s="3" t="s">
        <v>77</v>
      </c>
      <c r="M61" s="3" t="s">
        <v>178</v>
      </c>
      <c r="N61" s="5">
        <v>43780</v>
      </c>
      <c r="O61" s="3"/>
      <c r="P61" s="3">
        <f t="shared" ca="1" si="13"/>
        <v>-1752</v>
      </c>
      <c r="Q61" s="5">
        <v>43799</v>
      </c>
      <c r="R61" s="3"/>
      <c r="S61" s="3"/>
      <c r="T61" s="3" t="s">
        <v>131</v>
      </c>
      <c r="U61" s="3" t="str">
        <f t="shared" si="1"/>
        <v>Contractuel</v>
      </c>
      <c r="V61" s="5">
        <v>43780</v>
      </c>
      <c r="W61" s="5">
        <v>43830</v>
      </c>
      <c r="Z61" s="5">
        <v>43780</v>
      </c>
      <c r="AA61" s="3">
        <f t="shared" si="2"/>
        <v>11</v>
      </c>
      <c r="AB61" s="3">
        <f t="shared" si="3"/>
        <v>2019</v>
      </c>
      <c r="AC61" s="3">
        <f t="shared" si="4"/>
        <v>2023</v>
      </c>
      <c r="AD61" s="7">
        <f t="shared" ca="1" si="5"/>
        <v>4.9333333333333336</v>
      </c>
      <c r="AE61" s="7" t="str">
        <f t="shared" ca="1" si="12"/>
        <v>&gt; 4</v>
      </c>
      <c r="AF61" s="5">
        <v>27558</v>
      </c>
      <c r="AG61" s="8">
        <f t="shared" ca="1" si="6"/>
        <v>49.38082191780822</v>
      </c>
      <c r="AH61" s="7" t="str">
        <f t="shared" ca="1" si="7"/>
        <v>&gt;45&lt; 55</v>
      </c>
      <c r="AI61" s="9">
        <v>11790475</v>
      </c>
      <c r="AJ61" s="10" t="s">
        <v>141</v>
      </c>
      <c r="AK61" s="9" t="s">
        <v>372</v>
      </c>
      <c r="AL61" s="5">
        <v>41172</v>
      </c>
      <c r="AM61" s="3" t="s">
        <v>93</v>
      </c>
      <c r="AN61" s="3" t="s">
        <v>65</v>
      </c>
      <c r="AO61" s="3"/>
      <c r="AP61" s="3"/>
      <c r="AS61" s="12">
        <f t="shared" si="8"/>
        <v>43780</v>
      </c>
      <c r="AT61" s="11" t="s">
        <v>66</v>
      </c>
      <c r="AU61" s="9">
        <v>3.2549999999999999</v>
      </c>
      <c r="AV61" s="14">
        <v>25</v>
      </c>
      <c r="AW61" s="15" t="s">
        <v>373</v>
      </c>
      <c r="AX61" s="16" t="s">
        <v>374</v>
      </c>
      <c r="AY61" s="14">
        <v>36</v>
      </c>
      <c r="AZ61" s="11" t="s">
        <v>164</v>
      </c>
      <c r="BA61" s="17" t="str">
        <f t="shared" si="9"/>
        <v>25047000000022810836</v>
      </c>
      <c r="BB61" s="26">
        <f t="shared" si="10"/>
        <v>20</v>
      </c>
      <c r="BC61" s="11" t="s">
        <v>375</v>
      </c>
      <c r="BD61" s="11" t="s">
        <v>100</v>
      </c>
      <c r="BE61" s="11"/>
      <c r="BF61" s="5"/>
      <c r="BG61" s="27"/>
      <c r="BH61" s="27"/>
      <c r="BI61" s="27"/>
      <c r="BJ61" s="11"/>
      <c r="BK61" s="11" t="str">
        <f t="shared" si="11"/>
        <v>-</v>
      </c>
      <c r="BL61" s="11"/>
    </row>
    <row r="62" spans="1:64" x14ac:dyDescent="0.25">
      <c r="A62" s="3" t="s">
        <v>74</v>
      </c>
      <c r="B62" s="4">
        <v>61</v>
      </c>
      <c r="C62" s="3" t="s">
        <v>140</v>
      </c>
      <c r="D62" s="3" t="s">
        <v>7287</v>
      </c>
      <c r="E62" s="3" t="s">
        <v>7288</v>
      </c>
      <c r="F62" s="3"/>
      <c r="G62" s="3"/>
      <c r="H62" s="3"/>
      <c r="I62" s="3"/>
      <c r="J62" s="3"/>
      <c r="K62" s="3" t="s">
        <v>123</v>
      </c>
      <c r="L62" s="3" t="s">
        <v>77</v>
      </c>
      <c r="M62" s="3" t="s">
        <v>158</v>
      </c>
      <c r="N62" s="5">
        <v>43780</v>
      </c>
      <c r="O62" s="3"/>
      <c r="P62" s="3">
        <f t="shared" ca="1" si="13"/>
        <v>-1417</v>
      </c>
      <c r="Q62" s="5">
        <v>44148</v>
      </c>
      <c r="R62" s="3" t="s">
        <v>236</v>
      </c>
      <c r="S62" s="3"/>
      <c r="T62" s="3" t="s">
        <v>131</v>
      </c>
      <c r="U62" s="3" t="str">
        <f t="shared" si="1"/>
        <v>Contractuel</v>
      </c>
      <c r="V62" s="5">
        <v>44105</v>
      </c>
      <c r="W62" s="5">
        <v>44165</v>
      </c>
      <c r="Z62" s="5">
        <v>43780</v>
      </c>
      <c r="AA62" s="3">
        <f t="shared" si="2"/>
        <v>11</v>
      </c>
      <c r="AB62" s="3">
        <f t="shared" si="3"/>
        <v>2019</v>
      </c>
      <c r="AC62" s="3">
        <f t="shared" si="4"/>
        <v>2023</v>
      </c>
      <c r="AD62" s="7">
        <f t="shared" ca="1" si="5"/>
        <v>4.9333333333333336</v>
      </c>
      <c r="AE62" s="7" t="str">
        <f t="shared" ca="1" si="12"/>
        <v>&gt; 4</v>
      </c>
      <c r="AF62" s="5">
        <v>26543</v>
      </c>
      <c r="AG62" s="8">
        <f t="shared" ca="1" si="6"/>
        <v>52.161643835616438</v>
      </c>
      <c r="AH62" s="7" t="str">
        <f t="shared" ca="1" si="7"/>
        <v>&gt;45&lt; 55</v>
      </c>
      <c r="AI62" s="9">
        <v>11377124</v>
      </c>
      <c r="AJ62" s="37" t="s">
        <v>179</v>
      </c>
      <c r="AK62" s="9" t="s">
        <v>376</v>
      </c>
      <c r="AL62" s="5">
        <v>42254</v>
      </c>
      <c r="AM62" s="3" t="s">
        <v>93</v>
      </c>
      <c r="AN62" s="3" t="s">
        <v>65</v>
      </c>
      <c r="AO62" s="3">
        <v>3</v>
      </c>
      <c r="AP62" s="3"/>
      <c r="AQ62" s="11">
        <v>3</v>
      </c>
      <c r="AR62" s="11">
        <v>1</v>
      </c>
      <c r="AS62" s="12">
        <f t="shared" si="8"/>
        <v>44145.25</v>
      </c>
      <c r="AT62" s="11" t="s">
        <v>135</v>
      </c>
      <c r="AU62" s="9">
        <v>3.2549999999999999</v>
      </c>
      <c r="AV62" s="14">
        <v>17</v>
      </c>
      <c r="AW62" s="15" t="s">
        <v>169</v>
      </c>
      <c r="AX62" s="16" t="s">
        <v>377</v>
      </c>
      <c r="AY62" s="14">
        <v>88</v>
      </c>
      <c r="AZ62" s="11" t="s">
        <v>171</v>
      </c>
      <c r="BA62" s="17" t="str">
        <f t="shared" si="9"/>
        <v>17001000000286460588</v>
      </c>
      <c r="BB62" s="26">
        <f t="shared" si="10"/>
        <v>20</v>
      </c>
      <c r="BC62" s="11" t="s">
        <v>378</v>
      </c>
      <c r="BD62" s="11" t="s">
        <v>100</v>
      </c>
      <c r="BE62" s="11"/>
      <c r="BF62" s="5"/>
      <c r="BG62" s="21">
        <v>23319231</v>
      </c>
      <c r="BH62" s="21">
        <v>97426081</v>
      </c>
      <c r="BI62" s="27"/>
      <c r="BJ62" s="11" t="s">
        <v>379</v>
      </c>
      <c r="BK62" s="11" t="str">
        <f t="shared" si="11"/>
        <v>-</v>
      </c>
      <c r="BL62" s="11"/>
    </row>
    <row r="63" spans="1:64" x14ac:dyDescent="0.25">
      <c r="A63" s="3" t="s">
        <v>56</v>
      </c>
      <c r="B63" s="4">
        <v>62</v>
      </c>
      <c r="C63" s="3" t="s">
        <v>87</v>
      </c>
      <c r="D63" s="3" t="s">
        <v>7289</v>
      </c>
      <c r="E63" s="3" t="s">
        <v>7250</v>
      </c>
      <c r="F63" s="3"/>
      <c r="G63" s="3"/>
      <c r="H63" s="36"/>
      <c r="I63" s="3" t="s">
        <v>156</v>
      </c>
      <c r="J63" s="3" t="s">
        <v>157</v>
      </c>
      <c r="K63" s="3" t="s">
        <v>123</v>
      </c>
      <c r="L63" s="3" t="s">
        <v>77</v>
      </c>
      <c r="M63" s="3" t="s">
        <v>158</v>
      </c>
      <c r="N63" s="5">
        <v>43780</v>
      </c>
      <c r="O63" s="5">
        <v>45167</v>
      </c>
      <c r="P63" s="3" t="str">
        <f t="shared" ca="1" si="13"/>
        <v/>
      </c>
      <c r="Q63" s="5"/>
      <c r="R63" s="3"/>
      <c r="S63" s="5"/>
      <c r="T63" s="6" t="s">
        <v>61</v>
      </c>
      <c r="U63" s="3" t="str">
        <f t="shared" si="1"/>
        <v>Titulaire</v>
      </c>
      <c r="V63" s="5">
        <v>45167</v>
      </c>
      <c r="W63" s="5"/>
      <c r="Z63" s="5">
        <v>43780</v>
      </c>
      <c r="AA63" s="3">
        <f t="shared" si="2"/>
        <v>11</v>
      </c>
      <c r="AB63" s="3">
        <f t="shared" si="3"/>
        <v>2019</v>
      </c>
      <c r="AC63" s="3">
        <f t="shared" si="4"/>
        <v>2023</v>
      </c>
      <c r="AD63" s="7">
        <f t="shared" ca="1" si="5"/>
        <v>4.9333333333333336</v>
      </c>
      <c r="AE63" s="7" t="str">
        <f t="shared" ca="1" si="12"/>
        <v>&gt; 4</v>
      </c>
      <c r="AF63" s="5">
        <v>32709</v>
      </c>
      <c r="AG63" s="8">
        <f t="shared" ca="1" si="6"/>
        <v>35.268493150684932</v>
      </c>
      <c r="AH63" s="7" t="str">
        <f t="shared" ca="1" si="7"/>
        <v>&gt;35&lt; 45</v>
      </c>
      <c r="AI63" s="9">
        <v>16443735</v>
      </c>
      <c r="AJ63" s="10" t="s">
        <v>102</v>
      </c>
      <c r="AK63" s="9" t="s">
        <v>380</v>
      </c>
      <c r="AL63" s="5">
        <v>40252</v>
      </c>
      <c r="AM63" s="3" t="s">
        <v>93</v>
      </c>
      <c r="AN63" s="3" t="s">
        <v>94</v>
      </c>
      <c r="AO63" s="3"/>
      <c r="AP63" s="3"/>
      <c r="AQ63">
        <v>3</v>
      </c>
      <c r="AR63" s="11">
        <v>3</v>
      </c>
      <c r="AS63" s="12">
        <f t="shared" si="8"/>
        <v>44875.75</v>
      </c>
      <c r="AT63" s="11" t="s">
        <v>135</v>
      </c>
      <c r="AU63" s="13">
        <v>3.383</v>
      </c>
      <c r="AV63" s="14" t="s">
        <v>195</v>
      </c>
      <c r="AW63" s="15" t="s">
        <v>169</v>
      </c>
      <c r="AX63" s="16" t="s">
        <v>381</v>
      </c>
      <c r="AY63" s="14" t="s">
        <v>382</v>
      </c>
      <c r="AZ63" s="11" t="s">
        <v>171</v>
      </c>
      <c r="BA63" s="17" t="str">
        <f t="shared" si="9"/>
        <v>17001000000288361594</v>
      </c>
      <c r="BB63" s="26">
        <f t="shared" si="10"/>
        <v>20</v>
      </c>
      <c r="BC63" s="19" t="s">
        <v>383</v>
      </c>
      <c r="BD63" s="20" t="s">
        <v>277</v>
      </c>
      <c r="BE63" s="11"/>
      <c r="BF63" s="5">
        <v>45117</v>
      </c>
      <c r="BG63" s="21">
        <v>54542402</v>
      </c>
      <c r="BH63" s="21"/>
      <c r="BI63" s="27"/>
      <c r="BJ63" s="11" t="s">
        <v>384</v>
      </c>
      <c r="BK63" s="11" t="str">
        <f t="shared" si="11"/>
        <v>A-</v>
      </c>
      <c r="BL63" s="11" t="s">
        <v>245</v>
      </c>
    </row>
    <row r="64" spans="1:64" x14ac:dyDescent="0.25">
      <c r="A64" s="3" t="s">
        <v>74</v>
      </c>
      <c r="B64" s="4">
        <v>63</v>
      </c>
      <c r="C64" s="3" t="s">
        <v>57</v>
      </c>
      <c r="D64" s="3" t="s">
        <v>7232</v>
      </c>
      <c r="E64" s="3" t="s">
        <v>7290</v>
      </c>
      <c r="F64" s="3"/>
      <c r="G64" s="3"/>
      <c r="H64" s="3"/>
      <c r="I64" s="3"/>
      <c r="J64" s="3"/>
      <c r="K64" s="3" t="s">
        <v>123</v>
      </c>
      <c r="L64" s="3" t="s">
        <v>77</v>
      </c>
      <c r="M64" s="3" t="s">
        <v>132</v>
      </c>
      <c r="N64" s="5">
        <v>43780</v>
      </c>
      <c r="O64" s="3"/>
      <c r="P64" s="3">
        <f t="shared" ca="1" si="13"/>
        <v>-1661</v>
      </c>
      <c r="Q64" s="5">
        <v>43901</v>
      </c>
      <c r="R64" s="3" t="s">
        <v>78</v>
      </c>
      <c r="S64" s="3"/>
      <c r="T64" s="3" t="s">
        <v>131</v>
      </c>
      <c r="U64" s="3" t="str">
        <f t="shared" si="1"/>
        <v>Contractuel</v>
      </c>
      <c r="V64" s="5">
        <v>43891</v>
      </c>
      <c r="W64" s="5">
        <v>43921</v>
      </c>
      <c r="Z64" s="5">
        <v>43780</v>
      </c>
      <c r="AA64" s="3">
        <f t="shared" si="2"/>
        <v>11</v>
      </c>
      <c r="AB64" s="3">
        <f t="shared" si="3"/>
        <v>2019</v>
      </c>
      <c r="AC64" s="3">
        <f t="shared" si="4"/>
        <v>2023</v>
      </c>
      <c r="AD64" s="7">
        <f t="shared" ca="1" si="5"/>
        <v>4.9333333333333336</v>
      </c>
      <c r="AE64" s="7" t="str">
        <f t="shared" ca="1" si="12"/>
        <v>&gt; 4</v>
      </c>
      <c r="AF64" s="5">
        <v>31211</v>
      </c>
      <c r="AG64" s="8">
        <f t="shared" ca="1" si="6"/>
        <v>39.372602739726027</v>
      </c>
      <c r="AH64" s="7" t="str">
        <f t="shared" ca="1" si="7"/>
        <v>&gt;35&lt; 45</v>
      </c>
      <c r="AI64" s="9">
        <v>16234960</v>
      </c>
      <c r="AJ64" s="10" t="s">
        <v>91</v>
      </c>
      <c r="AK64" s="9" t="s">
        <v>385</v>
      </c>
      <c r="AL64" s="5">
        <v>37154</v>
      </c>
      <c r="AM64" s="3" t="s">
        <v>64</v>
      </c>
      <c r="AN64" s="3" t="s">
        <v>65</v>
      </c>
      <c r="AO64" s="3">
        <v>1</v>
      </c>
      <c r="AP64" s="3"/>
      <c r="AQ64" s="11">
        <v>3</v>
      </c>
      <c r="AR64" s="11">
        <v>1</v>
      </c>
      <c r="AS64" s="12">
        <f t="shared" si="8"/>
        <v>44145.25</v>
      </c>
      <c r="AT64" s="11" t="s">
        <v>135</v>
      </c>
      <c r="AU64" s="9">
        <v>3.2549999999999999</v>
      </c>
      <c r="AV64" s="14">
        <v>11</v>
      </c>
      <c r="AW64" s="15" t="s">
        <v>386</v>
      </c>
      <c r="AX64" s="16">
        <v>23941008788</v>
      </c>
      <c r="AY64" s="14">
        <v>36</v>
      </c>
      <c r="AZ64" s="11" t="s">
        <v>109</v>
      </c>
      <c r="BA64" s="17" t="str">
        <f t="shared" si="9"/>
        <v>11034002394100878836</v>
      </c>
      <c r="BB64" s="26">
        <f t="shared" si="10"/>
        <v>20</v>
      </c>
      <c r="BC64" s="11" t="s">
        <v>387</v>
      </c>
      <c r="BD64" s="11" t="s">
        <v>388</v>
      </c>
      <c r="BE64" s="11"/>
      <c r="BF64" s="5"/>
      <c r="BG64" s="27">
        <v>20286396</v>
      </c>
      <c r="BH64" s="27">
        <v>29095825</v>
      </c>
      <c r="BI64" s="27"/>
      <c r="BJ64" s="11"/>
      <c r="BK64" s="11" t="str">
        <f t="shared" si="11"/>
        <v>-</v>
      </c>
      <c r="BL64" s="11"/>
    </row>
    <row r="65" spans="1:64" x14ac:dyDescent="0.25">
      <c r="A65" s="3" t="s">
        <v>74</v>
      </c>
      <c r="B65" s="4">
        <v>64</v>
      </c>
      <c r="C65" s="3" t="s">
        <v>140</v>
      </c>
      <c r="D65" s="3" t="s">
        <v>7291</v>
      </c>
      <c r="E65" s="3" t="s">
        <v>7292</v>
      </c>
      <c r="F65" s="3"/>
      <c r="G65" s="3"/>
      <c r="H65" s="3"/>
      <c r="I65" s="3"/>
      <c r="J65" s="3"/>
      <c r="K65" s="3" t="s">
        <v>123</v>
      </c>
      <c r="L65" s="3" t="s">
        <v>77</v>
      </c>
      <c r="M65" s="3" t="s">
        <v>178</v>
      </c>
      <c r="N65" s="5">
        <v>43780</v>
      </c>
      <c r="O65" s="3"/>
      <c r="P65" s="3">
        <f t="shared" ca="1" si="13"/>
        <v>-1721</v>
      </c>
      <c r="Q65" s="5">
        <v>43858</v>
      </c>
      <c r="R65" s="3" t="s">
        <v>236</v>
      </c>
      <c r="S65" s="3"/>
      <c r="T65" s="3" t="s">
        <v>131</v>
      </c>
      <c r="U65" s="3" t="str">
        <f t="shared" si="1"/>
        <v>Contractuel</v>
      </c>
      <c r="V65" s="5">
        <v>43832</v>
      </c>
      <c r="W65" s="5">
        <v>43861</v>
      </c>
      <c r="Z65" s="5">
        <v>43780</v>
      </c>
      <c r="AA65" s="3">
        <f t="shared" si="2"/>
        <v>11</v>
      </c>
      <c r="AB65" s="3">
        <f t="shared" si="3"/>
        <v>2019</v>
      </c>
      <c r="AC65" s="3">
        <f t="shared" si="4"/>
        <v>2023</v>
      </c>
      <c r="AD65" s="7">
        <f t="shared" ca="1" si="5"/>
        <v>4.9333333333333336</v>
      </c>
      <c r="AE65" s="7" t="str">
        <f t="shared" ca="1" si="12"/>
        <v>&gt; 4</v>
      </c>
      <c r="AF65" s="5">
        <v>30712</v>
      </c>
      <c r="AG65" s="8">
        <f t="shared" ca="1" si="6"/>
        <v>40.739726027397261</v>
      </c>
      <c r="AH65" s="7" t="str">
        <f t="shared" ca="1" si="7"/>
        <v>&gt;35&lt; 45</v>
      </c>
      <c r="AI65" s="9">
        <v>1628027102</v>
      </c>
      <c r="AJ65" s="34"/>
      <c r="AK65" s="9" t="s">
        <v>389</v>
      </c>
      <c r="AL65" s="5">
        <v>43117</v>
      </c>
      <c r="AM65" s="3" t="s">
        <v>93</v>
      </c>
      <c r="AN65" s="3" t="s">
        <v>65</v>
      </c>
      <c r="AO65" s="3">
        <v>2</v>
      </c>
      <c r="AP65" s="3"/>
      <c r="AQ65" s="11">
        <v>3</v>
      </c>
      <c r="AR65" s="11">
        <v>1</v>
      </c>
      <c r="AS65" s="12">
        <f t="shared" si="8"/>
        <v>44145.25</v>
      </c>
      <c r="AT65" s="11" t="s">
        <v>135</v>
      </c>
      <c r="AU65" s="9">
        <v>3.2549999999999999</v>
      </c>
      <c r="AV65" s="14" t="s">
        <v>126</v>
      </c>
      <c r="AW65" s="15" t="s">
        <v>275</v>
      </c>
      <c r="AX65" s="16">
        <v>38105530386</v>
      </c>
      <c r="AY65" s="14">
        <v>95</v>
      </c>
      <c r="AZ65" s="11" t="s">
        <v>145</v>
      </c>
      <c r="BA65" s="17" t="str">
        <f t="shared" si="9"/>
        <v>07080013810553038695</v>
      </c>
      <c r="BB65" s="26">
        <f t="shared" si="10"/>
        <v>20</v>
      </c>
      <c r="BC65" s="11" t="s">
        <v>390</v>
      </c>
      <c r="BD65" s="11" t="s">
        <v>391</v>
      </c>
      <c r="BE65" s="11"/>
      <c r="BF65" s="5"/>
      <c r="BG65" s="27">
        <v>99297574</v>
      </c>
      <c r="BH65" s="27"/>
      <c r="BI65" s="27"/>
      <c r="BJ65" s="11"/>
      <c r="BK65" s="11" t="str">
        <f t="shared" si="11"/>
        <v>-</v>
      </c>
      <c r="BL65" s="11"/>
    </row>
    <row r="66" spans="1:64" x14ac:dyDescent="0.25">
      <c r="A66" s="3" t="s">
        <v>74</v>
      </c>
      <c r="B66" s="4">
        <v>65</v>
      </c>
      <c r="C66" s="3" t="s">
        <v>140</v>
      </c>
      <c r="D66" s="3" t="s">
        <v>7293</v>
      </c>
      <c r="E66" s="3" t="s">
        <v>7294</v>
      </c>
      <c r="F66" s="3"/>
      <c r="G66" s="3"/>
      <c r="H66" s="3"/>
      <c r="I66" s="3"/>
      <c r="J66" s="3" t="s">
        <v>157</v>
      </c>
      <c r="K66" s="3" t="s">
        <v>123</v>
      </c>
      <c r="L66" s="3" t="s">
        <v>77</v>
      </c>
      <c r="M66" s="3" t="s">
        <v>158</v>
      </c>
      <c r="N66" s="5">
        <v>43780</v>
      </c>
      <c r="O66" s="3"/>
      <c r="P66" s="3">
        <f t="shared" ca="1" si="13"/>
        <v>-1205</v>
      </c>
      <c r="Q66" s="5">
        <v>44345</v>
      </c>
      <c r="R66" s="3" t="s">
        <v>264</v>
      </c>
      <c r="S66" s="3"/>
      <c r="T66" s="3" t="s">
        <v>131</v>
      </c>
      <c r="U66" s="3" t="str">
        <f t="shared" ref="U66:U129" si="15">IF(T66="CDI","Titulaire","Contractuel")</f>
        <v>Contractuel</v>
      </c>
      <c r="V66" s="5">
        <v>44317</v>
      </c>
      <c r="W66" s="5">
        <v>44377</v>
      </c>
      <c r="Z66" s="5">
        <v>43780</v>
      </c>
      <c r="AA66" s="3">
        <f t="shared" ref="AA66:AA129" si="16">MONTH(N66)</f>
        <v>11</v>
      </c>
      <c r="AB66" s="3">
        <f t="shared" ref="AB66:AB129" si="17">IF(N66="","",YEAR(N66))</f>
        <v>2019</v>
      </c>
      <c r="AC66" s="3">
        <f t="shared" ref="AC66:AC129" si="18">AB66+4</f>
        <v>2023</v>
      </c>
      <c r="AD66" s="7">
        <f t="shared" ref="AD66:AD129" ca="1" si="19">IF(A66="Non",(DAYS360(N66,Q66)/360),(DAYS360(N66,TODAY())/360))</f>
        <v>4.9333333333333336</v>
      </c>
      <c r="AE66" s="7" t="str">
        <f t="shared" ca="1" si="12"/>
        <v>&gt; 4</v>
      </c>
      <c r="AF66" s="5">
        <v>30776</v>
      </c>
      <c r="AG66" s="8">
        <f t="shared" ref="AG66:AG129" ca="1" si="20">(TODAY()-AF66)/365</f>
        <v>40.564383561643837</v>
      </c>
      <c r="AH66" s="7" t="str">
        <f t="shared" ref="AH66:AH129" ca="1" si="21">+IF(AG66&lt;25,"&lt; 25",IF(AND(AG66&gt;=25,AG66&lt;35),"&gt;25&lt; 35",IF(AND(AG66&gt;=35,AG66&lt;45),"&gt;35&lt; 45",IF(AND(AG66&gt;=45,AG66&lt;=55),"&gt;45&lt; 55",IF(AG66&gt;55,"&gt; 55")))))</f>
        <v>&gt;35&lt; 45</v>
      </c>
      <c r="AI66" s="9">
        <v>16132799</v>
      </c>
      <c r="AJ66" s="10" t="s">
        <v>67</v>
      </c>
      <c r="AK66" s="9" t="s">
        <v>392</v>
      </c>
      <c r="AL66" s="5">
        <v>38094</v>
      </c>
      <c r="AM66" s="3" t="s">
        <v>93</v>
      </c>
      <c r="AN66" s="3" t="s">
        <v>65</v>
      </c>
      <c r="AO66" s="3"/>
      <c r="AP66" s="3"/>
      <c r="AQ66" s="11">
        <v>3</v>
      </c>
      <c r="AR66" s="11">
        <v>2</v>
      </c>
      <c r="AS66" s="12">
        <f t="shared" ref="AS66:AS129" si="22">N66+(365.25*AR66)</f>
        <v>44510.5</v>
      </c>
      <c r="AT66" s="11" t="s">
        <v>135</v>
      </c>
      <c r="AU66" s="9">
        <v>3.2549999999999999</v>
      </c>
      <c r="AV66" s="14">
        <v>17</v>
      </c>
      <c r="AW66" s="15">
        <v>20600</v>
      </c>
      <c r="AX66" s="16" t="s">
        <v>393</v>
      </c>
      <c r="AY66" s="14">
        <v>19</v>
      </c>
      <c r="AZ66" s="11" t="s">
        <v>171</v>
      </c>
      <c r="BA66" s="17" t="str">
        <f t="shared" ref="BA66:BA129" si="23">CONCATENATE(AV66,AW66,AX66,AY66)</f>
        <v>17206000000020074619</v>
      </c>
      <c r="BB66" s="26">
        <f t="shared" ref="BB66:BB129" si="24">LEN(BA66)</f>
        <v>20</v>
      </c>
      <c r="BC66" s="11" t="s">
        <v>394</v>
      </c>
      <c r="BD66" s="11" t="s">
        <v>395</v>
      </c>
      <c r="BE66" s="11"/>
      <c r="BF66" s="5"/>
      <c r="BG66" s="21">
        <v>99005806</v>
      </c>
      <c r="BH66" s="21">
        <v>95577759</v>
      </c>
      <c r="BI66" s="27"/>
      <c r="BJ66" s="11" t="s">
        <v>396</v>
      </c>
      <c r="BK66" s="11" t="str">
        <f t="shared" ref="BK66:BK129" si="25">IF(K66="CADRE","CADRE",CONCATENATE(J66,"-",H66))</f>
        <v>A-</v>
      </c>
      <c r="BL66" s="11"/>
    </row>
    <row r="67" spans="1:64" x14ac:dyDescent="0.25">
      <c r="A67" s="3" t="s">
        <v>74</v>
      </c>
      <c r="B67" s="4">
        <v>66</v>
      </c>
      <c r="C67" s="3" t="s">
        <v>140</v>
      </c>
      <c r="D67" s="3" t="s">
        <v>8699</v>
      </c>
      <c r="E67" s="3" t="s">
        <v>7236</v>
      </c>
      <c r="F67" s="3"/>
      <c r="G67" s="3"/>
      <c r="H67" s="3"/>
      <c r="I67" s="3"/>
      <c r="J67" s="3" t="s">
        <v>157</v>
      </c>
      <c r="K67" s="3" t="s">
        <v>123</v>
      </c>
      <c r="L67" s="3" t="s">
        <v>77</v>
      </c>
      <c r="M67" s="3" t="s">
        <v>158</v>
      </c>
      <c r="N67" s="5">
        <v>43780</v>
      </c>
      <c r="O67" s="3"/>
      <c r="P67" s="3">
        <f t="shared" ca="1" si="13"/>
        <v>-1266</v>
      </c>
      <c r="Q67" s="5">
        <v>44261</v>
      </c>
      <c r="R67" s="3" t="s">
        <v>133</v>
      </c>
      <c r="S67" s="3"/>
      <c r="T67" s="3" t="s">
        <v>131</v>
      </c>
      <c r="U67" s="3" t="str">
        <f t="shared" si="15"/>
        <v>Contractuel</v>
      </c>
      <c r="V67" s="5">
        <v>44256</v>
      </c>
      <c r="W67" s="5">
        <v>44316</v>
      </c>
      <c r="Z67" s="5">
        <v>43780</v>
      </c>
      <c r="AA67" s="3">
        <f t="shared" si="16"/>
        <v>11</v>
      </c>
      <c r="AB67" s="3">
        <f t="shared" si="17"/>
        <v>2019</v>
      </c>
      <c r="AC67" s="3">
        <f t="shared" si="18"/>
        <v>2023</v>
      </c>
      <c r="AD67" s="7">
        <f t="shared" ca="1" si="19"/>
        <v>4.9333333333333336</v>
      </c>
      <c r="AE67" s="7" t="str">
        <f t="shared" ref="AE67:AE130" ca="1" si="26">+IF(AD67&lt;1,"&lt; 1",IF(AND(AD67&gt;=1,AD67&lt;2),"&lt; 2",IF(AND(AD67&gt;=2,AD67&lt;3),"&lt; 3",IF(AND(AD67&gt;=3,AD67&lt;=4),"&lt; 4",IF(AD67&gt;4,"&gt; 4")))))</f>
        <v>&gt; 4</v>
      </c>
      <c r="AF67" s="5">
        <v>30701</v>
      </c>
      <c r="AG67" s="8">
        <f t="shared" ca="1" si="20"/>
        <v>40.769863013698632</v>
      </c>
      <c r="AH67" s="7" t="str">
        <f t="shared" ca="1" si="21"/>
        <v>&gt;35&lt; 45</v>
      </c>
      <c r="AI67" s="9">
        <v>16800349</v>
      </c>
      <c r="AJ67" s="10" t="s">
        <v>91</v>
      </c>
      <c r="AK67" s="9" t="s">
        <v>397</v>
      </c>
      <c r="AL67" s="5">
        <v>39618</v>
      </c>
      <c r="AM67" s="3" t="s">
        <v>93</v>
      </c>
      <c r="AN67" s="3" t="s">
        <v>65</v>
      </c>
      <c r="AO67" s="3">
        <v>2</v>
      </c>
      <c r="AP67" s="3"/>
      <c r="AQ67" s="11">
        <v>3</v>
      </c>
      <c r="AR67" s="11">
        <v>2</v>
      </c>
      <c r="AS67" s="12">
        <f t="shared" si="22"/>
        <v>44510.5</v>
      </c>
      <c r="AT67" s="11" t="s">
        <v>135</v>
      </c>
      <c r="AU67" s="9">
        <v>3.2549999999999999</v>
      </c>
      <c r="AV67" s="14">
        <v>17</v>
      </c>
      <c r="AW67" s="15" t="s">
        <v>169</v>
      </c>
      <c r="AX67" s="16" t="s">
        <v>398</v>
      </c>
      <c r="AY67" s="14">
        <v>40</v>
      </c>
      <c r="AZ67" s="11" t="s">
        <v>171</v>
      </c>
      <c r="BA67" s="17" t="str">
        <f t="shared" si="23"/>
        <v>17001000000288343940</v>
      </c>
      <c r="BB67" s="26">
        <f t="shared" si="24"/>
        <v>20</v>
      </c>
      <c r="BC67" s="11" t="s">
        <v>399</v>
      </c>
      <c r="BD67" s="11" t="s">
        <v>100</v>
      </c>
      <c r="BE67" s="11"/>
      <c r="BF67" s="5"/>
      <c r="BG67" s="21">
        <v>22176359</v>
      </c>
      <c r="BH67" s="21"/>
      <c r="BI67" s="27"/>
      <c r="BJ67" s="11" t="s">
        <v>379</v>
      </c>
      <c r="BK67" s="11" t="str">
        <f t="shared" si="25"/>
        <v>A-</v>
      </c>
      <c r="BL67" s="11"/>
    </row>
    <row r="68" spans="1:64" x14ac:dyDescent="0.25">
      <c r="A68" s="3" t="s">
        <v>74</v>
      </c>
      <c r="B68" s="4">
        <v>67</v>
      </c>
      <c r="C68" s="3" t="s">
        <v>87</v>
      </c>
      <c r="D68" s="3" t="s">
        <v>7295</v>
      </c>
      <c r="E68" s="3" t="s">
        <v>7296</v>
      </c>
      <c r="F68" s="3"/>
      <c r="G68" s="3"/>
      <c r="H68" s="3"/>
      <c r="I68" s="3"/>
      <c r="J68" s="3"/>
      <c r="K68" s="3" t="s">
        <v>123</v>
      </c>
      <c r="L68" s="3" t="s">
        <v>77</v>
      </c>
      <c r="M68" s="3" t="s">
        <v>158</v>
      </c>
      <c r="N68" s="5">
        <v>43780</v>
      </c>
      <c r="O68" s="3"/>
      <c r="P68" s="3">
        <f t="shared" ca="1" si="13"/>
        <v>-1417</v>
      </c>
      <c r="Q68" s="5">
        <v>44147</v>
      </c>
      <c r="R68" s="3" t="s">
        <v>133</v>
      </c>
      <c r="S68" s="3"/>
      <c r="T68" s="3" t="s">
        <v>131</v>
      </c>
      <c r="U68" s="3" t="str">
        <f t="shared" si="15"/>
        <v>Contractuel</v>
      </c>
      <c r="V68" s="5">
        <v>44105</v>
      </c>
      <c r="W68" s="5">
        <v>44165</v>
      </c>
      <c r="Z68" s="5">
        <v>43780</v>
      </c>
      <c r="AA68" s="3">
        <f t="shared" si="16"/>
        <v>11</v>
      </c>
      <c r="AB68" s="3">
        <f t="shared" si="17"/>
        <v>2019</v>
      </c>
      <c r="AC68" s="3">
        <f t="shared" si="18"/>
        <v>2023</v>
      </c>
      <c r="AD68" s="7">
        <f t="shared" ca="1" si="19"/>
        <v>4.9333333333333336</v>
      </c>
      <c r="AE68" s="7" t="str">
        <f t="shared" ca="1" si="26"/>
        <v>&gt; 4</v>
      </c>
      <c r="AF68" s="5">
        <v>27935</v>
      </c>
      <c r="AG68" s="8">
        <f t="shared" ca="1" si="20"/>
        <v>48.347945205479455</v>
      </c>
      <c r="AH68" s="7" t="str">
        <f t="shared" ca="1" si="21"/>
        <v>&gt;45&lt; 55</v>
      </c>
      <c r="AI68" s="9">
        <v>12662183</v>
      </c>
      <c r="AJ68" s="10" t="s">
        <v>159</v>
      </c>
      <c r="AK68" s="9" t="s">
        <v>400</v>
      </c>
      <c r="AL68" s="5">
        <v>36438</v>
      </c>
      <c r="AM68" s="3" t="s">
        <v>93</v>
      </c>
      <c r="AN68" s="3" t="s">
        <v>94</v>
      </c>
      <c r="AO68" s="3"/>
      <c r="AP68" s="3"/>
      <c r="AQ68" s="11">
        <v>3</v>
      </c>
      <c r="AR68" s="11">
        <v>1</v>
      </c>
      <c r="AS68" s="12">
        <f t="shared" si="22"/>
        <v>44145.25</v>
      </c>
      <c r="AT68" s="11" t="s">
        <v>135</v>
      </c>
      <c r="AU68" s="9">
        <v>3.2549999999999999</v>
      </c>
      <c r="AV68" s="14">
        <v>17</v>
      </c>
      <c r="AW68" s="15" t="s">
        <v>169</v>
      </c>
      <c r="AX68" s="16" t="s">
        <v>401</v>
      </c>
      <c r="AY68" s="14">
        <v>35</v>
      </c>
      <c r="AZ68" s="11" t="s">
        <v>171</v>
      </c>
      <c r="BA68" s="17" t="str">
        <f t="shared" si="23"/>
        <v>17001000000289996335</v>
      </c>
      <c r="BB68" s="26">
        <f t="shared" si="24"/>
        <v>20</v>
      </c>
      <c r="BC68" s="11" t="s">
        <v>402</v>
      </c>
      <c r="BD68" s="11" t="s">
        <v>403</v>
      </c>
      <c r="BE68" s="11"/>
      <c r="BF68" s="5"/>
      <c r="BG68" s="21">
        <v>22554183</v>
      </c>
      <c r="BH68" s="21"/>
      <c r="BI68" s="27"/>
      <c r="BJ68" s="11" t="s">
        <v>391</v>
      </c>
      <c r="BK68" s="11" t="str">
        <f t="shared" si="25"/>
        <v>-</v>
      </c>
      <c r="BL68" s="11"/>
    </row>
    <row r="69" spans="1:64" x14ac:dyDescent="0.25">
      <c r="A69" s="3" t="s">
        <v>56</v>
      </c>
      <c r="B69" s="4">
        <v>68</v>
      </c>
      <c r="C69" s="3" t="s">
        <v>140</v>
      </c>
      <c r="D69" s="3" t="s">
        <v>7297</v>
      </c>
      <c r="E69" s="3" t="s">
        <v>7298</v>
      </c>
      <c r="F69" s="3"/>
      <c r="G69" s="3"/>
      <c r="H69" s="36"/>
      <c r="I69" s="3" t="s">
        <v>156</v>
      </c>
      <c r="J69" s="3" t="s">
        <v>157</v>
      </c>
      <c r="K69" s="3" t="s">
        <v>123</v>
      </c>
      <c r="L69" s="3" t="s">
        <v>77</v>
      </c>
      <c r="M69" s="3" t="s">
        <v>158</v>
      </c>
      <c r="N69" s="5">
        <v>43781</v>
      </c>
      <c r="O69" s="5">
        <v>45167</v>
      </c>
      <c r="P69" s="3" t="str">
        <f t="shared" ca="1" si="13"/>
        <v/>
      </c>
      <c r="Q69" s="5"/>
      <c r="R69" s="3"/>
      <c r="S69" s="5"/>
      <c r="T69" s="6" t="s">
        <v>61</v>
      </c>
      <c r="U69" s="3" t="str">
        <f t="shared" si="15"/>
        <v>Titulaire</v>
      </c>
      <c r="V69" s="5">
        <v>45167</v>
      </c>
      <c r="W69" s="5"/>
      <c r="Z69" s="5">
        <v>43781</v>
      </c>
      <c r="AA69" s="3">
        <f t="shared" si="16"/>
        <v>11</v>
      </c>
      <c r="AB69" s="3">
        <f t="shared" si="17"/>
        <v>2019</v>
      </c>
      <c r="AC69" s="3">
        <f t="shared" si="18"/>
        <v>2023</v>
      </c>
      <c r="AD69" s="7">
        <f t="shared" ca="1" si="19"/>
        <v>4.9305555555555554</v>
      </c>
      <c r="AE69" s="7" t="str">
        <f t="shared" ca="1" si="26"/>
        <v>&gt; 4</v>
      </c>
      <c r="AF69" s="5">
        <v>30005</v>
      </c>
      <c r="AG69" s="8">
        <f t="shared" ca="1" si="20"/>
        <v>42.676712328767124</v>
      </c>
      <c r="AH69" s="7" t="str">
        <f t="shared" ca="1" si="21"/>
        <v>&gt;35&lt; 45</v>
      </c>
      <c r="AI69" s="9">
        <v>12384208</v>
      </c>
      <c r="AJ69" s="10" t="s">
        <v>79</v>
      </c>
      <c r="AK69" s="9" t="s">
        <v>404</v>
      </c>
      <c r="AL69" s="5">
        <v>40303</v>
      </c>
      <c r="AM69" s="3" t="s">
        <v>93</v>
      </c>
      <c r="AN69" s="3" t="s">
        <v>65</v>
      </c>
      <c r="AO69" s="3">
        <v>2</v>
      </c>
      <c r="AP69" s="3"/>
      <c r="AQ69">
        <v>3</v>
      </c>
      <c r="AR69" s="11">
        <v>3</v>
      </c>
      <c r="AS69" s="12">
        <f t="shared" si="22"/>
        <v>44876.75</v>
      </c>
      <c r="AT69" s="11" t="s">
        <v>135</v>
      </c>
      <c r="AU69" s="13">
        <v>3.383</v>
      </c>
      <c r="AV69" s="14" t="s">
        <v>62</v>
      </c>
      <c r="AW69" s="15" t="s">
        <v>259</v>
      </c>
      <c r="AX69" s="16">
        <v>11110243672</v>
      </c>
      <c r="AY69" s="14">
        <v>46</v>
      </c>
      <c r="AZ69" s="11" t="s">
        <v>85</v>
      </c>
      <c r="BA69" s="17" t="str">
        <f t="shared" si="23"/>
        <v>01036081111024367246</v>
      </c>
      <c r="BB69" s="26">
        <f t="shared" si="24"/>
        <v>20</v>
      </c>
      <c r="BC69" s="19" t="s">
        <v>405</v>
      </c>
      <c r="BD69" s="20" t="s">
        <v>100</v>
      </c>
      <c r="BE69" s="11"/>
      <c r="BF69" s="5"/>
      <c r="BG69" s="21">
        <v>50814134</v>
      </c>
      <c r="BH69" s="21">
        <v>22086494</v>
      </c>
      <c r="BI69" s="27"/>
      <c r="BJ69" s="11" t="s">
        <v>263</v>
      </c>
      <c r="BK69" s="11" t="str">
        <f t="shared" si="25"/>
        <v>A-</v>
      </c>
      <c r="BL69" s="11" t="s">
        <v>245</v>
      </c>
    </row>
    <row r="70" spans="1:64" x14ac:dyDescent="0.25">
      <c r="A70" s="3" t="s">
        <v>56</v>
      </c>
      <c r="B70" s="4">
        <v>69</v>
      </c>
      <c r="C70" s="3" t="s">
        <v>140</v>
      </c>
      <c r="D70" s="3" t="s">
        <v>7299</v>
      </c>
      <c r="E70" s="3" t="s">
        <v>7300</v>
      </c>
      <c r="F70" s="3"/>
      <c r="G70" s="3"/>
      <c r="H70" s="36"/>
      <c r="I70" s="3" t="s">
        <v>156</v>
      </c>
      <c r="J70" s="3" t="s">
        <v>157</v>
      </c>
      <c r="K70" s="3" t="s">
        <v>123</v>
      </c>
      <c r="L70" s="3" t="s">
        <v>77</v>
      </c>
      <c r="M70" s="3" t="s">
        <v>158</v>
      </c>
      <c r="N70" s="5">
        <v>43782</v>
      </c>
      <c r="O70" s="5">
        <v>45167</v>
      </c>
      <c r="P70" s="3" t="str">
        <f t="shared" ca="1" si="13"/>
        <v/>
      </c>
      <c r="Q70" s="5"/>
      <c r="R70" s="3"/>
      <c r="S70" s="5"/>
      <c r="T70" s="6" t="s">
        <v>61</v>
      </c>
      <c r="U70" s="3" t="str">
        <f t="shared" si="15"/>
        <v>Titulaire</v>
      </c>
      <c r="V70" s="5">
        <v>45167</v>
      </c>
      <c r="W70" s="5"/>
      <c r="Z70" s="5">
        <v>43782</v>
      </c>
      <c r="AA70" s="3">
        <f t="shared" si="16"/>
        <v>11</v>
      </c>
      <c r="AB70" s="3">
        <f t="shared" si="17"/>
        <v>2019</v>
      </c>
      <c r="AC70" s="3">
        <f t="shared" si="18"/>
        <v>2023</v>
      </c>
      <c r="AD70" s="7">
        <f t="shared" ca="1" si="19"/>
        <v>4.927777777777778</v>
      </c>
      <c r="AE70" s="7" t="str">
        <f t="shared" ca="1" si="26"/>
        <v>&gt; 4</v>
      </c>
      <c r="AF70" s="5">
        <v>31881</v>
      </c>
      <c r="AG70" s="8">
        <f t="shared" ca="1" si="20"/>
        <v>37.536986301369865</v>
      </c>
      <c r="AH70" s="7" t="str">
        <f t="shared" ca="1" si="21"/>
        <v>&gt;35&lt; 45</v>
      </c>
      <c r="AI70" s="9">
        <v>12934909</v>
      </c>
      <c r="AJ70" s="10" t="s">
        <v>67</v>
      </c>
      <c r="AK70" s="9" t="s">
        <v>406</v>
      </c>
      <c r="AL70" s="5">
        <v>40065</v>
      </c>
      <c r="AM70" s="3" t="s">
        <v>93</v>
      </c>
      <c r="AN70" s="3" t="s">
        <v>65</v>
      </c>
      <c r="AO70" s="3">
        <v>3</v>
      </c>
      <c r="AP70" s="3"/>
      <c r="AQ70">
        <v>3</v>
      </c>
      <c r="AR70" s="11">
        <v>3</v>
      </c>
      <c r="AS70" s="12">
        <f t="shared" si="22"/>
        <v>44877.75</v>
      </c>
      <c r="AT70" s="11" t="s">
        <v>135</v>
      </c>
      <c r="AU70" s="13">
        <v>3.383</v>
      </c>
      <c r="AV70" s="14" t="s">
        <v>79</v>
      </c>
      <c r="AW70" s="15" t="s">
        <v>407</v>
      </c>
      <c r="AX70" s="16" t="s">
        <v>408</v>
      </c>
      <c r="AY70" s="14" t="s">
        <v>409</v>
      </c>
      <c r="AZ70" s="11" t="s">
        <v>128</v>
      </c>
      <c r="BA70" s="17" t="str">
        <f t="shared" si="23"/>
        <v>04118186002388643596</v>
      </c>
      <c r="BB70" s="26">
        <f t="shared" si="24"/>
        <v>20</v>
      </c>
      <c r="BC70" s="19" t="s">
        <v>410</v>
      </c>
      <c r="BD70" s="20" t="s">
        <v>100</v>
      </c>
      <c r="BE70" s="11"/>
      <c r="BF70" s="5"/>
      <c r="BG70" s="21">
        <v>21302215</v>
      </c>
      <c r="BH70" s="21"/>
      <c r="BI70" s="27"/>
      <c r="BJ70" s="11" t="s">
        <v>379</v>
      </c>
      <c r="BK70" s="11" t="str">
        <f t="shared" si="25"/>
        <v>A-</v>
      </c>
      <c r="BL70" s="11" t="s">
        <v>245</v>
      </c>
    </row>
    <row r="71" spans="1:64" x14ac:dyDescent="0.25">
      <c r="A71" s="3" t="s">
        <v>74</v>
      </c>
      <c r="B71" s="4">
        <v>70</v>
      </c>
      <c r="C71" s="3" t="s">
        <v>87</v>
      </c>
      <c r="D71" s="3" t="s">
        <v>7271</v>
      </c>
      <c r="E71" s="3" t="s">
        <v>7301</v>
      </c>
      <c r="F71" s="3"/>
      <c r="G71" s="3"/>
      <c r="H71" s="3"/>
      <c r="I71" s="3"/>
      <c r="J71" s="3"/>
      <c r="K71" s="3" t="s">
        <v>123</v>
      </c>
      <c r="L71" s="3" t="s">
        <v>77</v>
      </c>
      <c r="M71" s="3" t="s">
        <v>178</v>
      </c>
      <c r="N71" s="5">
        <v>43781</v>
      </c>
      <c r="O71" s="3"/>
      <c r="P71" s="3">
        <f t="shared" ca="1" si="13"/>
        <v>-1752</v>
      </c>
      <c r="Q71" s="5">
        <v>43813</v>
      </c>
      <c r="R71" s="3"/>
      <c r="S71" s="3"/>
      <c r="T71" s="3" t="s">
        <v>131</v>
      </c>
      <c r="U71" s="3" t="str">
        <f t="shared" si="15"/>
        <v>Contractuel</v>
      </c>
      <c r="V71" s="5">
        <v>43781</v>
      </c>
      <c r="W71" s="5">
        <v>43830</v>
      </c>
      <c r="Z71" s="5">
        <v>43781</v>
      </c>
      <c r="AA71" s="3">
        <f t="shared" si="16"/>
        <v>11</v>
      </c>
      <c r="AB71" s="3">
        <f t="shared" si="17"/>
        <v>2019</v>
      </c>
      <c r="AC71" s="3">
        <f t="shared" si="18"/>
        <v>2023</v>
      </c>
      <c r="AD71" s="7">
        <f t="shared" ca="1" si="19"/>
        <v>4.9305555555555554</v>
      </c>
      <c r="AE71" s="7" t="str">
        <f t="shared" ca="1" si="26"/>
        <v>&gt; 4</v>
      </c>
      <c r="AF71" s="5">
        <v>31120</v>
      </c>
      <c r="AG71" s="8">
        <f t="shared" ca="1" si="20"/>
        <v>39.62191780821918</v>
      </c>
      <c r="AH71" s="7" t="str">
        <f t="shared" ca="1" si="21"/>
        <v>&gt;35&lt; 45</v>
      </c>
      <c r="AI71" s="9">
        <v>16443612</v>
      </c>
      <c r="AJ71" s="10" t="s">
        <v>79</v>
      </c>
      <c r="AK71" s="9" t="s">
        <v>411</v>
      </c>
      <c r="AL71" s="5">
        <v>43038</v>
      </c>
      <c r="AM71" s="3" t="s">
        <v>93</v>
      </c>
      <c r="AN71" s="3" t="s">
        <v>94</v>
      </c>
      <c r="AO71" s="3"/>
      <c r="AP71" s="3"/>
      <c r="AS71" s="12">
        <f t="shared" si="22"/>
        <v>43781</v>
      </c>
      <c r="AT71" s="11" t="s">
        <v>66</v>
      </c>
      <c r="AU71" s="9">
        <v>3.2549999999999999</v>
      </c>
      <c r="AV71" s="14">
        <v>17</v>
      </c>
      <c r="AW71" s="15" t="s">
        <v>169</v>
      </c>
      <c r="AX71" s="16" t="s">
        <v>412</v>
      </c>
      <c r="AY71" s="14" t="s">
        <v>70</v>
      </c>
      <c r="AZ71" s="11" t="s">
        <v>171</v>
      </c>
      <c r="BA71" s="17" t="str">
        <f t="shared" si="23"/>
        <v>17001000000166315903</v>
      </c>
      <c r="BB71" s="26">
        <f t="shared" si="24"/>
        <v>20</v>
      </c>
      <c r="BC71" s="11" t="s">
        <v>413</v>
      </c>
      <c r="BD71" s="11" t="s">
        <v>277</v>
      </c>
      <c r="BE71" s="11"/>
      <c r="BF71" s="5"/>
      <c r="BG71" s="27"/>
      <c r="BH71" s="27"/>
      <c r="BI71" s="27"/>
      <c r="BJ71" s="11"/>
      <c r="BK71" s="11" t="str">
        <f t="shared" si="25"/>
        <v>-</v>
      </c>
      <c r="BL71" s="11"/>
    </row>
    <row r="72" spans="1:64" x14ac:dyDescent="0.25">
      <c r="A72" s="3" t="s">
        <v>74</v>
      </c>
      <c r="B72" s="4">
        <v>71</v>
      </c>
      <c r="C72" s="3" t="s">
        <v>112</v>
      </c>
      <c r="D72" s="3" t="s">
        <v>7302</v>
      </c>
      <c r="E72" s="3" t="s">
        <v>7303</v>
      </c>
      <c r="F72" s="3"/>
      <c r="G72" s="3"/>
      <c r="H72" s="3"/>
      <c r="I72" s="3"/>
      <c r="J72" s="3"/>
      <c r="K72" s="3" t="s">
        <v>123</v>
      </c>
      <c r="L72" s="3" t="s">
        <v>77</v>
      </c>
      <c r="M72" s="3"/>
      <c r="N72" s="5">
        <v>43783</v>
      </c>
      <c r="O72" s="3" t="str">
        <f t="shared" ref="O72" ca="1" si="27">IF(AD72&gt;=4,IF(T72="CDD","OK",""),"")</f>
        <v/>
      </c>
      <c r="P72" s="3" t="str">
        <f t="shared" ca="1" si="13"/>
        <v/>
      </c>
      <c r="Q72" s="5">
        <v>43784</v>
      </c>
      <c r="R72" s="3"/>
      <c r="S72" s="3"/>
      <c r="T72" s="3"/>
      <c r="U72" s="3" t="str">
        <f t="shared" si="15"/>
        <v>Contractuel</v>
      </c>
      <c r="V72" s="5"/>
      <c r="W72" s="5"/>
      <c r="Z72" s="5"/>
      <c r="AA72" s="3">
        <f t="shared" si="16"/>
        <v>11</v>
      </c>
      <c r="AB72" s="3">
        <f t="shared" si="17"/>
        <v>2019</v>
      </c>
      <c r="AC72" s="3">
        <f t="shared" si="18"/>
        <v>2023</v>
      </c>
      <c r="AD72" s="7">
        <f t="shared" ca="1" si="19"/>
        <v>4.9249999999999998</v>
      </c>
      <c r="AE72" s="7" t="str">
        <f t="shared" ca="1" si="26"/>
        <v>&gt; 4</v>
      </c>
      <c r="AF72" s="5"/>
      <c r="AG72" s="8">
        <f t="shared" ca="1" si="20"/>
        <v>124.88219178082191</v>
      </c>
      <c r="AH72" s="7" t="str">
        <f t="shared" ca="1" si="21"/>
        <v>&gt; 55</v>
      </c>
      <c r="AI72" s="9"/>
      <c r="AJ72" s="34"/>
      <c r="AK72" s="9"/>
      <c r="AL72" s="5"/>
      <c r="AM72" s="3"/>
      <c r="AN72" s="3" t="s">
        <v>94</v>
      </c>
      <c r="AO72" s="3"/>
      <c r="AP72" s="3"/>
      <c r="AS72" s="12">
        <f t="shared" si="22"/>
        <v>43783</v>
      </c>
      <c r="AT72" s="11" t="s">
        <v>66</v>
      </c>
      <c r="AU72" s="9">
        <v>3.2549999999999999</v>
      </c>
      <c r="AV72" s="14"/>
      <c r="AW72" s="15"/>
      <c r="AX72" s="16" t="s">
        <v>113</v>
      </c>
      <c r="AY72" s="14"/>
      <c r="AZ72" s="11"/>
      <c r="BA72" s="17" t="str">
        <f t="shared" si="23"/>
        <v/>
      </c>
      <c r="BB72" s="26">
        <f t="shared" si="24"/>
        <v>0</v>
      </c>
      <c r="BC72" s="11"/>
      <c r="BD72" s="11"/>
      <c r="BE72" s="11"/>
      <c r="BF72" s="5"/>
      <c r="BG72" s="27"/>
      <c r="BH72" s="27"/>
      <c r="BI72" s="27"/>
      <c r="BJ72" s="11"/>
      <c r="BK72" s="11" t="str">
        <f t="shared" si="25"/>
        <v>-</v>
      </c>
      <c r="BL72" s="11"/>
    </row>
    <row r="73" spans="1:64" x14ac:dyDescent="0.25">
      <c r="A73" s="3" t="s">
        <v>74</v>
      </c>
      <c r="B73" s="4">
        <v>72</v>
      </c>
      <c r="C73" s="3" t="s">
        <v>87</v>
      </c>
      <c r="D73" s="3" t="s">
        <v>7299</v>
      </c>
      <c r="E73" s="3" t="s">
        <v>7216</v>
      </c>
      <c r="F73" s="3"/>
      <c r="G73" s="3"/>
      <c r="H73" s="3"/>
      <c r="I73" s="3"/>
      <c r="J73" s="3"/>
      <c r="K73" s="3" t="s">
        <v>123</v>
      </c>
      <c r="L73" s="3" t="s">
        <v>77</v>
      </c>
      <c r="M73" s="3" t="s">
        <v>178</v>
      </c>
      <c r="N73" s="5">
        <v>43783</v>
      </c>
      <c r="O73" s="3"/>
      <c r="P73" s="3">
        <f t="shared" ca="1" si="13"/>
        <v>-1752</v>
      </c>
      <c r="Q73" s="5">
        <v>43805</v>
      </c>
      <c r="R73" s="3"/>
      <c r="S73" s="3"/>
      <c r="T73" s="3" t="s">
        <v>131</v>
      </c>
      <c r="U73" s="3" t="str">
        <f t="shared" si="15"/>
        <v>Contractuel</v>
      </c>
      <c r="V73" s="5">
        <v>43783</v>
      </c>
      <c r="W73" s="5">
        <v>43830</v>
      </c>
      <c r="Z73" s="5">
        <v>43783</v>
      </c>
      <c r="AA73" s="3">
        <f t="shared" si="16"/>
        <v>11</v>
      </c>
      <c r="AB73" s="3">
        <f t="shared" si="17"/>
        <v>2019</v>
      </c>
      <c r="AC73" s="3">
        <f t="shared" si="18"/>
        <v>2023</v>
      </c>
      <c r="AD73" s="7">
        <f t="shared" ca="1" si="19"/>
        <v>4.9249999999999998</v>
      </c>
      <c r="AE73" s="7" t="str">
        <f t="shared" ca="1" si="26"/>
        <v>&gt; 4</v>
      </c>
      <c r="AF73" s="5">
        <v>31860</v>
      </c>
      <c r="AG73" s="8">
        <f t="shared" ca="1" si="20"/>
        <v>37.594520547945208</v>
      </c>
      <c r="AH73" s="7" t="str">
        <f t="shared" ca="1" si="21"/>
        <v>&gt;35&lt; 45</v>
      </c>
      <c r="AI73" s="9">
        <v>16185161</v>
      </c>
      <c r="AJ73" s="10" t="s">
        <v>102</v>
      </c>
      <c r="AK73" s="9" t="s">
        <v>414</v>
      </c>
      <c r="AL73" s="5">
        <v>39883</v>
      </c>
      <c r="AM73" s="3" t="s">
        <v>93</v>
      </c>
      <c r="AN73" s="3" t="s">
        <v>94</v>
      </c>
      <c r="AO73" s="3"/>
      <c r="AP73" s="3"/>
      <c r="AS73" s="12">
        <f t="shared" si="22"/>
        <v>43783</v>
      </c>
      <c r="AT73" s="11" t="s">
        <v>66</v>
      </c>
      <c r="AU73" s="9">
        <v>3.2549999999999999</v>
      </c>
      <c r="AV73" s="14">
        <v>47</v>
      </c>
      <c r="AW73" s="15" t="s">
        <v>169</v>
      </c>
      <c r="AX73" s="16" t="s">
        <v>415</v>
      </c>
      <c r="AY73" s="14">
        <v>79</v>
      </c>
      <c r="AZ73" s="11" t="s">
        <v>249</v>
      </c>
      <c r="BA73" s="17" t="str">
        <f t="shared" si="23"/>
        <v>47001000000008104179</v>
      </c>
      <c r="BB73" s="26">
        <f t="shared" si="24"/>
        <v>20</v>
      </c>
      <c r="BC73" s="11" t="s">
        <v>410</v>
      </c>
      <c r="BD73" s="11"/>
      <c r="BE73" s="11"/>
      <c r="BF73" s="5">
        <v>45163</v>
      </c>
      <c r="BG73" s="27">
        <v>40109947</v>
      </c>
      <c r="BH73" s="27"/>
      <c r="BI73" s="27"/>
      <c r="BJ73" s="11" t="s">
        <v>416</v>
      </c>
      <c r="BK73" s="11" t="str">
        <f t="shared" si="25"/>
        <v>-</v>
      </c>
      <c r="BL73" s="11"/>
    </row>
    <row r="74" spans="1:64" x14ac:dyDescent="0.25">
      <c r="A74" s="3" t="s">
        <v>74</v>
      </c>
      <c r="B74" s="4">
        <v>73</v>
      </c>
      <c r="C74" s="3" t="s">
        <v>140</v>
      </c>
      <c r="D74" s="3" t="s">
        <v>7304</v>
      </c>
      <c r="E74" s="3" t="s">
        <v>7288</v>
      </c>
      <c r="F74" s="3"/>
      <c r="G74" s="3"/>
      <c r="H74" s="3"/>
      <c r="I74" s="3"/>
      <c r="J74" s="3"/>
      <c r="K74" s="3" t="s">
        <v>123</v>
      </c>
      <c r="L74" s="3" t="s">
        <v>77</v>
      </c>
      <c r="M74" s="3" t="s">
        <v>158</v>
      </c>
      <c r="N74" s="5">
        <v>43784</v>
      </c>
      <c r="O74" s="3"/>
      <c r="P74" s="3">
        <f t="shared" ca="1" si="13"/>
        <v>-1692</v>
      </c>
      <c r="Q74" s="5">
        <v>43873</v>
      </c>
      <c r="R74" s="3" t="s">
        <v>133</v>
      </c>
      <c r="S74" s="3"/>
      <c r="T74" s="3" t="s">
        <v>131</v>
      </c>
      <c r="U74" s="3" t="str">
        <f t="shared" si="15"/>
        <v>Contractuel</v>
      </c>
      <c r="V74" s="5">
        <v>43862</v>
      </c>
      <c r="W74" s="5">
        <v>43890</v>
      </c>
      <c r="Z74" s="5">
        <v>43782</v>
      </c>
      <c r="AA74" s="3">
        <f t="shared" si="16"/>
        <v>11</v>
      </c>
      <c r="AB74" s="3">
        <f t="shared" si="17"/>
        <v>2019</v>
      </c>
      <c r="AC74" s="3">
        <f t="shared" si="18"/>
        <v>2023</v>
      </c>
      <c r="AD74" s="7">
        <f t="shared" ca="1" si="19"/>
        <v>4.9222222222222225</v>
      </c>
      <c r="AE74" s="7" t="str">
        <f t="shared" ca="1" si="26"/>
        <v>&gt; 4</v>
      </c>
      <c r="AF74" s="5">
        <v>29301</v>
      </c>
      <c r="AG74" s="8">
        <f t="shared" ca="1" si="20"/>
        <v>44.605479452054794</v>
      </c>
      <c r="AH74" s="7" t="str">
        <f t="shared" ca="1" si="21"/>
        <v>&gt;35&lt; 45</v>
      </c>
      <c r="AI74" s="9">
        <v>12513915</v>
      </c>
      <c r="AJ74" s="10" t="s">
        <v>159</v>
      </c>
      <c r="AK74" s="9" t="s">
        <v>417</v>
      </c>
      <c r="AL74" s="5">
        <v>43220</v>
      </c>
      <c r="AM74" s="3" t="s">
        <v>93</v>
      </c>
      <c r="AN74" s="3" t="s">
        <v>65</v>
      </c>
      <c r="AO74" s="3">
        <v>3</v>
      </c>
      <c r="AP74" s="3"/>
      <c r="AQ74" s="11">
        <v>3</v>
      </c>
      <c r="AR74" s="11">
        <v>1</v>
      </c>
      <c r="AS74" s="12">
        <f t="shared" si="22"/>
        <v>44149.25</v>
      </c>
      <c r="AT74" s="11" t="s">
        <v>135</v>
      </c>
      <c r="AU74" s="9">
        <v>3.2549999999999999</v>
      </c>
      <c r="AV74" s="14">
        <v>17</v>
      </c>
      <c r="AW74" s="15" t="s">
        <v>169</v>
      </c>
      <c r="AX74" s="16" t="s">
        <v>418</v>
      </c>
      <c r="AY74" s="14">
        <v>25</v>
      </c>
      <c r="AZ74" s="11" t="s">
        <v>171</v>
      </c>
      <c r="BA74" s="17" t="str">
        <f t="shared" si="23"/>
        <v>17001000000080764425</v>
      </c>
      <c r="BB74" s="26">
        <f t="shared" si="24"/>
        <v>20</v>
      </c>
      <c r="BC74" s="11" t="s">
        <v>419</v>
      </c>
      <c r="BD74" s="11" t="s">
        <v>100</v>
      </c>
      <c r="BE74" s="11"/>
      <c r="BF74" s="5"/>
      <c r="BG74" s="27"/>
      <c r="BH74" s="27"/>
      <c r="BI74" s="27"/>
      <c r="BJ74" s="11"/>
      <c r="BK74" s="11" t="str">
        <f t="shared" si="25"/>
        <v>-</v>
      </c>
      <c r="BL74" s="11"/>
    </row>
    <row r="75" spans="1:64" x14ac:dyDescent="0.25">
      <c r="A75" s="3" t="s">
        <v>74</v>
      </c>
      <c r="B75" s="4">
        <v>74</v>
      </c>
      <c r="C75" s="3" t="s">
        <v>140</v>
      </c>
      <c r="D75" s="3" t="s">
        <v>7305</v>
      </c>
      <c r="E75" s="3" t="s">
        <v>7306</v>
      </c>
      <c r="F75" s="3"/>
      <c r="G75" s="3"/>
      <c r="H75" s="3"/>
      <c r="I75" s="3"/>
      <c r="J75" s="3"/>
      <c r="K75" s="3" t="s">
        <v>76</v>
      </c>
      <c r="L75" s="3" t="s">
        <v>77</v>
      </c>
      <c r="M75" s="3" t="s">
        <v>158</v>
      </c>
      <c r="N75" s="5">
        <v>43788</v>
      </c>
      <c r="O75" s="3"/>
      <c r="P75" s="3">
        <f t="shared" ca="1" si="13"/>
        <v>-1600</v>
      </c>
      <c r="Q75" s="5">
        <v>43962</v>
      </c>
      <c r="R75" s="3" t="s">
        <v>133</v>
      </c>
      <c r="S75" s="3"/>
      <c r="T75" s="3" t="s">
        <v>131</v>
      </c>
      <c r="U75" s="3" t="str">
        <f t="shared" si="15"/>
        <v>Contractuel</v>
      </c>
      <c r="V75" s="5">
        <v>43891</v>
      </c>
      <c r="W75" s="5">
        <v>43982</v>
      </c>
      <c r="Z75" s="5">
        <v>43788</v>
      </c>
      <c r="AA75" s="3">
        <f t="shared" si="16"/>
        <v>11</v>
      </c>
      <c r="AB75" s="3">
        <f t="shared" si="17"/>
        <v>2019</v>
      </c>
      <c r="AC75" s="3">
        <f t="shared" si="18"/>
        <v>2023</v>
      </c>
      <c r="AD75" s="7">
        <f t="shared" ca="1" si="19"/>
        <v>4.9111111111111114</v>
      </c>
      <c r="AE75" s="7" t="str">
        <f t="shared" ca="1" si="26"/>
        <v>&gt; 4</v>
      </c>
      <c r="AF75" s="5">
        <v>30977</v>
      </c>
      <c r="AG75" s="8">
        <f t="shared" ca="1" si="20"/>
        <v>40.013698630136986</v>
      </c>
      <c r="AH75" s="7" t="str">
        <f t="shared" ca="1" si="21"/>
        <v>&gt;35&lt; 45</v>
      </c>
      <c r="AI75" s="9">
        <v>16027133</v>
      </c>
      <c r="AJ75" s="10" t="s">
        <v>91</v>
      </c>
      <c r="AK75" s="9" t="s">
        <v>420</v>
      </c>
      <c r="AL75" s="5">
        <v>38236</v>
      </c>
      <c r="AM75" s="3" t="s">
        <v>93</v>
      </c>
      <c r="AN75" s="3" t="s">
        <v>65</v>
      </c>
      <c r="AO75" s="3">
        <v>1</v>
      </c>
      <c r="AP75" s="3"/>
      <c r="AQ75" s="11">
        <v>3</v>
      </c>
      <c r="AR75" s="11">
        <v>1</v>
      </c>
      <c r="AS75" s="12">
        <f t="shared" si="22"/>
        <v>44153.25</v>
      </c>
      <c r="AT75" s="11" t="s">
        <v>135</v>
      </c>
      <c r="AU75" s="9">
        <v>3.2549999999999999</v>
      </c>
      <c r="AV75" s="14">
        <v>17</v>
      </c>
      <c r="AW75" s="15" t="s">
        <v>169</v>
      </c>
      <c r="AX75" s="16" t="s">
        <v>421</v>
      </c>
      <c r="AY75" s="14">
        <v>14</v>
      </c>
      <c r="AZ75" s="11" t="s">
        <v>171</v>
      </c>
      <c r="BA75" s="17" t="str">
        <f t="shared" si="23"/>
        <v>17001000000261799114</v>
      </c>
      <c r="BB75" s="26">
        <f t="shared" si="24"/>
        <v>20</v>
      </c>
      <c r="BC75" s="11" t="s">
        <v>422</v>
      </c>
      <c r="BD75" s="11" t="s">
        <v>100</v>
      </c>
      <c r="BE75" s="11"/>
      <c r="BF75" s="5"/>
      <c r="BG75" s="27">
        <v>54271201</v>
      </c>
      <c r="BH75" s="27"/>
      <c r="BI75" s="27"/>
      <c r="BJ75" s="11" t="s">
        <v>335</v>
      </c>
      <c r="BK75" s="11" t="str">
        <f t="shared" si="25"/>
        <v>-</v>
      </c>
      <c r="BL75" s="11"/>
    </row>
    <row r="76" spans="1:64" x14ac:dyDescent="0.25">
      <c r="A76" s="3" t="s">
        <v>74</v>
      </c>
      <c r="B76" s="4">
        <v>75</v>
      </c>
      <c r="C76" s="3" t="s">
        <v>87</v>
      </c>
      <c r="D76" s="3" t="s">
        <v>7307</v>
      </c>
      <c r="E76" s="3" t="s">
        <v>7308</v>
      </c>
      <c r="F76" s="3"/>
      <c r="G76" s="3"/>
      <c r="H76" s="3"/>
      <c r="I76" s="3"/>
      <c r="J76" s="3" t="s">
        <v>157</v>
      </c>
      <c r="K76" s="3" t="s">
        <v>123</v>
      </c>
      <c r="L76" s="3" t="s">
        <v>77</v>
      </c>
      <c r="M76" s="3" t="s">
        <v>158</v>
      </c>
      <c r="N76" s="5">
        <v>43788</v>
      </c>
      <c r="O76" s="3"/>
      <c r="P76" s="3">
        <f t="shared" ca="1" si="13"/>
        <v>-656</v>
      </c>
      <c r="Q76" s="5">
        <v>44835</v>
      </c>
      <c r="R76" s="3" t="s">
        <v>133</v>
      </c>
      <c r="S76" s="3"/>
      <c r="T76" s="3" t="s">
        <v>131</v>
      </c>
      <c r="U76" s="3" t="str">
        <f t="shared" si="15"/>
        <v>Contractuel</v>
      </c>
      <c r="V76" s="5">
        <v>44866</v>
      </c>
      <c r="W76" s="5">
        <v>44926</v>
      </c>
      <c r="Z76" s="5">
        <v>43788</v>
      </c>
      <c r="AA76" s="3">
        <f t="shared" si="16"/>
        <v>11</v>
      </c>
      <c r="AB76" s="3">
        <f t="shared" si="17"/>
        <v>2019</v>
      </c>
      <c r="AC76" s="3">
        <f t="shared" si="18"/>
        <v>2023</v>
      </c>
      <c r="AD76" s="7">
        <f t="shared" ca="1" si="19"/>
        <v>4.9111111111111114</v>
      </c>
      <c r="AE76" s="7" t="str">
        <f t="shared" ca="1" si="26"/>
        <v>&gt; 4</v>
      </c>
      <c r="AF76" s="5">
        <v>33041</v>
      </c>
      <c r="AG76" s="8">
        <f t="shared" ca="1" si="20"/>
        <v>34.358904109589041</v>
      </c>
      <c r="AH76" s="7" t="str">
        <f t="shared" ca="1" si="21"/>
        <v>&gt;25&lt; 35</v>
      </c>
      <c r="AI76" s="9">
        <v>16280754</v>
      </c>
      <c r="AJ76" s="10" t="s">
        <v>67</v>
      </c>
      <c r="AK76" s="9" t="s">
        <v>423</v>
      </c>
      <c r="AL76" s="5">
        <v>42121</v>
      </c>
      <c r="AM76" s="3" t="s">
        <v>93</v>
      </c>
      <c r="AN76" s="3" t="s">
        <v>94</v>
      </c>
      <c r="AO76" s="3"/>
      <c r="AP76" s="3"/>
      <c r="AQ76" s="11">
        <v>3</v>
      </c>
      <c r="AR76" s="11">
        <v>3</v>
      </c>
      <c r="AS76" s="12">
        <f t="shared" si="22"/>
        <v>44883.75</v>
      </c>
      <c r="AT76" s="11" t="s">
        <v>135</v>
      </c>
      <c r="AU76" s="9">
        <v>3.383</v>
      </c>
      <c r="AV76" s="14" t="s">
        <v>195</v>
      </c>
      <c r="AW76" s="15" t="s">
        <v>169</v>
      </c>
      <c r="AX76" s="16" t="s">
        <v>424</v>
      </c>
      <c r="AY76" s="14" t="s">
        <v>159</v>
      </c>
      <c r="AZ76" s="11" t="s">
        <v>171</v>
      </c>
      <c r="BA76" s="17" t="str">
        <f t="shared" si="23"/>
        <v>17001000000289269902</v>
      </c>
      <c r="BB76" s="26">
        <f t="shared" si="24"/>
        <v>20</v>
      </c>
      <c r="BC76" s="31" t="s">
        <v>422</v>
      </c>
      <c r="BD76" s="11"/>
      <c r="BE76" s="11"/>
      <c r="BF76" s="5"/>
      <c r="BG76" s="21">
        <v>22457589</v>
      </c>
      <c r="BH76" s="21"/>
      <c r="BI76" s="27"/>
      <c r="BJ76" s="11" t="s">
        <v>300</v>
      </c>
      <c r="BK76" s="11" t="str">
        <f t="shared" si="25"/>
        <v>A-</v>
      </c>
      <c r="BL76" s="11"/>
    </row>
    <row r="77" spans="1:64" x14ac:dyDescent="0.25">
      <c r="A77" s="3" t="s">
        <v>56</v>
      </c>
      <c r="B77" s="4">
        <v>76</v>
      </c>
      <c r="C77" s="3" t="s">
        <v>87</v>
      </c>
      <c r="D77" s="3" t="s">
        <v>7309</v>
      </c>
      <c r="E77" s="3" t="s">
        <v>7250</v>
      </c>
      <c r="F77" s="3"/>
      <c r="G77" s="3"/>
      <c r="H77" s="42"/>
      <c r="I77" s="3" t="s">
        <v>425</v>
      </c>
      <c r="J77" s="3" t="s">
        <v>157</v>
      </c>
      <c r="K77" s="3" t="s">
        <v>76</v>
      </c>
      <c r="L77" s="3" t="s">
        <v>77</v>
      </c>
      <c r="M77" s="3" t="s">
        <v>426</v>
      </c>
      <c r="N77" s="5">
        <v>43770</v>
      </c>
      <c r="O77" s="5">
        <v>45167</v>
      </c>
      <c r="P77" s="3" t="str">
        <f t="shared" ca="1" si="13"/>
        <v/>
      </c>
      <c r="Q77" s="5"/>
      <c r="R77" s="3"/>
      <c r="S77" s="5"/>
      <c r="T77" s="6" t="s">
        <v>61</v>
      </c>
      <c r="U77" s="3" t="str">
        <f t="shared" si="15"/>
        <v>Titulaire</v>
      </c>
      <c r="V77" s="5">
        <v>45167</v>
      </c>
      <c r="W77" s="5"/>
      <c r="Z77" s="5">
        <v>43770</v>
      </c>
      <c r="AA77" s="3">
        <f t="shared" si="16"/>
        <v>11</v>
      </c>
      <c r="AB77" s="3">
        <f t="shared" si="17"/>
        <v>2019</v>
      </c>
      <c r="AC77" s="3">
        <f t="shared" si="18"/>
        <v>2023</v>
      </c>
      <c r="AD77" s="7">
        <f t="shared" ca="1" si="19"/>
        <v>4.9611111111111112</v>
      </c>
      <c r="AE77" s="7" t="str">
        <f t="shared" ca="1" si="26"/>
        <v>&gt; 4</v>
      </c>
      <c r="AF77" s="5">
        <v>33965</v>
      </c>
      <c r="AG77" s="8">
        <f t="shared" ca="1" si="20"/>
        <v>31.827397260273973</v>
      </c>
      <c r="AH77" s="7" t="str">
        <f t="shared" ca="1" si="21"/>
        <v>&gt;25&lt; 35</v>
      </c>
      <c r="AI77" s="9">
        <v>16405945</v>
      </c>
      <c r="AJ77" s="10" t="s">
        <v>62</v>
      </c>
      <c r="AK77" s="9" t="s">
        <v>427</v>
      </c>
      <c r="AL77" s="5">
        <v>40364</v>
      </c>
      <c r="AM77" s="3" t="s">
        <v>93</v>
      </c>
      <c r="AN77" s="3" t="s">
        <v>94</v>
      </c>
      <c r="AO77" s="3"/>
      <c r="AP77" s="3"/>
      <c r="AQ77">
        <v>3</v>
      </c>
      <c r="AR77" s="11">
        <v>3</v>
      </c>
      <c r="AS77" s="12">
        <f t="shared" si="22"/>
        <v>44865.75</v>
      </c>
      <c r="AT77" s="11" t="s">
        <v>135</v>
      </c>
      <c r="AU77" s="13">
        <v>3.383</v>
      </c>
      <c r="AV77" s="14" t="s">
        <v>150</v>
      </c>
      <c r="AW77" s="15" t="s">
        <v>428</v>
      </c>
      <c r="AX77" s="16" t="s">
        <v>429</v>
      </c>
      <c r="AY77" s="14" t="s">
        <v>91</v>
      </c>
      <c r="AZ77" s="11" t="s">
        <v>154</v>
      </c>
      <c r="BA77" s="17" t="str">
        <f t="shared" si="23"/>
        <v>14068068100701363205</v>
      </c>
      <c r="BB77" s="26">
        <f t="shared" si="24"/>
        <v>20</v>
      </c>
      <c r="BC77" s="19" t="s">
        <v>430</v>
      </c>
      <c r="BD77" s="20" t="s">
        <v>73</v>
      </c>
      <c r="BE77" s="11"/>
      <c r="BF77" s="5"/>
      <c r="BG77" s="21">
        <v>94295066</v>
      </c>
      <c r="BH77" s="21"/>
      <c r="BI77" s="27"/>
      <c r="BJ77" s="11" t="s">
        <v>130</v>
      </c>
      <c r="BK77" s="11" t="str">
        <f t="shared" si="25"/>
        <v>A-</v>
      </c>
      <c r="BL77" s="11" t="s">
        <v>235</v>
      </c>
    </row>
    <row r="78" spans="1:64" x14ac:dyDescent="0.25">
      <c r="A78" s="3" t="s">
        <v>56</v>
      </c>
      <c r="B78" s="4">
        <v>77</v>
      </c>
      <c r="C78" s="3" t="s">
        <v>87</v>
      </c>
      <c r="D78" s="3" t="s">
        <v>7310</v>
      </c>
      <c r="E78" s="3" t="s">
        <v>7311</v>
      </c>
      <c r="F78" s="3"/>
      <c r="G78" s="3"/>
      <c r="H78" s="3"/>
      <c r="I78" s="3" t="s">
        <v>431</v>
      </c>
      <c r="J78" s="3"/>
      <c r="K78" s="3" t="s">
        <v>76</v>
      </c>
      <c r="L78" s="3" t="s">
        <v>77</v>
      </c>
      <c r="M78" s="3" t="s">
        <v>432</v>
      </c>
      <c r="N78" s="5">
        <v>43813</v>
      </c>
      <c r="O78" s="5">
        <v>45167</v>
      </c>
      <c r="P78" s="3" t="str">
        <f t="shared" ca="1" si="13"/>
        <v/>
      </c>
      <c r="Q78" s="5"/>
      <c r="R78" s="3"/>
      <c r="S78" s="5"/>
      <c r="T78" s="6" t="s">
        <v>61</v>
      </c>
      <c r="U78" s="3" t="str">
        <f t="shared" si="15"/>
        <v>Titulaire</v>
      </c>
      <c r="V78" s="5">
        <v>45167</v>
      </c>
      <c r="W78" s="5"/>
      <c r="Z78" s="5">
        <v>43813</v>
      </c>
      <c r="AA78" s="3">
        <f t="shared" si="16"/>
        <v>12</v>
      </c>
      <c r="AB78" s="3">
        <f t="shared" si="17"/>
        <v>2019</v>
      </c>
      <c r="AC78" s="3">
        <f t="shared" si="18"/>
        <v>2023</v>
      </c>
      <c r="AD78" s="7">
        <f t="shared" ca="1" si="19"/>
        <v>4.8416666666666668</v>
      </c>
      <c r="AE78" s="7" t="str">
        <f t="shared" ca="1" si="26"/>
        <v>&gt; 4</v>
      </c>
      <c r="AF78" s="5">
        <v>31141</v>
      </c>
      <c r="AG78" s="8">
        <f t="shared" ca="1" si="20"/>
        <v>39.564383561643837</v>
      </c>
      <c r="AH78" s="7" t="str">
        <f t="shared" ca="1" si="21"/>
        <v>&gt;35&lt; 45</v>
      </c>
      <c r="AI78" s="9">
        <v>12666498</v>
      </c>
      <c r="AJ78" s="10" t="s">
        <v>70</v>
      </c>
      <c r="AK78" s="9" t="s">
        <v>433</v>
      </c>
      <c r="AL78" s="5">
        <v>43414</v>
      </c>
      <c r="AM78" s="3" t="s">
        <v>93</v>
      </c>
      <c r="AN78" s="3" t="s">
        <v>94</v>
      </c>
      <c r="AO78" s="3"/>
      <c r="AP78" s="3"/>
      <c r="AQ78">
        <v>5</v>
      </c>
      <c r="AR78" s="11">
        <v>3</v>
      </c>
      <c r="AS78" s="12">
        <f t="shared" si="22"/>
        <v>44908.75</v>
      </c>
      <c r="AT78" s="11" t="s">
        <v>135</v>
      </c>
      <c r="AU78" s="13">
        <v>3.3210000000000002</v>
      </c>
      <c r="AV78" s="14" t="s">
        <v>67</v>
      </c>
      <c r="AW78" s="15" t="s">
        <v>434</v>
      </c>
      <c r="AX78" s="16" t="s">
        <v>435</v>
      </c>
      <c r="AY78" s="14" t="s">
        <v>436</v>
      </c>
      <c r="AZ78" s="11" t="s">
        <v>71</v>
      </c>
      <c r="BA78" s="17" t="str">
        <f t="shared" si="23"/>
        <v>08103000722011546667</v>
      </c>
      <c r="BB78" s="26">
        <f t="shared" si="24"/>
        <v>20</v>
      </c>
      <c r="BC78" s="19" t="s">
        <v>437</v>
      </c>
      <c r="BD78" s="20" t="s">
        <v>403</v>
      </c>
      <c r="BE78" s="11"/>
      <c r="BF78" s="5"/>
      <c r="BG78" s="21">
        <v>20484702</v>
      </c>
      <c r="BH78" s="21"/>
      <c r="BI78" s="27"/>
      <c r="BJ78" s="11" t="s">
        <v>438</v>
      </c>
      <c r="BK78" s="11" t="str">
        <f t="shared" si="25"/>
        <v>-</v>
      </c>
      <c r="BL78" s="11" t="s">
        <v>167</v>
      </c>
    </row>
    <row r="79" spans="1:64" x14ac:dyDescent="0.25">
      <c r="A79" s="3" t="s">
        <v>74</v>
      </c>
      <c r="B79" s="4">
        <v>78</v>
      </c>
      <c r="C79" s="3" t="s">
        <v>140</v>
      </c>
      <c r="D79" s="3" t="s">
        <v>7312</v>
      </c>
      <c r="E79" s="3" t="s">
        <v>7279</v>
      </c>
      <c r="F79" s="3"/>
      <c r="G79" s="3"/>
      <c r="H79" s="3"/>
      <c r="I79" s="3"/>
      <c r="J79" s="3" t="s">
        <v>157</v>
      </c>
      <c r="K79" s="3" t="s">
        <v>123</v>
      </c>
      <c r="L79" s="3" t="s">
        <v>77</v>
      </c>
      <c r="M79" s="3" t="s">
        <v>158</v>
      </c>
      <c r="N79" s="5">
        <v>43805</v>
      </c>
      <c r="O79" s="3"/>
      <c r="P79" s="3">
        <f t="shared" ca="1" si="13"/>
        <v>-1327</v>
      </c>
      <c r="Q79" s="5">
        <v>44201</v>
      </c>
      <c r="R79" s="3" t="s">
        <v>133</v>
      </c>
      <c r="S79" s="3"/>
      <c r="T79" s="3" t="s">
        <v>131</v>
      </c>
      <c r="U79" s="3" t="str">
        <f t="shared" si="15"/>
        <v>Contractuel</v>
      </c>
      <c r="V79" s="5">
        <v>44197</v>
      </c>
      <c r="W79" s="5">
        <v>44255</v>
      </c>
      <c r="Z79" s="5">
        <v>43806</v>
      </c>
      <c r="AA79" s="3">
        <f t="shared" si="16"/>
        <v>12</v>
      </c>
      <c r="AB79" s="3">
        <f t="shared" si="17"/>
        <v>2019</v>
      </c>
      <c r="AC79" s="3">
        <f t="shared" si="18"/>
        <v>2023</v>
      </c>
      <c r="AD79" s="7">
        <f t="shared" ca="1" si="19"/>
        <v>4.8638888888888889</v>
      </c>
      <c r="AE79" s="7" t="str">
        <f t="shared" ca="1" si="26"/>
        <v>&gt; 4</v>
      </c>
      <c r="AF79" s="5">
        <v>32727</v>
      </c>
      <c r="AG79" s="8">
        <f t="shared" ca="1" si="20"/>
        <v>35.219178082191782</v>
      </c>
      <c r="AH79" s="7" t="str">
        <f t="shared" ca="1" si="21"/>
        <v>&gt;35&lt; 45</v>
      </c>
      <c r="AI79" s="9">
        <v>12984143</v>
      </c>
      <c r="AJ79" s="10" t="s">
        <v>141</v>
      </c>
      <c r="AK79" s="9" t="s">
        <v>439</v>
      </c>
      <c r="AL79" s="5">
        <v>41703</v>
      </c>
      <c r="AM79" s="3" t="s">
        <v>93</v>
      </c>
      <c r="AN79" s="3" t="s">
        <v>65</v>
      </c>
      <c r="AO79" s="3">
        <v>2</v>
      </c>
      <c r="AP79" s="3"/>
      <c r="AQ79" s="11">
        <v>3</v>
      </c>
      <c r="AR79" s="11">
        <v>2</v>
      </c>
      <c r="AS79" s="12">
        <f t="shared" si="22"/>
        <v>44535.5</v>
      </c>
      <c r="AT79" s="11" t="s">
        <v>135</v>
      </c>
      <c r="AU79" s="9">
        <v>3.1930000000000001</v>
      </c>
      <c r="AV79" s="14">
        <v>17</v>
      </c>
      <c r="AW79" s="15" t="s">
        <v>169</v>
      </c>
      <c r="AX79" s="16" t="s">
        <v>440</v>
      </c>
      <c r="AY79" s="14">
        <v>67</v>
      </c>
      <c r="AZ79" s="11" t="s">
        <v>171</v>
      </c>
      <c r="BA79" s="17" t="str">
        <f t="shared" si="23"/>
        <v>17001000000289109367</v>
      </c>
      <c r="BB79" s="26">
        <f t="shared" si="24"/>
        <v>20</v>
      </c>
      <c r="BC79" s="11" t="s">
        <v>441</v>
      </c>
      <c r="BD79" s="11" t="s">
        <v>233</v>
      </c>
      <c r="BE79" s="11">
        <v>1095</v>
      </c>
      <c r="BF79" s="5"/>
      <c r="BG79" s="27">
        <v>54265241</v>
      </c>
      <c r="BH79" s="27"/>
      <c r="BI79" s="27"/>
      <c r="BJ79" s="11" t="s">
        <v>233</v>
      </c>
      <c r="BK79" s="11" t="str">
        <f t="shared" si="25"/>
        <v>A-</v>
      </c>
      <c r="BL79" s="11"/>
    </row>
    <row r="80" spans="1:64" x14ac:dyDescent="0.25">
      <c r="A80" s="3" t="s">
        <v>74</v>
      </c>
      <c r="B80" s="4">
        <v>79</v>
      </c>
      <c r="C80" s="3" t="s">
        <v>87</v>
      </c>
      <c r="D80" s="3" t="s">
        <v>7313</v>
      </c>
      <c r="E80" s="3" t="s">
        <v>7314</v>
      </c>
      <c r="F80" s="3"/>
      <c r="G80" s="3"/>
      <c r="H80" s="3"/>
      <c r="I80" s="3" t="s">
        <v>156</v>
      </c>
      <c r="J80" s="3" t="s">
        <v>157</v>
      </c>
      <c r="K80" s="3" t="s">
        <v>123</v>
      </c>
      <c r="L80" s="3" t="s">
        <v>77</v>
      </c>
      <c r="M80" s="3" t="s">
        <v>158</v>
      </c>
      <c r="N80" s="5">
        <v>43805</v>
      </c>
      <c r="O80" s="3"/>
      <c r="P80" s="3">
        <f t="shared" ca="1" si="13"/>
        <v>-413</v>
      </c>
      <c r="Q80" s="5">
        <v>45139</v>
      </c>
      <c r="R80" s="3" t="s">
        <v>442</v>
      </c>
      <c r="S80" s="5"/>
      <c r="T80" s="6" t="s">
        <v>131</v>
      </c>
      <c r="U80" s="3" t="str">
        <f t="shared" si="15"/>
        <v>Contractuel</v>
      </c>
      <c r="V80" s="5">
        <v>45139</v>
      </c>
      <c r="W80" s="5">
        <v>45169</v>
      </c>
      <c r="Z80" s="5">
        <v>43806</v>
      </c>
      <c r="AA80" s="3">
        <f t="shared" si="16"/>
        <v>12</v>
      </c>
      <c r="AB80" s="3">
        <f t="shared" si="17"/>
        <v>2019</v>
      </c>
      <c r="AC80" s="3">
        <f t="shared" si="18"/>
        <v>2023</v>
      </c>
      <c r="AD80" s="7">
        <f t="shared" ca="1" si="19"/>
        <v>4.8638888888888889</v>
      </c>
      <c r="AE80" s="7" t="str">
        <f t="shared" ca="1" si="26"/>
        <v>&gt; 4</v>
      </c>
      <c r="AF80" s="5">
        <v>29661</v>
      </c>
      <c r="AG80" s="8">
        <f t="shared" ca="1" si="20"/>
        <v>43.61917808219178</v>
      </c>
      <c r="AH80" s="7" t="str">
        <f t="shared" ca="1" si="21"/>
        <v>&gt;35&lt; 45</v>
      </c>
      <c r="AI80" s="9">
        <v>16443168</v>
      </c>
      <c r="AJ80" s="10" t="s">
        <v>159</v>
      </c>
      <c r="AK80" s="9" t="s">
        <v>443</v>
      </c>
      <c r="AL80" s="5">
        <v>36773</v>
      </c>
      <c r="AM80" s="3" t="s">
        <v>93</v>
      </c>
      <c r="AN80" s="3" t="s">
        <v>94</v>
      </c>
      <c r="AO80" s="3"/>
      <c r="AP80" s="3"/>
      <c r="AQ80" s="11">
        <v>3</v>
      </c>
      <c r="AR80" s="11">
        <v>3</v>
      </c>
      <c r="AS80" s="12">
        <f t="shared" si="22"/>
        <v>44900.75</v>
      </c>
      <c r="AT80" s="11" t="s">
        <v>135</v>
      </c>
      <c r="AU80" s="13">
        <v>3.383</v>
      </c>
      <c r="AV80" s="14" t="s">
        <v>195</v>
      </c>
      <c r="AW80" s="15">
        <v>20600</v>
      </c>
      <c r="AX80" s="16" t="s">
        <v>444</v>
      </c>
      <c r="AY80" s="14" t="s">
        <v>211</v>
      </c>
      <c r="AZ80" s="11" t="s">
        <v>171</v>
      </c>
      <c r="BA80" s="17" t="str">
        <f t="shared" si="23"/>
        <v>17206000000289296373</v>
      </c>
      <c r="BB80" s="26">
        <f t="shared" si="24"/>
        <v>20</v>
      </c>
      <c r="BC80" s="19" t="s">
        <v>445</v>
      </c>
      <c r="BD80" s="20" t="s">
        <v>446</v>
      </c>
      <c r="BE80" s="11"/>
      <c r="BF80" s="5"/>
      <c r="BG80" s="21">
        <v>20977870</v>
      </c>
      <c r="BH80" s="21"/>
      <c r="BI80" s="27"/>
      <c r="BJ80" s="11" t="s">
        <v>233</v>
      </c>
      <c r="BK80" s="11" t="str">
        <f t="shared" si="25"/>
        <v>A-</v>
      </c>
      <c r="BL80" s="11" t="s">
        <v>235</v>
      </c>
    </row>
    <row r="81" spans="1:64" x14ac:dyDescent="0.25">
      <c r="A81" s="3" t="s">
        <v>56</v>
      </c>
      <c r="B81" s="4">
        <v>80</v>
      </c>
      <c r="C81" s="3" t="s">
        <v>87</v>
      </c>
      <c r="D81" s="3" t="s">
        <v>7315</v>
      </c>
      <c r="E81" s="3" t="s">
        <v>7316</v>
      </c>
      <c r="F81" s="3"/>
      <c r="G81" s="3"/>
      <c r="H81" s="3"/>
      <c r="I81" s="3" t="s">
        <v>447</v>
      </c>
      <c r="J81" s="3" t="s">
        <v>228</v>
      </c>
      <c r="K81" s="3" t="s">
        <v>76</v>
      </c>
      <c r="L81" s="3" t="s">
        <v>77</v>
      </c>
      <c r="M81" s="3" t="s">
        <v>426</v>
      </c>
      <c r="N81" s="5">
        <v>43784</v>
      </c>
      <c r="O81" s="5">
        <v>45167</v>
      </c>
      <c r="P81" s="3" t="str">
        <f t="shared" ca="1" si="13"/>
        <v/>
      </c>
      <c r="Q81" s="5"/>
      <c r="R81" s="3"/>
      <c r="S81" s="5"/>
      <c r="T81" s="6" t="s">
        <v>61</v>
      </c>
      <c r="U81" s="3" t="str">
        <f t="shared" si="15"/>
        <v>Titulaire</v>
      </c>
      <c r="V81" s="5">
        <v>45167</v>
      </c>
      <c r="W81" s="5"/>
      <c r="X81" s="5">
        <v>43800</v>
      </c>
      <c r="Y81" s="5">
        <v>44062</v>
      </c>
      <c r="Z81" s="5">
        <v>44075</v>
      </c>
      <c r="AA81" s="3">
        <f t="shared" si="16"/>
        <v>11</v>
      </c>
      <c r="AB81" s="3">
        <f t="shared" si="17"/>
        <v>2019</v>
      </c>
      <c r="AC81" s="3">
        <f t="shared" si="18"/>
        <v>2023</v>
      </c>
      <c r="AD81" s="7">
        <f t="shared" ca="1" si="19"/>
        <v>4.9222222222222225</v>
      </c>
      <c r="AE81" s="7" t="str">
        <f t="shared" ca="1" si="26"/>
        <v>&gt; 4</v>
      </c>
      <c r="AF81" s="5">
        <v>33951</v>
      </c>
      <c r="AG81" s="8">
        <f t="shared" ca="1" si="20"/>
        <v>31.865753424657534</v>
      </c>
      <c r="AH81" s="7" t="str">
        <f t="shared" ca="1" si="21"/>
        <v>&gt;25&lt; 35</v>
      </c>
      <c r="AI81" s="9">
        <v>17284892</v>
      </c>
      <c r="AJ81" s="10" t="s">
        <v>159</v>
      </c>
      <c r="AK81" s="9" t="s">
        <v>448</v>
      </c>
      <c r="AL81" s="5">
        <v>42850</v>
      </c>
      <c r="AM81" s="3" t="s">
        <v>93</v>
      </c>
      <c r="AN81" s="3" t="s">
        <v>94</v>
      </c>
      <c r="AO81" s="3"/>
      <c r="AP81" s="3"/>
      <c r="AQ81">
        <v>3</v>
      </c>
      <c r="AR81" s="11">
        <v>3</v>
      </c>
      <c r="AS81" s="12">
        <f t="shared" si="22"/>
        <v>44879.75</v>
      </c>
      <c r="AT81" s="11" t="s">
        <v>135</v>
      </c>
      <c r="AU81" s="13">
        <v>3.3210000000000002</v>
      </c>
      <c r="AV81" s="14" t="s">
        <v>195</v>
      </c>
      <c r="AW81" s="15" t="s">
        <v>169</v>
      </c>
      <c r="AX81" s="16" t="s">
        <v>449</v>
      </c>
      <c r="AY81" s="14" t="s">
        <v>450</v>
      </c>
      <c r="AZ81" s="11" t="s">
        <v>171</v>
      </c>
      <c r="BA81" s="17" t="str">
        <f t="shared" si="23"/>
        <v>17001000000264181143</v>
      </c>
      <c r="BB81" s="26">
        <f t="shared" si="24"/>
        <v>20</v>
      </c>
      <c r="BC81" s="19" t="s">
        <v>451</v>
      </c>
      <c r="BD81" s="20" t="s">
        <v>452</v>
      </c>
      <c r="BE81" s="11">
        <v>2021</v>
      </c>
      <c r="BF81" s="5">
        <v>44971</v>
      </c>
      <c r="BG81" s="21">
        <v>28317396</v>
      </c>
      <c r="BH81" s="21"/>
      <c r="BI81" s="27"/>
      <c r="BJ81" s="11" t="s">
        <v>300</v>
      </c>
      <c r="BK81" s="11" t="str">
        <f t="shared" si="25"/>
        <v>B-</v>
      </c>
      <c r="BL81" s="11" t="s">
        <v>245</v>
      </c>
    </row>
    <row r="82" spans="1:64" x14ac:dyDescent="0.25">
      <c r="A82" s="3" t="s">
        <v>74</v>
      </c>
      <c r="B82" s="4">
        <v>81</v>
      </c>
      <c r="C82" s="3" t="s">
        <v>87</v>
      </c>
      <c r="D82" s="3" t="s">
        <v>7317</v>
      </c>
      <c r="E82" s="3" t="s">
        <v>7233</v>
      </c>
      <c r="F82" s="3"/>
      <c r="G82" s="3"/>
      <c r="H82" s="3"/>
      <c r="I82" s="3" t="s">
        <v>447</v>
      </c>
      <c r="J82" s="3" t="s">
        <v>228</v>
      </c>
      <c r="K82" s="3" t="s">
        <v>76</v>
      </c>
      <c r="L82" s="3" t="s">
        <v>77</v>
      </c>
      <c r="M82" s="3" t="s">
        <v>426</v>
      </c>
      <c r="N82" s="5">
        <v>43788</v>
      </c>
      <c r="O82" s="5">
        <v>45167</v>
      </c>
      <c r="P82" s="3" t="str">
        <f t="shared" ca="1" si="13"/>
        <v/>
      </c>
      <c r="Q82" s="5">
        <v>45443</v>
      </c>
      <c r="R82" s="3" t="s">
        <v>124</v>
      </c>
      <c r="S82" s="5"/>
      <c r="T82" s="6" t="s">
        <v>61</v>
      </c>
      <c r="U82" s="3" t="str">
        <f t="shared" si="15"/>
        <v>Titulaire</v>
      </c>
      <c r="V82" s="5">
        <v>45167</v>
      </c>
      <c r="W82" s="5"/>
      <c r="X82" s="5">
        <v>43800</v>
      </c>
      <c r="Y82" s="5">
        <v>43972</v>
      </c>
      <c r="Z82" s="5">
        <v>43973</v>
      </c>
      <c r="AA82" s="3">
        <f t="shared" si="16"/>
        <v>11</v>
      </c>
      <c r="AB82" s="3">
        <f t="shared" si="17"/>
        <v>2019</v>
      </c>
      <c r="AC82" s="3">
        <f t="shared" si="18"/>
        <v>2023</v>
      </c>
      <c r="AD82" s="7">
        <f t="shared" ca="1" si="19"/>
        <v>4.9111111111111114</v>
      </c>
      <c r="AE82" s="7" t="str">
        <f t="shared" ca="1" si="26"/>
        <v>&gt; 4</v>
      </c>
      <c r="AF82" s="5">
        <v>34875</v>
      </c>
      <c r="AG82" s="8">
        <f t="shared" ca="1" si="20"/>
        <v>29.334246575342465</v>
      </c>
      <c r="AH82" s="7" t="str">
        <f t="shared" ca="1" si="21"/>
        <v>&gt;25&lt; 35</v>
      </c>
      <c r="AI82" s="9">
        <v>17284563</v>
      </c>
      <c r="AJ82" s="37" t="s">
        <v>179</v>
      </c>
      <c r="AK82" s="9">
        <v>14253391</v>
      </c>
      <c r="AL82" s="5">
        <v>41460</v>
      </c>
      <c r="AM82" s="3" t="s">
        <v>93</v>
      </c>
      <c r="AN82" s="3" t="s">
        <v>94</v>
      </c>
      <c r="AO82" s="3"/>
      <c r="AP82" s="3"/>
      <c r="AQ82">
        <v>3</v>
      </c>
      <c r="AR82" s="11">
        <v>3</v>
      </c>
      <c r="AS82" s="12">
        <f t="shared" si="22"/>
        <v>44883.75</v>
      </c>
      <c r="AT82" s="11" t="s">
        <v>135</v>
      </c>
      <c r="AU82" s="13">
        <v>3.3210000000000002</v>
      </c>
      <c r="AV82" s="14" t="s">
        <v>79</v>
      </c>
      <c r="AW82" s="15" t="s">
        <v>453</v>
      </c>
      <c r="AX82" s="16" t="s">
        <v>454</v>
      </c>
      <c r="AY82" s="14" t="s">
        <v>370</v>
      </c>
      <c r="AZ82" s="11" t="s">
        <v>128</v>
      </c>
      <c r="BA82" s="17" t="str">
        <f t="shared" si="23"/>
        <v>04004005005299604884</v>
      </c>
      <c r="BB82" s="26">
        <f t="shared" si="24"/>
        <v>20</v>
      </c>
      <c r="BC82" s="19" t="s">
        <v>455</v>
      </c>
      <c r="BD82" s="20" t="s">
        <v>100</v>
      </c>
      <c r="BE82" s="11"/>
      <c r="BF82" s="5"/>
      <c r="BG82" s="21">
        <v>96856740</v>
      </c>
      <c r="BH82" s="21"/>
      <c r="BI82" s="27"/>
      <c r="BJ82" s="11" t="s">
        <v>366</v>
      </c>
      <c r="BK82" s="11" t="str">
        <f t="shared" si="25"/>
        <v>B-</v>
      </c>
      <c r="BL82" s="11" t="s">
        <v>245</v>
      </c>
    </row>
    <row r="83" spans="1:64" x14ac:dyDescent="0.25">
      <c r="A83" s="3" t="s">
        <v>74</v>
      </c>
      <c r="B83" s="4">
        <v>82</v>
      </c>
      <c r="C83" s="3" t="s">
        <v>87</v>
      </c>
      <c r="D83" s="3" t="s">
        <v>7318</v>
      </c>
      <c r="E83" s="3" t="s">
        <v>7203</v>
      </c>
      <c r="F83" s="3"/>
      <c r="G83" s="3"/>
      <c r="H83" s="3"/>
      <c r="I83" s="3"/>
      <c r="J83" s="3"/>
      <c r="K83" s="3" t="s">
        <v>76</v>
      </c>
      <c r="L83" s="3" t="s">
        <v>77</v>
      </c>
      <c r="M83" s="3" t="s">
        <v>158</v>
      </c>
      <c r="N83" s="5">
        <v>43808</v>
      </c>
      <c r="O83" s="3"/>
      <c r="P83" s="3">
        <f t="shared" ca="1" si="13"/>
        <v>-1661</v>
      </c>
      <c r="Q83" s="5">
        <v>43900</v>
      </c>
      <c r="R83" s="3" t="s">
        <v>133</v>
      </c>
      <c r="S83" s="3"/>
      <c r="T83" s="3" t="s">
        <v>131</v>
      </c>
      <c r="U83" s="3" t="str">
        <f t="shared" si="15"/>
        <v>Contractuel</v>
      </c>
      <c r="V83" s="5">
        <v>43891</v>
      </c>
      <c r="W83" s="5">
        <v>43921</v>
      </c>
      <c r="Z83" s="5">
        <v>43808</v>
      </c>
      <c r="AA83" s="3">
        <f t="shared" si="16"/>
        <v>12</v>
      </c>
      <c r="AB83" s="3">
        <f t="shared" si="17"/>
        <v>2019</v>
      </c>
      <c r="AC83" s="3">
        <f t="shared" si="18"/>
        <v>2023</v>
      </c>
      <c r="AD83" s="7">
        <f t="shared" ca="1" si="19"/>
        <v>4.8555555555555552</v>
      </c>
      <c r="AE83" s="7" t="str">
        <f t="shared" ca="1" si="26"/>
        <v>&gt; 4</v>
      </c>
      <c r="AF83" s="5">
        <v>32890</v>
      </c>
      <c r="AG83" s="8">
        <f t="shared" ca="1" si="20"/>
        <v>34.772602739726025</v>
      </c>
      <c r="AH83" s="7" t="str">
        <f t="shared" ca="1" si="21"/>
        <v>&gt;25&lt; 35</v>
      </c>
      <c r="AI83" s="9">
        <v>17269458</v>
      </c>
      <c r="AJ83" s="10" t="s">
        <v>141</v>
      </c>
      <c r="AK83" s="9" t="s">
        <v>456</v>
      </c>
      <c r="AL83" s="5">
        <v>39357</v>
      </c>
      <c r="AM83" s="3" t="s">
        <v>93</v>
      </c>
      <c r="AN83" s="3" t="s">
        <v>94</v>
      </c>
      <c r="AO83" s="3"/>
      <c r="AP83" s="3"/>
      <c r="AQ83" s="11">
        <v>3</v>
      </c>
      <c r="AR83" s="11">
        <v>1</v>
      </c>
      <c r="AS83" s="12">
        <f t="shared" si="22"/>
        <v>44173.25</v>
      </c>
      <c r="AT83" s="11" t="s">
        <v>135</v>
      </c>
      <c r="AU83" s="9">
        <v>3.2549999999999999</v>
      </c>
      <c r="AV83" s="14" t="s">
        <v>126</v>
      </c>
      <c r="AW83" s="15">
        <v>20100</v>
      </c>
      <c r="AX83" s="16">
        <v>35121678268</v>
      </c>
      <c r="AY83" s="14">
        <v>12</v>
      </c>
      <c r="AZ83" s="11" t="s">
        <v>145</v>
      </c>
      <c r="BA83" s="17" t="str">
        <f t="shared" si="23"/>
        <v>07201003512167826812</v>
      </c>
      <c r="BB83" s="26">
        <f t="shared" si="24"/>
        <v>20</v>
      </c>
      <c r="BC83" s="11" t="s">
        <v>457</v>
      </c>
      <c r="BD83" s="11" t="s">
        <v>458</v>
      </c>
      <c r="BE83" s="11"/>
      <c r="BF83" s="5"/>
      <c r="BG83" s="27"/>
      <c r="BH83" s="27"/>
      <c r="BI83" s="27"/>
      <c r="BJ83" s="11"/>
      <c r="BK83" s="11" t="str">
        <f t="shared" si="25"/>
        <v>-</v>
      </c>
      <c r="BL83" s="11"/>
    </row>
    <row r="84" spans="1:64" x14ac:dyDescent="0.25">
      <c r="A84" s="3" t="s">
        <v>74</v>
      </c>
      <c r="B84" s="4">
        <v>83</v>
      </c>
      <c r="C84" s="3" t="s">
        <v>87</v>
      </c>
      <c r="D84" s="3" t="s">
        <v>7319</v>
      </c>
      <c r="E84" s="3" t="s">
        <v>7320</v>
      </c>
      <c r="F84" s="3"/>
      <c r="G84" s="3"/>
      <c r="H84" s="3"/>
      <c r="I84" s="3" t="s">
        <v>459</v>
      </c>
      <c r="J84" s="3" t="s">
        <v>228</v>
      </c>
      <c r="K84" s="3" t="s">
        <v>76</v>
      </c>
      <c r="L84" s="3" t="s">
        <v>77</v>
      </c>
      <c r="M84" s="3" t="s">
        <v>426</v>
      </c>
      <c r="N84" s="5">
        <v>43808</v>
      </c>
      <c r="O84" s="3"/>
      <c r="P84" s="3">
        <f t="shared" ca="1" si="13"/>
        <v>-413</v>
      </c>
      <c r="Q84" s="5">
        <v>45169</v>
      </c>
      <c r="R84" s="3" t="s">
        <v>236</v>
      </c>
      <c r="S84" s="5"/>
      <c r="T84" s="6" t="s">
        <v>131</v>
      </c>
      <c r="U84" s="3" t="str">
        <f t="shared" si="15"/>
        <v>Contractuel</v>
      </c>
      <c r="V84" s="5">
        <v>45139</v>
      </c>
      <c r="W84" s="5">
        <v>45169</v>
      </c>
      <c r="Z84" s="5">
        <v>43808</v>
      </c>
      <c r="AA84" s="3">
        <f t="shared" si="16"/>
        <v>12</v>
      </c>
      <c r="AB84" s="3">
        <f t="shared" si="17"/>
        <v>2019</v>
      </c>
      <c r="AC84" s="3">
        <f t="shared" si="18"/>
        <v>2023</v>
      </c>
      <c r="AD84" s="7">
        <f t="shared" ca="1" si="19"/>
        <v>4.8555555555555552</v>
      </c>
      <c r="AE84" s="7" t="str">
        <f t="shared" ca="1" si="26"/>
        <v>&gt; 4</v>
      </c>
      <c r="AF84" s="5">
        <v>34131</v>
      </c>
      <c r="AG84" s="8">
        <f t="shared" ca="1" si="20"/>
        <v>31.372602739726027</v>
      </c>
      <c r="AH84" s="7" t="str">
        <f t="shared" ca="1" si="21"/>
        <v>&gt;25&lt; 35</v>
      </c>
      <c r="AI84" s="9">
        <v>17284915</v>
      </c>
      <c r="AJ84" s="10" t="s">
        <v>91</v>
      </c>
      <c r="AK84" s="9" t="s">
        <v>460</v>
      </c>
      <c r="AL84" s="5">
        <v>41221</v>
      </c>
      <c r="AM84" s="3" t="s">
        <v>93</v>
      </c>
      <c r="AN84" s="3" t="s">
        <v>94</v>
      </c>
      <c r="AO84" s="3"/>
      <c r="AP84" s="3"/>
      <c r="AQ84" s="11">
        <v>3</v>
      </c>
      <c r="AR84" s="11">
        <v>3</v>
      </c>
      <c r="AS84" s="12">
        <f t="shared" si="22"/>
        <v>44903.75</v>
      </c>
      <c r="AT84" s="11" t="s">
        <v>135</v>
      </c>
      <c r="AU84" s="13">
        <v>3.383</v>
      </c>
      <c r="AV84" s="14" t="s">
        <v>195</v>
      </c>
      <c r="AW84" s="15" t="s">
        <v>169</v>
      </c>
      <c r="AX84" s="16" t="s">
        <v>461</v>
      </c>
      <c r="AY84" s="14" t="s">
        <v>462</v>
      </c>
      <c r="AZ84" s="11" t="s">
        <v>171</v>
      </c>
      <c r="BA84" s="17" t="str">
        <f t="shared" si="23"/>
        <v>17001000000272640319</v>
      </c>
      <c r="BB84" s="26">
        <f t="shared" si="24"/>
        <v>20</v>
      </c>
      <c r="BC84" s="19" t="s">
        <v>463</v>
      </c>
      <c r="BD84" s="20" t="s">
        <v>100</v>
      </c>
      <c r="BE84" s="11"/>
      <c r="BF84" s="5">
        <v>44971</v>
      </c>
      <c r="BG84" s="21">
        <v>25126180</v>
      </c>
      <c r="BH84" s="21"/>
      <c r="BI84" s="27"/>
      <c r="BJ84" s="11" t="s">
        <v>293</v>
      </c>
      <c r="BK84" s="11" t="str">
        <f t="shared" si="25"/>
        <v>B-</v>
      </c>
      <c r="BL84" s="11" t="s">
        <v>235</v>
      </c>
    </row>
    <row r="85" spans="1:64" x14ac:dyDescent="0.25">
      <c r="A85" s="3" t="s">
        <v>74</v>
      </c>
      <c r="B85" s="4">
        <v>84</v>
      </c>
      <c r="C85" s="3" t="s">
        <v>87</v>
      </c>
      <c r="D85" s="3" t="s">
        <v>7321</v>
      </c>
      <c r="E85" s="3" t="s">
        <v>7292</v>
      </c>
      <c r="F85" s="3"/>
      <c r="G85" s="3"/>
      <c r="H85" s="3"/>
      <c r="I85" s="3"/>
      <c r="J85" s="3"/>
      <c r="K85" s="3" t="s">
        <v>76</v>
      </c>
      <c r="L85" s="3" t="s">
        <v>77</v>
      </c>
      <c r="M85" s="3" t="s">
        <v>464</v>
      </c>
      <c r="N85" s="5">
        <v>43808</v>
      </c>
      <c r="O85" s="3" t="str">
        <f t="shared" ref="O85:O90" ca="1" si="28">IF(AD85&gt;=4,IF(T85="CDD","OK",""),"")</f>
        <v/>
      </c>
      <c r="P85" s="3">
        <f ca="1">IF(Y85="","",Y85-TODAY())</f>
        <v>-1409</v>
      </c>
      <c r="Q85" s="5">
        <v>43851</v>
      </c>
      <c r="R85" s="3" t="s">
        <v>236</v>
      </c>
      <c r="S85" s="3"/>
      <c r="T85" s="3" t="s">
        <v>317</v>
      </c>
      <c r="U85" s="3" t="str">
        <f t="shared" si="15"/>
        <v>Contractuel</v>
      </c>
      <c r="V85" s="5"/>
      <c r="X85" s="5">
        <v>43808</v>
      </c>
      <c r="Y85" s="5">
        <v>44173</v>
      </c>
      <c r="Z85" s="5"/>
      <c r="AA85" s="3">
        <f t="shared" si="16"/>
        <v>12</v>
      </c>
      <c r="AB85" s="3">
        <f t="shared" si="17"/>
        <v>2019</v>
      </c>
      <c r="AC85" s="3">
        <f t="shared" si="18"/>
        <v>2023</v>
      </c>
      <c r="AD85" s="7">
        <f t="shared" ca="1" si="19"/>
        <v>4.8555555555555552</v>
      </c>
      <c r="AE85" s="7" t="str">
        <f t="shared" ca="1" si="26"/>
        <v>&gt; 4</v>
      </c>
      <c r="AF85" s="5">
        <v>34414</v>
      </c>
      <c r="AG85" s="8">
        <f t="shared" ca="1" si="20"/>
        <v>30.597260273972601</v>
      </c>
      <c r="AH85" s="7" t="str">
        <f t="shared" ca="1" si="21"/>
        <v>&gt;25&lt; 35</v>
      </c>
      <c r="AI85" s="9"/>
      <c r="AJ85" s="34"/>
      <c r="AK85" s="9">
        <v>11373045</v>
      </c>
      <c r="AL85" s="5">
        <v>42367</v>
      </c>
      <c r="AM85" s="3" t="s">
        <v>93</v>
      </c>
      <c r="AN85" s="3" t="s">
        <v>94</v>
      </c>
      <c r="AO85" s="3"/>
      <c r="AP85" s="3"/>
      <c r="AQ85" s="11"/>
      <c r="AR85" s="11">
        <v>1</v>
      </c>
      <c r="AS85" s="12">
        <f t="shared" si="22"/>
        <v>44173.25</v>
      </c>
      <c r="AT85" s="11" t="s">
        <v>66</v>
      </c>
      <c r="AU85" s="9">
        <v>800</v>
      </c>
      <c r="AV85" s="14">
        <v>14</v>
      </c>
      <c r="AW85" s="15">
        <v>80580</v>
      </c>
      <c r="AX85" s="16">
        <v>51007044161</v>
      </c>
      <c r="AY85" s="14" t="s">
        <v>91</v>
      </c>
      <c r="AZ85" s="11" t="s">
        <v>154</v>
      </c>
      <c r="BA85" s="17" t="str">
        <f t="shared" si="23"/>
        <v>14805805100704416105</v>
      </c>
      <c r="BB85" s="26">
        <f t="shared" si="24"/>
        <v>20</v>
      </c>
      <c r="BC85" s="11" t="s">
        <v>465</v>
      </c>
      <c r="BD85" s="11" t="s">
        <v>466</v>
      </c>
      <c r="BE85" s="11"/>
      <c r="BF85" s="5"/>
      <c r="BG85" s="27"/>
      <c r="BH85" s="27"/>
      <c r="BI85" s="27"/>
      <c r="BJ85" s="11"/>
      <c r="BK85" s="11" t="str">
        <f t="shared" si="25"/>
        <v>-</v>
      </c>
      <c r="BL85" s="11"/>
    </row>
    <row r="86" spans="1:64" x14ac:dyDescent="0.25">
      <c r="A86" s="3" t="s">
        <v>56</v>
      </c>
      <c r="B86" s="4">
        <v>85</v>
      </c>
      <c r="C86" s="3" t="s">
        <v>87</v>
      </c>
      <c r="D86" s="3" t="s">
        <v>7322</v>
      </c>
      <c r="E86" s="3" t="s">
        <v>7233</v>
      </c>
      <c r="F86" s="3"/>
      <c r="G86" s="3"/>
      <c r="H86" s="3"/>
      <c r="I86" s="43" t="s">
        <v>467</v>
      </c>
      <c r="J86" s="3" t="s">
        <v>157</v>
      </c>
      <c r="K86" s="3" t="s">
        <v>123</v>
      </c>
      <c r="L86" s="3" t="s">
        <v>77</v>
      </c>
      <c r="M86" s="3" t="s">
        <v>158</v>
      </c>
      <c r="N86" s="5">
        <v>43813</v>
      </c>
      <c r="O86" s="5">
        <v>45260</v>
      </c>
      <c r="P86" s="3" t="str">
        <f ca="1">IF(W86="","",W86-TODAY())</f>
        <v/>
      </c>
      <c r="Q86" s="5"/>
      <c r="R86" s="3"/>
      <c r="S86" s="5"/>
      <c r="T86" s="36" t="s">
        <v>61</v>
      </c>
      <c r="U86" s="3" t="str">
        <f t="shared" si="15"/>
        <v>Titulaire</v>
      </c>
      <c r="V86" s="5">
        <v>45261</v>
      </c>
      <c r="W86" s="5"/>
      <c r="Z86" s="5">
        <v>43813</v>
      </c>
      <c r="AA86" s="3">
        <f t="shared" si="16"/>
        <v>12</v>
      </c>
      <c r="AB86" s="3">
        <f t="shared" si="17"/>
        <v>2019</v>
      </c>
      <c r="AC86" s="3">
        <f t="shared" si="18"/>
        <v>2023</v>
      </c>
      <c r="AD86" s="7">
        <f t="shared" ca="1" si="19"/>
        <v>4.8416666666666668</v>
      </c>
      <c r="AE86" s="7" t="str">
        <f t="shared" ca="1" si="26"/>
        <v>&gt; 4</v>
      </c>
      <c r="AF86" s="5">
        <v>33831</v>
      </c>
      <c r="AG86" s="8">
        <f t="shared" ca="1" si="20"/>
        <v>32.194520547945203</v>
      </c>
      <c r="AH86" s="7" t="str">
        <f t="shared" ca="1" si="21"/>
        <v>&gt;25&lt; 35</v>
      </c>
      <c r="AI86" s="9">
        <v>16628049</v>
      </c>
      <c r="AJ86" s="10" t="s">
        <v>70</v>
      </c>
      <c r="AK86" s="9" t="s">
        <v>468</v>
      </c>
      <c r="AL86" s="5">
        <v>39724</v>
      </c>
      <c r="AM86" s="3" t="s">
        <v>93</v>
      </c>
      <c r="AN86" s="3" t="s">
        <v>94</v>
      </c>
      <c r="AO86" s="3"/>
      <c r="AP86" s="3"/>
      <c r="AQ86">
        <v>3</v>
      </c>
      <c r="AR86" s="11">
        <v>3</v>
      </c>
      <c r="AS86" s="12">
        <f t="shared" si="22"/>
        <v>44908.75</v>
      </c>
      <c r="AT86" s="11" t="s">
        <v>135</v>
      </c>
      <c r="AU86" s="13">
        <v>3.3210000000000002</v>
      </c>
      <c r="AV86" s="14" t="s">
        <v>91</v>
      </c>
      <c r="AW86" s="15" t="s">
        <v>469</v>
      </c>
      <c r="AX86" s="16" t="s">
        <v>470</v>
      </c>
      <c r="AY86" s="14" t="s">
        <v>471</v>
      </c>
      <c r="AZ86" s="11" t="s">
        <v>191</v>
      </c>
      <c r="BA86" s="17" t="str">
        <f t="shared" si="23"/>
        <v>05046000114501240236</v>
      </c>
      <c r="BB86" s="26">
        <f t="shared" si="24"/>
        <v>20</v>
      </c>
      <c r="BC86" s="19" t="s">
        <v>472</v>
      </c>
      <c r="BD86" s="20" t="s">
        <v>233</v>
      </c>
      <c r="BE86" s="11">
        <v>1095</v>
      </c>
      <c r="BF86" s="5">
        <v>44971</v>
      </c>
      <c r="BG86" s="21">
        <v>99483066</v>
      </c>
      <c r="BH86" s="21"/>
      <c r="BI86" s="27"/>
      <c r="BJ86" s="11" t="s">
        <v>320</v>
      </c>
      <c r="BK86" s="11" t="str">
        <f t="shared" si="25"/>
        <v>A-</v>
      </c>
      <c r="BL86" s="11" t="s">
        <v>473</v>
      </c>
    </row>
    <row r="87" spans="1:64" x14ac:dyDescent="0.25">
      <c r="A87" s="3" t="s">
        <v>56</v>
      </c>
      <c r="B87" s="4">
        <v>86</v>
      </c>
      <c r="C87" s="3" t="s">
        <v>87</v>
      </c>
      <c r="D87" s="3" t="s">
        <v>7323</v>
      </c>
      <c r="E87" s="3" t="s">
        <v>7197</v>
      </c>
      <c r="F87" s="3"/>
      <c r="G87" s="3"/>
      <c r="H87" s="36"/>
      <c r="I87" s="3" t="s">
        <v>156</v>
      </c>
      <c r="J87" s="3" t="s">
        <v>157</v>
      </c>
      <c r="K87" s="3" t="s">
        <v>123</v>
      </c>
      <c r="L87" s="3" t="s">
        <v>77</v>
      </c>
      <c r="M87" s="3" t="s">
        <v>158</v>
      </c>
      <c r="N87" s="5">
        <v>43813</v>
      </c>
      <c r="O87" s="5">
        <v>45260</v>
      </c>
      <c r="P87" s="3" t="str">
        <f ca="1">IF(W87="","",W87-TODAY())</f>
        <v/>
      </c>
      <c r="Q87" s="5"/>
      <c r="R87" s="3"/>
      <c r="S87" s="5"/>
      <c r="T87" s="36" t="s">
        <v>61</v>
      </c>
      <c r="U87" s="3" t="str">
        <f t="shared" si="15"/>
        <v>Titulaire</v>
      </c>
      <c r="V87" s="5">
        <v>45261</v>
      </c>
      <c r="W87" s="5"/>
      <c r="Z87" s="5">
        <v>43813</v>
      </c>
      <c r="AA87" s="3">
        <f t="shared" si="16"/>
        <v>12</v>
      </c>
      <c r="AB87" s="3">
        <f t="shared" si="17"/>
        <v>2019</v>
      </c>
      <c r="AC87" s="3">
        <f t="shared" si="18"/>
        <v>2023</v>
      </c>
      <c r="AD87" s="7">
        <f t="shared" ca="1" si="19"/>
        <v>4.8416666666666668</v>
      </c>
      <c r="AE87" s="7" t="str">
        <f t="shared" ca="1" si="26"/>
        <v>&gt; 4</v>
      </c>
      <c r="AF87" s="5">
        <v>33404</v>
      </c>
      <c r="AG87" s="8">
        <f t="shared" ca="1" si="20"/>
        <v>33.364383561643834</v>
      </c>
      <c r="AH87" s="7" t="str">
        <f t="shared" ca="1" si="21"/>
        <v>&gt;25&lt; 35</v>
      </c>
      <c r="AI87" s="9">
        <v>16443748</v>
      </c>
      <c r="AJ87" s="10" t="s">
        <v>62</v>
      </c>
      <c r="AK87" s="9" t="s">
        <v>474</v>
      </c>
      <c r="AL87" s="5">
        <v>40063</v>
      </c>
      <c r="AM87" s="3" t="s">
        <v>93</v>
      </c>
      <c r="AN87" s="3" t="s">
        <v>94</v>
      </c>
      <c r="AO87" s="3"/>
      <c r="AP87" s="3"/>
      <c r="AQ87">
        <v>3</v>
      </c>
      <c r="AR87" s="11">
        <v>3</v>
      </c>
      <c r="AS87" s="12">
        <f t="shared" si="22"/>
        <v>44908.75</v>
      </c>
      <c r="AT87" s="11" t="s">
        <v>135</v>
      </c>
      <c r="AU87" s="13">
        <v>3.3210000000000002</v>
      </c>
      <c r="AV87" s="14" t="s">
        <v>91</v>
      </c>
      <c r="AW87" s="15" t="s">
        <v>469</v>
      </c>
      <c r="AX87" s="16" t="s">
        <v>475</v>
      </c>
      <c r="AY87" s="14" t="s">
        <v>176</v>
      </c>
      <c r="AZ87" s="11" t="s">
        <v>191</v>
      </c>
      <c r="BA87" s="17" t="str">
        <f t="shared" si="23"/>
        <v>05046000114501239945</v>
      </c>
      <c r="BB87" s="26">
        <f t="shared" si="24"/>
        <v>20</v>
      </c>
      <c r="BC87" s="19" t="s">
        <v>476</v>
      </c>
      <c r="BD87" s="20" t="s">
        <v>233</v>
      </c>
      <c r="BE87" s="11">
        <v>1095</v>
      </c>
      <c r="BF87" s="5"/>
      <c r="BG87" s="21">
        <v>25540374</v>
      </c>
      <c r="BH87" s="21">
        <v>27847485</v>
      </c>
      <c r="BI87" s="27"/>
      <c r="BJ87" s="11" t="s">
        <v>477</v>
      </c>
      <c r="BK87" s="11" t="str">
        <f t="shared" si="25"/>
        <v>A-</v>
      </c>
      <c r="BL87" s="11" t="s">
        <v>235</v>
      </c>
    </row>
    <row r="88" spans="1:64" x14ac:dyDescent="0.25">
      <c r="A88" s="3" t="s">
        <v>74</v>
      </c>
      <c r="B88" s="4">
        <v>87</v>
      </c>
      <c r="C88" s="3" t="s">
        <v>87</v>
      </c>
      <c r="D88" s="3" t="s">
        <v>7324</v>
      </c>
      <c r="E88" s="3" t="s">
        <v>7248</v>
      </c>
      <c r="F88" s="3"/>
      <c r="G88" s="3"/>
      <c r="H88" s="3"/>
      <c r="I88" s="3"/>
      <c r="J88" s="3" t="s">
        <v>157</v>
      </c>
      <c r="K88" s="3" t="s">
        <v>123</v>
      </c>
      <c r="L88" s="3" t="s">
        <v>77</v>
      </c>
      <c r="M88" s="3" t="s">
        <v>158</v>
      </c>
      <c r="N88" s="5">
        <v>43813</v>
      </c>
      <c r="O88" s="3"/>
      <c r="P88" s="3">
        <f t="shared" ref="P88:P151" ca="1" si="29">IF(W88="","",W88-TODAY())</f>
        <v>-962</v>
      </c>
      <c r="Q88" s="5">
        <v>44562</v>
      </c>
      <c r="R88" s="3" t="s">
        <v>133</v>
      </c>
      <c r="S88" s="3"/>
      <c r="T88" s="3" t="s">
        <v>131</v>
      </c>
      <c r="U88" s="3" t="str">
        <f t="shared" si="15"/>
        <v>Contractuel</v>
      </c>
      <c r="V88" s="5">
        <v>44562</v>
      </c>
      <c r="W88" s="5">
        <v>44620</v>
      </c>
      <c r="Z88" s="5">
        <v>43813</v>
      </c>
      <c r="AA88" s="3">
        <f t="shared" si="16"/>
        <v>12</v>
      </c>
      <c r="AB88" s="3">
        <f t="shared" si="17"/>
        <v>2019</v>
      </c>
      <c r="AC88" s="3">
        <f t="shared" si="18"/>
        <v>2023</v>
      </c>
      <c r="AD88" s="7">
        <f t="shared" ca="1" si="19"/>
        <v>4.8416666666666668</v>
      </c>
      <c r="AE88" s="7" t="str">
        <f t="shared" ca="1" si="26"/>
        <v>&gt; 4</v>
      </c>
      <c r="AF88" s="5">
        <v>35591</v>
      </c>
      <c r="AG88" s="8">
        <f t="shared" ca="1" si="20"/>
        <v>27.372602739726027</v>
      </c>
      <c r="AH88" s="7" t="str">
        <f t="shared" ca="1" si="21"/>
        <v>&gt;25&lt; 35</v>
      </c>
      <c r="AI88" s="9">
        <v>16797129</v>
      </c>
      <c r="AJ88" s="10" t="s">
        <v>141</v>
      </c>
      <c r="AK88" s="9">
        <v>11652261</v>
      </c>
      <c r="AL88" s="5">
        <v>41816</v>
      </c>
      <c r="AM88" s="3" t="s">
        <v>93</v>
      </c>
      <c r="AN88" s="3" t="s">
        <v>94</v>
      </c>
      <c r="AO88" s="3"/>
      <c r="AP88" s="3"/>
      <c r="AQ88" s="11">
        <v>3</v>
      </c>
      <c r="AR88" s="11">
        <v>2</v>
      </c>
      <c r="AS88" s="12">
        <f t="shared" si="22"/>
        <v>44543.5</v>
      </c>
      <c r="AT88" s="11" t="s">
        <v>135</v>
      </c>
      <c r="AU88" s="9">
        <v>3.1930000000000001</v>
      </c>
      <c r="AV88" s="14" t="s">
        <v>91</v>
      </c>
      <c r="AW88" s="15" t="s">
        <v>469</v>
      </c>
      <c r="AX88" s="16" t="s">
        <v>478</v>
      </c>
      <c r="AY88" s="14" t="s">
        <v>348</v>
      </c>
      <c r="AZ88" s="11" t="s">
        <v>191</v>
      </c>
      <c r="BA88" s="17" t="str">
        <f t="shared" si="23"/>
        <v>05046000114501241012</v>
      </c>
      <c r="BB88" s="26">
        <f t="shared" si="24"/>
        <v>20</v>
      </c>
      <c r="BC88" s="31" t="s">
        <v>479</v>
      </c>
      <c r="BD88" s="11" t="s">
        <v>233</v>
      </c>
      <c r="BE88" s="11">
        <v>1095</v>
      </c>
      <c r="BF88" s="5"/>
      <c r="BG88" s="21">
        <v>52349937</v>
      </c>
      <c r="BH88" s="21"/>
      <c r="BI88" s="27"/>
      <c r="BJ88" s="11" t="s">
        <v>320</v>
      </c>
      <c r="BK88" s="11" t="str">
        <f t="shared" si="25"/>
        <v>A-</v>
      </c>
      <c r="BL88" s="11"/>
    </row>
    <row r="89" spans="1:64" x14ac:dyDescent="0.25">
      <c r="A89" s="3" t="s">
        <v>74</v>
      </c>
      <c r="B89" s="4">
        <v>88</v>
      </c>
      <c r="C89" s="3" t="s">
        <v>87</v>
      </c>
      <c r="D89" s="3" t="s">
        <v>7325</v>
      </c>
      <c r="E89" s="3" t="s">
        <v>7283</v>
      </c>
      <c r="F89" s="3"/>
      <c r="G89" s="3"/>
      <c r="H89" s="3"/>
      <c r="I89" s="3"/>
      <c r="J89" s="3" t="s">
        <v>157</v>
      </c>
      <c r="K89" s="3" t="s">
        <v>123</v>
      </c>
      <c r="L89" s="3" t="s">
        <v>77</v>
      </c>
      <c r="M89" s="3" t="s">
        <v>158</v>
      </c>
      <c r="N89" s="5">
        <v>43813</v>
      </c>
      <c r="O89" s="3"/>
      <c r="P89" s="3">
        <f t="shared" ca="1" si="29"/>
        <v>-962</v>
      </c>
      <c r="Q89" s="5">
        <v>44589</v>
      </c>
      <c r="R89" s="3" t="s">
        <v>133</v>
      </c>
      <c r="S89" s="3"/>
      <c r="T89" s="3" t="s">
        <v>131</v>
      </c>
      <c r="U89" s="3" t="str">
        <f t="shared" si="15"/>
        <v>Contractuel</v>
      </c>
      <c r="V89" s="5">
        <v>44562</v>
      </c>
      <c r="W89" s="5">
        <v>44620</v>
      </c>
      <c r="Z89" s="5">
        <v>43813</v>
      </c>
      <c r="AA89" s="3">
        <f t="shared" si="16"/>
        <v>12</v>
      </c>
      <c r="AB89" s="3">
        <f t="shared" si="17"/>
        <v>2019</v>
      </c>
      <c r="AC89" s="3">
        <f t="shared" si="18"/>
        <v>2023</v>
      </c>
      <c r="AD89" s="7">
        <f t="shared" ca="1" si="19"/>
        <v>4.8416666666666668</v>
      </c>
      <c r="AE89" s="7" t="str">
        <f t="shared" ca="1" si="26"/>
        <v>&gt; 4</v>
      </c>
      <c r="AF89" s="5">
        <v>35459</v>
      </c>
      <c r="AG89" s="8">
        <f t="shared" ca="1" si="20"/>
        <v>27.734246575342464</v>
      </c>
      <c r="AH89" s="7" t="str">
        <f t="shared" ca="1" si="21"/>
        <v>&gt;25&lt; 35</v>
      </c>
      <c r="AI89" s="9">
        <v>17284062</v>
      </c>
      <c r="AJ89" s="10" t="s">
        <v>102</v>
      </c>
      <c r="AK89" s="9" t="s">
        <v>480</v>
      </c>
      <c r="AL89" s="5">
        <v>42137</v>
      </c>
      <c r="AM89" s="3" t="s">
        <v>93</v>
      </c>
      <c r="AN89" s="3" t="s">
        <v>94</v>
      </c>
      <c r="AO89" s="3"/>
      <c r="AP89" s="3"/>
      <c r="AQ89" s="11">
        <v>3</v>
      </c>
      <c r="AR89" s="11">
        <v>2</v>
      </c>
      <c r="AS89" s="12">
        <f t="shared" si="22"/>
        <v>44543.5</v>
      </c>
      <c r="AT89" s="11" t="s">
        <v>135</v>
      </c>
      <c r="AU89" s="9">
        <v>3.1930000000000001</v>
      </c>
      <c r="AV89" s="14" t="s">
        <v>126</v>
      </c>
      <c r="AW89" s="15" t="s">
        <v>481</v>
      </c>
      <c r="AX89" s="16" t="s">
        <v>482</v>
      </c>
      <c r="AY89" s="14" t="s">
        <v>471</v>
      </c>
      <c r="AZ89" s="11" t="s">
        <v>145</v>
      </c>
      <c r="BA89" s="17" t="str">
        <f t="shared" si="23"/>
        <v>07018008610553303936</v>
      </c>
      <c r="BB89" s="26">
        <f t="shared" si="24"/>
        <v>20</v>
      </c>
      <c r="BC89" s="31" t="s">
        <v>483</v>
      </c>
      <c r="BD89" s="11" t="s">
        <v>73</v>
      </c>
      <c r="BE89" s="11"/>
      <c r="BF89" s="5"/>
      <c r="BG89" s="21">
        <v>54121263</v>
      </c>
      <c r="BH89" s="21"/>
      <c r="BI89" s="27"/>
      <c r="BJ89" s="11" t="s">
        <v>484</v>
      </c>
      <c r="BK89" s="11" t="str">
        <f t="shared" si="25"/>
        <v>A-</v>
      </c>
      <c r="BL89" s="11"/>
    </row>
    <row r="90" spans="1:64" x14ac:dyDescent="0.25">
      <c r="A90" s="3" t="s">
        <v>74</v>
      </c>
      <c r="B90" s="4">
        <v>89</v>
      </c>
      <c r="C90" s="3" t="s">
        <v>57</v>
      </c>
      <c r="D90" s="3" t="s">
        <v>7326</v>
      </c>
      <c r="E90" s="3" t="s">
        <v>7327</v>
      </c>
      <c r="F90" s="3"/>
      <c r="G90" s="3"/>
      <c r="H90" s="3"/>
      <c r="I90" s="3"/>
      <c r="J90" s="3"/>
      <c r="K90" s="3" t="s">
        <v>59</v>
      </c>
      <c r="L90" s="3" t="s">
        <v>89</v>
      </c>
      <c r="M90" s="3" t="s">
        <v>125</v>
      </c>
      <c r="N90" s="5">
        <v>43816</v>
      </c>
      <c r="O90" s="3" t="str">
        <f t="shared" ca="1" si="28"/>
        <v/>
      </c>
      <c r="P90" s="3" t="str">
        <f t="shared" ca="1" si="29"/>
        <v/>
      </c>
      <c r="Q90" s="5">
        <v>43922</v>
      </c>
      <c r="R90" s="3" t="s">
        <v>236</v>
      </c>
      <c r="S90" s="3"/>
      <c r="T90" s="3" t="s">
        <v>61</v>
      </c>
      <c r="U90" s="3" t="str">
        <f t="shared" si="15"/>
        <v>Titulaire</v>
      </c>
      <c r="V90" s="5"/>
      <c r="W90" s="5"/>
      <c r="Z90" s="5">
        <v>43816</v>
      </c>
      <c r="AA90" s="3">
        <f t="shared" si="16"/>
        <v>12</v>
      </c>
      <c r="AB90" s="3">
        <f t="shared" si="17"/>
        <v>2019</v>
      </c>
      <c r="AC90" s="3">
        <f t="shared" si="18"/>
        <v>2023</v>
      </c>
      <c r="AD90" s="7">
        <f t="shared" ca="1" si="19"/>
        <v>4.833333333333333</v>
      </c>
      <c r="AE90" s="7" t="str">
        <f t="shared" ca="1" si="26"/>
        <v>&gt; 4</v>
      </c>
      <c r="AF90" s="5">
        <v>28880</v>
      </c>
      <c r="AG90" s="8">
        <f t="shared" ca="1" si="20"/>
        <v>45.758904109589039</v>
      </c>
      <c r="AH90" s="7" t="str">
        <f t="shared" ca="1" si="21"/>
        <v>&gt;45&lt; 55</v>
      </c>
      <c r="AI90" s="9">
        <v>16187155</v>
      </c>
      <c r="AJ90" s="37" t="s">
        <v>179</v>
      </c>
      <c r="AK90" s="9" t="s">
        <v>485</v>
      </c>
      <c r="AL90" s="5">
        <v>41376</v>
      </c>
      <c r="AM90" s="3" t="s">
        <v>64</v>
      </c>
      <c r="AN90" s="3" t="s">
        <v>94</v>
      </c>
      <c r="AO90" s="3"/>
      <c r="AP90" s="3"/>
      <c r="AQ90" s="11"/>
      <c r="AR90" s="11">
        <v>1</v>
      </c>
      <c r="AS90" s="12">
        <f t="shared" si="22"/>
        <v>44181.25</v>
      </c>
      <c r="AT90" s="11" t="s">
        <v>66</v>
      </c>
      <c r="AU90" s="9"/>
      <c r="AV90" s="14" t="s">
        <v>79</v>
      </c>
      <c r="AW90" s="15">
        <v>11818</v>
      </c>
      <c r="AX90" s="16">
        <v>60022015002</v>
      </c>
      <c r="AY90" s="14">
        <v>35</v>
      </c>
      <c r="AZ90" s="11" t="s">
        <v>128</v>
      </c>
      <c r="BA90" s="17" t="str">
        <f t="shared" si="23"/>
        <v>04118186002201500235</v>
      </c>
      <c r="BB90" s="26">
        <f t="shared" si="24"/>
        <v>20</v>
      </c>
      <c r="BC90" s="11" t="s">
        <v>486</v>
      </c>
      <c r="BD90" s="11" t="s">
        <v>166</v>
      </c>
      <c r="BE90" s="11">
        <v>2090</v>
      </c>
      <c r="BF90" s="5"/>
      <c r="BG90" s="27">
        <v>97686901</v>
      </c>
      <c r="BH90" s="27"/>
      <c r="BI90" s="27"/>
      <c r="BJ90" s="11"/>
      <c r="BK90" s="11" t="str">
        <f t="shared" si="25"/>
        <v>CADRE</v>
      </c>
      <c r="BL90" s="11"/>
    </row>
    <row r="91" spans="1:64" x14ac:dyDescent="0.25">
      <c r="A91" s="3" t="s">
        <v>56</v>
      </c>
      <c r="B91" s="4">
        <v>90</v>
      </c>
      <c r="C91" s="3" t="s">
        <v>140</v>
      </c>
      <c r="D91" s="3" t="s">
        <v>7325</v>
      </c>
      <c r="E91" s="3" t="s">
        <v>7207</v>
      </c>
      <c r="F91" s="3"/>
      <c r="G91" s="3"/>
      <c r="H91" s="3"/>
      <c r="I91" s="3" t="s">
        <v>487</v>
      </c>
      <c r="J91" s="3" t="s">
        <v>228</v>
      </c>
      <c r="K91" s="3" t="s">
        <v>76</v>
      </c>
      <c r="L91" s="3" t="s">
        <v>77</v>
      </c>
      <c r="M91" s="3" t="s">
        <v>158</v>
      </c>
      <c r="N91" s="5">
        <v>43813</v>
      </c>
      <c r="O91" s="5">
        <v>45260</v>
      </c>
      <c r="P91" s="3" t="str">
        <f t="shared" ca="1" si="29"/>
        <v/>
      </c>
      <c r="Q91" s="5"/>
      <c r="R91" s="3"/>
      <c r="S91" s="5"/>
      <c r="T91" s="36" t="s">
        <v>61</v>
      </c>
      <c r="U91" s="3" t="str">
        <f t="shared" si="15"/>
        <v>Titulaire</v>
      </c>
      <c r="V91" s="5">
        <v>45261</v>
      </c>
      <c r="W91" s="5"/>
      <c r="Z91" s="5">
        <v>43813</v>
      </c>
      <c r="AA91" s="3">
        <f t="shared" si="16"/>
        <v>12</v>
      </c>
      <c r="AB91" s="3">
        <f t="shared" si="17"/>
        <v>2019</v>
      </c>
      <c r="AC91" s="3">
        <f t="shared" si="18"/>
        <v>2023</v>
      </c>
      <c r="AD91" s="7">
        <f t="shared" ca="1" si="19"/>
        <v>4.8416666666666668</v>
      </c>
      <c r="AE91" s="7" t="str">
        <f t="shared" ca="1" si="26"/>
        <v>&gt; 4</v>
      </c>
      <c r="AF91" s="5">
        <v>32893</v>
      </c>
      <c r="AG91" s="8">
        <f t="shared" ca="1" si="20"/>
        <v>34.764383561643832</v>
      </c>
      <c r="AH91" s="7" t="str">
        <f t="shared" ca="1" si="21"/>
        <v>&gt;25&lt; 35</v>
      </c>
      <c r="AI91" s="9">
        <v>16403462</v>
      </c>
      <c r="AJ91" s="10" t="s">
        <v>141</v>
      </c>
      <c r="AK91" s="9" t="s">
        <v>488</v>
      </c>
      <c r="AL91" s="5">
        <v>43483</v>
      </c>
      <c r="AM91" s="3" t="s">
        <v>93</v>
      </c>
      <c r="AN91" s="3" t="s">
        <v>65</v>
      </c>
      <c r="AO91" s="3">
        <v>3</v>
      </c>
      <c r="AP91" s="3"/>
      <c r="AQ91">
        <v>5</v>
      </c>
      <c r="AR91" s="11">
        <v>3</v>
      </c>
      <c r="AS91" s="12">
        <f t="shared" si="22"/>
        <v>44908.75</v>
      </c>
      <c r="AT91" s="11" t="s">
        <v>135</v>
      </c>
      <c r="AU91" s="13">
        <v>3.3210000000000002</v>
      </c>
      <c r="AV91" s="14" t="s">
        <v>91</v>
      </c>
      <c r="AW91" s="15" t="s">
        <v>469</v>
      </c>
      <c r="AX91" s="16" t="s">
        <v>489</v>
      </c>
      <c r="AY91" s="14" t="s">
        <v>91</v>
      </c>
      <c r="AZ91" s="11" t="s">
        <v>191</v>
      </c>
      <c r="BA91" s="17" t="str">
        <f t="shared" si="23"/>
        <v>05046000114501238005</v>
      </c>
      <c r="BB91" s="26">
        <f t="shared" si="24"/>
        <v>20</v>
      </c>
      <c r="BC91" s="19" t="s">
        <v>490</v>
      </c>
      <c r="BD91" s="20" t="s">
        <v>233</v>
      </c>
      <c r="BE91" s="11">
        <v>1095</v>
      </c>
      <c r="BF91" s="5">
        <v>44971</v>
      </c>
      <c r="BG91" s="21">
        <v>58653563</v>
      </c>
      <c r="BH91" s="21"/>
      <c r="BI91" s="27"/>
      <c r="BJ91" s="11" t="s">
        <v>477</v>
      </c>
      <c r="BK91" s="11" t="str">
        <f t="shared" si="25"/>
        <v>B-</v>
      </c>
      <c r="BL91" s="11" t="s">
        <v>167</v>
      </c>
    </row>
    <row r="92" spans="1:64" x14ac:dyDescent="0.25">
      <c r="A92" s="3" t="s">
        <v>74</v>
      </c>
      <c r="B92" s="4">
        <v>91</v>
      </c>
      <c r="C92" s="3" t="s">
        <v>140</v>
      </c>
      <c r="D92" s="3" t="s">
        <v>7328</v>
      </c>
      <c r="E92" s="3" t="s">
        <v>7197</v>
      </c>
      <c r="F92" s="3"/>
      <c r="G92" s="3"/>
      <c r="H92" s="3"/>
      <c r="I92" s="3"/>
      <c r="J92" s="3" t="s">
        <v>157</v>
      </c>
      <c r="K92" s="3" t="s">
        <v>123</v>
      </c>
      <c r="L92" s="3" t="s">
        <v>77</v>
      </c>
      <c r="M92" s="3" t="s">
        <v>158</v>
      </c>
      <c r="N92" s="5">
        <v>43813</v>
      </c>
      <c r="O92" s="3"/>
      <c r="P92" s="3">
        <f t="shared" ca="1" si="29"/>
        <v>-840</v>
      </c>
      <c r="Q92" s="5">
        <v>44700</v>
      </c>
      <c r="R92" s="3" t="s">
        <v>78</v>
      </c>
      <c r="S92" s="3"/>
      <c r="T92" s="3" t="s">
        <v>131</v>
      </c>
      <c r="U92" s="3" t="str">
        <f t="shared" si="15"/>
        <v>Contractuel</v>
      </c>
      <c r="V92" s="5">
        <v>44682</v>
      </c>
      <c r="W92" s="5">
        <v>44742</v>
      </c>
      <c r="Z92" s="5">
        <v>43813</v>
      </c>
      <c r="AA92" s="3">
        <f t="shared" si="16"/>
        <v>12</v>
      </c>
      <c r="AB92" s="3">
        <f t="shared" si="17"/>
        <v>2019</v>
      </c>
      <c r="AC92" s="3">
        <f t="shared" si="18"/>
        <v>2023</v>
      </c>
      <c r="AD92" s="7">
        <f t="shared" ca="1" si="19"/>
        <v>4.8416666666666668</v>
      </c>
      <c r="AE92" s="7" t="str">
        <f t="shared" ca="1" si="26"/>
        <v>&gt; 4</v>
      </c>
      <c r="AF92" s="5">
        <v>32744</v>
      </c>
      <c r="AG92" s="8">
        <f t="shared" ca="1" si="20"/>
        <v>35.172602739726024</v>
      </c>
      <c r="AH92" s="7" t="str">
        <f t="shared" ca="1" si="21"/>
        <v>&gt;35&lt; 45</v>
      </c>
      <c r="AI92" s="9">
        <v>12983181</v>
      </c>
      <c r="AJ92" s="10" t="s">
        <v>79</v>
      </c>
      <c r="AK92" s="9" t="s">
        <v>491</v>
      </c>
      <c r="AL92" s="5">
        <v>38861</v>
      </c>
      <c r="AM92" s="3" t="s">
        <v>93</v>
      </c>
      <c r="AN92" s="3" t="s">
        <v>65</v>
      </c>
      <c r="AO92" s="3">
        <v>1</v>
      </c>
      <c r="AP92" s="3"/>
      <c r="AQ92" s="11">
        <v>3</v>
      </c>
      <c r="AR92" s="11">
        <v>2</v>
      </c>
      <c r="AS92" s="12">
        <f t="shared" si="22"/>
        <v>44543.5</v>
      </c>
      <c r="AT92" s="11" t="s">
        <v>135</v>
      </c>
      <c r="AU92" s="9">
        <v>3.1930000000000001</v>
      </c>
      <c r="AV92" s="14" t="s">
        <v>91</v>
      </c>
      <c r="AW92" s="15" t="s">
        <v>469</v>
      </c>
      <c r="AX92" s="16" t="s">
        <v>492</v>
      </c>
      <c r="AY92" s="14" t="s">
        <v>79</v>
      </c>
      <c r="AZ92" s="11" t="s">
        <v>191</v>
      </c>
      <c r="BA92" s="17" t="str">
        <f t="shared" si="23"/>
        <v>05046000114501244504</v>
      </c>
      <c r="BB92" s="26">
        <f t="shared" si="24"/>
        <v>20</v>
      </c>
      <c r="BC92" s="31" t="s">
        <v>493</v>
      </c>
      <c r="BD92" s="11" t="s">
        <v>233</v>
      </c>
      <c r="BE92" s="11">
        <v>1095</v>
      </c>
      <c r="BF92" s="5"/>
      <c r="BG92" s="21">
        <v>58099850</v>
      </c>
      <c r="BH92" s="21"/>
      <c r="BI92" s="27"/>
      <c r="BJ92" s="11" t="s">
        <v>320</v>
      </c>
      <c r="BK92" s="11" t="str">
        <f t="shared" si="25"/>
        <v>A-</v>
      </c>
      <c r="BL92" s="11"/>
    </row>
    <row r="93" spans="1:64" x14ac:dyDescent="0.25">
      <c r="A93" s="3" t="s">
        <v>56</v>
      </c>
      <c r="B93" s="4">
        <v>92</v>
      </c>
      <c r="C93" s="3" t="s">
        <v>140</v>
      </c>
      <c r="D93" s="3" t="s">
        <v>7329</v>
      </c>
      <c r="E93" s="3" t="s">
        <v>7268</v>
      </c>
      <c r="F93" s="3"/>
      <c r="G93" s="3"/>
      <c r="H93" s="3"/>
      <c r="I93" s="43" t="s">
        <v>467</v>
      </c>
      <c r="J93" s="3" t="s">
        <v>157</v>
      </c>
      <c r="K93" s="3" t="s">
        <v>123</v>
      </c>
      <c r="L93" s="3" t="s">
        <v>77</v>
      </c>
      <c r="M93" s="3" t="s">
        <v>158</v>
      </c>
      <c r="N93" s="5">
        <v>43813</v>
      </c>
      <c r="O93" s="5">
        <v>45167</v>
      </c>
      <c r="P93" s="3" t="str">
        <f t="shared" ca="1" si="29"/>
        <v/>
      </c>
      <c r="Q93" s="5"/>
      <c r="R93" s="3"/>
      <c r="S93" s="5"/>
      <c r="T93" s="6" t="s">
        <v>61</v>
      </c>
      <c r="U93" s="3" t="str">
        <f t="shared" si="15"/>
        <v>Titulaire</v>
      </c>
      <c r="V93" s="5">
        <v>45167</v>
      </c>
      <c r="W93" s="5"/>
      <c r="Z93" s="5">
        <v>43813</v>
      </c>
      <c r="AA93" s="3">
        <f t="shared" si="16"/>
        <v>12</v>
      </c>
      <c r="AB93" s="3">
        <f t="shared" si="17"/>
        <v>2019</v>
      </c>
      <c r="AC93" s="3">
        <f t="shared" si="18"/>
        <v>2023</v>
      </c>
      <c r="AD93" s="7">
        <f t="shared" ca="1" si="19"/>
        <v>4.8416666666666668</v>
      </c>
      <c r="AE93" s="7" t="str">
        <f t="shared" ca="1" si="26"/>
        <v>&gt; 4</v>
      </c>
      <c r="AF93" s="5">
        <v>32643</v>
      </c>
      <c r="AG93" s="8">
        <f t="shared" ca="1" si="20"/>
        <v>35.449315068493149</v>
      </c>
      <c r="AH93" s="7" t="str">
        <f t="shared" ca="1" si="21"/>
        <v>&gt;35&lt; 45</v>
      </c>
      <c r="AI93" s="9">
        <v>16066162</v>
      </c>
      <c r="AJ93" s="10" t="s">
        <v>126</v>
      </c>
      <c r="AK93" s="9" t="s">
        <v>494</v>
      </c>
      <c r="AL93" s="5">
        <v>39157</v>
      </c>
      <c r="AM93" s="3" t="s">
        <v>93</v>
      </c>
      <c r="AN93" s="3" t="s">
        <v>65</v>
      </c>
      <c r="AO93" s="3"/>
      <c r="AP93" s="3"/>
      <c r="AQ93">
        <v>3</v>
      </c>
      <c r="AR93" s="11">
        <v>3</v>
      </c>
      <c r="AS93" s="12">
        <f t="shared" si="22"/>
        <v>44908.75</v>
      </c>
      <c r="AT93" s="11" t="s">
        <v>135</v>
      </c>
      <c r="AU93" s="13">
        <v>3.3210000000000002</v>
      </c>
      <c r="AV93" s="14" t="s">
        <v>195</v>
      </c>
      <c r="AW93" s="15" t="s">
        <v>169</v>
      </c>
      <c r="AX93" s="16" t="s">
        <v>495</v>
      </c>
      <c r="AY93" s="14" t="s">
        <v>496</v>
      </c>
      <c r="AZ93" s="11" t="s">
        <v>171</v>
      </c>
      <c r="BA93" s="17" t="str">
        <f t="shared" si="23"/>
        <v>17001000000289307344</v>
      </c>
      <c r="BB93" s="26">
        <f t="shared" si="24"/>
        <v>20</v>
      </c>
      <c r="BC93" s="19" t="s">
        <v>497</v>
      </c>
      <c r="BD93" s="20" t="s">
        <v>388</v>
      </c>
      <c r="BE93" s="11"/>
      <c r="BF93" s="5"/>
      <c r="BG93" s="27">
        <v>97170705</v>
      </c>
      <c r="BH93" s="27"/>
      <c r="BI93" s="27"/>
      <c r="BJ93" s="11" t="s">
        <v>498</v>
      </c>
      <c r="BK93" s="11" t="str">
        <f t="shared" si="25"/>
        <v>A-</v>
      </c>
      <c r="BL93" s="11" t="s">
        <v>245</v>
      </c>
    </row>
    <row r="94" spans="1:64" x14ac:dyDescent="0.25">
      <c r="A94" s="3" t="s">
        <v>74</v>
      </c>
      <c r="B94" s="4">
        <v>93</v>
      </c>
      <c r="C94" s="3" t="s">
        <v>87</v>
      </c>
      <c r="D94" s="3" t="s">
        <v>7191</v>
      </c>
      <c r="E94" s="3" t="s">
        <v>7330</v>
      </c>
      <c r="F94" s="3"/>
      <c r="G94" s="3"/>
      <c r="H94" s="3"/>
      <c r="I94" s="3"/>
      <c r="J94" s="3" t="s">
        <v>157</v>
      </c>
      <c r="K94" s="3" t="s">
        <v>123</v>
      </c>
      <c r="L94" s="3" t="s">
        <v>77</v>
      </c>
      <c r="M94" s="3" t="s">
        <v>158</v>
      </c>
      <c r="N94" s="5">
        <v>43813</v>
      </c>
      <c r="O94" s="3"/>
      <c r="P94" s="3">
        <f t="shared" ca="1" si="29"/>
        <v>-962</v>
      </c>
      <c r="Q94" s="5">
        <v>44600</v>
      </c>
      <c r="R94" s="3" t="s">
        <v>133</v>
      </c>
      <c r="S94" s="3"/>
      <c r="T94" s="3" t="s">
        <v>131</v>
      </c>
      <c r="U94" s="3" t="str">
        <f t="shared" si="15"/>
        <v>Contractuel</v>
      </c>
      <c r="V94" s="5">
        <v>44562</v>
      </c>
      <c r="W94" s="5">
        <v>44620</v>
      </c>
      <c r="Z94" s="5">
        <v>43813</v>
      </c>
      <c r="AA94" s="3">
        <f t="shared" si="16"/>
        <v>12</v>
      </c>
      <c r="AB94" s="3">
        <f t="shared" si="17"/>
        <v>2019</v>
      </c>
      <c r="AC94" s="3">
        <f t="shared" si="18"/>
        <v>2023</v>
      </c>
      <c r="AD94" s="7">
        <f t="shared" ca="1" si="19"/>
        <v>4.8416666666666668</v>
      </c>
      <c r="AE94" s="7" t="str">
        <f t="shared" ca="1" si="26"/>
        <v>&gt; 4</v>
      </c>
      <c r="AF94" s="5">
        <v>32205</v>
      </c>
      <c r="AG94" s="8">
        <f t="shared" ca="1" si="20"/>
        <v>36.649315068493152</v>
      </c>
      <c r="AH94" s="7" t="str">
        <f t="shared" ca="1" si="21"/>
        <v>&gt;35&lt; 45</v>
      </c>
      <c r="AI94" s="9">
        <v>16255104</v>
      </c>
      <c r="AJ94" s="10" t="s">
        <v>126</v>
      </c>
      <c r="AK94" s="9" t="s">
        <v>499</v>
      </c>
      <c r="AL94" s="5">
        <v>39951</v>
      </c>
      <c r="AM94" s="3" t="s">
        <v>93</v>
      </c>
      <c r="AN94" s="3" t="s">
        <v>94</v>
      </c>
      <c r="AO94" s="3"/>
      <c r="AP94" s="3"/>
      <c r="AQ94" s="11">
        <v>3</v>
      </c>
      <c r="AR94" s="11">
        <v>2</v>
      </c>
      <c r="AS94" s="12">
        <f t="shared" si="22"/>
        <v>44543.5</v>
      </c>
      <c r="AT94" s="11" t="s">
        <v>135</v>
      </c>
      <c r="AU94" s="9">
        <v>3.1930000000000001</v>
      </c>
      <c r="AV94" s="14" t="s">
        <v>500</v>
      </c>
      <c r="AW94" s="15" t="s">
        <v>501</v>
      </c>
      <c r="AX94" s="16" t="s">
        <v>502</v>
      </c>
      <c r="AY94" s="14" t="s">
        <v>225</v>
      </c>
      <c r="AZ94" s="11" t="s">
        <v>503</v>
      </c>
      <c r="BA94" s="17" t="str">
        <f t="shared" si="23"/>
        <v>10316126105004578834</v>
      </c>
      <c r="BB94" s="26">
        <f t="shared" si="24"/>
        <v>20</v>
      </c>
      <c r="BC94" s="31" t="s">
        <v>504</v>
      </c>
      <c r="BD94" s="11" t="s">
        <v>100</v>
      </c>
      <c r="BE94" s="11"/>
      <c r="BF94" s="5"/>
      <c r="BG94" s="21">
        <v>29769177</v>
      </c>
      <c r="BH94" s="21"/>
      <c r="BI94" s="27"/>
      <c r="BJ94" s="11" t="s">
        <v>199</v>
      </c>
      <c r="BK94" s="11" t="str">
        <f t="shared" si="25"/>
        <v>A-</v>
      </c>
      <c r="BL94" s="11"/>
    </row>
    <row r="95" spans="1:64" x14ac:dyDescent="0.25">
      <c r="A95" s="3" t="s">
        <v>74</v>
      </c>
      <c r="B95" s="4">
        <v>94</v>
      </c>
      <c r="C95" s="3" t="s">
        <v>87</v>
      </c>
      <c r="D95" s="3" t="s">
        <v>7331</v>
      </c>
      <c r="E95" s="3" t="s">
        <v>7332</v>
      </c>
      <c r="F95" s="3"/>
      <c r="G95" s="3"/>
      <c r="H95" s="3"/>
      <c r="I95" s="3"/>
      <c r="J95" s="3"/>
      <c r="K95" s="3" t="s">
        <v>123</v>
      </c>
      <c r="L95" s="3" t="s">
        <v>77</v>
      </c>
      <c r="M95" s="3" t="s">
        <v>158</v>
      </c>
      <c r="N95" s="5">
        <v>43813</v>
      </c>
      <c r="O95" s="3"/>
      <c r="P95" s="3">
        <f t="shared" ca="1" si="29"/>
        <v>-1478</v>
      </c>
      <c r="Q95" s="5">
        <v>44077</v>
      </c>
      <c r="R95" s="3" t="s">
        <v>236</v>
      </c>
      <c r="S95" s="3"/>
      <c r="T95" s="3" t="s">
        <v>131</v>
      </c>
      <c r="U95" s="3" t="str">
        <f t="shared" si="15"/>
        <v>Contractuel</v>
      </c>
      <c r="V95" s="5">
        <v>44075</v>
      </c>
      <c r="W95" s="5">
        <v>44104</v>
      </c>
      <c r="Z95" s="5">
        <v>43813</v>
      </c>
      <c r="AA95" s="3">
        <f t="shared" si="16"/>
        <v>12</v>
      </c>
      <c r="AB95" s="3">
        <f t="shared" si="17"/>
        <v>2019</v>
      </c>
      <c r="AC95" s="3">
        <f t="shared" si="18"/>
        <v>2023</v>
      </c>
      <c r="AD95" s="7">
        <f t="shared" ca="1" si="19"/>
        <v>4.8416666666666668</v>
      </c>
      <c r="AE95" s="7" t="str">
        <f t="shared" ca="1" si="26"/>
        <v>&gt; 4</v>
      </c>
      <c r="AF95" s="5">
        <v>27470</v>
      </c>
      <c r="AG95" s="8">
        <f t="shared" ca="1" si="20"/>
        <v>49.62191780821918</v>
      </c>
      <c r="AH95" s="7" t="str">
        <f t="shared" ca="1" si="21"/>
        <v>&gt;45&lt; 55</v>
      </c>
      <c r="AI95" s="9">
        <v>12531959</v>
      </c>
      <c r="AJ95" s="10" t="s">
        <v>62</v>
      </c>
      <c r="AK95" s="9" t="s">
        <v>505</v>
      </c>
      <c r="AL95" s="5">
        <v>43482</v>
      </c>
      <c r="AM95" s="3" t="s">
        <v>93</v>
      </c>
      <c r="AN95" s="3" t="s">
        <v>94</v>
      </c>
      <c r="AO95" s="3"/>
      <c r="AP95" s="3"/>
      <c r="AQ95" s="11">
        <v>3</v>
      </c>
      <c r="AR95" s="11">
        <v>1</v>
      </c>
      <c r="AS95" s="12">
        <f t="shared" si="22"/>
        <v>44178.25</v>
      </c>
      <c r="AT95" s="11" t="s">
        <v>135</v>
      </c>
      <c r="AU95" s="9">
        <v>3.1930000000000001</v>
      </c>
      <c r="AV95" s="14" t="s">
        <v>67</v>
      </c>
      <c r="AW95" s="15" t="s">
        <v>506</v>
      </c>
      <c r="AX95" s="16">
        <v>20340046153</v>
      </c>
      <c r="AY95" s="14">
        <v>43</v>
      </c>
      <c r="AZ95" s="11" t="s">
        <v>71</v>
      </c>
      <c r="BA95" s="17" t="str">
        <f t="shared" si="23"/>
        <v>08068022034004615343</v>
      </c>
      <c r="BB95" s="26">
        <f t="shared" si="24"/>
        <v>20</v>
      </c>
      <c r="BC95" s="11" t="s">
        <v>507</v>
      </c>
      <c r="BD95" s="11" t="s">
        <v>73</v>
      </c>
      <c r="BE95" s="11"/>
      <c r="BF95" s="5"/>
      <c r="BG95" s="21">
        <v>50111236</v>
      </c>
      <c r="BH95" s="21"/>
      <c r="BI95" s="27"/>
      <c r="BJ95" s="11" t="s">
        <v>508</v>
      </c>
      <c r="BK95" s="11" t="str">
        <f t="shared" si="25"/>
        <v>-</v>
      </c>
      <c r="BL95" s="11"/>
    </row>
    <row r="96" spans="1:64" x14ac:dyDescent="0.25">
      <c r="A96" s="3" t="s">
        <v>74</v>
      </c>
      <c r="B96" s="4">
        <v>95</v>
      </c>
      <c r="C96" s="3" t="s">
        <v>87</v>
      </c>
      <c r="D96" s="3" t="s">
        <v>7333</v>
      </c>
      <c r="E96" s="3" t="s">
        <v>7229</v>
      </c>
      <c r="F96" s="3"/>
      <c r="G96" s="3"/>
      <c r="H96" s="3"/>
      <c r="I96" s="3"/>
      <c r="J96" s="3" t="s">
        <v>157</v>
      </c>
      <c r="K96" s="3" t="s">
        <v>123</v>
      </c>
      <c r="L96" s="3" t="s">
        <v>77</v>
      </c>
      <c r="M96" s="3" t="s">
        <v>158</v>
      </c>
      <c r="N96" s="5">
        <v>43813</v>
      </c>
      <c r="O96" s="3"/>
      <c r="P96" s="3">
        <f t="shared" ca="1" si="29"/>
        <v>-1327</v>
      </c>
      <c r="Q96" s="5">
        <v>44200</v>
      </c>
      <c r="R96" s="3" t="s">
        <v>133</v>
      </c>
      <c r="S96" s="3"/>
      <c r="T96" s="3" t="s">
        <v>131</v>
      </c>
      <c r="U96" s="3" t="str">
        <f t="shared" si="15"/>
        <v>Contractuel</v>
      </c>
      <c r="V96" s="5">
        <v>44197</v>
      </c>
      <c r="W96" s="5">
        <v>44255</v>
      </c>
      <c r="Z96" s="5">
        <v>43813</v>
      </c>
      <c r="AA96" s="3">
        <f t="shared" si="16"/>
        <v>12</v>
      </c>
      <c r="AB96" s="3">
        <f t="shared" si="17"/>
        <v>2019</v>
      </c>
      <c r="AC96" s="3">
        <f t="shared" si="18"/>
        <v>2023</v>
      </c>
      <c r="AD96" s="7">
        <f t="shared" ca="1" si="19"/>
        <v>4.8416666666666668</v>
      </c>
      <c r="AE96" s="7" t="str">
        <f t="shared" ca="1" si="26"/>
        <v>&gt; 4</v>
      </c>
      <c r="AF96" s="5">
        <v>33333</v>
      </c>
      <c r="AG96" s="8">
        <f t="shared" ca="1" si="20"/>
        <v>33.558904109589044</v>
      </c>
      <c r="AH96" s="7" t="str">
        <f t="shared" ca="1" si="21"/>
        <v>&gt;25&lt; 35</v>
      </c>
      <c r="AI96" s="9">
        <v>16099583</v>
      </c>
      <c r="AJ96" s="10" t="s">
        <v>141</v>
      </c>
      <c r="AK96" s="9" t="s">
        <v>509</v>
      </c>
      <c r="AL96" s="5">
        <v>39097</v>
      </c>
      <c r="AM96" s="3" t="s">
        <v>93</v>
      </c>
      <c r="AN96" s="3" t="s">
        <v>94</v>
      </c>
      <c r="AO96" s="3"/>
      <c r="AP96" s="3"/>
      <c r="AQ96" s="11">
        <v>3</v>
      </c>
      <c r="AR96" s="11">
        <v>2</v>
      </c>
      <c r="AS96" s="12">
        <f t="shared" si="22"/>
        <v>44543.5</v>
      </c>
      <c r="AT96" s="11" t="s">
        <v>135</v>
      </c>
      <c r="AU96" s="9">
        <v>3.1930000000000001</v>
      </c>
      <c r="AV96" s="14" t="s">
        <v>91</v>
      </c>
      <c r="AW96" s="15" t="s">
        <v>469</v>
      </c>
      <c r="AX96" s="16" t="s">
        <v>510</v>
      </c>
      <c r="AY96" s="14">
        <v>76</v>
      </c>
      <c r="AZ96" s="11" t="s">
        <v>191</v>
      </c>
      <c r="BA96" s="17" t="str">
        <f t="shared" si="23"/>
        <v>05046000114501251876</v>
      </c>
      <c r="BB96" s="26">
        <f t="shared" si="24"/>
        <v>20</v>
      </c>
      <c r="BC96" s="11" t="s">
        <v>511</v>
      </c>
      <c r="BD96" s="11" t="s">
        <v>100</v>
      </c>
      <c r="BE96" s="11"/>
      <c r="BF96" s="5"/>
      <c r="BG96" s="21">
        <v>52908417</v>
      </c>
      <c r="BH96" s="21"/>
      <c r="BI96" s="27"/>
      <c r="BJ96" s="11" t="s">
        <v>233</v>
      </c>
      <c r="BK96" s="11" t="str">
        <f t="shared" si="25"/>
        <v>A-</v>
      </c>
      <c r="BL96" s="11"/>
    </row>
    <row r="97" spans="1:64" x14ac:dyDescent="0.25">
      <c r="A97" s="3" t="s">
        <v>74</v>
      </c>
      <c r="B97" s="4">
        <v>96</v>
      </c>
      <c r="C97" s="3" t="s">
        <v>87</v>
      </c>
      <c r="D97" s="3" t="s">
        <v>7334</v>
      </c>
      <c r="E97" s="3" t="s">
        <v>7335</v>
      </c>
      <c r="F97" s="3"/>
      <c r="G97" s="3"/>
      <c r="H97" s="3"/>
      <c r="I97" s="3" t="s">
        <v>156</v>
      </c>
      <c r="J97" s="3" t="s">
        <v>157</v>
      </c>
      <c r="K97" s="3" t="s">
        <v>123</v>
      </c>
      <c r="L97" s="3" t="s">
        <v>77</v>
      </c>
      <c r="M97" s="3" t="s">
        <v>158</v>
      </c>
      <c r="N97" s="5">
        <v>43813</v>
      </c>
      <c r="O97" s="3"/>
      <c r="P97" s="3">
        <f t="shared" ca="1" si="29"/>
        <v>-413</v>
      </c>
      <c r="Q97" s="5">
        <v>45169</v>
      </c>
      <c r="R97" s="3" t="s">
        <v>236</v>
      </c>
      <c r="S97" s="5"/>
      <c r="T97" s="6" t="s">
        <v>131</v>
      </c>
      <c r="U97" s="3" t="str">
        <f t="shared" si="15"/>
        <v>Contractuel</v>
      </c>
      <c r="V97" s="5">
        <v>45139</v>
      </c>
      <c r="W97" s="5">
        <v>45169</v>
      </c>
      <c r="Z97" s="5">
        <v>43813</v>
      </c>
      <c r="AA97" s="3">
        <f t="shared" si="16"/>
        <v>12</v>
      </c>
      <c r="AB97" s="3">
        <f t="shared" si="17"/>
        <v>2019</v>
      </c>
      <c r="AC97" s="3">
        <f t="shared" si="18"/>
        <v>2023</v>
      </c>
      <c r="AD97" s="7">
        <f t="shared" ca="1" si="19"/>
        <v>4.8416666666666668</v>
      </c>
      <c r="AE97" s="7" t="str">
        <f t="shared" ca="1" si="26"/>
        <v>&gt; 4</v>
      </c>
      <c r="AF97" s="5">
        <v>35608</v>
      </c>
      <c r="AG97" s="8">
        <f t="shared" ca="1" si="20"/>
        <v>27.326027397260273</v>
      </c>
      <c r="AH97" s="7" t="str">
        <f t="shared" ca="1" si="21"/>
        <v>&gt;25&lt; 35</v>
      </c>
      <c r="AI97" s="9">
        <v>17330186</v>
      </c>
      <c r="AJ97" s="10" t="s">
        <v>67</v>
      </c>
      <c r="AK97" s="9">
        <v>11660582</v>
      </c>
      <c r="AL97" s="5">
        <v>42641</v>
      </c>
      <c r="AM97" s="3" t="s">
        <v>93</v>
      </c>
      <c r="AN97" s="3" t="s">
        <v>94</v>
      </c>
      <c r="AO97" s="3"/>
      <c r="AP97" s="3"/>
      <c r="AQ97" s="11">
        <v>3</v>
      </c>
      <c r="AR97" s="11">
        <v>3</v>
      </c>
      <c r="AS97" s="12">
        <f t="shared" si="22"/>
        <v>44908.75</v>
      </c>
      <c r="AT97" s="11" t="s">
        <v>135</v>
      </c>
      <c r="AU97" s="13">
        <v>3.3210000000000002</v>
      </c>
      <c r="AV97" s="14" t="s">
        <v>91</v>
      </c>
      <c r="AW97" s="15" t="s">
        <v>469</v>
      </c>
      <c r="AX97" s="16" t="s">
        <v>512</v>
      </c>
      <c r="AY97" s="14" t="s">
        <v>513</v>
      </c>
      <c r="AZ97" s="11" t="s">
        <v>191</v>
      </c>
      <c r="BA97" s="17" t="str">
        <f t="shared" si="23"/>
        <v>05046000114501243728</v>
      </c>
      <c r="BB97" s="26">
        <f t="shared" si="24"/>
        <v>20</v>
      </c>
      <c r="BC97" s="19" t="s">
        <v>514</v>
      </c>
      <c r="BD97" s="20" t="s">
        <v>233</v>
      </c>
      <c r="BE97" s="11">
        <v>1095</v>
      </c>
      <c r="BF97" s="5"/>
      <c r="BG97" s="21">
        <v>21266221</v>
      </c>
      <c r="BH97" s="21"/>
      <c r="BI97" s="27"/>
      <c r="BJ97" s="11" t="s">
        <v>320</v>
      </c>
      <c r="BK97" s="11" t="str">
        <f t="shared" si="25"/>
        <v>A-</v>
      </c>
      <c r="BL97" s="11" t="s">
        <v>200</v>
      </c>
    </row>
    <row r="98" spans="1:64" x14ac:dyDescent="0.25">
      <c r="A98" s="3" t="s">
        <v>56</v>
      </c>
      <c r="B98" s="4">
        <v>97</v>
      </c>
      <c r="C98" s="3" t="s">
        <v>87</v>
      </c>
      <c r="D98" s="3" t="s">
        <v>7336</v>
      </c>
      <c r="E98" s="3" t="s">
        <v>7275</v>
      </c>
      <c r="F98" s="3"/>
      <c r="G98" s="3"/>
      <c r="H98" s="3"/>
      <c r="I98" s="3" t="s">
        <v>515</v>
      </c>
      <c r="J98" s="3" t="s">
        <v>228</v>
      </c>
      <c r="K98" s="3" t="s">
        <v>76</v>
      </c>
      <c r="L98" s="3" t="s">
        <v>77</v>
      </c>
      <c r="M98" s="3" t="s">
        <v>158</v>
      </c>
      <c r="N98" s="5">
        <v>43813</v>
      </c>
      <c r="O98" s="5">
        <v>45260</v>
      </c>
      <c r="P98" s="3" t="str">
        <f t="shared" ca="1" si="29"/>
        <v/>
      </c>
      <c r="Q98" s="5"/>
      <c r="R98" s="3"/>
      <c r="S98" s="5"/>
      <c r="T98" s="36" t="s">
        <v>61</v>
      </c>
      <c r="U98" s="3" t="str">
        <f t="shared" si="15"/>
        <v>Titulaire</v>
      </c>
      <c r="V98" s="5">
        <v>45261</v>
      </c>
      <c r="W98" s="5"/>
      <c r="Z98" s="5">
        <v>43813</v>
      </c>
      <c r="AA98" s="3">
        <f t="shared" si="16"/>
        <v>12</v>
      </c>
      <c r="AB98" s="3">
        <f t="shared" si="17"/>
        <v>2019</v>
      </c>
      <c r="AC98" s="3">
        <f t="shared" si="18"/>
        <v>2023</v>
      </c>
      <c r="AD98" s="7">
        <f t="shared" ca="1" si="19"/>
        <v>4.8416666666666668</v>
      </c>
      <c r="AE98" s="7" t="str">
        <f t="shared" ca="1" si="26"/>
        <v>&gt; 4</v>
      </c>
      <c r="AF98" s="5">
        <v>35359</v>
      </c>
      <c r="AG98" s="8">
        <f t="shared" ca="1" si="20"/>
        <v>28.008219178082193</v>
      </c>
      <c r="AH98" s="7" t="str">
        <f t="shared" ca="1" si="21"/>
        <v>&gt;25&lt; 35</v>
      </c>
      <c r="AI98" s="9">
        <v>16797643</v>
      </c>
      <c r="AJ98" s="10" t="s">
        <v>102</v>
      </c>
      <c r="AK98" s="9">
        <v>11651632</v>
      </c>
      <c r="AL98" s="5">
        <v>41747</v>
      </c>
      <c r="AM98" s="3" t="s">
        <v>93</v>
      </c>
      <c r="AN98" s="3" t="s">
        <v>94</v>
      </c>
      <c r="AO98" s="3"/>
      <c r="AP98" s="3"/>
      <c r="AQ98">
        <v>5</v>
      </c>
      <c r="AR98" s="11">
        <v>3</v>
      </c>
      <c r="AS98" s="12">
        <f t="shared" si="22"/>
        <v>44908.75</v>
      </c>
      <c r="AT98" s="11" t="s">
        <v>135</v>
      </c>
      <c r="AU98" s="13">
        <v>3.3210000000000002</v>
      </c>
      <c r="AV98" s="14" t="s">
        <v>91</v>
      </c>
      <c r="AW98" s="15" t="s">
        <v>469</v>
      </c>
      <c r="AX98" s="16" t="s">
        <v>516</v>
      </c>
      <c r="AY98" s="14" t="s">
        <v>338</v>
      </c>
      <c r="AZ98" s="11" t="s">
        <v>191</v>
      </c>
      <c r="BA98" s="17" t="str">
        <f t="shared" si="23"/>
        <v>05046000114501245377</v>
      </c>
      <c r="BB98" s="26">
        <f t="shared" si="24"/>
        <v>20</v>
      </c>
      <c r="BC98" s="19" t="s">
        <v>517</v>
      </c>
      <c r="BD98" s="20" t="s">
        <v>233</v>
      </c>
      <c r="BE98" s="11">
        <v>1095</v>
      </c>
      <c r="BF98" s="5"/>
      <c r="BG98" s="21">
        <v>52290513</v>
      </c>
      <c r="BH98" s="21"/>
      <c r="BI98" s="27"/>
      <c r="BJ98" s="11" t="s">
        <v>320</v>
      </c>
      <c r="BK98" s="11" t="str">
        <f t="shared" si="25"/>
        <v>B-</v>
      </c>
      <c r="BL98" s="11" t="s">
        <v>167</v>
      </c>
    </row>
    <row r="99" spans="1:64" x14ac:dyDescent="0.25">
      <c r="A99" s="3" t="s">
        <v>56</v>
      </c>
      <c r="B99" s="4">
        <v>98</v>
      </c>
      <c r="C99" s="3" t="s">
        <v>87</v>
      </c>
      <c r="D99" s="3" t="s">
        <v>7337</v>
      </c>
      <c r="E99" s="3" t="s">
        <v>7246</v>
      </c>
      <c r="F99" s="3"/>
      <c r="G99" s="3"/>
      <c r="H99" s="36"/>
      <c r="I99" s="3" t="s">
        <v>156</v>
      </c>
      <c r="J99" s="3" t="s">
        <v>157</v>
      </c>
      <c r="K99" s="3" t="s">
        <v>123</v>
      </c>
      <c r="L99" s="3" t="s">
        <v>77</v>
      </c>
      <c r="M99" s="3" t="s">
        <v>158</v>
      </c>
      <c r="N99" s="5">
        <v>43813</v>
      </c>
      <c r="O99" s="5">
        <v>45260</v>
      </c>
      <c r="P99" s="3" t="str">
        <f t="shared" ca="1" si="29"/>
        <v/>
      </c>
      <c r="Q99" s="5"/>
      <c r="R99" s="3"/>
      <c r="S99" s="5"/>
      <c r="T99" s="36" t="s">
        <v>61</v>
      </c>
      <c r="U99" s="3" t="str">
        <f t="shared" si="15"/>
        <v>Titulaire</v>
      </c>
      <c r="V99" s="5">
        <v>45261</v>
      </c>
      <c r="W99" s="5"/>
      <c r="Z99" s="5">
        <v>43813</v>
      </c>
      <c r="AA99" s="3">
        <f t="shared" si="16"/>
        <v>12</v>
      </c>
      <c r="AB99" s="3">
        <f t="shared" si="17"/>
        <v>2019</v>
      </c>
      <c r="AC99" s="3">
        <f t="shared" si="18"/>
        <v>2023</v>
      </c>
      <c r="AD99" s="7">
        <f t="shared" ca="1" si="19"/>
        <v>4.8416666666666668</v>
      </c>
      <c r="AE99" s="7" t="str">
        <f t="shared" ca="1" si="26"/>
        <v>&gt; 4</v>
      </c>
      <c r="AF99" s="5">
        <v>36004</v>
      </c>
      <c r="AG99" s="8">
        <f t="shared" ca="1" si="20"/>
        <v>26.241095890410961</v>
      </c>
      <c r="AH99" s="7" t="str">
        <f t="shared" ca="1" si="21"/>
        <v>&gt;25&lt; 35</v>
      </c>
      <c r="AI99" s="9">
        <v>17053252</v>
      </c>
      <c r="AJ99" s="10" t="s">
        <v>91</v>
      </c>
      <c r="AK99" s="9">
        <v>11660577</v>
      </c>
      <c r="AL99" s="5">
        <v>42641</v>
      </c>
      <c r="AM99" s="3" t="s">
        <v>93</v>
      </c>
      <c r="AN99" s="3" t="s">
        <v>94</v>
      </c>
      <c r="AO99" s="3"/>
      <c r="AP99" s="3"/>
      <c r="AQ99">
        <v>3</v>
      </c>
      <c r="AR99" s="11">
        <v>3</v>
      </c>
      <c r="AS99" s="12">
        <f t="shared" si="22"/>
        <v>44908.75</v>
      </c>
      <c r="AT99" s="11" t="s">
        <v>135</v>
      </c>
      <c r="AU99" s="13">
        <v>3.3210000000000002</v>
      </c>
      <c r="AV99" s="14" t="s">
        <v>195</v>
      </c>
      <c r="AW99" s="15" t="s">
        <v>169</v>
      </c>
      <c r="AX99" s="16" t="s">
        <v>518</v>
      </c>
      <c r="AY99" s="14" t="s">
        <v>519</v>
      </c>
      <c r="AZ99" s="11" t="s">
        <v>171</v>
      </c>
      <c r="BA99" s="17" t="str">
        <f t="shared" si="23"/>
        <v>17001000000293277166</v>
      </c>
      <c r="BB99" s="26">
        <f t="shared" si="24"/>
        <v>20</v>
      </c>
      <c r="BC99" s="19" t="s">
        <v>520</v>
      </c>
      <c r="BD99" s="20" t="s">
        <v>233</v>
      </c>
      <c r="BE99" s="11">
        <v>1095</v>
      </c>
      <c r="BF99" s="5"/>
      <c r="BG99" s="21">
        <v>24126747</v>
      </c>
      <c r="BH99" s="21"/>
      <c r="BI99" s="27"/>
      <c r="BJ99" s="11" t="s">
        <v>320</v>
      </c>
      <c r="BK99" s="11" t="str">
        <f t="shared" si="25"/>
        <v>A-</v>
      </c>
      <c r="BL99" s="11" t="s">
        <v>521</v>
      </c>
    </row>
    <row r="100" spans="1:64" x14ac:dyDescent="0.25">
      <c r="A100" s="3" t="s">
        <v>74</v>
      </c>
      <c r="B100" s="4">
        <v>99</v>
      </c>
      <c r="C100" s="3" t="s">
        <v>87</v>
      </c>
      <c r="D100" s="3" t="s">
        <v>7338</v>
      </c>
      <c r="E100" s="3" t="s">
        <v>7339</v>
      </c>
      <c r="F100" s="3"/>
      <c r="G100" s="3"/>
      <c r="H100" s="3"/>
      <c r="I100" s="3"/>
      <c r="J100" s="3" t="s">
        <v>228</v>
      </c>
      <c r="K100" s="3" t="s">
        <v>123</v>
      </c>
      <c r="L100" s="3" t="s">
        <v>77</v>
      </c>
      <c r="M100" s="3" t="s">
        <v>158</v>
      </c>
      <c r="N100" s="5">
        <v>43813</v>
      </c>
      <c r="O100" s="3"/>
      <c r="P100" s="3">
        <f t="shared" ca="1" si="29"/>
        <v>-748</v>
      </c>
      <c r="Q100" s="5">
        <v>44774</v>
      </c>
      <c r="R100" s="3" t="s">
        <v>522</v>
      </c>
      <c r="S100" s="3"/>
      <c r="T100" s="3" t="s">
        <v>131</v>
      </c>
      <c r="U100" s="3" t="str">
        <f t="shared" si="15"/>
        <v>Contractuel</v>
      </c>
      <c r="V100" s="5">
        <v>44713</v>
      </c>
      <c r="W100" s="5">
        <v>44834</v>
      </c>
      <c r="Z100" s="5">
        <v>43813</v>
      </c>
      <c r="AA100" s="3">
        <f t="shared" si="16"/>
        <v>12</v>
      </c>
      <c r="AB100" s="3">
        <f t="shared" si="17"/>
        <v>2019</v>
      </c>
      <c r="AC100" s="3">
        <f t="shared" si="18"/>
        <v>2023</v>
      </c>
      <c r="AD100" s="7">
        <f t="shared" ca="1" si="19"/>
        <v>4.8416666666666668</v>
      </c>
      <c r="AE100" s="7" t="str">
        <f t="shared" ca="1" si="26"/>
        <v>&gt; 4</v>
      </c>
      <c r="AF100" s="5">
        <v>35604</v>
      </c>
      <c r="AG100" s="8">
        <f t="shared" ca="1" si="20"/>
        <v>27.336986301369862</v>
      </c>
      <c r="AH100" s="7" t="str">
        <f t="shared" ca="1" si="21"/>
        <v>&gt;25&lt; 35</v>
      </c>
      <c r="AI100" s="9">
        <v>16881213</v>
      </c>
      <c r="AJ100" s="10" t="s">
        <v>67</v>
      </c>
      <c r="AK100" s="9">
        <v>11656618</v>
      </c>
      <c r="AL100" s="5">
        <v>42247</v>
      </c>
      <c r="AM100" s="3" t="s">
        <v>93</v>
      </c>
      <c r="AN100" s="3" t="s">
        <v>94</v>
      </c>
      <c r="AO100" s="3"/>
      <c r="AP100" s="3"/>
      <c r="AQ100" s="11">
        <v>3</v>
      </c>
      <c r="AR100" s="11">
        <v>3</v>
      </c>
      <c r="AS100" s="12">
        <f t="shared" si="22"/>
        <v>44908.75</v>
      </c>
      <c r="AT100" s="11" t="s">
        <v>135</v>
      </c>
      <c r="AU100" s="9">
        <v>3.3210000000000002</v>
      </c>
      <c r="AV100" s="14" t="s">
        <v>195</v>
      </c>
      <c r="AW100" s="15" t="s">
        <v>169</v>
      </c>
      <c r="AX100" s="16" t="s">
        <v>523</v>
      </c>
      <c r="AY100" s="14" t="s">
        <v>513</v>
      </c>
      <c r="AZ100" s="11" t="s">
        <v>171</v>
      </c>
      <c r="BA100" s="17" t="str">
        <f t="shared" si="23"/>
        <v>17001000000282446728</v>
      </c>
      <c r="BB100" s="26">
        <f t="shared" si="24"/>
        <v>20</v>
      </c>
      <c r="BC100" s="31" t="s">
        <v>524</v>
      </c>
      <c r="BD100" s="11" t="s">
        <v>233</v>
      </c>
      <c r="BE100" s="11">
        <v>1095</v>
      </c>
      <c r="BF100" s="5"/>
      <c r="BG100" s="21">
        <v>54518740</v>
      </c>
      <c r="BH100" s="21"/>
      <c r="BI100" s="27"/>
      <c r="BJ100" s="11" t="s">
        <v>320</v>
      </c>
      <c r="BK100" s="11" t="str">
        <f t="shared" si="25"/>
        <v>B-</v>
      </c>
      <c r="BL100" s="11"/>
    </row>
    <row r="101" spans="1:64" x14ac:dyDescent="0.25">
      <c r="A101" s="3" t="s">
        <v>74</v>
      </c>
      <c r="B101" s="4">
        <v>100</v>
      </c>
      <c r="C101" s="3" t="s">
        <v>87</v>
      </c>
      <c r="D101" s="3" t="s">
        <v>7213</v>
      </c>
      <c r="E101" s="3" t="s">
        <v>7340</v>
      </c>
      <c r="F101" s="3"/>
      <c r="G101" s="3"/>
      <c r="H101" s="3"/>
      <c r="I101" s="3"/>
      <c r="J101" s="3" t="s">
        <v>228</v>
      </c>
      <c r="K101" s="3" t="s">
        <v>123</v>
      </c>
      <c r="L101" s="3" t="s">
        <v>77</v>
      </c>
      <c r="M101" s="3" t="s">
        <v>158</v>
      </c>
      <c r="N101" s="5">
        <v>43813</v>
      </c>
      <c r="O101" s="3"/>
      <c r="P101" s="3">
        <f t="shared" ca="1" si="29"/>
        <v>-656</v>
      </c>
      <c r="Q101" s="5">
        <v>44841</v>
      </c>
      <c r="R101" s="3" t="s">
        <v>78</v>
      </c>
      <c r="S101" s="3"/>
      <c r="T101" s="3" t="s">
        <v>131</v>
      </c>
      <c r="U101" s="3" t="str">
        <f t="shared" si="15"/>
        <v>Contractuel</v>
      </c>
      <c r="V101" s="5">
        <v>44835</v>
      </c>
      <c r="W101" s="5">
        <v>44926</v>
      </c>
      <c r="Z101" s="5">
        <v>43813</v>
      </c>
      <c r="AA101" s="3">
        <f t="shared" si="16"/>
        <v>12</v>
      </c>
      <c r="AB101" s="3">
        <f t="shared" si="17"/>
        <v>2019</v>
      </c>
      <c r="AC101" s="3">
        <f t="shared" si="18"/>
        <v>2023</v>
      </c>
      <c r="AD101" s="7">
        <f t="shared" ca="1" si="19"/>
        <v>4.8416666666666668</v>
      </c>
      <c r="AE101" s="7" t="str">
        <f t="shared" ca="1" si="26"/>
        <v>&gt; 4</v>
      </c>
      <c r="AF101" s="5">
        <v>30318</v>
      </c>
      <c r="AG101" s="8">
        <f t="shared" ca="1" si="20"/>
        <v>41.819178082191783</v>
      </c>
      <c r="AH101" s="7" t="str">
        <f t="shared" ca="1" si="21"/>
        <v>&gt;35&lt; 45</v>
      </c>
      <c r="AI101" s="9">
        <v>12661981</v>
      </c>
      <c r="AJ101" s="10" t="s">
        <v>67</v>
      </c>
      <c r="AK101" s="9" t="s">
        <v>525</v>
      </c>
      <c r="AL101" s="5">
        <v>43089</v>
      </c>
      <c r="AM101" s="3" t="s">
        <v>93</v>
      </c>
      <c r="AN101" s="3" t="s">
        <v>94</v>
      </c>
      <c r="AO101" s="3"/>
      <c r="AP101" s="3"/>
      <c r="AQ101" s="11">
        <v>3</v>
      </c>
      <c r="AR101" s="11">
        <v>3</v>
      </c>
      <c r="AS101" s="12">
        <f t="shared" si="22"/>
        <v>44908.75</v>
      </c>
      <c r="AT101" s="11" t="s">
        <v>135</v>
      </c>
      <c r="AU101" s="9">
        <v>3.3210000000000002</v>
      </c>
      <c r="AV101" s="14" t="s">
        <v>195</v>
      </c>
      <c r="AW101" s="15" t="s">
        <v>169</v>
      </c>
      <c r="AX101" s="16" t="s">
        <v>526</v>
      </c>
      <c r="AY101" s="14" t="s">
        <v>527</v>
      </c>
      <c r="AZ101" s="11" t="s">
        <v>171</v>
      </c>
      <c r="BA101" s="17" t="str">
        <f t="shared" si="23"/>
        <v>17001000000137459858</v>
      </c>
      <c r="BB101" s="26">
        <f t="shared" si="24"/>
        <v>20</v>
      </c>
      <c r="BC101" s="31" t="s">
        <v>528</v>
      </c>
      <c r="BD101" s="11" t="s">
        <v>391</v>
      </c>
      <c r="BE101" s="11"/>
      <c r="BF101" s="5"/>
      <c r="BG101" s="21">
        <v>54043949</v>
      </c>
      <c r="BH101" s="21">
        <v>92375033</v>
      </c>
      <c r="BI101" s="27"/>
      <c r="BJ101" s="11" t="s">
        <v>391</v>
      </c>
      <c r="BK101" s="11" t="str">
        <f t="shared" si="25"/>
        <v>B-</v>
      </c>
      <c r="BL101" s="11"/>
    </row>
    <row r="102" spans="1:64" x14ac:dyDescent="0.25">
      <c r="A102" s="3" t="s">
        <v>56</v>
      </c>
      <c r="B102" s="4">
        <v>101</v>
      </c>
      <c r="C102" s="3" t="s">
        <v>87</v>
      </c>
      <c r="D102" s="3" t="s">
        <v>7341</v>
      </c>
      <c r="E102" s="3" t="s">
        <v>7250</v>
      </c>
      <c r="F102" s="3"/>
      <c r="G102" s="3"/>
      <c r="H102" s="3"/>
      <c r="I102" s="3" t="s">
        <v>487</v>
      </c>
      <c r="J102" s="3" t="s">
        <v>228</v>
      </c>
      <c r="K102" s="3" t="s">
        <v>123</v>
      </c>
      <c r="L102" s="3" t="s">
        <v>77</v>
      </c>
      <c r="M102" s="3" t="s">
        <v>158</v>
      </c>
      <c r="N102" s="5">
        <v>43813</v>
      </c>
      <c r="O102" s="5">
        <v>45260</v>
      </c>
      <c r="P102" s="3" t="str">
        <f t="shared" ca="1" si="29"/>
        <v/>
      </c>
      <c r="Q102" s="5"/>
      <c r="R102" s="3"/>
      <c r="S102" s="5"/>
      <c r="T102" s="36" t="s">
        <v>61</v>
      </c>
      <c r="U102" s="3" t="str">
        <f t="shared" si="15"/>
        <v>Titulaire</v>
      </c>
      <c r="V102" s="5">
        <v>45261</v>
      </c>
      <c r="W102" s="5"/>
      <c r="Z102" s="5">
        <v>43813</v>
      </c>
      <c r="AA102" s="3">
        <f t="shared" si="16"/>
        <v>12</v>
      </c>
      <c r="AB102" s="3">
        <f t="shared" si="17"/>
        <v>2019</v>
      </c>
      <c r="AC102" s="3">
        <f t="shared" si="18"/>
        <v>2023</v>
      </c>
      <c r="AD102" s="7">
        <f t="shared" ca="1" si="19"/>
        <v>4.8416666666666668</v>
      </c>
      <c r="AE102" s="7" t="str">
        <f t="shared" ca="1" si="26"/>
        <v>&gt; 4</v>
      </c>
      <c r="AF102" s="5">
        <v>32645</v>
      </c>
      <c r="AG102" s="8">
        <f t="shared" ca="1" si="20"/>
        <v>35.443835616438356</v>
      </c>
      <c r="AH102" s="7" t="str">
        <f t="shared" ca="1" si="21"/>
        <v>&gt;35&lt; 45</v>
      </c>
      <c r="AI102" s="9">
        <v>16441032</v>
      </c>
      <c r="AJ102" s="37" t="s">
        <v>179</v>
      </c>
      <c r="AK102" s="9" t="s">
        <v>529</v>
      </c>
      <c r="AL102" s="5">
        <v>39401</v>
      </c>
      <c r="AM102" s="3" t="s">
        <v>93</v>
      </c>
      <c r="AN102" s="3" t="s">
        <v>94</v>
      </c>
      <c r="AO102" s="3"/>
      <c r="AP102" s="3"/>
      <c r="AQ102">
        <v>3</v>
      </c>
      <c r="AR102" s="11">
        <v>3</v>
      </c>
      <c r="AS102" s="12">
        <f t="shared" si="22"/>
        <v>44908.75</v>
      </c>
      <c r="AT102" s="11" t="s">
        <v>135</v>
      </c>
      <c r="AU102" s="13">
        <v>3.3210000000000002</v>
      </c>
      <c r="AV102" s="14" t="s">
        <v>195</v>
      </c>
      <c r="AW102" s="15">
        <v>20600</v>
      </c>
      <c r="AX102" s="16" t="s">
        <v>530</v>
      </c>
      <c r="AY102" s="14" t="s">
        <v>531</v>
      </c>
      <c r="AZ102" s="11" t="s">
        <v>171</v>
      </c>
      <c r="BA102" s="17" t="str">
        <f t="shared" si="23"/>
        <v>17206000000122811393</v>
      </c>
      <c r="BB102" s="26">
        <f t="shared" si="24"/>
        <v>20</v>
      </c>
      <c r="BC102" s="19" t="s">
        <v>532</v>
      </c>
      <c r="BD102" s="20" t="s">
        <v>395</v>
      </c>
      <c r="BE102" s="11"/>
      <c r="BF102" s="5"/>
      <c r="BG102" s="21">
        <v>50913826</v>
      </c>
      <c r="BH102" s="21"/>
      <c r="BI102" s="27"/>
      <c r="BJ102" s="11" t="s">
        <v>533</v>
      </c>
      <c r="BK102" s="11" t="str">
        <f t="shared" si="25"/>
        <v>B-</v>
      </c>
      <c r="BL102" s="11" t="s">
        <v>200</v>
      </c>
    </row>
    <row r="103" spans="1:64" x14ac:dyDescent="0.25">
      <c r="A103" s="3" t="s">
        <v>74</v>
      </c>
      <c r="B103" s="4">
        <v>102</v>
      </c>
      <c r="C103" s="3" t="s">
        <v>57</v>
      </c>
      <c r="D103" s="3" t="s">
        <v>7219</v>
      </c>
      <c r="E103" s="3" t="s">
        <v>7342</v>
      </c>
      <c r="F103" s="3"/>
      <c r="G103" s="3"/>
      <c r="H103" s="3"/>
      <c r="I103" s="3"/>
      <c r="J103" s="3"/>
      <c r="K103" s="3" t="s">
        <v>123</v>
      </c>
      <c r="L103" s="3" t="s">
        <v>77</v>
      </c>
      <c r="M103" s="3" t="s">
        <v>178</v>
      </c>
      <c r="N103" s="5">
        <v>43813</v>
      </c>
      <c r="O103" s="3"/>
      <c r="P103" s="3">
        <f t="shared" ca="1" si="29"/>
        <v>-1721</v>
      </c>
      <c r="Q103" s="5">
        <v>43834</v>
      </c>
      <c r="R103" s="3" t="s">
        <v>236</v>
      </c>
      <c r="S103" s="3"/>
      <c r="T103" s="3" t="s">
        <v>131</v>
      </c>
      <c r="U103" s="3" t="str">
        <f t="shared" si="15"/>
        <v>Contractuel</v>
      </c>
      <c r="V103" s="5">
        <v>43832</v>
      </c>
      <c r="W103" s="5">
        <v>43861</v>
      </c>
      <c r="Z103" s="5">
        <v>43813</v>
      </c>
      <c r="AA103" s="3">
        <f t="shared" si="16"/>
        <v>12</v>
      </c>
      <c r="AB103" s="3">
        <f t="shared" si="17"/>
        <v>2019</v>
      </c>
      <c r="AC103" s="3">
        <f t="shared" si="18"/>
        <v>2023</v>
      </c>
      <c r="AD103" s="7">
        <f t="shared" ca="1" si="19"/>
        <v>4.8416666666666668</v>
      </c>
      <c r="AE103" s="7" t="str">
        <f t="shared" ca="1" si="26"/>
        <v>&gt; 4</v>
      </c>
      <c r="AF103" s="5"/>
      <c r="AG103" s="8">
        <f t="shared" ca="1" si="20"/>
        <v>124.88219178082191</v>
      </c>
      <c r="AH103" s="7" t="str">
        <f t="shared" ca="1" si="21"/>
        <v>&gt; 55</v>
      </c>
      <c r="AI103" s="9">
        <v>17105919</v>
      </c>
      <c r="AJ103" s="10" t="s">
        <v>67</v>
      </c>
      <c r="AK103" s="9" t="s">
        <v>534</v>
      </c>
      <c r="AL103" s="5">
        <v>43054</v>
      </c>
      <c r="AM103" s="3" t="s">
        <v>64</v>
      </c>
      <c r="AN103" s="3" t="s">
        <v>65</v>
      </c>
      <c r="AO103" s="3">
        <v>2</v>
      </c>
      <c r="AP103" s="3"/>
      <c r="AQ103" s="11">
        <v>3</v>
      </c>
      <c r="AR103" s="11">
        <v>1</v>
      </c>
      <c r="AS103" s="12">
        <f t="shared" si="22"/>
        <v>44178.25</v>
      </c>
      <c r="AT103" s="11" t="s">
        <v>135</v>
      </c>
      <c r="AU103" s="9">
        <v>3.1930000000000001</v>
      </c>
      <c r="AV103" s="14">
        <v>17</v>
      </c>
      <c r="AW103" s="15" t="s">
        <v>169</v>
      </c>
      <c r="AX103" s="16" t="s">
        <v>535</v>
      </c>
      <c r="AY103" s="14">
        <v>76</v>
      </c>
      <c r="AZ103" s="11" t="s">
        <v>171</v>
      </c>
      <c r="BA103" s="17" t="str">
        <f t="shared" si="23"/>
        <v>17001000000268137676</v>
      </c>
      <c r="BB103" s="26">
        <f t="shared" si="24"/>
        <v>20</v>
      </c>
      <c r="BC103" s="11" t="s">
        <v>536</v>
      </c>
      <c r="BD103" s="11" t="s">
        <v>100</v>
      </c>
      <c r="BE103" s="11"/>
      <c r="BF103" s="5"/>
      <c r="BG103" s="27"/>
      <c r="BH103" s="27"/>
      <c r="BI103" s="27"/>
      <c r="BJ103" s="11"/>
      <c r="BK103" s="11" t="str">
        <f t="shared" si="25"/>
        <v>-</v>
      </c>
      <c r="BL103" s="11"/>
    </row>
    <row r="104" spans="1:64" x14ac:dyDescent="0.25">
      <c r="A104" s="3" t="s">
        <v>74</v>
      </c>
      <c r="B104" s="4">
        <v>103</v>
      </c>
      <c r="C104" s="3" t="s">
        <v>87</v>
      </c>
      <c r="D104" s="3" t="s">
        <v>7191</v>
      </c>
      <c r="E104" s="3" t="s">
        <v>7216</v>
      </c>
      <c r="F104" s="3"/>
      <c r="G104" s="3"/>
      <c r="H104" s="3"/>
      <c r="I104" s="3"/>
      <c r="J104" s="3"/>
      <c r="K104" s="3" t="s">
        <v>123</v>
      </c>
      <c r="L104" s="3" t="s">
        <v>77</v>
      </c>
      <c r="M104" s="3" t="s">
        <v>178</v>
      </c>
      <c r="N104" s="5">
        <v>43813</v>
      </c>
      <c r="O104" s="3"/>
      <c r="P104" s="3">
        <f t="shared" ca="1" si="29"/>
        <v>-1752</v>
      </c>
      <c r="Q104" s="5">
        <v>43815</v>
      </c>
      <c r="R104" s="3"/>
      <c r="S104" s="3"/>
      <c r="T104" s="3" t="s">
        <v>131</v>
      </c>
      <c r="U104" s="3" t="str">
        <f t="shared" si="15"/>
        <v>Contractuel</v>
      </c>
      <c r="V104" s="5">
        <v>43813</v>
      </c>
      <c r="W104" s="5">
        <v>43830</v>
      </c>
      <c r="Z104" s="5">
        <v>43813</v>
      </c>
      <c r="AA104" s="3">
        <f t="shared" si="16"/>
        <v>12</v>
      </c>
      <c r="AB104" s="3">
        <f t="shared" si="17"/>
        <v>2019</v>
      </c>
      <c r="AC104" s="3">
        <f t="shared" si="18"/>
        <v>2023</v>
      </c>
      <c r="AD104" s="7">
        <f t="shared" ca="1" si="19"/>
        <v>4.8416666666666668</v>
      </c>
      <c r="AE104" s="7" t="str">
        <f t="shared" ca="1" si="26"/>
        <v>&gt; 4</v>
      </c>
      <c r="AF104" s="5">
        <v>34050</v>
      </c>
      <c r="AG104" s="8">
        <f t="shared" ca="1" si="20"/>
        <v>31.594520547945205</v>
      </c>
      <c r="AH104" s="7" t="str">
        <f t="shared" ca="1" si="21"/>
        <v>&gt;25&lt; 35</v>
      </c>
      <c r="AI104" s="9">
        <v>16719616</v>
      </c>
      <c r="AJ104" s="10" t="s">
        <v>70</v>
      </c>
      <c r="AK104" s="9" t="s">
        <v>537</v>
      </c>
      <c r="AL104" s="5">
        <v>42327</v>
      </c>
      <c r="AM104" s="3" t="s">
        <v>93</v>
      </c>
      <c r="AN104" s="3" t="s">
        <v>94</v>
      </c>
      <c r="AO104" s="3"/>
      <c r="AP104" s="3"/>
      <c r="AQ104" s="11"/>
      <c r="AS104" s="12">
        <f t="shared" si="22"/>
        <v>43813</v>
      </c>
      <c r="AT104" s="11" t="s">
        <v>66</v>
      </c>
      <c r="AU104" s="9">
        <v>3.1930000000000001</v>
      </c>
      <c r="AV104" s="14">
        <v>17</v>
      </c>
      <c r="AW104" s="15" t="s">
        <v>169</v>
      </c>
      <c r="AX104" s="16" t="s">
        <v>538</v>
      </c>
      <c r="AY104" s="14" t="s">
        <v>102</v>
      </c>
      <c r="AZ104" s="11" t="s">
        <v>171</v>
      </c>
      <c r="BA104" s="17" t="str">
        <f t="shared" si="23"/>
        <v>17001000000265226706</v>
      </c>
      <c r="BB104" s="26">
        <f t="shared" si="24"/>
        <v>20</v>
      </c>
      <c r="BC104" s="11" t="s">
        <v>539</v>
      </c>
      <c r="BD104" s="11" t="s">
        <v>233</v>
      </c>
      <c r="BE104" s="11"/>
      <c r="BF104" s="5"/>
      <c r="BG104" s="27"/>
      <c r="BH104" s="27"/>
      <c r="BI104" s="27"/>
      <c r="BJ104" s="11"/>
      <c r="BK104" s="11" t="str">
        <f t="shared" si="25"/>
        <v>-</v>
      </c>
      <c r="BL104" s="11"/>
    </row>
    <row r="105" spans="1:64" x14ac:dyDescent="0.25">
      <c r="A105" s="3" t="s">
        <v>74</v>
      </c>
      <c r="B105" s="4">
        <v>104</v>
      </c>
      <c r="C105" s="3" t="s">
        <v>140</v>
      </c>
      <c r="D105" s="3" t="s">
        <v>7343</v>
      </c>
      <c r="E105" s="3" t="s">
        <v>7229</v>
      </c>
      <c r="F105" s="3"/>
      <c r="G105" s="3"/>
      <c r="H105" s="3"/>
      <c r="I105" s="3"/>
      <c r="J105" s="3"/>
      <c r="K105" s="3" t="s">
        <v>123</v>
      </c>
      <c r="L105" s="3" t="s">
        <v>77</v>
      </c>
      <c r="M105" s="3" t="s">
        <v>158</v>
      </c>
      <c r="N105" s="5">
        <v>43813</v>
      </c>
      <c r="O105" s="3"/>
      <c r="P105" s="3">
        <f t="shared" ca="1" si="29"/>
        <v>-1661</v>
      </c>
      <c r="Q105" s="5">
        <v>43894</v>
      </c>
      <c r="R105" s="3" t="s">
        <v>133</v>
      </c>
      <c r="S105" s="3"/>
      <c r="T105" s="3" t="s">
        <v>131</v>
      </c>
      <c r="U105" s="3" t="str">
        <f t="shared" si="15"/>
        <v>Contractuel</v>
      </c>
      <c r="V105" s="5">
        <v>43891</v>
      </c>
      <c r="W105" s="5">
        <v>43921</v>
      </c>
      <c r="Z105" s="5">
        <v>43813</v>
      </c>
      <c r="AA105" s="3">
        <f t="shared" si="16"/>
        <v>12</v>
      </c>
      <c r="AB105" s="3">
        <f t="shared" si="17"/>
        <v>2019</v>
      </c>
      <c r="AC105" s="3">
        <f t="shared" si="18"/>
        <v>2023</v>
      </c>
      <c r="AD105" s="7">
        <f t="shared" ca="1" si="19"/>
        <v>4.8416666666666668</v>
      </c>
      <c r="AE105" s="7" t="str">
        <f t="shared" ca="1" si="26"/>
        <v>&gt; 4</v>
      </c>
      <c r="AF105" s="5">
        <v>30149</v>
      </c>
      <c r="AG105" s="8">
        <f t="shared" ca="1" si="20"/>
        <v>42.282191780821918</v>
      </c>
      <c r="AH105" s="7" t="str">
        <f t="shared" ca="1" si="21"/>
        <v>&gt;35&lt; 45</v>
      </c>
      <c r="AI105" s="9">
        <v>12492174</v>
      </c>
      <c r="AJ105" s="10" t="s">
        <v>91</v>
      </c>
      <c r="AK105" s="9" t="s">
        <v>540</v>
      </c>
      <c r="AL105" s="5">
        <v>43504</v>
      </c>
      <c r="AM105" s="3" t="s">
        <v>93</v>
      </c>
      <c r="AN105" s="3" t="s">
        <v>541</v>
      </c>
      <c r="AO105" s="3">
        <v>1</v>
      </c>
      <c r="AP105" s="3"/>
      <c r="AQ105" s="11">
        <v>3</v>
      </c>
      <c r="AR105" s="11">
        <v>1</v>
      </c>
      <c r="AS105" s="12">
        <f t="shared" si="22"/>
        <v>44178.25</v>
      </c>
      <c r="AT105" s="11" t="s">
        <v>135</v>
      </c>
      <c r="AU105" s="9">
        <v>3.1930000000000001</v>
      </c>
      <c r="AV105" s="14">
        <v>17</v>
      </c>
      <c r="AW105" s="15" t="s">
        <v>169</v>
      </c>
      <c r="AX105" s="16" t="s">
        <v>542</v>
      </c>
      <c r="AY105" s="14">
        <v>53</v>
      </c>
      <c r="AZ105" s="11" t="s">
        <v>171</v>
      </c>
      <c r="BA105" s="17" t="str">
        <f t="shared" si="23"/>
        <v>17001000000287822953</v>
      </c>
      <c r="BB105" s="26">
        <f t="shared" si="24"/>
        <v>20</v>
      </c>
      <c r="BC105" s="11" t="s">
        <v>543</v>
      </c>
      <c r="BD105" s="11" t="s">
        <v>233</v>
      </c>
      <c r="BE105" s="11"/>
      <c r="BF105" s="5"/>
      <c r="BG105" s="27"/>
      <c r="BH105" s="27"/>
      <c r="BI105" s="27"/>
      <c r="BJ105" s="11"/>
      <c r="BK105" s="11" t="str">
        <f t="shared" si="25"/>
        <v>-</v>
      </c>
      <c r="BL105" s="11"/>
    </row>
    <row r="106" spans="1:64" x14ac:dyDescent="0.25">
      <c r="A106" s="3" t="s">
        <v>74</v>
      </c>
      <c r="B106" s="4">
        <v>105</v>
      </c>
      <c r="C106" s="3" t="s">
        <v>140</v>
      </c>
      <c r="D106" s="3" t="s">
        <v>7344</v>
      </c>
      <c r="E106" s="3" t="s">
        <v>7345</v>
      </c>
      <c r="F106" s="3"/>
      <c r="G106" s="3"/>
      <c r="H106" s="3"/>
      <c r="I106" s="3"/>
      <c r="J106" s="3"/>
      <c r="K106" s="3" t="s">
        <v>123</v>
      </c>
      <c r="L106" s="3" t="s">
        <v>77</v>
      </c>
      <c r="M106" s="3" t="s">
        <v>158</v>
      </c>
      <c r="N106" s="5">
        <v>43813</v>
      </c>
      <c r="O106" s="3"/>
      <c r="P106" s="3">
        <f t="shared" ca="1" si="29"/>
        <v>-1478</v>
      </c>
      <c r="Q106" s="5">
        <v>44105</v>
      </c>
      <c r="R106" s="3" t="s">
        <v>236</v>
      </c>
      <c r="S106" s="3"/>
      <c r="T106" s="3" t="s">
        <v>131</v>
      </c>
      <c r="U106" s="3" t="str">
        <f t="shared" si="15"/>
        <v>Contractuel</v>
      </c>
      <c r="V106" s="5">
        <v>44075</v>
      </c>
      <c r="W106" s="5">
        <v>44104</v>
      </c>
      <c r="Z106" s="5">
        <v>43813</v>
      </c>
      <c r="AA106" s="3">
        <f t="shared" si="16"/>
        <v>12</v>
      </c>
      <c r="AB106" s="3">
        <f t="shared" si="17"/>
        <v>2019</v>
      </c>
      <c r="AC106" s="3">
        <f t="shared" si="18"/>
        <v>2023</v>
      </c>
      <c r="AD106" s="7">
        <f t="shared" ca="1" si="19"/>
        <v>4.8416666666666668</v>
      </c>
      <c r="AE106" s="7" t="str">
        <f t="shared" ca="1" si="26"/>
        <v>&gt; 4</v>
      </c>
      <c r="AF106" s="5">
        <v>29216</v>
      </c>
      <c r="AG106" s="8">
        <f t="shared" ca="1" si="20"/>
        <v>44.838356164383562</v>
      </c>
      <c r="AH106" s="7" t="str">
        <f t="shared" ca="1" si="21"/>
        <v>&gt;35&lt; 45</v>
      </c>
      <c r="AI106" s="9">
        <v>16258012</v>
      </c>
      <c r="AJ106" s="10" t="s">
        <v>159</v>
      </c>
      <c r="AK106" s="9" t="s">
        <v>544</v>
      </c>
      <c r="AL106" s="5">
        <v>35968</v>
      </c>
      <c r="AM106" s="3" t="s">
        <v>93</v>
      </c>
      <c r="AN106" s="3" t="s">
        <v>65</v>
      </c>
      <c r="AO106" s="3">
        <v>2</v>
      </c>
      <c r="AP106" s="3"/>
      <c r="AQ106" s="11">
        <v>3</v>
      </c>
      <c r="AR106" s="11">
        <v>1</v>
      </c>
      <c r="AS106" s="12">
        <f t="shared" si="22"/>
        <v>44178.25</v>
      </c>
      <c r="AT106" s="11" t="s">
        <v>135</v>
      </c>
      <c r="AU106" s="9">
        <v>3.1930000000000001</v>
      </c>
      <c r="AV106" s="14">
        <v>17</v>
      </c>
      <c r="AW106" s="15" t="s">
        <v>169</v>
      </c>
      <c r="AX106" s="16" t="s">
        <v>545</v>
      </c>
      <c r="AY106" s="14">
        <v>87</v>
      </c>
      <c r="AZ106" s="11" t="s">
        <v>171</v>
      </c>
      <c r="BA106" s="17" t="str">
        <f t="shared" si="23"/>
        <v>17001000000207198687</v>
      </c>
      <c r="BB106" s="26">
        <f t="shared" si="24"/>
        <v>20</v>
      </c>
      <c r="BC106" s="11" t="s">
        <v>546</v>
      </c>
      <c r="BD106" s="11" t="s">
        <v>547</v>
      </c>
      <c r="BE106" s="11"/>
      <c r="BF106" s="5"/>
      <c r="BG106" s="21">
        <v>29219984</v>
      </c>
      <c r="BH106" s="21"/>
      <c r="BI106" s="27"/>
      <c r="BJ106" s="11" t="s">
        <v>320</v>
      </c>
      <c r="BK106" s="11" t="str">
        <f t="shared" si="25"/>
        <v>-</v>
      </c>
      <c r="BL106" s="11"/>
    </row>
    <row r="107" spans="1:64" x14ac:dyDescent="0.25">
      <c r="A107" s="3" t="s">
        <v>74</v>
      </c>
      <c r="B107" s="4">
        <v>106</v>
      </c>
      <c r="C107" s="3" t="s">
        <v>87</v>
      </c>
      <c r="D107" s="3" t="s">
        <v>7346</v>
      </c>
      <c r="E107" s="3" t="s">
        <v>7347</v>
      </c>
      <c r="F107" s="3"/>
      <c r="G107" s="3"/>
      <c r="H107" s="3"/>
      <c r="I107" s="3"/>
      <c r="J107" s="3"/>
      <c r="K107" s="3" t="s">
        <v>123</v>
      </c>
      <c r="L107" s="3" t="s">
        <v>77</v>
      </c>
      <c r="M107" s="3" t="s">
        <v>178</v>
      </c>
      <c r="N107" s="5">
        <v>43813</v>
      </c>
      <c r="O107" s="3"/>
      <c r="P107" s="3">
        <f t="shared" ca="1" si="29"/>
        <v>-1752</v>
      </c>
      <c r="Q107" s="5">
        <v>43817</v>
      </c>
      <c r="R107" s="3"/>
      <c r="S107" s="3"/>
      <c r="T107" s="3" t="s">
        <v>131</v>
      </c>
      <c r="U107" s="3" t="str">
        <f t="shared" si="15"/>
        <v>Contractuel</v>
      </c>
      <c r="V107" s="5">
        <v>43813</v>
      </c>
      <c r="W107" s="5">
        <v>43830</v>
      </c>
      <c r="Z107" s="5">
        <v>43813</v>
      </c>
      <c r="AA107" s="3">
        <f t="shared" si="16"/>
        <v>12</v>
      </c>
      <c r="AB107" s="3">
        <f t="shared" si="17"/>
        <v>2019</v>
      </c>
      <c r="AC107" s="3">
        <f t="shared" si="18"/>
        <v>2023</v>
      </c>
      <c r="AD107" s="7">
        <f t="shared" ca="1" si="19"/>
        <v>4.8416666666666668</v>
      </c>
      <c r="AE107" s="7" t="str">
        <f t="shared" ca="1" si="26"/>
        <v>&gt; 4</v>
      </c>
      <c r="AF107" s="5">
        <v>33803</v>
      </c>
      <c r="AG107" s="8">
        <f t="shared" ca="1" si="20"/>
        <v>32.271232876712325</v>
      </c>
      <c r="AH107" s="7" t="str">
        <f t="shared" ca="1" si="21"/>
        <v>&gt;25&lt; 35</v>
      </c>
      <c r="AI107" s="9"/>
      <c r="AJ107" s="34"/>
      <c r="AK107" s="9" t="s">
        <v>548</v>
      </c>
      <c r="AL107" s="5">
        <v>40835</v>
      </c>
      <c r="AM107" s="3" t="s">
        <v>93</v>
      </c>
      <c r="AN107" s="3" t="s">
        <v>94</v>
      </c>
      <c r="AO107" s="3"/>
      <c r="AP107" s="3"/>
      <c r="AQ107" s="11"/>
      <c r="AS107" s="12">
        <f t="shared" si="22"/>
        <v>43813</v>
      </c>
      <c r="AT107" s="11" t="s">
        <v>66</v>
      </c>
      <c r="AU107" s="9">
        <v>3.1930000000000001</v>
      </c>
      <c r="AV107" s="14" t="s">
        <v>79</v>
      </c>
      <c r="AW107" s="15" t="s">
        <v>549</v>
      </c>
      <c r="AX107" s="16" t="s">
        <v>550</v>
      </c>
      <c r="AY107" s="14">
        <v>57</v>
      </c>
      <c r="AZ107" s="11" t="s">
        <v>128</v>
      </c>
      <c r="BA107" s="17" t="str">
        <f t="shared" si="23"/>
        <v>04075160006164115557</v>
      </c>
      <c r="BB107" s="26">
        <f t="shared" si="24"/>
        <v>20</v>
      </c>
      <c r="BC107" s="11" t="s">
        <v>551</v>
      </c>
      <c r="BD107" s="11" t="s">
        <v>233</v>
      </c>
      <c r="BE107" s="11"/>
      <c r="BF107" s="5"/>
      <c r="BG107" s="27"/>
      <c r="BH107" s="27"/>
      <c r="BI107" s="27"/>
      <c r="BJ107" s="11"/>
      <c r="BK107" s="11" t="str">
        <f t="shared" si="25"/>
        <v>-</v>
      </c>
      <c r="BL107" s="11"/>
    </row>
    <row r="108" spans="1:64" x14ac:dyDescent="0.25">
      <c r="A108" s="3" t="s">
        <v>74</v>
      </c>
      <c r="B108" s="4">
        <v>107</v>
      </c>
      <c r="C108" s="3" t="s">
        <v>140</v>
      </c>
      <c r="D108" s="3" t="s">
        <v>7341</v>
      </c>
      <c r="E108" s="3" t="s">
        <v>7348</v>
      </c>
      <c r="F108" s="3"/>
      <c r="G108" s="3"/>
      <c r="H108" s="3"/>
      <c r="I108" s="3"/>
      <c r="J108" s="3" t="s">
        <v>157</v>
      </c>
      <c r="K108" s="3" t="s">
        <v>123</v>
      </c>
      <c r="L108" s="3" t="s">
        <v>77</v>
      </c>
      <c r="M108" s="3" t="s">
        <v>158</v>
      </c>
      <c r="N108" s="5">
        <v>43813</v>
      </c>
      <c r="O108" s="3"/>
      <c r="P108" s="3">
        <f t="shared" ca="1" si="29"/>
        <v>-1327</v>
      </c>
      <c r="Q108" s="5">
        <v>44215</v>
      </c>
      <c r="R108" s="3" t="s">
        <v>133</v>
      </c>
      <c r="S108" s="3"/>
      <c r="T108" s="3" t="s">
        <v>131</v>
      </c>
      <c r="U108" s="3" t="str">
        <f t="shared" si="15"/>
        <v>Contractuel</v>
      </c>
      <c r="V108" s="5">
        <v>44197</v>
      </c>
      <c r="W108" s="5">
        <v>44255</v>
      </c>
      <c r="Z108" s="5">
        <v>43813</v>
      </c>
      <c r="AA108" s="3">
        <f t="shared" si="16"/>
        <v>12</v>
      </c>
      <c r="AB108" s="3">
        <f t="shared" si="17"/>
        <v>2019</v>
      </c>
      <c r="AC108" s="3">
        <f t="shared" si="18"/>
        <v>2023</v>
      </c>
      <c r="AD108" s="7">
        <f t="shared" ca="1" si="19"/>
        <v>4.8416666666666668</v>
      </c>
      <c r="AE108" s="7" t="str">
        <f t="shared" ca="1" si="26"/>
        <v>&gt; 4</v>
      </c>
      <c r="AF108" s="5">
        <v>32615</v>
      </c>
      <c r="AG108" s="8">
        <f t="shared" ca="1" si="20"/>
        <v>35.526027397260272</v>
      </c>
      <c r="AH108" s="7" t="str">
        <f t="shared" ca="1" si="21"/>
        <v>&gt;35&lt; 45</v>
      </c>
      <c r="AI108" s="9">
        <v>12668231</v>
      </c>
      <c r="AJ108" s="10" t="s">
        <v>62</v>
      </c>
      <c r="AK108" s="9" t="s">
        <v>552</v>
      </c>
      <c r="AL108" s="5">
        <v>38842</v>
      </c>
      <c r="AM108" s="3" t="s">
        <v>93</v>
      </c>
      <c r="AN108" s="3" t="s">
        <v>65</v>
      </c>
      <c r="AO108" s="3">
        <v>2</v>
      </c>
      <c r="AP108" s="3"/>
      <c r="AQ108" s="11">
        <v>3</v>
      </c>
      <c r="AR108" s="11">
        <v>2</v>
      </c>
      <c r="AS108" s="12">
        <f t="shared" si="22"/>
        <v>44543.5</v>
      </c>
      <c r="AT108" s="11" t="s">
        <v>135</v>
      </c>
      <c r="AU108" s="9">
        <v>3.1930000000000001</v>
      </c>
      <c r="AV108" s="14" t="s">
        <v>126</v>
      </c>
      <c r="AW108" s="15" t="s">
        <v>275</v>
      </c>
      <c r="AX108" s="16">
        <v>38105530580</v>
      </c>
      <c r="AY108" s="14">
        <v>95</v>
      </c>
      <c r="AZ108" s="11" t="s">
        <v>145</v>
      </c>
      <c r="BA108" s="17" t="str">
        <f t="shared" si="23"/>
        <v>07080013810553058095</v>
      </c>
      <c r="BB108" s="26">
        <f t="shared" si="24"/>
        <v>20</v>
      </c>
      <c r="BC108" s="11" t="s">
        <v>553</v>
      </c>
      <c r="BD108" s="11" t="s">
        <v>277</v>
      </c>
      <c r="BE108" s="11"/>
      <c r="BF108" s="5"/>
      <c r="BG108" s="21">
        <v>50167272</v>
      </c>
      <c r="BH108" s="21"/>
      <c r="BI108" s="27"/>
      <c r="BJ108" s="11" t="s">
        <v>391</v>
      </c>
      <c r="BK108" s="11" t="str">
        <f t="shared" si="25"/>
        <v>A-</v>
      </c>
      <c r="BL108" s="11"/>
    </row>
    <row r="109" spans="1:64" x14ac:dyDescent="0.25">
      <c r="A109" s="3" t="s">
        <v>74</v>
      </c>
      <c r="B109" s="4">
        <v>108</v>
      </c>
      <c r="C109" s="3" t="s">
        <v>140</v>
      </c>
      <c r="D109" s="3" t="s">
        <v>7349</v>
      </c>
      <c r="E109" s="3" t="s">
        <v>7350</v>
      </c>
      <c r="F109" s="3"/>
      <c r="G109" s="3"/>
      <c r="H109" s="3"/>
      <c r="I109" s="3"/>
      <c r="J109" s="3" t="s">
        <v>228</v>
      </c>
      <c r="K109" s="3" t="s">
        <v>123</v>
      </c>
      <c r="L109" s="3" t="s">
        <v>77</v>
      </c>
      <c r="M109" s="3" t="s">
        <v>158</v>
      </c>
      <c r="N109" s="5">
        <v>43813</v>
      </c>
      <c r="O109" s="3"/>
      <c r="P109" s="3">
        <f t="shared" ca="1" si="29"/>
        <v>-1266</v>
      </c>
      <c r="Q109" s="5">
        <v>44256</v>
      </c>
      <c r="R109" s="3" t="s">
        <v>554</v>
      </c>
      <c r="S109" s="3"/>
      <c r="T109" s="3" t="s">
        <v>131</v>
      </c>
      <c r="U109" s="3" t="str">
        <f t="shared" si="15"/>
        <v>Contractuel</v>
      </c>
      <c r="V109" s="5">
        <v>44256</v>
      </c>
      <c r="W109" s="5">
        <v>44316</v>
      </c>
      <c r="Z109" s="5">
        <v>43813</v>
      </c>
      <c r="AA109" s="3">
        <f t="shared" si="16"/>
        <v>12</v>
      </c>
      <c r="AB109" s="3">
        <f t="shared" si="17"/>
        <v>2019</v>
      </c>
      <c r="AC109" s="3">
        <f t="shared" si="18"/>
        <v>2023</v>
      </c>
      <c r="AD109" s="7">
        <f t="shared" ca="1" si="19"/>
        <v>4.8416666666666668</v>
      </c>
      <c r="AE109" s="7" t="str">
        <f t="shared" ca="1" si="26"/>
        <v>&gt; 4</v>
      </c>
      <c r="AF109" s="5">
        <v>30123</v>
      </c>
      <c r="AG109" s="8">
        <f t="shared" ca="1" si="20"/>
        <v>42.353424657534248</v>
      </c>
      <c r="AH109" s="7" t="str">
        <f t="shared" ca="1" si="21"/>
        <v>&gt;35&lt; 45</v>
      </c>
      <c r="AI109" s="9">
        <v>12487062</v>
      </c>
      <c r="AJ109" s="37" t="s">
        <v>179</v>
      </c>
      <c r="AK109" s="9" t="s">
        <v>555</v>
      </c>
      <c r="AL109" s="5">
        <v>43495</v>
      </c>
      <c r="AM109" s="3" t="s">
        <v>93</v>
      </c>
      <c r="AN109" s="3" t="s">
        <v>65</v>
      </c>
      <c r="AO109" s="3">
        <v>3</v>
      </c>
      <c r="AP109" s="3"/>
      <c r="AQ109" s="11">
        <v>3</v>
      </c>
      <c r="AR109" s="11">
        <v>2</v>
      </c>
      <c r="AS109" s="12">
        <f t="shared" si="22"/>
        <v>44543.5</v>
      </c>
      <c r="AT109" s="11" t="s">
        <v>135</v>
      </c>
      <c r="AU109" s="9">
        <v>3.1930000000000001</v>
      </c>
      <c r="AV109" s="14" t="s">
        <v>67</v>
      </c>
      <c r="AW109" s="15" t="s">
        <v>556</v>
      </c>
      <c r="AX109" s="16">
        <v>30840012650</v>
      </c>
      <c r="AY109" s="14">
        <v>53</v>
      </c>
      <c r="AZ109" s="11" t="s">
        <v>71</v>
      </c>
      <c r="BA109" s="17" t="str">
        <f t="shared" si="23"/>
        <v>08081023084001265053</v>
      </c>
      <c r="BB109" s="26">
        <f t="shared" si="24"/>
        <v>20</v>
      </c>
      <c r="BC109" s="11" t="s">
        <v>557</v>
      </c>
      <c r="BD109" s="11" t="s">
        <v>277</v>
      </c>
      <c r="BE109" s="11"/>
      <c r="BF109" s="5"/>
      <c r="BG109" s="21">
        <v>93824507</v>
      </c>
      <c r="BH109" s="21">
        <v>27842849</v>
      </c>
      <c r="BI109" s="27"/>
      <c r="BJ109" s="11" t="s">
        <v>391</v>
      </c>
      <c r="BK109" s="11" t="str">
        <f t="shared" si="25"/>
        <v>B-</v>
      </c>
      <c r="BL109" s="11"/>
    </row>
    <row r="110" spans="1:64" x14ac:dyDescent="0.25">
      <c r="A110" s="3" t="s">
        <v>74</v>
      </c>
      <c r="B110" s="4">
        <v>109</v>
      </c>
      <c r="C110" s="3" t="s">
        <v>87</v>
      </c>
      <c r="D110" s="3" t="s">
        <v>7351</v>
      </c>
      <c r="E110" s="3" t="s">
        <v>7258</v>
      </c>
      <c r="F110" s="3"/>
      <c r="G110" s="3"/>
      <c r="H110" s="3"/>
      <c r="I110" s="3"/>
      <c r="J110" s="3"/>
      <c r="K110" s="3" t="s">
        <v>123</v>
      </c>
      <c r="L110" s="3" t="s">
        <v>77</v>
      </c>
      <c r="M110" s="3" t="s">
        <v>178</v>
      </c>
      <c r="N110" s="5">
        <v>43813</v>
      </c>
      <c r="O110" s="3"/>
      <c r="P110" s="3">
        <f t="shared" ca="1" si="29"/>
        <v>-1752</v>
      </c>
      <c r="Q110" s="5">
        <v>43818</v>
      </c>
      <c r="R110" s="3"/>
      <c r="S110" s="3"/>
      <c r="T110" s="3" t="s">
        <v>131</v>
      </c>
      <c r="U110" s="3" t="str">
        <f t="shared" si="15"/>
        <v>Contractuel</v>
      </c>
      <c r="V110" s="5">
        <v>43813</v>
      </c>
      <c r="W110" s="5">
        <v>43830</v>
      </c>
      <c r="Z110" s="5">
        <v>43813</v>
      </c>
      <c r="AA110" s="3">
        <f t="shared" si="16"/>
        <v>12</v>
      </c>
      <c r="AB110" s="3">
        <f t="shared" si="17"/>
        <v>2019</v>
      </c>
      <c r="AC110" s="3">
        <f t="shared" si="18"/>
        <v>2023</v>
      </c>
      <c r="AD110" s="7">
        <f t="shared" ca="1" si="19"/>
        <v>4.8416666666666668</v>
      </c>
      <c r="AE110" s="7" t="str">
        <f t="shared" ca="1" si="26"/>
        <v>&gt; 4</v>
      </c>
      <c r="AF110" s="5">
        <v>28928</v>
      </c>
      <c r="AG110" s="8">
        <f t="shared" ca="1" si="20"/>
        <v>45.627397260273973</v>
      </c>
      <c r="AH110" s="7" t="str">
        <f t="shared" ca="1" si="21"/>
        <v>&gt;45&lt; 55</v>
      </c>
      <c r="AI110" s="9">
        <v>12665680</v>
      </c>
      <c r="AJ110" s="10" t="s">
        <v>70</v>
      </c>
      <c r="AK110" s="9" t="s">
        <v>558</v>
      </c>
      <c r="AL110" s="5">
        <v>36304</v>
      </c>
      <c r="AM110" s="3" t="s">
        <v>93</v>
      </c>
      <c r="AN110" s="3" t="s">
        <v>94</v>
      </c>
      <c r="AO110" s="3"/>
      <c r="AP110" s="3"/>
      <c r="AQ110" s="11"/>
      <c r="AS110" s="12">
        <f t="shared" si="22"/>
        <v>43813</v>
      </c>
      <c r="AT110" s="11" t="s">
        <v>66</v>
      </c>
      <c r="AU110" s="9">
        <v>3.1930000000000001</v>
      </c>
      <c r="AV110" s="14">
        <v>17</v>
      </c>
      <c r="AW110" s="15" t="s">
        <v>169</v>
      </c>
      <c r="AX110" s="16" t="s">
        <v>559</v>
      </c>
      <c r="AY110" s="14" t="s">
        <v>159</v>
      </c>
      <c r="AZ110" s="11" t="s">
        <v>171</v>
      </c>
      <c r="BA110" s="17" t="str">
        <f t="shared" si="23"/>
        <v>17001000000087839702</v>
      </c>
      <c r="BB110" s="26">
        <f t="shared" si="24"/>
        <v>20</v>
      </c>
      <c r="BC110" s="11" t="s">
        <v>560</v>
      </c>
      <c r="BD110" s="11" t="s">
        <v>388</v>
      </c>
      <c r="BE110" s="11"/>
      <c r="BF110" s="5"/>
      <c r="BG110" s="27"/>
      <c r="BH110" s="27"/>
      <c r="BI110" s="27"/>
      <c r="BJ110" s="11"/>
      <c r="BK110" s="11" t="str">
        <f t="shared" si="25"/>
        <v>-</v>
      </c>
      <c r="BL110" s="11"/>
    </row>
    <row r="111" spans="1:64" x14ac:dyDescent="0.25">
      <c r="A111" s="3" t="s">
        <v>74</v>
      </c>
      <c r="B111" s="4">
        <v>110</v>
      </c>
      <c r="C111" s="3" t="s">
        <v>87</v>
      </c>
      <c r="D111" s="3" t="s">
        <v>7208</v>
      </c>
      <c r="E111" s="3" t="s">
        <v>7314</v>
      </c>
      <c r="F111" s="3"/>
      <c r="G111" s="3"/>
      <c r="H111" s="3"/>
      <c r="I111" s="3" t="s">
        <v>561</v>
      </c>
      <c r="J111" s="3" t="s">
        <v>157</v>
      </c>
      <c r="K111" s="3" t="s">
        <v>123</v>
      </c>
      <c r="L111" s="3" t="s">
        <v>77</v>
      </c>
      <c r="M111" s="3" t="s">
        <v>158</v>
      </c>
      <c r="N111" s="5">
        <v>43813</v>
      </c>
      <c r="O111" s="3"/>
      <c r="P111" s="3">
        <f t="shared" ca="1" si="29"/>
        <v>-505</v>
      </c>
      <c r="Q111" s="5">
        <v>45028</v>
      </c>
      <c r="R111" s="3"/>
      <c r="S111" s="3"/>
      <c r="T111" s="6" t="s">
        <v>131</v>
      </c>
      <c r="U111" s="3" t="str">
        <f t="shared" si="15"/>
        <v>Contractuel</v>
      </c>
      <c r="V111" s="5">
        <v>45017</v>
      </c>
      <c r="W111" s="5">
        <v>45077</v>
      </c>
      <c r="Z111" s="5">
        <v>43813</v>
      </c>
      <c r="AA111" s="3">
        <f t="shared" si="16"/>
        <v>12</v>
      </c>
      <c r="AB111" s="3">
        <f t="shared" si="17"/>
        <v>2019</v>
      </c>
      <c r="AC111" s="3">
        <f t="shared" si="18"/>
        <v>2023</v>
      </c>
      <c r="AD111" s="7">
        <f t="shared" ca="1" si="19"/>
        <v>4.8416666666666668</v>
      </c>
      <c r="AE111" s="7" t="str">
        <f t="shared" ca="1" si="26"/>
        <v>&gt; 4</v>
      </c>
      <c r="AF111" s="5">
        <v>27604</v>
      </c>
      <c r="AG111" s="8">
        <f t="shared" ca="1" si="20"/>
        <v>49.254794520547946</v>
      </c>
      <c r="AH111" s="7" t="str">
        <f t="shared" ca="1" si="21"/>
        <v>&gt;45&lt; 55</v>
      </c>
      <c r="AI111" s="9">
        <v>11996942</v>
      </c>
      <c r="AJ111" s="10" t="s">
        <v>126</v>
      </c>
      <c r="AK111" s="9" t="s">
        <v>562</v>
      </c>
      <c r="AL111" s="5">
        <v>42892</v>
      </c>
      <c r="AM111" s="3" t="s">
        <v>93</v>
      </c>
      <c r="AN111" s="3" t="s">
        <v>94</v>
      </c>
      <c r="AO111" s="3"/>
      <c r="AP111" s="3"/>
      <c r="AQ111" s="11">
        <v>3</v>
      </c>
      <c r="AR111" s="11">
        <v>3</v>
      </c>
      <c r="AS111" s="12">
        <f t="shared" si="22"/>
        <v>44908.75</v>
      </c>
      <c r="AT111" s="11" t="s">
        <v>135</v>
      </c>
      <c r="AU111" s="13">
        <v>3.3210000000000002</v>
      </c>
      <c r="AV111" s="14" t="s">
        <v>195</v>
      </c>
      <c r="AW111" s="15" t="s">
        <v>169</v>
      </c>
      <c r="AX111" s="16" t="s">
        <v>563</v>
      </c>
      <c r="AY111" s="14" t="s">
        <v>564</v>
      </c>
      <c r="AZ111" s="11" t="s">
        <v>171</v>
      </c>
      <c r="BA111" s="17" t="str">
        <f t="shared" si="23"/>
        <v>17001000000263850470</v>
      </c>
      <c r="BB111" s="26">
        <f t="shared" si="24"/>
        <v>20</v>
      </c>
      <c r="BC111" s="19" t="s">
        <v>565</v>
      </c>
      <c r="BD111" s="20" t="s">
        <v>100</v>
      </c>
      <c r="BE111" s="11"/>
      <c r="BF111" s="5"/>
      <c r="BG111" s="21">
        <v>27077953</v>
      </c>
      <c r="BH111" s="21"/>
      <c r="BI111" s="27"/>
      <c r="BJ111" t="s">
        <v>566</v>
      </c>
      <c r="BK111" s="11" t="str">
        <f t="shared" si="25"/>
        <v>A-</v>
      </c>
      <c r="BL111" s="11"/>
    </row>
    <row r="112" spans="1:64" x14ac:dyDescent="0.25">
      <c r="A112" s="3" t="s">
        <v>56</v>
      </c>
      <c r="B112" s="4">
        <v>111</v>
      </c>
      <c r="C112" s="3" t="s">
        <v>140</v>
      </c>
      <c r="D112" s="3" t="s">
        <v>7352</v>
      </c>
      <c r="E112" s="3" t="s">
        <v>7353</v>
      </c>
      <c r="F112" s="3"/>
      <c r="G112" s="3"/>
      <c r="H112" s="3"/>
      <c r="I112" s="3" t="s">
        <v>156</v>
      </c>
      <c r="J112" s="3" t="s">
        <v>157</v>
      </c>
      <c r="K112" s="3" t="s">
        <v>123</v>
      </c>
      <c r="L112" s="3" t="s">
        <v>77</v>
      </c>
      <c r="M112" s="3" t="s">
        <v>158</v>
      </c>
      <c r="N112" s="5">
        <v>43813</v>
      </c>
      <c r="O112" s="5">
        <v>45260</v>
      </c>
      <c r="P112" s="3" t="str">
        <f t="shared" ca="1" si="29"/>
        <v/>
      </c>
      <c r="Q112" s="5"/>
      <c r="R112" s="3"/>
      <c r="S112" s="5"/>
      <c r="T112" s="36" t="s">
        <v>61</v>
      </c>
      <c r="U112" s="3" t="str">
        <f t="shared" si="15"/>
        <v>Titulaire</v>
      </c>
      <c r="V112" s="5">
        <v>45261</v>
      </c>
      <c r="W112" s="5"/>
      <c r="Z112" s="5">
        <v>43813</v>
      </c>
      <c r="AA112" s="3">
        <f t="shared" si="16"/>
        <v>12</v>
      </c>
      <c r="AB112" s="3">
        <f t="shared" si="17"/>
        <v>2019</v>
      </c>
      <c r="AC112" s="3">
        <f t="shared" si="18"/>
        <v>2023</v>
      </c>
      <c r="AD112" s="7">
        <f t="shared" ca="1" si="19"/>
        <v>4.8416666666666668</v>
      </c>
      <c r="AE112" s="7" t="str">
        <f t="shared" ca="1" si="26"/>
        <v>&gt; 4</v>
      </c>
      <c r="AF112" s="5">
        <v>29893</v>
      </c>
      <c r="AG112" s="8">
        <f t="shared" ca="1" si="20"/>
        <v>42.983561643835614</v>
      </c>
      <c r="AH112" s="7" t="str">
        <f t="shared" ca="1" si="21"/>
        <v>&gt;35&lt; 45</v>
      </c>
      <c r="AI112" s="9">
        <v>12381959</v>
      </c>
      <c r="AJ112" s="10" t="s">
        <v>62</v>
      </c>
      <c r="AK112" s="9" t="s">
        <v>567</v>
      </c>
      <c r="AL112" s="5">
        <v>42490</v>
      </c>
      <c r="AM112" s="3" t="s">
        <v>93</v>
      </c>
      <c r="AN112" s="3" t="s">
        <v>65</v>
      </c>
      <c r="AO112" s="3">
        <v>2</v>
      </c>
      <c r="AP112" s="3"/>
      <c r="AQ112">
        <v>3</v>
      </c>
      <c r="AR112" s="11">
        <v>3</v>
      </c>
      <c r="AS112" s="12">
        <f t="shared" si="22"/>
        <v>44908.75</v>
      </c>
      <c r="AT112" s="11" t="s">
        <v>135</v>
      </c>
      <c r="AU112" s="13">
        <v>3.3210000000000002</v>
      </c>
      <c r="AV112" s="14" t="s">
        <v>195</v>
      </c>
      <c r="AW112" s="15" t="s">
        <v>169</v>
      </c>
      <c r="AX112" s="16" t="s">
        <v>568</v>
      </c>
      <c r="AY112" s="14" t="s">
        <v>569</v>
      </c>
      <c r="AZ112" s="11" t="s">
        <v>171</v>
      </c>
      <c r="BA112" s="17" t="str">
        <f t="shared" si="23"/>
        <v>17001000000289111016</v>
      </c>
      <c r="BB112" s="26">
        <f t="shared" si="24"/>
        <v>20</v>
      </c>
      <c r="BC112" s="19" t="s">
        <v>570</v>
      </c>
      <c r="BD112" s="20" t="s">
        <v>277</v>
      </c>
      <c r="BE112" s="11"/>
      <c r="BF112" s="5"/>
      <c r="BG112" s="21">
        <v>96555548</v>
      </c>
      <c r="BH112" s="21"/>
      <c r="BI112" s="27"/>
      <c r="BJ112" s="11" t="s">
        <v>571</v>
      </c>
      <c r="BK112" s="11" t="str">
        <f t="shared" si="25"/>
        <v>A-</v>
      </c>
      <c r="BL112" s="11" t="s">
        <v>473</v>
      </c>
    </row>
    <row r="113" spans="1:64" x14ac:dyDescent="0.25">
      <c r="A113" s="3" t="s">
        <v>74</v>
      </c>
      <c r="B113" s="4">
        <v>112</v>
      </c>
      <c r="C113" s="3" t="s">
        <v>87</v>
      </c>
      <c r="D113" s="3" t="s">
        <v>7354</v>
      </c>
      <c r="E113" s="3" t="s">
        <v>7355</v>
      </c>
      <c r="F113" s="3"/>
      <c r="G113" s="3"/>
      <c r="H113" s="3"/>
      <c r="I113" s="3"/>
      <c r="J113" s="3" t="s">
        <v>157</v>
      </c>
      <c r="K113" s="3" t="s">
        <v>123</v>
      </c>
      <c r="L113" s="3" t="s">
        <v>77</v>
      </c>
      <c r="M113" s="3" t="s">
        <v>158</v>
      </c>
      <c r="N113" s="5">
        <v>43813</v>
      </c>
      <c r="O113" s="3"/>
      <c r="P113" s="3">
        <f t="shared" ca="1" si="29"/>
        <v>-962</v>
      </c>
      <c r="Q113" s="5">
        <v>44590</v>
      </c>
      <c r="R113" s="3" t="s">
        <v>133</v>
      </c>
      <c r="S113" s="3"/>
      <c r="T113" s="3" t="s">
        <v>131</v>
      </c>
      <c r="U113" s="3" t="str">
        <f t="shared" si="15"/>
        <v>Contractuel</v>
      </c>
      <c r="V113" s="5">
        <v>44562</v>
      </c>
      <c r="W113" s="5">
        <v>44620</v>
      </c>
      <c r="Z113" s="5">
        <v>43813</v>
      </c>
      <c r="AA113" s="3">
        <f t="shared" si="16"/>
        <v>12</v>
      </c>
      <c r="AB113" s="3">
        <f t="shared" si="17"/>
        <v>2019</v>
      </c>
      <c r="AC113" s="3">
        <f t="shared" si="18"/>
        <v>2023</v>
      </c>
      <c r="AD113" s="7">
        <f t="shared" ca="1" si="19"/>
        <v>4.8416666666666668</v>
      </c>
      <c r="AE113" s="7" t="str">
        <f t="shared" ca="1" si="26"/>
        <v>&gt; 4</v>
      </c>
      <c r="AF113" s="5">
        <v>36359</v>
      </c>
      <c r="AG113" s="8">
        <f t="shared" ca="1" si="20"/>
        <v>25.268493150684932</v>
      </c>
      <c r="AH113" s="7" t="str">
        <f t="shared" ca="1" si="21"/>
        <v>&gt;25&lt; 35</v>
      </c>
      <c r="AI113" s="9">
        <v>17105433</v>
      </c>
      <c r="AJ113" s="10" t="s">
        <v>91</v>
      </c>
      <c r="AK113" s="9" t="s">
        <v>572</v>
      </c>
      <c r="AL113" s="5">
        <v>43103</v>
      </c>
      <c r="AM113" s="3" t="s">
        <v>93</v>
      </c>
      <c r="AN113" s="3" t="s">
        <v>94</v>
      </c>
      <c r="AO113" s="3"/>
      <c r="AP113" s="3"/>
      <c r="AQ113" s="11">
        <v>3</v>
      </c>
      <c r="AR113" s="11">
        <v>2</v>
      </c>
      <c r="AS113" s="12">
        <f t="shared" si="22"/>
        <v>44543.5</v>
      </c>
      <c r="AT113" s="11" t="s">
        <v>135</v>
      </c>
      <c r="AU113" s="9">
        <v>3.1930000000000001</v>
      </c>
      <c r="AV113" s="14" t="s">
        <v>195</v>
      </c>
      <c r="AW113" s="15" t="s">
        <v>169</v>
      </c>
      <c r="AX113" s="16" t="s">
        <v>573</v>
      </c>
      <c r="AY113" s="14" t="s">
        <v>574</v>
      </c>
      <c r="AZ113" s="11" t="s">
        <v>171</v>
      </c>
      <c r="BA113" s="17" t="str">
        <f t="shared" si="23"/>
        <v>17001000000262030362</v>
      </c>
      <c r="BB113" s="26">
        <f t="shared" si="24"/>
        <v>20</v>
      </c>
      <c r="BC113" s="31" t="s">
        <v>334</v>
      </c>
      <c r="BD113" s="11" t="s">
        <v>73</v>
      </c>
      <c r="BE113" s="11">
        <v>1145</v>
      </c>
      <c r="BF113" s="5"/>
      <c r="BG113" s="21">
        <v>53386048</v>
      </c>
      <c r="BH113" s="21">
        <v>58939850</v>
      </c>
      <c r="BI113" s="27"/>
      <c r="BJ113" s="11" t="s">
        <v>575</v>
      </c>
      <c r="BK113" s="11" t="str">
        <f t="shared" si="25"/>
        <v>A-</v>
      </c>
      <c r="BL113" s="11"/>
    </row>
    <row r="114" spans="1:64" x14ac:dyDescent="0.25">
      <c r="A114" s="3" t="s">
        <v>56</v>
      </c>
      <c r="B114" s="4">
        <v>113</v>
      </c>
      <c r="C114" s="3" t="s">
        <v>87</v>
      </c>
      <c r="D114" s="3" t="s">
        <v>7356</v>
      </c>
      <c r="E114" s="3" t="s">
        <v>7268</v>
      </c>
      <c r="F114" s="3"/>
      <c r="G114" s="3"/>
      <c r="H114" s="36"/>
      <c r="I114" s="3" t="s">
        <v>156</v>
      </c>
      <c r="J114" s="3" t="s">
        <v>157</v>
      </c>
      <c r="K114" s="3" t="s">
        <v>123</v>
      </c>
      <c r="L114" s="3" t="s">
        <v>77</v>
      </c>
      <c r="M114" s="3" t="s">
        <v>158</v>
      </c>
      <c r="N114" s="5">
        <v>43818</v>
      </c>
      <c r="O114" s="5">
        <v>45260</v>
      </c>
      <c r="P114" s="3" t="str">
        <f t="shared" ca="1" si="29"/>
        <v/>
      </c>
      <c r="Q114" s="5"/>
      <c r="R114" s="3"/>
      <c r="S114" s="5"/>
      <c r="T114" s="36" t="s">
        <v>61</v>
      </c>
      <c r="U114" s="3" t="str">
        <f t="shared" si="15"/>
        <v>Titulaire</v>
      </c>
      <c r="V114" s="5">
        <v>45261</v>
      </c>
      <c r="W114" s="5"/>
      <c r="Z114" s="5">
        <v>43813</v>
      </c>
      <c r="AA114" s="3">
        <f t="shared" si="16"/>
        <v>12</v>
      </c>
      <c r="AB114" s="3">
        <f t="shared" si="17"/>
        <v>2019</v>
      </c>
      <c r="AC114" s="3">
        <f t="shared" si="18"/>
        <v>2023</v>
      </c>
      <c r="AD114" s="7">
        <f t="shared" ca="1" si="19"/>
        <v>4.8277777777777775</v>
      </c>
      <c r="AE114" s="7" t="str">
        <f t="shared" ca="1" si="26"/>
        <v>&gt; 4</v>
      </c>
      <c r="AF114" s="5">
        <v>32760</v>
      </c>
      <c r="AG114" s="8">
        <f t="shared" ca="1" si="20"/>
        <v>35.128767123287673</v>
      </c>
      <c r="AH114" s="7" t="str">
        <f t="shared" ca="1" si="21"/>
        <v>&gt;35&lt; 45</v>
      </c>
      <c r="AI114" s="9">
        <v>16185098</v>
      </c>
      <c r="AJ114" s="10" t="s">
        <v>79</v>
      </c>
      <c r="AK114" s="9" t="s">
        <v>576</v>
      </c>
      <c r="AL114" s="5">
        <v>42996</v>
      </c>
      <c r="AM114" s="3" t="s">
        <v>93</v>
      </c>
      <c r="AN114" s="3" t="s">
        <v>94</v>
      </c>
      <c r="AO114" s="3"/>
      <c r="AP114" s="3"/>
      <c r="AQ114">
        <v>3</v>
      </c>
      <c r="AR114" s="11">
        <v>3</v>
      </c>
      <c r="AS114" s="12">
        <f t="shared" si="22"/>
        <v>44913.75</v>
      </c>
      <c r="AT114" s="11" t="s">
        <v>135</v>
      </c>
      <c r="AU114" s="13">
        <v>3.3210000000000002</v>
      </c>
      <c r="AV114" s="14">
        <v>17</v>
      </c>
      <c r="AW114" s="15" t="s">
        <v>169</v>
      </c>
      <c r="AX114" s="16" t="s">
        <v>577</v>
      </c>
      <c r="AY114" s="14" t="s">
        <v>91</v>
      </c>
      <c r="AZ114" s="11" t="s">
        <v>171</v>
      </c>
      <c r="BA114" s="17" t="str">
        <f t="shared" si="23"/>
        <v>17001000000106550905</v>
      </c>
      <c r="BB114" s="26">
        <f t="shared" si="24"/>
        <v>20</v>
      </c>
      <c r="BC114" s="19" t="s">
        <v>578</v>
      </c>
      <c r="BD114" s="20" t="s">
        <v>100</v>
      </c>
      <c r="BE114" s="11"/>
      <c r="BF114" s="5"/>
      <c r="BG114" s="21">
        <v>21531762</v>
      </c>
      <c r="BH114" s="21">
        <v>95151601</v>
      </c>
      <c r="BI114" s="27"/>
      <c r="BJ114" s="11" t="s">
        <v>579</v>
      </c>
      <c r="BK114" s="11" t="str">
        <f t="shared" si="25"/>
        <v>A-</v>
      </c>
      <c r="BL114" s="11" t="s">
        <v>245</v>
      </c>
    </row>
    <row r="115" spans="1:64" x14ac:dyDescent="0.25">
      <c r="A115" s="3" t="s">
        <v>74</v>
      </c>
      <c r="B115" s="4">
        <v>114</v>
      </c>
      <c r="C115" s="3" t="s">
        <v>87</v>
      </c>
      <c r="D115" s="3" t="s">
        <v>7357</v>
      </c>
      <c r="E115" s="3" t="s">
        <v>7339</v>
      </c>
      <c r="F115" s="3"/>
      <c r="G115" s="3"/>
      <c r="H115" s="3"/>
      <c r="I115" s="3"/>
      <c r="J115" s="3"/>
      <c r="K115" s="3" t="s">
        <v>123</v>
      </c>
      <c r="L115" s="3" t="s">
        <v>77</v>
      </c>
      <c r="M115" s="3" t="s">
        <v>158</v>
      </c>
      <c r="N115" s="5">
        <v>43818</v>
      </c>
      <c r="O115" s="3"/>
      <c r="P115" s="3">
        <f t="shared" ca="1" si="29"/>
        <v>-1600</v>
      </c>
      <c r="Q115" s="5">
        <v>43958</v>
      </c>
      <c r="R115" s="3" t="s">
        <v>78</v>
      </c>
      <c r="S115" s="3"/>
      <c r="T115" s="3" t="s">
        <v>131</v>
      </c>
      <c r="U115" s="3" t="str">
        <f t="shared" si="15"/>
        <v>Contractuel</v>
      </c>
      <c r="V115" s="5">
        <v>43952</v>
      </c>
      <c r="W115" s="5">
        <v>43982</v>
      </c>
      <c r="Z115" s="5">
        <v>43813</v>
      </c>
      <c r="AA115" s="3">
        <f t="shared" si="16"/>
        <v>12</v>
      </c>
      <c r="AB115" s="3">
        <f t="shared" si="17"/>
        <v>2019</v>
      </c>
      <c r="AC115" s="3">
        <f t="shared" si="18"/>
        <v>2023</v>
      </c>
      <c r="AD115" s="7">
        <f t="shared" ca="1" si="19"/>
        <v>4.8277777777777775</v>
      </c>
      <c r="AE115" s="7" t="str">
        <f t="shared" ca="1" si="26"/>
        <v>&gt; 4</v>
      </c>
      <c r="AF115" s="5">
        <v>32039</v>
      </c>
      <c r="AG115" s="8">
        <f t="shared" ca="1" si="20"/>
        <v>37.104109589041094</v>
      </c>
      <c r="AH115" s="7" t="str">
        <f t="shared" ca="1" si="21"/>
        <v>&gt;35&lt; 45</v>
      </c>
      <c r="AI115" s="9">
        <v>16485992</v>
      </c>
      <c r="AJ115" s="10" t="s">
        <v>91</v>
      </c>
      <c r="AK115" s="9" t="s">
        <v>580</v>
      </c>
      <c r="AL115" s="5">
        <v>41200</v>
      </c>
      <c r="AM115" s="3" t="s">
        <v>93</v>
      </c>
      <c r="AN115" s="3" t="s">
        <v>94</v>
      </c>
      <c r="AO115" s="3"/>
      <c r="AP115" s="3"/>
      <c r="AQ115" s="11">
        <v>3</v>
      </c>
      <c r="AR115" s="11">
        <v>1</v>
      </c>
      <c r="AS115" s="12">
        <f t="shared" si="22"/>
        <v>44183.25</v>
      </c>
      <c r="AT115" s="11" t="s">
        <v>135</v>
      </c>
      <c r="AU115" s="9">
        <v>3.1930000000000001</v>
      </c>
      <c r="AV115" s="14">
        <v>17</v>
      </c>
      <c r="AW115" s="15" t="s">
        <v>169</v>
      </c>
      <c r="AX115" s="16" t="s">
        <v>581</v>
      </c>
      <c r="AY115" s="14">
        <v>40</v>
      </c>
      <c r="AZ115" s="11" t="s">
        <v>171</v>
      </c>
      <c r="BA115" s="17" t="str">
        <f t="shared" si="23"/>
        <v>17001000000124297540</v>
      </c>
      <c r="BB115" s="26">
        <f t="shared" si="24"/>
        <v>20</v>
      </c>
      <c r="BC115" s="11" t="s">
        <v>582</v>
      </c>
      <c r="BD115" s="11" t="s">
        <v>73</v>
      </c>
      <c r="BE115" s="11">
        <v>1145</v>
      </c>
      <c r="BF115" s="5"/>
      <c r="BG115" s="27">
        <v>25636671</v>
      </c>
      <c r="BH115" s="27">
        <v>93921305</v>
      </c>
      <c r="BI115" s="27"/>
      <c r="BJ115" s="11" t="s">
        <v>583</v>
      </c>
      <c r="BK115" s="11" t="str">
        <f t="shared" si="25"/>
        <v>-</v>
      </c>
      <c r="BL115" s="11"/>
    </row>
    <row r="116" spans="1:64" x14ac:dyDescent="0.25">
      <c r="A116" s="3" t="s">
        <v>74</v>
      </c>
      <c r="B116" s="4">
        <v>115</v>
      </c>
      <c r="C116" s="3" t="s">
        <v>57</v>
      </c>
      <c r="D116" s="3" t="s">
        <v>7358</v>
      </c>
      <c r="E116" s="3" t="s">
        <v>7359</v>
      </c>
      <c r="F116" s="3"/>
      <c r="G116" s="3"/>
      <c r="H116" s="3"/>
      <c r="I116" s="3"/>
      <c r="J116" s="3"/>
      <c r="K116" s="3" t="s">
        <v>76</v>
      </c>
      <c r="L116" s="3" t="s">
        <v>77</v>
      </c>
      <c r="M116" s="3" t="s">
        <v>432</v>
      </c>
      <c r="N116" s="5">
        <v>43832</v>
      </c>
      <c r="O116" s="3"/>
      <c r="P116" s="3">
        <f t="shared" ca="1" si="29"/>
        <v>-656</v>
      </c>
      <c r="Q116" s="5">
        <v>44880</v>
      </c>
      <c r="R116" s="3" t="s">
        <v>133</v>
      </c>
      <c r="S116" s="3"/>
      <c r="T116" s="3" t="s">
        <v>131</v>
      </c>
      <c r="U116" s="3" t="str">
        <f t="shared" si="15"/>
        <v>Contractuel</v>
      </c>
      <c r="V116" s="5">
        <v>44743</v>
      </c>
      <c r="W116" s="5">
        <v>44926</v>
      </c>
      <c r="X116" s="5">
        <v>43832</v>
      </c>
      <c r="Y116" s="5">
        <v>44197</v>
      </c>
      <c r="Z116" s="5">
        <v>44197</v>
      </c>
      <c r="AA116" s="3">
        <f t="shared" si="16"/>
        <v>1</v>
      </c>
      <c r="AB116" s="3">
        <f t="shared" si="17"/>
        <v>2020</v>
      </c>
      <c r="AC116" s="3">
        <f t="shared" si="18"/>
        <v>2024</v>
      </c>
      <c r="AD116" s="7">
        <f t="shared" ca="1" si="19"/>
        <v>4.791666666666667</v>
      </c>
      <c r="AE116" s="7" t="str">
        <f t="shared" ca="1" si="26"/>
        <v>&gt; 4</v>
      </c>
      <c r="AF116" s="5">
        <v>35996</v>
      </c>
      <c r="AG116" s="8">
        <f t="shared" ca="1" si="20"/>
        <v>26.263013698630136</v>
      </c>
      <c r="AH116" s="7" t="str">
        <f t="shared" ca="1" si="21"/>
        <v>&gt;25&lt; 35</v>
      </c>
      <c r="AI116" s="9">
        <v>17442541</v>
      </c>
      <c r="AJ116" s="10" t="s">
        <v>62</v>
      </c>
      <c r="AK116" s="9">
        <v>14355962</v>
      </c>
      <c r="AL116" s="5">
        <v>42654</v>
      </c>
      <c r="AM116" s="3" t="s">
        <v>64</v>
      </c>
      <c r="AN116" s="3" t="s">
        <v>94</v>
      </c>
      <c r="AO116" s="3"/>
      <c r="AP116" s="3"/>
      <c r="AQ116" s="11">
        <v>3</v>
      </c>
      <c r="AR116" s="11">
        <v>3</v>
      </c>
      <c r="AS116" s="12">
        <f t="shared" si="22"/>
        <v>44927.75</v>
      </c>
      <c r="AT116" s="11" t="s">
        <v>135</v>
      </c>
      <c r="AU116" s="9">
        <v>3.3210000000000002</v>
      </c>
      <c r="AV116" s="14" t="s">
        <v>67</v>
      </c>
      <c r="AW116" s="15" t="s">
        <v>434</v>
      </c>
      <c r="AX116" s="16" t="s">
        <v>584</v>
      </c>
      <c r="AY116" s="14" t="s">
        <v>585</v>
      </c>
      <c r="AZ116" s="11" t="s">
        <v>71</v>
      </c>
      <c r="BA116" s="17" t="str">
        <f t="shared" si="23"/>
        <v>08103000722015601461</v>
      </c>
      <c r="BB116" s="26">
        <f t="shared" si="24"/>
        <v>20</v>
      </c>
      <c r="BC116" s="31" t="s">
        <v>586</v>
      </c>
      <c r="BD116" s="11" t="s">
        <v>277</v>
      </c>
      <c r="BE116" s="11"/>
      <c r="BF116" s="5"/>
      <c r="BG116" s="21">
        <v>51592216</v>
      </c>
      <c r="BH116" s="21"/>
      <c r="BI116" s="27"/>
      <c r="BJ116" s="11" t="s">
        <v>244</v>
      </c>
      <c r="BK116" s="11" t="str">
        <f t="shared" si="25"/>
        <v>-</v>
      </c>
      <c r="BL116" s="11"/>
    </row>
    <row r="117" spans="1:64" x14ac:dyDescent="0.25">
      <c r="A117" s="3" t="s">
        <v>74</v>
      </c>
      <c r="B117" s="4">
        <v>116</v>
      </c>
      <c r="C117" s="3" t="s">
        <v>57</v>
      </c>
      <c r="D117" s="3" t="s">
        <v>7360</v>
      </c>
      <c r="E117" s="3" t="s">
        <v>7361</v>
      </c>
      <c r="F117" s="3"/>
      <c r="G117" s="3"/>
      <c r="H117" s="3"/>
      <c r="I117" s="3"/>
      <c r="J117" s="3"/>
      <c r="K117" s="3" t="s">
        <v>76</v>
      </c>
      <c r="L117" s="3" t="s">
        <v>77</v>
      </c>
      <c r="M117" s="3" t="s">
        <v>75</v>
      </c>
      <c r="N117" s="5">
        <v>43832</v>
      </c>
      <c r="O117" s="3"/>
      <c r="P117" s="3">
        <f t="shared" ca="1" si="29"/>
        <v>-1600</v>
      </c>
      <c r="Q117" s="5">
        <v>43922</v>
      </c>
      <c r="R117" s="3" t="s">
        <v>236</v>
      </c>
      <c r="S117" s="3"/>
      <c r="T117" s="3" t="s">
        <v>131</v>
      </c>
      <c r="U117" s="3" t="str">
        <f t="shared" si="15"/>
        <v>Contractuel</v>
      </c>
      <c r="V117" s="5">
        <v>43922</v>
      </c>
      <c r="W117" s="5">
        <v>43982</v>
      </c>
      <c r="Z117" s="5">
        <v>43832</v>
      </c>
      <c r="AA117" s="3">
        <f t="shared" si="16"/>
        <v>1</v>
      </c>
      <c r="AB117" s="3">
        <f t="shared" si="17"/>
        <v>2020</v>
      </c>
      <c r="AC117" s="3">
        <f t="shared" si="18"/>
        <v>2024</v>
      </c>
      <c r="AD117" s="7">
        <f t="shared" ca="1" si="19"/>
        <v>4.791666666666667</v>
      </c>
      <c r="AE117" s="7" t="str">
        <f t="shared" ca="1" si="26"/>
        <v>&gt; 4</v>
      </c>
      <c r="AF117" s="5">
        <v>27189</v>
      </c>
      <c r="AG117" s="8">
        <f t="shared" ca="1" si="20"/>
        <v>50.391780821917806</v>
      </c>
      <c r="AH117" s="7" t="str">
        <f t="shared" ca="1" si="21"/>
        <v>&gt;45&lt; 55</v>
      </c>
      <c r="AI117" s="9">
        <v>12210834</v>
      </c>
      <c r="AJ117" s="10" t="s">
        <v>70</v>
      </c>
      <c r="AK117" s="9" t="s">
        <v>587</v>
      </c>
      <c r="AL117" s="5">
        <v>43794</v>
      </c>
      <c r="AM117" s="3" t="s">
        <v>64</v>
      </c>
      <c r="AN117" s="3" t="s">
        <v>65</v>
      </c>
      <c r="AO117" s="3">
        <v>3</v>
      </c>
      <c r="AP117" s="3"/>
      <c r="AQ117" s="11"/>
      <c r="AR117" s="11">
        <v>1</v>
      </c>
      <c r="AS117" s="12">
        <f t="shared" si="22"/>
        <v>44197.25</v>
      </c>
      <c r="AT117" s="11" t="s">
        <v>66</v>
      </c>
      <c r="AU117" s="9"/>
      <c r="AV117" s="14">
        <v>17</v>
      </c>
      <c r="AW117" s="15" t="s">
        <v>169</v>
      </c>
      <c r="AX117" s="16" t="s">
        <v>588</v>
      </c>
      <c r="AY117" s="14">
        <v>25</v>
      </c>
      <c r="AZ117" s="11" t="s">
        <v>171</v>
      </c>
      <c r="BA117" s="17" t="str">
        <f t="shared" si="23"/>
        <v>17001000000287946725</v>
      </c>
      <c r="BB117" s="26">
        <f t="shared" si="24"/>
        <v>20</v>
      </c>
      <c r="BC117" s="11" t="s">
        <v>589</v>
      </c>
      <c r="BD117" s="11" t="s">
        <v>100</v>
      </c>
      <c r="BE117" s="11">
        <v>2041</v>
      </c>
      <c r="BF117" s="5"/>
      <c r="BG117" s="27">
        <v>94425274</v>
      </c>
      <c r="BH117" s="27"/>
      <c r="BI117" s="27"/>
      <c r="BJ117" s="11"/>
      <c r="BK117" s="11" t="str">
        <f t="shared" si="25"/>
        <v>-</v>
      </c>
      <c r="BL117" s="11"/>
    </row>
    <row r="118" spans="1:64" x14ac:dyDescent="0.25">
      <c r="A118" s="3" t="s">
        <v>74</v>
      </c>
      <c r="B118" s="4">
        <v>117</v>
      </c>
      <c r="C118" s="3" t="s">
        <v>87</v>
      </c>
      <c r="D118" s="3" t="s">
        <v>7362</v>
      </c>
      <c r="E118" s="3" t="s">
        <v>7303</v>
      </c>
      <c r="F118" s="3"/>
      <c r="G118" s="3"/>
      <c r="H118" s="3"/>
      <c r="I118" s="3"/>
      <c r="J118" s="3"/>
      <c r="K118" s="3" t="s">
        <v>123</v>
      </c>
      <c r="L118" s="3" t="s">
        <v>77</v>
      </c>
      <c r="M118" s="3" t="s">
        <v>178</v>
      </c>
      <c r="N118" s="5">
        <v>43836</v>
      </c>
      <c r="O118" s="3"/>
      <c r="P118" s="3">
        <f t="shared" ca="1" si="29"/>
        <v>-1721</v>
      </c>
      <c r="Q118" s="5">
        <v>43839</v>
      </c>
      <c r="R118" s="3" t="s">
        <v>236</v>
      </c>
      <c r="S118" s="3"/>
      <c r="T118" s="3" t="s">
        <v>131</v>
      </c>
      <c r="U118" s="3" t="str">
        <f t="shared" si="15"/>
        <v>Contractuel</v>
      </c>
      <c r="V118" s="5">
        <v>43836</v>
      </c>
      <c r="W118" s="5">
        <v>43861</v>
      </c>
      <c r="Z118" s="5">
        <v>43836</v>
      </c>
      <c r="AA118" s="3">
        <f t="shared" si="16"/>
        <v>1</v>
      </c>
      <c r="AB118" s="3">
        <f t="shared" si="17"/>
        <v>2020</v>
      </c>
      <c r="AC118" s="3">
        <f t="shared" si="18"/>
        <v>2024</v>
      </c>
      <c r="AD118" s="7">
        <f t="shared" ca="1" si="19"/>
        <v>4.7805555555555559</v>
      </c>
      <c r="AE118" s="7" t="str">
        <f t="shared" ca="1" si="26"/>
        <v>&gt; 4</v>
      </c>
      <c r="AF118" s="5">
        <v>33790</v>
      </c>
      <c r="AG118" s="8">
        <f t="shared" ca="1" si="20"/>
        <v>32.30684931506849</v>
      </c>
      <c r="AH118" s="7" t="str">
        <f t="shared" ca="1" si="21"/>
        <v>&gt;25&lt; 35</v>
      </c>
      <c r="AI118" s="9">
        <v>16417874</v>
      </c>
      <c r="AJ118" s="10" t="s">
        <v>62</v>
      </c>
      <c r="AK118" s="9" t="s">
        <v>590</v>
      </c>
      <c r="AL118" s="5">
        <v>39724</v>
      </c>
      <c r="AM118" s="3" t="s">
        <v>93</v>
      </c>
      <c r="AN118" s="3" t="s">
        <v>94</v>
      </c>
      <c r="AO118" s="3"/>
      <c r="AP118" s="3"/>
      <c r="AQ118" s="11">
        <v>3</v>
      </c>
      <c r="AR118" s="11">
        <v>1</v>
      </c>
      <c r="AS118" s="12">
        <f t="shared" si="22"/>
        <v>44201.25</v>
      </c>
      <c r="AT118" s="11" t="s">
        <v>135</v>
      </c>
      <c r="AU118" s="9">
        <v>3.1930000000000001</v>
      </c>
      <c r="AV118" s="14" t="s">
        <v>62</v>
      </c>
      <c r="AW118" s="15">
        <v>10913</v>
      </c>
      <c r="AX118" s="16">
        <v>21130010919</v>
      </c>
      <c r="AY118" s="14">
        <v>16</v>
      </c>
      <c r="AZ118" s="11" t="s">
        <v>85</v>
      </c>
      <c r="BA118" s="17" t="str">
        <f t="shared" si="23"/>
        <v>01109132113001091916</v>
      </c>
      <c r="BB118" s="26">
        <f t="shared" si="24"/>
        <v>20</v>
      </c>
      <c r="BC118" s="11" t="s">
        <v>591</v>
      </c>
      <c r="BD118" s="11" t="s">
        <v>315</v>
      </c>
      <c r="BE118" s="11"/>
      <c r="BF118" s="5"/>
      <c r="BG118" s="27"/>
      <c r="BH118" s="27"/>
      <c r="BI118" s="27"/>
      <c r="BJ118" s="11"/>
      <c r="BK118" s="11" t="str">
        <f t="shared" si="25"/>
        <v>-</v>
      </c>
      <c r="BL118" s="11"/>
    </row>
    <row r="119" spans="1:64" x14ac:dyDescent="0.25">
      <c r="A119" s="3" t="s">
        <v>74</v>
      </c>
      <c r="B119" s="4">
        <v>118</v>
      </c>
      <c r="C119" s="3" t="s">
        <v>140</v>
      </c>
      <c r="D119" s="3" t="s">
        <v>7363</v>
      </c>
      <c r="E119" s="3" t="s">
        <v>7364</v>
      </c>
      <c r="F119" s="3"/>
      <c r="G119" s="3"/>
      <c r="H119" s="3"/>
      <c r="I119" s="3"/>
      <c r="J119" s="3"/>
      <c r="K119" s="3" t="s">
        <v>123</v>
      </c>
      <c r="L119" s="3" t="s">
        <v>77</v>
      </c>
      <c r="M119" s="3" t="s">
        <v>158</v>
      </c>
      <c r="N119" s="5">
        <v>43836</v>
      </c>
      <c r="O119" s="3"/>
      <c r="P119" s="3">
        <f t="shared" ca="1" si="29"/>
        <v>-1661</v>
      </c>
      <c r="Q119" s="5">
        <v>43901</v>
      </c>
      <c r="R119" s="3" t="s">
        <v>592</v>
      </c>
      <c r="T119" s="3" t="s">
        <v>131</v>
      </c>
      <c r="U119" s="3" t="str">
        <f t="shared" si="15"/>
        <v>Contractuel</v>
      </c>
      <c r="V119" s="5">
        <v>43862</v>
      </c>
      <c r="W119" s="5">
        <v>43921</v>
      </c>
      <c r="Z119" s="5">
        <v>43836</v>
      </c>
      <c r="AA119" s="3">
        <f t="shared" si="16"/>
        <v>1</v>
      </c>
      <c r="AB119" s="3">
        <f t="shared" si="17"/>
        <v>2020</v>
      </c>
      <c r="AC119" s="3">
        <f t="shared" si="18"/>
        <v>2024</v>
      </c>
      <c r="AD119" s="7">
        <f t="shared" ca="1" si="19"/>
        <v>4.7805555555555559</v>
      </c>
      <c r="AE119" s="7" t="str">
        <f t="shared" ca="1" si="26"/>
        <v>&gt; 4</v>
      </c>
      <c r="AF119" s="5">
        <v>27104</v>
      </c>
      <c r="AG119" s="8">
        <f t="shared" ca="1" si="20"/>
        <v>50.624657534246573</v>
      </c>
      <c r="AH119" s="7" t="str">
        <f t="shared" ca="1" si="21"/>
        <v>&gt;45&lt; 55</v>
      </c>
      <c r="AI119" s="9"/>
      <c r="AJ119" s="34"/>
      <c r="AK119" s="9" t="s">
        <v>593</v>
      </c>
      <c r="AL119" s="5">
        <v>39701</v>
      </c>
      <c r="AM119" s="3" t="s">
        <v>93</v>
      </c>
      <c r="AN119" s="3" t="s">
        <v>65</v>
      </c>
      <c r="AO119" s="3"/>
      <c r="AP119" s="3"/>
      <c r="AQ119" s="11">
        <v>3</v>
      </c>
      <c r="AR119" s="11">
        <v>1</v>
      </c>
      <c r="AS119" s="12">
        <f t="shared" si="22"/>
        <v>44201.25</v>
      </c>
      <c r="AT119" s="11" t="s">
        <v>135</v>
      </c>
      <c r="AU119" s="9">
        <v>3.1930000000000001</v>
      </c>
      <c r="AV119" s="14" t="s">
        <v>91</v>
      </c>
      <c r="AW119" s="15" t="s">
        <v>469</v>
      </c>
      <c r="AX119" s="16" t="s">
        <v>594</v>
      </c>
      <c r="AY119" s="14">
        <v>77</v>
      </c>
      <c r="AZ119" s="11" t="s">
        <v>191</v>
      </c>
      <c r="BA119" s="17" t="str">
        <f t="shared" si="23"/>
        <v>05046000114501255077</v>
      </c>
      <c r="BB119" s="26">
        <f t="shared" si="24"/>
        <v>20</v>
      </c>
      <c r="BC119" s="11" t="s">
        <v>595</v>
      </c>
      <c r="BD119" s="11" t="s">
        <v>100</v>
      </c>
      <c r="BE119" s="11"/>
      <c r="BF119" s="5"/>
      <c r="BG119" s="27">
        <v>22395566</v>
      </c>
      <c r="BH119" s="27"/>
      <c r="BI119" s="27"/>
      <c r="BJ119" s="11"/>
      <c r="BK119" s="11" t="str">
        <f t="shared" si="25"/>
        <v>-</v>
      </c>
      <c r="BL119" s="11"/>
    </row>
    <row r="120" spans="1:64" x14ac:dyDescent="0.25">
      <c r="A120" s="3" t="s">
        <v>74</v>
      </c>
      <c r="B120" s="4">
        <v>119</v>
      </c>
      <c r="C120" s="3" t="s">
        <v>140</v>
      </c>
      <c r="D120" s="3" t="s">
        <v>7213</v>
      </c>
      <c r="E120" s="3" t="s">
        <v>7365</v>
      </c>
      <c r="F120" s="3"/>
      <c r="G120" s="3"/>
      <c r="H120" s="3"/>
      <c r="I120" s="3"/>
      <c r="J120" s="3" t="s">
        <v>228</v>
      </c>
      <c r="K120" s="3" t="s">
        <v>123</v>
      </c>
      <c r="L120" s="3" t="s">
        <v>77</v>
      </c>
      <c r="M120" s="3" t="s">
        <v>158</v>
      </c>
      <c r="N120" s="5">
        <v>43836</v>
      </c>
      <c r="O120" s="3"/>
      <c r="P120" s="3">
        <f t="shared" ca="1" si="29"/>
        <v>-748</v>
      </c>
      <c r="Q120" s="5">
        <v>44820</v>
      </c>
      <c r="R120" s="3" t="s">
        <v>133</v>
      </c>
      <c r="S120" s="3"/>
      <c r="T120" s="3" t="s">
        <v>131</v>
      </c>
      <c r="U120" s="3" t="str">
        <f t="shared" si="15"/>
        <v>Contractuel</v>
      </c>
      <c r="V120" s="5">
        <v>44743</v>
      </c>
      <c r="W120" s="5">
        <v>44834</v>
      </c>
      <c r="Z120" s="5">
        <v>43836</v>
      </c>
      <c r="AA120" s="3">
        <f t="shared" si="16"/>
        <v>1</v>
      </c>
      <c r="AB120" s="3">
        <f t="shared" si="17"/>
        <v>2020</v>
      </c>
      <c r="AC120" s="3">
        <f t="shared" si="18"/>
        <v>2024</v>
      </c>
      <c r="AD120" s="7">
        <f t="shared" ca="1" si="19"/>
        <v>4.7805555555555559</v>
      </c>
      <c r="AE120" s="7" t="str">
        <f t="shared" ca="1" si="26"/>
        <v>&gt; 4</v>
      </c>
      <c r="AF120" s="5">
        <v>31678</v>
      </c>
      <c r="AG120" s="8">
        <f t="shared" ca="1" si="20"/>
        <v>38.093150684931508</v>
      </c>
      <c r="AH120" s="7" t="str">
        <f t="shared" ca="1" si="21"/>
        <v>&gt;35&lt; 45</v>
      </c>
      <c r="AI120" s="9">
        <v>12667352</v>
      </c>
      <c r="AJ120" s="10" t="s">
        <v>102</v>
      </c>
      <c r="AK120" s="9" t="s">
        <v>596</v>
      </c>
      <c r="AL120" s="5">
        <v>38626</v>
      </c>
      <c r="AM120" s="3" t="s">
        <v>93</v>
      </c>
      <c r="AN120" s="3" t="s">
        <v>65</v>
      </c>
      <c r="AO120" s="3"/>
      <c r="AP120" s="3"/>
      <c r="AQ120" s="11">
        <v>3</v>
      </c>
      <c r="AR120" s="11">
        <v>3</v>
      </c>
      <c r="AS120" s="12">
        <f t="shared" si="22"/>
        <v>44931.75</v>
      </c>
      <c r="AT120" s="11" t="s">
        <v>135</v>
      </c>
      <c r="AU120" s="9">
        <v>3.3210000000000002</v>
      </c>
      <c r="AV120" s="14" t="s">
        <v>195</v>
      </c>
      <c r="AW120" s="15" t="s">
        <v>169</v>
      </c>
      <c r="AX120" s="16" t="s">
        <v>597</v>
      </c>
      <c r="AY120" s="14" t="s">
        <v>598</v>
      </c>
      <c r="AZ120" s="11" t="s">
        <v>171</v>
      </c>
      <c r="BA120" s="17" t="str">
        <f t="shared" si="23"/>
        <v>17001000000264571180</v>
      </c>
      <c r="BB120" s="26">
        <f t="shared" si="24"/>
        <v>20</v>
      </c>
      <c r="BC120" s="31" t="s">
        <v>599</v>
      </c>
      <c r="BD120" s="11" t="s">
        <v>277</v>
      </c>
      <c r="BE120" s="11"/>
      <c r="BF120" s="5"/>
      <c r="BG120" s="21">
        <v>27458481</v>
      </c>
      <c r="BH120" s="21">
        <v>23620505</v>
      </c>
      <c r="BI120" s="27"/>
      <c r="BJ120" s="11" t="s">
        <v>300</v>
      </c>
      <c r="BK120" s="11" t="str">
        <f t="shared" si="25"/>
        <v>B-</v>
      </c>
      <c r="BL120" s="11"/>
    </row>
    <row r="121" spans="1:64" x14ac:dyDescent="0.25">
      <c r="A121" s="3" t="s">
        <v>74</v>
      </c>
      <c r="B121" s="4">
        <v>120</v>
      </c>
      <c r="C121" s="3" t="s">
        <v>140</v>
      </c>
      <c r="D121" s="3" t="s">
        <v>7366</v>
      </c>
      <c r="E121" s="3" t="s">
        <v>7367</v>
      </c>
      <c r="F121" s="3"/>
      <c r="G121" s="3"/>
      <c r="H121" s="3"/>
      <c r="I121" s="3" t="s">
        <v>156</v>
      </c>
      <c r="J121" s="3" t="s">
        <v>157</v>
      </c>
      <c r="K121" s="3" t="s">
        <v>123</v>
      </c>
      <c r="L121" s="3" t="s">
        <v>77</v>
      </c>
      <c r="M121" s="3" t="s">
        <v>158</v>
      </c>
      <c r="N121" s="5">
        <v>43836</v>
      </c>
      <c r="O121" s="3"/>
      <c r="P121" s="3">
        <f t="shared" ca="1" si="29"/>
        <v>-413</v>
      </c>
      <c r="Q121" s="5">
        <v>45169</v>
      </c>
      <c r="R121" s="3" t="s">
        <v>236</v>
      </c>
      <c r="S121" s="5"/>
      <c r="T121" s="6" t="s">
        <v>131</v>
      </c>
      <c r="U121" s="3" t="str">
        <f t="shared" si="15"/>
        <v>Contractuel</v>
      </c>
      <c r="V121" s="5">
        <v>45139</v>
      </c>
      <c r="W121" s="5">
        <v>45169</v>
      </c>
      <c r="Z121" s="5">
        <v>43836</v>
      </c>
      <c r="AA121" s="3">
        <f t="shared" si="16"/>
        <v>1</v>
      </c>
      <c r="AB121" s="3">
        <f t="shared" si="17"/>
        <v>2020</v>
      </c>
      <c r="AC121" s="3">
        <f t="shared" si="18"/>
        <v>2024</v>
      </c>
      <c r="AD121" s="7">
        <f t="shared" ca="1" si="19"/>
        <v>4.7805555555555559</v>
      </c>
      <c r="AE121" s="7" t="str">
        <f t="shared" ca="1" si="26"/>
        <v>&gt; 4</v>
      </c>
      <c r="AF121" s="5">
        <v>31317</v>
      </c>
      <c r="AG121" s="8">
        <f t="shared" ca="1" si="20"/>
        <v>39.082191780821915</v>
      </c>
      <c r="AH121" s="7" t="str">
        <f t="shared" ca="1" si="21"/>
        <v>&gt;35&lt; 45</v>
      </c>
      <c r="AI121" s="9">
        <v>16952605</v>
      </c>
      <c r="AJ121" s="10" t="s">
        <v>70</v>
      </c>
      <c r="AK121" s="9" t="s">
        <v>600</v>
      </c>
      <c r="AL121" s="5">
        <v>43816</v>
      </c>
      <c r="AM121" s="3" t="s">
        <v>93</v>
      </c>
      <c r="AN121" s="3" t="s">
        <v>65</v>
      </c>
      <c r="AO121" s="3">
        <v>3</v>
      </c>
      <c r="AP121" s="3"/>
      <c r="AQ121" s="11">
        <v>3</v>
      </c>
      <c r="AR121" s="11">
        <v>3</v>
      </c>
      <c r="AS121" s="12">
        <f t="shared" si="22"/>
        <v>44931.75</v>
      </c>
      <c r="AT121" s="11" t="s">
        <v>135</v>
      </c>
      <c r="AU121" s="13">
        <v>3.3210000000000002</v>
      </c>
      <c r="AV121" s="14" t="s">
        <v>195</v>
      </c>
      <c r="AW121" s="15" t="s">
        <v>169</v>
      </c>
      <c r="AX121" s="16" t="s">
        <v>601</v>
      </c>
      <c r="AY121" s="14" t="s">
        <v>105</v>
      </c>
      <c r="AZ121" s="11" t="s">
        <v>171</v>
      </c>
      <c r="BA121" s="17" t="str">
        <f t="shared" si="23"/>
        <v>17001000000261673111</v>
      </c>
      <c r="BB121" s="26">
        <f t="shared" si="24"/>
        <v>20</v>
      </c>
      <c r="BC121" s="19" t="s">
        <v>602</v>
      </c>
      <c r="BD121" s="20" t="s">
        <v>73</v>
      </c>
      <c r="BE121" s="11">
        <v>1145</v>
      </c>
      <c r="BF121" s="5"/>
      <c r="BG121" s="27">
        <v>22076010</v>
      </c>
      <c r="BH121" s="27">
        <v>22076008</v>
      </c>
      <c r="BI121" s="27"/>
      <c r="BJ121" s="11" t="s">
        <v>335</v>
      </c>
      <c r="BK121" s="11" t="str">
        <f t="shared" si="25"/>
        <v>A-</v>
      </c>
      <c r="BL121" s="11" t="s">
        <v>235</v>
      </c>
    </row>
    <row r="122" spans="1:64" x14ac:dyDescent="0.25">
      <c r="A122" s="3" t="s">
        <v>74</v>
      </c>
      <c r="B122" s="4">
        <v>121</v>
      </c>
      <c r="C122" s="3" t="s">
        <v>140</v>
      </c>
      <c r="D122" s="3" t="s">
        <v>7368</v>
      </c>
      <c r="E122" s="3" t="s">
        <v>7369</v>
      </c>
      <c r="F122" s="3"/>
      <c r="G122" s="3"/>
      <c r="H122" s="3"/>
      <c r="I122" s="3" t="s">
        <v>487</v>
      </c>
      <c r="J122" s="3" t="s">
        <v>228</v>
      </c>
      <c r="K122" s="3" t="s">
        <v>123</v>
      </c>
      <c r="L122" s="3" t="s">
        <v>77</v>
      </c>
      <c r="M122" s="3" t="s">
        <v>158</v>
      </c>
      <c r="N122" s="5">
        <v>43836</v>
      </c>
      <c r="O122" s="3"/>
      <c r="P122" s="3">
        <f t="shared" ca="1" si="29"/>
        <v>-413</v>
      </c>
      <c r="Q122" s="5">
        <v>45170</v>
      </c>
      <c r="R122" s="3" t="s">
        <v>124</v>
      </c>
      <c r="S122" s="5"/>
      <c r="T122" s="6" t="s">
        <v>131</v>
      </c>
      <c r="U122" s="3" t="str">
        <f t="shared" si="15"/>
        <v>Contractuel</v>
      </c>
      <c r="V122" s="5">
        <v>45139</v>
      </c>
      <c r="W122" s="5">
        <v>45169</v>
      </c>
      <c r="Z122" s="5">
        <v>43836</v>
      </c>
      <c r="AA122" s="3">
        <f t="shared" si="16"/>
        <v>1</v>
      </c>
      <c r="AB122" s="3">
        <f t="shared" si="17"/>
        <v>2020</v>
      </c>
      <c r="AC122" s="3">
        <f t="shared" si="18"/>
        <v>2024</v>
      </c>
      <c r="AD122" s="7">
        <f t="shared" ca="1" si="19"/>
        <v>4.7805555555555559</v>
      </c>
      <c r="AE122" s="7" t="str">
        <f t="shared" ca="1" si="26"/>
        <v>&gt; 4</v>
      </c>
      <c r="AF122" s="5">
        <v>33119</v>
      </c>
      <c r="AG122" s="8">
        <f t="shared" ca="1" si="20"/>
        <v>34.145205479452052</v>
      </c>
      <c r="AH122" s="7" t="str">
        <f t="shared" ca="1" si="21"/>
        <v>&gt;25&lt; 35</v>
      </c>
      <c r="AI122" s="9">
        <v>16442471</v>
      </c>
      <c r="AJ122" s="10" t="s">
        <v>102</v>
      </c>
      <c r="AK122" s="9" t="s">
        <v>603</v>
      </c>
      <c r="AL122" s="5">
        <v>40078</v>
      </c>
      <c r="AM122" s="3" t="s">
        <v>93</v>
      </c>
      <c r="AN122" s="3" t="s">
        <v>65</v>
      </c>
      <c r="AO122" s="3">
        <v>1</v>
      </c>
      <c r="AP122" s="3"/>
      <c r="AQ122" s="11">
        <v>3</v>
      </c>
      <c r="AR122" s="11">
        <v>3</v>
      </c>
      <c r="AS122" s="12">
        <f t="shared" si="22"/>
        <v>44931.75</v>
      </c>
      <c r="AT122" s="11" t="s">
        <v>135</v>
      </c>
      <c r="AU122" s="13">
        <v>3.3210000000000002</v>
      </c>
      <c r="AV122" s="14" t="s">
        <v>195</v>
      </c>
      <c r="AW122" s="15" t="s">
        <v>169</v>
      </c>
      <c r="AX122" s="16" t="s">
        <v>604</v>
      </c>
      <c r="AY122" s="14" t="s">
        <v>79</v>
      </c>
      <c r="AZ122" s="11" t="s">
        <v>171</v>
      </c>
      <c r="BA122" s="17" t="str">
        <f t="shared" si="23"/>
        <v>17001000000286249904</v>
      </c>
      <c r="BB122" s="26">
        <f t="shared" si="24"/>
        <v>20</v>
      </c>
      <c r="BC122" s="19" t="s">
        <v>605</v>
      </c>
      <c r="BD122" s="20" t="s">
        <v>277</v>
      </c>
      <c r="BE122" s="11"/>
      <c r="BF122" s="5"/>
      <c r="BG122" s="27">
        <v>22432114</v>
      </c>
      <c r="BH122" s="27">
        <v>22184284</v>
      </c>
      <c r="BI122" s="27"/>
      <c r="BJ122" s="11" t="s">
        <v>498</v>
      </c>
      <c r="BK122" s="11" t="str">
        <f t="shared" si="25"/>
        <v>B-</v>
      </c>
      <c r="BL122" s="11" t="s">
        <v>245</v>
      </c>
    </row>
    <row r="123" spans="1:64" x14ac:dyDescent="0.25">
      <c r="A123" s="3" t="s">
        <v>74</v>
      </c>
      <c r="B123" s="4">
        <v>122</v>
      </c>
      <c r="C123" s="3" t="s">
        <v>140</v>
      </c>
      <c r="D123" s="3" t="s">
        <v>7264</v>
      </c>
      <c r="E123" s="3" t="s">
        <v>7238</v>
      </c>
      <c r="F123" s="3"/>
      <c r="G123" s="3"/>
      <c r="H123" s="3"/>
      <c r="I123" s="3"/>
      <c r="J123" s="3"/>
      <c r="K123" s="3" t="s">
        <v>123</v>
      </c>
      <c r="L123" s="3" t="s">
        <v>77</v>
      </c>
      <c r="M123" s="3" t="s">
        <v>158</v>
      </c>
      <c r="N123" s="5">
        <v>43836</v>
      </c>
      <c r="O123" s="3"/>
      <c r="P123" s="3">
        <f t="shared" ca="1" si="29"/>
        <v>-1478</v>
      </c>
      <c r="Q123" s="5">
        <v>44104</v>
      </c>
      <c r="R123" s="3" t="s">
        <v>133</v>
      </c>
      <c r="S123" s="3"/>
      <c r="T123" s="3" t="s">
        <v>131</v>
      </c>
      <c r="U123" s="3" t="str">
        <f t="shared" si="15"/>
        <v>Contractuel</v>
      </c>
      <c r="V123" s="5">
        <v>44075</v>
      </c>
      <c r="W123" s="5">
        <v>44104</v>
      </c>
      <c r="Z123" s="5">
        <v>43836</v>
      </c>
      <c r="AA123" s="3">
        <f t="shared" si="16"/>
        <v>1</v>
      </c>
      <c r="AB123" s="3">
        <f t="shared" si="17"/>
        <v>2020</v>
      </c>
      <c r="AC123" s="3">
        <f t="shared" si="18"/>
        <v>2024</v>
      </c>
      <c r="AD123" s="7">
        <f t="shared" ca="1" si="19"/>
        <v>4.7805555555555559</v>
      </c>
      <c r="AE123" s="7" t="str">
        <f t="shared" ca="1" si="26"/>
        <v>&gt; 4</v>
      </c>
      <c r="AF123" s="5">
        <v>33787</v>
      </c>
      <c r="AG123" s="8">
        <f t="shared" ca="1" si="20"/>
        <v>32.315068493150683</v>
      </c>
      <c r="AH123" s="7" t="str">
        <f t="shared" ca="1" si="21"/>
        <v>&gt;25&lt; 35</v>
      </c>
      <c r="AI123" s="9">
        <v>17284709</v>
      </c>
      <c r="AJ123" s="10" t="s">
        <v>91</v>
      </c>
      <c r="AK123" s="9">
        <v>13006337</v>
      </c>
      <c r="AL123" s="5">
        <v>41519</v>
      </c>
      <c r="AM123" s="3" t="s">
        <v>93</v>
      </c>
      <c r="AN123" s="3" t="s">
        <v>65</v>
      </c>
      <c r="AO123" s="3"/>
      <c r="AP123" s="3"/>
      <c r="AQ123" s="11">
        <v>3</v>
      </c>
      <c r="AR123" s="11">
        <v>1</v>
      </c>
      <c r="AS123" s="12">
        <f t="shared" si="22"/>
        <v>44201.25</v>
      </c>
      <c r="AT123" s="11" t="s">
        <v>135</v>
      </c>
      <c r="AU123" s="9">
        <v>3.1930000000000001</v>
      </c>
      <c r="AV123" s="14">
        <v>17</v>
      </c>
      <c r="AW123" s="15" t="s">
        <v>169</v>
      </c>
      <c r="AX123" s="16" t="s">
        <v>606</v>
      </c>
      <c r="AY123" s="14" t="s">
        <v>141</v>
      </c>
      <c r="AZ123" s="11" t="s">
        <v>171</v>
      </c>
      <c r="BA123" s="17" t="str">
        <f t="shared" si="23"/>
        <v>17001000000289195309</v>
      </c>
      <c r="BB123" s="26">
        <f t="shared" si="24"/>
        <v>20</v>
      </c>
      <c r="BC123" s="11" t="s">
        <v>607</v>
      </c>
      <c r="BD123" s="11" t="s">
        <v>100</v>
      </c>
      <c r="BE123" s="11"/>
      <c r="BF123" s="5"/>
      <c r="BG123" s="21">
        <v>92100736</v>
      </c>
      <c r="BH123" s="21"/>
      <c r="BI123" s="27"/>
      <c r="BJ123" s="11" t="s">
        <v>608</v>
      </c>
      <c r="BK123" s="11" t="str">
        <f t="shared" si="25"/>
        <v>-</v>
      </c>
      <c r="BL123" s="11"/>
    </row>
    <row r="124" spans="1:64" x14ac:dyDescent="0.25">
      <c r="A124" s="3" t="s">
        <v>74</v>
      </c>
      <c r="B124" s="4">
        <v>123</v>
      </c>
      <c r="C124" s="3" t="s">
        <v>140</v>
      </c>
      <c r="D124" s="3" t="s">
        <v>7305</v>
      </c>
      <c r="E124" s="3" t="s">
        <v>7370</v>
      </c>
      <c r="F124" s="3"/>
      <c r="G124" s="3"/>
      <c r="H124" s="3"/>
      <c r="I124" s="3" t="s">
        <v>156</v>
      </c>
      <c r="J124" s="3" t="s">
        <v>157</v>
      </c>
      <c r="K124" s="3" t="s">
        <v>123</v>
      </c>
      <c r="L124" s="3" t="s">
        <v>77</v>
      </c>
      <c r="M124" s="3" t="s">
        <v>158</v>
      </c>
      <c r="N124" s="5">
        <v>43836</v>
      </c>
      <c r="O124" s="3"/>
      <c r="P124" s="3">
        <f t="shared" ca="1" si="29"/>
        <v>-656</v>
      </c>
      <c r="Q124" s="5">
        <v>44902</v>
      </c>
      <c r="R124" s="3" t="s">
        <v>609</v>
      </c>
      <c r="S124" s="3"/>
      <c r="T124" s="6" t="s">
        <v>131</v>
      </c>
      <c r="U124" s="3" t="str">
        <f t="shared" si="15"/>
        <v>Contractuel</v>
      </c>
      <c r="V124" s="5">
        <v>44835</v>
      </c>
      <c r="W124" s="5">
        <v>44926</v>
      </c>
      <c r="Z124" s="5">
        <v>43836</v>
      </c>
      <c r="AA124" s="3">
        <f t="shared" si="16"/>
        <v>1</v>
      </c>
      <c r="AB124" s="3">
        <f t="shared" si="17"/>
        <v>2020</v>
      </c>
      <c r="AC124" s="3">
        <f t="shared" si="18"/>
        <v>2024</v>
      </c>
      <c r="AD124" s="7">
        <f t="shared" ca="1" si="19"/>
        <v>4.7805555555555559</v>
      </c>
      <c r="AE124" s="7" t="str">
        <f t="shared" ca="1" si="26"/>
        <v>&gt; 4</v>
      </c>
      <c r="AF124" s="5">
        <v>31381</v>
      </c>
      <c r="AG124" s="8">
        <f t="shared" ca="1" si="20"/>
        <v>38.906849315068492</v>
      </c>
      <c r="AH124" s="7" t="str">
        <f t="shared" ca="1" si="21"/>
        <v>&gt;35&lt; 45</v>
      </c>
      <c r="AI124" s="9">
        <v>12787048</v>
      </c>
      <c r="AJ124" s="10" t="s">
        <v>159</v>
      </c>
      <c r="AK124" s="9" t="s">
        <v>610</v>
      </c>
      <c r="AL124" s="5">
        <v>37704</v>
      </c>
      <c r="AM124" s="3" t="s">
        <v>93</v>
      </c>
      <c r="AN124" s="3" t="s">
        <v>65</v>
      </c>
      <c r="AO124" s="3"/>
      <c r="AP124" s="3"/>
      <c r="AQ124" s="11">
        <v>3</v>
      </c>
      <c r="AR124" s="11">
        <v>3</v>
      </c>
      <c r="AS124" s="12">
        <f t="shared" si="22"/>
        <v>44931.75</v>
      </c>
      <c r="AT124" s="11" t="s">
        <v>135</v>
      </c>
      <c r="AU124" s="13">
        <v>3.3210000000000002</v>
      </c>
      <c r="AV124" s="14" t="s">
        <v>195</v>
      </c>
      <c r="AW124" s="15" t="s">
        <v>169</v>
      </c>
      <c r="AX124" s="16" t="s">
        <v>611</v>
      </c>
      <c r="AY124" s="14" t="s">
        <v>612</v>
      </c>
      <c r="AZ124" s="11" t="s">
        <v>171</v>
      </c>
      <c r="BA124" s="17" t="str">
        <f t="shared" si="23"/>
        <v>17001000000120982856</v>
      </c>
      <c r="BB124" s="26">
        <f t="shared" si="24"/>
        <v>20</v>
      </c>
      <c r="BC124" s="19" t="s">
        <v>613</v>
      </c>
      <c r="BD124" s="20" t="s">
        <v>277</v>
      </c>
      <c r="BE124" s="11"/>
      <c r="BF124" s="5"/>
      <c r="BG124" s="21">
        <v>29330346</v>
      </c>
      <c r="BH124" s="21">
        <v>21698180</v>
      </c>
      <c r="BI124" s="27"/>
      <c r="BJ124" s="11" t="s">
        <v>571</v>
      </c>
      <c r="BK124" s="11" t="str">
        <f t="shared" si="25"/>
        <v>A-</v>
      </c>
      <c r="BL124" s="11"/>
    </row>
    <row r="125" spans="1:64" x14ac:dyDescent="0.25">
      <c r="A125" s="3" t="s">
        <v>74</v>
      </c>
      <c r="B125" s="4">
        <v>124</v>
      </c>
      <c r="C125" s="3" t="s">
        <v>140</v>
      </c>
      <c r="D125" s="3" t="s">
        <v>7341</v>
      </c>
      <c r="E125" s="3" t="s">
        <v>7371</v>
      </c>
      <c r="F125" s="3"/>
      <c r="G125" s="3"/>
      <c r="H125" s="3"/>
      <c r="I125" s="3"/>
      <c r="J125" s="3"/>
      <c r="K125" s="3" t="s">
        <v>123</v>
      </c>
      <c r="L125" s="3" t="s">
        <v>77</v>
      </c>
      <c r="M125" s="3" t="s">
        <v>158</v>
      </c>
      <c r="N125" s="5">
        <v>43836</v>
      </c>
      <c r="O125" s="3"/>
      <c r="P125" s="3">
        <f t="shared" ca="1" si="29"/>
        <v>-1478</v>
      </c>
      <c r="Q125" s="5">
        <v>44099</v>
      </c>
      <c r="R125" s="3" t="s">
        <v>133</v>
      </c>
      <c r="S125" s="3"/>
      <c r="T125" s="3" t="s">
        <v>131</v>
      </c>
      <c r="U125" s="3" t="str">
        <f t="shared" si="15"/>
        <v>Contractuel</v>
      </c>
      <c r="V125" s="5">
        <v>44075</v>
      </c>
      <c r="W125" s="5">
        <v>44104</v>
      </c>
      <c r="Z125" s="5">
        <v>43836</v>
      </c>
      <c r="AA125" s="3">
        <f t="shared" si="16"/>
        <v>1</v>
      </c>
      <c r="AB125" s="3">
        <f t="shared" si="17"/>
        <v>2020</v>
      </c>
      <c r="AC125" s="3">
        <f t="shared" si="18"/>
        <v>2024</v>
      </c>
      <c r="AD125" s="7">
        <f t="shared" ca="1" si="19"/>
        <v>4.7805555555555559</v>
      </c>
      <c r="AE125" s="7" t="str">
        <f t="shared" ca="1" si="26"/>
        <v>&gt; 4</v>
      </c>
      <c r="AF125" s="5">
        <v>32328</v>
      </c>
      <c r="AG125" s="8">
        <f t="shared" ca="1" si="20"/>
        <v>36.31232876712329</v>
      </c>
      <c r="AH125" s="7" t="str">
        <f t="shared" ca="1" si="21"/>
        <v>&gt;35&lt; 45</v>
      </c>
      <c r="AI125" s="9">
        <v>16067444</v>
      </c>
      <c r="AJ125" s="10" t="s">
        <v>91</v>
      </c>
      <c r="AK125" s="9" t="s">
        <v>614</v>
      </c>
      <c r="AL125" s="5">
        <v>32328</v>
      </c>
      <c r="AM125" s="3" t="s">
        <v>93</v>
      </c>
      <c r="AN125" s="3" t="s">
        <v>65</v>
      </c>
      <c r="AO125" s="3"/>
      <c r="AP125" s="3"/>
      <c r="AQ125" s="11">
        <v>3</v>
      </c>
      <c r="AR125" s="11">
        <v>1</v>
      </c>
      <c r="AS125" s="12">
        <f t="shared" si="22"/>
        <v>44201.25</v>
      </c>
      <c r="AT125" s="11" t="s">
        <v>135</v>
      </c>
      <c r="AU125" s="9">
        <v>3.1930000000000001</v>
      </c>
      <c r="AV125" s="14">
        <v>17</v>
      </c>
      <c r="AW125" s="15" t="s">
        <v>169</v>
      </c>
      <c r="AX125" s="16" t="s">
        <v>615</v>
      </c>
      <c r="AY125" s="14">
        <v>94</v>
      </c>
      <c r="AZ125" s="11" t="s">
        <v>171</v>
      </c>
      <c r="BA125" s="17" t="str">
        <f t="shared" si="23"/>
        <v>17001000000120250894</v>
      </c>
      <c r="BB125" s="26">
        <f t="shared" si="24"/>
        <v>20</v>
      </c>
      <c r="BC125" s="11" t="s">
        <v>616</v>
      </c>
      <c r="BD125" s="11" t="s">
        <v>277</v>
      </c>
      <c r="BE125" s="11"/>
      <c r="BF125" s="5"/>
      <c r="BG125" s="21">
        <v>54696722</v>
      </c>
      <c r="BH125" s="21"/>
      <c r="BI125" s="27"/>
      <c r="BJ125" s="11" t="s">
        <v>300</v>
      </c>
      <c r="BK125" s="11" t="str">
        <f t="shared" si="25"/>
        <v>-</v>
      </c>
      <c r="BL125" s="11"/>
    </row>
    <row r="126" spans="1:64" x14ac:dyDescent="0.25">
      <c r="A126" s="3" t="s">
        <v>74</v>
      </c>
      <c r="B126" s="4">
        <v>125</v>
      </c>
      <c r="C126" s="3" t="s">
        <v>140</v>
      </c>
      <c r="D126" s="3" t="s">
        <v>7372</v>
      </c>
      <c r="E126" s="3" t="s">
        <v>6991</v>
      </c>
      <c r="F126" s="3"/>
      <c r="G126" s="3"/>
      <c r="H126" s="3"/>
      <c r="I126" s="3"/>
      <c r="J126" s="3" t="s">
        <v>228</v>
      </c>
      <c r="K126" s="3" t="s">
        <v>123</v>
      </c>
      <c r="L126" s="3" t="s">
        <v>77</v>
      </c>
      <c r="M126" s="3" t="s">
        <v>158</v>
      </c>
      <c r="N126" s="5">
        <v>43836</v>
      </c>
      <c r="O126" s="3"/>
      <c r="P126" s="3">
        <f t="shared" ca="1" si="29"/>
        <v>-656</v>
      </c>
      <c r="Q126" s="5">
        <v>44841</v>
      </c>
      <c r="R126" s="3" t="s">
        <v>236</v>
      </c>
      <c r="S126" s="3"/>
      <c r="T126" s="3" t="s">
        <v>131</v>
      </c>
      <c r="U126" s="3" t="str">
        <f t="shared" si="15"/>
        <v>Contractuel</v>
      </c>
      <c r="V126" s="5">
        <v>44835</v>
      </c>
      <c r="W126" s="5">
        <v>44926</v>
      </c>
      <c r="Z126" s="5">
        <v>43836</v>
      </c>
      <c r="AA126" s="3">
        <f t="shared" si="16"/>
        <v>1</v>
      </c>
      <c r="AB126" s="3">
        <f t="shared" si="17"/>
        <v>2020</v>
      </c>
      <c r="AC126" s="3">
        <f t="shared" si="18"/>
        <v>2024</v>
      </c>
      <c r="AD126" s="7">
        <f t="shared" ca="1" si="19"/>
        <v>4.7805555555555559</v>
      </c>
      <c r="AE126" s="7" t="str">
        <f t="shared" ca="1" si="26"/>
        <v>&gt; 4</v>
      </c>
      <c r="AF126" s="5">
        <v>32899</v>
      </c>
      <c r="AG126" s="8">
        <f t="shared" ca="1" si="20"/>
        <v>34.747945205479454</v>
      </c>
      <c r="AH126" s="7" t="str">
        <f t="shared" ca="1" si="21"/>
        <v>&gt;25&lt; 35</v>
      </c>
      <c r="AI126" s="9">
        <v>16097288</v>
      </c>
      <c r="AJ126" s="10" t="s">
        <v>62</v>
      </c>
      <c r="AK126" s="9" t="s">
        <v>617</v>
      </c>
      <c r="AL126" s="5">
        <v>43330</v>
      </c>
      <c r="AM126" s="3" t="s">
        <v>93</v>
      </c>
      <c r="AN126" s="3" t="s">
        <v>65</v>
      </c>
      <c r="AO126" s="3"/>
      <c r="AP126" s="3"/>
      <c r="AQ126" s="11">
        <v>3</v>
      </c>
      <c r="AR126" s="11">
        <v>3</v>
      </c>
      <c r="AS126" s="12">
        <f t="shared" si="22"/>
        <v>44931.75</v>
      </c>
      <c r="AT126" s="11" t="s">
        <v>135</v>
      </c>
      <c r="AU126" s="9">
        <v>3.3210000000000002</v>
      </c>
      <c r="AV126" s="14" t="s">
        <v>348</v>
      </c>
      <c r="AW126" s="15" t="s">
        <v>349</v>
      </c>
      <c r="AX126" s="16" t="s">
        <v>618</v>
      </c>
      <c r="AY126" s="14" t="s">
        <v>619</v>
      </c>
      <c r="AZ126" s="11" t="s">
        <v>352</v>
      </c>
      <c r="BA126" s="17" t="str">
        <f t="shared" si="23"/>
        <v>12406000013129500731</v>
      </c>
      <c r="BB126" s="26">
        <f t="shared" si="24"/>
        <v>20</v>
      </c>
      <c r="BC126" s="31" t="s">
        <v>620</v>
      </c>
      <c r="BD126" s="11" t="s">
        <v>233</v>
      </c>
      <c r="BE126" s="11">
        <v>1095</v>
      </c>
      <c r="BF126" s="5"/>
      <c r="BG126" s="21">
        <v>97579482</v>
      </c>
      <c r="BH126" s="21">
        <v>23213441</v>
      </c>
      <c r="BI126" s="27"/>
      <c r="BJ126" s="11" t="s">
        <v>320</v>
      </c>
      <c r="BK126" s="11" t="str">
        <f t="shared" si="25"/>
        <v>B-</v>
      </c>
      <c r="BL126" s="11"/>
    </row>
    <row r="127" spans="1:64" x14ac:dyDescent="0.25">
      <c r="A127" s="3" t="s">
        <v>56</v>
      </c>
      <c r="B127" s="4">
        <v>126</v>
      </c>
      <c r="C127" s="3" t="s">
        <v>87</v>
      </c>
      <c r="D127" s="3" t="s">
        <v>7373</v>
      </c>
      <c r="E127" s="3" t="s">
        <v>7216</v>
      </c>
      <c r="F127" s="3"/>
      <c r="G127" s="3"/>
      <c r="H127" s="3"/>
      <c r="I127" s="3" t="s">
        <v>227</v>
      </c>
      <c r="J127" s="3" t="s">
        <v>228</v>
      </c>
      <c r="K127" s="3" t="s">
        <v>76</v>
      </c>
      <c r="L127" s="3" t="s">
        <v>77</v>
      </c>
      <c r="M127" s="3" t="s">
        <v>158</v>
      </c>
      <c r="N127" s="5">
        <v>43836</v>
      </c>
      <c r="O127" s="5">
        <v>45167</v>
      </c>
      <c r="P127" s="3" t="str">
        <f t="shared" ca="1" si="29"/>
        <v/>
      </c>
      <c r="Q127" s="5"/>
      <c r="R127" s="3"/>
      <c r="S127" s="5"/>
      <c r="T127" s="6" t="s">
        <v>61</v>
      </c>
      <c r="U127" s="3" t="str">
        <f t="shared" si="15"/>
        <v>Titulaire</v>
      </c>
      <c r="V127" s="5">
        <v>45167</v>
      </c>
      <c r="W127" s="5"/>
      <c r="Z127" s="5">
        <v>43836</v>
      </c>
      <c r="AA127" s="3">
        <f t="shared" si="16"/>
        <v>1</v>
      </c>
      <c r="AB127" s="3">
        <f t="shared" si="17"/>
        <v>2020</v>
      </c>
      <c r="AC127" s="3">
        <f t="shared" si="18"/>
        <v>2024</v>
      </c>
      <c r="AD127" s="7">
        <f t="shared" ca="1" si="19"/>
        <v>4.7805555555555559</v>
      </c>
      <c r="AE127" s="7" t="str">
        <f t="shared" ca="1" si="26"/>
        <v>&gt; 4</v>
      </c>
      <c r="AF127" s="5">
        <v>33985</v>
      </c>
      <c r="AG127" s="8">
        <f t="shared" ca="1" si="20"/>
        <v>31.772602739726029</v>
      </c>
      <c r="AH127" s="7" t="str">
        <f t="shared" ca="1" si="21"/>
        <v>&gt;25&lt; 35</v>
      </c>
      <c r="AI127" s="9">
        <v>16259298</v>
      </c>
      <c r="AJ127" s="10" t="s">
        <v>91</v>
      </c>
      <c r="AK127" s="9" t="s">
        <v>621</v>
      </c>
      <c r="AL127" s="5">
        <v>41444</v>
      </c>
      <c r="AM127" s="3" t="s">
        <v>93</v>
      </c>
      <c r="AN127" s="3" t="s">
        <v>94</v>
      </c>
      <c r="AO127" s="3"/>
      <c r="AP127" s="3"/>
      <c r="AQ127">
        <v>5</v>
      </c>
      <c r="AR127" s="11">
        <v>3</v>
      </c>
      <c r="AS127" s="12">
        <f t="shared" si="22"/>
        <v>44931.75</v>
      </c>
      <c r="AT127" s="11" t="s">
        <v>135</v>
      </c>
      <c r="AU127" s="13">
        <v>3.3210000000000002</v>
      </c>
      <c r="AV127" s="14">
        <v>14</v>
      </c>
      <c r="AW127" s="15" t="s">
        <v>622</v>
      </c>
      <c r="AX127" s="16">
        <v>31007054188</v>
      </c>
      <c r="AY127" s="14" t="s">
        <v>159</v>
      </c>
      <c r="AZ127" s="11" t="s">
        <v>352</v>
      </c>
      <c r="BA127" s="17" t="str">
        <f t="shared" si="23"/>
        <v>14033033100705418802</v>
      </c>
      <c r="BB127" s="26">
        <f t="shared" si="24"/>
        <v>20</v>
      </c>
      <c r="BC127" s="19" t="s">
        <v>623</v>
      </c>
      <c r="BD127" s="20" t="s">
        <v>233</v>
      </c>
      <c r="BE127" s="11">
        <v>1095</v>
      </c>
      <c r="BF127" s="5"/>
      <c r="BG127" s="21">
        <v>29717432</v>
      </c>
      <c r="BH127" s="21"/>
      <c r="BI127" s="27"/>
      <c r="BJ127" s="11" t="s">
        <v>320</v>
      </c>
      <c r="BK127" s="11" t="str">
        <f t="shared" si="25"/>
        <v>B-</v>
      </c>
      <c r="BL127" s="11" t="s">
        <v>167</v>
      </c>
    </row>
    <row r="128" spans="1:64" x14ac:dyDescent="0.25">
      <c r="A128" s="3" t="s">
        <v>56</v>
      </c>
      <c r="B128" s="4">
        <v>127</v>
      </c>
      <c r="C128" s="3" t="s">
        <v>140</v>
      </c>
      <c r="D128" s="3" t="s">
        <v>7374</v>
      </c>
      <c r="E128" s="3" t="s">
        <v>7375</v>
      </c>
      <c r="F128" s="3"/>
      <c r="G128" s="3"/>
      <c r="H128" s="3"/>
      <c r="I128" s="43" t="s">
        <v>467</v>
      </c>
      <c r="J128" s="3" t="s">
        <v>157</v>
      </c>
      <c r="K128" s="3" t="s">
        <v>123</v>
      </c>
      <c r="L128" s="3" t="s">
        <v>77</v>
      </c>
      <c r="M128" s="3" t="s">
        <v>158</v>
      </c>
      <c r="N128" s="5">
        <v>43836</v>
      </c>
      <c r="O128" s="5">
        <v>45260</v>
      </c>
      <c r="P128" s="3" t="str">
        <f t="shared" ca="1" si="29"/>
        <v/>
      </c>
      <c r="Q128" s="5"/>
      <c r="R128" s="3"/>
      <c r="S128" s="5"/>
      <c r="T128" s="36" t="s">
        <v>61</v>
      </c>
      <c r="U128" s="3" t="str">
        <f t="shared" si="15"/>
        <v>Titulaire</v>
      </c>
      <c r="V128" s="5">
        <v>45261</v>
      </c>
      <c r="W128" s="5"/>
      <c r="Z128" s="5">
        <v>43836</v>
      </c>
      <c r="AA128" s="3">
        <f t="shared" si="16"/>
        <v>1</v>
      </c>
      <c r="AB128" s="3">
        <f t="shared" si="17"/>
        <v>2020</v>
      </c>
      <c r="AC128" s="3">
        <f t="shared" si="18"/>
        <v>2024</v>
      </c>
      <c r="AD128" s="7">
        <f t="shared" ca="1" si="19"/>
        <v>4.7805555555555559</v>
      </c>
      <c r="AE128" s="7" t="str">
        <f t="shared" ca="1" si="26"/>
        <v>&gt; 4</v>
      </c>
      <c r="AF128" s="5">
        <v>29395</v>
      </c>
      <c r="AG128" s="8">
        <f t="shared" ca="1" si="20"/>
        <v>44.347945205479455</v>
      </c>
      <c r="AH128" s="7" t="str">
        <f t="shared" ca="1" si="21"/>
        <v>&gt;35&lt; 45</v>
      </c>
      <c r="AI128" s="9">
        <v>12498974</v>
      </c>
      <c r="AJ128" s="10" t="s">
        <v>79</v>
      </c>
      <c r="AK128" s="9" t="s">
        <v>624</v>
      </c>
      <c r="AL128" s="5">
        <v>43746</v>
      </c>
      <c r="AM128" s="3" t="s">
        <v>93</v>
      </c>
      <c r="AN128" s="3" t="s">
        <v>65</v>
      </c>
      <c r="AO128" s="3">
        <v>2</v>
      </c>
      <c r="AP128" s="3"/>
      <c r="AQ128">
        <v>3</v>
      </c>
      <c r="AR128" s="11">
        <v>3</v>
      </c>
      <c r="AS128" s="12">
        <f t="shared" si="22"/>
        <v>44931.75</v>
      </c>
      <c r="AT128" s="11" t="s">
        <v>135</v>
      </c>
      <c r="AU128" s="13">
        <v>3.3210000000000002</v>
      </c>
      <c r="AV128" s="14" t="s">
        <v>91</v>
      </c>
      <c r="AW128" s="15" t="s">
        <v>469</v>
      </c>
      <c r="AX128" s="16" t="s">
        <v>625</v>
      </c>
      <c r="AY128" s="14" t="s">
        <v>79</v>
      </c>
      <c r="AZ128" s="11" t="s">
        <v>191</v>
      </c>
      <c r="BA128" s="17" t="str">
        <f t="shared" si="23"/>
        <v>05046000114501254204</v>
      </c>
      <c r="BB128" s="26">
        <f t="shared" si="24"/>
        <v>20</v>
      </c>
      <c r="BC128" s="19" t="s">
        <v>626</v>
      </c>
      <c r="BD128" s="20" t="s">
        <v>233</v>
      </c>
      <c r="BE128" s="11">
        <v>1095</v>
      </c>
      <c r="BF128" s="5"/>
      <c r="BG128" s="21">
        <v>52049912</v>
      </c>
      <c r="BH128" s="21"/>
      <c r="BI128" s="27"/>
      <c r="BJ128" s="11" t="s">
        <v>320</v>
      </c>
      <c r="BK128" s="11" t="str">
        <f t="shared" si="25"/>
        <v>A-</v>
      </c>
      <c r="BL128" s="11" t="s">
        <v>245</v>
      </c>
    </row>
    <row r="129" spans="1:64" x14ac:dyDescent="0.25">
      <c r="A129" s="3" t="s">
        <v>74</v>
      </c>
      <c r="B129" s="4">
        <v>128</v>
      </c>
      <c r="C129" s="3" t="s">
        <v>140</v>
      </c>
      <c r="D129" s="3" t="s">
        <v>7208</v>
      </c>
      <c r="E129" s="3" t="s">
        <v>7240</v>
      </c>
      <c r="F129" s="3"/>
      <c r="G129" s="3"/>
      <c r="H129" s="3"/>
      <c r="I129" s="3"/>
      <c r="J129" s="3" t="s">
        <v>157</v>
      </c>
      <c r="K129" s="3" t="s">
        <v>123</v>
      </c>
      <c r="L129" s="3" t="s">
        <v>77</v>
      </c>
      <c r="M129" s="3" t="s">
        <v>158</v>
      </c>
      <c r="N129" s="5">
        <v>43836</v>
      </c>
      <c r="O129" s="3"/>
      <c r="P129" s="3">
        <f t="shared" ca="1" si="29"/>
        <v>-1021</v>
      </c>
      <c r="Q129" s="5">
        <v>44501</v>
      </c>
      <c r="R129" s="3" t="s">
        <v>133</v>
      </c>
      <c r="S129" s="3"/>
      <c r="T129" s="3" t="s">
        <v>131</v>
      </c>
      <c r="U129" s="3" t="str">
        <f t="shared" si="15"/>
        <v>Contractuel</v>
      </c>
      <c r="V129" s="5">
        <v>44501</v>
      </c>
      <c r="W129" s="5">
        <v>44561</v>
      </c>
      <c r="Z129" s="5">
        <v>43836</v>
      </c>
      <c r="AA129" s="3">
        <f t="shared" si="16"/>
        <v>1</v>
      </c>
      <c r="AB129" s="3">
        <f t="shared" si="17"/>
        <v>2020</v>
      </c>
      <c r="AC129" s="3">
        <f t="shared" si="18"/>
        <v>2024</v>
      </c>
      <c r="AD129" s="7">
        <f t="shared" ca="1" si="19"/>
        <v>4.7805555555555559</v>
      </c>
      <c r="AE129" s="7" t="str">
        <f t="shared" ca="1" si="26"/>
        <v>&gt; 4</v>
      </c>
      <c r="AF129" s="5">
        <v>27909</v>
      </c>
      <c r="AG129" s="8">
        <f t="shared" ca="1" si="20"/>
        <v>48.419178082191777</v>
      </c>
      <c r="AH129" s="7" t="str">
        <f t="shared" ca="1" si="21"/>
        <v>&gt;45&lt; 55</v>
      </c>
      <c r="AI129" s="9">
        <v>11846795</v>
      </c>
      <c r="AJ129" s="10" t="s">
        <v>159</v>
      </c>
      <c r="AK129" s="9" t="s">
        <v>627</v>
      </c>
      <c r="AL129" s="5">
        <v>42614</v>
      </c>
      <c r="AM129" s="3" t="s">
        <v>93</v>
      </c>
      <c r="AN129" s="3" t="s">
        <v>65</v>
      </c>
      <c r="AO129" s="3"/>
      <c r="AP129" s="3"/>
      <c r="AQ129" s="11">
        <v>3</v>
      </c>
      <c r="AR129" s="11">
        <v>2</v>
      </c>
      <c r="AS129" s="12">
        <f t="shared" si="22"/>
        <v>44566.5</v>
      </c>
      <c r="AT129" s="11" t="s">
        <v>135</v>
      </c>
      <c r="AU129" s="9">
        <v>3.1930000000000001</v>
      </c>
      <c r="AV129" s="14" t="s">
        <v>91</v>
      </c>
      <c r="AW129" s="15" t="s">
        <v>469</v>
      </c>
      <c r="AX129" s="16" t="s">
        <v>628</v>
      </c>
      <c r="AY129" s="14">
        <v>20</v>
      </c>
      <c r="AZ129" s="11" t="s">
        <v>191</v>
      </c>
      <c r="BA129" s="17" t="str">
        <f t="shared" si="23"/>
        <v>05046000114501256920</v>
      </c>
      <c r="BB129" s="26">
        <f t="shared" si="24"/>
        <v>20</v>
      </c>
      <c r="BC129" s="31" t="s">
        <v>629</v>
      </c>
      <c r="BD129" s="11" t="s">
        <v>233</v>
      </c>
      <c r="BE129" s="11">
        <v>1095</v>
      </c>
      <c r="BF129" s="5"/>
      <c r="BG129" s="21">
        <v>56557044</v>
      </c>
      <c r="BH129" s="21"/>
      <c r="BI129" s="27"/>
      <c r="BJ129" s="11" t="s">
        <v>233</v>
      </c>
      <c r="BK129" s="11" t="str">
        <f t="shared" si="25"/>
        <v>A-</v>
      </c>
      <c r="BL129" s="11"/>
    </row>
    <row r="130" spans="1:64" x14ac:dyDescent="0.25">
      <c r="A130" s="3" t="s">
        <v>74</v>
      </c>
      <c r="B130" s="4">
        <v>129</v>
      </c>
      <c r="C130" s="3" t="s">
        <v>140</v>
      </c>
      <c r="D130" s="3" t="s">
        <v>7376</v>
      </c>
      <c r="E130" s="3" t="s">
        <v>7377</v>
      </c>
      <c r="F130" s="3"/>
      <c r="G130" s="3"/>
      <c r="H130" s="3"/>
      <c r="I130" s="3"/>
      <c r="J130" s="3"/>
      <c r="K130" s="3" t="s">
        <v>123</v>
      </c>
      <c r="L130" s="3" t="s">
        <v>77</v>
      </c>
      <c r="M130" s="3" t="s">
        <v>158</v>
      </c>
      <c r="N130" s="5">
        <v>43836</v>
      </c>
      <c r="O130" s="3"/>
      <c r="P130" s="3">
        <f t="shared" ca="1" si="29"/>
        <v>-1661</v>
      </c>
      <c r="Q130" s="5">
        <v>43893</v>
      </c>
      <c r="R130" s="3" t="s">
        <v>133</v>
      </c>
      <c r="S130" s="3"/>
      <c r="T130" s="3" t="s">
        <v>131</v>
      </c>
      <c r="U130" s="3" t="str">
        <f t="shared" ref="U130:U193" si="30">IF(T130="CDI","Titulaire","Contractuel")</f>
        <v>Contractuel</v>
      </c>
      <c r="V130" s="5">
        <v>43862</v>
      </c>
      <c r="W130" s="5">
        <v>43921</v>
      </c>
      <c r="Z130" s="5">
        <v>43836</v>
      </c>
      <c r="AA130" s="3">
        <f t="shared" ref="AA130:AA193" si="31">MONTH(N130)</f>
        <v>1</v>
      </c>
      <c r="AB130" s="3">
        <f t="shared" ref="AB130:AB193" si="32">IF(N130="","",YEAR(N130))</f>
        <v>2020</v>
      </c>
      <c r="AC130" s="3">
        <f t="shared" ref="AC130:AC193" si="33">AB130+4</f>
        <v>2024</v>
      </c>
      <c r="AD130" s="7">
        <f t="shared" ref="AD130:AD193" ca="1" si="34">IF(A130="Non",(DAYS360(N130,Q130)/360),(DAYS360(N130,TODAY())/360))</f>
        <v>4.7805555555555559</v>
      </c>
      <c r="AE130" s="7" t="str">
        <f t="shared" ca="1" si="26"/>
        <v>&gt; 4</v>
      </c>
      <c r="AF130" s="5">
        <v>34192</v>
      </c>
      <c r="AG130" s="8">
        <f t="shared" ref="AG130:AG193" ca="1" si="35">(TODAY()-AF130)/365</f>
        <v>31.205479452054796</v>
      </c>
      <c r="AH130" s="7" t="str">
        <f t="shared" ref="AH130:AH193" ca="1" si="36">+IF(AG130&lt;25,"&lt; 25",IF(AND(AG130&gt;=25,AG130&lt;35),"&gt;25&lt; 35",IF(AND(AG130&gt;=35,AG130&lt;45),"&gt;35&lt; 45",IF(AND(AG130&gt;=45,AG130&lt;=55),"&gt;45&lt; 55",IF(AG130&gt;55,"&gt; 55")))))</f>
        <v>&gt;25&lt; 35</v>
      </c>
      <c r="AI130" s="9">
        <v>16601279</v>
      </c>
      <c r="AJ130" s="10" t="s">
        <v>62</v>
      </c>
      <c r="AK130" s="9" t="s">
        <v>630</v>
      </c>
      <c r="AL130" s="5">
        <v>40828</v>
      </c>
      <c r="AM130" s="3" t="s">
        <v>93</v>
      </c>
      <c r="AN130" s="3" t="s">
        <v>65</v>
      </c>
      <c r="AO130" s="3"/>
      <c r="AP130" s="3"/>
      <c r="AQ130" s="11">
        <v>3</v>
      </c>
      <c r="AR130" s="11">
        <v>1</v>
      </c>
      <c r="AS130" s="12">
        <f t="shared" ref="AS130:AS193" si="37">N130+(365.25*AR130)</f>
        <v>44201.25</v>
      </c>
      <c r="AT130" s="11" t="s">
        <v>135</v>
      </c>
      <c r="AU130" s="9">
        <v>3.1930000000000001</v>
      </c>
      <c r="AV130" s="14">
        <v>17</v>
      </c>
      <c r="AW130" s="15" t="s">
        <v>169</v>
      </c>
      <c r="AX130" s="16" t="s">
        <v>631</v>
      </c>
      <c r="AY130" s="14">
        <v>12</v>
      </c>
      <c r="AZ130" s="11" t="s">
        <v>171</v>
      </c>
      <c r="BA130" s="17" t="str">
        <f t="shared" ref="BA130:BA193" si="38">CONCATENATE(AV130,AW130,AX130,AY130)</f>
        <v>17001000000227047312</v>
      </c>
      <c r="BB130" s="26">
        <f t="shared" ref="BB130:BB193" si="39">LEN(BA130)</f>
        <v>20</v>
      </c>
      <c r="BC130" s="11" t="s">
        <v>632</v>
      </c>
      <c r="BD130" s="11" t="s">
        <v>100</v>
      </c>
      <c r="BE130" s="11"/>
      <c r="BF130" s="5"/>
      <c r="BG130" s="27"/>
      <c r="BH130" s="27"/>
      <c r="BI130" s="27"/>
      <c r="BJ130" s="11"/>
      <c r="BK130" s="11" t="str">
        <f t="shared" ref="BK130:BK193" si="40">IF(K130="CADRE","CADRE",CONCATENATE(J130,"-",H130))</f>
        <v>-</v>
      </c>
      <c r="BL130" s="11"/>
    </row>
    <row r="131" spans="1:64" x14ac:dyDescent="0.25">
      <c r="A131" s="3" t="s">
        <v>74</v>
      </c>
      <c r="B131" s="4">
        <v>130</v>
      </c>
      <c r="C131" s="3" t="s">
        <v>57</v>
      </c>
      <c r="D131" s="3" t="s">
        <v>7378</v>
      </c>
      <c r="E131" s="3" t="s">
        <v>7379</v>
      </c>
      <c r="F131" s="30"/>
      <c r="G131" s="3"/>
      <c r="H131" s="3"/>
      <c r="I131" s="3"/>
      <c r="J131" s="3"/>
      <c r="K131" s="3" t="s">
        <v>59</v>
      </c>
      <c r="L131" s="3" t="s">
        <v>634</v>
      </c>
      <c r="M131" s="3" t="s">
        <v>633</v>
      </c>
      <c r="N131" s="5">
        <v>43836</v>
      </c>
      <c r="O131" s="3" t="str">
        <f t="shared" ref="O131" ca="1" si="41">IF(AD131&gt;=4,IF(T131="CDD","OK",""),"")</f>
        <v/>
      </c>
      <c r="P131" s="3" t="str">
        <f t="shared" ca="1" si="29"/>
        <v/>
      </c>
      <c r="Q131" s="5">
        <v>44868</v>
      </c>
      <c r="R131" s="3" t="s">
        <v>115</v>
      </c>
      <c r="S131" s="3"/>
      <c r="T131" s="3" t="s">
        <v>61</v>
      </c>
      <c r="U131" s="3" t="str">
        <f t="shared" si="30"/>
        <v>Titulaire</v>
      </c>
      <c r="V131" s="5"/>
      <c r="W131" s="5"/>
      <c r="Z131" s="5">
        <v>43836</v>
      </c>
      <c r="AA131" s="3">
        <f t="shared" si="31"/>
        <v>1</v>
      </c>
      <c r="AB131" s="3">
        <f t="shared" si="32"/>
        <v>2020</v>
      </c>
      <c r="AC131" s="3">
        <f t="shared" si="33"/>
        <v>2024</v>
      </c>
      <c r="AD131" s="7">
        <f t="shared" ca="1" si="34"/>
        <v>4.7805555555555559</v>
      </c>
      <c r="AE131" s="7" t="str">
        <f t="shared" ref="AE131:AE194" ca="1" si="42">+IF(AD131&lt;1,"&lt; 1",IF(AND(AD131&gt;=1,AD131&lt;2),"&lt; 2",IF(AND(AD131&gt;=2,AD131&lt;3),"&lt; 3",IF(AND(AD131&gt;=3,AD131&lt;=4),"&lt; 4",IF(AD131&gt;4,"&gt; 4")))))</f>
        <v>&gt; 4</v>
      </c>
      <c r="AF131" s="5">
        <v>25828</v>
      </c>
      <c r="AG131" s="8">
        <f t="shared" ca="1" si="35"/>
        <v>54.12054794520548</v>
      </c>
      <c r="AH131" s="7" t="str">
        <f t="shared" ca="1" si="36"/>
        <v>&gt;45&lt; 55</v>
      </c>
      <c r="AI131" s="9">
        <v>11603328</v>
      </c>
      <c r="AJ131" s="10" t="s">
        <v>70</v>
      </c>
      <c r="AK131" s="9" t="s">
        <v>635</v>
      </c>
      <c r="AL131" s="5">
        <v>41954</v>
      </c>
      <c r="AM131" s="3" t="s">
        <v>64</v>
      </c>
      <c r="AN131" s="3" t="s">
        <v>65</v>
      </c>
      <c r="AO131" s="3">
        <v>3</v>
      </c>
      <c r="AP131" s="3"/>
      <c r="AQ131" s="11"/>
      <c r="AR131" s="11">
        <v>3</v>
      </c>
      <c r="AS131" s="12">
        <f t="shared" si="37"/>
        <v>44931.75</v>
      </c>
      <c r="AT131" s="11" t="s">
        <v>66</v>
      </c>
      <c r="AU131" s="44"/>
      <c r="AV131" s="14" t="s">
        <v>150</v>
      </c>
      <c r="AW131" s="15" t="s">
        <v>636</v>
      </c>
      <c r="AX131" s="16" t="s">
        <v>637</v>
      </c>
      <c r="AY131" s="14" t="s">
        <v>351</v>
      </c>
      <c r="AZ131" s="11" t="s">
        <v>154</v>
      </c>
      <c r="BA131" s="17" t="str">
        <f t="shared" si="38"/>
        <v>14008008100703903418</v>
      </c>
      <c r="BB131" s="26">
        <f t="shared" si="39"/>
        <v>20</v>
      </c>
      <c r="BC131" s="31" t="s">
        <v>638</v>
      </c>
      <c r="BD131" s="11" t="s">
        <v>207</v>
      </c>
      <c r="BE131" s="11">
        <v>2082</v>
      </c>
      <c r="BF131" s="5"/>
      <c r="BG131" s="21">
        <v>97835001</v>
      </c>
      <c r="BH131" s="21"/>
      <c r="BI131" s="27">
        <v>98139388</v>
      </c>
      <c r="BJ131" s="11"/>
      <c r="BK131" s="11" t="str">
        <f t="shared" si="40"/>
        <v>CADRE</v>
      </c>
      <c r="BL131" s="11"/>
    </row>
    <row r="132" spans="1:64" x14ac:dyDescent="0.25">
      <c r="A132" s="3" t="s">
        <v>74</v>
      </c>
      <c r="B132" s="4">
        <v>131</v>
      </c>
      <c r="C132" s="3" t="s">
        <v>57</v>
      </c>
      <c r="D132" s="3" t="s">
        <v>7380</v>
      </c>
      <c r="E132" s="3" t="s">
        <v>7381</v>
      </c>
      <c r="F132" s="3"/>
      <c r="G132" s="3"/>
      <c r="H132" s="3"/>
      <c r="I132" s="3"/>
      <c r="J132" s="3"/>
      <c r="K132" s="3" t="s">
        <v>123</v>
      </c>
      <c r="L132" s="3" t="s">
        <v>77</v>
      </c>
      <c r="M132" s="3" t="s">
        <v>132</v>
      </c>
      <c r="N132" s="5">
        <v>43843</v>
      </c>
      <c r="O132" s="3"/>
      <c r="P132" s="3">
        <f t="shared" ca="1" si="29"/>
        <v>-1661</v>
      </c>
      <c r="Q132" s="5">
        <v>43892</v>
      </c>
      <c r="R132" s="3" t="s">
        <v>133</v>
      </c>
      <c r="S132" s="3"/>
      <c r="T132" s="3" t="s">
        <v>131</v>
      </c>
      <c r="U132" s="3" t="str">
        <f t="shared" si="30"/>
        <v>Contractuel</v>
      </c>
      <c r="V132" s="5">
        <v>43862</v>
      </c>
      <c r="W132" s="5">
        <v>43921</v>
      </c>
      <c r="Z132" s="5">
        <v>43843</v>
      </c>
      <c r="AA132" s="3">
        <f t="shared" si="31"/>
        <v>1</v>
      </c>
      <c r="AB132" s="3">
        <f t="shared" si="32"/>
        <v>2020</v>
      </c>
      <c r="AC132" s="3">
        <f t="shared" si="33"/>
        <v>2024</v>
      </c>
      <c r="AD132" s="7">
        <f t="shared" ca="1" si="34"/>
        <v>4.7611111111111111</v>
      </c>
      <c r="AE132" s="7" t="str">
        <f t="shared" ca="1" si="42"/>
        <v>&gt; 4</v>
      </c>
      <c r="AF132" s="5">
        <v>30432</v>
      </c>
      <c r="AG132" s="8">
        <f t="shared" ca="1" si="35"/>
        <v>41.506849315068493</v>
      </c>
      <c r="AH132" s="7" t="str">
        <f t="shared" ca="1" si="36"/>
        <v>&gt;35&lt; 45</v>
      </c>
      <c r="AI132" s="9">
        <v>16066020</v>
      </c>
      <c r="AJ132" s="10" t="s">
        <v>141</v>
      </c>
      <c r="AK132" s="9" t="s">
        <v>639</v>
      </c>
      <c r="AL132" s="5">
        <v>40926</v>
      </c>
      <c r="AM132" s="3" t="s">
        <v>64</v>
      </c>
      <c r="AN132" s="3" t="s">
        <v>65</v>
      </c>
      <c r="AO132" s="3"/>
      <c r="AP132" s="3"/>
      <c r="AQ132" s="11">
        <v>3</v>
      </c>
      <c r="AR132" s="11">
        <v>1</v>
      </c>
      <c r="AS132" s="12">
        <f t="shared" si="37"/>
        <v>44208.25</v>
      </c>
      <c r="AT132" s="11" t="s">
        <v>135</v>
      </c>
      <c r="AU132" s="9">
        <v>3.1930000000000001</v>
      </c>
      <c r="AV132" s="14">
        <v>17</v>
      </c>
      <c r="AW132" s="15" t="s">
        <v>169</v>
      </c>
      <c r="AX132" s="16" t="s">
        <v>640</v>
      </c>
      <c r="AY132" s="14">
        <v>92</v>
      </c>
      <c r="AZ132" s="11" t="s">
        <v>171</v>
      </c>
      <c r="BA132" s="17" t="str">
        <f t="shared" si="38"/>
        <v>17001000000289868392</v>
      </c>
      <c r="BB132" s="26">
        <f t="shared" si="39"/>
        <v>20</v>
      </c>
      <c r="BC132" s="11" t="s">
        <v>641</v>
      </c>
      <c r="BD132" s="11" t="s">
        <v>277</v>
      </c>
      <c r="BE132" s="11"/>
      <c r="BF132" s="5"/>
      <c r="BG132" s="27">
        <v>29586541</v>
      </c>
      <c r="BH132" s="27">
        <v>28584370</v>
      </c>
      <c r="BI132" s="27"/>
      <c r="BJ132" s="11" t="s">
        <v>642</v>
      </c>
      <c r="BK132" s="11" t="str">
        <f t="shared" si="40"/>
        <v>-</v>
      </c>
      <c r="BL132" s="11"/>
    </row>
    <row r="133" spans="1:64" x14ac:dyDescent="0.25">
      <c r="A133" s="3" t="s">
        <v>74</v>
      </c>
      <c r="B133" s="4">
        <v>132</v>
      </c>
      <c r="C133" s="3" t="s">
        <v>57</v>
      </c>
      <c r="D133" s="3" t="s">
        <v>7382</v>
      </c>
      <c r="E133" s="3" t="s">
        <v>7383</v>
      </c>
      <c r="F133" s="3"/>
      <c r="G133" s="3"/>
      <c r="H133" s="3"/>
      <c r="I133" s="3"/>
      <c r="J133" s="3"/>
      <c r="K133" s="3" t="s">
        <v>123</v>
      </c>
      <c r="L133" s="3" t="s">
        <v>77</v>
      </c>
      <c r="M133" s="3" t="s">
        <v>132</v>
      </c>
      <c r="N133" s="5">
        <v>43843</v>
      </c>
      <c r="O133" s="3"/>
      <c r="P133" s="3">
        <f t="shared" ca="1" si="29"/>
        <v>-1478</v>
      </c>
      <c r="Q133" s="5">
        <v>44088</v>
      </c>
      <c r="R133" s="3" t="s">
        <v>133</v>
      </c>
      <c r="S133" s="3"/>
      <c r="T133" s="3" t="s">
        <v>131</v>
      </c>
      <c r="U133" s="3" t="str">
        <f t="shared" si="30"/>
        <v>Contractuel</v>
      </c>
      <c r="V133" s="5">
        <v>44075</v>
      </c>
      <c r="W133" s="5">
        <v>44104</v>
      </c>
      <c r="Z133" s="5">
        <v>43843</v>
      </c>
      <c r="AA133" s="3">
        <f t="shared" si="31"/>
        <v>1</v>
      </c>
      <c r="AB133" s="3">
        <f t="shared" si="32"/>
        <v>2020</v>
      </c>
      <c r="AC133" s="3">
        <f t="shared" si="33"/>
        <v>2024</v>
      </c>
      <c r="AD133" s="7">
        <f t="shared" ca="1" si="34"/>
        <v>4.7611111111111111</v>
      </c>
      <c r="AE133" s="7" t="str">
        <f t="shared" ca="1" si="42"/>
        <v>&gt; 4</v>
      </c>
      <c r="AF133" s="5">
        <v>34868</v>
      </c>
      <c r="AG133" s="8">
        <f t="shared" ca="1" si="35"/>
        <v>29.353424657534248</v>
      </c>
      <c r="AH133" s="7" t="str">
        <f t="shared" ca="1" si="36"/>
        <v>&gt;25&lt; 35</v>
      </c>
      <c r="AI133" s="9">
        <v>16540206</v>
      </c>
      <c r="AJ133" s="10" t="s">
        <v>141</v>
      </c>
      <c r="AK133" s="9" t="s">
        <v>643</v>
      </c>
      <c r="AL133" s="5">
        <v>43069</v>
      </c>
      <c r="AM133" s="3" t="s">
        <v>64</v>
      </c>
      <c r="AN133" s="3" t="s">
        <v>94</v>
      </c>
      <c r="AO133" s="3"/>
      <c r="AP133" s="3"/>
      <c r="AQ133" s="11">
        <v>3</v>
      </c>
      <c r="AR133" s="11">
        <v>1</v>
      </c>
      <c r="AS133" s="12">
        <f t="shared" si="37"/>
        <v>44208.25</v>
      </c>
      <c r="AT133" s="11" t="s">
        <v>135</v>
      </c>
      <c r="AU133" s="9">
        <v>3.1930000000000001</v>
      </c>
      <c r="AV133" s="14">
        <v>20</v>
      </c>
      <c r="AW133" s="15" t="s">
        <v>644</v>
      </c>
      <c r="AX133" s="16">
        <v>22200507496</v>
      </c>
      <c r="AY133" s="14">
        <v>14</v>
      </c>
      <c r="AZ133" s="11" t="s">
        <v>645</v>
      </c>
      <c r="BA133" s="17" t="str">
        <f t="shared" si="38"/>
        <v>20022222220050749614</v>
      </c>
      <c r="BB133" s="26">
        <f t="shared" si="39"/>
        <v>20</v>
      </c>
      <c r="BC133" s="11" t="s">
        <v>646</v>
      </c>
      <c r="BD133" s="11" t="s">
        <v>100</v>
      </c>
      <c r="BE133" s="11"/>
      <c r="BF133" s="5"/>
      <c r="BG133" s="21">
        <v>23461811</v>
      </c>
      <c r="BH133" s="21">
        <v>50465195</v>
      </c>
      <c r="BI133" s="27"/>
      <c r="BJ133" s="11" t="s">
        <v>647</v>
      </c>
      <c r="BK133" s="11" t="str">
        <f t="shared" si="40"/>
        <v>-</v>
      </c>
      <c r="BL133" s="11"/>
    </row>
    <row r="134" spans="1:64" x14ac:dyDescent="0.25">
      <c r="A134" s="3" t="s">
        <v>56</v>
      </c>
      <c r="B134" s="4">
        <v>133</v>
      </c>
      <c r="C134" s="3" t="s">
        <v>140</v>
      </c>
      <c r="D134" s="3" t="s">
        <v>7192</v>
      </c>
      <c r="E134" s="3" t="s">
        <v>7384</v>
      </c>
      <c r="F134" s="3"/>
      <c r="G134" s="3"/>
      <c r="H134" s="3"/>
      <c r="I134" s="3" t="s">
        <v>156</v>
      </c>
      <c r="J134" s="3" t="s">
        <v>157</v>
      </c>
      <c r="K134" s="3" t="s">
        <v>123</v>
      </c>
      <c r="L134" s="3" t="s">
        <v>77</v>
      </c>
      <c r="M134" s="3" t="s">
        <v>158</v>
      </c>
      <c r="N134" s="5">
        <v>43843</v>
      </c>
      <c r="O134" s="5">
        <v>45260</v>
      </c>
      <c r="P134" s="3" t="str">
        <f t="shared" ca="1" si="29"/>
        <v/>
      </c>
      <c r="Q134" s="5"/>
      <c r="R134" s="3"/>
      <c r="S134" s="5"/>
      <c r="T134" s="36" t="s">
        <v>61</v>
      </c>
      <c r="U134" s="3" t="str">
        <f t="shared" si="30"/>
        <v>Titulaire</v>
      </c>
      <c r="V134" s="5">
        <v>45261</v>
      </c>
      <c r="W134" s="5"/>
      <c r="Z134" s="5">
        <v>43843</v>
      </c>
      <c r="AA134" s="3">
        <f t="shared" si="31"/>
        <v>1</v>
      </c>
      <c r="AB134" s="3">
        <f t="shared" si="32"/>
        <v>2020</v>
      </c>
      <c r="AC134" s="3">
        <f t="shared" si="33"/>
        <v>2024</v>
      </c>
      <c r="AD134" s="7">
        <f t="shared" ca="1" si="34"/>
        <v>4.7611111111111111</v>
      </c>
      <c r="AE134" s="7" t="str">
        <f t="shared" ca="1" si="42"/>
        <v>&gt; 4</v>
      </c>
      <c r="AF134" s="5">
        <v>29703</v>
      </c>
      <c r="AG134" s="8">
        <f t="shared" ca="1" si="35"/>
        <v>43.504109589041093</v>
      </c>
      <c r="AH134" s="7" t="str">
        <f t="shared" ca="1" si="36"/>
        <v>&gt;35&lt; 45</v>
      </c>
      <c r="AI134" s="9">
        <v>12493028</v>
      </c>
      <c r="AJ134" s="10" t="s">
        <v>62</v>
      </c>
      <c r="AK134" s="9" t="s">
        <v>648</v>
      </c>
      <c r="AL134" s="5">
        <v>41565</v>
      </c>
      <c r="AM134" s="3" t="s">
        <v>93</v>
      </c>
      <c r="AN134" s="3" t="s">
        <v>65</v>
      </c>
      <c r="AO134" s="3"/>
      <c r="AP134" s="3"/>
      <c r="AQ134">
        <v>3</v>
      </c>
      <c r="AR134" s="11">
        <v>3</v>
      </c>
      <c r="AS134" s="12">
        <f t="shared" si="37"/>
        <v>44938.75</v>
      </c>
      <c r="AT134" s="11" t="s">
        <v>135</v>
      </c>
      <c r="AU134" s="13">
        <v>3.3210000000000002</v>
      </c>
      <c r="AV134" s="14" t="s">
        <v>161</v>
      </c>
      <c r="AW134" s="15" t="s">
        <v>223</v>
      </c>
      <c r="AX134" s="16" t="s">
        <v>649</v>
      </c>
      <c r="AY134" s="14" t="s">
        <v>351</v>
      </c>
      <c r="AZ134" s="11" t="s">
        <v>164</v>
      </c>
      <c r="BA134" s="17" t="str">
        <f t="shared" si="38"/>
        <v>25166000000108594318</v>
      </c>
      <c r="BB134" s="26">
        <f t="shared" si="39"/>
        <v>20</v>
      </c>
      <c r="BC134" s="19" t="s">
        <v>650</v>
      </c>
      <c r="BD134" s="20" t="s">
        <v>100</v>
      </c>
      <c r="BE134" s="11"/>
      <c r="BF134" s="5"/>
      <c r="BG134" s="21">
        <v>52105092</v>
      </c>
      <c r="BH134" s="21">
        <v>51791597</v>
      </c>
      <c r="BI134" s="27"/>
      <c r="BJ134" s="11" t="s">
        <v>651</v>
      </c>
      <c r="BK134" s="11" t="str">
        <f t="shared" si="40"/>
        <v>A-</v>
      </c>
      <c r="BL134" s="11" t="s">
        <v>200</v>
      </c>
    </row>
    <row r="135" spans="1:64" x14ac:dyDescent="0.25">
      <c r="A135" s="3" t="s">
        <v>74</v>
      </c>
      <c r="B135" s="4">
        <v>134</v>
      </c>
      <c r="C135" s="3" t="s">
        <v>140</v>
      </c>
      <c r="D135" s="3" t="s">
        <v>7385</v>
      </c>
      <c r="E135" s="3" t="s">
        <v>7386</v>
      </c>
      <c r="F135" s="3"/>
      <c r="G135" s="3"/>
      <c r="H135" s="3"/>
      <c r="I135" s="3" t="s">
        <v>515</v>
      </c>
      <c r="J135" s="3" t="s">
        <v>228</v>
      </c>
      <c r="K135" s="3" t="s">
        <v>123</v>
      </c>
      <c r="L135" s="3" t="s">
        <v>77</v>
      </c>
      <c r="M135" s="3" t="s">
        <v>158</v>
      </c>
      <c r="N135" s="5">
        <v>43843</v>
      </c>
      <c r="O135" s="3"/>
      <c r="P135" s="3">
        <f t="shared" ca="1" si="29"/>
        <v>-322</v>
      </c>
      <c r="Q135" s="5">
        <v>45260</v>
      </c>
      <c r="R135" s="3" t="s">
        <v>236</v>
      </c>
      <c r="S135" s="5"/>
      <c r="T135" s="6" t="s">
        <v>131</v>
      </c>
      <c r="U135" s="3" t="str">
        <f t="shared" si="30"/>
        <v>Contractuel</v>
      </c>
      <c r="V135" s="5">
        <v>45231</v>
      </c>
      <c r="W135" s="5">
        <v>45260</v>
      </c>
      <c r="Z135" s="5">
        <v>43843</v>
      </c>
      <c r="AA135" s="3">
        <f t="shared" si="31"/>
        <v>1</v>
      </c>
      <c r="AB135" s="3">
        <f t="shared" si="32"/>
        <v>2020</v>
      </c>
      <c r="AC135" s="3">
        <f t="shared" si="33"/>
        <v>2024</v>
      </c>
      <c r="AD135" s="7">
        <f t="shared" ca="1" si="34"/>
        <v>4.7611111111111111</v>
      </c>
      <c r="AE135" s="7" t="str">
        <f t="shared" ca="1" si="42"/>
        <v>&gt; 4</v>
      </c>
      <c r="AF135" s="5">
        <v>27730</v>
      </c>
      <c r="AG135" s="8">
        <f t="shared" ca="1" si="35"/>
        <v>48.909589041095892</v>
      </c>
      <c r="AH135" s="7" t="str">
        <f t="shared" ca="1" si="36"/>
        <v>&gt;45&lt; 55</v>
      </c>
      <c r="AI135" s="9">
        <v>11995854</v>
      </c>
      <c r="AJ135" s="10" t="s">
        <v>91</v>
      </c>
      <c r="AK135" s="9" t="s">
        <v>652</v>
      </c>
      <c r="AL135" s="5">
        <v>42521</v>
      </c>
      <c r="AM135" s="3" t="s">
        <v>93</v>
      </c>
      <c r="AN135" s="3" t="s">
        <v>65</v>
      </c>
      <c r="AO135" s="3">
        <v>4</v>
      </c>
      <c r="AP135" s="3"/>
      <c r="AQ135" s="11">
        <v>3</v>
      </c>
      <c r="AR135" s="11">
        <v>3</v>
      </c>
      <c r="AS135" s="12">
        <f t="shared" si="37"/>
        <v>44938.75</v>
      </c>
      <c r="AT135" s="11" t="s">
        <v>135</v>
      </c>
      <c r="AU135" s="13">
        <v>3.3210000000000002</v>
      </c>
      <c r="AV135" s="14" t="s">
        <v>62</v>
      </c>
      <c r="AW135" s="15" t="s">
        <v>259</v>
      </c>
      <c r="AX135" s="16" t="s">
        <v>653</v>
      </c>
      <c r="AY135" s="14" t="s">
        <v>574</v>
      </c>
      <c r="AZ135" s="11" t="s">
        <v>85</v>
      </c>
      <c r="BA135" s="17" t="str">
        <f t="shared" si="38"/>
        <v>01036081111021760662</v>
      </c>
      <c r="BB135" s="26">
        <f t="shared" si="39"/>
        <v>20</v>
      </c>
      <c r="BC135" s="19" t="s">
        <v>654</v>
      </c>
      <c r="BD135" s="20" t="s">
        <v>100</v>
      </c>
      <c r="BE135" s="11"/>
      <c r="BF135" s="5"/>
      <c r="BG135" s="21">
        <v>97419949</v>
      </c>
      <c r="BH135" s="21">
        <v>22630835</v>
      </c>
      <c r="BI135" s="27"/>
      <c r="BJ135" s="11" t="s">
        <v>608</v>
      </c>
      <c r="BK135" s="11" t="str">
        <f t="shared" si="40"/>
        <v>B-</v>
      </c>
      <c r="BL135" s="11" t="s">
        <v>200</v>
      </c>
    </row>
    <row r="136" spans="1:64" x14ac:dyDescent="0.25">
      <c r="A136" s="3" t="s">
        <v>74</v>
      </c>
      <c r="B136" s="4">
        <v>135</v>
      </c>
      <c r="C136" s="3" t="s">
        <v>87</v>
      </c>
      <c r="D136" s="3" t="s">
        <v>7387</v>
      </c>
      <c r="E136" s="3" t="s">
        <v>7388</v>
      </c>
      <c r="F136" s="3"/>
      <c r="G136" s="3"/>
      <c r="H136" s="3"/>
      <c r="I136" s="3" t="s">
        <v>515</v>
      </c>
      <c r="J136" s="3" t="s">
        <v>228</v>
      </c>
      <c r="K136" s="3" t="s">
        <v>123</v>
      </c>
      <c r="L136" s="3" t="s">
        <v>77</v>
      </c>
      <c r="M136" s="3" t="s">
        <v>158</v>
      </c>
      <c r="N136" s="5">
        <v>43843</v>
      </c>
      <c r="O136" s="3"/>
      <c r="P136" s="3">
        <f t="shared" ca="1" si="29"/>
        <v>-322</v>
      </c>
      <c r="Q136" s="5">
        <v>45260</v>
      </c>
      <c r="R136" s="3" t="s">
        <v>236</v>
      </c>
      <c r="S136" s="5"/>
      <c r="T136" s="6" t="s">
        <v>131</v>
      </c>
      <c r="U136" s="3" t="str">
        <f t="shared" si="30"/>
        <v>Contractuel</v>
      </c>
      <c r="V136" s="5">
        <v>45231</v>
      </c>
      <c r="W136" s="5">
        <v>45260</v>
      </c>
      <c r="Z136" s="5">
        <v>43843</v>
      </c>
      <c r="AA136" s="3">
        <f t="shared" si="31"/>
        <v>1</v>
      </c>
      <c r="AB136" s="3">
        <f t="shared" si="32"/>
        <v>2020</v>
      </c>
      <c r="AC136" s="3">
        <f t="shared" si="33"/>
        <v>2024</v>
      </c>
      <c r="AD136" s="7">
        <f t="shared" ca="1" si="34"/>
        <v>4.7611111111111111</v>
      </c>
      <c r="AE136" s="7" t="str">
        <f t="shared" ca="1" si="42"/>
        <v>&gt; 4</v>
      </c>
      <c r="AF136" s="5">
        <v>33954</v>
      </c>
      <c r="AG136" s="8">
        <f t="shared" ca="1" si="35"/>
        <v>31.857534246575341</v>
      </c>
      <c r="AH136" s="7" t="str">
        <f t="shared" ca="1" si="36"/>
        <v>&gt;25&lt; 35</v>
      </c>
      <c r="AI136" s="9">
        <v>16628517</v>
      </c>
      <c r="AJ136" s="10" t="s">
        <v>102</v>
      </c>
      <c r="AK136" s="9" t="s">
        <v>655</v>
      </c>
      <c r="AL136" s="5">
        <v>39968</v>
      </c>
      <c r="AM136" s="3" t="s">
        <v>93</v>
      </c>
      <c r="AN136" s="3" t="s">
        <v>94</v>
      </c>
      <c r="AO136" s="3"/>
      <c r="AP136" s="3"/>
      <c r="AQ136" s="11">
        <v>3</v>
      </c>
      <c r="AR136" s="11">
        <v>3</v>
      </c>
      <c r="AS136" s="12">
        <f t="shared" si="37"/>
        <v>44938.75</v>
      </c>
      <c r="AT136" s="11" t="s">
        <v>135</v>
      </c>
      <c r="AU136" s="13">
        <v>3.3210000000000002</v>
      </c>
      <c r="AV136" s="14" t="s">
        <v>195</v>
      </c>
      <c r="AW136" s="15" t="s">
        <v>169</v>
      </c>
      <c r="AX136" s="16" t="s">
        <v>656</v>
      </c>
      <c r="AY136" s="14" t="s">
        <v>657</v>
      </c>
      <c r="AZ136" s="11" t="s">
        <v>171</v>
      </c>
      <c r="BA136" s="17" t="str">
        <f t="shared" si="38"/>
        <v>17001000000122514389</v>
      </c>
      <c r="BB136" s="26">
        <f t="shared" si="39"/>
        <v>20</v>
      </c>
      <c r="BC136" s="19" t="s">
        <v>658</v>
      </c>
      <c r="BD136" s="20" t="s">
        <v>277</v>
      </c>
      <c r="BE136" s="11">
        <v>2010</v>
      </c>
      <c r="BF136" s="5"/>
      <c r="BG136" s="21">
        <v>93717311</v>
      </c>
      <c r="BH136" s="21">
        <v>96838734</v>
      </c>
      <c r="BI136" s="27"/>
      <c r="BJ136" s="11" t="s">
        <v>533</v>
      </c>
      <c r="BK136" s="11" t="str">
        <f t="shared" si="40"/>
        <v>B-</v>
      </c>
      <c r="BL136" s="11" t="s">
        <v>245</v>
      </c>
    </row>
    <row r="137" spans="1:64" x14ac:dyDescent="0.25">
      <c r="A137" s="3" t="s">
        <v>56</v>
      </c>
      <c r="B137" s="4">
        <v>136</v>
      </c>
      <c r="C137" s="3" t="s">
        <v>140</v>
      </c>
      <c r="D137" s="3" t="s">
        <v>7389</v>
      </c>
      <c r="E137" s="3" t="s">
        <v>7390</v>
      </c>
      <c r="F137" s="3"/>
      <c r="G137" s="3"/>
      <c r="H137" s="36"/>
      <c r="I137" s="3" t="s">
        <v>156</v>
      </c>
      <c r="J137" s="3" t="s">
        <v>157</v>
      </c>
      <c r="K137" s="3" t="s">
        <v>123</v>
      </c>
      <c r="L137" s="3" t="s">
        <v>77</v>
      </c>
      <c r="M137" s="3" t="s">
        <v>158</v>
      </c>
      <c r="N137" s="5">
        <v>43843</v>
      </c>
      <c r="O137" s="5">
        <v>45260</v>
      </c>
      <c r="P137" s="3" t="str">
        <f t="shared" ca="1" si="29"/>
        <v/>
      </c>
      <c r="Q137" s="5"/>
      <c r="R137" s="3"/>
      <c r="S137" s="5"/>
      <c r="T137" s="36" t="s">
        <v>61</v>
      </c>
      <c r="U137" s="3" t="str">
        <f t="shared" si="30"/>
        <v>Titulaire</v>
      </c>
      <c r="V137" s="5">
        <v>45261</v>
      </c>
      <c r="W137" s="5"/>
      <c r="Z137" s="5">
        <v>43843</v>
      </c>
      <c r="AA137" s="3">
        <f t="shared" si="31"/>
        <v>1</v>
      </c>
      <c r="AB137" s="3">
        <f t="shared" si="32"/>
        <v>2020</v>
      </c>
      <c r="AC137" s="3">
        <f t="shared" si="33"/>
        <v>2024</v>
      </c>
      <c r="AD137" s="7">
        <f t="shared" ca="1" si="34"/>
        <v>4.7611111111111111</v>
      </c>
      <c r="AE137" s="7" t="str">
        <f t="shared" ca="1" si="42"/>
        <v>&gt; 4</v>
      </c>
      <c r="AF137" s="5">
        <v>32619</v>
      </c>
      <c r="AG137" s="8">
        <f t="shared" ca="1" si="35"/>
        <v>35.515068493150686</v>
      </c>
      <c r="AH137" s="7" t="str">
        <f t="shared" ca="1" si="36"/>
        <v>&gt;35&lt; 45</v>
      </c>
      <c r="AI137" s="9">
        <v>16183349</v>
      </c>
      <c r="AJ137" s="10" t="s">
        <v>102</v>
      </c>
      <c r="AK137" s="9" t="s">
        <v>659</v>
      </c>
      <c r="AL137" s="5">
        <v>42615</v>
      </c>
      <c r="AM137" s="3" t="s">
        <v>93</v>
      </c>
      <c r="AN137" s="3" t="s">
        <v>65</v>
      </c>
      <c r="AO137" s="3">
        <v>1</v>
      </c>
      <c r="AP137" s="3"/>
      <c r="AQ137">
        <v>3</v>
      </c>
      <c r="AR137" s="11">
        <v>3</v>
      </c>
      <c r="AS137" s="12">
        <f t="shared" si="37"/>
        <v>44938.75</v>
      </c>
      <c r="AT137" s="11" t="s">
        <v>135</v>
      </c>
      <c r="AU137" s="13">
        <v>3.3210000000000002</v>
      </c>
      <c r="AV137" s="14" t="s">
        <v>195</v>
      </c>
      <c r="AW137" s="15" t="s">
        <v>169</v>
      </c>
      <c r="AX137" s="16" t="s">
        <v>660</v>
      </c>
      <c r="AY137" s="14" t="s">
        <v>661</v>
      </c>
      <c r="AZ137" s="11" t="s">
        <v>171</v>
      </c>
      <c r="BA137" s="17" t="str">
        <f t="shared" si="38"/>
        <v>17001000000289516864</v>
      </c>
      <c r="BB137" s="26">
        <f t="shared" si="39"/>
        <v>20</v>
      </c>
      <c r="BC137" s="19" t="s">
        <v>662</v>
      </c>
      <c r="BD137" s="20" t="s">
        <v>663</v>
      </c>
      <c r="BE137" s="11">
        <v>5050</v>
      </c>
      <c r="BF137" s="5"/>
      <c r="BG137" s="21">
        <v>24977382</v>
      </c>
      <c r="BH137" s="21">
        <v>56499440</v>
      </c>
      <c r="BI137" s="27"/>
      <c r="BJ137" s="11" t="s">
        <v>199</v>
      </c>
      <c r="BK137" s="11" t="str">
        <f t="shared" si="40"/>
        <v>A-</v>
      </c>
      <c r="BL137" s="11" t="s">
        <v>235</v>
      </c>
    </row>
    <row r="138" spans="1:64" x14ac:dyDescent="0.25">
      <c r="A138" s="3" t="s">
        <v>74</v>
      </c>
      <c r="B138" s="4">
        <v>137</v>
      </c>
      <c r="C138" s="3" t="s">
        <v>87</v>
      </c>
      <c r="D138" s="3" t="s">
        <v>7309</v>
      </c>
      <c r="E138" s="3" t="s">
        <v>7391</v>
      </c>
      <c r="F138" s="3"/>
      <c r="G138" s="3"/>
      <c r="H138" s="3"/>
      <c r="I138" s="3"/>
      <c r="J138" s="3"/>
      <c r="K138" s="3" t="s">
        <v>123</v>
      </c>
      <c r="L138" s="3" t="s">
        <v>77</v>
      </c>
      <c r="M138" s="3" t="s">
        <v>158</v>
      </c>
      <c r="N138" s="5">
        <v>43843</v>
      </c>
      <c r="O138" s="3"/>
      <c r="P138" s="3">
        <f t="shared" ca="1" si="29"/>
        <v>-1570</v>
      </c>
      <c r="Q138" s="5">
        <v>43987</v>
      </c>
      <c r="R138" s="3" t="s">
        <v>133</v>
      </c>
      <c r="S138" s="3"/>
      <c r="T138" s="3" t="s">
        <v>131</v>
      </c>
      <c r="U138" s="3" t="str">
        <f t="shared" si="30"/>
        <v>Contractuel</v>
      </c>
      <c r="V138" s="5">
        <v>43983</v>
      </c>
      <c r="W138" s="5">
        <v>44012</v>
      </c>
      <c r="Z138" s="5">
        <v>43843</v>
      </c>
      <c r="AA138" s="3">
        <f t="shared" si="31"/>
        <v>1</v>
      </c>
      <c r="AB138" s="3">
        <f t="shared" si="32"/>
        <v>2020</v>
      </c>
      <c r="AC138" s="3">
        <f t="shared" si="33"/>
        <v>2024</v>
      </c>
      <c r="AD138" s="7">
        <f t="shared" ca="1" si="34"/>
        <v>4.7611111111111111</v>
      </c>
      <c r="AE138" s="7" t="str">
        <f t="shared" ca="1" si="42"/>
        <v>&gt; 4</v>
      </c>
      <c r="AF138" s="5">
        <v>36007</v>
      </c>
      <c r="AG138" s="8">
        <f t="shared" ca="1" si="35"/>
        <v>26.232876712328768</v>
      </c>
      <c r="AH138" s="7" t="str">
        <f t="shared" ca="1" si="36"/>
        <v>&gt;25&lt; 35</v>
      </c>
      <c r="AI138" s="45"/>
      <c r="AJ138" s="34"/>
      <c r="AK138" s="9">
        <v>13639493</v>
      </c>
      <c r="AL138" s="5">
        <v>42682</v>
      </c>
      <c r="AM138" s="3" t="s">
        <v>93</v>
      </c>
      <c r="AN138" s="3" t="s">
        <v>94</v>
      </c>
      <c r="AO138" s="3"/>
      <c r="AP138" s="3"/>
      <c r="AQ138" s="11">
        <v>3</v>
      </c>
      <c r="AR138" s="11">
        <v>1</v>
      </c>
      <c r="AS138" s="12">
        <f t="shared" si="37"/>
        <v>44208.25</v>
      </c>
      <c r="AT138" s="11" t="s">
        <v>135</v>
      </c>
      <c r="AU138" s="9">
        <v>3.1930000000000001</v>
      </c>
      <c r="AV138" s="14" t="s">
        <v>126</v>
      </c>
      <c r="AW138" s="15" t="s">
        <v>664</v>
      </c>
      <c r="AX138" s="16">
        <v>35105523157</v>
      </c>
      <c r="AY138" s="14">
        <v>10</v>
      </c>
      <c r="AZ138" s="11" t="s">
        <v>145</v>
      </c>
      <c r="BA138" s="17" t="str">
        <f t="shared" si="38"/>
        <v>07077013510552315710</v>
      </c>
      <c r="BB138" s="26">
        <f t="shared" si="39"/>
        <v>20</v>
      </c>
      <c r="BC138" s="11" t="s">
        <v>665</v>
      </c>
      <c r="BD138" s="11" t="s">
        <v>446</v>
      </c>
      <c r="BE138" s="11"/>
      <c r="BF138" s="5"/>
      <c r="BG138" s="27">
        <v>58853899</v>
      </c>
      <c r="BH138" s="27">
        <v>96112346</v>
      </c>
      <c r="BI138" s="27"/>
      <c r="BJ138" s="11" t="s">
        <v>666</v>
      </c>
      <c r="BK138" s="11" t="str">
        <f t="shared" si="40"/>
        <v>-</v>
      </c>
      <c r="BL138" s="11"/>
    </row>
    <row r="139" spans="1:64" x14ac:dyDescent="0.25">
      <c r="A139" s="3" t="s">
        <v>74</v>
      </c>
      <c r="B139" s="4">
        <v>138</v>
      </c>
      <c r="C139" s="3" t="s">
        <v>87</v>
      </c>
      <c r="D139" s="3" t="s">
        <v>1656</v>
      </c>
      <c r="E139" s="3" t="s">
        <v>7311</v>
      </c>
      <c r="F139" s="3"/>
      <c r="G139" s="3"/>
      <c r="H139" s="3"/>
      <c r="I139" s="3"/>
      <c r="J139" s="3" t="s">
        <v>228</v>
      </c>
      <c r="K139" s="3" t="s">
        <v>123</v>
      </c>
      <c r="L139" s="3" t="s">
        <v>77</v>
      </c>
      <c r="M139" s="3" t="s">
        <v>158</v>
      </c>
      <c r="N139" s="5">
        <v>43843</v>
      </c>
      <c r="O139" s="3"/>
      <c r="P139" s="3">
        <f t="shared" ca="1" si="29"/>
        <v>-1174</v>
      </c>
      <c r="Q139" s="5">
        <v>44390</v>
      </c>
      <c r="R139" s="3" t="s">
        <v>133</v>
      </c>
      <c r="S139" s="3"/>
      <c r="T139" s="3" t="s">
        <v>131</v>
      </c>
      <c r="U139" s="3" t="str">
        <f t="shared" si="30"/>
        <v>Contractuel</v>
      </c>
      <c r="V139" s="5">
        <v>44348</v>
      </c>
      <c r="W139" s="5">
        <v>44408</v>
      </c>
      <c r="Z139" s="5">
        <v>43843</v>
      </c>
      <c r="AA139" s="3">
        <f t="shared" si="31"/>
        <v>1</v>
      </c>
      <c r="AB139" s="3">
        <f t="shared" si="32"/>
        <v>2020</v>
      </c>
      <c r="AC139" s="3">
        <f t="shared" si="33"/>
        <v>2024</v>
      </c>
      <c r="AD139" s="7">
        <f t="shared" ca="1" si="34"/>
        <v>4.7611111111111111</v>
      </c>
      <c r="AE139" s="7" t="str">
        <f t="shared" ca="1" si="42"/>
        <v>&gt; 4</v>
      </c>
      <c r="AF139" s="5">
        <v>35835</v>
      </c>
      <c r="AG139" s="8">
        <f t="shared" ca="1" si="35"/>
        <v>26.704109589041096</v>
      </c>
      <c r="AH139" s="7" t="str">
        <f t="shared" ca="1" si="36"/>
        <v>&gt;25&lt; 35</v>
      </c>
      <c r="AI139" s="9">
        <v>16882658</v>
      </c>
      <c r="AJ139" s="10" t="s">
        <v>67</v>
      </c>
      <c r="AK139" s="9">
        <v>11655966</v>
      </c>
      <c r="AL139" s="5">
        <v>42180</v>
      </c>
      <c r="AM139" s="3" t="s">
        <v>93</v>
      </c>
      <c r="AN139" s="3" t="s">
        <v>94</v>
      </c>
      <c r="AO139" s="3"/>
      <c r="AP139" s="3"/>
      <c r="AQ139" s="11">
        <v>3</v>
      </c>
      <c r="AR139" s="11">
        <v>2</v>
      </c>
      <c r="AS139" s="12">
        <f t="shared" si="37"/>
        <v>44573.5</v>
      </c>
      <c r="AT139" s="11" t="s">
        <v>135</v>
      </c>
      <c r="AU139" s="9">
        <v>3.1930000000000001</v>
      </c>
      <c r="AV139" s="14" t="s">
        <v>91</v>
      </c>
      <c r="AW139" s="15" t="s">
        <v>469</v>
      </c>
      <c r="AX139" s="16" t="s">
        <v>667</v>
      </c>
      <c r="AY139" s="14">
        <v>29</v>
      </c>
      <c r="AZ139" s="11" t="s">
        <v>191</v>
      </c>
      <c r="BA139" s="17" t="str">
        <f t="shared" si="38"/>
        <v>05046000114501237229</v>
      </c>
      <c r="BB139" s="26">
        <f t="shared" si="39"/>
        <v>20</v>
      </c>
      <c r="BC139" s="31" t="s">
        <v>668</v>
      </c>
      <c r="BD139" s="11" t="s">
        <v>100</v>
      </c>
      <c r="BE139" s="11">
        <v>1095</v>
      </c>
      <c r="BF139" s="5"/>
      <c r="BG139" s="27">
        <v>58838504</v>
      </c>
      <c r="BH139" s="27">
        <v>20249450</v>
      </c>
      <c r="BI139" s="27"/>
      <c r="BJ139" s="11" t="s">
        <v>320</v>
      </c>
      <c r="BK139" s="11" t="str">
        <f t="shared" si="40"/>
        <v>B-</v>
      </c>
      <c r="BL139" s="11"/>
    </row>
    <row r="140" spans="1:64" x14ac:dyDescent="0.25">
      <c r="A140" s="3" t="s">
        <v>74</v>
      </c>
      <c r="B140" s="4">
        <v>139</v>
      </c>
      <c r="C140" s="3" t="s">
        <v>87</v>
      </c>
      <c r="D140" s="3" t="s">
        <v>7392</v>
      </c>
      <c r="E140" s="3" t="s">
        <v>7393</v>
      </c>
      <c r="F140" s="3"/>
      <c r="G140" s="3"/>
      <c r="H140" s="3"/>
      <c r="I140" s="3"/>
      <c r="J140" s="3" t="s">
        <v>157</v>
      </c>
      <c r="K140" s="3" t="s">
        <v>123</v>
      </c>
      <c r="L140" s="3" t="s">
        <v>77</v>
      </c>
      <c r="M140" s="3" t="s">
        <v>158</v>
      </c>
      <c r="N140" s="5">
        <v>43843</v>
      </c>
      <c r="O140" s="3"/>
      <c r="P140" s="3">
        <f t="shared" ca="1" si="29"/>
        <v>-962</v>
      </c>
      <c r="Q140" s="5">
        <v>44604</v>
      </c>
      <c r="R140" s="3" t="s">
        <v>133</v>
      </c>
      <c r="S140" s="3"/>
      <c r="T140" s="3" t="s">
        <v>131</v>
      </c>
      <c r="U140" s="3" t="str">
        <f t="shared" si="30"/>
        <v>Contractuel</v>
      </c>
      <c r="V140" s="5">
        <v>44562</v>
      </c>
      <c r="W140" s="5">
        <v>44620</v>
      </c>
      <c r="Z140" s="5">
        <v>43843</v>
      </c>
      <c r="AA140" s="3">
        <f t="shared" si="31"/>
        <v>1</v>
      </c>
      <c r="AB140" s="3">
        <f t="shared" si="32"/>
        <v>2020</v>
      </c>
      <c r="AC140" s="3">
        <f t="shared" si="33"/>
        <v>2024</v>
      </c>
      <c r="AD140" s="7">
        <f t="shared" ca="1" si="34"/>
        <v>4.7611111111111111</v>
      </c>
      <c r="AE140" s="7" t="str">
        <f t="shared" ca="1" si="42"/>
        <v>&gt; 4</v>
      </c>
      <c r="AF140" s="5">
        <v>33166</v>
      </c>
      <c r="AG140" s="8">
        <f t="shared" ca="1" si="35"/>
        <v>34.016438356164386</v>
      </c>
      <c r="AH140" s="7" t="str">
        <f t="shared" ca="1" si="36"/>
        <v>&gt;25&lt; 35</v>
      </c>
      <c r="AI140" s="9">
        <v>16282732</v>
      </c>
      <c r="AJ140" s="10" t="s">
        <v>62</v>
      </c>
      <c r="AK140" s="9" t="s">
        <v>669</v>
      </c>
      <c r="AL140" s="5">
        <v>39275</v>
      </c>
      <c r="AM140" s="3" t="s">
        <v>93</v>
      </c>
      <c r="AN140" s="3" t="s">
        <v>94</v>
      </c>
      <c r="AO140" s="3"/>
      <c r="AP140" s="3"/>
      <c r="AQ140" s="11">
        <v>3</v>
      </c>
      <c r="AR140" s="11">
        <v>2</v>
      </c>
      <c r="AS140" s="12">
        <f t="shared" si="37"/>
        <v>44573.5</v>
      </c>
      <c r="AT140" s="11" t="s">
        <v>135</v>
      </c>
      <c r="AU140" s="9">
        <v>3.1930000000000001</v>
      </c>
      <c r="AV140" s="14" t="s">
        <v>195</v>
      </c>
      <c r="AW140" s="15" t="s">
        <v>169</v>
      </c>
      <c r="AX140" s="16" t="s">
        <v>670</v>
      </c>
      <c r="AY140" s="14" t="s">
        <v>671</v>
      </c>
      <c r="AZ140" s="11" t="s">
        <v>171</v>
      </c>
      <c r="BA140" s="17" t="str">
        <f t="shared" si="38"/>
        <v>17001000000141509123</v>
      </c>
      <c r="BB140" s="26">
        <f t="shared" si="39"/>
        <v>20</v>
      </c>
      <c r="BC140" s="31" t="s">
        <v>672</v>
      </c>
      <c r="BD140" s="11" t="s">
        <v>452</v>
      </c>
      <c r="BE140" s="11">
        <v>2021</v>
      </c>
      <c r="BF140" s="5"/>
      <c r="BG140" s="21">
        <v>23727577</v>
      </c>
      <c r="BH140" s="21">
        <v>50655460</v>
      </c>
      <c r="BI140" s="27"/>
      <c r="BJ140" s="11" t="s">
        <v>642</v>
      </c>
      <c r="BK140" s="11" t="str">
        <f t="shared" si="40"/>
        <v>A-</v>
      </c>
      <c r="BL140" s="11"/>
    </row>
    <row r="141" spans="1:64" x14ac:dyDescent="0.25">
      <c r="A141" s="3" t="s">
        <v>74</v>
      </c>
      <c r="B141" s="4">
        <v>140</v>
      </c>
      <c r="C141" s="3" t="s">
        <v>140</v>
      </c>
      <c r="D141" s="3" t="s">
        <v>7394</v>
      </c>
      <c r="E141" s="3" t="s">
        <v>7395</v>
      </c>
      <c r="F141" s="3"/>
      <c r="G141" s="3"/>
      <c r="H141" s="3"/>
      <c r="I141" s="3"/>
      <c r="J141" s="3" t="s">
        <v>157</v>
      </c>
      <c r="K141" s="3" t="s">
        <v>123</v>
      </c>
      <c r="L141" s="3" t="s">
        <v>77</v>
      </c>
      <c r="M141" s="3" t="s">
        <v>158</v>
      </c>
      <c r="N141" s="5">
        <v>43843</v>
      </c>
      <c r="O141" s="3"/>
      <c r="P141" s="3">
        <f t="shared" ca="1" si="29"/>
        <v>-748</v>
      </c>
      <c r="Q141" s="5">
        <v>44743</v>
      </c>
      <c r="R141" s="3" t="s">
        <v>236</v>
      </c>
      <c r="S141" s="3"/>
      <c r="T141" s="3" t="s">
        <v>131</v>
      </c>
      <c r="U141" s="3" t="str">
        <f t="shared" si="30"/>
        <v>Contractuel</v>
      </c>
      <c r="V141" s="5">
        <v>44743</v>
      </c>
      <c r="W141" s="5">
        <v>44834</v>
      </c>
      <c r="Z141" s="5">
        <v>43843</v>
      </c>
      <c r="AA141" s="3">
        <f t="shared" si="31"/>
        <v>1</v>
      </c>
      <c r="AB141" s="3">
        <f t="shared" si="32"/>
        <v>2020</v>
      </c>
      <c r="AC141" s="3">
        <f t="shared" si="33"/>
        <v>2024</v>
      </c>
      <c r="AD141" s="7">
        <f t="shared" ca="1" si="34"/>
        <v>4.7611111111111111</v>
      </c>
      <c r="AE141" s="7" t="str">
        <f t="shared" ca="1" si="42"/>
        <v>&gt; 4</v>
      </c>
      <c r="AF141" s="5">
        <v>29850</v>
      </c>
      <c r="AG141" s="8">
        <f t="shared" ca="1" si="35"/>
        <v>43.101369863013701</v>
      </c>
      <c r="AH141" s="7" t="str">
        <f t="shared" ca="1" si="36"/>
        <v>&gt;35&lt; 45</v>
      </c>
      <c r="AI141" s="9">
        <v>12492834</v>
      </c>
      <c r="AJ141" s="10" t="s">
        <v>126</v>
      </c>
      <c r="AK141" s="9" t="s">
        <v>673</v>
      </c>
      <c r="AL141" s="5">
        <v>42408</v>
      </c>
      <c r="AM141" s="3" t="s">
        <v>93</v>
      </c>
      <c r="AN141" s="3" t="s">
        <v>65</v>
      </c>
      <c r="AO141" s="3">
        <v>4</v>
      </c>
      <c r="AP141" s="3"/>
      <c r="AQ141" s="11">
        <v>3</v>
      </c>
      <c r="AR141" s="11">
        <v>3</v>
      </c>
      <c r="AS141" s="12">
        <f t="shared" si="37"/>
        <v>44938.75</v>
      </c>
      <c r="AT141" s="11" t="s">
        <v>135</v>
      </c>
      <c r="AU141" s="9">
        <v>3.3210000000000002</v>
      </c>
      <c r="AV141" s="14" t="s">
        <v>79</v>
      </c>
      <c r="AW141" s="15" t="s">
        <v>549</v>
      </c>
      <c r="AX141" s="16" t="s">
        <v>674</v>
      </c>
      <c r="AY141" s="14" t="s">
        <v>675</v>
      </c>
      <c r="AZ141" s="11" t="s">
        <v>128</v>
      </c>
      <c r="BA141" s="17" t="str">
        <f t="shared" si="38"/>
        <v>04075160006183649029</v>
      </c>
      <c r="BB141" s="26">
        <f t="shared" si="39"/>
        <v>20</v>
      </c>
      <c r="BC141" s="31" t="s">
        <v>676</v>
      </c>
      <c r="BD141" s="11" t="s">
        <v>100</v>
      </c>
      <c r="BE141" s="11">
        <v>1095</v>
      </c>
      <c r="BF141" s="5"/>
      <c r="BG141" s="21">
        <v>24020536</v>
      </c>
      <c r="BH141" s="21">
        <v>98939862</v>
      </c>
      <c r="BI141" s="27"/>
      <c r="BJ141" s="11" t="s">
        <v>677</v>
      </c>
      <c r="BK141" s="11" t="str">
        <f t="shared" si="40"/>
        <v>A-</v>
      </c>
      <c r="BL141" s="11"/>
    </row>
    <row r="142" spans="1:64" x14ac:dyDescent="0.25">
      <c r="A142" s="3" t="s">
        <v>74</v>
      </c>
      <c r="B142" s="4">
        <v>141</v>
      </c>
      <c r="C142" s="3" t="s">
        <v>140</v>
      </c>
      <c r="D142" s="3" t="s">
        <v>7325</v>
      </c>
      <c r="E142" s="3" t="s">
        <v>7231</v>
      </c>
      <c r="F142" s="3"/>
      <c r="G142" s="3"/>
      <c r="H142" s="3"/>
      <c r="I142" s="3"/>
      <c r="J142" s="3"/>
      <c r="K142" s="3" t="s">
        <v>123</v>
      </c>
      <c r="L142" s="3" t="s">
        <v>77</v>
      </c>
      <c r="M142" s="3" t="s">
        <v>132</v>
      </c>
      <c r="N142" s="5">
        <v>43843</v>
      </c>
      <c r="O142" s="3"/>
      <c r="P142" s="3">
        <f t="shared" ca="1" si="29"/>
        <v>-1721</v>
      </c>
      <c r="Q142" s="5">
        <v>43847</v>
      </c>
      <c r="R142" s="3" t="s">
        <v>236</v>
      </c>
      <c r="S142" s="3"/>
      <c r="T142" s="3" t="s">
        <v>131</v>
      </c>
      <c r="U142" s="3" t="str">
        <f t="shared" si="30"/>
        <v>Contractuel</v>
      </c>
      <c r="V142" s="5">
        <v>43843</v>
      </c>
      <c r="W142" s="5">
        <v>43861</v>
      </c>
      <c r="Z142" s="5">
        <v>43843</v>
      </c>
      <c r="AA142" s="3">
        <f t="shared" si="31"/>
        <v>1</v>
      </c>
      <c r="AB142" s="3">
        <f t="shared" si="32"/>
        <v>2020</v>
      </c>
      <c r="AC142" s="3">
        <f t="shared" si="33"/>
        <v>2024</v>
      </c>
      <c r="AD142" s="7">
        <f t="shared" ca="1" si="34"/>
        <v>4.7611111111111111</v>
      </c>
      <c r="AE142" s="7" t="str">
        <f t="shared" ca="1" si="42"/>
        <v>&gt; 4</v>
      </c>
      <c r="AF142" s="5">
        <v>33371</v>
      </c>
      <c r="AG142" s="8">
        <f t="shared" ca="1" si="35"/>
        <v>33.454794520547942</v>
      </c>
      <c r="AH142" s="7" t="str">
        <f t="shared" ca="1" si="36"/>
        <v>&gt;25&lt; 35</v>
      </c>
      <c r="AI142" s="9">
        <v>16278427</v>
      </c>
      <c r="AJ142" s="10" t="s">
        <v>141</v>
      </c>
      <c r="AK142" s="9" t="s">
        <v>678</v>
      </c>
      <c r="AL142" s="5">
        <v>43711</v>
      </c>
      <c r="AM142" s="3" t="s">
        <v>93</v>
      </c>
      <c r="AN142" s="3" t="s">
        <v>65</v>
      </c>
      <c r="AO142" s="3">
        <v>1</v>
      </c>
      <c r="AP142" s="3"/>
      <c r="AQ142" s="11">
        <v>3</v>
      </c>
      <c r="AR142" s="11">
        <v>1</v>
      </c>
      <c r="AS142" s="12">
        <f t="shared" si="37"/>
        <v>44208.25</v>
      </c>
      <c r="AT142" s="11" t="s">
        <v>135</v>
      </c>
      <c r="AU142" s="9">
        <v>3.1930000000000001</v>
      </c>
      <c r="AV142" s="14" t="s">
        <v>62</v>
      </c>
      <c r="AW142" s="15" t="s">
        <v>174</v>
      </c>
      <c r="AX142" s="16">
        <v>41130133847</v>
      </c>
      <c r="AY142" s="14">
        <v>84</v>
      </c>
      <c r="AZ142" s="11" t="s">
        <v>85</v>
      </c>
      <c r="BA142" s="17" t="str">
        <f t="shared" si="38"/>
        <v>01072104113013384784</v>
      </c>
      <c r="BB142" s="26">
        <f t="shared" si="39"/>
        <v>20</v>
      </c>
      <c r="BC142" s="11" t="s">
        <v>679</v>
      </c>
      <c r="BD142" s="11" t="s">
        <v>100</v>
      </c>
      <c r="BE142" s="11"/>
      <c r="BF142" s="5"/>
      <c r="BG142" s="27">
        <v>27059350</v>
      </c>
      <c r="BH142" s="27">
        <v>21575891</v>
      </c>
      <c r="BI142" s="27"/>
      <c r="BJ142" s="11"/>
      <c r="BK142" s="11" t="str">
        <f t="shared" si="40"/>
        <v>-</v>
      </c>
      <c r="BL142" s="11"/>
    </row>
    <row r="143" spans="1:64" x14ac:dyDescent="0.25">
      <c r="A143" s="3" t="s">
        <v>74</v>
      </c>
      <c r="B143" s="4">
        <v>142</v>
      </c>
      <c r="C143" s="3" t="s">
        <v>140</v>
      </c>
      <c r="D143" s="3" t="s">
        <v>7396</v>
      </c>
      <c r="E143" s="3" t="s">
        <v>7288</v>
      </c>
      <c r="F143" s="3"/>
      <c r="G143" s="3"/>
      <c r="H143" s="3"/>
      <c r="I143" s="3"/>
      <c r="J143" s="3"/>
      <c r="K143" s="3" t="s">
        <v>123</v>
      </c>
      <c r="L143" s="3" t="s">
        <v>77</v>
      </c>
      <c r="M143" s="3" t="s">
        <v>158</v>
      </c>
      <c r="N143" s="5">
        <v>43843</v>
      </c>
      <c r="O143" s="3"/>
      <c r="P143" s="3">
        <f t="shared" ca="1" si="29"/>
        <v>-1570</v>
      </c>
      <c r="Q143" s="5">
        <v>44012</v>
      </c>
      <c r="R143" s="3" t="s">
        <v>289</v>
      </c>
      <c r="S143" s="3"/>
      <c r="T143" s="3" t="s">
        <v>131</v>
      </c>
      <c r="U143" s="3" t="str">
        <f t="shared" si="30"/>
        <v>Contractuel</v>
      </c>
      <c r="V143" s="5">
        <v>43983</v>
      </c>
      <c r="W143" s="5">
        <v>44012</v>
      </c>
      <c r="Z143" s="5">
        <v>43843</v>
      </c>
      <c r="AA143" s="3">
        <f t="shared" si="31"/>
        <v>1</v>
      </c>
      <c r="AB143" s="3">
        <f t="shared" si="32"/>
        <v>2020</v>
      </c>
      <c r="AC143" s="3">
        <f t="shared" si="33"/>
        <v>2024</v>
      </c>
      <c r="AD143" s="7">
        <f t="shared" ca="1" si="34"/>
        <v>4.7611111111111111</v>
      </c>
      <c r="AE143" s="7" t="str">
        <f t="shared" ca="1" si="42"/>
        <v>&gt; 4</v>
      </c>
      <c r="AF143" s="5">
        <v>32356</v>
      </c>
      <c r="AG143" s="8">
        <f t="shared" ca="1" si="35"/>
        <v>36.235616438356168</v>
      </c>
      <c r="AH143" s="7" t="str">
        <f t="shared" ca="1" si="36"/>
        <v>&gt;35&lt; 45</v>
      </c>
      <c r="AI143" s="9">
        <v>16256015</v>
      </c>
      <c r="AJ143" s="10" t="s">
        <v>70</v>
      </c>
      <c r="AK143" s="9" t="s">
        <v>680</v>
      </c>
      <c r="AL143" s="5">
        <v>41193</v>
      </c>
      <c r="AM143" s="3" t="s">
        <v>93</v>
      </c>
      <c r="AN143" s="3" t="s">
        <v>65</v>
      </c>
      <c r="AO143" s="3">
        <v>1</v>
      </c>
      <c r="AP143" s="3"/>
      <c r="AQ143" s="11">
        <v>3</v>
      </c>
      <c r="AR143" s="11">
        <v>1</v>
      </c>
      <c r="AS143" s="12">
        <f t="shared" si="37"/>
        <v>44208.25</v>
      </c>
      <c r="AT143" s="11" t="s">
        <v>135</v>
      </c>
      <c r="AU143" s="9">
        <v>3.1930000000000001</v>
      </c>
      <c r="AV143" s="14">
        <v>17</v>
      </c>
      <c r="AW143" s="15" t="s">
        <v>169</v>
      </c>
      <c r="AX143" s="16" t="s">
        <v>681</v>
      </c>
      <c r="AY143" s="14">
        <v>42</v>
      </c>
      <c r="AZ143" s="11" t="s">
        <v>171</v>
      </c>
      <c r="BA143" s="17" t="str">
        <f t="shared" si="38"/>
        <v>17001000000152463042</v>
      </c>
      <c r="BB143" s="26">
        <f t="shared" si="39"/>
        <v>20</v>
      </c>
      <c r="BC143" s="11" t="s">
        <v>682</v>
      </c>
      <c r="BD143" s="11" t="s">
        <v>100</v>
      </c>
      <c r="BE143" s="11">
        <v>1095</v>
      </c>
      <c r="BF143" s="5"/>
      <c r="BG143" s="27">
        <v>58098883</v>
      </c>
      <c r="BH143" s="27">
        <v>58020598</v>
      </c>
      <c r="BI143" s="27"/>
      <c r="BJ143" s="11" t="s">
        <v>320</v>
      </c>
      <c r="BK143" s="11" t="str">
        <f t="shared" si="40"/>
        <v>-</v>
      </c>
      <c r="BL143" s="11"/>
    </row>
    <row r="144" spans="1:64" x14ac:dyDescent="0.25">
      <c r="A144" s="3" t="s">
        <v>56</v>
      </c>
      <c r="B144" s="4">
        <v>143</v>
      </c>
      <c r="C144" s="3" t="s">
        <v>140</v>
      </c>
      <c r="D144" s="3" t="s">
        <v>7397</v>
      </c>
      <c r="E144" s="3" t="s">
        <v>7398</v>
      </c>
      <c r="F144" s="3"/>
      <c r="G144" s="3"/>
      <c r="H144" s="3"/>
      <c r="I144" s="3" t="s">
        <v>227</v>
      </c>
      <c r="J144" s="3" t="s">
        <v>228</v>
      </c>
      <c r="K144" s="3" t="s">
        <v>76</v>
      </c>
      <c r="L144" s="3" t="s">
        <v>77</v>
      </c>
      <c r="M144" s="3" t="s">
        <v>158</v>
      </c>
      <c r="N144" s="5">
        <v>43843</v>
      </c>
      <c r="O144" s="5">
        <v>45260</v>
      </c>
      <c r="P144" s="3" t="str">
        <f t="shared" ca="1" si="29"/>
        <v/>
      </c>
      <c r="Q144" s="5"/>
      <c r="R144" s="3"/>
      <c r="S144" s="5"/>
      <c r="T144" s="36" t="s">
        <v>61</v>
      </c>
      <c r="U144" s="3" t="str">
        <f t="shared" si="30"/>
        <v>Titulaire</v>
      </c>
      <c r="V144" s="5">
        <v>45261</v>
      </c>
      <c r="W144" s="5"/>
      <c r="Z144" s="5">
        <v>43843</v>
      </c>
      <c r="AA144" s="3">
        <f t="shared" si="31"/>
        <v>1</v>
      </c>
      <c r="AB144" s="3">
        <f t="shared" si="32"/>
        <v>2020</v>
      </c>
      <c r="AC144" s="3">
        <f t="shared" si="33"/>
        <v>2024</v>
      </c>
      <c r="AD144" s="7">
        <f t="shared" ca="1" si="34"/>
        <v>4.7611111111111111</v>
      </c>
      <c r="AE144" s="7" t="str">
        <f t="shared" ca="1" si="42"/>
        <v>&gt; 4</v>
      </c>
      <c r="AF144" s="5">
        <v>29062</v>
      </c>
      <c r="AG144" s="8">
        <f t="shared" ca="1" si="35"/>
        <v>45.260273972602739</v>
      </c>
      <c r="AH144" s="7" t="str">
        <f t="shared" ca="1" si="36"/>
        <v>&gt;45&lt; 55</v>
      </c>
      <c r="AI144" s="9">
        <v>12662879</v>
      </c>
      <c r="AJ144" s="10" t="s">
        <v>62</v>
      </c>
      <c r="AK144" s="9" t="s">
        <v>683</v>
      </c>
      <c r="AL144" s="5">
        <v>34967</v>
      </c>
      <c r="AM144" s="3" t="s">
        <v>93</v>
      </c>
      <c r="AN144" s="3" t="s">
        <v>65</v>
      </c>
      <c r="AO144" s="3">
        <v>2</v>
      </c>
      <c r="AP144" s="3"/>
      <c r="AQ144">
        <v>5</v>
      </c>
      <c r="AR144" s="11">
        <v>3</v>
      </c>
      <c r="AS144" s="12">
        <f t="shared" si="37"/>
        <v>44938.75</v>
      </c>
      <c r="AT144" s="11" t="s">
        <v>135</v>
      </c>
      <c r="AU144" s="13">
        <v>3.3210000000000002</v>
      </c>
      <c r="AV144" s="14" t="s">
        <v>195</v>
      </c>
      <c r="AW144" s="15" t="s">
        <v>169</v>
      </c>
      <c r="AX144" s="16" t="s">
        <v>684</v>
      </c>
      <c r="AY144" s="14" t="s">
        <v>685</v>
      </c>
      <c r="AZ144" s="11" t="s">
        <v>171</v>
      </c>
      <c r="BA144" s="17" t="str">
        <f t="shared" si="38"/>
        <v>17001000000289335765</v>
      </c>
      <c r="BB144" s="26">
        <f t="shared" si="39"/>
        <v>20</v>
      </c>
      <c r="BC144" s="19" t="s">
        <v>686</v>
      </c>
      <c r="BD144" s="20" t="s">
        <v>100</v>
      </c>
      <c r="BE144" s="11"/>
      <c r="BF144" s="5">
        <v>45027</v>
      </c>
      <c r="BG144" s="21">
        <v>58087406</v>
      </c>
      <c r="BH144" s="21">
        <v>27726393</v>
      </c>
      <c r="BI144" s="27"/>
      <c r="BJ144" s="11" t="s">
        <v>687</v>
      </c>
      <c r="BK144" s="11" t="str">
        <f t="shared" si="40"/>
        <v>B-</v>
      </c>
      <c r="BL144" s="11" t="s">
        <v>167</v>
      </c>
    </row>
    <row r="145" spans="1:64" x14ac:dyDescent="0.25">
      <c r="A145" s="3" t="s">
        <v>56</v>
      </c>
      <c r="B145" s="4">
        <v>144</v>
      </c>
      <c r="C145" s="3" t="s">
        <v>140</v>
      </c>
      <c r="D145" s="3" t="s">
        <v>7399</v>
      </c>
      <c r="E145" s="3" t="s">
        <v>7400</v>
      </c>
      <c r="F145" s="3"/>
      <c r="G145" s="3"/>
      <c r="H145" s="3"/>
      <c r="I145" s="3" t="s">
        <v>431</v>
      </c>
      <c r="J145" s="3"/>
      <c r="K145" s="3" t="s">
        <v>123</v>
      </c>
      <c r="L145" s="3" t="s">
        <v>77</v>
      </c>
      <c r="M145" s="3" t="s">
        <v>158</v>
      </c>
      <c r="N145" s="5">
        <v>43843</v>
      </c>
      <c r="O145" s="46">
        <v>45291</v>
      </c>
      <c r="P145" s="3"/>
      <c r="Q145" s="47"/>
      <c r="R145" s="3"/>
      <c r="S145" s="5"/>
      <c r="T145" s="6" t="s">
        <v>61</v>
      </c>
      <c r="U145" s="3" t="str">
        <f t="shared" si="30"/>
        <v>Titulaire</v>
      </c>
      <c r="V145" s="5">
        <v>45231</v>
      </c>
      <c r="W145" s="5">
        <v>45291</v>
      </c>
      <c r="Z145" s="5">
        <v>43843</v>
      </c>
      <c r="AA145" s="3">
        <f t="shared" si="31"/>
        <v>1</v>
      </c>
      <c r="AB145" s="3">
        <f t="shared" si="32"/>
        <v>2020</v>
      </c>
      <c r="AC145" s="3">
        <f t="shared" si="33"/>
        <v>2024</v>
      </c>
      <c r="AD145" s="7">
        <f t="shared" ca="1" si="34"/>
        <v>4.7611111111111111</v>
      </c>
      <c r="AE145" s="7" t="str">
        <f t="shared" ca="1" si="42"/>
        <v>&gt; 4</v>
      </c>
      <c r="AF145" s="5">
        <v>33642</v>
      </c>
      <c r="AG145" s="8">
        <f t="shared" ca="1" si="35"/>
        <v>32.712328767123289</v>
      </c>
      <c r="AH145" s="7" t="str">
        <f t="shared" ca="1" si="36"/>
        <v>&gt;25&lt; 35</v>
      </c>
      <c r="AI145" s="9">
        <v>16444661</v>
      </c>
      <c r="AJ145" s="10" t="s">
        <v>159</v>
      </c>
      <c r="AK145" s="9" t="s">
        <v>688</v>
      </c>
      <c r="AL145" s="5">
        <v>39870</v>
      </c>
      <c r="AM145" s="3" t="s">
        <v>93</v>
      </c>
      <c r="AN145" s="3" t="s">
        <v>65</v>
      </c>
      <c r="AO145" s="3">
        <v>2</v>
      </c>
      <c r="AP145" s="3"/>
      <c r="AQ145">
        <v>3</v>
      </c>
      <c r="AR145" s="11">
        <v>3</v>
      </c>
      <c r="AS145" s="12">
        <f t="shared" si="37"/>
        <v>44938.75</v>
      </c>
      <c r="AT145" s="11" t="s">
        <v>135</v>
      </c>
      <c r="AU145" s="13">
        <v>3.3210000000000002</v>
      </c>
      <c r="AV145" s="14" t="s">
        <v>126</v>
      </c>
      <c r="AW145" s="15" t="s">
        <v>275</v>
      </c>
      <c r="AX145" s="16" t="s">
        <v>689</v>
      </c>
      <c r="AY145" s="14" t="s">
        <v>690</v>
      </c>
      <c r="AZ145" s="11" t="s">
        <v>145</v>
      </c>
      <c r="BA145" s="17" t="str">
        <f t="shared" si="38"/>
        <v>07080013810553119690</v>
      </c>
      <c r="BB145" s="26">
        <f t="shared" si="39"/>
        <v>20</v>
      </c>
      <c r="BC145" s="19" t="s">
        <v>691</v>
      </c>
      <c r="BD145" s="20" t="s">
        <v>100</v>
      </c>
      <c r="BE145" s="11"/>
      <c r="BF145" s="5"/>
      <c r="BG145" s="21">
        <v>54767307</v>
      </c>
      <c r="BH145" s="21"/>
      <c r="BI145" s="27"/>
      <c r="BJ145" s="11" t="s">
        <v>263</v>
      </c>
      <c r="BK145" s="11" t="str">
        <f t="shared" si="40"/>
        <v>-</v>
      </c>
      <c r="BL145" s="11" t="s">
        <v>235</v>
      </c>
    </row>
    <row r="146" spans="1:64" x14ac:dyDescent="0.25">
      <c r="A146" s="3" t="s">
        <v>74</v>
      </c>
      <c r="B146" s="4">
        <v>145</v>
      </c>
      <c r="C146" s="3" t="s">
        <v>87</v>
      </c>
      <c r="D146" s="3" t="s">
        <v>7401</v>
      </c>
      <c r="E146" s="3" t="s">
        <v>7402</v>
      </c>
      <c r="F146" s="3"/>
      <c r="G146" s="3"/>
      <c r="H146" s="3"/>
      <c r="I146" s="3"/>
      <c r="J146" s="3"/>
      <c r="K146" s="3" t="s">
        <v>123</v>
      </c>
      <c r="L146" s="3" t="s">
        <v>77</v>
      </c>
      <c r="M146" s="3" t="s">
        <v>132</v>
      </c>
      <c r="N146" s="5">
        <v>43843</v>
      </c>
      <c r="O146" s="3"/>
      <c r="P146" s="3">
        <f t="shared" ca="1" si="29"/>
        <v>-1721</v>
      </c>
      <c r="Q146" s="5">
        <v>43850</v>
      </c>
      <c r="R146" s="3" t="s">
        <v>236</v>
      </c>
      <c r="S146" s="3"/>
      <c r="T146" s="3" t="s">
        <v>131</v>
      </c>
      <c r="U146" s="3" t="str">
        <f t="shared" si="30"/>
        <v>Contractuel</v>
      </c>
      <c r="V146" s="5">
        <v>43843</v>
      </c>
      <c r="W146" s="5">
        <v>43861</v>
      </c>
      <c r="Z146" s="5">
        <v>43843</v>
      </c>
      <c r="AA146" s="3">
        <f t="shared" si="31"/>
        <v>1</v>
      </c>
      <c r="AB146" s="3">
        <f t="shared" si="32"/>
        <v>2020</v>
      </c>
      <c r="AC146" s="3">
        <f t="shared" si="33"/>
        <v>2024</v>
      </c>
      <c r="AD146" s="7">
        <f t="shared" ca="1" si="34"/>
        <v>4.7611111111111111</v>
      </c>
      <c r="AE146" s="7" t="str">
        <f t="shared" ca="1" si="42"/>
        <v>&gt; 4</v>
      </c>
      <c r="AF146" s="5">
        <v>31720</v>
      </c>
      <c r="AG146" s="8">
        <f t="shared" ca="1" si="35"/>
        <v>37.978082191780821</v>
      </c>
      <c r="AH146" s="7" t="str">
        <f t="shared" ca="1" si="36"/>
        <v>&gt;35&lt; 45</v>
      </c>
      <c r="AI146" s="9">
        <v>12983976</v>
      </c>
      <c r="AJ146" s="10" t="s">
        <v>70</v>
      </c>
      <c r="AK146" s="9" t="s">
        <v>692</v>
      </c>
      <c r="AL146" s="5">
        <v>38619</v>
      </c>
      <c r="AM146" s="3" t="s">
        <v>93</v>
      </c>
      <c r="AN146" s="3" t="s">
        <v>94</v>
      </c>
      <c r="AO146" s="3"/>
      <c r="AP146" s="3"/>
      <c r="AQ146" s="11">
        <v>3</v>
      </c>
      <c r="AR146" s="11">
        <v>1</v>
      </c>
      <c r="AS146" s="12">
        <f t="shared" si="37"/>
        <v>44208.25</v>
      </c>
      <c r="AT146" s="11" t="s">
        <v>135</v>
      </c>
      <c r="AU146" s="9">
        <v>3.1930000000000001</v>
      </c>
      <c r="AV146" s="14" t="s">
        <v>126</v>
      </c>
      <c r="AW146" s="15" t="s">
        <v>693</v>
      </c>
      <c r="AX146" s="16">
        <v>23105522008</v>
      </c>
      <c r="AY146" s="14">
        <v>80</v>
      </c>
      <c r="AZ146" s="11" t="s">
        <v>145</v>
      </c>
      <c r="BA146" s="17" t="str">
        <f t="shared" si="38"/>
        <v>07065012310552200880</v>
      </c>
      <c r="BB146" s="26">
        <f t="shared" si="39"/>
        <v>20</v>
      </c>
      <c r="BC146" s="11" t="s">
        <v>694</v>
      </c>
      <c r="BD146" s="11" t="s">
        <v>100</v>
      </c>
      <c r="BE146" s="11"/>
      <c r="BF146" s="5"/>
      <c r="BG146" s="27">
        <v>24687634</v>
      </c>
      <c r="BH146" s="27">
        <v>50719522</v>
      </c>
      <c r="BI146" s="27"/>
      <c r="BJ146" s="11"/>
      <c r="BK146" s="11" t="str">
        <f t="shared" si="40"/>
        <v>-</v>
      </c>
      <c r="BL146" s="11"/>
    </row>
    <row r="147" spans="1:64" x14ac:dyDescent="0.25">
      <c r="A147" s="3" t="s">
        <v>56</v>
      </c>
      <c r="B147" s="4">
        <v>146</v>
      </c>
      <c r="C147" s="3" t="s">
        <v>87</v>
      </c>
      <c r="D147" s="3" t="s">
        <v>7323</v>
      </c>
      <c r="E147" s="3" t="s">
        <v>7388</v>
      </c>
      <c r="F147" s="3"/>
      <c r="G147" s="3"/>
      <c r="H147" s="3"/>
      <c r="I147" s="3" t="s">
        <v>695</v>
      </c>
      <c r="J147" s="3" t="s">
        <v>157</v>
      </c>
      <c r="K147" s="3" t="s">
        <v>76</v>
      </c>
      <c r="L147" s="3" t="s">
        <v>77</v>
      </c>
      <c r="M147" s="3" t="s">
        <v>426</v>
      </c>
      <c r="N147" s="5">
        <v>43843</v>
      </c>
      <c r="O147" s="5">
        <v>45167</v>
      </c>
      <c r="P147" s="3" t="str">
        <f t="shared" ca="1" si="29"/>
        <v/>
      </c>
      <c r="Q147" s="5"/>
      <c r="R147" s="3"/>
      <c r="S147" s="5"/>
      <c r="T147" s="6" t="s">
        <v>61</v>
      </c>
      <c r="U147" s="3" t="str">
        <f t="shared" si="30"/>
        <v>Titulaire</v>
      </c>
      <c r="V147" s="5">
        <v>45167</v>
      </c>
      <c r="W147" s="5"/>
      <c r="X147" s="5">
        <v>43832</v>
      </c>
      <c r="Y147" s="5">
        <v>44032</v>
      </c>
      <c r="Z147" s="5">
        <v>44075</v>
      </c>
      <c r="AA147" s="3">
        <f t="shared" si="31"/>
        <v>1</v>
      </c>
      <c r="AB147" s="3">
        <f t="shared" si="32"/>
        <v>2020</v>
      </c>
      <c r="AC147" s="3">
        <f t="shared" si="33"/>
        <v>2024</v>
      </c>
      <c r="AD147" s="7">
        <f t="shared" ca="1" si="34"/>
        <v>4.7611111111111111</v>
      </c>
      <c r="AE147" s="7" t="str">
        <f t="shared" ca="1" si="42"/>
        <v>&gt; 4</v>
      </c>
      <c r="AF147" s="5">
        <v>35259</v>
      </c>
      <c r="AG147" s="8">
        <f t="shared" ca="1" si="35"/>
        <v>28.282191780821918</v>
      </c>
      <c r="AH147" s="7" t="str">
        <f t="shared" ca="1" si="36"/>
        <v>&gt;25&lt; 35</v>
      </c>
      <c r="AI147" s="9">
        <v>17231290</v>
      </c>
      <c r="AJ147" s="10" t="s">
        <v>62</v>
      </c>
      <c r="AK147" s="9">
        <v>11659935</v>
      </c>
      <c r="AL147" s="5">
        <v>43568</v>
      </c>
      <c r="AM147" s="3" t="s">
        <v>93</v>
      </c>
      <c r="AN147" s="3" t="s">
        <v>94</v>
      </c>
      <c r="AO147" s="3"/>
      <c r="AP147" s="3"/>
      <c r="AQ147">
        <v>3</v>
      </c>
      <c r="AR147" s="11">
        <v>3</v>
      </c>
      <c r="AS147" s="12">
        <f t="shared" si="37"/>
        <v>44938.75</v>
      </c>
      <c r="AT147" s="11" t="s">
        <v>135</v>
      </c>
      <c r="AU147" s="13">
        <v>3.3210000000000002</v>
      </c>
      <c r="AV147" s="14" t="s">
        <v>91</v>
      </c>
      <c r="AW147" s="15" t="s">
        <v>469</v>
      </c>
      <c r="AX147" s="16" t="s">
        <v>696</v>
      </c>
      <c r="AY147" s="14" t="s">
        <v>195</v>
      </c>
      <c r="AZ147" s="11" t="s">
        <v>191</v>
      </c>
      <c r="BA147" s="17" t="str">
        <f t="shared" si="38"/>
        <v>05046000114501130917</v>
      </c>
      <c r="BB147" s="26">
        <f t="shared" si="39"/>
        <v>20</v>
      </c>
      <c r="BC147" s="19" t="s">
        <v>697</v>
      </c>
      <c r="BD147" s="20" t="s">
        <v>100</v>
      </c>
      <c r="BE147" s="11">
        <v>1095</v>
      </c>
      <c r="BF147" s="5"/>
      <c r="BG147" s="21">
        <v>25540374</v>
      </c>
      <c r="BH147" s="21">
        <v>96949475</v>
      </c>
      <c r="BI147" s="27"/>
      <c r="BJ147" s="11" t="s">
        <v>320</v>
      </c>
      <c r="BK147" s="11" t="str">
        <f t="shared" si="40"/>
        <v>A-</v>
      </c>
      <c r="BL147" s="11" t="s">
        <v>167</v>
      </c>
    </row>
    <row r="148" spans="1:64" x14ac:dyDescent="0.25">
      <c r="A148" s="3" t="s">
        <v>74</v>
      </c>
      <c r="B148" s="4">
        <v>147</v>
      </c>
      <c r="C148" s="3" t="s">
        <v>140</v>
      </c>
      <c r="D148" s="3" t="s">
        <v>7403</v>
      </c>
      <c r="E148" s="3" t="s">
        <v>7404</v>
      </c>
      <c r="F148" s="3"/>
      <c r="G148" s="3"/>
      <c r="H148" s="3"/>
      <c r="I148" s="3"/>
      <c r="J148" s="3" t="s">
        <v>157</v>
      </c>
      <c r="K148" s="3" t="s">
        <v>123</v>
      </c>
      <c r="L148" s="3" t="s">
        <v>77</v>
      </c>
      <c r="M148" s="3" t="s">
        <v>158</v>
      </c>
      <c r="N148" s="5">
        <v>43845</v>
      </c>
      <c r="O148" s="3"/>
      <c r="P148" s="3">
        <f t="shared" ca="1" si="29"/>
        <v>-962</v>
      </c>
      <c r="Q148" s="5">
        <v>44578</v>
      </c>
      <c r="R148" s="3" t="s">
        <v>554</v>
      </c>
      <c r="S148" s="3"/>
      <c r="T148" s="3" t="s">
        <v>131</v>
      </c>
      <c r="U148" s="3" t="str">
        <f t="shared" si="30"/>
        <v>Contractuel</v>
      </c>
      <c r="V148" s="5">
        <v>44562</v>
      </c>
      <c r="W148" s="5">
        <v>44620</v>
      </c>
      <c r="Z148" s="5">
        <v>43845</v>
      </c>
      <c r="AA148" s="3">
        <f t="shared" si="31"/>
        <v>1</v>
      </c>
      <c r="AB148" s="3">
        <f t="shared" si="32"/>
        <v>2020</v>
      </c>
      <c r="AC148" s="3">
        <f t="shared" si="33"/>
        <v>2024</v>
      </c>
      <c r="AD148" s="7">
        <f t="shared" ca="1" si="34"/>
        <v>4.7555555555555555</v>
      </c>
      <c r="AE148" s="7" t="str">
        <f t="shared" ca="1" si="42"/>
        <v>&gt; 4</v>
      </c>
      <c r="AF148" s="5">
        <v>32334</v>
      </c>
      <c r="AG148" s="8">
        <f t="shared" ca="1" si="35"/>
        <v>36.295890410958904</v>
      </c>
      <c r="AH148" s="7" t="str">
        <f t="shared" ca="1" si="36"/>
        <v>&gt;35&lt; 45</v>
      </c>
      <c r="AI148" s="9">
        <v>16426581</v>
      </c>
      <c r="AJ148" s="10" t="s">
        <v>102</v>
      </c>
      <c r="AK148" s="9" t="s">
        <v>698</v>
      </c>
      <c r="AL148" s="5">
        <v>39525</v>
      </c>
      <c r="AM148" s="3" t="s">
        <v>93</v>
      </c>
      <c r="AN148" s="3" t="s">
        <v>65</v>
      </c>
      <c r="AO148" s="3">
        <v>2</v>
      </c>
      <c r="AP148" s="3"/>
      <c r="AQ148" s="11">
        <v>3</v>
      </c>
      <c r="AR148" s="11">
        <v>2</v>
      </c>
      <c r="AS148" s="12">
        <f t="shared" si="37"/>
        <v>44575.5</v>
      </c>
      <c r="AT148" s="11" t="s">
        <v>135</v>
      </c>
      <c r="AU148" s="9">
        <v>3.1930000000000001</v>
      </c>
      <c r="AV148" s="14" t="s">
        <v>126</v>
      </c>
      <c r="AW148" s="15" t="s">
        <v>275</v>
      </c>
      <c r="AX148" s="16" t="s">
        <v>699</v>
      </c>
      <c r="AY148" s="14" t="s">
        <v>675</v>
      </c>
      <c r="AZ148" s="11" t="s">
        <v>145</v>
      </c>
      <c r="BA148" s="17" t="str">
        <f t="shared" si="38"/>
        <v>07080013810552672229</v>
      </c>
      <c r="BB148" s="26">
        <f t="shared" si="39"/>
        <v>20</v>
      </c>
      <c r="BC148" s="31" t="s">
        <v>700</v>
      </c>
      <c r="BD148" s="11" t="s">
        <v>100</v>
      </c>
      <c r="BF148" s="5"/>
      <c r="BG148" s="27">
        <v>28583100</v>
      </c>
      <c r="BH148" s="27">
        <v>22067670</v>
      </c>
      <c r="BI148" s="27"/>
      <c r="BJ148" s="11" t="s">
        <v>263</v>
      </c>
      <c r="BK148" s="11" t="str">
        <f t="shared" si="40"/>
        <v>A-</v>
      </c>
      <c r="BL148" s="11"/>
    </row>
    <row r="149" spans="1:64" x14ac:dyDescent="0.25">
      <c r="A149" s="3" t="s">
        <v>56</v>
      </c>
      <c r="B149" s="4">
        <v>148</v>
      </c>
      <c r="C149" s="3" t="s">
        <v>57</v>
      </c>
      <c r="D149" s="3" t="s">
        <v>7405</v>
      </c>
      <c r="E149" s="3" t="s">
        <v>7406</v>
      </c>
      <c r="F149" s="3"/>
      <c r="G149" s="3"/>
      <c r="H149" s="3"/>
      <c r="I149" s="3" t="s">
        <v>701</v>
      </c>
      <c r="J149" s="3" t="s">
        <v>157</v>
      </c>
      <c r="K149" s="3" t="s">
        <v>76</v>
      </c>
      <c r="L149" s="3" t="s">
        <v>77</v>
      </c>
      <c r="M149" s="3" t="s">
        <v>426</v>
      </c>
      <c r="N149" s="5">
        <v>43846</v>
      </c>
      <c r="O149" s="5">
        <v>45167</v>
      </c>
      <c r="P149" s="3" t="str">
        <f t="shared" ca="1" si="29"/>
        <v/>
      </c>
      <c r="Q149" s="5"/>
      <c r="R149" s="3"/>
      <c r="S149" s="5"/>
      <c r="T149" s="6" t="s">
        <v>61</v>
      </c>
      <c r="U149" s="3" t="str">
        <f t="shared" si="30"/>
        <v>Titulaire</v>
      </c>
      <c r="V149" s="5">
        <v>45167</v>
      </c>
      <c r="W149" s="5"/>
      <c r="X149" s="5">
        <v>43845</v>
      </c>
      <c r="Y149" s="5">
        <v>43977</v>
      </c>
      <c r="Z149" s="5">
        <v>43978</v>
      </c>
      <c r="AA149" s="3">
        <f t="shared" si="31"/>
        <v>1</v>
      </c>
      <c r="AB149" s="3">
        <f t="shared" si="32"/>
        <v>2020</v>
      </c>
      <c r="AC149" s="3">
        <f t="shared" si="33"/>
        <v>2024</v>
      </c>
      <c r="AD149" s="7">
        <f t="shared" ca="1" si="34"/>
        <v>4.7527777777777782</v>
      </c>
      <c r="AE149" s="7" t="str">
        <f t="shared" ca="1" si="42"/>
        <v>&gt; 4</v>
      </c>
      <c r="AF149" s="5">
        <v>33429</v>
      </c>
      <c r="AG149" s="8">
        <f t="shared" ca="1" si="35"/>
        <v>33.295890410958904</v>
      </c>
      <c r="AH149" s="7" t="str">
        <f t="shared" ca="1" si="36"/>
        <v>&gt;25&lt; 35</v>
      </c>
      <c r="AI149" s="9">
        <v>17284561</v>
      </c>
      <c r="AJ149" s="10" t="s">
        <v>159</v>
      </c>
      <c r="AK149" s="9" t="s">
        <v>702</v>
      </c>
      <c r="AL149" s="5">
        <v>42812</v>
      </c>
      <c r="AM149" s="3" t="s">
        <v>64</v>
      </c>
      <c r="AN149" s="3" t="s">
        <v>94</v>
      </c>
      <c r="AO149" s="3"/>
      <c r="AP149" s="3"/>
      <c r="AQ149">
        <v>7</v>
      </c>
      <c r="AR149" s="11">
        <v>3</v>
      </c>
      <c r="AS149" s="12">
        <f t="shared" si="37"/>
        <v>44941.75</v>
      </c>
      <c r="AT149" s="11" t="s">
        <v>135</v>
      </c>
      <c r="AU149" s="13">
        <v>3.3210000000000002</v>
      </c>
      <c r="AV149" s="14" t="s">
        <v>161</v>
      </c>
      <c r="AW149" s="15" t="s">
        <v>703</v>
      </c>
      <c r="AX149" s="16" t="s">
        <v>704</v>
      </c>
      <c r="AY149" s="14" t="s">
        <v>450</v>
      </c>
      <c r="AZ149" s="11" t="s">
        <v>164</v>
      </c>
      <c r="BA149" s="17" t="str">
        <f t="shared" si="38"/>
        <v>25135000000080280443</v>
      </c>
      <c r="BB149" s="26">
        <f t="shared" si="39"/>
        <v>20</v>
      </c>
      <c r="BC149" s="19" t="s">
        <v>705</v>
      </c>
      <c r="BD149" s="20" t="s">
        <v>706</v>
      </c>
      <c r="BF149" s="5"/>
      <c r="BG149" s="21">
        <v>27223335</v>
      </c>
      <c r="BH149" s="21"/>
      <c r="BI149" s="27">
        <v>98137093</v>
      </c>
      <c r="BJ149" s="11" t="s">
        <v>707</v>
      </c>
      <c r="BK149" s="11" t="str">
        <f t="shared" si="40"/>
        <v>A-</v>
      </c>
      <c r="BL149" s="11" t="s">
        <v>167</v>
      </c>
    </row>
    <row r="150" spans="1:64" x14ac:dyDescent="0.25">
      <c r="A150" s="3" t="s">
        <v>74</v>
      </c>
      <c r="B150" s="4">
        <v>149</v>
      </c>
      <c r="C150" s="3" t="s">
        <v>87</v>
      </c>
      <c r="D150" s="3" t="s">
        <v>7291</v>
      </c>
      <c r="E150" s="3" t="s">
        <v>7390</v>
      </c>
      <c r="F150" s="3"/>
      <c r="G150" s="3"/>
      <c r="H150" s="3"/>
      <c r="I150" s="3"/>
      <c r="J150" s="3" t="s">
        <v>157</v>
      </c>
      <c r="K150" s="3" t="s">
        <v>123</v>
      </c>
      <c r="L150" s="3" t="s">
        <v>77</v>
      </c>
      <c r="M150" s="3" t="s">
        <v>158</v>
      </c>
      <c r="N150" s="5">
        <v>43850</v>
      </c>
      <c r="O150" s="3"/>
      <c r="P150" s="3">
        <f t="shared" ca="1" si="29"/>
        <v>-748</v>
      </c>
      <c r="Q150" s="5">
        <v>44767</v>
      </c>
      <c r="R150" s="3" t="s">
        <v>522</v>
      </c>
      <c r="S150" s="3"/>
      <c r="T150" s="3" t="s">
        <v>131</v>
      </c>
      <c r="U150" s="3" t="str">
        <f t="shared" si="30"/>
        <v>Contractuel</v>
      </c>
      <c r="V150" s="5">
        <v>44743</v>
      </c>
      <c r="W150" s="5">
        <v>44834</v>
      </c>
      <c r="Z150" s="5">
        <v>43850</v>
      </c>
      <c r="AA150" s="3">
        <f t="shared" si="31"/>
        <v>1</v>
      </c>
      <c r="AB150" s="3">
        <f t="shared" si="32"/>
        <v>2020</v>
      </c>
      <c r="AC150" s="3">
        <f t="shared" si="33"/>
        <v>2024</v>
      </c>
      <c r="AD150" s="7">
        <f t="shared" ca="1" si="34"/>
        <v>4.7416666666666663</v>
      </c>
      <c r="AE150" s="7" t="str">
        <f t="shared" ca="1" si="42"/>
        <v>&gt; 4</v>
      </c>
      <c r="AF150" s="5">
        <v>29773</v>
      </c>
      <c r="AG150" s="8">
        <f t="shared" ca="1" si="35"/>
        <v>43.31232876712329</v>
      </c>
      <c r="AH150" s="7" t="str">
        <f t="shared" ca="1" si="36"/>
        <v>&gt;35&lt; 45</v>
      </c>
      <c r="AI150" s="9">
        <v>12516348</v>
      </c>
      <c r="AJ150" s="10" t="s">
        <v>159</v>
      </c>
      <c r="AK150" s="9" t="s">
        <v>708</v>
      </c>
      <c r="AL150" s="5">
        <v>42828</v>
      </c>
      <c r="AM150" s="3" t="s">
        <v>93</v>
      </c>
      <c r="AN150" s="3" t="s">
        <v>94</v>
      </c>
      <c r="AO150" s="3"/>
      <c r="AP150" s="3"/>
      <c r="AQ150" s="11">
        <v>3</v>
      </c>
      <c r="AR150" s="11">
        <v>3</v>
      </c>
      <c r="AS150" s="12">
        <f t="shared" si="37"/>
        <v>44945.75</v>
      </c>
      <c r="AT150" s="11" t="s">
        <v>135</v>
      </c>
      <c r="AU150" s="9">
        <v>3.3210000000000002</v>
      </c>
      <c r="AV150" s="14" t="s">
        <v>195</v>
      </c>
      <c r="AW150" s="15" t="s">
        <v>169</v>
      </c>
      <c r="AX150" s="16" t="s">
        <v>709</v>
      </c>
      <c r="AY150" s="14" t="s">
        <v>79</v>
      </c>
      <c r="AZ150" s="11" t="s">
        <v>171</v>
      </c>
      <c r="BA150" s="17" t="str">
        <f t="shared" si="38"/>
        <v>17001000000290003804</v>
      </c>
      <c r="BB150" s="26">
        <f t="shared" si="39"/>
        <v>20</v>
      </c>
      <c r="BC150" s="31" t="s">
        <v>710</v>
      </c>
      <c r="BD150" s="11" t="s">
        <v>277</v>
      </c>
      <c r="BE150" s="11">
        <v>1110</v>
      </c>
      <c r="BF150" s="5"/>
      <c r="BG150" s="21">
        <v>24733329</v>
      </c>
      <c r="BH150" s="21">
        <v>97604612</v>
      </c>
      <c r="BI150" s="27"/>
      <c r="BJ150" s="11" t="s">
        <v>498</v>
      </c>
      <c r="BK150" s="11" t="str">
        <f t="shared" si="40"/>
        <v>A-</v>
      </c>
      <c r="BL150" s="11"/>
    </row>
    <row r="151" spans="1:64" x14ac:dyDescent="0.25">
      <c r="A151" s="3" t="s">
        <v>56</v>
      </c>
      <c r="B151" s="4">
        <v>150</v>
      </c>
      <c r="C151" s="3" t="s">
        <v>87</v>
      </c>
      <c r="D151" s="3" t="s">
        <v>7407</v>
      </c>
      <c r="E151" s="3" t="s">
        <v>7402</v>
      </c>
      <c r="F151" s="3"/>
      <c r="G151" s="3"/>
      <c r="H151" s="36"/>
      <c r="I151" s="3" t="s">
        <v>156</v>
      </c>
      <c r="J151" s="3" t="s">
        <v>157</v>
      </c>
      <c r="K151" s="3" t="s">
        <v>123</v>
      </c>
      <c r="L151" s="3" t="s">
        <v>77</v>
      </c>
      <c r="M151" s="3" t="s">
        <v>158</v>
      </c>
      <c r="N151" s="5">
        <v>43850</v>
      </c>
      <c r="O151" s="5">
        <v>45260</v>
      </c>
      <c r="P151" s="3" t="str">
        <f t="shared" ca="1" si="29"/>
        <v/>
      </c>
      <c r="Q151" s="5"/>
      <c r="R151" s="3"/>
      <c r="S151" s="5"/>
      <c r="T151" s="36" t="s">
        <v>61</v>
      </c>
      <c r="U151" s="3" t="str">
        <f t="shared" si="30"/>
        <v>Titulaire</v>
      </c>
      <c r="V151" s="5">
        <v>45261</v>
      </c>
      <c r="W151" s="5"/>
      <c r="Z151" s="5">
        <v>43850</v>
      </c>
      <c r="AA151" s="3">
        <f t="shared" si="31"/>
        <v>1</v>
      </c>
      <c r="AB151" s="3">
        <f t="shared" si="32"/>
        <v>2020</v>
      </c>
      <c r="AC151" s="3">
        <f t="shared" si="33"/>
        <v>2024</v>
      </c>
      <c r="AD151" s="7">
        <f t="shared" ca="1" si="34"/>
        <v>4.7416666666666663</v>
      </c>
      <c r="AE151" s="7" t="str">
        <f t="shared" ca="1" si="42"/>
        <v>&gt; 4</v>
      </c>
      <c r="AF151" s="5">
        <v>37182</v>
      </c>
      <c r="AG151" s="8">
        <f t="shared" ca="1" si="35"/>
        <v>23.013698630136986</v>
      </c>
      <c r="AH151" s="7" t="str">
        <f t="shared" ca="1" si="36"/>
        <v>&lt; 25</v>
      </c>
      <c r="AI151" s="9">
        <v>17284636</v>
      </c>
      <c r="AJ151" s="10" t="s">
        <v>70</v>
      </c>
      <c r="AK151" s="9">
        <v>11671571</v>
      </c>
      <c r="AL151" s="5">
        <v>43784</v>
      </c>
      <c r="AM151" s="3" t="s">
        <v>93</v>
      </c>
      <c r="AN151" s="3" t="s">
        <v>94</v>
      </c>
      <c r="AO151" s="3"/>
      <c r="AP151" s="3"/>
      <c r="AQ151">
        <v>3</v>
      </c>
      <c r="AR151" s="11">
        <v>3</v>
      </c>
      <c r="AS151" s="12">
        <f t="shared" si="37"/>
        <v>44945.75</v>
      </c>
      <c r="AT151" s="11" t="s">
        <v>135</v>
      </c>
      <c r="AU151" s="13">
        <v>3.3210000000000002</v>
      </c>
      <c r="AV151" s="14" t="s">
        <v>348</v>
      </c>
      <c r="AW151" s="15" t="s">
        <v>349</v>
      </c>
      <c r="AX151" s="16" t="s">
        <v>711</v>
      </c>
      <c r="AY151" s="14" t="s">
        <v>409</v>
      </c>
      <c r="AZ151" s="11" t="s">
        <v>352</v>
      </c>
      <c r="BA151" s="17" t="str">
        <f t="shared" si="38"/>
        <v>12406000013310041496</v>
      </c>
      <c r="BB151" s="26">
        <f t="shared" si="39"/>
        <v>20</v>
      </c>
      <c r="BC151" s="19" t="s">
        <v>712</v>
      </c>
      <c r="BD151" s="20" t="s">
        <v>233</v>
      </c>
      <c r="BE151" s="11">
        <v>1095</v>
      </c>
      <c r="BF151" s="5"/>
      <c r="BG151" s="21">
        <v>25287892</v>
      </c>
      <c r="BH151" s="21">
        <v>25249519</v>
      </c>
      <c r="BI151" s="27"/>
      <c r="BJ151" s="11" t="s">
        <v>320</v>
      </c>
      <c r="BK151" s="11" t="str">
        <f t="shared" si="40"/>
        <v>A-</v>
      </c>
      <c r="BL151" s="11" t="s">
        <v>235</v>
      </c>
    </row>
    <row r="152" spans="1:64" x14ac:dyDescent="0.25">
      <c r="A152" s="3" t="s">
        <v>74</v>
      </c>
      <c r="B152" s="4">
        <v>151</v>
      </c>
      <c r="C152" s="3" t="s">
        <v>87</v>
      </c>
      <c r="D152" s="3" t="s">
        <v>7408</v>
      </c>
      <c r="E152" s="3" t="s">
        <v>7242</v>
      </c>
      <c r="F152" s="3"/>
      <c r="G152" s="3"/>
      <c r="H152" s="3"/>
      <c r="I152" s="3"/>
      <c r="J152" s="3"/>
      <c r="K152" s="3" t="s">
        <v>123</v>
      </c>
      <c r="L152" s="3" t="s">
        <v>77</v>
      </c>
      <c r="M152" s="3" t="s">
        <v>158</v>
      </c>
      <c r="N152" s="5">
        <v>43850</v>
      </c>
      <c r="O152" s="3"/>
      <c r="P152" s="3">
        <f t="shared" ref="P152:P178" ca="1" si="43">IF(W152="","",W152-TODAY())</f>
        <v>-1600</v>
      </c>
      <c r="Q152" s="5">
        <v>43982</v>
      </c>
      <c r="R152" s="3" t="s">
        <v>289</v>
      </c>
      <c r="S152" s="3"/>
      <c r="T152" s="3" t="s">
        <v>131</v>
      </c>
      <c r="U152" s="3" t="str">
        <f t="shared" si="30"/>
        <v>Contractuel</v>
      </c>
      <c r="V152" s="5">
        <v>43952</v>
      </c>
      <c r="W152" s="5">
        <v>43982</v>
      </c>
      <c r="Z152" s="5">
        <v>43850</v>
      </c>
      <c r="AA152" s="3">
        <f t="shared" si="31"/>
        <v>1</v>
      </c>
      <c r="AB152" s="3">
        <f t="shared" si="32"/>
        <v>2020</v>
      </c>
      <c r="AC152" s="3">
        <f t="shared" si="33"/>
        <v>2024</v>
      </c>
      <c r="AD152" s="7">
        <f t="shared" ca="1" si="34"/>
        <v>4.7416666666666663</v>
      </c>
      <c r="AE152" s="7" t="str">
        <f t="shared" ca="1" si="42"/>
        <v>&gt; 4</v>
      </c>
      <c r="AF152" s="5">
        <v>33722</v>
      </c>
      <c r="AG152" s="8">
        <f t="shared" ca="1" si="35"/>
        <v>32.493150684931507</v>
      </c>
      <c r="AH152" s="7" t="str">
        <f t="shared" ca="1" si="36"/>
        <v>&gt;25&lt; 35</v>
      </c>
      <c r="AI152" s="9">
        <v>16259739</v>
      </c>
      <c r="AJ152" s="10" t="s">
        <v>159</v>
      </c>
      <c r="AK152" s="9">
        <v>13602832</v>
      </c>
      <c r="AL152" s="5">
        <v>39955</v>
      </c>
      <c r="AM152" s="3" t="s">
        <v>93</v>
      </c>
      <c r="AN152" s="3" t="s">
        <v>94</v>
      </c>
      <c r="AO152" s="3"/>
      <c r="AP152" s="3"/>
      <c r="AQ152" s="11">
        <v>3</v>
      </c>
      <c r="AR152" s="11">
        <v>1</v>
      </c>
      <c r="AS152" s="12">
        <f t="shared" si="37"/>
        <v>44215.25</v>
      </c>
      <c r="AT152" s="11" t="s">
        <v>135</v>
      </c>
      <c r="AU152" s="9">
        <v>3.1930000000000001</v>
      </c>
      <c r="AV152" s="14">
        <v>25</v>
      </c>
      <c r="AW152" s="15" t="s">
        <v>713</v>
      </c>
      <c r="AX152" s="16" t="s">
        <v>714</v>
      </c>
      <c r="AY152" s="14">
        <v>95</v>
      </c>
      <c r="AZ152" s="11" t="s">
        <v>164</v>
      </c>
      <c r="BA152" s="17" t="str">
        <f t="shared" si="38"/>
        <v>25024000000071388695</v>
      </c>
      <c r="BB152" s="26">
        <f t="shared" si="39"/>
        <v>20</v>
      </c>
      <c r="BC152" s="11" t="s">
        <v>715</v>
      </c>
      <c r="BD152" s="11" t="s">
        <v>100</v>
      </c>
      <c r="BE152" s="11">
        <v>1095</v>
      </c>
      <c r="BF152" s="5"/>
      <c r="BG152" s="27">
        <v>20642631</v>
      </c>
      <c r="BH152" s="27">
        <v>24720413</v>
      </c>
      <c r="BI152" s="27"/>
      <c r="BJ152" s="11" t="s">
        <v>320</v>
      </c>
      <c r="BK152" s="11" t="str">
        <f t="shared" si="40"/>
        <v>-</v>
      </c>
      <c r="BL152" s="11"/>
    </row>
    <row r="153" spans="1:64" x14ac:dyDescent="0.25">
      <c r="A153" s="3" t="s">
        <v>74</v>
      </c>
      <c r="B153" s="4">
        <v>152</v>
      </c>
      <c r="C153" s="3" t="s">
        <v>140</v>
      </c>
      <c r="D153" s="3" t="s">
        <v>7409</v>
      </c>
      <c r="E153" s="3" t="s">
        <v>7303</v>
      </c>
      <c r="F153" s="3"/>
      <c r="G153" s="3"/>
      <c r="H153" s="3"/>
      <c r="I153" s="3"/>
      <c r="J153" s="3"/>
      <c r="K153" s="3" t="s">
        <v>123</v>
      </c>
      <c r="L153" s="3" t="s">
        <v>77</v>
      </c>
      <c r="M153" s="3" t="s">
        <v>158</v>
      </c>
      <c r="N153" s="5">
        <v>43850</v>
      </c>
      <c r="O153" s="3"/>
      <c r="P153" s="3">
        <f t="shared" ca="1" si="43"/>
        <v>-1386</v>
      </c>
      <c r="Q153" s="5">
        <v>44191</v>
      </c>
      <c r="R153" s="3" t="s">
        <v>236</v>
      </c>
      <c r="S153" s="3"/>
      <c r="T153" s="3" t="s">
        <v>131</v>
      </c>
      <c r="U153" s="3" t="str">
        <f t="shared" si="30"/>
        <v>Contractuel</v>
      </c>
      <c r="V153" s="5">
        <v>44166</v>
      </c>
      <c r="W153" s="5">
        <v>44196</v>
      </c>
      <c r="Z153" s="5">
        <v>43850</v>
      </c>
      <c r="AA153" s="3">
        <f t="shared" si="31"/>
        <v>1</v>
      </c>
      <c r="AB153" s="3">
        <f t="shared" si="32"/>
        <v>2020</v>
      </c>
      <c r="AC153" s="3">
        <f t="shared" si="33"/>
        <v>2024</v>
      </c>
      <c r="AD153" s="7">
        <f t="shared" ca="1" si="34"/>
        <v>4.7416666666666663</v>
      </c>
      <c r="AE153" s="7" t="str">
        <f t="shared" ca="1" si="42"/>
        <v>&gt; 4</v>
      </c>
      <c r="AF153" s="5">
        <v>33982</v>
      </c>
      <c r="AG153" s="8">
        <f t="shared" ca="1" si="35"/>
        <v>31.780821917808218</v>
      </c>
      <c r="AH153" s="7" t="str">
        <f t="shared" ca="1" si="36"/>
        <v>&gt;25&lt; 35</v>
      </c>
      <c r="AI153" s="9">
        <v>16488910</v>
      </c>
      <c r="AJ153" s="10" t="s">
        <v>67</v>
      </c>
      <c r="AK153" s="9" t="s">
        <v>716</v>
      </c>
      <c r="AL153" s="5">
        <v>42234</v>
      </c>
      <c r="AM153" s="3" t="s">
        <v>93</v>
      </c>
      <c r="AN153" s="3" t="s">
        <v>65</v>
      </c>
      <c r="AO153" s="3">
        <v>1</v>
      </c>
      <c r="AP153" s="3"/>
      <c r="AQ153" s="11">
        <v>3</v>
      </c>
      <c r="AR153" s="11">
        <v>1</v>
      </c>
      <c r="AS153" s="12">
        <f t="shared" si="37"/>
        <v>44215.25</v>
      </c>
      <c r="AT153" s="11" t="s">
        <v>135</v>
      </c>
      <c r="AU153" s="9">
        <v>3.1930000000000001</v>
      </c>
      <c r="AV153" s="14" t="s">
        <v>79</v>
      </c>
      <c r="AW153" s="15" t="s">
        <v>549</v>
      </c>
      <c r="AX153" s="16" t="s">
        <v>717</v>
      </c>
      <c r="AY153" s="14">
        <v>29</v>
      </c>
      <c r="AZ153" s="11" t="s">
        <v>128</v>
      </c>
      <c r="BA153" s="17" t="str">
        <f t="shared" si="38"/>
        <v>04075160006210537429</v>
      </c>
      <c r="BB153" s="26">
        <f t="shared" si="39"/>
        <v>20</v>
      </c>
      <c r="BC153" s="11" t="s">
        <v>718</v>
      </c>
      <c r="BD153" s="11" t="s">
        <v>100</v>
      </c>
      <c r="BE153" s="11">
        <v>1095</v>
      </c>
      <c r="BF153" s="5"/>
      <c r="BG153" s="21">
        <v>21862699</v>
      </c>
      <c r="BH153" s="21">
        <v>25000645</v>
      </c>
      <c r="BI153" s="27"/>
      <c r="BJ153" s="11" t="s">
        <v>677</v>
      </c>
      <c r="BK153" s="11" t="str">
        <f t="shared" si="40"/>
        <v>-</v>
      </c>
      <c r="BL153" s="11"/>
    </row>
    <row r="154" spans="1:64" x14ac:dyDescent="0.25">
      <c r="A154" s="3" t="s">
        <v>74</v>
      </c>
      <c r="B154" s="4">
        <v>153</v>
      </c>
      <c r="C154" s="3" t="s">
        <v>87</v>
      </c>
      <c r="D154" s="3" t="s">
        <v>7410</v>
      </c>
      <c r="E154" s="3" t="s">
        <v>7214</v>
      </c>
      <c r="F154" s="3"/>
      <c r="G154" s="3"/>
      <c r="H154" s="3"/>
      <c r="I154" s="3" t="s">
        <v>156</v>
      </c>
      <c r="J154" s="3" t="s">
        <v>157</v>
      </c>
      <c r="K154" s="3" t="s">
        <v>123</v>
      </c>
      <c r="L154" s="3" t="s">
        <v>77</v>
      </c>
      <c r="M154" s="3" t="s">
        <v>158</v>
      </c>
      <c r="N154" s="5">
        <v>43850</v>
      </c>
      <c r="O154" s="3"/>
      <c r="P154" s="3">
        <f t="shared" ca="1" si="43"/>
        <v>-291</v>
      </c>
      <c r="Q154" s="48">
        <v>45291</v>
      </c>
      <c r="R154" s="3" t="s">
        <v>719</v>
      </c>
      <c r="S154" s="5"/>
      <c r="T154" s="6" t="s">
        <v>131</v>
      </c>
      <c r="U154" s="3" t="str">
        <f t="shared" si="30"/>
        <v>Contractuel</v>
      </c>
      <c r="V154" s="5">
        <v>45261</v>
      </c>
      <c r="W154" s="5">
        <v>45291</v>
      </c>
      <c r="Z154" s="5">
        <v>43850</v>
      </c>
      <c r="AA154" s="3">
        <f t="shared" si="31"/>
        <v>1</v>
      </c>
      <c r="AB154" s="3">
        <f t="shared" si="32"/>
        <v>2020</v>
      </c>
      <c r="AC154" s="3">
        <f t="shared" si="33"/>
        <v>2024</v>
      </c>
      <c r="AD154" s="7">
        <f t="shared" ca="1" si="34"/>
        <v>4.7416666666666663</v>
      </c>
      <c r="AE154" s="7" t="str">
        <f t="shared" ca="1" si="42"/>
        <v>&gt; 4</v>
      </c>
      <c r="AF154" s="5">
        <v>35025</v>
      </c>
      <c r="AG154" s="8">
        <f t="shared" ca="1" si="35"/>
        <v>28.923287671232877</v>
      </c>
      <c r="AH154" s="7" t="str">
        <f t="shared" ca="1" si="36"/>
        <v>&gt;25&lt; 35</v>
      </c>
      <c r="AI154" s="9">
        <v>17054605</v>
      </c>
      <c r="AJ154" s="10" t="s">
        <v>126</v>
      </c>
      <c r="AK154" s="9">
        <v>13009221</v>
      </c>
      <c r="AL154" s="5">
        <v>41739</v>
      </c>
      <c r="AM154" s="3" t="s">
        <v>93</v>
      </c>
      <c r="AN154" s="3" t="s">
        <v>94</v>
      </c>
      <c r="AO154" s="3"/>
      <c r="AP154" s="3"/>
      <c r="AQ154" s="11">
        <v>3</v>
      </c>
      <c r="AR154" s="11">
        <v>3</v>
      </c>
      <c r="AS154" s="12">
        <f t="shared" si="37"/>
        <v>44945.75</v>
      </c>
      <c r="AT154" s="11" t="s">
        <v>135</v>
      </c>
      <c r="AU154" s="13">
        <v>3.3210000000000002</v>
      </c>
      <c r="AV154" s="14" t="s">
        <v>79</v>
      </c>
      <c r="AW154" s="15" t="s">
        <v>720</v>
      </c>
      <c r="AX154" s="16" t="s">
        <v>721</v>
      </c>
      <c r="AY154" s="14" t="s">
        <v>722</v>
      </c>
      <c r="AZ154" s="11" t="s">
        <v>128</v>
      </c>
      <c r="BA154" s="17" t="str">
        <f t="shared" si="38"/>
        <v>04043128006203159642</v>
      </c>
      <c r="BB154" s="26">
        <f t="shared" si="39"/>
        <v>20</v>
      </c>
      <c r="BC154" s="19" t="s">
        <v>723</v>
      </c>
      <c r="BD154" s="20" t="s">
        <v>100</v>
      </c>
      <c r="BE154" s="11">
        <v>2052</v>
      </c>
      <c r="BF154" s="5"/>
      <c r="BG154" s="21">
        <v>99539161</v>
      </c>
      <c r="BH154" s="21">
        <v>25460979</v>
      </c>
      <c r="BI154" s="27"/>
      <c r="BJ154" t="s">
        <v>566</v>
      </c>
      <c r="BK154" s="11" t="str">
        <f t="shared" si="40"/>
        <v>A-</v>
      </c>
      <c r="BL154" s="11" t="s">
        <v>200</v>
      </c>
    </row>
    <row r="155" spans="1:64" x14ac:dyDescent="0.25">
      <c r="A155" s="3" t="s">
        <v>74</v>
      </c>
      <c r="B155" s="4">
        <v>154</v>
      </c>
      <c r="C155" s="3" t="s">
        <v>140</v>
      </c>
      <c r="D155" s="3" t="s">
        <v>7411</v>
      </c>
      <c r="E155" s="3" t="s">
        <v>7395</v>
      </c>
      <c r="F155" s="3"/>
      <c r="G155" s="3"/>
      <c r="H155" s="3"/>
      <c r="I155" s="3"/>
      <c r="J155" s="3"/>
      <c r="K155" s="3" t="s">
        <v>123</v>
      </c>
      <c r="L155" s="3" t="s">
        <v>77</v>
      </c>
      <c r="M155" s="3" t="s">
        <v>158</v>
      </c>
      <c r="N155" s="5">
        <v>43850</v>
      </c>
      <c r="O155" s="3"/>
      <c r="P155" s="3">
        <f t="shared" ca="1" si="43"/>
        <v>-1600</v>
      </c>
      <c r="Q155" s="5">
        <v>43982</v>
      </c>
      <c r="R155" s="3" t="s">
        <v>289</v>
      </c>
      <c r="S155" s="3"/>
      <c r="T155" s="3" t="s">
        <v>131</v>
      </c>
      <c r="U155" s="3" t="str">
        <f t="shared" si="30"/>
        <v>Contractuel</v>
      </c>
      <c r="V155" s="5">
        <v>43952</v>
      </c>
      <c r="W155" s="5">
        <v>43982</v>
      </c>
      <c r="Z155" s="5">
        <v>43850</v>
      </c>
      <c r="AA155" s="3">
        <f t="shared" si="31"/>
        <v>1</v>
      </c>
      <c r="AB155" s="3">
        <f t="shared" si="32"/>
        <v>2020</v>
      </c>
      <c r="AC155" s="3">
        <f t="shared" si="33"/>
        <v>2024</v>
      </c>
      <c r="AD155" s="7">
        <f t="shared" ca="1" si="34"/>
        <v>4.7416666666666663</v>
      </c>
      <c r="AE155" s="7" t="str">
        <f t="shared" ca="1" si="42"/>
        <v>&gt; 4</v>
      </c>
      <c r="AF155" s="5">
        <v>33667</v>
      </c>
      <c r="AG155" s="8">
        <f t="shared" ca="1" si="35"/>
        <v>32.643835616438359</v>
      </c>
      <c r="AH155" s="7" t="str">
        <f t="shared" ca="1" si="36"/>
        <v>&gt;25&lt; 35</v>
      </c>
      <c r="AI155" s="9"/>
      <c r="AJ155" s="34"/>
      <c r="AK155" s="9" t="s">
        <v>724</v>
      </c>
      <c r="AL155" s="5">
        <v>40000</v>
      </c>
      <c r="AM155" s="3" t="s">
        <v>93</v>
      </c>
      <c r="AN155" s="3" t="s">
        <v>65</v>
      </c>
      <c r="AO155" s="3">
        <v>1</v>
      </c>
      <c r="AP155" s="3"/>
      <c r="AQ155" s="11">
        <v>3</v>
      </c>
      <c r="AR155" s="11">
        <v>1</v>
      </c>
      <c r="AS155" s="12">
        <f t="shared" si="37"/>
        <v>44215.25</v>
      </c>
      <c r="AT155" s="11" t="s">
        <v>135</v>
      </c>
      <c r="AU155" s="9">
        <v>3.1930000000000001</v>
      </c>
      <c r="AV155" s="14">
        <v>25</v>
      </c>
      <c r="AW155" s="15">
        <v>10300</v>
      </c>
      <c r="AX155" s="16" t="s">
        <v>725</v>
      </c>
      <c r="AY155" s="14">
        <v>28</v>
      </c>
      <c r="AZ155" s="11" t="s">
        <v>164</v>
      </c>
      <c r="BA155" s="17" t="str">
        <f t="shared" si="38"/>
        <v>25103000000070493128</v>
      </c>
      <c r="BB155" s="26">
        <f t="shared" si="39"/>
        <v>20</v>
      </c>
      <c r="BC155" s="11" t="s">
        <v>726</v>
      </c>
      <c r="BD155" s="11" t="s">
        <v>100</v>
      </c>
      <c r="BE155" s="11"/>
      <c r="BF155" s="5"/>
      <c r="BG155" s="27">
        <v>53281326</v>
      </c>
      <c r="BH155" s="27">
        <v>21626803</v>
      </c>
      <c r="BI155" s="27"/>
      <c r="BJ155" s="11"/>
      <c r="BK155" s="11" t="str">
        <f t="shared" si="40"/>
        <v>-</v>
      </c>
      <c r="BL155" s="11"/>
    </row>
    <row r="156" spans="1:64" x14ac:dyDescent="0.25">
      <c r="A156" s="3" t="s">
        <v>56</v>
      </c>
      <c r="B156" s="4">
        <v>155</v>
      </c>
      <c r="C156" s="3" t="s">
        <v>140</v>
      </c>
      <c r="D156" s="3" t="s">
        <v>7412</v>
      </c>
      <c r="E156" s="3" t="s">
        <v>7413</v>
      </c>
      <c r="F156" s="3"/>
      <c r="G156" s="3"/>
      <c r="H156" s="36"/>
      <c r="I156" s="3" t="s">
        <v>156</v>
      </c>
      <c r="J156" s="3" t="s">
        <v>157</v>
      </c>
      <c r="K156" s="3" t="s">
        <v>123</v>
      </c>
      <c r="L156" s="3" t="s">
        <v>77</v>
      </c>
      <c r="M156" s="3" t="s">
        <v>158</v>
      </c>
      <c r="N156" s="5">
        <v>43850</v>
      </c>
      <c r="O156" s="46">
        <v>45291</v>
      </c>
      <c r="P156" s="3"/>
      <c r="Q156" s="47"/>
      <c r="R156" s="3"/>
      <c r="S156" s="5"/>
      <c r="T156" s="6" t="s">
        <v>61</v>
      </c>
      <c r="U156" s="3" t="str">
        <f t="shared" si="30"/>
        <v>Titulaire</v>
      </c>
      <c r="V156" s="5">
        <v>45261</v>
      </c>
      <c r="W156" s="5">
        <v>45291</v>
      </c>
      <c r="Z156" s="5">
        <v>43850</v>
      </c>
      <c r="AA156" s="3">
        <f t="shared" si="31"/>
        <v>1</v>
      </c>
      <c r="AB156" s="3">
        <f t="shared" si="32"/>
        <v>2020</v>
      </c>
      <c r="AC156" s="3">
        <f t="shared" si="33"/>
        <v>2024</v>
      </c>
      <c r="AD156" s="7">
        <f t="shared" ca="1" si="34"/>
        <v>4.7416666666666663</v>
      </c>
      <c r="AE156" s="7" t="str">
        <f t="shared" ca="1" si="42"/>
        <v>&gt; 4</v>
      </c>
      <c r="AF156" s="5">
        <v>29650</v>
      </c>
      <c r="AG156" s="8">
        <f t="shared" ca="1" si="35"/>
        <v>43.649315068493152</v>
      </c>
      <c r="AH156" s="7" t="str">
        <f t="shared" ca="1" si="36"/>
        <v>&gt;35&lt; 45</v>
      </c>
      <c r="AI156" s="9">
        <v>12516675</v>
      </c>
      <c r="AJ156" s="10" t="s">
        <v>91</v>
      </c>
      <c r="AK156" s="9" t="s">
        <v>727</v>
      </c>
      <c r="AL156" s="5">
        <v>36834</v>
      </c>
      <c r="AM156" s="3" t="s">
        <v>93</v>
      </c>
      <c r="AN156" s="3" t="s">
        <v>65</v>
      </c>
      <c r="AO156" s="3">
        <v>2</v>
      </c>
      <c r="AP156" s="3"/>
      <c r="AQ156">
        <v>3</v>
      </c>
      <c r="AR156" s="11">
        <v>3</v>
      </c>
      <c r="AS156" s="12">
        <f t="shared" si="37"/>
        <v>44945.75</v>
      </c>
      <c r="AT156" s="11" t="s">
        <v>135</v>
      </c>
      <c r="AU156" s="13">
        <v>3.3210000000000002</v>
      </c>
      <c r="AV156" s="14" t="s">
        <v>195</v>
      </c>
      <c r="AW156" s="15" t="s">
        <v>169</v>
      </c>
      <c r="AX156" s="16" t="s">
        <v>728</v>
      </c>
      <c r="AY156" s="14" t="s">
        <v>729</v>
      </c>
      <c r="AZ156" s="11" t="s">
        <v>171</v>
      </c>
      <c r="BA156" s="17" t="str">
        <f t="shared" si="38"/>
        <v>17001000000141316481</v>
      </c>
      <c r="BB156" s="26">
        <f t="shared" si="39"/>
        <v>20</v>
      </c>
      <c r="BC156" s="19" t="s">
        <v>730</v>
      </c>
      <c r="BD156" s="20" t="s">
        <v>277</v>
      </c>
      <c r="BE156" s="11">
        <v>2010</v>
      </c>
      <c r="BF156" s="5"/>
      <c r="BG156" s="21">
        <v>29662014</v>
      </c>
      <c r="BH156" s="21">
        <v>20304528</v>
      </c>
      <c r="BI156" s="27"/>
      <c r="BJ156" s="11" t="s">
        <v>571</v>
      </c>
      <c r="BK156" s="11" t="str">
        <f t="shared" si="40"/>
        <v>A-</v>
      </c>
      <c r="BL156" s="11" t="s">
        <v>245</v>
      </c>
    </row>
    <row r="157" spans="1:64" x14ac:dyDescent="0.25">
      <c r="A157" s="3" t="s">
        <v>56</v>
      </c>
      <c r="B157" s="4">
        <v>156</v>
      </c>
      <c r="C157" s="3" t="s">
        <v>140</v>
      </c>
      <c r="D157" s="3" t="s">
        <v>7414</v>
      </c>
      <c r="E157" s="3" t="s">
        <v>7415</v>
      </c>
      <c r="F157" s="3"/>
      <c r="G157" s="3"/>
      <c r="H157" s="3"/>
      <c r="I157" s="3" t="s">
        <v>515</v>
      </c>
      <c r="J157" s="3" t="s">
        <v>228</v>
      </c>
      <c r="K157" s="3" t="s">
        <v>76</v>
      </c>
      <c r="L157" s="3" t="s">
        <v>77</v>
      </c>
      <c r="M157" s="3" t="s">
        <v>158</v>
      </c>
      <c r="N157" s="5">
        <v>43850</v>
      </c>
      <c r="O157" s="46">
        <v>45291</v>
      </c>
      <c r="P157" s="3"/>
      <c r="Q157" s="47"/>
      <c r="R157" s="3"/>
      <c r="S157" s="5"/>
      <c r="T157" s="6" t="s">
        <v>61</v>
      </c>
      <c r="U157" s="3" t="str">
        <f t="shared" si="30"/>
        <v>Titulaire</v>
      </c>
      <c r="V157" s="5">
        <v>45261</v>
      </c>
      <c r="W157" s="5">
        <v>45291</v>
      </c>
      <c r="Z157" s="5">
        <v>43850</v>
      </c>
      <c r="AA157" s="3">
        <f t="shared" si="31"/>
        <v>1</v>
      </c>
      <c r="AB157" s="3">
        <f t="shared" si="32"/>
        <v>2020</v>
      </c>
      <c r="AC157" s="3">
        <f t="shared" si="33"/>
        <v>2024</v>
      </c>
      <c r="AD157" s="7">
        <f t="shared" ca="1" si="34"/>
        <v>4.7416666666666663</v>
      </c>
      <c r="AE157" s="7" t="str">
        <f t="shared" ca="1" si="42"/>
        <v>&gt; 4</v>
      </c>
      <c r="AF157" s="5">
        <v>33230</v>
      </c>
      <c r="AG157" s="8">
        <f t="shared" ca="1" si="35"/>
        <v>33.841095890410962</v>
      </c>
      <c r="AH157" s="7" t="str">
        <f t="shared" ca="1" si="36"/>
        <v>&gt;25&lt; 35</v>
      </c>
      <c r="AI157" s="9">
        <v>16257221</v>
      </c>
      <c r="AJ157" s="10" t="s">
        <v>62</v>
      </c>
      <c r="AK157" s="9" t="s">
        <v>731</v>
      </c>
      <c r="AL157" s="5">
        <v>39855</v>
      </c>
      <c r="AM157" s="3" t="s">
        <v>93</v>
      </c>
      <c r="AN157" s="3" t="s">
        <v>65</v>
      </c>
      <c r="AO157" s="3"/>
      <c r="AP157" s="3"/>
      <c r="AQ157">
        <v>5</v>
      </c>
      <c r="AR157" s="11">
        <v>3</v>
      </c>
      <c r="AS157" s="12">
        <f t="shared" si="37"/>
        <v>44945.75</v>
      </c>
      <c r="AT157" s="11" t="s">
        <v>135</v>
      </c>
      <c r="AU157" s="13">
        <v>3.3210000000000002</v>
      </c>
      <c r="AV157" s="14">
        <v>14</v>
      </c>
      <c r="AW157" s="15" t="s">
        <v>732</v>
      </c>
      <c r="AX157" s="16">
        <v>91007015034</v>
      </c>
      <c r="AY157" s="14">
        <v>12</v>
      </c>
      <c r="AZ157" s="11" t="s">
        <v>154</v>
      </c>
      <c r="BA157" s="17" t="str">
        <f t="shared" si="38"/>
        <v>14089089100701503412</v>
      </c>
      <c r="BB157" s="26">
        <f t="shared" si="39"/>
        <v>20</v>
      </c>
      <c r="BC157" s="19" t="s">
        <v>733</v>
      </c>
      <c r="BD157" s="20" t="s">
        <v>100</v>
      </c>
      <c r="BE157" s="11"/>
      <c r="BF157" s="5">
        <v>44999</v>
      </c>
      <c r="BG157" s="27">
        <v>21673708</v>
      </c>
      <c r="BH157" s="27">
        <v>21683599</v>
      </c>
      <c r="BI157" s="27"/>
      <c r="BJ157" s="11" t="s">
        <v>734</v>
      </c>
      <c r="BK157" s="11" t="str">
        <f t="shared" si="40"/>
        <v>B-</v>
      </c>
      <c r="BL157" s="11" t="s">
        <v>167</v>
      </c>
    </row>
    <row r="158" spans="1:64" x14ac:dyDescent="0.25">
      <c r="A158" s="3" t="s">
        <v>74</v>
      </c>
      <c r="B158" s="4">
        <v>157</v>
      </c>
      <c r="C158" s="3" t="s">
        <v>87</v>
      </c>
      <c r="D158" s="3" t="s">
        <v>7269</v>
      </c>
      <c r="E158" s="3" t="s">
        <v>7416</v>
      </c>
      <c r="F158" s="3"/>
      <c r="G158" s="3"/>
      <c r="H158" s="3"/>
      <c r="I158" s="3"/>
      <c r="J158" s="3"/>
      <c r="K158" s="3" t="s">
        <v>123</v>
      </c>
      <c r="L158" s="3" t="s">
        <v>77</v>
      </c>
      <c r="M158" s="3" t="s">
        <v>158</v>
      </c>
      <c r="N158" s="5">
        <v>43850</v>
      </c>
      <c r="O158" s="3"/>
      <c r="P158" s="3">
        <f t="shared" ca="1" si="43"/>
        <v>-1417</v>
      </c>
      <c r="Q158" s="5">
        <v>44116</v>
      </c>
      <c r="R158" s="3" t="s">
        <v>133</v>
      </c>
      <c r="S158" s="3"/>
      <c r="T158" s="3" t="s">
        <v>131</v>
      </c>
      <c r="U158" s="3" t="str">
        <f t="shared" si="30"/>
        <v>Contractuel</v>
      </c>
      <c r="V158" s="5">
        <v>44105</v>
      </c>
      <c r="W158" s="5">
        <v>44165</v>
      </c>
      <c r="Z158" s="5">
        <v>43850</v>
      </c>
      <c r="AA158" s="3">
        <f t="shared" si="31"/>
        <v>1</v>
      </c>
      <c r="AB158" s="3">
        <f t="shared" si="32"/>
        <v>2020</v>
      </c>
      <c r="AC158" s="3">
        <f t="shared" si="33"/>
        <v>2024</v>
      </c>
      <c r="AD158" s="7">
        <f t="shared" ca="1" si="34"/>
        <v>4.7416666666666663</v>
      </c>
      <c r="AE158" s="7" t="str">
        <f t="shared" ca="1" si="42"/>
        <v>&gt; 4</v>
      </c>
      <c r="AF158" s="5">
        <v>34613</v>
      </c>
      <c r="AG158" s="8">
        <f t="shared" ca="1" si="35"/>
        <v>30.052054794520547</v>
      </c>
      <c r="AH158" s="7" t="str">
        <f t="shared" ca="1" si="36"/>
        <v>&gt;25&lt; 35</v>
      </c>
      <c r="AI158" s="9">
        <v>17029338</v>
      </c>
      <c r="AJ158" s="10" t="s">
        <v>70</v>
      </c>
      <c r="AK158" s="9">
        <v>11378679</v>
      </c>
      <c r="AL158" s="5">
        <v>41913</v>
      </c>
      <c r="AM158" s="3" t="s">
        <v>93</v>
      </c>
      <c r="AN158" s="3" t="s">
        <v>94</v>
      </c>
      <c r="AO158" s="3"/>
      <c r="AP158" s="3"/>
      <c r="AQ158" s="11">
        <v>3</v>
      </c>
      <c r="AR158" s="11">
        <v>1</v>
      </c>
      <c r="AS158" s="12">
        <f t="shared" si="37"/>
        <v>44215.25</v>
      </c>
      <c r="AT158" s="11" t="s">
        <v>135</v>
      </c>
      <c r="AU158" s="9">
        <v>3.1930000000000001</v>
      </c>
      <c r="AV158" s="14" t="s">
        <v>126</v>
      </c>
      <c r="AW158" s="15" t="s">
        <v>481</v>
      </c>
      <c r="AX158" s="16">
        <v>86105533346</v>
      </c>
      <c r="AY158" s="14">
        <v>85</v>
      </c>
      <c r="AZ158" s="11" t="s">
        <v>145</v>
      </c>
      <c r="BA158" s="17" t="str">
        <f t="shared" si="38"/>
        <v>07018008610553334685</v>
      </c>
      <c r="BB158" s="26">
        <f t="shared" si="39"/>
        <v>20</v>
      </c>
      <c r="BC158" s="11" t="s">
        <v>735</v>
      </c>
      <c r="BD158" s="11" t="s">
        <v>73</v>
      </c>
      <c r="BE158" s="11">
        <v>2074</v>
      </c>
      <c r="BF158" s="5"/>
      <c r="BG158" s="21">
        <v>55699081</v>
      </c>
      <c r="BH158" s="21">
        <v>97677034</v>
      </c>
      <c r="BI158" s="27"/>
      <c r="BJ158" s="11" t="s">
        <v>130</v>
      </c>
      <c r="BK158" s="11" t="str">
        <f t="shared" si="40"/>
        <v>-</v>
      </c>
      <c r="BL158" s="11"/>
    </row>
    <row r="159" spans="1:64" x14ac:dyDescent="0.25">
      <c r="A159" s="3" t="s">
        <v>74</v>
      </c>
      <c r="B159" s="4">
        <v>158</v>
      </c>
      <c r="C159" s="3" t="s">
        <v>57</v>
      </c>
      <c r="D159" s="3" t="s">
        <v>7417</v>
      </c>
      <c r="E159" s="3" t="s">
        <v>7418</v>
      </c>
      <c r="F159" s="3"/>
      <c r="G159" s="3"/>
      <c r="H159" s="3"/>
      <c r="I159" s="3"/>
      <c r="J159" s="3"/>
      <c r="K159" s="3" t="s">
        <v>123</v>
      </c>
      <c r="L159" s="3" t="s">
        <v>77</v>
      </c>
      <c r="M159" s="3" t="s">
        <v>132</v>
      </c>
      <c r="N159" s="5">
        <v>43850</v>
      </c>
      <c r="O159" s="3"/>
      <c r="P159" s="3">
        <f t="shared" ca="1" si="43"/>
        <v>-1631</v>
      </c>
      <c r="Q159" s="5">
        <v>43952</v>
      </c>
      <c r="R159" s="3" t="s">
        <v>289</v>
      </c>
      <c r="S159" s="3"/>
      <c r="T159" s="3" t="s">
        <v>131</v>
      </c>
      <c r="U159" s="3" t="str">
        <f t="shared" si="30"/>
        <v>Contractuel</v>
      </c>
      <c r="V159" s="5">
        <v>43922</v>
      </c>
      <c r="W159" s="5">
        <v>43951</v>
      </c>
      <c r="Z159" s="5">
        <v>43850</v>
      </c>
      <c r="AA159" s="3">
        <f t="shared" si="31"/>
        <v>1</v>
      </c>
      <c r="AB159" s="3">
        <f t="shared" si="32"/>
        <v>2020</v>
      </c>
      <c r="AC159" s="3">
        <f t="shared" si="33"/>
        <v>2024</v>
      </c>
      <c r="AD159" s="7">
        <f t="shared" ca="1" si="34"/>
        <v>4.7416666666666663</v>
      </c>
      <c r="AE159" s="7" t="str">
        <f t="shared" ca="1" si="42"/>
        <v>&gt; 4</v>
      </c>
      <c r="AF159" s="5">
        <v>36380</v>
      </c>
      <c r="AG159" s="8">
        <f t="shared" ca="1" si="35"/>
        <v>25.210958904109589</v>
      </c>
      <c r="AH159" s="7" t="str">
        <f t="shared" ca="1" si="36"/>
        <v>&gt;25&lt; 35</v>
      </c>
      <c r="AI159" s="9">
        <v>17372039</v>
      </c>
      <c r="AJ159" s="10" t="s">
        <v>141</v>
      </c>
      <c r="AK159" s="9" t="s">
        <v>736</v>
      </c>
      <c r="AL159" s="5">
        <v>41911</v>
      </c>
      <c r="AM159" s="3" t="s">
        <v>64</v>
      </c>
      <c r="AN159" s="3" t="s">
        <v>94</v>
      </c>
      <c r="AO159" s="3"/>
      <c r="AQ159" s="11">
        <v>3</v>
      </c>
      <c r="AR159" s="11">
        <v>1</v>
      </c>
      <c r="AS159" s="12">
        <f t="shared" si="37"/>
        <v>44215.25</v>
      </c>
      <c r="AT159" s="11" t="s">
        <v>135</v>
      </c>
      <c r="AU159" s="9">
        <v>3.1930000000000001</v>
      </c>
      <c r="AV159" s="14">
        <v>17</v>
      </c>
      <c r="AW159" s="15" t="s">
        <v>169</v>
      </c>
      <c r="AX159" s="16" t="s">
        <v>737</v>
      </c>
      <c r="AY159" s="14">
        <v>80</v>
      </c>
      <c r="AZ159" s="11" t="s">
        <v>171</v>
      </c>
      <c r="BA159" s="17" t="str">
        <f t="shared" si="38"/>
        <v>17001000000284863580</v>
      </c>
      <c r="BB159" s="26">
        <f t="shared" si="39"/>
        <v>20</v>
      </c>
      <c r="BC159" s="11" t="s">
        <v>738</v>
      </c>
      <c r="BD159" s="11" t="s">
        <v>100</v>
      </c>
      <c r="BE159" s="11"/>
      <c r="BF159" s="5"/>
      <c r="BG159" s="27">
        <v>50338280</v>
      </c>
      <c r="BH159" s="27">
        <v>24722892</v>
      </c>
      <c r="BI159" s="27"/>
      <c r="BJ159" s="11" t="s">
        <v>739</v>
      </c>
      <c r="BK159" s="11" t="str">
        <f t="shared" si="40"/>
        <v>-</v>
      </c>
      <c r="BL159" s="11"/>
    </row>
    <row r="160" spans="1:64" x14ac:dyDescent="0.25">
      <c r="A160" s="3" t="s">
        <v>74</v>
      </c>
      <c r="B160" s="4">
        <v>159</v>
      </c>
      <c r="C160" s="3" t="s">
        <v>140</v>
      </c>
      <c r="D160" s="3" t="s">
        <v>7419</v>
      </c>
      <c r="E160" s="3" t="s">
        <v>7420</v>
      </c>
      <c r="F160" s="3"/>
      <c r="G160" s="3"/>
      <c r="H160" s="3"/>
      <c r="I160" s="3"/>
      <c r="J160" s="3" t="s">
        <v>157</v>
      </c>
      <c r="K160" s="3" t="s">
        <v>123</v>
      </c>
      <c r="L160" s="3" t="s">
        <v>77</v>
      </c>
      <c r="M160" s="3" t="s">
        <v>158</v>
      </c>
      <c r="N160" s="5">
        <v>43850</v>
      </c>
      <c r="O160" s="3"/>
      <c r="P160" s="3">
        <f t="shared" ca="1" si="43"/>
        <v>-962</v>
      </c>
      <c r="Q160" s="5">
        <v>44595</v>
      </c>
      <c r="R160" s="3" t="s">
        <v>133</v>
      </c>
      <c r="S160" s="3"/>
      <c r="T160" s="3" t="s">
        <v>131</v>
      </c>
      <c r="U160" s="3" t="str">
        <f t="shared" si="30"/>
        <v>Contractuel</v>
      </c>
      <c r="V160" s="5">
        <v>44562</v>
      </c>
      <c r="W160" s="5">
        <v>44620</v>
      </c>
      <c r="Z160" s="5">
        <v>43850</v>
      </c>
      <c r="AA160" s="3">
        <f t="shared" si="31"/>
        <v>1</v>
      </c>
      <c r="AB160" s="3">
        <f t="shared" si="32"/>
        <v>2020</v>
      </c>
      <c r="AC160" s="3">
        <f t="shared" si="33"/>
        <v>2024</v>
      </c>
      <c r="AD160" s="7">
        <f t="shared" ca="1" si="34"/>
        <v>4.7416666666666663</v>
      </c>
      <c r="AE160" s="7" t="str">
        <f t="shared" ca="1" si="42"/>
        <v>&gt; 4</v>
      </c>
      <c r="AF160" s="5">
        <v>33124</v>
      </c>
      <c r="AG160" s="8">
        <f t="shared" ca="1" si="35"/>
        <v>34.131506849315066</v>
      </c>
      <c r="AH160" s="7" t="str">
        <f t="shared" ca="1" si="36"/>
        <v>&gt;25&lt; 35</v>
      </c>
      <c r="AI160" s="9">
        <v>16278366</v>
      </c>
      <c r="AJ160" s="10" t="s">
        <v>159</v>
      </c>
      <c r="AK160" s="9" t="s">
        <v>740</v>
      </c>
      <c r="AL160" s="5">
        <v>39126</v>
      </c>
      <c r="AM160" s="3" t="s">
        <v>93</v>
      </c>
      <c r="AN160" s="3" t="s">
        <v>65</v>
      </c>
      <c r="AO160" s="3">
        <v>0</v>
      </c>
      <c r="AQ160" s="11">
        <v>3</v>
      </c>
      <c r="AR160" s="11">
        <v>2</v>
      </c>
      <c r="AS160" s="12">
        <f t="shared" si="37"/>
        <v>44580.5</v>
      </c>
      <c r="AT160" s="11" t="s">
        <v>135</v>
      </c>
      <c r="AU160" s="9">
        <v>3.1930000000000001</v>
      </c>
      <c r="AV160" s="14" t="s">
        <v>161</v>
      </c>
      <c r="AW160" s="15" t="s">
        <v>741</v>
      </c>
      <c r="AX160" s="16" t="s">
        <v>742</v>
      </c>
      <c r="AY160" s="14" t="s">
        <v>743</v>
      </c>
      <c r="AZ160" s="11" t="s">
        <v>164</v>
      </c>
      <c r="BA160" s="17" t="str">
        <f t="shared" si="38"/>
        <v>25127000000070964826</v>
      </c>
      <c r="BB160" s="26">
        <f t="shared" si="39"/>
        <v>20</v>
      </c>
      <c r="BC160" s="31" t="s">
        <v>744</v>
      </c>
      <c r="BD160" s="11" t="s">
        <v>207</v>
      </c>
      <c r="BE160" s="11">
        <v>2082</v>
      </c>
      <c r="BF160" s="5"/>
      <c r="BG160" s="21">
        <v>22993241</v>
      </c>
      <c r="BH160" s="21">
        <v>22597321</v>
      </c>
      <c r="BI160" s="27"/>
      <c r="BJ160" s="11" t="s">
        <v>304</v>
      </c>
      <c r="BK160" s="11" t="str">
        <f t="shared" si="40"/>
        <v>A-</v>
      </c>
      <c r="BL160" s="11"/>
    </row>
    <row r="161" spans="1:64" x14ac:dyDescent="0.25">
      <c r="A161" s="3" t="s">
        <v>74</v>
      </c>
      <c r="B161" s="4">
        <v>160</v>
      </c>
      <c r="C161" s="3" t="s">
        <v>140</v>
      </c>
      <c r="D161" s="3" t="s">
        <v>7336</v>
      </c>
      <c r="E161" s="3" t="s">
        <v>7229</v>
      </c>
      <c r="F161" s="3"/>
      <c r="G161" s="3"/>
      <c r="H161" s="3"/>
      <c r="I161" s="3"/>
      <c r="J161" s="3"/>
      <c r="K161" s="3" t="s">
        <v>123</v>
      </c>
      <c r="L161" s="3" t="s">
        <v>77</v>
      </c>
      <c r="M161" s="3" t="s">
        <v>158</v>
      </c>
      <c r="N161" s="5">
        <v>43850</v>
      </c>
      <c r="O161" s="3"/>
      <c r="P161" s="3">
        <f t="shared" ca="1" si="43"/>
        <v>-1692</v>
      </c>
      <c r="Q161" s="5">
        <v>43876</v>
      </c>
      <c r="R161" s="3" t="s">
        <v>133</v>
      </c>
      <c r="S161" s="3"/>
      <c r="T161" s="3" t="s">
        <v>131</v>
      </c>
      <c r="U161" s="3" t="str">
        <f t="shared" si="30"/>
        <v>Contractuel</v>
      </c>
      <c r="V161" s="5">
        <v>43850</v>
      </c>
      <c r="W161" s="5">
        <v>43890</v>
      </c>
      <c r="Z161" s="5">
        <v>43850</v>
      </c>
      <c r="AA161" s="3">
        <f t="shared" si="31"/>
        <v>1</v>
      </c>
      <c r="AB161" s="3">
        <f t="shared" si="32"/>
        <v>2020</v>
      </c>
      <c r="AC161" s="3">
        <f t="shared" si="33"/>
        <v>2024</v>
      </c>
      <c r="AD161" s="7">
        <f t="shared" ca="1" si="34"/>
        <v>4.7416666666666663</v>
      </c>
      <c r="AE161" s="7" t="str">
        <f t="shared" ca="1" si="42"/>
        <v>&gt; 4</v>
      </c>
      <c r="AF161" s="5">
        <v>30282</v>
      </c>
      <c r="AG161" s="8">
        <f t="shared" ca="1" si="35"/>
        <v>41.917808219178085</v>
      </c>
      <c r="AH161" s="7" t="str">
        <f t="shared" ca="1" si="36"/>
        <v>&gt;35&lt; 45</v>
      </c>
      <c r="AI161" s="9">
        <v>12725836</v>
      </c>
      <c r="AJ161" s="10" t="s">
        <v>67</v>
      </c>
      <c r="AK161" s="9" t="s">
        <v>745</v>
      </c>
      <c r="AL161" s="5">
        <v>43011</v>
      </c>
      <c r="AM161" s="3" t="s">
        <v>93</v>
      </c>
      <c r="AN161" s="3" t="s">
        <v>65</v>
      </c>
      <c r="AO161" s="3">
        <v>1</v>
      </c>
      <c r="AQ161" s="11">
        <v>3</v>
      </c>
      <c r="AR161" s="11">
        <v>1</v>
      </c>
      <c r="AS161" s="12">
        <f t="shared" si="37"/>
        <v>44215.25</v>
      </c>
      <c r="AT161" s="11" t="s">
        <v>135</v>
      </c>
      <c r="AU161" s="9">
        <v>3.1930000000000001</v>
      </c>
      <c r="AV161" s="14">
        <v>25</v>
      </c>
      <c r="AW161" s="15" t="s">
        <v>746</v>
      </c>
      <c r="AX161" s="16" t="s">
        <v>747</v>
      </c>
      <c r="AY161" s="14">
        <v>76</v>
      </c>
      <c r="AZ161" s="11" t="s">
        <v>164</v>
      </c>
      <c r="BA161" s="17" t="str">
        <f t="shared" si="38"/>
        <v>25027000000058208976</v>
      </c>
      <c r="BB161" s="26">
        <f t="shared" si="39"/>
        <v>20</v>
      </c>
      <c r="BC161" s="11" t="s">
        <v>748</v>
      </c>
      <c r="BD161" s="11" t="s">
        <v>100</v>
      </c>
      <c r="BE161" s="11">
        <v>2053</v>
      </c>
      <c r="BF161" s="5"/>
      <c r="BG161" s="27">
        <v>58877896</v>
      </c>
      <c r="BH161" s="27">
        <v>22295073</v>
      </c>
      <c r="BI161" s="27"/>
      <c r="BJ161" s="11" t="s">
        <v>749</v>
      </c>
      <c r="BK161" s="11" t="str">
        <f t="shared" si="40"/>
        <v>-</v>
      </c>
      <c r="BL161" s="11"/>
    </row>
    <row r="162" spans="1:64" x14ac:dyDescent="0.25">
      <c r="A162" s="3" t="s">
        <v>74</v>
      </c>
      <c r="B162" s="4">
        <v>161</v>
      </c>
      <c r="C162" s="3" t="s">
        <v>57</v>
      </c>
      <c r="D162" s="3" t="s">
        <v>7421</v>
      </c>
      <c r="E162" s="3" t="s">
        <v>7422</v>
      </c>
      <c r="F162" s="3"/>
      <c r="G162" s="3"/>
      <c r="H162" s="3"/>
      <c r="I162" s="3"/>
      <c r="J162" s="3" t="s">
        <v>228</v>
      </c>
      <c r="K162" s="3" t="s">
        <v>76</v>
      </c>
      <c r="L162" s="3" t="s">
        <v>77</v>
      </c>
      <c r="M162" s="3" t="s">
        <v>426</v>
      </c>
      <c r="N162" s="5">
        <v>43851</v>
      </c>
      <c r="O162" s="3"/>
      <c r="P162" s="3">
        <f t="shared" ca="1" si="43"/>
        <v>-1113</v>
      </c>
      <c r="Q162" s="5">
        <v>44457</v>
      </c>
      <c r="R162" t="s">
        <v>750</v>
      </c>
      <c r="S162" s="3"/>
      <c r="T162" s="3" t="s">
        <v>131</v>
      </c>
      <c r="U162" s="3" t="str">
        <f t="shared" si="30"/>
        <v>Contractuel</v>
      </c>
      <c r="V162" s="5">
        <v>44440</v>
      </c>
      <c r="W162" s="5">
        <v>44469</v>
      </c>
      <c r="X162" s="5">
        <v>43846</v>
      </c>
      <c r="Y162" s="5">
        <v>44165</v>
      </c>
      <c r="Z162" s="5">
        <v>44166</v>
      </c>
      <c r="AA162" s="3">
        <f t="shared" si="31"/>
        <v>1</v>
      </c>
      <c r="AB162" s="3">
        <f t="shared" si="32"/>
        <v>2020</v>
      </c>
      <c r="AC162" s="3">
        <f t="shared" si="33"/>
        <v>2024</v>
      </c>
      <c r="AD162" s="7">
        <f t="shared" ca="1" si="34"/>
        <v>4.7388888888888889</v>
      </c>
      <c r="AE162" s="7" t="str">
        <f t="shared" ca="1" si="42"/>
        <v>&gt; 4</v>
      </c>
      <c r="AF162" s="5">
        <v>33242</v>
      </c>
      <c r="AG162" s="8">
        <f t="shared" ca="1" si="35"/>
        <v>33.80821917808219</v>
      </c>
      <c r="AH162" s="7" t="str">
        <f t="shared" ca="1" si="36"/>
        <v>&gt;25&lt; 35</v>
      </c>
      <c r="AI162" s="9">
        <v>17460434</v>
      </c>
      <c r="AJ162" s="10" t="s">
        <v>70</v>
      </c>
      <c r="AK162" s="9" t="s">
        <v>751</v>
      </c>
      <c r="AL162" s="5">
        <v>42452</v>
      </c>
      <c r="AM162" s="3" t="s">
        <v>64</v>
      </c>
      <c r="AN162" s="3" t="s">
        <v>94</v>
      </c>
      <c r="AO162" s="3"/>
      <c r="AR162" s="11">
        <v>2</v>
      </c>
      <c r="AS162" s="12">
        <f t="shared" si="37"/>
        <v>44581.5</v>
      </c>
      <c r="AT162" s="11" t="s">
        <v>135</v>
      </c>
      <c r="AU162" s="9">
        <v>3.1930000000000001</v>
      </c>
      <c r="AV162" s="14">
        <v>25</v>
      </c>
      <c r="AW162" s="15" t="s">
        <v>752</v>
      </c>
      <c r="AX162" s="16" t="s">
        <v>753</v>
      </c>
      <c r="AY162" s="14">
        <v>93</v>
      </c>
      <c r="AZ162" s="11" t="s">
        <v>164</v>
      </c>
      <c r="BA162" s="17" t="str">
        <f t="shared" si="38"/>
        <v>25032000000057790293</v>
      </c>
      <c r="BB162" s="26">
        <f t="shared" si="39"/>
        <v>20</v>
      </c>
      <c r="BC162" s="31" t="s">
        <v>754</v>
      </c>
      <c r="BD162" s="11" t="s">
        <v>755</v>
      </c>
      <c r="BE162" s="11"/>
      <c r="BF162" s="5"/>
      <c r="BG162" s="21">
        <v>22353127</v>
      </c>
      <c r="BH162" s="21">
        <v>50081824</v>
      </c>
      <c r="BI162" s="27"/>
      <c r="BJ162" s="11" t="s">
        <v>707</v>
      </c>
      <c r="BK162" s="11" t="str">
        <f t="shared" si="40"/>
        <v>B-</v>
      </c>
      <c r="BL162" s="11"/>
    </row>
    <row r="163" spans="1:64" x14ac:dyDescent="0.25">
      <c r="A163" s="3" t="s">
        <v>74</v>
      </c>
      <c r="B163" s="4">
        <v>162</v>
      </c>
      <c r="C163" s="3" t="s">
        <v>87</v>
      </c>
      <c r="D163" s="3" t="s">
        <v>7423</v>
      </c>
      <c r="E163" s="3" t="s">
        <v>7424</v>
      </c>
      <c r="F163" s="3"/>
      <c r="G163" s="3"/>
      <c r="H163" s="3"/>
      <c r="I163" s="3"/>
      <c r="J163" s="3"/>
      <c r="K163" s="3" t="s">
        <v>123</v>
      </c>
      <c r="L163" s="3" t="s">
        <v>77</v>
      </c>
      <c r="M163" s="3" t="s">
        <v>158</v>
      </c>
      <c r="N163" s="5">
        <v>43857</v>
      </c>
      <c r="O163" s="3"/>
      <c r="P163" s="3">
        <f t="shared" ca="1" si="43"/>
        <v>-1661</v>
      </c>
      <c r="Q163" s="5">
        <v>43883</v>
      </c>
      <c r="R163" s="3" t="s">
        <v>133</v>
      </c>
      <c r="S163" s="3"/>
      <c r="T163" s="3" t="s">
        <v>131</v>
      </c>
      <c r="U163" s="3" t="str">
        <f t="shared" si="30"/>
        <v>Contractuel</v>
      </c>
      <c r="V163" s="5">
        <v>43891</v>
      </c>
      <c r="W163" s="5">
        <v>43921</v>
      </c>
      <c r="Z163" s="5">
        <v>43857</v>
      </c>
      <c r="AA163" s="3">
        <f t="shared" si="31"/>
        <v>1</v>
      </c>
      <c r="AB163" s="3">
        <f t="shared" si="32"/>
        <v>2020</v>
      </c>
      <c r="AC163" s="3">
        <f t="shared" si="33"/>
        <v>2024</v>
      </c>
      <c r="AD163" s="7">
        <f t="shared" ca="1" si="34"/>
        <v>4.7222222222222223</v>
      </c>
      <c r="AE163" s="7" t="str">
        <f t="shared" ca="1" si="42"/>
        <v>&gt; 4</v>
      </c>
      <c r="AF163" s="5">
        <v>33559</v>
      </c>
      <c r="AG163" s="8">
        <f t="shared" ca="1" si="35"/>
        <v>32.939726027397263</v>
      </c>
      <c r="AH163" s="7" t="str">
        <f t="shared" ca="1" si="36"/>
        <v>&gt;25&lt; 35</v>
      </c>
      <c r="AI163" s="9">
        <v>16388961</v>
      </c>
      <c r="AJ163" s="10" t="s">
        <v>67</v>
      </c>
      <c r="AK163" s="9" t="s">
        <v>756</v>
      </c>
      <c r="AL163" s="5">
        <v>39750</v>
      </c>
      <c r="AM163" s="3" t="s">
        <v>93</v>
      </c>
      <c r="AN163" s="3" t="s">
        <v>94</v>
      </c>
      <c r="AO163" s="3"/>
      <c r="AQ163" s="11">
        <v>3</v>
      </c>
      <c r="AR163" s="11">
        <v>1</v>
      </c>
      <c r="AS163" s="12">
        <f t="shared" si="37"/>
        <v>44222.25</v>
      </c>
      <c r="AT163" s="11" t="s">
        <v>135</v>
      </c>
      <c r="AU163" s="9">
        <v>3.1930000000000001</v>
      </c>
      <c r="AV163" s="14" t="s">
        <v>91</v>
      </c>
      <c r="AW163" s="15" t="s">
        <v>757</v>
      </c>
      <c r="AX163" s="16" t="s">
        <v>758</v>
      </c>
      <c r="AY163" s="14">
        <v>72</v>
      </c>
      <c r="AZ163" s="11" t="s">
        <v>191</v>
      </c>
      <c r="BA163" s="17" t="str">
        <f t="shared" si="38"/>
        <v>05030000082502485972</v>
      </c>
      <c r="BB163" s="26">
        <f t="shared" si="39"/>
        <v>20</v>
      </c>
      <c r="BC163" s="11" t="s">
        <v>759</v>
      </c>
      <c r="BD163" s="11" t="s">
        <v>73</v>
      </c>
      <c r="BE163" s="11">
        <v>1145</v>
      </c>
      <c r="BF163" s="5"/>
      <c r="BG163" s="27">
        <v>22862175</v>
      </c>
      <c r="BH163" s="27">
        <v>96892673</v>
      </c>
      <c r="BI163" s="27"/>
      <c r="BJ163" s="11"/>
      <c r="BK163" s="11" t="str">
        <f t="shared" si="40"/>
        <v>-</v>
      </c>
      <c r="BL163" s="11"/>
    </row>
    <row r="164" spans="1:64" x14ac:dyDescent="0.25">
      <c r="A164" s="3" t="s">
        <v>74</v>
      </c>
      <c r="B164" s="4">
        <v>163</v>
      </c>
      <c r="C164" s="3" t="s">
        <v>140</v>
      </c>
      <c r="D164" s="3" t="s">
        <v>7425</v>
      </c>
      <c r="E164" s="3" t="s">
        <v>7426</v>
      </c>
      <c r="F164" s="3"/>
      <c r="G164" s="3"/>
      <c r="H164" s="3"/>
      <c r="I164" s="3"/>
      <c r="J164" s="3" t="s">
        <v>228</v>
      </c>
      <c r="K164" s="3" t="s">
        <v>123</v>
      </c>
      <c r="L164" s="3" t="s">
        <v>77</v>
      </c>
      <c r="M164" s="3" t="s">
        <v>158</v>
      </c>
      <c r="N164" s="5">
        <v>43857</v>
      </c>
      <c r="O164" s="3"/>
      <c r="P164" s="3">
        <f t="shared" ca="1" si="43"/>
        <v>-1296</v>
      </c>
      <c r="Q164" s="5">
        <v>44275</v>
      </c>
      <c r="R164" s="3" t="s">
        <v>133</v>
      </c>
      <c r="S164" s="3"/>
      <c r="T164" s="3" t="s">
        <v>131</v>
      </c>
      <c r="U164" s="3" t="str">
        <f t="shared" si="30"/>
        <v>Contractuel</v>
      </c>
      <c r="V164" s="5">
        <v>44228</v>
      </c>
      <c r="W164" s="5">
        <v>44286</v>
      </c>
      <c r="Z164" s="5">
        <v>43857</v>
      </c>
      <c r="AA164" s="3">
        <f t="shared" si="31"/>
        <v>1</v>
      </c>
      <c r="AB164" s="3">
        <f t="shared" si="32"/>
        <v>2020</v>
      </c>
      <c r="AC164" s="3">
        <f t="shared" si="33"/>
        <v>2024</v>
      </c>
      <c r="AD164" s="7">
        <f t="shared" ca="1" si="34"/>
        <v>4.7222222222222223</v>
      </c>
      <c r="AE164" s="7" t="str">
        <f t="shared" ca="1" si="42"/>
        <v>&gt; 4</v>
      </c>
      <c r="AF164" s="5">
        <v>30587</v>
      </c>
      <c r="AG164" s="8">
        <f t="shared" ca="1" si="35"/>
        <v>41.082191780821915</v>
      </c>
      <c r="AH164" s="7" t="str">
        <f t="shared" ca="1" si="36"/>
        <v>&gt;35&lt; 45</v>
      </c>
      <c r="AI164" s="9">
        <v>16429034</v>
      </c>
      <c r="AJ164" s="10" t="s">
        <v>70</v>
      </c>
      <c r="AK164" s="9" t="s">
        <v>760</v>
      </c>
      <c r="AL164" s="5">
        <v>40906</v>
      </c>
      <c r="AM164" s="3" t="s">
        <v>93</v>
      </c>
      <c r="AN164" s="3" t="s">
        <v>65</v>
      </c>
      <c r="AO164" s="3">
        <v>2</v>
      </c>
      <c r="AQ164" s="11">
        <v>3</v>
      </c>
      <c r="AR164" s="11">
        <v>2</v>
      </c>
      <c r="AS164" s="12">
        <f t="shared" si="37"/>
        <v>44587.5</v>
      </c>
      <c r="AT164" s="11" t="s">
        <v>135</v>
      </c>
      <c r="AU164" s="9">
        <v>3.1930000000000001</v>
      </c>
      <c r="AV164" s="14">
        <v>17</v>
      </c>
      <c r="AW164" s="15" t="s">
        <v>169</v>
      </c>
      <c r="AX164" s="16" t="s">
        <v>761</v>
      </c>
      <c r="AY164" s="14">
        <v>75</v>
      </c>
      <c r="AZ164" s="11" t="s">
        <v>171</v>
      </c>
      <c r="BA164" s="17" t="str">
        <f t="shared" si="38"/>
        <v>17001000000017612575</v>
      </c>
      <c r="BB164" s="26">
        <f t="shared" si="39"/>
        <v>20</v>
      </c>
      <c r="BC164" s="11" t="s">
        <v>762</v>
      </c>
      <c r="BD164" s="11" t="s">
        <v>233</v>
      </c>
      <c r="BE164" s="11">
        <v>1095</v>
      </c>
      <c r="BF164" s="5"/>
      <c r="BG164" s="27">
        <v>58639987</v>
      </c>
      <c r="BH164" s="27"/>
      <c r="BI164" s="27"/>
      <c r="BJ164" s="11" t="s">
        <v>310</v>
      </c>
      <c r="BK164" s="11" t="str">
        <f t="shared" si="40"/>
        <v>B-</v>
      </c>
      <c r="BL164" s="11"/>
    </row>
    <row r="165" spans="1:64" x14ac:dyDescent="0.25">
      <c r="A165" s="3" t="s">
        <v>74</v>
      </c>
      <c r="B165" s="4">
        <v>164</v>
      </c>
      <c r="C165" s="3" t="s">
        <v>87</v>
      </c>
      <c r="D165" s="3" t="s">
        <v>7427</v>
      </c>
      <c r="E165" s="3" t="s">
        <v>7428</v>
      </c>
      <c r="F165" s="3"/>
      <c r="G165" s="3"/>
      <c r="H165" s="3"/>
      <c r="I165" s="3"/>
      <c r="J165" s="3"/>
      <c r="K165" s="3" t="s">
        <v>123</v>
      </c>
      <c r="L165" s="3" t="s">
        <v>77</v>
      </c>
      <c r="M165" s="3" t="s">
        <v>158</v>
      </c>
      <c r="N165" s="5">
        <v>43857</v>
      </c>
      <c r="O165" s="3"/>
      <c r="P165" s="3">
        <f t="shared" ca="1" si="43"/>
        <v>-1600</v>
      </c>
      <c r="Q165" s="5">
        <v>43982</v>
      </c>
      <c r="R165" s="3" t="s">
        <v>289</v>
      </c>
      <c r="S165" s="3"/>
      <c r="T165" s="3" t="s">
        <v>131</v>
      </c>
      <c r="U165" s="3" t="str">
        <f t="shared" si="30"/>
        <v>Contractuel</v>
      </c>
      <c r="V165" s="5">
        <v>43952</v>
      </c>
      <c r="W165" s="5">
        <v>43982</v>
      </c>
      <c r="Z165" s="5">
        <v>43857</v>
      </c>
      <c r="AA165" s="3">
        <f t="shared" si="31"/>
        <v>1</v>
      </c>
      <c r="AB165" s="3">
        <f t="shared" si="32"/>
        <v>2020</v>
      </c>
      <c r="AC165" s="3">
        <f t="shared" si="33"/>
        <v>2024</v>
      </c>
      <c r="AD165" s="7">
        <f t="shared" ca="1" si="34"/>
        <v>4.7222222222222223</v>
      </c>
      <c r="AE165" s="7" t="str">
        <f t="shared" ca="1" si="42"/>
        <v>&gt; 4</v>
      </c>
      <c r="AF165" s="5">
        <v>33198</v>
      </c>
      <c r="AG165" s="8">
        <f t="shared" ca="1" si="35"/>
        <v>33.92876712328767</v>
      </c>
      <c r="AH165" s="7" t="str">
        <f t="shared" ca="1" si="36"/>
        <v>&gt;25&lt; 35</v>
      </c>
      <c r="AI165" s="9">
        <v>16186341</v>
      </c>
      <c r="AJ165" s="10" t="s">
        <v>126</v>
      </c>
      <c r="AK165" s="9" t="s">
        <v>763</v>
      </c>
      <c r="AL165" s="5">
        <v>39682</v>
      </c>
      <c r="AM165" s="3" t="s">
        <v>93</v>
      </c>
      <c r="AN165" s="3" t="s">
        <v>94</v>
      </c>
      <c r="AO165" s="3"/>
      <c r="AQ165" s="11">
        <v>3</v>
      </c>
      <c r="AR165" s="11">
        <v>1</v>
      </c>
      <c r="AS165" s="12">
        <f t="shared" si="37"/>
        <v>44222.25</v>
      </c>
      <c r="AT165" s="11" t="s">
        <v>135</v>
      </c>
      <c r="AU165" s="9">
        <v>3.1930000000000001</v>
      </c>
      <c r="AV165" s="14">
        <v>17</v>
      </c>
      <c r="AW165" s="15" t="s">
        <v>169</v>
      </c>
      <c r="AX165" s="16" t="s">
        <v>764</v>
      </c>
      <c r="AY165" s="14">
        <v>24</v>
      </c>
      <c r="AZ165" s="11" t="s">
        <v>171</v>
      </c>
      <c r="BA165" s="17" t="str">
        <f t="shared" si="38"/>
        <v>17001000000258707724</v>
      </c>
      <c r="BB165" s="26">
        <f t="shared" si="39"/>
        <v>20</v>
      </c>
      <c r="BC165" s="11" t="s">
        <v>334</v>
      </c>
      <c r="BD165" s="11" t="s">
        <v>73</v>
      </c>
      <c r="BE165" s="11">
        <v>1145</v>
      </c>
      <c r="BF165" s="5"/>
      <c r="BG165" s="27">
        <v>55420507</v>
      </c>
      <c r="BH165" s="27">
        <v>58981452</v>
      </c>
      <c r="BI165" s="27"/>
      <c r="BJ165" s="11" t="s">
        <v>765</v>
      </c>
      <c r="BK165" s="11" t="str">
        <f t="shared" si="40"/>
        <v>-</v>
      </c>
      <c r="BL165" s="11"/>
    </row>
    <row r="166" spans="1:64" x14ac:dyDescent="0.25">
      <c r="A166" s="3" t="s">
        <v>74</v>
      </c>
      <c r="B166" s="4">
        <v>165</v>
      </c>
      <c r="C166" s="3" t="s">
        <v>140</v>
      </c>
      <c r="D166" s="3" t="s">
        <v>7191</v>
      </c>
      <c r="E166" s="3" t="s">
        <v>7308</v>
      </c>
      <c r="F166" s="3"/>
      <c r="G166" s="3"/>
      <c r="H166" s="3"/>
      <c r="I166" s="3"/>
      <c r="J166" s="3"/>
      <c r="K166" s="3" t="s">
        <v>123</v>
      </c>
      <c r="L166" s="3" t="s">
        <v>77</v>
      </c>
      <c r="M166" s="3" t="s">
        <v>158</v>
      </c>
      <c r="N166" s="5">
        <v>43857</v>
      </c>
      <c r="O166" s="3"/>
      <c r="P166" s="3">
        <f t="shared" ca="1" si="43"/>
        <v>-1600</v>
      </c>
      <c r="Q166" s="5">
        <v>43982</v>
      </c>
      <c r="R166" s="3" t="s">
        <v>289</v>
      </c>
      <c r="S166" s="3"/>
      <c r="T166" s="3" t="s">
        <v>131</v>
      </c>
      <c r="U166" s="3" t="str">
        <f t="shared" si="30"/>
        <v>Contractuel</v>
      </c>
      <c r="V166" s="5">
        <v>43952</v>
      </c>
      <c r="W166" s="5">
        <v>43982</v>
      </c>
      <c r="Z166" s="5">
        <v>43857</v>
      </c>
      <c r="AA166" s="3">
        <f t="shared" si="31"/>
        <v>1</v>
      </c>
      <c r="AB166" s="3">
        <f t="shared" si="32"/>
        <v>2020</v>
      </c>
      <c r="AC166" s="3">
        <f t="shared" si="33"/>
        <v>2024</v>
      </c>
      <c r="AD166" s="7">
        <f t="shared" ca="1" si="34"/>
        <v>4.7222222222222223</v>
      </c>
      <c r="AE166" s="7" t="str">
        <f t="shared" ca="1" si="42"/>
        <v>&gt; 4</v>
      </c>
      <c r="AF166" s="5">
        <v>32769</v>
      </c>
      <c r="AG166" s="8">
        <f t="shared" ca="1" si="35"/>
        <v>35.104109589041094</v>
      </c>
      <c r="AH166" s="7" t="str">
        <f t="shared" ca="1" si="36"/>
        <v>&gt;35&lt; 45</v>
      </c>
      <c r="AI166" s="9">
        <v>16233663</v>
      </c>
      <c r="AJ166" s="10" t="s">
        <v>126</v>
      </c>
      <c r="AK166" s="9" t="s">
        <v>766</v>
      </c>
      <c r="AL166" s="5">
        <v>42164</v>
      </c>
      <c r="AM166" s="3" t="s">
        <v>93</v>
      </c>
      <c r="AN166" s="3" t="s">
        <v>65</v>
      </c>
      <c r="AO166" s="3">
        <v>1</v>
      </c>
      <c r="AQ166" s="11">
        <v>3</v>
      </c>
      <c r="AR166" s="11">
        <v>1</v>
      </c>
      <c r="AS166" s="12">
        <f t="shared" si="37"/>
        <v>44222.25</v>
      </c>
      <c r="AT166" s="11" t="s">
        <v>135</v>
      </c>
      <c r="AU166" s="9">
        <v>3.1930000000000001</v>
      </c>
      <c r="AV166" s="14" t="s">
        <v>126</v>
      </c>
      <c r="AW166" s="15">
        <v>30600</v>
      </c>
      <c r="AX166" s="16">
        <v>63105534760</v>
      </c>
      <c r="AY166" s="14">
        <v>70</v>
      </c>
      <c r="AZ166" s="11" t="s">
        <v>145</v>
      </c>
      <c r="BA166" s="17" t="str">
        <f t="shared" si="38"/>
        <v>07306006310553476070</v>
      </c>
      <c r="BB166" s="26">
        <f t="shared" si="39"/>
        <v>20</v>
      </c>
      <c r="BC166" s="11" t="s">
        <v>767</v>
      </c>
      <c r="BD166" s="11" t="s">
        <v>100</v>
      </c>
      <c r="BE166" s="11">
        <v>2023</v>
      </c>
      <c r="BF166" s="5"/>
      <c r="BG166" s="27">
        <v>93972908</v>
      </c>
      <c r="BH166" s="27">
        <v>96273951</v>
      </c>
      <c r="BI166" s="27"/>
      <c r="BJ166" s="11" t="s">
        <v>379</v>
      </c>
      <c r="BK166" s="11" t="str">
        <f t="shared" si="40"/>
        <v>-</v>
      </c>
      <c r="BL166" s="11"/>
    </row>
    <row r="167" spans="1:64" x14ac:dyDescent="0.25">
      <c r="A167" s="3" t="s">
        <v>56</v>
      </c>
      <c r="B167" s="4">
        <v>166</v>
      </c>
      <c r="C167" s="3" t="s">
        <v>140</v>
      </c>
      <c r="D167" s="3" t="s">
        <v>7429</v>
      </c>
      <c r="E167" s="3" t="s">
        <v>7238</v>
      </c>
      <c r="F167" s="3"/>
      <c r="G167" s="3"/>
      <c r="H167" s="3"/>
      <c r="I167" s="3" t="s">
        <v>227</v>
      </c>
      <c r="J167" s="3" t="s">
        <v>228</v>
      </c>
      <c r="K167" s="3" t="s">
        <v>123</v>
      </c>
      <c r="L167" s="3" t="s">
        <v>77</v>
      </c>
      <c r="M167" s="3" t="s">
        <v>158</v>
      </c>
      <c r="N167" s="5">
        <v>43857</v>
      </c>
      <c r="O167" s="46">
        <v>45291</v>
      </c>
      <c r="P167" s="3"/>
      <c r="Q167" s="47"/>
      <c r="R167" s="3"/>
      <c r="S167" s="5"/>
      <c r="T167" s="6" t="s">
        <v>61</v>
      </c>
      <c r="U167" s="3" t="str">
        <f t="shared" si="30"/>
        <v>Titulaire</v>
      </c>
      <c r="V167" s="5">
        <v>45261</v>
      </c>
      <c r="W167" s="5">
        <v>45291</v>
      </c>
      <c r="Z167" s="5">
        <v>43857</v>
      </c>
      <c r="AA167" s="3">
        <f t="shared" si="31"/>
        <v>1</v>
      </c>
      <c r="AB167" s="3">
        <f t="shared" si="32"/>
        <v>2020</v>
      </c>
      <c r="AC167" s="3">
        <f t="shared" si="33"/>
        <v>2024</v>
      </c>
      <c r="AD167" s="7">
        <f t="shared" ca="1" si="34"/>
        <v>4.7222222222222223</v>
      </c>
      <c r="AE167" s="7" t="str">
        <f t="shared" ca="1" si="42"/>
        <v>&gt; 4</v>
      </c>
      <c r="AF167" s="5">
        <v>30694</v>
      </c>
      <c r="AG167" s="8">
        <f t="shared" ca="1" si="35"/>
        <v>40.789041095890411</v>
      </c>
      <c r="AH167" s="7" t="str">
        <f t="shared" ca="1" si="36"/>
        <v>&gt;35&lt; 45</v>
      </c>
      <c r="AI167" s="9">
        <v>16025925</v>
      </c>
      <c r="AJ167" s="10" t="s">
        <v>62</v>
      </c>
      <c r="AK167" s="9" t="s">
        <v>768</v>
      </c>
      <c r="AL167" s="5">
        <v>38297</v>
      </c>
      <c r="AM167" s="3" t="s">
        <v>93</v>
      </c>
      <c r="AN167" s="3" t="s">
        <v>65</v>
      </c>
      <c r="AO167" s="3">
        <v>2</v>
      </c>
      <c r="AQ167">
        <v>3</v>
      </c>
      <c r="AR167" s="11">
        <v>3</v>
      </c>
      <c r="AS167" s="12">
        <f t="shared" si="37"/>
        <v>44952.75</v>
      </c>
      <c r="AT167" s="11" t="s">
        <v>135</v>
      </c>
      <c r="AU167" s="13">
        <v>3.3210000000000002</v>
      </c>
      <c r="AV167" s="14" t="s">
        <v>195</v>
      </c>
      <c r="AW167" s="15" t="s">
        <v>169</v>
      </c>
      <c r="AX167" s="16" t="s">
        <v>769</v>
      </c>
      <c r="AY167" s="14" t="s">
        <v>770</v>
      </c>
      <c r="AZ167" s="11" t="s">
        <v>171</v>
      </c>
      <c r="BA167" s="17" t="str">
        <f t="shared" si="38"/>
        <v>17001000000290180635</v>
      </c>
      <c r="BB167" s="26">
        <f t="shared" si="39"/>
        <v>20</v>
      </c>
      <c r="BC167" s="19" t="s">
        <v>771</v>
      </c>
      <c r="BD167" s="20" t="s">
        <v>100</v>
      </c>
      <c r="BE167" s="11">
        <v>1009</v>
      </c>
      <c r="BF167" s="5"/>
      <c r="BG167" s="21">
        <v>28173216</v>
      </c>
      <c r="BH167" s="21">
        <v>58059143</v>
      </c>
      <c r="BI167" s="27"/>
      <c r="BJ167" s="11" t="s">
        <v>647</v>
      </c>
      <c r="BK167" s="11" t="str">
        <f t="shared" si="40"/>
        <v>B-</v>
      </c>
      <c r="BL167" s="11" t="s">
        <v>245</v>
      </c>
    </row>
    <row r="168" spans="1:64" x14ac:dyDescent="0.25">
      <c r="A168" s="3" t="s">
        <v>74</v>
      </c>
      <c r="B168" s="4">
        <v>167</v>
      </c>
      <c r="C168" s="3" t="s">
        <v>140</v>
      </c>
      <c r="D168" s="3" t="s">
        <v>7307</v>
      </c>
      <c r="E168" s="3" t="s">
        <v>7197</v>
      </c>
      <c r="F168" s="3"/>
      <c r="G168" s="3"/>
      <c r="H168" s="3"/>
      <c r="I168" s="3"/>
      <c r="J168" s="3"/>
      <c r="K168" s="3" t="s">
        <v>123</v>
      </c>
      <c r="L168" s="3" t="s">
        <v>77</v>
      </c>
      <c r="M168" s="3" t="s">
        <v>158</v>
      </c>
      <c r="N168" s="5">
        <v>43857</v>
      </c>
      <c r="O168" s="3"/>
      <c r="P168" s="3">
        <f t="shared" ca="1" si="43"/>
        <v>-1478</v>
      </c>
      <c r="Q168" s="5">
        <v>44081</v>
      </c>
      <c r="R168" s="3" t="s">
        <v>133</v>
      </c>
      <c r="S168" s="3"/>
      <c r="T168" s="3" t="s">
        <v>131</v>
      </c>
      <c r="U168" s="3" t="str">
        <f t="shared" si="30"/>
        <v>Contractuel</v>
      </c>
      <c r="V168" s="5">
        <v>44075</v>
      </c>
      <c r="W168" s="5">
        <v>44104</v>
      </c>
      <c r="Z168" s="5">
        <v>43857</v>
      </c>
      <c r="AA168" s="3">
        <f t="shared" si="31"/>
        <v>1</v>
      </c>
      <c r="AB168" s="3">
        <f t="shared" si="32"/>
        <v>2020</v>
      </c>
      <c r="AC168" s="3">
        <f t="shared" si="33"/>
        <v>2024</v>
      </c>
      <c r="AD168" s="7">
        <f t="shared" ca="1" si="34"/>
        <v>4.7222222222222223</v>
      </c>
      <c r="AE168" s="7" t="str">
        <f t="shared" ca="1" si="42"/>
        <v>&gt; 4</v>
      </c>
      <c r="AF168" s="5">
        <v>32386</v>
      </c>
      <c r="AG168" s="8">
        <f t="shared" ca="1" si="35"/>
        <v>36.153424657534245</v>
      </c>
      <c r="AH168" s="7" t="str">
        <f t="shared" ca="1" si="36"/>
        <v>&gt;35&lt; 45</v>
      </c>
      <c r="AI168" s="9">
        <v>16069072</v>
      </c>
      <c r="AJ168" s="37" t="s">
        <v>179</v>
      </c>
      <c r="AK168" s="9" t="s">
        <v>772</v>
      </c>
      <c r="AL168" s="5">
        <v>39031</v>
      </c>
      <c r="AM168" s="3" t="s">
        <v>93</v>
      </c>
      <c r="AN168" s="3" t="s">
        <v>65</v>
      </c>
      <c r="AO168" s="3">
        <v>2</v>
      </c>
      <c r="AQ168" s="11">
        <v>3</v>
      </c>
      <c r="AR168" s="11">
        <v>1</v>
      </c>
      <c r="AS168" s="12">
        <f t="shared" si="37"/>
        <v>44222.25</v>
      </c>
      <c r="AT168" s="11" t="s">
        <v>135</v>
      </c>
      <c r="AU168" s="9">
        <v>3.1930000000000001</v>
      </c>
      <c r="AV168" s="14">
        <v>17</v>
      </c>
      <c r="AW168" s="15" t="s">
        <v>169</v>
      </c>
      <c r="AX168" s="16" t="s">
        <v>773</v>
      </c>
      <c r="AY168" s="14">
        <v>70</v>
      </c>
      <c r="AZ168" s="11" t="s">
        <v>171</v>
      </c>
      <c r="BA168" s="17" t="str">
        <f t="shared" si="38"/>
        <v>17001000000289933770</v>
      </c>
      <c r="BB168" s="26">
        <f t="shared" si="39"/>
        <v>20</v>
      </c>
      <c r="BC168" s="11" t="s">
        <v>774</v>
      </c>
      <c r="BD168" s="11" t="s">
        <v>452</v>
      </c>
      <c r="BE168" s="11">
        <v>2021</v>
      </c>
      <c r="BF168" s="5"/>
      <c r="BG168" s="21">
        <v>50860316</v>
      </c>
      <c r="BH168" s="21">
        <v>23805486</v>
      </c>
      <c r="BI168" s="27"/>
      <c r="BJ168" s="11" t="s">
        <v>300</v>
      </c>
      <c r="BK168" s="11" t="str">
        <f t="shared" si="40"/>
        <v>-</v>
      </c>
      <c r="BL168" s="11"/>
    </row>
    <row r="169" spans="1:64" x14ac:dyDescent="0.25">
      <c r="A169" s="3" t="s">
        <v>74</v>
      </c>
      <c r="B169" s="4">
        <v>168</v>
      </c>
      <c r="C169" s="3" t="s">
        <v>87</v>
      </c>
      <c r="D169" s="3" t="s">
        <v>7430</v>
      </c>
      <c r="E169" s="3" t="s">
        <v>7395</v>
      </c>
      <c r="F169" s="3"/>
      <c r="G169" s="3"/>
      <c r="H169" s="3"/>
      <c r="I169" s="3"/>
      <c r="J169" s="3"/>
      <c r="K169" s="3" t="s">
        <v>123</v>
      </c>
      <c r="L169" s="3" t="s">
        <v>77</v>
      </c>
      <c r="M169" s="3" t="s">
        <v>158</v>
      </c>
      <c r="N169" s="5">
        <v>43857</v>
      </c>
      <c r="O169" s="3"/>
      <c r="P169" s="3">
        <f t="shared" ca="1" si="43"/>
        <v>-1631</v>
      </c>
      <c r="Q169" s="5">
        <v>43952</v>
      </c>
      <c r="R169" s="3" t="s">
        <v>289</v>
      </c>
      <c r="S169" s="3"/>
      <c r="T169" s="3" t="s">
        <v>131</v>
      </c>
      <c r="U169" s="3" t="str">
        <f t="shared" si="30"/>
        <v>Contractuel</v>
      </c>
      <c r="V169" s="5">
        <v>43922</v>
      </c>
      <c r="W169" s="5">
        <v>43951</v>
      </c>
      <c r="Z169" s="5">
        <v>43857</v>
      </c>
      <c r="AA169" s="3">
        <f t="shared" si="31"/>
        <v>1</v>
      </c>
      <c r="AB169" s="3">
        <f t="shared" si="32"/>
        <v>2020</v>
      </c>
      <c r="AC169" s="3">
        <f t="shared" si="33"/>
        <v>2024</v>
      </c>
      <c r="AD169" s="7">
        <f t="shared" ca="1" si="34"/>
        <v>4.7222222222222223</v>
      </c>
      <c r="AE169" s="7" t="str">
        <f t="shared" ca="1" si="42"/>
        <v>&gt; 4</v>
      </c>
      <c r="AF169" s="5">
        <v>32886</v>
      </c>
      <c r="AG169" s="8">
        <f t="shared" ca="1" si="35"/>
        <v>34.783561643835618</v>
      </c>
      <c r="AH169" s="7" t="str">
        <f t="shared" ca="1" si="36"/>
        <v>&gt;25&lt; 35</v>
      </c>
      <c r="AI169" s="9">
        <v>16258803</v>
      </c>
      <c r="AJ169" s="10" t="s">
        <v>91</v>
      </c>
      <c r="AK169" s="9" t="s">
        <v>775</v>
      </c>
      <c r="AL169" s="5">
        <v>39710</v>
      </c>
      <c r="AM169" s="3" t="s">
        <v>93</v>
      </c>
      <c r="AN169" s="3" t="s">
        <v>94</v>
      </c>
      <c r="AO169" s="3"/>
      <c r="AQ169" s="11">
        <v>3</v>
      </c>
      <c r="AR169" s="11">
        <v>1</v>
      </c>
      <c r="AS169" s="12">
        <f t="shared" si="37"/>
        <v>44222.25</v>
      </c>
      <c r="AT169" s="11" t="s">
        <v>135</v>
      </c>
      <c r="AU169" s="9">
        <v>3.1930000000000001</v>
      </c>
      <c r="AV169" s="14" t="s">
        <v>91</v>
      </c>
      <c r="AW169" s="15" t="s">
        <v>469</v>
      </c>
      <c r="AX169" s="16" t="s">
        <v>776</v>
      </c>
      <c r="AY169" s="14">
        <v>60</v>
      </c>
      <c r="AZ169" s="11" t="s">
        <v>191</v>
      </c>
      <c r="BA169" s="17" t="str">
        <f t="shared" si="38"/>
        <v>05046000114501287960</v>
      </c>
      <c r="BB169" s="26">
        <f t="shared" si="39"/>
        <v>20</v>
      </c>
      <c r="BC169" s="11" t="s">
        <v>777</v>
      </c>
      <c r="BD169" s="11" t="s">
        <v>233</v>
      </c>
      <c r="BE169" s="11">
        <v>1095</v>
      </c>
      <c r="BF169" s="5"/>
      <c r="BG169" s="27">
        <v>25400698</v>
      </c>
      <c r="BH169" s="27">
        <v>27946206</v>
      </c>
      <c r="BI169" s="27"/>
      <c r="BJ169" s="11" t="s">
        <v>233</v>
      </c>
      <c r="BK169" s="11" t="str">
        <f t="shared" si="40"/>
        <v>-</v>
      </c>
      <c r="BL169" s="11"/>
    </row>
    <row r="170" spans="1:64" x14ac:dyDescent="0.25">
      <c r="A170" s="3" t="s">
        <v>74</v>
      </c>
      <c r="B170" s="4">
        <v>169</v>
      </c>
      <c r="C170" s="3" t="s">
        <v>87</v>
      </c>
      <c r="D170" s="3" t="s">
        <v>7431</v>
      </c>
      <c r="E170" s="3" t="s">
        <v>7311</v>
      </c>
      <c r="F170" s="3"/>
      <c r="G170" s="3"/>
      <c r="H170" s="3"/>
      <c r="I170" s="3"/>
      <c r="J170" s="3" t="s">
        <v>157</v>
      </c>
      <c r="K170" s="3" t="s">
        <v>123</v>
      </c>
      <c r="L170" s="3" t="s">
        <v>77</v>
      </c>
      <c r="M170" s="3" t="s">
        <v>158</v>
      </c>
      <c r="N170" s="5">
        <v>43857</v>
      </c>
      <c r="O170" s="3"/>
      <c r="P170" s="3">
        <f t="shared" ca="1" si="43"/>
        <v>-1327</v>
      </c>
      <c r="Q170" s="5">
        <v>44232</v>
      </c>
      <c r="R170" s="3" t="s">
        <v>133</v>
      </c>
      <c r="S170" s="3"/>
      <c r="T170" s="3" t="s">
        <v>131</v>
      </c>
      <c r="U170" s="3" t="str">
        <f t="shared" si="30"/>
        <v>Contractuel</v>
      </c>
      <c r="V170" s="5">
        <v>44197</v>
      </c>
      <c r="W170" s="5">
        <v>44255</v>
      </c>
      <c r="Z170" s="5">
        <v>43857</v>
      </c>
      <c r="AA170" s="3">
        <f t="shared" si="31"/>
        <v>1</v>
      </c>
      <c r="AB170" s="3">
        <f t="shared" si="32"/>
        <v>2020</v>
      </c>
      <c r="AC170" s="3">
        <f t="shared" si="33"/>
        <v>2024</v>
      </c>
      <c r="AD170" s="7">
        <f t="shared" ca="1" si="34"/>
        <v>4.7222222222222223</v>
      </c>
      <c r="AE170" s="7" t="str">
        <f t="shared" ca="1" si="42"/>
        <v>&gt; 4</v>
      </c>
      <c r="AF170" s="5">
        <v>33878</v>
      </c>
      <c r="AG170" s="8">
        <f t="shared" ca="1" si="35"/>
        <v>32.065753424657537</v>
      </c>
      <c r="AH170" s="7" t="str">
        <f t="shared" ca="1" si="36"/>
        <v>&gt;25&lt; 35</v>
      </c>
      <c r="AI170" s="9">
        <v>16539265</v>
      </c>
      <c r="AJ170" s="10" t="s">
        <v>141</v>
      </c>
      <c r="AK170" s="9" t="s">
        <v>778</v>
      </c>
      <c r="AL170" s="5">
        <v>43684</v>
      </c>
      <c r="AM170" s="3" t="s">
        <v>93</v>
      </c>
      <c r="AN170" s="3" t="s">
        <v>94</v>
      </c>
      <c r="AO170" s="3"/>
      <c r="AQ170" s="11">
        <v>3</v>
      </c>
      <c r="AR170" s="41">
        <v>2</v>
      </c>
      <c r="AS170" s="12">
        <f t="shared" si="37"/>
        <v>44587.5</v>
      </c>
      <c r="AT170" s="11" t="s">
        <v>135</v>
      </c>
      <c r="AU170" s="9">
        <v>3.1930000000000001</v>
      </c>
      <c r="AV170" s="14">
        <v>17</v>
      </c>
      <c r="AW170" s="15" t="s">
        <v>169</v>
      </c>
      <c r="AX170" s="16" t="s">
        <v>779</v>
      </c>
      <c r="AY170" s="14">
        <v>77</v>
      </c>
      <c r="AZ170" s="11" t="s">
        <v>171</v>
      </c>
      <c r="BA170" s="17" t="str">
        <f t="shared" si="38"/>
        <v>17001000000296726777</v>
      </c>
      <c r="BB170" s="26">
        <f t="shared" si="39"/>
        <v>20</v>
      </c>
      <c r="BC170" s="11" t="s">
        <v>780</v>
      </c>
      <c r="BD170" s="11" t="s">
        <v>233</v>
      </c>
      <c r="BE170" s="11">
        <v>1095</v>
      </c>
      <c r="BF170" s="5"/>
      <c r="BG170" s="27">
        <v>50360838</v>
      </c>
      <c r="BH170" s="27">
        <v>97685527</v>
      </c>
      <c r="BI170" s="27"/>
      <c r="BJ170" s="11" t="s">
        <v>233</v>
      </c>
      <c r="BK170" s="11" t="str">
        <f t="shared" si="40"/>
        <v>A-</v>
      </c>
      <c r="BL170" s="11"/>
    </row>
    <row r="171" spans="1:64" x14ac:dyDescent="0.25">
      <c r="A171" s="3" t="s">
        <v>56</v>
      </c>
      <c r="B171" s="4">
        <v>170</v>
      </c>
      <c r="C171" s="3" t="s">
        <v>140</v>
      </c>
      <c r="D171" s="3" t="s">
        <v>7394</v>
      </c>
      <c r="E171" s="3" t="s">
        <v>7432</v>
      </c>
      <c r="F171" s="3"/>
      <c r="G171" s="3"/>
      <c r="H171" s="36"/>
      <c r="I171" s="3" t="s">
        <v>156</v>
      </c>
      <c r="J171" s="3" t="s">
        <v>157</v>
      </c>
      <c r="K171" s="3" t="s">
        <v>123</v>
      </c>
      <c r="L171" s="3" t="s">
        <v>77</v>
      </c>
      <c r="M171" s="3" t="s">
        <v>158</v>
      </c>
      <c r="N171" s="5">
        <v>43857</v>
      </c>
      <c r="O171" s="46">
        <v>45291</v>
      </c>
      <c r="P171" s="3"/>
      <c r="Q171" s="47"/>
      <c r="R171" s="3"/>
      <c r="S171" s="5"/>
      <c r="T171" s="6" t="s">
        <v>61</v>
      </c>
      <c r="U171" s="3" t="str">
        <f t="shared" si="30"/>
        <v>Titulaire</v>
      </c>
      <c r="V171" s="5">
        <v>45261</v>
      </c>
      <c r="W171" s="5">
        <v>45291</v>
      </c>
      <c r="Z171" s="5">
        <v>43857</v>
      </c>
      <c r="AA171" s="3">
        <f t="shared" si="31"/>
        <v>1</v>
      </c>
      <c r="AB171" s="3">
        <f t="shared" si="32"/>
        <v>2020</v>
      </c>
      <c r="AC171" s="3">
        <f t="shared" si="33"/>
        <v>2024</v>
      </c>
      <c r="AD171" s="7">
        <f t="shared" ca="1" si="34"/>
        <v>4.7222222222222223</v>
      </c>
      <c r="AE171" s="7" t="str">
        <f t="shared" ca="1" si="42"/>
        <v>&gt; 4</v>
      </c>
      <c r="AF171" s="5">
        <v>34338</v>
      </c>
      <c r="AG171" s="8">
        <f t="shared" ca="1" si="35"/>
        <v>30.805479452054794</v>
      </c>
      <c r="AH171" s="7" t="str">
        <f t="shared" ca="1" si="36"/>
        <v>&gt;25&lt; 35</v>
      </c>
      <c r="AI171" s="9">
        <v>16629649</v>
      </c>
      <c r="AJ171" s="10" t="s">
        <v>91</v>
      </c>
      <c r="AK171" s="9" t="s">
        <v>781</v>
      </c>
      <c r="AL171" s="5">
        <v>43138</v>
      </c>
      <c r="AM171" s="3" t="s">
        <v>93</v>
      </c>
      <c r="AN171" s="3" t="s">
        <v>65</v>
      </c>
      <c r="AO171" s="3"/>
      <c r="AQ171">
        <v>3</v>
      </c>
      <c r="AR171" s="11">
        <v>3</v>
      </c>
      <c r="AS171" s="12">
        <f t="shared" si="37"/>
        <v>44952.75</v>
      </c>
      <c r="AT171" s="11" t="s">
        <v>135</v>
      </c>
      <c r="AU171" s="13">
        <v>3.3210000000000002</v>
      </c>
      <c r="AV171" s="14" t="s">
        <v>195</v>
      </c>
      <c r="AW171" s="15" t="s">
        <v>169</v>
      </c>
      <c r="AX171" s="16" t="s">
        <v>782</v>
      </c>
      <c r="AY171" s="14" t="s">
        <v>783</v>
      </c>
      <c r="AZ171" s="11" t="s">
        <v>171</v>
      </c>
      <c r="BA171" s="17" t="str">
        <f t="shared" si="38"/>
        <v>17001000000233469682</v>
      </c>
      <c r="BB171" s="26">
        <f t="shared" si="39"/>
        <v>20</v>
      </c>
      <c r="BC171" s="19" t="s">
        <v>784</v>
      </c>
      <c r="BD171" s="20" t="s">
        <v>277</v>
      </c>
      <c r="BE171" s="11"/>
      <c r="BF171" s="5"/>
      <c r="BG171" s="21">
        <v>52571966</v>
      </c>
      <c r="BH171" s="21">
        <v>26058092</v>
      </c>
      <c r="BI171" s="27"/>
      <c r="BJ171" s="11" t="s">
        <v>391</v>
      </c>
      <c r="BK171" s="11" t="str">
        <f t="shared" si="40"/>
        <v>A-</v>
      </c>
      <c r="BL171" s="11" t="s">
        <v>245</v>
      </c>
    </row>
    <row r="172" spans="1:64" x14ac:dyDescent="0.25">
      <c r="A172" s="3" t="s">
        <v>74</v>
      </c>
      <c r="B172" s="4">
        <v>171</v>
      </c>
      <c r="C172" s="3" t="s">
        <v>140</v>
      </c>
      <c r="D172" s="3" t="s">
        <v>7433</v>
      </c>
      <c r="E172" s="3" t="s">
        <v>7370</v>
      </c>
      <c r="F172" s="3"/>
      <c r="G172" s="3"/>
      <c r="H172" s="3"/>
      <c r="I172" s="3" t="s">
        <v>156</v>
      </c>
      <c r="J172" s="3" t="s">
        <v>157</v>
      </c>
      <c r="K172" s="3" t="s">
        <v>123</v>
      </c>
      <c r="L172" s="3" t="s">
        <v>77</v>
      </c>
      <c r="M172" s="3" t="s">
        <v>158</v>
      </c>
      <c r="N172" s="5">
        <v>43857</v>
      </c>
      <c r="O172" s="3"/>
      <c r="P172" s="3">
        <f t="shared" ca="1" si="43"/>
        <v>-291</v>
      </c>
      <c r="Q172" s="48">
        <v>45291</v>
      </c>
      <c r="R172" s="3" t="s">
        <v>719</v>
      </c>
      <c r="S172" s="5"/>
      <c r="T172" s="6" t="s">
        <v>131</v>
      </c>
      <c r="U172" s="3" t="str">
        <f t="shared" si="30"/>
        <v>Contractuel</v>
      </c>
      <c r="V172" s="5">
        <v>45261</v>
      </c>
      <c r="W172" s="5">
        <v>45291</v>
      </c>
      <c r="Z172" s="5">
        <v>43857</v>
      </c>
      <c r="AA172" s="3">
        <f t="shared" si="31"/>
        <v>1</v>
      </c>
      <c r="AB172" s="3">
        <f t="shared" si="32"/>
        <v>2020</v>
      </c>
      <c r="AC172" s="3">
        <f t="shared" si="33"/>
        <v>2024</v>
      </c>
      <c r="AD172" s="7">
        <f t="shared" ca="1" si="34"/>
        <v>4.7222222222222223</v>
      </c>
      <c r="AE172" s="7" t="str">
        <f t="shared" ca="1" si="42"/>
        <v>&gt; 4</v>
      </c>
      <c r="AF172" s="5">
        <v>29901</v>
      </c>
      <c r="AG172" s="8">
        <f t="shared" ca="1" si="35"/>
        <v>42.961643835616435</v>
      </c>
      <c r="AH172" s="7" t="str">
        <f t="shared" ca="1" si="36"/>
        <v>&gt;35&lt; 45</v>
      </c>
      <c r="AI172" s="9">
        <v>16025480</v>
      </c>
      <c r="AJ172" s="10" t="s">
        <v>67</v>
      </c>
      <c r="AK172" s="9" t="s">
        <v>785</v>
      </c>
      <c r="AL172" s="5">
        <v>39525</v>
      </c>
      <c r="AM172" s="3" t="s">
        <v>93</v>
      </c>
      <c r="AN172" s="3" t="s">
        <v>65</v>
      </c>
      <c r="AO172" s="3"/>
      <c r="AQ172" s="11">
        <v>3</v>
      </c>
      <c r="AR172" s="11">
        <v>3</v>
      </c>
      <c r="AS172" s="12">
        <f t="shared" si="37"/>
        <v>44952.75</v>
      </c>
      <c r="AT172" s="11" t="s">
        <v>135</v>
      </c>
      <c r="AU172" s="13">
        <v>3.3210000000000002</v>
      </c>
      <c r="AV172" s="14" t="s">
        <v>126</v>
      </c>
      <c r="AW172" s="15" t="s">
        <v>786</v>
      </c>
      <c r="AX172" s="16" t="s">
        <v>787</v>
      </c>
      <c r="AY172" s="14" t="s">
        <v>326</v>
      </c>
      <c r="AZ172" s="11" t="s">
        <v>145</v>
      </c>
      <c r="BA172" s="17" t="str">
        <f t="shared" si="38"/>
        <v>07506006712164701555</v>
      </c>
      <c r="BB172" s="26">
        <f t="shared" si="39"/>
        <v>20</v>
      </c>
      <c r="BC172" s="19" t="s">
        <v>788</v>
      </c>
      <c r="BD172" s="20" t="s">
        <v>347</v>
      </c>
      <c r="BE172" s="11">
        <v>1145</v>
      </c>
      <c r="BF172" s="5"/>
      <c r="BG172" s="21">
        <v>28497896</v>
      </c>
      <c r="BH172" s="21">
        <v>26047444</v>
      </c>
      <c r="BI172" s="27"/>
      <c r="BJ172" s="11" t="s">
        <v>335</v>
      </c>
      <c r="BK172" s="11" t="str">
        <f t="shared" si="40"/>
        <v>A-</v>
      </c>
      <c r="BL172" s="11" t="s">
        <v>235</v>
      </c>
    </row>
    <row r="173" spans="1:64" x14ac:dyDescent="0.25">
      <c r="A173" s="3" t="s">
        <v>56</v>
      </c>
      <c r="B173" s="4">
        <v>172</v>
      </c>
      <c r="C173" s="3" t="s">
        <v>140</v>
      </c>
      <c r="D173" s="3" t="s">
        <v>7368</v>
      </c>
      <c r="E173" s="3" t="s">
        <v>7420</v>
      </c>
      <c r="F173" s="3"/>
      <c r="G173" s="3"/>
      <c r="H173" s="3"/>
      <c r="I173" s="3" t="s">
        <v>487</v>
      </c>
      <c r="J173" s="3" t="s">
        <v>228</v>
      </c>
      <c r="K173" s="3" t="s">
        <v>123</v>
      </c>
      <c r="L173" s="3" t="s">
        <v>77</v>
      </c>
      <c r="M173" s="3" t="s">
        <v>158</v>
      </c>
      <c r="N173" s="5">
        <v>43857</v>
      </c>
      <c r="O173" s="46">
        <v>45291</v>
      </c>
      <c r="P173" s="3"/>
      <c r="Q173" s="47"/>
      <c r="R173" s="3"/>
      <c r="S173" s="5"/>
      <c r="T173" s="6" t="s">
        <v>61</v>
      </c>
      <c r="U173" s="3" t="str">
        <f t="shared" si="30"/>
        <v>Titulaire</v>
      </c>
      <c r="V173" s="5">
        <v>45261</v>
      </c>
      <c r="W173" s="5">
        <v>45291</v>
      </c>
      <c r="Z173" s="5">
        <v>43857</v>
      </c>
      <c r="AA173" s="3">
        <f t="shared" si="31"/>
        <v>1</v>
      </c>
      <c r="AB173" s="3">
        <f t="shared" si="32"/>
        <v>2020</v>
      </c>
      <c r="AC173" s="3">
        <f t="shared" si="33"/>
        <v>2024</v>
      </c>
      <c r="AD173" s="7">
        <f t="shared" ca="1" si="34"/>
        <v>4.7222222222222223</v>
      </c>
      <c r="AE173" s="7" t="str">
        <f t="shared" ca="1" si="42"/>
        <v>&gt; 4</v>
      </c>
      <c r="AF173" s="5">
        <v>29551</v>
      </c>
      <c r="AG173" s="8">
        <f t="shared" ca="1" si="35"/>
        <v>43.920547945205477</v>
      </c>
      <c r="AH173" s="7" t="str">
        <f t="shared" ca="1" si="36"/>
        <v>&gt;35&lt; 45</v>
      </c>
      <c r="AI173" s="9">
        <v>12830345</v>
      </c>
      <c r="AJ173" s="37" t="s">
        <v>179</v>
      </c>
      <c r="AK173" s="9" t="s">
        <v>789</v>
      </c>
      <c r="AL173" s="5">
        <v>35942</v>
      </c>
      <c r="AM173" s="3" t="s">
        <v>93</v>
      </c>
      <c r="AN173" s="3" t="s">
        <v>65</v>
      </c>
      <c r="AO173" s="3">
        <v>3</v>
      </c>
      <c r="AQ173">
        <v>3</v>
      </c>
      <c r="AR173" s="11">
        <v>3</v>
      </c>
      <c r="AS173" s="12">
        <f t="shared" si="37"/>
        <v>44952.75</v>
      </c>
      <c r="AT173" s="11" t="s">
        <v>135</v>
      </c>
      <c r="AU173" s="13">
        <v>3.3210000000000002</v>
      </c>
      <c r="AV173" s="14" t="s">
        <v>195</v>
      </c>
      <c r="AW173" s="15" t="s">
        <v>169</v>
      </c>
      <c r="AX173" s="16" t="s">
        <v>790</v>
      </c>
      <c r="AY173" s="14" t="s">
        <v>153</v>
      </c>
      <c r="AZ173" s="11" t="s">
        <v>171</v>
      </c>
      <c r="BA173" s="17" t="str">
        <f t="shared" si="38"/>
        <v>17001000000290201587</v>
      </c>
      <c r="BB173" s="26">
        <f t="shared" si="39"/>
        <v>20</v>
      </c>
      <c r="BC173" s="19" t="s">
        <v>791</v>
      </c>
      <c r="BD173" s="20" t="s">
        <v>100</v>
      </c>
      <c r="BE173" s="11">
        <v>2053</v>
      </c>
      <c r="BF173" s="5"/>
      <c r="BG173" s="21">
        <v>53806741</v>
      </c>
      <c r="BH173" s="21"/>
      <c r="BI173" s="27"/>
      <c r="BJ173" s="11" t="s">
        <v>792</v>
      </c>
      <c r="BK173" s="11" t="str">
        <f t="shared" si="40"/>
        <v>B-</v>
      </c>
      <c r="BL173" s="11" t="s">
        <v>245</v>
      </c>
    </row>
    <row r="174" spans="1:64" x14ac:dyDescent="0.25">
      <c r="A174" s="3" t="s">
        <v>74</v>
      </c>
      <c r="B174" s="4">
        <v>173</v>
      </c>
      <c r="C174" s="3" t="s">
        <v>87</v>
      </c>
      <c r="D174" s="3" t="s">
        <v>7434</v>
      </c>
      <c r="E174" s="3" t="s">
        <v>7435</v>
      </c>
      <c r="F174" s="3"/>
      <c r="G174" s="3"/>
      <c r="H174" s="3"/>
      <c r="I174" s="3"/>
      <c r="J174" s="3"/>
      <c r="K174" s="3" t="s">
        <v>123</v>
      </c>
      <c r="L174" s="3" t="s">
        <v>77</v>
      </c>
      <c r="M174" s="3" t="s">
        <v>158</v>
      </c>
      <c r="N174" s="5">
        <v>43857</v>
      </c>
      <c r="O174" s="3"/>
      <c r="P174" s="3">
        <f t="shared" ca="1" si="43"/>
        <v>-1600</v>
      </c>
      <c r="Q174" s="5">
        <v>43982</v>
      </c>
      <c r="R174" s="3" t="s">
        <v>289</v>
      </c>
      <c r="S174" s="3"/>
      <c r="T174" s="3" t="s">
        <v>131</v>
      </c>
      <c r="U174" s="3" t="str">
        <f t="shared" si="30"/>
        <v>Contractuel</v>
      </c>
      <c r="V174" s="5">
        <v>43952</v>
      </c>
      <c r="W174" s="5">
        <v>43982</v>
      </c>
      <c r="Z174" s="5">
        <v>43857</v>
      </c>
      <c r="AA174" s="3">
        <f t="shared" si="31"/>
        <v>1</v>
      </c>
      <c r="AB174" s="3">
        <f t="shared" si="32"/>
        <v>2020</v>
      </c>
      <c r="AC174" s="3">
        <f t="shared" si="33"/>
        <v>2024</v>
      </c>
      <c r="AD174" s="7">
        <f t="shared" ca="1" si="34"/>
        <v>4.7222222222222223</v>
      </c>
      <c r="AE174" s="7" t="str">
        <f t="shared" ca="1" si="42"/>
        <v>&gt; 4</v>
      </c>
      <c r="AF174" s="5">
        <v>35015</v>
      </c>
      <c r="AG174" s="8">
        <f t="shared" ca="1" si="35"/>
        <v>28.950684931506849</v>
      </c>
      <c r="AH174" s="7" t="str">
        <f t="shared" ca="1" si="36"/>
        <v>&gt;25&lt; 35</v>
      </c>
      <c r="AI174" s="9">
        <v>16720923</v>
      </c>
      <c r="AJ174" s="10" t="s">
        <v>141</v>
      </c>
      <c r="AK174" s="9" t="s">
        <v>793</v>
      </c>
      <c r="AL174" s="5">
        <v>41261</v>
      </c>
      <c r="AM174" s="3" t="s">
        <v>93</v>
      </c>
      <c r="AN174" s="3" t="s">
        <v>94</v>
      </c>
      <c r="AO174" s="3"/>
      <c r="AQ174" s="11">
        <v>3</v>
      </c>
      <c r="AR174" s="11">
        <v>1</v>
      </c>
      <c r="AS174" s="12">
        <f t="shared" si="37"/>
        <v>44222.25</v>
      </c>
      <c r="AT174" s="11" t="s">
        <v>135</v>
      </c>
      <c r="AU174" s="9">
        <v>3.1930000000000001</v>
      </c>
      <c r="AV174" s="14" t="s">
        <v>67</v>
      </c>
      <c r="AW174" s="15" t="s">
        <v>286</v>
      </c>
      <c r="AX174" s="16" t="s">
        <v>794</v>
      </c>
      <c r="AY174" s="14" t="s">
        <v>141</v>
      </c>
      <c r="AZ174" s="11" t="s">
        <v>71</v>
      </c>
      <c r="BA174" s="17" t="str">
        <f t="shared" si="38"/>
        <v>08047020024000772909</v>
      </c>
      <c r="BB174" s="26">
        <f t="shared" si="39"/>
        <v>20</v>
      </c>
      <c r="BC174" s="11" t="s">
        <v>795</v>
      </c>
      <c r="BD174" s="11" t="s">
        <v>347</v>
      </c>
      <c r="BE174" s="11">
        <v>1145</v>
      </c>
      <c r="BF174" s="5"/>
      <c r="BG174" s="27">
        <v>97518004</v>
      </c>
      <c r="BH174" s="27">
        <v>53193526</v>
      </c>
      <c r="BI174" s="27"/>
      <c r="BJ174" s="11" t="s">
        <v>765</v>
      </c>
      <c r="BK174" s="11" t="str">
        <f t="shared" si="40"/>
        <v>-</v>
      </c>
      <c r="BL174" s="11"/>
    </row>
    <row r="175" spans="1:64" x14ac:dyDescent="0.25">
      <c r="A175" s="3" t="s">
        <v>74</v>
      </c>
      <c r="B175" s="4">
        <v>174</v>
      </c>
      <c r="C175" s="3" t="s">
        <v>87</v>
      </c>
      <c r="D175" s="3" t="s">
        <v>7436</v>
      </c>
      <c r="E175" s="3" t="s">
        <v>7281</v>
      </c>
      <c r="F175" s="3"/>
      <c r="G175" s="3"/>
      <c r="H175" s="3"/>
      <c r="I175" s="3"/>
      <c r="J175" s="3"/>
      <c r="K175" s="3" t="s">
        <v>123</v>
      </c>
      <c r="L175" s="3" t="s">
        <v>77</v>
      </c>
      <c r="M175" s="3" t="s">
        <v>158</v>
      </c>
      <c r="N175" s="5">
        <v>43857</v>
      </c>
      <c r="O175" s="3"/>
      <c r="P175" s="3">
        <f t="shared" ca="1" si="43"/>
        <v>-1600</v>
      </c>
      <c r="Q175" s="5">
        <v>43982</v>
      </c>
      <c r="R175" s="3" t="s">
        <v>289</v>
      </c>
      <c r="S175" s="3"/>
      <c r="T175" s="3" t="s">
        <v>131</v>
      </c>
      <c r="U175" s="3" t="str">
        <f t="shared" si="30"/>
        <v>Contractuel</v>
      </c>
      <c r="V175" s="5">
        <v>43952</v>
      </c>
      <c r="W175" s="5">
        <v>43982</v>
      </c>
      <c r="Z175" s="5">
        <v>43857</v>
      </c>
      <c r="AA175" s="3">
        <f t="shared" si="31"/>
        <v>1</v>
      </c>
      <c r="AB175" s="3">
        <f t="shared" si="32"/>
        <v>2020</v>
      </c>
      <c r="AC175" s="3">
        <f t="shared" si="33"/>
        <v>2024</v>
      </c>
      <c r="AD175" s="7">
        <f t="shared" ca="1" si="34"/>
        <v>4.7222222222222223</v>
      </c>
      <c r="AE175" s="7" t="str">
        <f t="shared" ca="1" si="42"/>
        <v>&gt; 4</v>
      </c>
      <c r="AF175" s="5">
        <v>34606</v>
      </c>
      <c r="AG175" s="8">
        <f t="shared" ca="1" si="35"/>
        <v>30.07123287671233</v>
      </c>
      <c r="AH175" s="7" t="str">
        <f t="shared" ca="1" si="36"/>
        <v>&gt;25&lt; 35</v>
      </c>
      <c r="AI175" s="9">
        <v>16880533</v>
      </c>
      <c r="AJ175" s="10" t="s">
        <v>70</v>
      </c>
      <c r="AK175" s="9" t="s">
        <v>796</v>
      </c>
      <c r="AL175" s="5">
        <v>41466</v>
      </c>
      <c r="AM175" s="3" t="s">
        <v>93</v>
      </c>
      <c r="AN175" s="3" t="s">
        <v>94</v>
      </c>
      <c r="AO175" s="3"/>
      <c r="AQ175" s="11">
        <v>3</v>
      </c>
      <c r="AR175" s="11">
        <v>1</v>
      </c>
      <c r="AS175" s="12">
        <f t="shared" si="37"/>
        <v>44222.25</v>
      </c>
      <c r="AT175" s="11" t="s">
        <v>135</v>
      </c>
      <c r="AU175" s="9">
        <v>3.1930000000000001</v>
      </c>
      <c r="AV175" s="14">
        <v>17</v>
      </c>
      <c r="AW175" s="15" t="s">
        <v>169</v>
      </c>
      <c r="AX175" s="16" t="s">
        <v>797</v>
      </c>
      <c r="AY175" s="14">
        <v>19</v>
      </c>
      <c r="AZ175" s="11" t="s">
        <v>171</v>
      </c>
      <c r="BA175" s="17" t="str">
        <f t="shared" si="38"/>
        <v>17001000000290080919</v>
      </c>
      <c r="BB175" s="26">
        <f t="shared" si="39"/>
        <v>20</v>
      </c>
      <c r="BC175" s="11" t="s">
        <v>798</v>
      </c>
      <c r="BD175" s="11" t="s">
        <v>452</v>
      </c>
      <c r="BE175" s="11">
        <v>2021</v>
      </c>
      <c r="BF175" s="5"/>
      <c r="BG175" s="27">
        <v>23699225</v>
      </c>
      <c r="BH175" s="27">
        <v>21394491</v>
      </c>
      <c r="BI175" s="27"/>
      <c r="BJ175" s="11" t="s">
        <v>300</v>
      </c>
      <c r="BK175" s="11" t="str">
        <f t="shared" si="40"/>
        <v>-</v>
      </c>
      <c r="BL175" s="11"/>
    </row>
    <row r="176" spans="1:64" x14ac:dyDescent="0.25">
      <c r="A176" s="3" t="s">
        <v>74</v>
      </c>
      <c r="B176" s="4">
        <v>175</v>
      </c>
      <c r="C176" s="3" t="s">
        <v>140</v>
      </c>
      <c r="D176" s="3" t="s">
        <v>7437</v>
      </c>
      <c r="E176" s="3" t="s">
        <v>7438</v>
      </c>
      <c r="F176" s="3"/>
      <c r="G176" s="3"/>
      <c r="H176" s="3"/>
      <c r="I176" s="3"/>
      <c r="J176" s="3"/>
      <c r="K176" s="3" t="s">
        <v>123</v>
      </c>
      <c r="L176" s="3" t="s">
        <v>77</v>
      </c>
      <c r="M176" s="3" t="s">
        <v>158</v>
      </c>
      <c r="N176" s="5">
        <v>43857</v>
      </c>
      <c r="O176" s="3"/>
      <c r="P176" s="3">
        <f t="shared" ca="1" si="43"/>
        <v>-1600</v>
      </c>
      <c r="Q176" s="5">
        <v>43982</v>
      </c>
      <c r="R176" s="3" t="s">
        <v>289</v>
      </c>
      <c r="S176" s="3"/>
      <c r="T176" s="3" t="s">
        <v>131</v>
      </c>
      <c r="U176" s="3" t="str">
        <f t="shared" si="30"/>
        <v>Contractuel</v>
      </c>
      <c r="V176" s="5">
        <v>43952</v>
      </c>
      <c r="W176" s="5">
        <v>43982</v>
      </c>
      <c r="Z176" s="5">
        <v>43857</v>
      </c>
      <c r="AA176" s="3">
        <f t="shared" si="31"/>
        <v>1</v>
      </c>
      <c r="AB176" s="3">
        <f t="shared" si="32"/>
        <v>2020</v>
      </c>
      <c r="AC176" s="3">
        <f t="shared" si="33"/>
        <v>2024</v>
      </c>
      <c r="AD176" s="7">
        <f t="shared" ca="1" si="34"/>
        <v>4.7222222222222223</v>
      </c>
      <c r="AE176" s="7" t="str">
        <f t="shared" ca="1" si="42"/>
        <v>&gt; 4</v>
      </c>
      <c r="AF176" s="5">
        <v>34497</v>
      </c>
      <c r="AG176" s="8">
        <f t="shared" ca="1" si="35"/>
        <v>30.36986301369863</v>
      </c>
      <c r="AH176" s="7" t="str">
        <f t="shared" ca="1" si="36"/>
        <v>&gt;25&lt; 35</v>
      </c>
      <c r="AI176" s="9">
        <v>16628051</v>
      </c>
      <c r="AJ176" s="10" t="s">
        <v>67</v>
      </c>
      <c r="AK176" s="9">
        <v>11650625</v>
      </c>
      <c r="AL176" s="5">
        <v>41608</v>
      </c>
      <c r="AM176" s="3" t="s">
        <v>93</v>
      </c>
      <c r="AN176" s="3" t="s">
        <v>65</v>
      </c>
      <c r="AO176" s="3">
        <v>2</v>
      </c>
      <c r="AQ176" s="11">
        <v>3</v>
      </c>
      <c r="AR176" s="11">
        <v>1</v>
      </c>
      <c r="AS176" s="12">
        <f t="shared" si="37"/>
        <v>44222.25</v>
      </c>
      <c r="AT176" s="11" t="s">
        <v>135</v>
      </c>
      <c r="AU176" s="9">
        <v>3.1930000000000001</v>
      </c>
      <c r="AV176" s="14">
        <v>12</v>
      </c>
      <c r="AW176" s="15">
        <v>40600</v>
      </c>
      <c r="AX176" s="16" t="s">
        <v>799</v>
      </c>
      <c r="AY176" s="14">
        <v>29</v>
      </c>
      <c r="AZ176" s="11" t="s">
        <v>352</v>
      </c>
      <c r="BA176" s="17" t="str">
        <f t="shared" si="38"/>
        <v>12406000013310059829</v>
      </c>
      <c r="BB176" s="26">
        <f t="shared" si="39"/>
        <v>20</v>
      </c>
      <c r="BC176" s="11" t="s">
        <v>800</v>
      </c>
      <c r="BD176" s="11" t="s">
        <v>100</v>
      </c>
      <c r="BE176" s="11">
        <v>1095</v>
      </c>
      <c r="BF176" s="5"/>
      <c r="BG176" s="27">
        <v>54324413</v>
      </c>
      <c r="BH176" s="27">
        <v>25735919</v>
      </c>
      <c r="BI176" s="27"/>
      <c r="BJ176" s="11" t="s">
        <v>320</v>
      </c>
      <c r="BK176" s="11" t="str">
        <f t="shared" si="40"/>
        <v>-</v>
      </c>
      <c r="BL176" s="11"/>
    </row>
    <row r="177" spans="1:64" x14ac:dyDescent="0.25">
      <c r="A177" s="3" t="s">
        <v>74</v>
      </c>
      <c r="B177" s="4">
        <v>176</v>
      </c>
      <c r="C177" s="3" t="s">
        <v>140</v>
      </c>
      <c r="D177" s="3" t="s">
        <v>7439</v>
      </c>
      <c r="E177" s="3" t="s">
        <v>7440</v>
      </c>
      <c r="F177" s="3"/>
      <c r="G177" s="3"/>
      <c r="H177" s="3"/>
      <c r="I177" s="3"/>
      <c r="J177" s="3"/>
      <c r="K177" s="3" t="s">
        <v>123</v>
      </c>
      <c r="L177" s="3" t="s">
        <v>77</v>
      </c>
      <c r="M177" s="3" t="s">
        <v>158</v>
      </c>
      <c r="N177" s="5">
        <v>43857</v>
      </c>
      <c r="O177" s="3"/>
      <c r="P177" s="3">
        <f t="shared" ca="1" si="43"/>
        <v>-1478</v>
      </c>
      <c r="Q177" s="5">
        <v>44096</v>
      </c>
      <c r="R177" s="3" t="s">
        <v>133</v>
      </c>
      <c r="S177" s="3"/>
      <c r="T177" s="3" t="s">
        <v>131</v>
      </c>
      <c r="U177" s="3" t="str">
        <f t="shared" si="30"/>
        <v>Contractuel</v>
      </c>
      <c r="V177" s="5">
        <v>44085</v>
      </c>
      <c r="W177" s="5">
        <v>44104</v>
      </c>
      <c r="Z177" s="5">
        <v>43857</v>
      </c>
      <c r="AA177" s="3">
        <f t="shared" si="31"/>
        <v>1</v>
      </c>
      <c r="AB177" s="3">
        <f t="shared" si="32"/>
        <v>2020</v>
      </c>
      <c r="AC177" s="3">
        <f t="shared" si="33"/>
        <v>2024</v>
      </c>
      <c r="AD177" s="7">
        <f t="shared" ca="1" si="34"/>
        <v>4.7222222222222223</v>
      </c>
      <c r="AE177" s="7" t="str">
        <f t="shared" ca="1" si="42"/>
        <v>&gt; 4</v>
      </c>
      <c r="AF177" s="5">
        <v>28532</v>
      </c>
      <c r="AG177" s="8">
        <f t="shared" ca="1" si="35"/>
        <v>46.712328767123289</v>
      </c>
      <c r="AH177" s="7" t="str">
        <f t="shared" ca="1" si="36"/>
        <v>&gt;45&lt; 55</v>
      </c>
      <c r="AI177" s="9">
        <v>11996746</v>
      </c>
      <c r="AJ177" s="10" t="s">
        <v>91</v>
      </c>
      <c r="AK177" s="9" t="s">
        <v>801</v>
      </c>
      <c r="AL177" s="5">
        <v>34870</v>
      </c>
      <c r="AM177" s="3" t="s">
        <v>93</v>
      </c>
      <c r="AN177" s="3" t="s">
        <v>65</v>
      </c>
      <c r="AO177" s="3">
        <v>3</v>
      </c>
      <c r="AQ177" s="11">
        <v>3</v>
      </c>
      <c r="AR177" s="11">
        <v>1</v>
      </c>
      <c r="AS177" s="12">
        <f t="shared" si="37"/>
        <v>44222.25</v>
      </c>
      <c r="AT177" s="11" t="s">
        <v>135</v>
      </c>
      <c r="AU177" s="9">
        <v>3.1930000000000001</v>
      </c>
      <c r="AV177" s="14">
        <v>17</v>
      </c>
      <c r="AW177" s="15" t="s">
        <v>169</v>
      </c>
      <c r="AX177" s="16" t="s">
        <v>802</v>
      </c>
      <c r="AY177" s="14" t="s">
        <v>159</v>
      </c>
      <c r="AZ177" s="11" t="s">
        <v>171</v>
      </c>
      <c r="BA177" s="17" t="str">
        <f t="shared" si="38"/>
        <v>17001000000149842102</v>
      </c>
      <c r="BB177" s="26">
        <f t="shared" si="39"/>
        <v>20</v>
      </c>
      <c r="BC177" s="11" t="s">
        <v>803</v>
      </c>
      <c r="BD177" s="11" t="s">
        <v>452</v>
      </c>
      <c r="BE177" s="11">
        <v>2021</v>
      </c>
      <c r="BF177" s="5"/>
      <c r="BG177" s="27">
        <v>20678879</v>
      </c>
      <c r="BH177" s="27">
        <v>20752625</v>
      </c>
      <c r="BI177" s="27"/>
      <c r="BJ177" s="11" t="s">
        <v>300</v>
      </c>
      <c r="BK177" s="11" t="str">
        <f t="shared" si="40"/>
        <v>-</v>
      </c>
      <c r="BL177" s="11"/>
    </row>
    <row r="178" spans="1:64" x14ac:dyDescent="0.25">
      <c r="A178" s="3" t="s">
        <v>74</v>
      </c>
      <c r="B178" s="4">
        <v>177</v>
      </c>
      <c r="C178" s="3" t="s">
        <v>87</v>
      </c>
      <c r="D178" s="3" t="s">
        <v>7441</v>
      </c>
      <c r="E178" s="3" t="s">
        <v>6991</v>
      </c>
      <c r="F178" s="3"/>
      <c r="G178" s="3"/>
      <c r="H178" s="3"/>
      <c r="I178" s="3"/>
      <c r="J178" s="3" t="s">
        <v>228</v>
      </c>
      <c r="K178" s="3" t="s">
        <v>76</v>
      </c>
      <c r="L178" s="3" t="s">
        <v>77</v>
      </c>
      <c r="M178" s="3" t="s">
        <v>426</v>
      </c>
      <c r="N178" s="5">
        <v>43858</v>
      </c>
      <c r="O178" s="3"/>
      <c r="P178" s="3">
        <f t="shared" ca="1" si="43"/>
        <v>-809</v>
      </c>
      <c r="Q178" s="5">
        <v>44767</v>
      </c>
      <c r="R178" s="3" t="s">
        <v>442</v>
      </c>
      <c r="S178" s="3"/>
      <c r="T178" s="3" t="s">
        <v>131</v>
      </c>
      <c r="U178" s="3" t="str">
        <f t="shared" si="30"/>
        <v>Contractuel</v>
      </c>
      <c r="V178" s="5">
        <v>44713</v>
      </c>
      <c r="W178" s="5">
        <v>44773</v>
      </c>
      <c r="X178" s="5">
        <v>44229</v>
      </c>
      <c r="Y178" s="5">
        <v>44593</v>
      </c>
      <c r="AA178" s="3">
        <f t="shared" si="31"/>
        <v>1</v>
      </c>
      <c r="AB178" s="3">
        <f t="shared" si="32"/>
        <v>2020</v>
      </c>
      <c r="AC178" s="3">
        <f t="shared" si="33"/>
        <v>2024</v>
      </c>
      <c r="AD178" s="7">
        <f t="shared" ca="1" si="34"/>
        <v>4.7194444444444441</v>
      </c>
      <c r="AE178" s="7" t="str">
        <f t="shared" ca="1" si="42"/>
        <v>&gt; 4</v>
      </c>
      <c r="AF178" s="5">
        <v>34365</v>
      </c>
      <c r="AG178" s="8">
        <f t="shared" ca="1" si="35"/>
        <v>30.731506849315068</v>
      </c>
      <c r="AH178" s="7" t="str">
        <f t="shared" ca="1" si="36"/>
        <v>&gt;25&lt; 35</v>
      </c>
      <c r="AI178" s="9">
        <v>17372365</v>
      </c>
      <c r="AJ178" s="10" t="s">
        <v>70</v>
      </c>
      <c r="AK178" s="9" t="s">
        <v>804</v>
      </c>
      <c r="AL178" s="5">
        <v>41108</v>
      </c>
      <c r="AM178" s="3" t="s">
        <v>93</v>
      </c>
      <c r="AN178" s="3" t="s">
        <v>94</v>
      </c>
      <c r="AO178" s="3"/>
      <c r="AQ178" s="11">
        <v>3</v>
      </c>
      <c r="AR178" s="11">
        <v>3</v>
      </c>
      <c r="AS178" s="12">
        <f t="shared" si="37"/>
        <v>44953.75</v>
      </c>
      <c r="AT178" s="11" t="s">
        <v>135</v>
      </c>
      <c r="AU178" s="9">
        <v>3.3210000000000002</v>
      </c>
      <c r="AV178" s="14" t="s">
        <v>195</v>
      </c>
      <c r="AW178" s="15" t="s">
        <v>169</v>
      </c>
      <c r="AX178" s="16" t="s">
        <v>805</v>
      </c>
      <c r="AY178" s="14" t="s">
        <v>619</v>
      </c>
      <c r="AZ178" s="11" t="s">
        <v>171</v>
      </c>
      <c r="BA178" s="17" t="str">
        <f t="shared" si="38"/>
        <v>17001000000283882231</v>
      </c>
      <c r="BB178" s="26">
        <f t="shared" si="39"/>
        <v>20</v>
      </c>
      <c r="BC178" s="31" t="s">
        <v>806</v>
      </c>
      <c r="BD178" s="11" t="s">
        <v>100</v>
      </c>
      <c r="BE178" s="11">
        <v>2051</v>
      </c>
      <c r="BF178" s="5"/>
      <c r="BG178" s="21">
        <v>27025236</v>
      </c>
      <c r="BH178" s="21">
        <v>52782818</v>
      </c>
      <c r="BI178" s="27"/>
      <c r="BJ178" s="11" t="s">
        <v>199</v>
      </c>
      <c r="BK178" s="11" t="str">
        <f t="shared" si="40"/>
        <v>B-</v>
      </c>
      <c r="BL178" s="11"/>
    </row>
    <row r="179" spans="1:64" x14ac:dyDescent="0.25">
      <c r="A179" s="3" t="s">
        <v>74</v>
      </c>
      <c r="B179" s="4">
        <v>178</v>
      </c>
      <c r="C179" s="3" t="s">
        <v>57</v>
      </c>
      <c r="D179" s="3" t="s">
        <v>7442</v>
      </c>
      <c r="E179" s="3" t="s">
        <v>7443</v>
      </c>
      <c r="F179" s="3"/>
      <c r="G179" s="3"/>
      <c r="H179" s="3"/>
      <c r="I179" s="3"/>
      <c r="J179" s="3"/>
      <c r="K179" s="3" t="s">
        <v>76</v>
      </c>
      <c r="L179" s="3" t="s">
        <v>77</v>
      </c>
      <c r="M179" s="3" t="s">
        <v>316</v>
      </c>
      <c r="N179" s="5">
        <v>43859</v>
      </c>
      <c r="O179" s="3" t="str">
        <f t="shared" ref="O179:O206" ca="1" si="44">IF(AD179&gt;=4,IF(T179="CDD","OK",""),"")</f>
        <v/>
      </c>
      <c r="P179" s="3">
        <f ca="1">IF(Y179="","",Y179-TODAY())</f>
        <v>-989</v>
      </c>
      <c r="Q179" s="5">
        <v>44319</v>
      </c>
      <c r="R179" s="3" t="s">
        <v>133</v>
      </c>
      <c r="S179" s="3"/>
      <c r="T179" s="3" t="s">
        <v>317</v>
      </c>
      <c r="U179" s="3" t="str">
        <f t="shared" si="30"/>
        <v>Contractuel</v>
      </c>
      <c r="X179" s="5">
        <v>44229</v>
      </c>
      <c r="Y179" s="5">
        <v>44593</v>
      </c>
      <c r="AA179" s="3">
        <f t="shared" si="31"/>
        <v>1</v>
      </c>
      <c r="AB179" s="3">
        <f t="shared" si="32"/>
        <v>2020</v>
      </c>
      <c r="AC179" s="3">
        <f t="shared" si="33"/>
        <v>2024</v>
      </c>
      <c r="AD179" s="7">
        <f t="shared" ca="1" si="34"/>
        <v>4.7166666666666668</v>
      </c>
      <c r="AE179" s="7" t="str">
        <f t="shared" ca="1" si="42"/>
        <v>&gt; 4</v>
      </c>
      <c r="AF179" s="5">
        <v>34794</v>
      </c>
      <c r="AG179" s="8">
        <f t="shared" ca="1" si="35"/>
        <v>29.556164383561644</v>
      </c>
      <c r="AH179" s="7" t="str">
        <f t="shared" ca="1" si="36"/>
        <v>&gt;25&lt; 35</v>
      </c>
      <c r="AI179" s="9"/>
      <c r="AJ179" s="34"/>
      <c r="AK179" s="9" t="s">
        <v>807</v>
      </c>
      <c r="AL179" s="5">
        <v>43281</v>
      </c>
      <c r="AM179" s="3" t="s">
        <v>64</v>
      </c>
      <c r="AN179" s="3" t="s">
        <v>94</v>
      </c>
      <c r="AO179" s="3"/>
      <c r="AP179" s="3" t="s">
        <v>808</v>
      </c>
      <c r="AQ179" s="11">
        <v>3</v>
      </c>
      <c r="AR179" s="11">
        <v>2</v>
      </c>
      <c r="AS179" s="12">
        <f t="shared" si="37"/>
        <v>44589.5</v>
      </c>
      <c r="AT179" s="11" t="s">
        <v>135</v>
      </c>
      <c r="AU179" s="9">
        <v>2.1629999999999998</v>
      </c>
      <c r="AV179" s="14">
        <v>25</v>
      </c>
      <c r="AW179" s="15">
        <v>13500</v>
      </c>
      <c r="AX179" s="16" t="s">
        <v>809</v>
      </c>
      <c r="AY179" s="14" t="s">
        <v>102</v>
      </c>
      <c r="AZ179" s="11" t="s">
        <v>164</v>
      </c>
      <c r="BA179" s="17" t="str">
        <f t="shared" si="38"/>
        <v>25135000000070927606</v>
      </c>
      <c r="BB179" s="26">
        <f t="shared" si="39"/>
        <v>20</v>
      </c>
      <c r="BC179" s="11" t="s">
        <v>810</v>
      </c>
      <c r="BD179" s="11" t="s">
        <v>100</v>
      </c>
      <c r="BF179" s="5"/>
      <c r="BG179" s="21">
        <v>50028186</v>
      </c>
      <c r="BH179" s="21">
        <v>95335507</v>
      </c>
      <c r="BI179" s="27"/>
      <c r="BJ179" s="11" t="s">
        <v>811</v>
      </c>
      <c r="BK179" s="11" t="str">
        <f t="shared" si="40"/>
        <v>-</v>
      </c>
      <c r="BL179" s="11"/>
    </row>
    <row r="180" spans="1:64" x14ac:dyDescent="0.25">
      <c r="A180" s="3" t="s">
        <v>74</v>
      </c>
      <c r="B180" s="4">
        <v>179</v>
      </c>
      <c r="C180" s="3" t="s">
        <v>87</v>
      </c>
      <c r="D180" s="3" t="s">
        <v>7444</v>
      </c>
      <c r="E180" s="3" t="s">
        <v>7300</v>
      </c>
      <c r="F180" s="3"/>
      <c r="G180" s="3"/>
      <c r="H180" s="3"/>
      <c r="I180" s="3"/>
      <c r="J180" s="3"/>
      <c r="K180" s="3" t="s">
        <v>123</v>
      </c>
      <c r="L180" s="3" t="s">
        <v>77</v>
      </c>
      <c r="M180" s="3" t="s">
        <v>158</v>
      </c>
      <c r="N180" s="5">
        <v>43862</v>
      </c>
      <c r="O180" s="3"/>
      <c r="P180" s="3">
        <f t="shared" ref="P180:P192" ca="1" si="45">IF(W180="","",W180-TODAY())</f>
        <v>-1600</v>
      </c>
      <c r="Q180" s="5">
        <v>43982</v>
      </c>
      <c r="R180" s="3" t="s">
        <v>289</v>
      </c>
      <c r="S180" s="3"/>
      <c r="T180" s="3" t="s">
        <v>131</v>
      </c>
      <c r="U180" s="3" t="str">
        <f t="shared" si="30"/>
        <v>Contractuel</v>
      </c>
      <c r="V180" s="5">
        <v>43952</v>
      </c>
      <c r="W180" s="5">
        <v>43982</v>
      </c>
      <c r="Z180" s="5">
        <v>43862</v>
      </c>
      <c r="AA180" s="3">
        <f t="shared" si="31"/>
        <v>2</v>
      </c>
      <c r="AB180" s="3">
        <f t="shared" si="32"/>
        <v>2020</v>
      </c>
      <c r="AC180" s="3">
        <f t="shared" si="33"/>
        <v>2024</v>
      </c>
      <c r="AD180" s="7">
        <f t="shared" ca="1" si="34"/>
        <v>4.7111111111111112</v>
      </c>
      <c r="AE180" s="7" t="str">
        <f t="shared" ca="1" si="42"/>
        <v>&gt; 4</v>
      </c>
      <c r="AF180" s="5">
        <v>34464</v>
      </c>
      <c r="AG180" s="8">
        <f t="shared" ca="1" si="35"/>
        <v>30.460273972602739</v>
      </c>
      <c r="AH180" s="7" t="str">
        <f t="shared" ca="1" si="36"/>
        <v>&gt;25&lt; 35</v>
      </c>
      <c r="AI180" s="9">
        <v>17282436</v>
      </c>
      <c r="AJ180" s="10" t="s">
        <v>141</v>
      </c>
      <c r="AK180" s="9">
        <v>11668611</v>
      </c>
      <c r="AL180" s="5">
        <v>43448</v>
      </c>
      <c r="AM180" s="3" t="s">
        <v>93</v>
      </c>
      <c r="AN180" s="3" t="s">
        <v>94</v>
      </c>
      <c r="AO180" s="3"/>
      <c r="AQ180" s="11">
        <v>3</v>
      </c>
      <c r="AR180" s="11">
        <v>1</v>
      </c>
      <c r="AS180" s="12">
        <f t="shared" si="37"/>
        <v>44227.25</v>
      </c>
      <c r="AT180" s="11" t="s">
        <v>135</v>
      </c>
      <c r="AU180" s="9">
        <v>3.1930000000000001</v>
      </c>
      <c r="AV180" s="14" t="s">
        <v>79</v>
      </c>
      <c r="AW180" s="15" t="s">
        <v>549</v>
      </c>
      <c r="AX180" s="16" t="s">
        <v>812</v>
      </c>
      <c r="AY180" s="14">
        <v>30</v>
      </c>
      <c r="AZ180" s="11" t="s">
        <v>128</v>
      </c>
      <c r="BA180" s="17" t="str">
        <f t="shared" si="38"/>
        <v>04075160006232336530</v>
      </c>
      <c r="BB180" s="26">
        <f t="shared" si="39"/>
        <v>20</v>
      </c>
      <c r="BC180" s="11" t="s">
        <v>813</v>
      </c>
      <c r="BD180" s="11" t="s">
        <v>100</v>
      </c>
      <c r="BE180" s="11">
        <v>1095</v>
      </c>
      <c r="BF180" s="5"/>
      <c r="BG180" s="27">
        <v>28542008</v>
      </c>
      <c r="BH180" s="27">
        <v>22754736</v>
      </c>
      <c r="BI180" s="27"/>
      <c r="BJ180" s="11" t="s">
        <v>320</v>
      </c>
      <c r="BK180" s="11" t="str">
        <f t="shared" si="40"/>
        <v>-</v>
      </c>
      <c r="BL180" s="11"/>
    </row>
    <row r="181" spans="1:64" x14ac:dyDescent="0.25">
      <c r="A181" s="3" t="s">
        <v>74</v>
      </c>
      <c r="B181" s="4">
        <v>180</v>
      </c>
      <c r="C181" s="3" t="s">
        <v>140</v>
      </c>
      <c r="D181" s="3" t="s">
        <v>7445</v>
      </c>
      <c r="E181" s="3" t="s">
        <v>7446</v>
      </c>
      <c r="F181" s="3"/>
      <c r="G181" s="3"/>
      <c r="H181" s="3"/>
      <c r="I181" s="3"/>
      <c r="J181" s="3"/>
      <c r="K181" s="3" t="s">
        <v>123</v>
      </c>
      <c r="L181" s="3" t="s">
        <v>77</v>
      </c>
      <c r="M181" s="3" t="s">
        <v>158</v>
      </c>
      <c r="N181" s="5">
        <v>43862</v>
      </c>
      <c r="O181" s="3"/>
      <c r="P181" s="3">
        <f t="shared" ca="1" si="45"/>
        <v>-1417</v>
      </c>
      <c r="Q181" s="5">
        <v>44140</v>
      </c>
      <c r="R181" s="3" t="s">
        <v>133</v>
      </c>
      <c r="S181" s="3"/>
      <c r="T181" s="3" t="s">
        <v>131</v>
      </c>
      <c r="U181" s="3" t="str">
        <f t="shared" si="30"/>
        <v>Contractuel</v>
      </c>
      <c r="V181" s="5">
        <v>44105</v>
      </c>
      <c r="W181" s="5">
        <v>44165</v>
      </c>
      <c r="Z181" s="5">
        <v>43862</v>
      </c>
      <c r="AA181" s="3">
        <f t="shared" si="31"/>
        <v>2</v>
      </c>
      <c r="AB181" s="3">
        <f t="shared" si="32"/>
        <v>2020</v>
      </c>
      <c r="AC181" s="3">
        <f t="shared" si="33"/>
        <v>2024</v>
      </c>
      <c r="AD181" s="7">
        <f t="shared" ca="1" si="34"/>
        <v>4.7111111111111112</v>
      </c>
      <c r="AE181" s="7" t="str">
        <f t="shared" ca="1" si="42"/>
        <v>&gt; 4</v>
      </c>
      <c r="AF181" s="5">
        <v>30775</v>
      </c>
      <c r="AG181" s="8">
        <f t="shared" ca="1" si="35"/>
        <v>40.56712328767123</v>
      </c>
      <c r="AH181" s="7" t="str">
        <f t="shared" ca="1" si="36"/>
        <v>&gt;35&lt; 45</v>
      </c>
      <c r="AI181" s="9">
        <v>12363546</v>
      </c>
      <c r="AJ181" s="10" t="s">
        <v>141</v>
      </c>
      <c r="AK181" s="9" t="s">
        <v>814</v>
      </c>
      <c r="AL181" s="5">
        <v>42961</v>
      </c>
      <c r="AM181" s="3" t="s">
        <v>93</v>
      </c>
      <c r="AN181" s="3" t="s">
        <v>65</v>
      </c>
      <c r="AO181" s="3">
        <v>2</v>
      </c>
      <c r="AQ181" s="11">
        <v>3</v>
      </c>
      <c r="AR181" s="11">
        <v>1</v>
      </c>
      <c r="AS181" s="12">
        <f t="shared" si="37"/>
        <v>44227.25</v>
      </c>
      <c r="AT181" s="11" t="s">
        <v>135</v>
      </c>
      <c r="AU181" s="9">
        <v>3.1930000000000001</v>
      </c>
      <c r="AV181" s="14" t="s">
        <v>91</v>
      </c>
      <c r="AW181" s="15" t="s">
        <v>469</v>
      </c>
      <c r="AX181" s="16" t="s">
        <v>815</v>
      </c>
      <c r="AY181" s="14">
        <v>20</v>
      </c>
      <c r="AZ181" s="11" t="s">
        <v>191</v>
      </c>
      <c r="BA181" s="17" t="str">
        <f t="shared" si="38"/>
        <v>05046000114501286020</v>
      </c>
      <c r="BB181" s="26">
        <f t="shared" si="39"/>
        <v>20</v>
      </c>
      <c r="BC181" s="11" t="s">
        <v>816</v>
      </c>
      <c r="BD181" s="11" t="s">
        <v>100</v>
      </c>
      <c r="BE181" s="11">
        <v>1095</v>
      </c>
      <c r="BF181" s="5"/>
      <c r="BG181" s="27">
        <v>26796325</v>
      </c>
      <c r="BH181" s="27">
        <v>22820376</v>
      </c>
      <c r="BI181" s="27"/>
      <c r="BJ181" s="11" t="s">
        <v>233</v>
      </c>
      <c r="BK181" s="11" t="str">
        <f t="shared" si="40"/>
        <v>-</v>
      </c>
      <c r="BL181" s="11"/>
    </row>
    <row r="182" spans="1:64" x14ac:dyDescent="0.25">
      <c r="A182" s="3" t="s">
        <v>74</v>
      </c>
      <c r="B182" s="4">
        <v>181</v>
      </c>
      <c r="C182" s="3" t="s">
        <v>57</v>
      </c>
      <c r="D182" s="3" t="s">
        <v>7447</v>
      </c>
      <c r="E182" s="3" t="s">
        <v>7448</v>
      </c>
      <c r="F182" s="3"/>
      <c r="G182" s="3"/>
      <c r="H182" s="3"/>
      <c r="I182" s="3"/>
      <c r="J182" s="3"/>
      <c r="K182" s="3" t="s">
        <v>123</v>
      </c>
      <c r="L182" s="3" t="s">
        <v>77</v>
      </c>
      <c r="M182" s="3" t="s">
        <v>132</v>
      </c>
      <c r="N182" s="5">
        <v>43862</v>
      </c>
      <c r="O182" s="3"/>
      <c r="P182" s="3">
        <f t="shared" ca="1" si="45"/>
        <v>-1661</v>
      </c>
      <c r="Q182" s="5">
        <v>43890</v>
      </c>
      <c r="R182" s="3" t="s">
        <v>78</v>
      </c>
      <c r="S182" s="3"/>
      <c r="T182" s="3" t="s">
        <v>131</v>
      </c>
      <c r="U182" s="3" t="str">
        <f t="shared" si="30"/>
        <v>Contractuel</v>
      </c>
      <c r="V182" s="5">
        <v>43891</v>
      </c>
      <c r="W182" s="5">
        <v>43921</v>
      </c>
      <c r="Z182" s="5">
        <v>43862</v>
      </c>
      <c r="AA182" s="3">
        <f t="shared" si="31"/>
        <v>2</v>
      </c>
      <c r="AB182" s="3">
        <f t="shared" si="32"/>
        <v>2020</v>
      </c>
      <c r="AC182" s="3">
        <f t="shared" si="33"/>
        <v>2024</v>
      </c>
      <c r="AD182" s="7">
        <f t="shared" ca="1" si="34"/>
        <v>4.7111111111111112</v>
      </c>
      <c r="AE182" s="7" t="str">
        <f t="shared" ca="1" si="42"/>
        <v>&gt; 4</v>
      </c>
      <c r="AF182" s="5">
        <v>27720</v>
      </c>
      <c r="AG182" s="8">
        <f t="shared" ca="1" si="35"/>
        <v>48.936986301369863</v>
      </c>
      <c r="AH182" s="7" t="str">
        <f t="shared" ca="1" si="36"/>
        <v>&gt;45&lt; 55</v>
      </c>
      <c r="AI182" s="9">
        <v>12210715</v>
      </c>
      <c r="AJ182" s="10" t="s">
        <v>126</v>
      </c>
      <c r="AK182" s="9" t="s">
        <v>817</v>
      </c>
      <c r="AL182" s="5">
        <v>40777</v>
      </c>
      <c r="AM182" s="3" t="s">
        <v>64</v>
      </c>
      <c r="AN182" s="3" t="s">
        <v>65</v>
      </c>
      <c r="AO182" s="3">
        <v>2</v>
      </c>
      <c r="AQ182" s="11">
        <v>3</v>
      </c>
      <c r="AR182" s="11">
        <v>1</v>
      </c>
      <c r="AS182" s="12">
        <f t="shared" si="37"/>
        <v>44227.25</v>
      </c>
      <c r="AT182" s="11" t="s">
        <v>135</v>
      </c>
      <c r="AU182" s="9">
        <v>3.1930000000000001</v>
      </c>
      <c r="AV182" s="14" t="s">
        <v>91</v>
      </c>
      <c r="AW182" s="15" t="s">
        <v>189</v>
      </c>
      <c r="AX182" s="16" t="s">
        <v>818</v>
      </c>
      <c r="AY182" s="14">
        <v>40</v>
      </c>
      <c r="AZ182" s="11" t="s">
        <v>191</v>
      </c>
      <c r="BA182" s="17" t="str">
        <f t="shared" si="38"/>
        <v>05062000130500515740</v>
      </c>
      <c r="BB182" s="26">
        <f t="shared" si="39"/>
        <v>20</v>
      </c>
      <c r="BC182" s="11" t="s">
        <v>819</v>
      </c>
      <c r="BD182" s="11" t="s">
        <v>73</v>
      </c>
      <c r="BE182" s="11">
        <v>2090</v>
      </c>
      <c r="BF182" s="5"/>
      <c r="BG182" s="27">
        <v>23587055</v>
      </c>
      <c r="BH182" s="27">
        <v>96743180</v>
      </c>
      <c r="BI182" s="27"/>
      <c r="BJ182" s="11"/>
      <c r="BK182" s="11" t="str">
        <f t="shared" si="40"/>
        <v>-</v>
      </c>
      <c r="BL182" s="11"/>
    </row>
    <row r="183" spans="1:64" x14ac:dyDescent="0.25">
      <c r="A183" s="3" t="s">
        <v>74</v>
      </c>
      <c r="B183" s="4">
        <v>182</v>
      </c>
      <c r="C183" s="3" t="s">
        <v>57</v>
      </c>
      <c r="D183" s="3" t="s">
        <v>7410</v>
      </c>
      <c r="E183" s="3" t="s">
        <v>7449</v>
      </c>
      <c r="F183" s="3"/>
      <c r="G183" s="3"/>
      <c r="H183" s="3"/>
      <c r="I183" s="3"/>
      <c r="J183" s="3"/>
      <c r="K183" s="3" t="s">
        <v>123</v>
      </c>
      <c r="L183" s="3" t="s">
        <v>77</v>
      </c>
      <c r="M183" s="3" t="s">
        <v>132</v>
      </c>
      <c r="N183" s="5">
        <v>43862</v>
      </c>
      <c r="O183" s="3"/>
      <c r="P183" s="3">
        <f t="shared" ca="1" si="45"/>
        <v>-1478</v>
      </c>
      <c r="Q183" s="5">
        <v>44090</v>
      </c>
      <c r="R183" s="3" t="s">
        <v>133</v>
      </c>
      <c r="S183" s="3"/>
      <c r="T183" s="3" t="s">
        <v>131</v>
      </c>
      <c r="U183" s="3" t="str">
        <f t="shared" si="30"/>
        <v>Contractuel</v>
      </c>
      <c r="V183" s="5">
        <v>44075</v>
      </c>
      <c r="W183" s="5">
        <v>44104</v>
      </c>
      <c r="Z183" s="5">
        <v>43862</v>
      </c>
      <c r="AA183" s="3">
        <f t="shared" si="31"/>
        <v>2</v>
      </c>
      <c r="AB183" s="3">
        <f t="shared" si="32"/>
        <v>2020</v>
      </c>
      <c r="AC183" s="3">
        <f t="shared" si="33"/>
        <v>2024</v>
      </c>
      <c r="AD183" s="7">
        <f t="shared" ca="1" si="34"/>
        <v>4.7111111111111112</v>
      </c>
      <c r="AE183" s="7" t="str">
        <f t="shared" ca="1" si="42"/>
        <v>&gt; 4</v>
      </c>
      <c r="AF183" s="5">
        <v>32478</v>
      </c>
      <c r="AG183" s="8">
        <f t="shared" ca="1" si="35"/>
        <v>35.901369863013699</v>
      </c>
      <c r="AH183" s="7" t="str">
        <f t="shared" ca="1" si="36"/>
        <v>&gt;35&lt; 45</v>
      </c>
      <c r="AI183" s="9">
        <v>16802386</v>
      </c>
      <c r="AJ183" s="10" t="s">
        <v>91</v>
      </c>
      <c r="AK183" s="9" t="s">
        <v>820</v>
      </c>
      <c r="AL183" s="5">
        <v>43230</v>
      </c>
      <c r="AM183" s="3" t="s">
        <v>64</v>
      </c>
      <c r="AN183" s="3" t="s">
        <v>94</v>
      </c>
      <c r="AO183" s="3"/>
      <c r="AQ183" s="11">
        <v>3</v>
      </c>
      <c r="AR183" s="11">
        <v>1</v>
      </c>
      <c r="AS183" s="12">
        <f t="shared" si="37"/>
        <v>44227.25</v>
      </c>
      <c r="AT183" s="11" t="s">
        <v>135</v>
      </c>
      <c r="AU183" s="9">
        <v>3.1930000000000001</v>
      </c>
      <c r="AV183" s="14">
        <v>17</v>
      </c>
      <c r="AW183" s="15" t="s">
        <v>169</v>
      </c>
      <c r="AX183" s="16" t="s">
        <v>821</v>
      </c>
      <c r="AY183" s="14">
        <v>53</v>
      </c>
      <c r="AZ183" s="11" t="s">
        <v>171</v>
      </c>
      <c r="BA183" s="17" t="str">
        <f t="shared" si="38"/>
        <v>17001000000290257653</v>
      </c>
      <c r="BB183" s="26">
        <f t="shared" si="39"/>
        <v>20</v>
      </c>
      <c r="BC183" s="11" t="s">
        <v>822</v>
      </c>
      <c r="BD183" s="11" t="s">
        <v>73</v>
      </c>
      <c r="BE183" s="11">
        <v>2082</v>
      </c>
      <c r="BF183" s="5"/>
      <c r="BG183" s="21">
        <v>24512482</v>
      </c>
      <c r="BH183" s="21">
        <v>21078792</v>
      </c>
      <c r="BI183" s="27"/>
      <c r="BJ183" s="11" t="s">
        <v>823</v>
      </c>
      <c r="BK183" s="11" t="str">
        <f t="shared" si="40"/>
        <v>-</v>
      </c>
      <c r="BL183" s="11"/>
    </row>
    <row r="184" spans="1:64" x14ac:dyDescent="0.25">
      <c r="A184" s="3" t="s">
        <v>56</v>
      </c>
      <c r="B184" s="4">
        <v>183</v>
      </c>
      <c r="C184" s="3" t="s">
        <v>87</v>
      </c>
      <c r="D184" s="3" t="s">
        <v>7450</v>
      </c>
      <c r="E184" s="3" t="s">
        <v>7451</v>
      </c>
      <c r="F184" s="3"/>
      <c r="G184" s="3"/>
      <c r="H184" s="49"/>
      <c r="I184" s="3" t="s">
        <v>227</v>
      </c>
      <c r="J184" s="49" t="s">
        <v>228</v>
      </c>
      <c r="K184" s="3" t="s">
        <v>123</v>
      </c>
      <c r="L184" s="3" t="s">
        <v>77</v>
      </c>
      <c r="M184" s="3" t="s">
        <v>158</v>
      </c>
      <c r="N184" s="5">
        <v>43862</v>
      </c>
      <c r="O184" s="46">
        <v>45291</v>
      </c>
      <c r="P184" s="3"/>
      <c r="Q184" s="47"/>
      <c r="R184" s="3"/>
      <c r="S184" s="5"/>
      <c r="T184" s="6" t="s">
        <v>61</v>
      </c>
      <c r="U184" s="3" t="str">
        <f t="shared" si="30"/>
        <v>Titulaire</v>
      </c>
      <c r="V184" s="5">
        <v>45261</v>
      </c>
      <c r="W184" s="5">
        <v>45291</v>
      </c>
      <c r="Z184" s="5">
        <v>43862</v>
      </c>
      <c r="AA184" s="3">
        <f t="shared" si="31"/>
        <v>2</v>
      </c>
      <c r="AB184" s="3">
        <f t="shared" si="32"/>
        <v>2020</v>
      </c>
      <c r="AC184" s="3">
        <f t="shared" si="33"/>
        <v>2024</v>
      </c>
      <c r="AD184" s="7">
        <f t="shared" ca="1" si="34"/>
        <v>4.7111111111111112</v>
      </c>
      <c r="AE184" s="7" t="str">
        <f t="shared" ca="1" si="42"/>
        <v>&gt; 4</v>
      </c>
      <c r="AF184" s="5">
        <v>28595</v>
      </c>
      <c r="AG184" s="8">
        <f t="shared" ca="1" si="35"/>
        <v>46.539726027397258</v>
      </c>
      <c r="AH184" s="7" t="str">
        <f t="shared" ca="1" si="36"/>
        <v>&gt;45&lt; 55</v>
      </c>
      <c r="AI184" s="9">
        <v>16069266</v>
      </c>
      <c r="AJ184" s="10" t="s">
        <v>102</v>
      </c>
      <c r="AK184" s="9" t="s">
        <v>824</v>
      </c>
      <c r="AL184" s="5">
        <v>39729</v>
      </c>
      <c r="AM184" s="3" t="s">
        <v>93</v>
      </c>
      <c r="AN184" s="3" t="s">
        <v>94</v>
      </c>
      <c r="AO184" s="3"/>
      <c r="AQ184">
        <v>3</v>
      </c>
      <c r="AR184" s="11">
        <v>3</v>
      </c>
      <c r="AS184" s="12">
        <f t="shared" si="37"/>
        <v>44957.75</v>
      </c>
      <c r="AT184" s="11" t="s">
        <v>135</v>
      </c>
      <c r="AU184" s="13">
        <v>3.3210000000000002</v>
      </c>
      <c r="AV184" s="14" t="s">
        <v>161</v>
      </c>
      <c r="AW184" s="15" t="s">
        <v>703</v>
      </c>
      <c r="AX184" s="16" t="s">
        <v>825</v>
      </c>
      <c r="AY184" s="14" t="s">
        <v>826</v>
      </c>
      <c r="AZ184" s="11" t="s">
        <v>164</v>
      </c>
      <c r="BA184" s="17" t="str">
        <f t="shared" si="38"/>
        <v>25135000000071497869</v>
      </c>
      <c r="BB184" s="26">
        <f t="shared" si="39"/>
        <v>20</v>
      </c>
      <c r="BC184" s="19" t="s">
        <v>827</v>
      </c>
      <c r="BD184" s="20" t="s">
        <v>277</v>
      </c>
      <c r="BE184" s="11"/>
      <c r="BF184" s="5"/>
      <c r="BG184" s="27">
        <v>22595548</v>
      </c>
      <c r="BH184" s="27">
        <v>58663640</v>
      </c>
      <c r="BI184" s="27"/>
      <c r="BJ184" s="11" t="s">
        <v>828</v>
      </c>
      <c r="BK184" s="11" t="str">
        <f t="shared" si="40"/>
        <v>B-</v>
      </c>
      <c r="BL184" s="11" t="s">
        <v>245</v>
      </c>
    </row>
    <row r="185" spans="1:64" x14ac:dyDescent="0.25">
      <c r="A185" s="3" t="s">
        <v>56</v>
      </c>
      <c r="B185" s="4">
        <v>184</v>
      </c>
      <c r="C185" s="3" t="s">
        <v>87</v>
      </c>
      <c r="D185" s="3" t="s">
        <v>7452</v>
      </c>
      <c r="E185" s="3" t="s">
        <v>7355</v>
      </c>
      <c r="F185" s="3"/>
      <c r="G185" s="3"/>
      <c r="H185" s="36"/>
      <c r="I185" s="3" t="s">
        <v>156</v>
      </c>
      <c r="J185" s="3" t="s">
        <v>157</v>
      </c>
      <c r="K185" s="3" t="s">
        <v>76</v>
      </c>
      <c r="L185" s="3" t="s">
        <v>77</v>
      </c>
      <c r="M185" s="3" t="s">
        <v>158</v>
      </c>
      <c r="N185" s="5">
        <v>43862</v>
      </c>
      <c r="O185" s="46">
        <v>45291</v>
      </c>
      <c r="P185" s="3"/>
      <c r="Q185" s="47"/>
      <c r="R185" s="3"/>
      <c r="S185" s="5"/>
      <c r="T185" s="6" t="s">
        <v>61</v>
      </c>
      <c r="U185" s="3" t="str">
        <f t="shared" si="30"/>
        <v>Titulaire</v>
      </c>
      <c r="V185" s="5">
        <v>45261</v>
      </c>
      <c r="W185" s="5">
        <v>45291</v>
      </c>
      <c r="Z185" s="5">
        <v>43862</v>
      </c>
      <c r="AA185" s="3">
        <f t="shared" si="31"/>
        <v>2</v>
      </c>
      <c r="AB185" s="3">
        <f t="shared" si="32"/>
        <v>2020</v>
      </c>
      <c r="AC185" s="3">
        <f t="shared" si="33"/>
        <v>2024</v>
      </c>
      <c r="AD185" s="7">
        <f t="shared" ca="1" si="34"/>
        <v>4.7111111111111112</v>
      </c>
      <c r="AE185" s="7" t="str">
        <f t="shared" ca="1" si="42"/>
        <v>&gt; 4</v>
      </c>
      <c r="AF185" s="5">
        <v>30297</v>
      </c>
      <c r="AG185" s="8">
        <f t="shared" ca="1" si="35"/>
        <v>41.876712328767127</v>
      </c>
      <c r="AH185" s="7" t="str">
        <f t="shared" ca="1" si="36"/>
        <v>&gt;35&lt; 45</v>
      </c>
      <c r="AI185" s="9">
        <v>12497925</v>
      </c>
      <c r="AJ185" s="10" t="s">
        <v>102</v>
      </c>
      <c r="AK185" s="9" t="s">
        <v>829</v>
      </c>
      <c r="AL185" s="5">
        <v>40109</v>
      </c>
      <c r="AM185" s="3" t="s">
        <v>93</v>
      </c>
      <c r="AN185" s="3" t="s">
        <v>94</v>
      </c>
      <c r="AO185" s="3"/>
      <c r="AQ185">
        <v>5</v>
      </c>
      <c r="AR185" s="11">
        <v>3</v>
      </c>
      <c r="AS185" s="12">
        <f t="shared" si="37"/>
        <v>44957.75</v>
      </c>
      <c r="AT185" s="11" t="s">
        <v>135</v>
      </c>
      <c r="AU185" s="13">
        <v>3.3210000000000002</v>
      </c>
      <c r="AV185" s="14" t="s">
        <v>79</v>
      </c>
      <c r="AW185" s="15" t="s">
        <v>453</v>
      </c>
      <c r="AX185" s="16" t="s">
        <v>830</v>
      </c>
      <c r="AY185" s="14" t="s">
        <v>770</v>
      </c>
      <c r="AZ185" s="11" t="s">
        <v>128</v>
      </c>
      <c r="BA185" s="17" t="str">
        <f t="shared" si="38"/>
        <v>04004005004043414435</v>
      </c>
      <c r="BB185" s="26">
        <f t="shared" si="39"/>
        <v>20</v>
      </c>
      <c r="BC185" s="19" t="s">
        <v>831</v>
      </c>
      <c r="BD185" s="20" t="s">
        <v>100</v>
      </c>
      <c r="BE185" s="11"/>
      <c r="BF185" s="5"/>
      <c r="BG185" s="21">
        <v>24904335</v>
      </c>
      <c r="BH185" s="21">
        <v>90233740</v>
      </c>
      <c r="BI185" s="27"/>
      <c r="BJ185" s="11" t="s">
        <v>651</v>
      </c>
      <c r="BK185" s="11" t="str">
        <f t="shared" si="40"/>
        <v>A-</v>
      </c>
      <c r="BL185" s="11" t="s">
        <v>167</v>
      </c>
    </row>
    <row r="186" spans="1:64" x14ac:dyDescent="0.25">
      <c r="A186" s="3" t="s">
        <v>74</v>
      </c>
      <c r="B186" s="4">
        <v>185</v>
      </c>
      <c r="C186" s="3" t="s">
        <v>140</v>
      </c>
      <c r="D186" s="3" t="s">
        <v>7204</v>
      </c>
      <c r="E186" s="3" t="s">
        <v>7395</v>
      </c>
      <c r="F186" s="3"/>
      <c r="G186" s="3"/>
      <c r="H186" s="3"/>
      <c r="I186" s="3"/>
      <c r="J186" s="3"/>
      <c r="K186" s="3" t="s">
        <v>123</v>
      </c>
      <c r="L186" s="3" t="s">
        <v>77</v>
      </c>
      <c r="M186" s="3" t="s">
        <v>158</v>
      </c>
      <c r="N186" s="5">
        <v>43862</v>
      </c>
      <c r="O186" s="3"/>
      <c r="P186" s="3">
        <f t="shared" ca="1" si="45"/>
        <v>-1600</v>
      </c>
      <c r="Q186" s="5">
        <v>43964</v>
      </c>
      <c r="R186" s="3" t="s">
        <v>133</v>
      </c>
      <c r="S186" s="3"/>
      <c r="T186" s="3" t="s">
        <v>131</v>
      </c>
      <c r="U186" s="3" t="str">
        <f t="shared" si="30"/>
        <v>Contractuel</v>
      </c>
      <c r="V186" s="5">
        <v>43952</v>
      </c>
      <c r="W186" s="5">
        <v>43982</v>
      </c>
      <c r="Z186" s="5">
        <v>43862</v>
      </c>
      <c r="AA186" s="3">
        <f t="shared" si="31"/>
        <v>2</v>
      </c>
      <c r="AB186" s="3">
        <f t="shared" si="32"/>
        <v>2020</v>
      </c>
      <c r="AC186" s="3">
        <f t="shared" si="33"/>
        <v>2024</v>
      </c>
      <c r="AD186" s="7">
        <f t="shared" ca="1" si="34"/>
        <v>4.7111111111111112</v>
      </c>
      <c r="AE186" s="7" t="str">
        <f t="shared" ca="1" si="42"/>
        <v>&gt; 4</v>
      </c>
      <c r="AF186" s="5">
        <v>34149</v>
      </c>
      <c r="AG186" s="8">
        <f t="shared" ca="1" si="35"/>
        <v>31.323287671232876</v>
      </c>
      <c r="AH186" s="7" t="str">
        <f t="shared" ca="1" si="36"/>
        <v>&gt;25&lt; 35</v>
      </c>
      <c r="AI186" s="9">
        <v>16539486</v>
      </c>
      <c r="AJ186" s="10" t="s">
        <v>159</v>
      </c>
      <c r="AK186" s="9">
        <v>13001505</v>
      </c>
      <c r="AL186" s="5">
        <v>41193</v>
      </c>
      <c r="AM186" s="3" t="s">
        <v>93</v>
      </c>
      <c r="AN186" s="3" t="s">
        <v>65</v>
      </c>
      <c r="AO186" s="3"/>
      <c r="AQ186" s="11">
        <v>3</v>
      </c>
      <c r="AR186" s="11">
        <v>1</v>
      </c>
      <c r="AS186" s="12">
        <f t="shared" si="37"/>
        <v>44227.25</v>
      </c>
      <c r="AT186" s="11" t="s">
        <v>135</v>
      </c>
      <c r="AU186" s="9">
        <v>3.1930000000000001</v>
      </c>
      <c r="AV186" s="14">
        <v>17</v>
      </c>
      <c r="AW186" s="15" t="s">
        <v>169</v>
      </c>
      <c r="AX186" s="16" t="s">
        <v>832</v>
      </c>
      <c r="AY186" s="14">
        <v>71</v>
      </c>
      <c r="AZ186" s="11" t="s">
        <v>171</v>
      </c>
      <c r="BA186" s="17" t="str">
        <f t="shared" si="38"/>
        <v>17001000000283845371</v>
      </c>
      <c r="BB186" s="26">
        <f t="shared" si="39"/>
        <v>20</v>
      </c>
      <c r="BC186" s="11" t="s">
        <v>833</v>
      </c>
      <c r="BD186" s="11" t="s">
        <v>100</v>
      </c>
      <c r="BE186" s="11">
        <v>1095</v>
      </c>
      <c r="BF186" s="5"/>
      <c r="BG186" s="27">
        <v>92310779</v>
      </c>
      <c r="BH186" s="27">
        <v>21921779</v>
      </c>
      <c r="BI186" s="27"/>
      <c r="BJ186" s="11" t="s">
        <v>310</v>
      </c>
      <c r="BK186" s="11" t="str">
        <f t="shared" si="40"/>
        <v>-</v>
      </c>
      <c r="BL186" s="11"/>
    </row>
    <row r="187" spans="1:64" x14ac:dyDescent="0.25">
      <c r="A187" s="3" t="s">
        <v>56</v>
      </c>
      <c r="B187" s="4">
        <v>186</v>
      </c>
      <c r="C187" s="3" t="s">
        <v>140</v>
      </c>
      <c r="D187" s="3" t="s">
        <v>7453</v>
      </c>
      <c r="E187" s="3" t="s">
        <v>7205</v>
      </c>
      <c r="F187" s="3"/>
      <c r="G187" s="3"/>
      <c r="H187" s="3"/>
      <c r="I187" s="43" t="s">
        <v>467</v>
      </c>
      <c r="J187" s="3" t="s">
        <v>157</v>
      </c>
      <c r="K187" s="3" t="s">
        <v>123</v>
      </c>
      <c r="L187" s="3" t="s">
        <v>77</v>
      </c>
      <c r="M187" s="3" t="s">
        <v>158</v>
      </c>
      <c r="N187" s="5">
        <v>43862</v>
      </c>
      <c r="O187" s="46">
        <v>45291</v>
      </c>
      <c r="P187" s="3"/>
      <c r="Q187" s="47"/>
      <c r="R187" s="3"/>
      <c r="S187" s="5"/>
      <c r="T187" s="6" t="s">
        <v>61</v>
      </c>
      <c r="U187" s="3" t="str">
        <f t="shared" si="30"/>
        <v>Titulaire</v>
      </c>
      <c r="V187" s="5">
        <v>45261</v>
      </c>
      <c r="W187" s="5">
        <v>45291</v>
      </c>
      <c r="Z187" s="5">
        <v>43862</v>
      </c>
      <c r="AA187" s="3">
        <f t="shared" si="31"/>
        <v>2</v>
      </c>
      <c r="AB187" s="3">
        <f t="shared" si="32"/>
        <v>2020</v>
      </c>
      <c r="AC187" s="3">
        <f t="shared" si="33"/>
        <v>2024</v>
      </c>
      <c r="AD187" s="7">
        <f t="shared" ca="1" si="34"/>
        <v>4.7111111111111112</v>
      </c>
      <c r="AE187" s="7" t="str">
        <f t="shared" ca="1" si="42"/>
        <v>&gt; 4</v>
      </c>
      <c r="AF187" s="5">
        <v>34840</v>
      </c>
      <c r="AG187" s="8">
        <f t="shared" ca="1" si="35"/>
        <v>29.43013698630137</v>
      </c>
      <c r="AH187" s="7" t="str">
        <f t="shared" ca="1" si="36"/>
        <v>&gt;25&lt; 35</v>
      </c>
      <c r="AI187" s="9">
        <v>16540852</v>
      </c>
      <c r="AJ187" s="10" t="s">
        <v>102</v>
      </c>
      <c r="AK187" s="9">
        <v>13005283</v>
      </c>
      <c r="AL187" s="5">
        <v>41463</v>
      </c>
      <c r="AM187" s="3" t="s">
        <v>93</v>
      </c>
      <c r="AN187" s="3" t="s">
        <v>65</v>
      </c>
      <c r="AO187" s="3"/>
      <c r="AQ187">
        <v>3</v>
      </c>
      <c r="AR187" s="11">
        <v>3</v>
      </c>
      <c r="AS187" s="12">
        <f t="shared" si="37"/>
        <v>44957.75</v>
      </c>
      <c r="AT187" s="11" t="s">
        <v>135</v>
      </c>
      <c r="AU187" s="13">
        <v>3.3210000000000002</v>
      </c>
      <c r="AV187" s="14" t="s">
        <v>150</v>
      </c>
      <c r="AW187" s="15" t="s">
        <v>622</v>
      </c>
      <c r="AX187" s="16" t="s">
        <v>834</v>
      </c>
      <c r="AY187" s="14" t="s">
        <v>159</v>
      </c>
      <c r="AZ187" s="11" t="s">
        <v>154</v>
      </c>
      <c r="BA187" s="17" t="str">
        <f t="shared" si="38"/>
        <v>14033033100705234502</v>
      </c>
      <c r="BB187" s="26">
        <f t="shared" si="39"/>
        <v>20</v>
      </c>
      <c r="BC187" s="19" t="s">
        <v>835</v>
      </c>
      <c r="BD187" s="20" t="s">
        <v>100</v>
      </c>
      <c r="BE187" s="11">
        <v>2051</v>
      </c>
      <c r="BF187" s="5"/>
      <c r="BG187" s="27">
        <v>95747315</v>
      </c>
      <c r="BH187" s="27">
        <v>22557004</v>
      </c>
      <c r="BI187" s="27"/>
      <c r="BJ187" s="11" t="s">
        <v>233</v>
      </c>
      <c r="BK187" s="11" t="str">
        <f t="shared" si="40"/>
        <v>A-</v>
      </c>
      <c r="BL187" s="11" t="s">
        <v>235</v>
      </c>
    </row>
    <row r="188" spans="1:64" x14ac:dyDescent="0.25">
      <c r="A188" s="3" t="s">
        <v>74</v>
      </c>
      <c r="B188" s="4">
        <v>187</v>
      </c>
      <c r="C188" s="3" t="s">
        <v>87</v>
      </c>
      <c r="D188" s="3" t="s">
        <v>7454</v>
      </c>
      <c r="E188" s="3" t="s">
        <v>7428</v>
      </c>
      <c r="F188" s="3"/>
      <c r="G188" s="3"/>
      <c r="H188" s="3"/>
      <c r="I188" s="3"/>
      <c r="J188" s="3" t="s">
        <v>157</v>
      </c>
      <c r="K188" s="3" t="s">
        <v>123</v>
      </c>
      <c r="L188" s="3" t="s">
        <v>77</v>
      </c>
      <c r="M188" s="3" t="s">
        <v>158</v>
      </c>
      <c r="N188" s="5">
        <v>43862</v>
      </c>
      <c r="O188" s="3"/>
      <c r="P188" s="3">
        <f t="shared" ca="1" si="45"/>
        <v>-1266</v>
      </c>
      <c r="Q188" s="5">
        <v>44270</v>
      </c>
      <c r="R188" s="3" t="s">
        <v>133</v>
      </c>
      <c r="S188" s="3"/>
      <c r="T188" s="3" t="s">
        <v>131</v>
      </c>
      <c r="U188" s="3" t="str">
        <f t="shared" si="30"/>
        <v>Contractuel</v>
      </c>
      <c r="V188" s="5">
        <v>44256</v>
      </c>
      <c r="W188" s="5">
        <v>44316</v>
      </c>
      <c r="Z188" s="5">
        <v>43862</v>
      </c>
      <c r="AA188" s="3">
        <f t="shared" si="31"/>
        <v>2</v>
      </c>
      <c r="AB188" s="3">
        <f t="shared" si="32"/>
        <v>2020</v>
      </c>
      <c r="AC188" s="3">
        <f t="shared" si="33"/>
        <v>2024</v>
      </c>
      <c r="AD188" s="7">
        <f t="shared" ca="1" si="34"/>
        <v>4.7111111111111112</v>
      </c>
      <c r="AE188" s="7" t="str">
        <f t="shared" ca="1" si="42"/>
        <v>&gt; 4</v>
      </c>
      <c r="AF188" s="5">
        <v>32275</v>
      </c>
      <c r="AG188" s="8">
        <f t="shared" ca="1" si="35"/>
        <v>36.457534246575342</v>
      </c>
      <c r="AH188" s="7" t="str">
        <f t="shared" ca="1" si="36"/>
        <v>&gt;35&lt; 45</v>
      </c>
      <c r="AI188" s="9">
        <v>16247744</v>
      </c>
      <c r="AJ188" s="37" t="s">
        <v>179</v>
      </c>
      <c r="AK188" s="9" t="s">
        <v>836</v>
      </c>
      <c r="AL188" s="5">
        <v>38133</v>
      </c>
      <c r="AM188" s="3" t="s">
        <v>93</v>
      </c>
      <c r="AN188" s="3" t="s">
        <v>94</v>
      </c>
      <c r="AO188" s="3"/>
      <c r="AQ188" s="11">
        <v>3</v>
      </c>
      <c r="AR188" s="11">
        <v>2</v>
      </c>
      <c r="AS188" s="12">
        <f t="shared" si="37"/>
        <v>44592.5</v>
      </c>
      <c r="AT188" s="11" t="s">
        <v>135</v>
      </c>
      <c r="AU188" s="9">
        <v>3.1930000000000001</v>
      </c>
      <c r="AV188" s="14">
        <v>17</v>
      </c>
      <c r="AW188" s="15">
        <v>53594</v>
      </c>
      <c r="AX188" s="16" t="s">
        <v>837</v>
      </c>
      <c r="AY188" s="14">
        <v>61</v>
      </c>
      <c r="AZ188" s="11" t="s">
        <v>171</v>
      </c>
      <c r="BA188" s="17" t="str">
        <f t="shared" si="38"/>
        <v>17535940170558317361</v>
      </c>
      <c r="BB188" s="26">
        <f t="shared" si="39"/>
        <v>20</v>
      </c>
      <c r="BC188" s="11" t="s">
        <v>838</v>
      </c>
      <c r="BD188" s="11" t="s">
        <v>100</v>
      </c>
      <c r="BE188" s="11">
        <v>2023</v>
      </c>
      <c r="BF188" s="5"/>
      <c r="BG188" s="21">
        <v>20757179</v>
      </c>
      <c r="BH188" s="21">
        <v>24632985</v>
      </c>
      <c r="BI188" s="27"/>
      <c r="BJ188" s="11" t="s">
        <v>379</v>
      </c>
      <c r="BK188" s="11" t="str">
        <f t="shared" si="40"/>
        <v>A-</v>
      </c>
      <c r="BL188" s="11"/>
    </row>
    <row r="189" spans="1:64" x14ac:dyDescent="0.25">
      <c r="A189" s="3" t="s">
        <v>74</v>
      </c>
      <c r="B189" s="4">
        <v>188</v>
      </c>
      <c r="C189" s="3" t="s">
        <v>87</v>
      </c>
      <c r="D189" s="3" t="s">
        <v>7455</v>
      </c>
      <c r="E189" s="3" t="s">
        <v>7415</v>
      </c>
      <c r="F189" s="3"/>
      <c r="G189" s="3"/>
      <c r="H189" s="3"/>
      <c r="I189" s="3"/>
      <c r="J189" s="3"/>
      <c r="K189" s="3" t="s">
        <v>123</v>
      </c>
      <c r="L189" s="3" t="s">
        <v>77</v>
      </c>
      <c r="M189" s="3" t="s">
        <v>158</v>
      </c>
      <c r="N189" s="5">
        <v>43862</v>
      </c>
      <c r="O189" s="3"/>
      <c r="P189" s="3">
        <f t="shared" ca="1" si="45"/>
        <v>-1600</v>
      </c>
      <c r="Q189" s="5">
        <v>44012</v>
      </c>
      <c r="R189" s="3" t="s">
        <v>289</v>
      </c>
      <c r="S189" s="3"/>
      <c r="T189" s="3" t="s">
        <v>131</v>
      </c>
      <c r="U189" s="3" t="str">
        <f t="shared" si="30"/>
        <v>Contractuel</v>
      </c>
      <c r="V189" s="5">
        <v>43952</v>
      </c>
      <c r="W189" s="5">
        <v>43982</v>
      </c>
      <c r="Z189" s="5">
        <v>43862</v>
      </c>
      <c r="AA189" s="3">
        <f t="shared" si="31"/>
        <v>2</v>
      </c>
      <c r="AB189" s="3">
        <f t="shared" si="32"/>
        <v>2020</v>
      </c>
      <c r="AC189" s="3">
        <f t="shared" si="33"/>
        <v>2024</v>
      </c>
      <c r="AD189" s="7">
        <f t="shared" ca="1" si="34"/>
        <v>4.7111111111111112</v>
      </c>
      <c r="AE189" s="7" t="str">
        <f t="shared" ca="1" si="42"/>
        <v>&gt; 4</v>
      </c>
      <c r="AF189" s="5">
        <v>31663</v>
      </c>
      <c r="AG189" s="8">
        <f t="shared" ca="1" si="35"/>
        <v>38.134246575342466</v>
      </c>
      <c r="AH189" s="7" t="str">
        <f t="shared" ca="1" si="36"/>
        <v>&gt;35&lt; 45</v>
      </c>
      <c r="AI189" s="9">
        <v>12493743</v>
      </c>
      <c r="AJ189" s="10" t="s">
        <v>91</v>
      </c>
      <c r="AK189" s="9" t="s">
        <v>839</v>
      </c>
      <c r="AL189" s="5">
        <v>40429</v>
      </c>
      <c r="AM189" s="3" t="s">
        <v>93</v>
      </c>
      <c r="AN189" s="3" t="s">
        <v>94</v>
      </c>
      <c r="AO189" s="3"/>
      <c r="AQ189" s="11">
        <v>3</v>
      </c>
      <c r="AR189" s="11">
        <v>1</v>
      </c>
      <c r="AS189" s="12">
        <f t="shared" si="37"/>
        <v>44227.25</v>
      </c>
      <c r="AT189" s="11" t="s">
        <v>135</v>
      </c>
      <c r="AU189" s="9">
        <v>3.1930000000000001</v>
      </c>
      <c r="AV189" s="14">
        <v>17</v>
      </c>
      <c r="AW189" s="15" t="s">
        <v>169</v>
      </c>
      <c r="AX189" s="16" t="s">
        <v>840</v>
      </c>
      <c r="AY189" s="14">
        <v>82</v>
      </c>
      <c r="AZ189" s="11" t="s">
        <v>171</v>
      </c>
      <c r="BA189" s="17" t="str">
        <f t="shared" si="38"/>
        <v>17001000000270960182</v>
      </c>
      <c r="BB189" s="26">
        <f t="shared" si="39"/>
        <v>20</v>
      </c>
      <c r="BC189" s="11" t="s">
        <v>841</v>
      </c>
      <c r="BD189" s="11" t="s">
        <v>100</v>
      </c>
      <c r="BE189" s="11">
        <v>2030</v>
      </c>
      <c r="BF189" s="5"/>
      <c r="BG189" s="27">
        <v>21203924</v>
      </c>
      <c r="BH189" s="27">
        <v>53243008</v>
      </c>
      <c r="BI189" s="27"/>
      <c r="BJ189" s="11" t="s">
        <v>233</v>
      </c>
      <c r="BK189" s="11" t="str">
        <f t="shared" si="40"/>
        <v>-</v>
      </c>
      <c r="BL189" s="11"/>
    </row>
    <row r="190" spans="1:64" x14ac:dyDescent="0.25">
      <c r="A190" s="3" t="s">
        <v>74</v>
      </c>
      <c r="B190" s="4">
        <v>189</v>
      </c>
      <c r="C190" s="3" t="s">
        <v>140</v>
      </c>
      <c r="D190" s="3" t="s">
        <v>7394</v>
      </c>
      <c r="E190" s="3" t="s">
        <v>7268</v>
      </c>
      <c r="F190" s="3"/>
      <c r="G190" s="3"/>
      <c r="H190" s="3"/>
      <c r="I190" s="3"/>
      <c r="J190" s="3"/>
      <c r="K190" s="3" t="s">
        <v>123</v>
      </c>
      <c r="L190" s="3" t="s">
        <v>77</v>
      </c>
      <c r="M190" s="3" t="s">
        <v>158</v>
      </c>
      <c r="N190" s="5">
        <v>43862</v>
      </c>
      <c r="O190" s="3"/>
      <c r="P190" s="3">
        <f t="shared" ca="1" si="45"/>
        <v>-1417</v>
      </c>
      <c r="Q190" s="5">
        <v>44106</v>
      </c>
      <c r="R190" s="3" t="s">
        <v>133</v>
      </c>
      <c r="S190" s="3"/>
      <c r="T190" s="3" t="s">
        <v>131</v>
      </c>
      <c r="U190" s="3" t="str">
        <f t="shared" si="30"/>
        <v>Contractuel</v>
      </c>
      <c r="V190" s="5">
        <v>44105</v>
      </c>
      <c r="W190" s="5">
        <v>44165</v>
      </c>
      <c r="Z190" s="5">
        <v>43862</v>
      </c>
      <c r="AA190" s="3">
        <f t="shared" si="31"/>
        <v>2</v>
      </c>
      <c r="AB190" s="3">
        <f t="shared" si="32"/>
        <v>2020</v>
      </c>
      <c r="AC190" s="3">
        <f t="shared" si="33"/>
        <v>2024</v>
      </c>
      <c r="AD190" s="7">
        <f t="shared" ca="1" si="34"/>
        <v>4.7111111111111112</v>
      </c>
      <c r="AE190" s="7" t="str">
        <f t="shared" ca="1" si="42"/>
        <v>&gt; 4</v>
      </c>
      <c r="AF190" s="5">
        <v>34161</v>
      </c>
      <c r="AG190" s="8">
        <f t="shared" ca="1" si="35"/>
        <v>31.290410958904111</v>
      </c>
      <c r="AH190" s="7" t="str">
        <f t="shared" ca="1" si="36"/>
        <v>&gt;25&lt; 35</v>
      </c>
      <c r="AI190" s="9">
        <v>16926497</v>
      </c>
      <c r="AJ190" s="10" t="s">
        <v>67</v>
      </c>
      <c r="AK190" s="9" t="s">
        <v>842</v>
      </c>
      <c r="AL190" s="5">
        <v>43542</v>
      </c>
      <c r="AM190" s="3" t="s">
        <v>93</v>
      </c>
      <c r="AN190" s="3" t="s">
        <v>65</v>
      </c>
      <c r="AO190" s="3">
        <v>1</v>
      </c>
      <c r="AQ190" s="11">
        <v>3</v>
      </c>
      <c r="AR190" s="11">
        <v>1</v>
      </c>
      <c r="AS190" s="12">
        <f t="shared" si="37"/>
        <v>44227.25</v>
      </c>
      <c r="AT190" s="11" t="s">
        <v>135</v>
      </c>
      <c r="AU190" s="9">
        <v>3.1930000000000001</v>
      </c>
      <c r="AV190" s="14">
        <v>17</v>
      </c>
      <c r="AW190" s="15" t="s">
        <v>169</v>
      </c>
      <c r="AX190" s="16" t="s">
        <v>843</v>
      </c>
      <c r="AY190" s="14">
        <v>53</v>
      </c>
      <c r="AZ190" s="11" t="s">
        <v>171</v>
      </c>
      <c r="BA190" s="17" t="str">
        <f t="shared" si="38"/>
        <v>17001000000290461353</v>
      </c>
      <c r="BB190" s="26">
        <f t="shared" si="39"/>
        <v>20</v>
      </c>
      <c r="BC190" s="11" t="s">
        <v>844</v>
      </c>
      <c r="BD190" s="11" t="s">
        <v>277</v>
      </c>
      <c r="BE190" s="11"/>
      <c r="BF190" s="5"/>
      <c r="BG190" s="27">
        <v>52193693</v>
      </c>
      <c r="BH190" s="27">
        <v>22516108</v>
      </c>
      <c r="BI190" s="27"/>
      <c r="BJ190" s="11" t="s">
        <v>642</v>
      </c>
      <c r="BK190" s="11" t="str">
        <f t="shared" si="40"/>
        <v>-</v>
      </c>
      <c r="BL190" s="11"/>
    </row>
    <row r="191" spans="1:64" x14ac:dyDescent="0.25">
      <c r="A191" s="3" t="s">
        <v>74</v>
      </c>
      <c r="B191" s="4">
        <v>190</v>
      </c>
      <c r="C191" s="3" t="s">
        <v>140</v>
      </c>
      <c r="D191" s="3" t="s">
        <v>7456</v>
      </c>
      <c r="E191" s="3" t="s">
        <v>7275</v>
      </c>
      <c r="F191" s="3"/>
      <c r="G191" s="3"/>
      <c r="H191" s="3"/>
      <c r="I191" s="3"/>
      <c r="J191" s="3"/>
      <c r="K191" s="3" t="s">
        <v>123</v>
      </c>
      <c r="L191" s="3" t="s">
        <v>77</v>
      </c>
      <c r="M191" s="3" t="s">
        <v>158</v>
      </c>
      <c r="N191" s="5">
        <v>43862</v>
      </c>
      <c r="O191" s="3"/>
      <c r="P191" s="3">
        <f t="shared" ca="1" si="45"/>
        <v>-1447</v>
      </c>
      <c r="Q191" s="5">
        <v>44121</v>
      </c>
      <c r="R191" s="3" t="s">
        <v>133</v>
      </c>
      <c r="S191" s="3"/>
      <c r="T191" s="3" t="s">
        <v>131</v>
      </c>
      <c r="U191" s="3" t="str">
        <f t="shared" si="30"/>
        <v>Contractuel</v>
      </c>
      <c r="V191" s="5">
        <v>44116</v>
      </c>
      <c r="W191" s="5">
        <v>44135</v>
      </c>
      <c r="Z191" s="5">
        <v>43862</v>
      </c>
      <c r="AA191" s="3">
        <f t="shared" si="31"/>
        <v>2</v>
      </c>
      <c r="AB191" s="3">
        <f t="shared" si="32"/>
        <v>2020</v>
      </c>
      <c r="AC191" s="3">
        <f t="shared" si="33"/>
        <v>2024</v>
      </c>
      <c r="AD191" s="7">
        <f t="shared" ca="1" si="34"/>
        <v>4.7111111111111112</v>
      </c>
      <c r="AE191" s="7" t="str">
        <f t="shared" ca="1" si="42"/>
        <v>&gt; 4</v>
      </c>
      <c r="AF191" s="5">
        <v>32157</v>
      </c>
      <c r="AG191" s="8">
        <f t="shared" ca="1" si="35"/>
        <v>36.780821917808218</v>
      </c>
      <c r="AH191" s="7" t="str">
        <f t="shared" ca="1" si="36"/>
        <v>&gt;35&lt; 45</v>
      </c>
      <c r="AI191" s="9">
        <v>12816717</v>
      </c>
      <c r="AJ191" s="10" t="s">
        <v>141</v>
      </c>
      <c r="AK191" s="9" t="s">
        <v>845</v>
      </c>
      <c r="AL191" s="5">
        <v>43129</v>
      </c>
      <c r="AM191" s="3" t="s">
        <v>93</v>
      </c>
      <c r="AN191" s="3" t="s">
        <v>65</v>
      </c>
      <c r="AO191" s="3">
        <v>3</v>
      </c>
      <c r="AQ191" s="11">
        <v>3</v>
      </c>
      <c r="AR191" s="11">
        <v>1</v>
      </c>
      <c r="AS191" s="12">
        <f t="shared" si="37"/>
        <v>44227.25</v>
      </c>
      <c r="AT191" s="11" t="s">
        <v>135</v>
      </c>
      <c r="AU191" s="9">
        <v>3.1930000000000001</v>
      </c>
      <c r="AV191" s="14">
        <v>10</v>
      </c>
      <c r="AW191" s="15">
        <v>40308</v>
      </c>
      <c r="AX191" s="16">
        <v>21107064788</v>
      </c>
      <c r="AY191" s="14">
        <v>43</v>
      </c>
      <c r="AZ191" s="11" t="s">
        <v>503</v>
      </c>
      <c r="BA191" s="17" t="str">
        <f t="shared" si="38"/>
        <v>10403082110706478843</v>
      </c>
      <c r="BB191" s="26">
        <f t="shared" si="39"/>
        <v>20</v>
      </c>
      <c r="BC191" s="11" t="s">
        <v>846</v>
      </c>
      <c r="BD191" s="11" t="s">
        <v>73</v>
      </c>
      <c r="BE191" s="11">
        <v>2082</v>
      </c>
      <c r="BF191" s="5"/>
      <c r="BG191" s="27">
        <v>96810870</v>
      </c>
      <c r="BH191" s="27">
        <v>97806515</v>
      </c>
      <c r="BI191" s="27"/>
      <c r="BJ191" s="11" t="s">
        <v>304</v>
      </c>
      <c r="BK191" s="11" t="str">
        <f t="shared" si="40"/>
        <v>-</v>
      </c>
      <c r="BL191" s="11"/>
    </row>
    <row r="192" spans="1:64" x14ac:dyDescent="0.25">
      <c r="A192" s="3" t="s">
        <v>74</v>
      </c>
      <c r="B192" s="4">
        <v>191</v>
      </c>
      <c r="C192" s="3" t="s">
        <v>57</v>
      </c>
      <c r="D192" s="3" t="s">
        <v>7213</v>
      </c>
      <c r="E192" s="3" t="s">
        <v>7457</v>
      </c>
      <c r="F192" s="3"/>
      <c r="G192" s="3"/>
      <c r="H192" s="3"/>
      <c r="I192" s="3"/>
      <c r="J192" s="3"/>
      <c r="K192" s="3" t="s">
        <v>76</v>
      </c>
      <c r="L192" s="3" t="s">
        <v>77</v>
      </c>
      <c r="M192" s="3" t="s">
        <v>847</v>
      </c>
      <c r="N192" s="5">
        <v>43862</v>
      </c>
      <c r="O192" s="3" t="str">
        <f t="shared" ca="1" si="44"/>
        <v/>
      </c>
      <c r="P192" s="3">
        <f t="shared" ca="1" si="45"/>
        <v>-1692</v>
      </c>
      <c r="Q192" s="5">
        <v>43873</v>
      </c>
      <c r="R192" s="3" t="s">
        <v>133</v>
      </c>
      <c r="S192" s="3"/>
      <c r="T192" s="3" t="s">
        <v>317</v>
      </c>
      <c r="U192" s="3" t="str">
        <f t="shared" si="30"/>
        <v>Contractuel</v>
      </c>
      <c r="V192" s="5">
        <v>43865</v>
      </c>
      <c r="W192" s="5">
        <v>43890</v>
      </c>
      <c r="X192" s="5">
        <v>43862</v>
      </c>
      <c r="Y192" s="5">
        <v>44227</v>
      </c>
      <c r="AA192" s="3">
        <f t="shared" si="31"/>
        <v>2</v>
      </c>
      <c r="AB192" s="3">
        <f t="shared" si="32"/>
        <v>2020</v>
      </c>
      <c r="AC192" s="3">
        <f t="shared" si="33"/>
        <v>2024</v>
      </c>
      <c r="AD192" s="7">
        <f t="shared" ca="1" si="34"/>
        <v>4.7111111111111112</v>
      </c>
      <c r="AE192" s="7" t="str">
        <f t="shared" ca="1" si="42"/>
        <v>&gt; 4</v>
      </c>
      <c r="AF192" s="5">
        <v>34552</v>
      </c>
      <c r="AG192" s="8">
        <f t="shared" ca="1" si="35"/>
        <v>30.219178082191782</v>
      </c>
      <c r="AH192" s="7" t="str">
        <f t="shared" ca="1" si="36"/>
        <v>&gt;25&lt; 35</v>
      </c>
      <c r="AI192" s="9"/>
      <c r="AJ192" s="34"/>
      <c r="AK192" s="9" t="s">
        <v>848</v>
      </c>
      <c r="AL192" s="5">
        <v>42366</v>
      </c>
      <c r="AM192" s="3" t="s">
        <v>64</v>
      </c>
      <c r="AN192" s="3" t="s">
        <v>94</v>
      </c>
      <c r="AO192" s="3"/>
      <c r="AQ192" s="11"/>
      <c r="AR192" s="11">
        <v>1</v>
      </c>
      <c r="AS192" s="12">
        <f t="shared" si="37"/>
        <v>44227.25</v>
      </c>
      <c r="AT192" s="11" t="s">
        <v>66</v>
      </c>
      <c r="AU192" s="9">
        <v>600</v>
      </c>
      <c r="AV192" s="14" t="s">
        <v>79</v>
      </c>
      <c r="AW192" s="15">
        <v>20607</v>
      </c>
      <c r="AX192" s="16">
        <v>10062091244</v>
      </c>
      <c r="AY192" s="14">
        <v>40</v>
      </c>
      <c r="AZ192" s="11" t="s">
        <v>128</v>
      </c>
      <c r="BA192" s="17" t="str">
        <f t="shared" si="38"/>
        <v>04206071006209124440</v>
      </c>
      <c r="BB192" s="26">
        <f t="shared" si="39"/>
        <v>20</v>
      </c>
      <c r="BC192" s="11" t="s">
        <v>849</v>
      </c>
      <c r="BD192" s="11" t="s">
        <v>100</v>
      </c>
      <c r="BF192" s="5"/>
      <c r="BG192" s="27">
        <v>58679791</v>
      </c>
      <c r="BH192" s="27">
        <v>27150422</v>
      </c>
      <c r="BI192" s="27"/>
      <c r="BJ192" s="11"/>
      <c r="BK192" s="11" t="str">
        <f t="shared" si="40"/>
        <v>-</v>
      </c>
      <c r="BL192" s="11"/>
    </row>
    <row r="193" spans="1:64" x14ac:dyDescent="0.25">
      <c r="A193" s="3" t="s">
        <v>74</v>
      </c>
      <c r="B193" s="4">
        <v>192</v>
      </c>
      <c r="C193" s="3" t="s">
        <v>87</v>
      </c>
      <c r="D193" s="3" t="s">
        <v>7458</v>
      </c>
      <c r="E193" s="3" t="s">
        <v>7459</v>
      </c>
      <c r="F193" s="3"/>
      <c r="G193" s="3"/>
      <c r="H193" s="3"/>
      <c r="I193" s="3"/>
      <c r="J193" s="3"/>
      <c r="K193" s="3" t="s">
        <v>76</v>
      </c>
      <c r="L193" s="3" t="s">
        <v>77</v>
      </c>
      <c r="M193" s="3" t="s">
        <v>426</v>
      </c>
      <c r="N193" s="5">
        <v>43862</v>
      </c>
      <c r="O193" s="3" t="str">
        <f t="shared" ca="1" si="44"/>
        <v/>
      </c>
      <c r="P193" s="3">
        <f ca="1">IF(Y193="","",Y193-TODAY())</f>
        <v>-1355</v>
      </c>
      <c r="Q193" s="5">
        <v>44075</v>
      </c>
      <c r="R193" s="3" t="s">
        <v>78</v>
      </c>
      <c r="S193" s="3"/>
      <c r="T193" s="3" t="s">
        <v>317</v>
      </c>
      <c r="U193" s="3" t="str">
        <f t="shared" si="30"/>
        <v>Contractuel</v>
      </c>
      <c r="V193" s="5"/>
      <c r="W193" s="5"/>
      <c r="X193" s="5">
        <v>43862</v>
      </c>
      <c r="Y193" s="5">
        <v>44227</v>
      </c>
      <c r="AA193" s="3">
        <f t="shared" si="31"/>
        <v>2</v>
      </c>
      <c r="AB193" s="3">
        <f t="shared" si="32"/>
        <v>2020</v>
      </c>
      <c r="AC193" s="3">
        <f t="shared" si="33"/>
        <v>2024</v>
      </c>
      <c r="AD193" s="7">
        <f t="shared" ca="1" si="34"/>
        <v>4.7111111111111112</v>
      </c>
      <c r="AE193" s="7" t="str">
        <f t="shared" ca="1" si="42"/>
        <v>&gt; 4</v>
      </c>
      <c r="AF193" s="5">
        <v>35432</v>
      </c>
      <c r="AG193" s="8">
        <f t="shared" ca="1" si="35"/>
        <v>27.80821917808219</v>
      </c>
      <c r="AH193" s="7" t="str">
        <f t="shared" ca="1" si="36"/>
        <v>&gt;25&lt; 35</v>
      </c>
      <c r="AI193" s="9"/>
      <c r="AJ193" s="34"/>
      <c r="AK193" s="9">
        <v>11655244</v>
      </c>
      <c r="AL193" s="5">
        <v>43594</v>
      </c>
      <c r="AM193" s="3" t="s">
        <v>93</v>
      </c>
      <c r="AN193" s="3" t="s">
        <v>94</v>
      </c>
      <c r="AO193" s="3"/>
      <c r="AQ193" s="11">
        <v>3</v>
      </c>
      <c r="AR193" s="11">
        <v>1</v>
      </c>
      <c r="AS193" s="12">
        <f t="shared" si="37"/>
        <v>44227.25</v>
      </c>
      <c r="AT193" s="11" t="s">
        <v>135</v>
      </c>
      <c r="AU193" s="9">
        <v>1.923</v>
      </c>
      <c r="AV193" s="14">
        <v>17</v>
      </c>
      <c r="AW193" s="15" t="s">
        <v>169</v>
      </c>
      <c r="AX193" s="16" t="s">
        <v>850</v>
      </c>
      <c r="AY193" s="14" t="s">
        <v>102</v>
      </c>
      <c r="AZ193" s="11" t="s">
        <v>171</v>
      </c>
      <c r="BA193" s="17" t="str">
        <f t="shared" si="38"/>
        <v>17001000000283103806</v>
      </c>
      <c r="BB193" s="26">
        <f t="shared" si="39"/>
        <v>20</v>
      </c>
      <c r="BC193" s="11" t="s">
        <v>851</v>
      </c>
      <c r="BD193" s="11" t="s">
        <v>100</v>
      </c>
      <c r="BF193" s="5"/>
      <c r="BG193" s="21">
        <v>54297609</v>
      </c>
      <c r="BH193" s="21">
        <v>97021331</v>
      </c>
      <c r="BI193" s="27"/>
      <c r="BJ193" s="11" t="s">
        <v>608</v>
      </c>
      <c r="BK193" s="11" t="str">
        <f t="shared" si="40"/>
        <v>-</v>
      </c>
      <c r="BL193" s="11"/>
    </row>
    <row r="194" spans="1:64" x14ac:dyDescent="0.25">
      <c r="A194" s="3" t="s">
        <v>74</v>
      </c>
      <c r="B194" s="4">
        <v>193</v>
      </c>
      <c r="C194" s="3" t="s">
        <v>57</v>
      </c>
      <c r="D194" s="3" t="s">
        <v>7460</v>
      </c>
      <c r="E194" s="3" t="s">
        <v>7224</v>
      </c>
      <c r="F194" s="3"/>
      <c r="G194" s="3"/>
      <c r="H194" s="3"/>
      <c r="I194" s="3"/>
      <c r="J194" s="3"/>
      <c r="K194" s="3" t="s">
        <v>123</v>
      </c>
      <c r="L194" s="3" t="s">
        <v>77</v>
      </c>
      <c r="M194" s="3" t="s">
        <v>852</v>
      </c>
      <c r="N194" s="5">
        <v>43864</v>
      </c>
      <c r="O194" s="3"/>
      <c r="P194" s="3">
        <f t="shared" ref="P194:P257" ca="1" si="46">IF(W194="","",W194-TODAY())</f>
        <v>-1327</v>
      </c>
      <c r="Q194" s="5">
        <v>44197</v>
      </c>
      <c r="R194" s="3" t="s">
        <v>133</v>
      </c>
      <c r="S194" s="3"/>
      <c r="T194" s="3" t="s">
        <v>131</v>
      </c>
      <c r="U194" s="3" t="str">
        <f t="shared" ref="U194:U257" si="47">IF(T194="CDI","Titulaire","Contractuel")</f>
        <v>Contractuel</v>
      </c>
      <c r="V194" s="5">
        <v>44197</v>
      </c>
      <c r="W194" s="5">
        <v>44255</v>
      </c>
      <c r="X194" s="5">
        <v>43864</v>
      </c>
      <c r="Y194" s="5">
        <v>44229</v>
      </c>
      <c r="AA194" s="3">
        <f t="shared" ref="AA194:AA257" si="48">MONTH(N194)</f>
        <v>2</v>
      </c>
      <c r="AB194" s="3">
        <f t="shared" ref="AB194:AB257" si="49">IF(N194="","",YEAR(N194))</f>
        <v>2020</v>
      </c>
      <c r="AC194" s="3">
        <f t="shared" ref="AC194:AC257" si="50">AB194+4</f>
        <v>2024</v>
      </c>
      <c r="AD194" s="7">
        <f t="shared" ref="AD194:AD257" ca="1" si="51">IF(A194="Non",(DAYS360(N194,Q194)/360),(DAYS360(N194,TODAY())/360))</f>
        <v>4.7055555555555557</v>
      </c>
      <c r="AE194" s="7" t="str">
        <f t="shared" ca="1" si="42"/>
        <v>&gt; 4</v>
      </c>
      <c r="AF194" s="5">
        <v>32694</v>
      </c>
      <c r="AG194" s="8">
        <f t="shared" ref="AG194:AG257" ca="1" si="52">(TODAY()-AF194)/365</f>
        <v>35.30958904109589</v>
      </c>
      <c r="AH194" s="7" t="str">
        <f t="shared" ref="AH194:AH257" ca="1" si="53">+IF(AG194&lt;25,"&lt; 25",IF(AND(AG194&gt;=25,AG194&lt;35),"&gt;25&lt; 35",IF(AND(AG194&gt;=35,AG194&lt;45),"&gt;35&lt; 45",IF(AND(AG194&gt;=45,AG194&lt;=55),"&gt;45&lt; 55",IF(AG194&gt;55,"&gt; 55")))))</f>
        <v>&gt;35&lt; 45</v>
      </c>
      <c r="AI194" s="9">
        <v>17054348</v>
      </c>
      <c r="AJ194" s="10" t="s">
        <v>141</v>
      </c>
      <c r="AK194" s="9" t="s">
        <v>853</v>
      </c>
      <c r="AL194" s="5">
        <v>38620</v>
      </c>
      <c r="AM194" s="3" t="s">
        <v>64</v>
      </c>
      <c r="AN194" s="3" t="s">
        <v>65</v>
      </c>
      <c r="AO194" s="3">
        <v>1</v>
      </c>
      <c r="AQ194" s="11">
        <v>3</v>
      </c>
      <c r="AR194" s="11">
        <v>1</v>
      </c>
      <c r="AS194" s="12">
        <f t="shared" ref="AS194:AS257" si="54">N194+(365.25*AR194)</f>
        <v>44229.25</v>
      </c>
      <c r="AT194" s="11" t="s">
        <v>135</v>
      </c>
      <c r="AU194" s="9">
        <v>3.1930000000000001</v>
      </c>
      <c r="AV194" s="14" t="s">
        <v>126</v>
      </c>
      <c r="AW194" s="15" t="s">
        <v>854</v>
      </c>
      <c r="AX194" s="16" t="s">
        <v>855</v>
      </c>
      <c r="AY194" s="14">
        <v>57</v>
      </c>
      <c r="AZ194" s="11" t="s">
        <v>145</v>
      </c>
      <c r="BA194" s="17" t="str">
        <f t="shared" ref="BA194:BA257" si="55">CONCATENATE(AV194,AW194,AX194,AY194)</f>
        <v>07043010112161833657</v>
      </c>
      <c r="BB194" s="26">
        <f t="shared" ref="BB194:BB257" si="56">LEN(BA194)</f>
        <v>20</v>
      </c>
      <c r="BC194" s="11" t="s">
        <v>856</v>
      </c>
      <c r="BD194" s="11" t="s">
        <v>100</v>
      </c>
      <c r="BE194" s="11">
        <v>1095</v>
      </c>
      <c r="BF194" s="5"/>
      <c r="BG194" s="27">
        <v>52349192</v>
      </c>
      <c r="BH194" s="27">
        <v>52349771</v>
      </c>
      <c r="BI194" s="27"/>
      <c r="BJ194" s="11" t="s">
        <v>233</v>
      </c>
      <c r="BK194" s="11" t="str">
        <f t="shared" ref="BK194:BK257" si="57">IF(K194="CADRE","CADRE",CONCATENATE(J194,"-",H194))</f>
        <v>-</v>
      </c>
      <c r="BL194" s="11"/>
    </row>
    <row r="195" spans="1:64" x14ac:dyDescent="0.25">
      <c r="A195" s="3" t="s">
        <v>74</v>
      </c>
      <c r="B195" s="4">
        <v>194</v>
      </c>
      <c r="C195" s="3" t="s">
        <v>140</v>
      </c>
      <c r="D195" s="3" t="s">
        <v>7461</v>
      </c>
      <c r="E195" s="3" t="s">
        <v>7339</v>
      </c>
      <c r="F195" s="3"/>
      <c r="G195" s="3"/>
      <c r="H195" s="3"/>
      <c r="I195" s="3"/>
      <c r="J195" s="3"/>
      <c r="K195" s="3" t="s">
        <v>123</v>
      </c>
      <c r="L195" s="3" t="s">
        <v>77</v>
      </c>
      <c r="M195" s="3" t="s">
        <v>158</v>
      </c>
      <c r="N195" s="5">
        <v>43864</v>
      </c>
      <c r="O195" s="3" t="str">
        <f t="shared" ca="1" si="44"/>
        <v/>
      </c>
      <c r="P195" s="3" t="str">
        <f t="shared" ca="1" si="46"/>
        <v/>
      </c>
      <c r="Q195" s="5">
        <v>44012</v>
      </c>
      <c r="R195" s="3" t="s">
        <v>289</v>
      </c>
      <c r="S195" s="3"/>
      <c r="T195" s="3" t="s">
        <v>317</v>
      </c>
      <c r="U195" s="3" t="str">
        <f t="shared" si="47"/>
        <v>Contractuel</v>
      </c>
      <c r="V195" s="5"/>
      <c r="W195" s="5"/>
      <c r="X195" s="5">
        <v>43864</v>
      </c>
      <c r="Y195" s="5">
        <v>44229</v>
      </c>
      <c r="AA195" s="3">
        <f t="shared" si="48"/>
        <v>2</v>
      </c>
      <c r="AB195" s="3">
        <f t="shared" si="49"/>
        <v>2020</v>
      </c>
      <c r="AC195" s="3">
        <f t="shared" si="50"/>
        <v>2024</v>
      </c>
      <c r="AD195" s="7">
        <f t="shared" ca="1" si="51"/>
        <v>4.7055555555555557</v>
      </c>
      <c r="AE195" s="7" t="str">
        <f t="shared" ref="AE195:AE258" ca="1" si="58">+IF(AD195&lt;1,"&lt; 1",IF(AND(AD195&gt;=1,AD195&lt;2),"&lt; 2",IF(AND(AD195&gt;=2,AD195&lt;3),"&lt; 3",IF(AND(AD195&gt;=3,AD195&lt;=4),"&lt; 4",IF(AD195&gt;4,"&gt; 4")))))</f>
        <v>&gt; 4</v>
      </c>
      <c r="AF195" s="5">
        <v>34942</v>
      </c>
      <c r="AG195" s="8">
        <f t="shared" ca="1" si="52"/>
        <v>29.150684931506849</v>
      </c>
      <c r="AH195" s="7" t="str">
        <f t="shared" ca="1" si="53"/>
        <v>&gt;25&lt; 35</v>
      </c>
      <c r="AI195" s="9">
        <v>16720927</v>
      </c>
      <c r="AJ195" s="10" t="s">
        <v>91</v>
      </c>
      <c r="AK195" s="9" t="s">
        <v>857</v>
      </c>
      <c r="AL195" s="5">
        <v>40816</v>
      </c>
      <c r="AM195" s="3" t="s">
        <v>93</v>
      </c>
      <c r="AN195" s="3" t="s">
        <v>65</v>
      </c>
      <c r="AO195" s="3">
        <v>1</v>
      </c>
      <c r="AQ195" s="11">
        <v>3</v>
      </c>
      <c r="AR195" s="11">
        <v>1</v>
      </c>
      <c r="AS195" s="12">
        <f t="shared" si="54"/>
        <v>44229.25</v>
      </c>
      <c r="AT195" s="11" t="s">
        <v>135</v>
      </c>
      <c r="AU195" s="9">
        <v>2.1629999999999998</v>
      </c>
      <c r="AV195" s="14">
        <v>17</v>
      </c>
      <c r="AW195" s="15" t="s">
        <v>169</v>
      </c>
      <c r="AX195" s="16" t="s">
        <v>858</v>
      </c>
      <c r="AY195" s="14">
        <v>36</v>
      </c>
      <c r="AZ195" s="11" t="s">
        <v>171</v>
      </c>
      <c r="BA195" s="17" t="str">
        <f t="shared" si="55"/>
        <v>17001000000290222636</v>
      </c>
      <c r="BB195" s="26">
        <f t="shared" si="56"/>
        <v>20</v>
      </c>
      <c r="BC195" s="11" t="s">
        <v>859</v>
      </c>
      <c r="BD195" s="11" t="s">
        <v>240</v>
      </c>
      <c r="BF195" s="5"/>
      <c r="BG195" s="27">
        <v>21066848</v>
      </c>
      <c r="BH195" s="27">
        <v>29010724</v>
      </c>
      <c r="BI195" s="27"/>
      <c r="BJ195" s="11" t="s">
        <v>642</v>
      </c>
      <c r="BK195" s="11" t="str">
        <f t="shared" si="57"/>
        <v>-</v>
      </c>
      <c r="BL195" s="11"/>
    </row>
    <row r="196" spans="1:64" x14ac:dyDescent="0.25">
      <c r="A196" s="3" t="s">
        <v>74</v>
      </c>
      <c r="B196" s="4">
        <v>195</v>
      </c>
      <c r="C196" s="3" t="s">
        <v>87</v>
      </c>
      <c r="D196" s="3" t="s">
        <v>7462</v>
      </c>
      <c r="E196" s="3" t="s">
        <v>7226</v>
      </c>
      <c r="F196" s="3"/>
      <c r="G196" s="3"/>
      <c r="H196" s="3"/>
      <c r="I196" s="3"/>
      <c r="J196" s="3" t="s">
        <v>228</v>
      </c>
      <c r="K196" s="3" t="s">
        <v>123</v>
      </c>
      <c r="L196" s="3" t="s">
        <v>77</v>
      </c>
      <c r="M196" s="3" t="s">
        <v>158</v>
      </c>
      <c r="N196" s="5">
        <v>43865</v>
      </c>
      <c r="O196" s="3"/>
      <c r="P196" s="3">
        <f t="shared" ca="1" si="46"/>
        <v>-1296</v>
      </c>
      <c r="Q196" s="5">
        <v>44229</v>
      </c>
      <c r="R196" s="3" t="s">
        <v>90</v>
      </c>
      <c r="S196" s="3"/>
      <c r="T196" s="3" t="s">
        <v>131</v>
      </c>
      <c r="U196" s="3" t="str">
        <f t="shared" si="47"/>
        <v>Contractuel</v>
      </c>
      <c r="V196" s="5">
        <v>44228</v>
      </c>
      <c r="W196" s="5">
        <v>44286</v>
      </c>
      <c r="Z196" s="5">
        <v>43865</v>
      </c>
      <c r="AA196" s="3">
        <f t="shared" si="48"/>
        <v>2</v>
      </c>
      <c r="AB196" s="3">
        <f t="shared" si="49"/>
        <v>2020</v>
      </c>
      <c r="AC196" s="3">
        <f t="shared" si="50"/>
        <v>2024</v>
      </c>
      <c r="AD196" s="7">
        <f t="shared" ca="1" si="51"/>
        <v>4.7027777777777775</v>
      </c>
      <c r="AE196" s="7" t="str">
        <f t="shared" ca="1" si="58"/>
        <v>&gt; 4</v>
      </c>
      <c r="AF196" s="5">
        <v>27749</v>
      </c>
      <c r="AG196" s="8">
        <f t="shared" ca="1" si="52"/>
        <v>48.857534246575341</v>
      </c>
      <c r="AH196" s="7" t="str">
        <f t="shared" ca="1" si="53"/>
        <v>&gt;45&lt; 55</v>
      </c>
      <c r="AI196" s="9">
        <v>12592134</v>
      </c>
      <c r="AJ196" s="10" t="s">
        <v>62</v>
      </c>
      <c r="AK196" s="9" t="s">
        <v>860</v>
      </c>
      <c r="AL196" s="5">
        <v>36242</v>
      </c>
      <c r="AM196" s="3" t="s">
        <v>93</v>
      </c>
      <c r="AN196" s="3" t="s">
        <v>94</v>
      </c>
      <c r="AO196" s="3"/>
      <c r="AQ196" s="11">
        <v>3</v>
      </c>
      <c r="AR196" s="11">
        <v>1</v>
      </c>
      <c r="AS196" s="12">
        <f t="shared" si="54"/>
        <v>44230.25</v>
      </c>
      <c r="AT196" s="11" t="s">
        <v>135</v>
      </c>
      <c r="AU196" s="9">
        <v>3.1930000000000001</v>
      </c>
      <c r="AV196" s="14">
        <v>26</v>
      </c>
      <c r="AW196" s="15" t="s">
        <v>181</v>
      </c>
      <c r="AX196" s="16" t="s">
        <v>861</v>
      </c>
      <c r="AY196" s="14">
        <v>78</v>
      </c>
      <c r="AZ196" s="11" t="s">
        <v>183</v>
      </c>
      <c r="BA196" s="17" t="str">
        <f t="shared" si="55"/>
        <v>26006000890126409178</v>
      </c>
      <c r="BB196" s="26">
        <f t="shared" si="56"/>
        <v>20</v>
      </c>
      <c r="BC196" s="11" t="s">
        <v>862</v>
      </c>
      <c r="BD196" s="11" t="s">
        <v>395</v>
      </c>
      <c r="BE196" s="11">
        <v>9070</v>
      </c>
      <c r="BF196" s="5"/>
      <c r="BG196" s="27">
        <v>56129898</v>
      </c>
      <c r="BH196" s="27"/>
      <c r="BI196" s="27"/>
      <c r="BJ196" s="11" t="s">
        <v>828</v>
      </c>
      <c r="BK196" s="11" t="str">
        <f t="shared" si="57"/>
        <v>B-</v>
      </c>
      <c r="BL196" s="11"/>
    </row>
    <row r="197" spans="1:64" x14ac:dyDescent="0.25">
      <c r="A197" s="3" t="s">
        <v>74</v>
      </c>
      <c r="B197" s="4">
        <v>196</v>
      </c>
      <c r="C197" s="3" t="s">
        <v>57</v>
      </c>
      <c r="D197" s="3" t="s">
        <v>7463</v>
      </c>
      <c r="E197" s="3" t="s">
        <v>7464</v>
      </c>
      <c r="F197" s="3"/>
      <c r="G197" s="3"/>
      <c r="H197" s="3"/>
      <c r="I197" s="3"/>
      <c r="J197" s="3" t="s">
        <v>228</v>
      </c>
      <c r="K197" s="3" t="s">
        <v>123</v>
      </c>
      <c r="L197" s="3" t="s">
        <v>77</v>
      </c>
      <c r="M197" s="3" t="s">
        <v>132</v>
      </c>
      <c r="N197" s="5">
        <v>43865</v>
      </c>
      <c r="O197" s="3"/>
      <c r="P197" s="3">
        <f t="shared" ca="1" si="46"/>
        <v>-748</v>
      </c>
      <c r="Q197" s="5">
        <v>44762</v>
      </c>
      <c r="R197" s="3" t="s">
        <v>522</v>
      </c>
      <c r="S197" s="3"/>
      <c r="T197" s="3" t="s">
        <v>131</v>
      </c>
      <c r="U197" s="3" t="str">
        <f t="shared" si="47"/>
        <v>Contractuel</v>
      </c>
      <c r="V197" s="5">
        <v>44743</v>
      </c>
      <c r="W197" s="5">
        <v>44834</v>
      </c>
      <c r="Z197" s="5">
        <v>43865</v>
      </c>
      <c r="AA197" s="3">
        <f t="shared" si="48"/>
        <v>2</v>
      </c>
      <c r="AB197" s="3">
        <f t="shared" si="49"/>
        <v>2020</v>
      </c>
      <c r="AC197" s="3">
        <f t="shared" si="50"/>
        <v>2024</v>
      </c>
      <c r="AD197" s="7">
        <f t="shared" ca="1" si="51"/>
        <v>4.7027777777777775</v>
      </c>
      <c r="AE197" s="7" t="str">
        <f t="shared" ca="1" si="58"/>
        <v>&gt; 4</v>
      </c>
      <c r="AF197" s="5">
        <v>33332</v>
      </c>
      <c r="AG197" s="8">
        <f t="shared" ca="1" si="52"/>
        <v>33.561643835616437</v>
      </c>
      <c r="AH197" s="7" t="str">
        <f t="shared" ca="1" si="53"/>
        <v>&gt;25&lt; 35</v>
      </c>
      <c r="AI197" s="9">
        <v>17284408</v>
      </c>
      <c r="AJ197" s="10" t="s">
        <v>141</v>
      </c>
      <c r="AK197" s="9" t="s">
        <v>863</v>
      </c>
      <c r="AL197" s="5">
        <v>42346</v>
      </c>
      <c r="AM197" s="3" t="s">
        <v>64</v>
      </c>
      <c r="AN197" s="3" t="s">
        <v>94</v>
      </c>
      <c r="AO197" s="3"/>
      <c r="AQ197" s="11">
        <v>3</v>
      </c>
      <c r="AR197" s="11">
        <v>3</v>
      </c>
      <c r="AS197" s="12">
        <f t="shared" si="54"/>
        <v>44960.75</v>
      </c>
      <c r="AT197" s="11" t="s">
        <v>135</v>
      </c>
      <c r="AU197" s="9">
        <v>3.3210000000000002</v>
      </c>
      <c r="AV197" s="14" t="s">
        <v>348</v>
      </c>
      <c r="AW197" s="15" t="s">
        <v>349</v>
      </c>
      <c r="AX197" s="16" t="s">
        <v>864</v>
      </c>
      <c r="AY197" s="14" t="s">
        <v>657</v>
      </c>
      <c r="AZ197" s="11" t="s">
        <v>352</v>
      </c>
      <c r="BA197" s="17" t="str">
        <f t="shared" si="55"/>
        <v>12406000013311464389</v>
      </c>
      <c r="BB197" s="26">
        <f t="shared" si="56"/>
        <v>20</v>
      </c>
      <c r="BC197" s="31" t="s">
        <v>865</v>
      </c>
      <c r="BD197" s="11" t="s">
        <v>100</v>
      </c>
      <c r="BE197" s="11"/>
      <c r="BF197" s="5"/>
      <c r="BG197" s="21">
        <v>23703023</v>
      </c>
      <c r="BH197" s="21">
        <v>20099252</v>
      </c>
      <c r="BI197" s="27"/>
      <c r="BJ197" s="11" t="s">
        <v>320</v>
      </c>
      <c r="BK197" s="11" t="str">
        <f t="shared" si="57"/>
        <v>B-</v>
      </c>
      <c r="BL197" s="11"/>
    </row>
    <row r="198" spans="1:64" x14ac:dyDescent="0.25">
      <c r="A198" s="3" t="s">
        <v>74</v>
      </c>
      <c r="B198" s="4">
        <v>197</v>
      </c>
      <c r="C198" s="3" t="s">
        <v>87</v>
      </c>
      <c r="D198" s="3" t="s">
        <v>7349</v>
      </c>
      <c r="E198" s="3" t="s">
        <v>7465</v>
      </c>
      <c r="F198" s="3"/>
      <c r="G198" s="3"/>
      <c r="H198" s="3"/>
      <c r="I198" s="3"/>
      <c r="J198" s="3"/>
      <c r="K198" s="3" t="s">
        <v>123</v>
      </c>
      <c r="L198" s="3" t="s">
        <v>77</v>
      </c>
      <c r="M198" s="3" t="s">
        <v>178</v>
      </c>
      <c r="N198" s="5">
        <v>43865</v>
      </c>
      <c r="O198" s="3"/>
      <c r="P198" s="3">
        <f t="shared" ca="1" si="46"/>
        <v>-1692</v>
      </c>
      <c r="Q198" s="5">
        <v>43866</v>
      </c>
      <c r="R198" s="3" t="s">
        <v>133</v>
      </c>
      <c r="S198" s="3"/>
      <c r="T198" s="3" t="s">
        <v>131</v>
      </c>
      <c r="U198" s="3" t="str">
        <f t="shared" si="47"/>
        <v>Contractuel</v>
      </c>
      <c r="V198" s="5">
        <v>43865</v>
      </c>
      <c r="W198" s="5">
        <v>43890</v>
      </c>
      <c r="Z198" s="5">
        <v>43865</v>
      </c>
      <c r="AA198" s="3">
        <f t="shared" si="48"/>
        <v>2</v>
      </c>
      <c r="AB198" s="3">
        <f t="shared" si="49"/>
        <v>2020</v>
      </c>
      <c r="AC198" s="3">
        <f t="shared" si="50"/>
        <v>2024</v>
      </c>
      <c r="AD198" s="7">
        <f t="shared" ca="1" si="51"/>
        <v>4.7027777777777775</v>
      </c>
      <c r="AE198" s="7" t="str">
        <f t="shared" ca="1" si="58"/>
        <v>&gt; 4</v>
      </c>
      <c r="AF198" s="5">
        <v>30519</v>
      </c>
      <c r="AG198" s="8">
        <f t="shared" ca="1" si="52"/>
        <v>41.268493150684932</v>
      </c>
      <c r="AH198" s="7" t="str">
        <f t="shared" ca="1" si="53"/>
        <v>&gt;35&lt; 45</v>
      </c>
      <c r="AI198" s="9">
        <v>12663809</v>
      </c>
      <c r="AJ198" s="10" t="s">
        <v>79</v>
      </c>
      <c r="AK198" s="9" t="s">
        <v>866</v>
      </c>
      <c r="AL198" s="5">
        <v>40756</v>
      </c>
      <c r="AM198" s="3" t="s">
        <v>93</v>
      </c>
      <c r="AN198" s="3" t="s">
        <v>94</v>
      </c>
      <c r="AO198" s="3"/>
      <c r="AS198" s="12">
        <f t="shared" si="54"/>
        <v>43865</v>
      </c>
      <c r="AT198" s="11" t="s">
        <v>135</v>
      </c>
      <c r="AU198" s="9">
        <v>3.1930000000000001</v>
      </c>
      <c r="AV198" s="14">
        <v>17</v>
      </c>
      <c r="AW198" s="15" t="s">
        <v>169</v>
      </c>
      <c r="AX198" s="16" t="s">
        <v>867</v>
      </c>
      <c r="AY198" s="14">
        <v>53</v>
      </c>
      <c r="AZ198" s="11" t="s">
        <v>171</v>
      </c>
      <c r="BA198" s="17" t="str">
        <f t="shared" si="55"/>
        <v>17001000000290354653</v>
      </c>
      <c r="BB198" s="26">
        <f t="shared" si="56"/>
        <v>20</v>
      </c>
      <c r="BC198" s="11" t="s">
        <v>868</v>
      </c>
      <c r="BD198" s="11" t="s">
        <v>277</v>
      </c>
      <c r="BE198" s="11">
        <v>2086</v>
      </c>
      <c r="BF198" s="5"/>
      <c r="BG198" s="27">
        <v>26851489</v>
      </c>
      <c r="BH198" s="27">
        <v>23195585</v>
      </c>
      <c r="BI198" s="27"/>
      <c r="BJ198" s="11" t="s">
        <v>642</v>
      </c>
      <c r="BK198" s="11" t="str">
        <f t="shared" si="57"/>
        <v>-</v>
      </c>
      <c r="BL198" s="11"/>
    </row>
    <row r="199" spans="1:64" x14ac:dyDescent="0.25">
      <c r="A199" s="3" t="s">
        <v>74</v>
      </c>
      <c r="B199" s="4">
        <v>198</v>
      </c>
      <c r="C199" s="3" t="s">
        <v>87</v>
      </c>
      <c r="D199" s="3" t="s">
        <v>7200</v>
      </c>
      <c r="E199" s="3" t="s">
        <v>7375</v>
      </c>
      <c r="F199" s="3"/>
      <c r="G199" s="3"/>
      <c r="H199" s="3"/>
      <c r="I199" s="3"/>
      <c r="J199" s="3" t="s">
        <v>157</v>
      </c>
      <c r="K199" s="3" t="s">
        <v>123</v>
      </c>
      <c r="L199" s="3" t="s">
        <v>77</v>
      </c>
      <c r="M199" s="3" t="s">
        <v>158</v>
      </c>
      <c r="N199" s="5">
        <v>43865</v>
      </c>
      <c r="O199" s="3"/>
      <c r="P199" s="3">
        <f t="shared" ca="1" si="46"/>
        <v>-748</v>
      </c>
      <c r="Q199" s="5">
        <v>44772</v>
      </c>
      <c r="R199" s="3" t="s">
        <v>442</v>
      </c>
      <c r="S199" s="3"/>
      <c r="T199" s="3" t="s">
        <v>131</v>
      </c>
      <c r="U199" s="3" t="str">
        <f t="shared" si="47"/>
        <v>Contractuel</v>
      </c>
      <c r="V199" s="5">
        <v>44743</v>
      </c>
      <c r="W199" s="5">
        <v>44834</v>
      </c>
      <c r="Z199" s="5">
        <v>43865</v>
      </c>
      <c r="AA199" s="3">
        <f t="shared" si="48"/>
        <v>2</v>
      </c>
      <c r="AB199" s="3">
        <f t="shared" si="49"/>
        <v>2020</v>
      </c>
      <c r="AC199" s="3">
        <f t="shared" si="50"/>
        <v>2024</v>
      </c>
      <c r="AD199" s="7">
        <f t="shared" ca="1" si="51"/>
        <v>4.7027777777777775</v>
      </c>
      <c r="AE199" s="7" t="str">
        <f t="shared" ca="1" si="58"/>
        <v>&gt; 4</v>
      </c>
      <c r="AF199" s="5">
        <v>34837</v>
      </c>
      <c r="AG199" s="8">
        <f t="shared" ca="1" si="52"/>
        <v>29.438356164383563</v>
      </c>
      <c r="AH199" s="7" t="str">
        <f t="shared" ca="1" si="53"/>
        <v>&gt;25&lt; 35</v>
      </c>
      <c r="AI199" s="9">
        <v>17053920</v>
      </c>
      <c r="AJ199" s="10" t="s">
        <v>126</v>
      </c>
      <c r="AK199" s="9" t="s">
        <v>869</v>
      </c>
      <c r="AL199" s="5">
        <v>40816</v>
      </c>
      <c r="AM199" s="3" t="s">
        <v>93</v>
      </c>
      <c r="AN199" s="3" t="s">
        <v>94</v>
      </c>
      <c r="AO199" s="3"/>
      <c r="AQ199" s="11">
        <v>3</v>
      </c>
      <c r="AR199" s="11">
        <v>3</v>
      </c>
      <c r="AS199" s="12">
        <f t="shared" si="54"/>
        <v>44960.75</v>
      </c>
      <c r="AT199" s="11" t="s">
        <v>135</v>
      </c>
      <c r="AU199" s="9">
        <v>3.3210000000000002</v>
      </c>
      <c r="AV199" s="14" t="s">
        <v>870</v>
      </c>
      <c r="AW199" s="15" t="s">
        <v>871</v>
      </c>
      <c r="AX199" s="16" t="s">
        <v>872</v>
      </c>
      <c r="AY199" s="14" t="s">
        <v>585</v>
      </c>
      <c r="AZ199" s="11" t="s">
        <v>358</v>
      </c>
      <c r="BA199" s="17" t="str">
        <f t="shared" si="55"/>
        <v>24020054510253110161</v>
      </c>
      <c r="BB199" s="26">
        <f t="shared" si="56"/>
        <v>20</v>
      </c>
      <c r="BC199" s="31" t="s">
        <v>873</v>
      </c>
      <c r="BD199" s="11" t="s">
        <v>100</v>
      </c>
      <c r="BE199" s="11">
        <v>1095</v>
      </c>
      <c r="BF199" s="5"/>
      <c r="BG199" s="27">
        <v>24725952</v>
      </c>
      <c r="BH199" s="27">
        <v>52813121</v>
      </c>
      <c r="BI199" s="27"/>
      <c r="BJ199" s="11" t="s">
        <v>320</v>
      </c>
      <c r="BK199" s="11" t="str">
        <f t="shared" si="57"/>
        <v>A-</v>
      </c>
      <c r="BL199" s="11"/>
    </row>
    <row r="200" spans="1:64" x14ac:dyDescent="0.25">
      <c r="A200" s="3" t="s">
        <v>56</v>
      </c>
      <c r="B200" s="4">
        <v>199</v>
      </c>
      <c r="C200" s="3" t="s">
        <v>87</v>
      </c>
      <c r="D200" s="3" t="s">
        <v>7373</v>
      </c>
      <c r="E200" s="3" t="s">
        <v>7466</v>
      </c>
      <c r="F200" s="3"/>
      <c r="G200" s="3"/>
      <c r="H200" s="3"/>
      <c r="I200" s="3" t="s">
        <v>515</v>
      </c>
      <c r="J200" s="3" t="s">
        <v>228</v>
      </c>
      <c r="K200" s="3" t="s">
        <v>123</v>
      </c>
      <c r="L200" s="3" t="s">
        <v>77</v>
      </c>
      <c r="M200" s="3" t="s">
        <v>158</v>
      </c>
      <c r="N200" s="5">
        <v>43865</v>
      </c>
      <c r="O200" s="46">
        <v>45291</v>
      </c>
      <c r="P200" s="3"/>
      <c r="Q200" s="47"/>
      <c r="R200" s="3"/>
      <c r="S200" s="5"/>
      <c r="T200" s="6" t="s">
        <v>61</v>
      </c>
      <c r="U200" s="3" t="str">
        <f t="shared" si="47"/>
        <v>Titulaire</v>
      </c>
      <c r="V200" s="5">
        <v>45261</v>
      </c>
      <c r="W200" s="5">
        <v>45291</v>
      </c>
      <c r="Z200" s="5">
        <v>43865</v>
      </c>
      <c r="AA200" s="3">
        <f t="shared" si="48"/>
        <v>2</v>
      </c>
      <c r="AB200" s="3">
        <f t="shared" si="49"/>
        <v>2020</v>
      </c>
      <c r="AC200" s="3">
        <f t="shared" si="50"/>
        <v>2024</v>
      </c>
      <c r="AD200" s="7">
        <f t="shared" ca="1" si="51"/>
        <v>4.7027777777777775</v>
      </c>
      <c r="AE200" s="7" t="str">
        <f t="shared" ca="1" si="58"/>
        <v>&gt; 4</v>
      </c>
      <c r="AF200" s="5">
        <v>36842</v>
      </c>
      <c r="AG200" s="8">
        <f t="shared" ca="1" si="52"/>
        <v>23.945205479452056</v>
      </c>
      <c r="AH200" s="7" t="str">
        <f t="shared" ca="1" si="53"/>
        <v>&lt; 25</v>
      </c>
      <c r="AI200" s="9">
        <v>17108541</v>
      </c>
      <c r="AJ200" s="10" t="s">
        <v>67</v>
      </c>
      <c r="AK200" s="9">
        <v>11665000</v>
      </c>
      <c r="AL200" s="5">
        <v>43071</v>
      </c>
      <c r="AM200" s="3" t="s">
        <v>93</v>
      </c>
      <c r="AN200" s="3" t="s">
        <v>94</v>
      </c>
      <c r="AO200" s="3"/>
      <c r="AQ200">
        <v>3</v>
      </c>
      <c r="AR200" s="11">
        <v>3</v>
      </c>
      <c r="AS200" s="12">
        <f t="shared" si="54"/>
        <v>44960.75</v>
      </c>
      <c r="AT200" s="11" t="s">
        <v>135</v>
      </c>
      <c r="AU200" s="13">
        <v>3.3210000000000002</v>
      </c>
      <c r="AV200" s="14">
        <v>14</v>
      </c>
      <c r="AW200" s="15" t="s">
        <v>622</v>
      </c>
      <c r="AX200" s="16">
        <v>31007054154</v>
      </c>
      <c r="AY200" s="14" t="s">
        <v>126</v>
      </c>
      <c r="AZ200" s="11" t="s">
        <v>154</v>
      </c>
      <c r="BA200" s="17" t="str">
        <f t="shared" si="55"/>
        <v>14033033100705415407</v>
      </c>
      <c r="BB200" s="26">
        <f t="shared" si="56"/>
        <v>20</v>
      </c>
      <c r="BC200" s="19" t="s">
        <v>874</v>
      </c>
      <c r="BD200" s="20" t="s">
        <v>233</v>
      </c>
      <c r="BE200" s="11">
        <v>1095</v>
      </c>
      <c r="BF200" s="5"/>
      <c r="BG200" s="27">
        <v>28522750</v>
      </c>
      <c r="BH200" s="27">
        <v>97952960</v>
      </c>
      <c r="BI200" s="27"/>
      <c r="BJ200" s="11" t="s">
        <v>320</v>
      </c>
      <c r="BK200" s="11" t="str">
        <f t="shared" si="57"/>
        <v>B-</v>
      </c>
      <c r="BL200" s="11" t="s">
        <v>235</v>
      </c>
    </row>
    <row r="201" spans="1:64" x14ac:dyDescent="0.25">
      <c r="A201" s="3" t="s">
        <v>74</v>
      </c>
      <c r="B201" s="4">
        <v>200</v>
      </c>
      <c r="C201" s="3" t="s">
        <v>87</v>
      </c>
      <c r="D201" s="3" t="s">
        <v>7387</v>
      </c>
      <c r="E201" s="3" t="s">
        <v>7467</v>
      </c>
      <c r="F201" s="3"/>
      <c r="G201" s="3"/>
      <c r="H201" s="3"/>
      <c r="I201" s="3"/>
      <c r="J201" s="3"/>
      <c r="K201" s="3" t="s">
        <v>123</v>
      </c>
      <c r="L201" s="3" t="s">
        <v>77</v>
      </c>
      <c r="M201" s="3" t="s">
        <v>158</v>
      </c>
      <c r="N201" s="5">
        <v>43865</v>
      </c>
      <c r="O201" s="3"/>
      <c r="P201" s="3">
        <f t="shared" ca="1" si="46"/>
        <v>-1600</v>
      </c>
      <c r="Q201" s="5">
        <v>43982</v>
      </c>
      <c r="R201" s="3" t="s">
        <v>289</v>
      </c>
      <c r="S201" s="3"/>
      <c r="T201" s="3" t="s">
        <v>131</v>
      </c>
      <c r="U201" s="3" t="str">
        <f t="shared" si="47"/>
        <v>Contractuel</v>
      </c>
      <c r="V201" s="5">
        <v>43952</v>
      </c>
      <c r="W201" s="5">
        <v>43982</v>
      </c>
      <c r="Z201" s="5">
        <v>43865</v>
      </c>
      <c r="AA201" s="3">
        <f t="shared" si="48"/>
        <v>2</v>
      </c>
      <c r="AB201" s="3">
        <f t="shared" si="49"/>
        <v>2020</v>
      </c>
      <c r="AC201" s="3">
        <f t="shared" si="50"/>
        <v>2024</v>
      </c>
      <c r="AD201" s="7">
        <f t="shared" ca="1" si="51"/>
        <v>4.7027777777777775</v>
      </c>
      <c r="AE201" s="7" t="str">
        <f t="shared" ca="1" si="58"/>
        <v>&gt; 4</v>
      </c>
      <c r="AF201" s="5">
        <v>30548</v>
      </c>
      <c r="AG201" s="8">
        <f t="shared" ca="1" si="52"/>
        <v>41.18904109589041</v>
      </c>
      <c r="AH201" s="7" t="str">
        <f t="shared" ca="1" si="53"/>
        <v>&gt;35&lt; 45</v>
      </c>
      <c r="AI201" s="9">
        <v>12661409</v>
      </c>
      <c r="AJ201" s="10" t="s">
        <v>159</v>
      </c>
      <c r="AK201" s="9" t="s">
        <v>875</v>
      </c>
      <c r="AL201" s="5">
        <v>36963</v>
      </c>
      <c r="AM201" s="3" t="s">
        <v>93</v>
      </c>
      <c r="AN201" s="3" t="s">
        <v>94</v>
      </c>
      <c r="AO201" s="3"/>
      <c r="AQ201" s="11">
        <v>3</v>
      </c>
      <c r="AR201" s="11">
        <v>1</v>
      </c>
      <c r="AS201" s="12">
        <f t="shared" si="54"/>
        <v>44230.25</v>
      </c>
      <c r="AT201" s="11" t="s">
        <v>135</v>
      </c>
      <c r="AU201" s="9">
        <v>3.1930000000000001</v>
      </c>
      <c r="AV201" s="14" t="s">
        <v>67</v>
      </c>
      <c r="AW201" s="15">
        <v>14103</v>
      </c>
      <c r="AX201" s="16">
        <v>10220012890</v>
      </c>
      <c r="AY201" s="14">
        <v>87</v>
      </c>
      <c r="AZ201" s="11" t="s">
        <v>71</v>
      </c>
      <c r="BA201" s="17" t="str">
        <f t="shared" si="55"/>
        <v>08141031022001289087</v>
      </c>
      <c r="BB201" s="26">
        <f t="shared" si="56"/>
        <v>20</v>
      </c>
      <c r="BC201" s="11" t="s">
        <v>876</v>
      </c>
      <c r="BD201" s="11" t="s">
        <v>277</v>
      </c>
      <c r="BE201" s="11">
        <v>1142</v>
      </c>
      <c r="BF201" s="5"/>
      <c r="BG201" s="27">
        <v>96099330</v>
      </c>
      <c r="BH201" s="27"/>
      <c r="BI201" s="27"/>
      <c r="BJ201" s="11" t="s">
        <v>877</v>
      </c>
      <c r="BK201" s="11" t="str">
        <f t="shared" si="57"/>
        <v>-</v>
      </c>
      <c r="BL201" s="11"/>
    </row>
    <row r="202" spans="1:64" x14ac:dyDescent="0.25">
      <c r="A202" s="3" t="s">
        <v>56</v>
      </c>
      <c r="B202" s="4">
        <v>201</v>
      </c>
      <c r="C202" s="3" t="s">
        <v>140</v>
      </c>
      <c r="D202" s="3" t="s">
        <v>7468</v>
      </c>
      <c r="E202" s="3" t="s">
        <v>7285</v>
      </c>
      <c r="F202" s="3"/>
      <c r="G202" s="3"/>
      <c r="H202" s="3"/>
      <c r="I202" s="3" t="s">
        <v>515</v>
      </c>
      <c r="J202" s="3" t="s">
        <v>228</v>
      </c>
      <c r="K202" s="3" t="s">
        <v>123</v>
      </c>
      <c r="L202" s="3" t="s">
        <v>77</v>
      </c>
      <c r="M202" s="3" t="s">
        <v>158</v>
      </c>
      <c r="N202" s="5">
        <v>43865</v>
      </c>
      <c r="O202" s="46">
        <v>45291</v>
      </c>
      <c r="P202" s="3"/>
      <c r="Q202" s="47"/>
      <c r="R202" s="3"/>
      <c r="S202" s="5"/>
      <c r="T202" s="6" t="s">
        <v>61</v>
      </c>
      <c r="U202" s="3" t="str">
        <f t="shared" si="47"/>
        <v>Titulaire</v>
      </c>
      <c r="V202" s="5">
        <v>45261</v>
      </c>
      <c r="W202" s="5">
        <v>45291</v>
      </c>
      <c r="Z202" s="5">
        <v>43865</v>
      </c>
      <c r="AA202" s="3">
        <f t="shared" si="48"/>
        <v>2</v>
      </c>
      <c r="AB202" s="3">
        <f t="shared" si="49"/>
        <v>2020</v>
      </c>
      <c r="AC202" s="3">
        <f t="shared" si="50"/>
        <v>2024</v>
      </c>
      <c r="AD202" s="7">
        <f t="shared" ca="1" si="51"/>
        <v>4.7027777777777775</v>
      </c>
      <c r="AE202" s="7" t="str">
        <f t="shared" ca="1" si="58"/>
        <v>&gt; 4</v>
      </c>
      <c r="AF202" s="5">
        <v>30703</v>
      </c>
      <c r="AG202" s="8">
        <f t="shared" ca="1" si="52"/>
        <v>40.764383561643832</v>
      </c>
      <c r="AH202" s="7" t="str">
        <f t="shared" ca="1" si="53"/>
        <v>&gt;35&lt; 45</v>
      </c>
      <c r="AI202" s="9">
        <v>16026727</v>
      </c>
      <c r="AJ202" s="10" t="s">
        <v>141</v>
      </c>
      <c r="AK202" s="9" t="s">
        <v>878</v>
      </c>
      <c r="AL202" s="5">
        <v>38257</v>
      </c>
      <c r="AM202" s="3" t="s">
        <v>93</v>
      </c>
      <c r="AN202" s="3" t="s">
        <v>65</v>
      </c>
      <c r="AO202" s="3">
        <v>2</v>
      </c>
      <c r="AQ202">
        <v>3</v>
      </c>
      <c r="AR202" s="11">
        <v>3</v>
      </c>
      <c r="AS202" s="12">
        <f t="shared" si="54"/>
        <v>44960.75</v>
      </c>
      <c r="AT202" s="11" t="s">
        <v>135</v>
      </c>
      <c r="AU202" s="13">
        <v>3.3210000000000002</v>
      </c>
      <c r="AV202" s="14" t="s">
        <v>67</v>
      </c>
      <c r="AW202" s="15" t="s">
        <v>879</v>
      </c>
      <c r="AX202" s="16" t="s">
        <v>880</v>
      </c>
      <c r="AY202" s="14" t="s">
        <v>108</v>
      </c>
      <c r="AZ202" s="11" t="s">
        <v>71</v>
      </c>
      <c r="BA202" s="17" t="str">
        <f t="shared" si="55"/>
        <v>08141031022001287438</v>
      </c>
      <c r="BB202" s="26">
        <f t="shared" si="56"/>
        <v>20</v>
      </c>
      <c r="BC202" s="19" t="s">
        <v>881</v>
      </c>
      <c r="BD202" s="20" t="s">
        <v>391</v>
      </c>
      <c r="BE202" s="11">
        <v>1110</v>
      </c>
      <c r="BF202" s="5"/>
      <c r="BG202" s="21">
        <v>21558473</v>
      </c>
      <c r="BH202" s="21">
        <v>20465121</v>
      </c>
      <c r="BI202" s="27"/>
      <c r="BJ202" s="11" t="s">
        <v>391</v>
      </c>
      <c r="BK202" s="11" t="str">
        <f t="shared" si="57"/>
        <v>B-</v>
      </c>
      <c r="BL202" s="11" t="s">
        <v>235</v>
      </c>
    </row>
    <row r="203" spans="1:64" x14ac:dyDescent="0.25">
      <c r="A203" s="3" t="s">
        <v>74</v>
      </c>
      <c r="B203" s="4">
        <v>202</v>
      </c>
      <c r="C203" s="3" t="s">
        <v>87</v>
      </c>
      <c r="D203" s="3" t="s">
        <v>7396</v>
      </c>
      <c r="E203" s="3" t="s">
        <v>7231</v>
      </c>
      <c r="F203" s="3"/>
      <c r="G203" s="3"/>
      <c r="H203" s="3"/>
      <c r="I203" s="3"/>
      <c r="J203" s="3"/>
      <c r="K203" s="3" t="s">
        <v>123</v>
      </c>
      <c r="L203" s="3" t="s">
        <v>77</v>
      </c>
      <c r="M203" s="3" t="s">
        <v>158</v>
      </c>
      <c r="N203" s="5">
        <v>43865</v>
      </c>
      <c r="O203" s="3"/>
      <c r="P203" s="3">
        <f t="shared" ca="1" si="46"/>
        <v>-1447</v>
      </c>
      <c r="Q203" s="5">
        <v>43952</v>
      </c>
      <c r="R203" s="3" t="s">
        <v>289</v>
      </c>
      <c r="S203" s="3"/>
      <c r="T203" s="3" t="s">
        <v>131</v>
      </c>
      <c r="U203" s="3" t="str">
        <f t="shared" si="47"/>
        <v>Contractuel</v>
      </c>
      <c r="V203" s="5">
        <v>44099</v>
      </c>
      <c r="W203" s="5">
        <v>44135</v>
      </c>
      <c r="Z203" s="5">
        <v>43865</v>
      </c>
      <c r="AA203" s="3">
        <f t="shared" si="48"/>
        <v>2</v>
      </c>
      <c r="AB203" s="3">
        <f t="shared" si="49"/>
        <v>2020</v>
      </c>
      <c r="AC203" s="3">
        <f t="shared" si="50"/>
        <v>2024</v>
      </c>
      <c r="AD203" s="7">
        <f t="shared" ca="1" si="51"/>
        <v>4.7027777777777775</v>
      </c>
      <c r="AE203" s="7" t="str">
        <f t="shared" ca="1" si="58"/>
        <v>&gt; 4</v>
      </c>
      <c r="AF203" s="5">
        <v>29454</v>
      </c>
      <c r="AG203" s="8">
        <f t="shared" ca="1" si="52"/>
        <v>44.186301369863017</v>
      </c>
      <c r="AH203" s="7" t="str">
        <f t="shared" ca="1" si="53"/>
        <v>&gt;35&lt; 45</v>
      </c>
      <c r="AI203" s="9">
        <v>12481931</v>
      </c>
      <c r="AJ203" s="10" t="s">
        <v>159</v>
      </c>
      <c r="AK203" s="9" t="s">
        <v>882</v>
      </c>
      <c r="AL203" s="5">
        <v>42587</v>
      </c>
      <c r="AM203" s="3" t="s">
        <v>93</v>
      </c>
      <c r="AN203" s="3" t="s">
        <v>94</v>
      </c>
      <c r="AO203" s="3"/>
      <c r="AQ203" s="11">
        <v>3</v>
      </c>
      <c r="AR203" s="11">
        <v>1</v>
      </c>
      <c r="AS203" s="12">
        <f t="shared" si="54"/>
        <v>44230.25</v>
      </c>
      <c r="AT203" s="11" t="s">
        <v>135</v>
      </c>
      <c r="AU203" s="9">
        <v>3.1930000000000001</v>
      </c>
      <c r="AV203" s="14" t="s">
        <v>62</v>
      </c>
      <c r="AW203" s="15" t="s">
        <v>883</v>
      </c>
      <c r="AX203" s="16">
        <v>91130393196</v>
      </c>
      <c r="AY203" s="14">
        <v>66</v>
      </c>
      <c r="AZ203" s="11" t="s">
        <v>85</v>
      </c>
      <c r="BA203" s="17" t="str">
        <f t="shared" si="55"/>
        <v>01027069113039319666</v>
      </c>
      <c r="BB203" s="26">
        <f t="shared" si="56"/>
        <v>20</v>
      </c>
      <c r="BC203" s="11" t="s">
        <v>884</v>
      </c>
      <c r="BD203" s="11" t="s">
        <v>100</v>
      </c>
      <c r="BE203" s="11">
        <v>2051</v>
      </c>
      <c r="BF203" s="5"/>
      <c r="BG203" s="27">
        <v>56086205</v>
      </c>
      <c r="BH203" s="27">
        <v>26420324</v>
      </c>
      <c r="BI203" s="27"/>
      <c r="BJ203" t="s">
        <v>566</v>
      </c>
      <c r="BK203" s="11" t="str">
        <f t="shared" si="57"/>
        <v>-</v>
      </c>
      <c r="BL203" s="11"/>
    </row>
    <row r="204" spans="1:64" x14ac:dyDescent="0.25">
      <c r="A204" s="3" t="s">
        <v>56</v>
      </c>
      <c r="B204" s="4">
        <v>203</v>
      </c>
      <c r="C204" s="3" t="s">
        <v>87</v>
      </c>
      <c r="D204" s="3" t="s">
        <v>7469</v>
      </c>
      <c r="E204" s="3" t="s">
        <v>7205</v>
      </c>
      <c r="F204" s="3"/>
      <c r="G204" s="3"/>
      <c r="H204" s="36"/>
      <c r="I204" s="3" t="s">
        <v>156</v>
      </c>
      <c r="J204" s="3" t="s">
        <v>157</v>
      </c>
      <c r="K204" s="3" t="s">
        <v>123</v>
      </c>
      <c r="L204" s="3" t="s">
        <v>77</v>
      </c>
      <c r="M204" s="3" t="s">
        <v>158</v>
      </c>
      <c r="N204" s="5">
        <v>43865</v>
      </c>
      <c r="O204" s="46">
        <v>45291</v>
      </c>
      <c r="P204" s="3"/>
      <c r="Q204" s="47"/>
      <c r="R204" s="3"/>
      <c r="S204" s="5"/>
      <c r="T204" s="6" t="s">
        <v>61</v>
      </c>
      <c r="U204" s="3" t="str">
        <f t="shared" si="47"/>
        <v>Titulaire</v>
      </c>
      <c r="V204" s="5">
        <v>45261</v>
      </c>
      <c r="W204" s="5">
        <v>45291</v>
      </c>
      <c r="Z204" s="5">
        <v>43865</v>
      </c>
      <c r="AA204" s="3">
        <f t="shared" si="48"/>
        <v>2</v>
      </c>
      <c r="AB204" s="3">
        <f t="shared" si="49"/>
        <v>2020</v>
      </c>
      <c r="AC204" s="3">
        <f t="shared" si="50"/>
        <v>2024</v>
      </c>
      <c r="AD204" s="7">
        <f t="shared" ca="1" si="51"/>
        <v>4.7027777777777775</v>
      </c>
      <c r="AE204" s="7" t="str">
        <f t="shared" ca="1" si="58"/>
        <v>&gt; 4</v>
      </c>
      <c r="AF204" s="5">
        <v>30340</v>
      </c>
      <c r="AG204" s="8">
        <f t="shared" ca="1" si="52"/>
        <v>41.758904109589039</v>
      </c>
      <c r="AH204" s="7" t="str">
        <f t="shared" ca="1" si="53"/>
        <v>&gt;35&lt; 45</v>
      </c>
      <c r="AI204" s="9">
        <v>12669860</v>
      </c>
      <c r="AJ204" s="10" t="s">
        <v>126</v>
      </c>
      <c r="AK204" s="9" t="s">
        <v>885</v>
      </c>
      <c r="AL204" s="5">
        <v>36773</v>
      </c>
      <c r="AM204" s="3" t="s">
        <v>93</v>
      </c>
      <c r="AN204" s="3" t="s">
        <v>94</v>
      </c>
      <c r="AO204" s="3"/>
      <c r="AQ204">
        <v>3</v>
      </c>
      <c r="AR204" s="11">
        <v>3</v>
      </c>
      <c r="AS204" s="12">
        <f t="shared" si="54"/>
        <v>44960.75</v>
      </c>
      <c r="AT204" s="11" t="s">
        <v>135</v>
      </c>
      <c r="AU204" s="13">
        <v>3.3210000000000002</v>
      </c>
      <c r="AV204" s="14" t="s">
        <v>195</v>
      </c>
      <c r="AW204" s="15" t="s">
        <v>169</v>
      </c>
      <c r="AX204" s="16" t="s">
        <v>886</v>
      </c>
      <c r="AY204" s="14" t="s">
        <v>513</v>
      </c>
      <c r="AZ204" s="11" t="s">
        <v>171</v>
      </c>
      <c r="BA204" s="17" t="str">
        <f t="shared" si="55"/>
        <v>17001000000290410428</v>
      </c>
      <c r="BB204" s="26">
        <f t="shared" si="56"/>
        <v>20</v>
      </c>
      <c r="BC204" s="19" t="s">
        <v>887</v>
      </c>
      <c r="BD204" s="20" t="s">
        <v>277</v>
      </c>
      <c r="BE204" s="11"/>
      <c r="BF204" s="5"/>
      <c r="BG204" s="21">
        <v>58883378</v>
      </c>
      <c r="BH204" s="21">
        <v>97022207</v>
      </c>
      <c r="BI204" s="27"/>
      <c r="BJ204" s="11" t="s">
        <v>391</v>
      </c>
      <c r="BK204" s="11" t="str">
        <f t="shared" si="57"/>
        <v>A-</v>
      </c>
      <c r="BL204" s="11" t="s">
        <v>245</v>
      </c>
    </row>
    <row r="205" spans="1:64" x14ac:dyDescent="0.25">
      <c r="A205" s="3" t="s">
        <v>56</v>
      </c>
      <c r="B205" s="4">
        <v>204</v>
      </c>
      <c r="C205" s="3" t="s">
        <v>87</v>
      </c>
      <c r="D205" s="3" t="s">
        <v>7470</v>
      </c>
      <c r="E205" s="3" t="s">
        <v>7471</v>
      </c>
      <c r="F205" s="3"/>
      <c r="G205" s="3"/>
      <c r="H205" s="3"/>
      <c r="I205" s="3" t="s">
        <v>227</v>
      </c>
      <c r="J205" s="3" t="s">
        <v>228</v>
      </c>
      <c r="K205" s="3" t="s">
        <v>123</v>
      </c>
      <c r="L205" s="3" t="s">
        <v>77</v>
      </c>
      <c r="M205" s="3" t="s">
        <v>158</v>
      </c>
      <c r="N205" s="5">
        <v>43865</v>
      </c>
      <c r="O205" s="46">
        <v>45291</v>
      </c>
      <c r="P205" s="3"/>
      <c r="Q205" s="47"/>
      <c r="R205" s="3"/>
      <c r="S205" s="5"/>
      <c r="T205" s="6" t="s">
        <v>61</v>
      </c>
      <c r="U205" s="3" t="str">
        <f t="shared" si="47"/>
        <v>Titulaire</v>
      </c>
      <c r="V205" s="5">
        <v>45261</v>
      </c>
      <c r="W205" s="5">
        <v>45291</v>
      </c>
      <c r="Z205" s="5">
        <v>43865</v>
      </c>
      <c r="AA205" s="3">
        <f t="shared" si="48"/>
        <v>2</v>
      </c>
      <c r="AB205" s="3">
        <f t="shared" si="49"/>
        <v>2020</v>
      </c>
      <c r="AC205" s="3">
        <f t="shared" si="50"/>
        <v>2024</v>
      </c>
      <c r="AD205" s="7">
        <f t="shared" ca="1" si="51"/>
        <v>4.7027777777777775</v>
      </c>
      <c r="AE205" s="7" t="str">
        <f t="shared" ca="1" si="58"/>
        <v>&gt; 4</v>
      </c>
      <c r="AF205" s="5">
        <v>33129</v>
      </c>
      <c r="AG205" s="8">
        <f t="shared" ca="1" si="52"/>
        <v>34.11780821917808</v>
      </c>
      <c r="AH205" s="7" t="str">
        <f t="shared" ca="1" si="53"/>
        <v>&gt;25&lt; 35</v>
      </c>
      <c r="AI205" s="9">
        <v>17127926</v>
      </c>
      <c r="AJ205" s="10" t="s">
        <v>70</v>
      </c>
      <c r="AK205" s="9" t="s">
        <v>888</v>
      </c>
      <c r="AL205" s="5">
        <v>43815</v>
      </c>
      <c r="AM205" s="3" t="s">
        <v>93</v>
      </c>
      <c r="AN205" s="3" t="s">
        <v>94</v>
      </c>
      <c r="AO205" s="3"/>
      <c r="AQ205">
        <v>3</v>
      </c>
      <c r="AR205" s="11">
        <v>3</v>
      </c>
      <c r="AS205" s="12">
        <f t="shared" si="54"/>
        <v>44960.75</v>
      </c>
      <c r="AT205" s="11" t="s">
        <v>135</v>
      </c>
      <c r="AU205" s="13">
        <v>3.3210000000000002</v>
      </c>
      <c r="AV205" s="14" t="s">
        <v>195</v>
      </c>
      <c r="AW205" s="15" t="s">
        <v>169</v>
      </c>
      <c r="AX205" s="16" t="s">
        <v>889</v>
      </c>
      <c r="AY205" s="14" t="s">
        <v>619</v>
      </c>
      <c r="AZ205" s="11" t="s">
        <v>171</v>
      </c>
      <c r="BA205" s="17" t="str">
        <f t="shared" si="55"/>
        <v>17001000000290381231</v>
      </c>
      <c r="BB205" s="26">
        <f t="shared" si="56"/>
        <v>20</v>
      </c>
      <c r="BC205" s="19" t="s">
        <v>890</v>
      </c>
      <c r="BD205" s="20" t="s">
        <v>277</v>
      </c>
      <c r="BE205" s="11">
        <v>2010</v>
      </c>
      <c r="BF205" s="5">
        <v>45013</v>
      </c>
      <c r="BG205" s="27">
        <v>25553660</v>
      </c>
      <c r="BH205" s="27">
        <v>24338377</v>
      </c>
      <c r="BI205" s="27"/>
      <c r="BJ205" s="11" t="s">
        <v>438</v>
      </c>
      <c r="BK205" s="11" t="str">
        <f t="shared" si="57"/>
        <v>B-</v>
      </c>
      <c r="BL205" s="11" t="s">
        <v>245</v>
      </c>
    </row>
    <row r="206" spans="1:64" x14ac:dyDescent="0.25">
      <c r="A206" s="3" t="s">
        <v>74</v>
      </c>
      <c r="B206" s="4">
        <v>205</v>
      </c>
      <c r="C206" s="3" t="s">
        <v>87</v>
      </c>
      <c r="D206" s="3" t="s">
        <v>7387</v>
      </c>
      <c r="E206" s="3" t="s">
        <v>7347</v>
      </c>
      <c r="F206" s="3"/>
      <c r="G206" s="3"/>
      <c r="H206" s="3"/>
      <c r="I206" s="3"/>
      <c r="J206" s="3"/>
      <c r="K206" s="3" t="s">
        <v>76</v>
      </c>
      <c r="L206" s="3" t="s">
        <v>77</v>
      </c>
      <c r="M206" s="3" t="s">
        <v>158</v>
      </c>
      <c r="N206" s="5">
        <v>43867</v>
      </c>
      <c r="O206" s="3" t="str">
        <f t="shared" ca="1" si="44"/>
        <v/>
      </c>
      <c r="P206" s="3" t="str">
        <f t="shared" ca="1" si="46"/>
        <v/>
      </c>
      <c r="Q206" s="5">
        <v>43874</v>
      </c>
      <c r="R206" s="3" t="s">
        <v>133</v>
      </c>
      <c r="S206" s="3"/>
      <c r="T206" s="3" t="s">
        <v>317</v>
      </c>
      <c r="U206" s="3" t="str">
        <f t="shared" si="47"/>
        <v>Contractuel</v>
      </c>
      <c r="V206" s="5"/>
      <c r="W206" s="5"/>
      <c r="X206" s="5">
        <v>43862</v>
      </c>
      <c r="Y206" s="5">
        <v>44227</v>
      </c>
      <c r="Z206" s="5"/>
      <c r="AA206" s="3">
        <f t="shared" si="48"/>
        <v>2</v>
      </c>
      <c r="AB206" s="3">
        <f t="shared" si="49"/>
        <v>2020</v>
      </c>
      <c r="AC206" s="3">
        <f t="shared" si="50"/>
        <v>2024</v>
      </c>
      <c r="AD206" s="7">
        <f t="shared" ca="1" si="51"/>
        <v>4.697222222222222</v>
      </c>
      <c r="AE206" s="7" t="str">
        <f t="shared" ca="1" si="58"/>
        <v>&gt; 4</v>
      </c>
      <c r="AF206" s="5">
        <v>35951</v>
      </c>
      <c r="AG206" s="8">
        <f t="shared" ca="1" si="52"/>
        <v>26.386301369863013</v>
      </c>
      <c r="AH206" s="7" t="str">
        <f t="shared" ca="1" si="53"/>
        <v>&gt;25&lt; 35</v>
      </c>
      <c r="AI206" s="9"/>
      <c r="AJ206" s="34"/>
      <c r="AK206" s="9">
        <v>14360235</v>
      </c>
      <c r="AL206" s="5">
        <v>41101</v>
      </c>
      <c r="AM206" s="3" t="s">
        <v>93</v>
      </c>
      <c r="AN206" s="3" t="s">
        <v>94</v>
      </c>
      <c r="AO206" s="3"/>
      <c r="AQ206" s="11">
        <v>3</v>
      </c>
      <c r="AR206" s="11">
        <v>1</v>
      </c>
      <c r="AS206" s="12">
        <f t="shared" si="54"/>
        <v>44232.25</v>
      </c>
      <c r="AT206" s="11" t="s">
        <v>135</v>
      </c>
      <c r="AU206" s="9">
        <v>1.923</v>
      </c>
      <c r="AV206" s="14">
        <v>17</v>
      </c>
      <c r="AW206" s="15" t="s">
        <v>169</v>
      </c>
      <c r="AX206" s="16" t="s">
        <v>891</v>
      </c>
      <c r="AY206" s="14" t="s">
        <v>141</v>
      </c>
      <c r="AZ206" s="11" t="s">
        <v>171</v>
      </c>
      <c r="BA206" s="17" t="str">
        <f t="shared" si="55"/>
        <v>17001000000265711609</v>
      </c>
      <c r="BB206" s="26">
        <f t="shared" si="56"/>
        <v>20</v>
      </c>
      <c r="BC206" s="11" t="s">
        <v>892</v>
      </c>
      <c r="BD206" s="11" t="s">
        <v>277</v>
      </c>
      <c r="BE206" s="11">
        <v>2021</v>
      </c>
      <c r="BF206" s="5"/>
      <c r="BG206" s="27">
        <v>20218156</v>
      </c>
      <c r="BH206" s="27">
        <v>27518127</v>
      </c>
      <c r="BI206" s="27"/>
      <c r="BJ206" s="11" t="s">
        <v>300</v>
      </c>
      <c r="BK206" s="11" t="str">
        <f t="shared" si="57"/>
        <v>-</v>
      </c>
      <c r="BL206" s="11"/>
    </row>
    <row r="207" spans="1:64" x14ac:dyDescent="0.25">
      <c r="A207" s="3" t="s">
        <v>74</v>
      </c>
      <c r="B207" s="4">
        <v>206</v>
      </c>
      <c r="C207" s="3" t="s">
        <v>87</v>
      </c>
      <c r="D207" s="3" t="s">
        <v>7264</v>
      </c>
      <c r="E207" s="3" t="s">
        <v>7472</v>
      </c>
      <c r="F207" s="3"/>
      <c r="G207" s="3"/>
      <c r="H207" s="3"/>
      <c r="I207" s="3" t="s">
        <v>431</v>
      </c>
      <c r="J207" s="3"/>
      <c r="K207" s="3" t="s">
        <v>123</v>
      </c>
      <c r="L207" s="3" t="s">
        <v>77</v>
      </c>
      <c r="M207" s="3" t="s">
        <v>158</v>
      </c>
      <c r="N207" s="5">
        <v>43868</v>
      </c>
      <c r="O207" s="3"/>
      <c r="P207" s="3">
        <f t="shared" ca="1" si="46"/>
        <v>-291</v>
      </c>
      <c r="Q207" s="48">
        <v>45291</v>
      </c>
      <c r="R207" s="3" t="s">
        <v>719</v>
      </c>
      <c r="S207" s="5"/>
      <c r="T207" s="6" t="s">
        <v>131</v>
      </c>
      <c r="U207" s="3" t="str">
        <f t="shared" si="47"/>
        <v>Contractuel</v>
      </c>
      <c r="V207" s="5">
        <v>45231</v>
      </c>
      <c r="W207" s="5">
        <v>45291</v>
      </c>
      <c r="X207" s="5">
        <v>43862</v>
      </c>
      <c r="Y207" s="5">
        <v>44227</v>
      </c>
      <c r="Z207" s="5">
        <v>44228</v>
      </c>
      <c r="AA207" s="3">
        <f t="shared" si="48"/>
        <v>2</v>
      </c>
      <c r="AB207" s="3">
        <f t="shared" si="49"/>
        <v>2020</v>
      </c>
      <c r="AC207" s="3">
        <f t="shared" si="50"/>
        <v>2024</v>
      </c>
      <c r="AD207" s="7">
        <f t="shared" ca="1" si="51"/>
        <v>4.6944444444444446</v>
      </c>
      <c r="AE207" s="7" t="str">
        <f t="shared" ca="1" si="58"/>
        <v>&gt; 4</v>
      </c>
      <c r="AF207" s="5">
        <v>34839</v>
      </c>
      <c r="AG207" s="8">
        <f t="shared" ca="1" si="52"/>
        <v>29.432876712328767</v>
      </c>
      <c r="AH207" s="7" t="str">
        <f t="shared" ca="1" si="53"/>
        <v>&gt;25&lt; 35</v>
      </c>
      <c r="AI207" s="9">
        <v>17107522</v>
      </c>
      <c r="AJ207" s="10" t="s">
        <v>70</v>
      </c>
      <c r="AK207" s="9">
        <v>14350307</v>
      </c>
      <c r="AL207" s="5">
        <v>42098</v>
      </c>
      <c r="AM207" s="3" t="s">
        <v>93</v>
      </c>
      <c r="AN207" s="3" t="s">
        <v>94</v>
      </c>
      <c r="AO207" s="3"/>
      <c r="AQ207" s="11">
        <v>3</v>
      </c>
      <c r="AR207" s="11">
        <v>3</v>
      </c>
      <c r="AS207" s="12">
        <f t="shared" si="54"/>
        <v>44963.75</v>
      </c>
      <c r="AT207" s="11" t="s">
        <v>135</v>
      </c>
      <c r="AU207" s="13">
        <v>3.3210000000000002</v>
      </c>
      <c r="AV207" s="14" t="s">
        <v>195</v>
      </c>
      <c r="AW207" s="15" t="s">
        <v>169</v>
      </c>
      <c r="AX207" s="16" t="s">
        <v>893</v>
      </c>
      <c r="AY207" s="14" t="s">
        <v>894</v>
      </c>
      <c r="AZ207" s="11" t="s">
        <v>171</v>
      </c>
      <c r="BA207" s="17" t="str">
        <f t="shared" si="55"/>
        <v>17001000000261290640</v>
      </c>
      <c r="BB207" s="26">
        <f t="shared" si="56"/>
        <v>20</v>
      </c>
      <c r="BC207" s="19" t="s">
        <v>895</v>
      </c>
      <c r="BD207" s="20" t="s">
        <v>277</v>
      </c>
      <c r="BE207" s="11">
        <v>2021</v>
      </c>
      <c r="BF207" s="5"/>
      <c r="BG207" s="21">
        <v>24838822</v>
      </c>
      <c r="BH207" s="21">
        <v>58520602</v>
      </c>
      <c r="BI207" s="27"/>
      <c r="BJ207" s="11" t="s">
        <v>896</v>
      </c>
      <c r="BK207" s="11" t="str">
        <f t="shared" si="57"/>
        <v>-</v>
      </c>
      <c r="BL207" s="11" t="s">
        <v>235</v>
      </c>
    </row>
    <row r="208" spans="1:64" x14ac:dyDescent="0.25">
      <c r="A208" s="3" t="s">
        <v>74</v>
      </c>
      <c r="B208" s="4">
        <v>207</v>
      </c>
      <c r="C208" s="3" t="s">
        <v>140</v>
      </c>
      <c r="D208" s="3" t="s">
        <v>7469</v>
      </c>
      <c r="E208" s="3" t="s">
        <v>7371</v>
      </c>
      <c r="F208" s="3"/>
      <c r="G208" s="3"/>
      <c r="H208" s="3"/>
      <c r="I208" s="3"/>
      <c r="J208" s="3"/>
      <c r="K208" s="3" t="s">
        <v>123</v>
      </c>
      <c r="L208" s="3" t="s">
        <v>77</v>
      </c>
      <c r="M208" s="3" t="s">
        <v>158</v>
      </c>
      <c r="N208" s="5">
        <v>43871</v>
      </c>
      <c r="O208" s="3"/>
      <c r="P208" s="3">
        <f t="shared" ca="1" si="46"/>
        <v>-1478</v>
      </c>
      <c r="Q208" s="5">
        <v>44104</v>
      </c>
      <c r="R208" s="3" t="s">
        <v>133</v>
      </c>
      <c r="S208" s="3"/>
      <c r="T208" s="3" t="s">
        <v>131</v>
      </c>
      <c r="U208" s="3" t="str">
        <f t="shared" si="47"/>
        <v>Contractuel</v>
      </c>
      <c r="V208" s="5">
        <v>44081</v>
      </c>
      <c r="W208" s="5">
        <v>44104</v>
      </c>
      <c r="Z208" s="5">
        <v>43871</v>
      </c>
      <c r="AA208" s="3">
        <f t="shared" si="48"/>
        <v>2</v>
      </c>
      <c r="AB208" s="3">
        <f t="shared" si="49"/>
        <v>2020</v>
      </c>
      <c r="AC208" s="3">
        <f t="shared" si="50"/>
        <v>2024</v>
      </c>
      <c r="AD208" s="7">
        <f t="shared" ca="1" si="51"/>
        <v>4.6861111111111109</v>
      </c>
      <c r="AE208" s="7" t="str">
        <f t="shared" ca="1" si="58"/>
        <v>&gt; 4</v>
      </c>
      <c r="AF208" s="5">
        <v>29241</v>
      </c>
      <c r="AG208" s="8">
        <f t="shared" ca="1" si="52"/>
        <v>44.769863013698632</v>
      </c>
      <c r="AH208" s="7" t="str">
        <f t="shared" ca="1" si="53"/>
        <v>&gt;35&lt; 45</v>
      </c>
      <c r="AI208" s="9">
        <v>12691901</v>
      </c>
      <c r="AJ208" s="10" t="s">
        <v>159</v>
      </c>
      <c r="AK208" s="9" t="s">
        <v>897</v>
      </c>
      <c r="AL208" s="5">
        <v>36935</v>
      </c>
      <c r="AM208" s="3" t="s">
        <v>93</v>
      </c>
      <c r="AN208" s="3" t="s">
        <v>65</v>
      </c>
      <c r="AO208" s="3">
        <v>4</v>
      </c>
      <c r="AQ208" s="11">
        <v>3</v>
      </c>
      <c r="AR208" s="11">
        <v>1</v>
      </c>
      <c r="AS208" s="12">
        <f t="shared" si="54"/>
        <v>44236.25</v>
      </c>
      <c r="AT208" s="11" t="s">
        <v>135</v>
      </c>
      <c r="AU208" s="9">
        <v>3.1930000000000001</v>
      </c>
      <c r="AV208" s="14" t="s">
        <v>126</v>
      </c>
      <c r="AW208" s="15" t="s">
        <v>693</v>
      </c>
      <c r="AX208" s="16">
        <v>23105522097</v>
      </c>
      <c r="AY208" s="14" t="s">
        <v>126</v>
      </c>
      <c r="AZ208" s="11" t="s">
        <v>145</v>
      </c>
      <c r="BA208" s="17" t="str">
        <f t="shared" si="55"/>
        <v>07065012310552209707</v>
      </c>
      <c r="BB208" s="26">
        <f t="shared" si="56"/>
        <v>20</v>
      </c>
      <c r="BC208" s="11" t="s">
        <v>898</v>
      </c>
      <c r="BD208" s="11" t="s">
        <v>277</v>
      </c>
      <c r="BE208" s="11"/>
      <c r="BF208" s="5"/>
      <c r="BG208" s="27">
        <v>28631991</v>
      </c>
      <c r="BH208" s="27">
        <v>20661055</v>
      </c>
      <c r="BI208" s="27"/>
      <c r="BJ208" s="11" t="s">
        <v>755</v>
      </c>
      <c r="BK208" s="11" t="str">
        <f t="shared" si="57"/>
        <v>-</v>
      </c>
      <c r="BL208" s="11"/>
    </row>
    <row r="209" spans="1:64" x14ac:dyDescent="0.25">
      <c r="A209" s="3" t="s">
        <v>56</v>
      </c>
      <c r="B209" s="4">
        <v>208</v>
      </c>
      <c r="C209" s="3" t="s">
        <v>140</v>
      </c>
      <c r="D209" s="3" t="s">
        <v>7208</v>
      </c>
      <c r="E209" s="3" t="s">
        <v>7473</v>
      </c>
      <c r="F209" s="3"/>
      <c r="G209" s="3"/>
      <c r="H209" s="3"/>
      <c r="I209" s="3" t="s">
        <v>561</v>
      </c>
      <c r="J209" s="3" t="s">
        <v>157</v>
      </c>
      <c r="K209" s="3" t="s">
        <v>123</v>
      </c>
      <c r="L209" s="3" t="s">
        <v>77</v>
      </c>
      <c r="M209" s="3" t="s">
        <v>158</v>
      </c>
      <c r="N209" s="5">
        <v>43871</v>
      </c>
      <c r="O209" s="46">
        <v>45291</v>
      </c>
      <c r="P209" s="3"/>
      <c r="Q209" s="47"/>
      <c r="R209" s="3"/>
      <c r="S209" s="5"/>
      <c r="T209" s="6" t="s">
        <v>61</v>
      </c>
      <c r="U209" s="3" t="str">
        <f t="shared" si="47"/>
        <v>Titulaire</v>
      </c>
      <c r="V209" s="5">
        <v>45261</v>
      </c>
      <c r="W209" s="5">
        <v>45291</v>
      </c>
      <c r="Z209" s="5">
        <v>43871</v>
      </c>
      <c r="AA209" s="3">
        <f t="shared" si="48"/>
        <v>2</v>
      </c>
      <c r="AB209" s="3">
        <f t="shared" si="49"/>
        <v>2020</v>
      </c>
      <c r="AC209" s="3">
        <f t="shared" si="50"/>
        <v>2024</v>
      </c>
      <c r="AD209" s="7">
        <f t="shared" ca="1" si="51"/>
        <v>4.6861111111111109</v>
      </c>
      <c r="AE209" s="7" t="str">
        <f t="shared" ca="1" si="58"/>
        <v>&gt; 4</v>
      </c>
      <c r="AF209" s="5">
        <v>28686</v>
      </c>
      <c r="AG209" s="8">
        <f t="shared" ca="1" si="52"/>
        <v>46.290410958904111</v>
      </c>
      <c r="AH209" s="7" t="str">
        <f t="shared" ca="1" si="53"/>
        <v>&gt;45&lt; 55</v>
      </c>
      <c r="AI209" s="9">
        <v>12666161</v>
      </c>
      <c r="AJ209" s="10" t="s">
        <v>141</v>
      </c>
      <c r="AK209" s="9" t="s">
        <v>899</v>
      </c>
      <c r="AL209" s="5">
        <v>36256</v>
      </c>
      <c r="AM209" s="3" t="s">
        <v>93</v>
      </c>
      <c r="AN209" s="3" t="s">
        <v>65</v>
      </c>
      <c r="AO209" s="3">
        <v>2</v>
      </c>
      <c r="AQ209">
        <v>3</v>
      </c>
      <c r="AR209" s="11">
        <v>3</v>
      </c>
      <c r="AS209" s="12">
        <f t="shared" si="54"/>
        <v>44966.75</v>
      </c>
      <c r="AT209" s="11" t="s">
        <v>135</v>
      </c>
      <c r="AU209" s="13">
        <v>3.3210000000000002</v>
      </c>
      <c r="AV209" s="14" t="s">
        <v>126</v>
      </c>
      <c r="AW209" s="15" t="s">
        <v>275</v>
      </c>
      <c r="AX209" s="16" t="s">
        <v>900</v>
      </c>
      <c r="AY209" s="14" t="s">
        <v>901</v>
      </c>
      <c r="AZ209" s="11" t="s">
        <v>145</v>
      </c>
      <c r="BA209" s="17" t="str">
        <f t="shared" si="55"/>
        <v>07080013810553221346</v>
      </c>
      <c r="BB209" s="26">
        <f t="shared" si="56"/>
        <v>20</v>
      </c>
      <c r="BC209" s="19" t="s">
        <v>902</v>
      </c>
      <c r="BD209" s="20" t="s">
        <v>277</v>
      </c>
      <c r="BE209" s="11">
        <v>2011</v>
      </c>
      <c r="BF209" s="5"/>
      <c r="BG209" s="27">
        <v>22747696</v>
      </c>
      <c r="BH209" s="27"/>
      <c r="BI209" s="27"/>
      <c r="BJ209" s="11" t="s">
        <v>366</v>
      </c>
      <c r="BK209" s="11" t="str">
        <f t="shared" si="57"/>
        <v>A-</v>
      </c>
      <c r="BL209" s="11" t="s">
        <v>235</v>
      </c>
    </row>
    <row r="210" spans="1:64" x14ac:dyDescent="0.25">
      <c r="A210" s="3" t="s">
        <v>74</v>
      </c>
      <c r="B210" s="4">
        <v>209</v>
      </c>
      <c r="C210" s="3" t="s">
        <v>140</v>
      </c>
      <c r="D210" s="3" t="s">
        <v>7462</v>
      </c>
      <c r="E210" s="3" t="s">
        <v>7281</v>
      </c>
      <c r="F210" s="3"/>
      <c r="G210" s="3"/>
      <c r="H210" s="3"/>
      <c r="I210" s="3" t="s">
        <v>156</v>
      </c>
      <c r="J210" s="3" t="s">
        <v>157</v>
      </c>
      <c r="K210" s="3" t="s">
        <v>123</v>
      </c>
      <c r="L210" s="3" t="s">
        <v>77</v>
      </c>
      <c r="M210" s="3" t="s">
        <v>158</v>
      </c>
      <c r="N210" s="5">
        <v>43871</v>
      </c>
      <c r="O210" s="3"/>
      <c r="P210" s="3">
        <f t="shared" ca="1" si="46"/>
        <v>-291</v>
      </c>
      <c r="Q210" s="48">
        <v>45291</v>
      </c>
      <c r="R210" s="3" t="s">
        <v>719</v>
      </c>
      <c r="S210" s="5"/>
      <c r="T210" s="6" t="s">
        <v>131</v>
      </c>
      <c r="U210" s="3" t="str">
        <f t="shared" si="47"/>
        <v>Contractuel</v>
      </c>
      <c r="V210" s="5">
        <v>45261</v>
      </c>
      <c r="W210" s="5">
        <v>45291</v>
      </c>
      <c r="Z210" s="5">
        <v>43871</v>
      </c>
      <c r="AA210" s="3">
        <f t="shared" si="48"/>
        <v>2</v>
      </c>
      <c r="AB210" s="3">
        <f t="shared" si="49"/>
        <v>2020</v>
      </c>
      <c r="AC210" s="3">
        <f t="shared" si="50"/>
        <v>2024</v>
      </c>
      <c r="AD210" s="7">
        <f t="shared" ca="1" si="51"/>
        <v>4.6861111111111109</v>
      </c>
      <c r="AE210" s="7" t="str">
        <f t="shared" ca="1" si="58"/>
        <v>&gt; 4</v>
      </c>
      <c r="AF210" s="5">
        <v>32428</v>
      </c>
      <c r="AG210" s="8">
        <f t="shared" ca="1" si="52"/>
        <v>36.038356164383565</v>
      </c>
      <c r="AH210" s="7" t="str">
        <f t="shared" ca="1" si="53"/>
        <v>&gt;35&lt; 45</v>
      </c>
      <c r="AI210" s="9">
        <v>16443516</v>
      </c>
      <c r="AJ210" s="10" t="s">
        <v>62</v>
      </c>
      <c r="AK210" s="9" t="s">
        <v>903</v>
      </c>
      <c r="AL210" s="5">
        <v>39686</v>
      </c>
      <c r="AM210" s="3" t="s">
        <v>93</v>
      </c>
      <c r="AN210" s="3" t="s">
        <v>65</v>
      </c>
      <c r="AO210" s="3">
        <v>2</v>
      </c>
      <c r="AQ210" s="11">
        <v>3</v>
      </c>
      <c r="AR210" s="11">
        <v>3</v>
      </c>
      <c r="AS210" s="12">
        <f t="shared" si="54"/>
        <v>44966.75</v>
      </c>
      <c r="AT210" s="11" t="s">
        <v>135</v>
      </c>
      <c r="AU210" s="13">
        <v>3.3210000000000002</v>
      </c>
      <c r="AV210" s="14" t="s">
        <v>195</v>
      </c>
      <c r="AW210" s="15" t="s">
        <v>169</v>
      </c>
      <c r="AX210" s="16" t="s">
        <v>904</v>
      </c>
      <c r="AY210" s="14" t="s">
        <v>905</v>
      </c>
      <c r="AZ210" s="11" t="s">
        <v>171</v>
      </c>
      <c r="BA210" s="17" t="str">
        <f t="shared" si="55"/>
        <v>17001000000289439749</v>
      </c>
      <c r="BB210" s="26">
        <f t="shared" si="56"/>
        <v>20</v>
      </c>
      <c r="BC210" s="19" t="s">
        <v>906</v>
      </c>
      <c r="BD210" s="20" t="s">
        <v>391</v>
      </c>
      <c r="BE210" s="11"/>
      <c r="BF210" s="5"/>
      <c r="BG210" s="21">
        <v>93355807</v>
      </c>
      <c r="BH210" s="21">
        <v>22018521</v>
      </c>
      <c r="BI210" s="27"/>
      <c r="BJ210" s="11" t="s">
        <v>907</v>
      </c>
      <c r="BK210" s="11" t="str">
        <f t="shared" si="57"/>
        <v>A-</v>
      </c>
      <c r="BL210" s="11" t="s">
        <v>235</v>
      </c>
    </row>
    <row r="211" spans="1:64" x14ac:dyDescent="0.25">
      <c r="A211" s="3" t="s">
        <v>74</v>
      </c>
      <c r="B211" s="4">
        <v>210</v>
      </c>
      <c r="C211" s="3" t="s">
        <v>140</v>
      </c>
      <c r="D211" s="3" t="s">
        <v>7282</v>
      </c>
      <c r="E211" s="3" t="s">
        <v>7332</v>
      </c>
      <c r="F211" s="3"/>
      <c r="G211" s="3"/>
      <c r="H211" s="3"/>
      <c r="I211" s="3"/>
      <c r="J211" s="3"/>
      <c r="K211" s="3" t="s">
        <v>123</v>
      </c>
      <c r="L211" s="3" t="s">
        <v>77</v>
      </c>
      <c r="M211" s="3" t="s">
        <v>158</v>
      </c>
      <c r="N211" s="5">
        <v>43871</v>
      </c>
      <c r="O211" s="3"/>
      <c r="P211" s="3">
        <f t="shared" ca="1" si="46"/>
        <v>-1478</v>
      </c>
      <c r="Q211" s="5">
        <v>44091</v>
      </c>
      <c r="R211" s="3" t="s">
        <v>133</v>
      </c>
      <c r="S211" s="3"/>
      <c r="T211" s="3" t="s">
        <v>131</v>
      </c>
      <c r="U211" s="3" t="str">
        <f t="shared" si="47"/>
        <v>Contractuel</v>
      </c>
      <c r="V211" s="5">
        <v>44075</v>
      </c>
      <c r="W211" s="5">
        <v>44104</v>
      </c>
      <c r="Z211" s="5">
        <v>43871</v>
      </c>
      <c r="AA211" s="3">
        <f t="shared" si="48"/>
        <v>2</v>
      </c>
      <c r="AB211" s="3">
        <f t="shared" si="49"/>
        <v>2020</v>
      </c>
      <c r="AC211" s="3">
        <f t="shared" si="50"/>
        <v>2024</v>
      </c>
      <c r="AD211" s="7">
        <f t="shared" ca="1" si="51"/>
        <v>4.6861111111111109</v>
      </c>
      <c r="AE211" s="7" t="str">
        <f t="shared" ca="1" si="58"/>
        <v>&gt; 4</v>
      </c>
      <c r="AF211" s="5">
        <v>29003</v>
      </c>
      <c r="AG211" s="8">
        <f t="shared" ca="1" si="52"/>
        <v>45.421917808219177</v>
      </c>
      <c r="AH211" s="7" t="str">
        <f t="shared" ca="1" si="53"/>
        <v>&gt;45&lt; 55</v>
      </c>
      <c r="AI211" s="9">
        <v>12143726</v>
      </c>
      <c r="AJ211" s="10" t="s">
        <v>126</v>
      </c>
      <c r="AK211" s="9" t="s">
        <v>908</v>
      </c>
      <c r="AL211" s="5">
        <v>39157</v>
      </c>
      <c r="AM211" s="3" t="s">
        <v>93</v>
      </c>
      <c r="AN211" s="3" t="s">
        <v>65</v>
      </c>
      <c r="AO211" s="3">
        <v>3</v>
      </c>
      <c r="AQ211" s="11">
        <v>3</v>
      </c>
      <c r="AR211" s="11">
        <v>1</v>
      </c>
      <c r="AS211" s="12">
        <f t="shared" si="54"/>
        <v>44236.25</v>
      </c>
      <c r="AT211" s="11" t="s">
        <v>135</v>
      </c>
      <c r="AU211" s="9">
        <v>3.1930000000000001</v>
      </c>
      <c r="AV211" s="14" t="s">
        <v>126</v>
      </c>
      <c r="AW211" s="15" t="s">
        <v>909</v>
      </c>
      <c r="AX211" s="16">
        <v>34105512060</v>
      </c>
      <c r="AY211" s="14">
        <v>80</v>
      </c>
      <c r="AZ211" s="11" t="s">
        <v>145</v>
      </c>
      <c r="BA211" s="17" t="str">
        <f t="shared" si="55"/>
        <v>07076013410551206080</v>
      </c>
      <c r="BB211" s="26">
        <f t="shared" si="56"/>
        <v>20</v>
      </c>
      <c r="BC211" s="11" t="s">
        <v>910</v>
      </c>
      <c r="BE211" s="11"/>
      <c r="BF211" s="5"/>
      <c r="BG211" s="21">
        <v>53900501</v>
      </c>
      <c r="BH211" s="21">
        <v>52813780</v>
      </c>
      <c r="BI211" s="27"/>
      <c r="BJ211" s="11" t="s">
        <v>642</v>
      </c>
      <c r="BK211" s="11" t="str">
        <f t="shared" si="57"/>
        <v>-</v>
      </c>
      <c r="BL211" s="11"/>
    </row>
    <row r="212" spans="1:64" x14ac:dyDescent="0.25">
      <c r="A212" s="3" t="s">
        <v>74</v>
      </c>
      <c r="B212" s="4">
        <v>211</v>
      </c>
      <c r="C212" s="3" t="s">
        <v>140</v>
      </c>
      <c r="D212" s="3" t="s">
        <v>7474</v>
      </c>
      <c r="E212" s="3" t="s">
        <v>7388</v>
      </c>
      <c r="F212" s="3"/>
      <c r="G212" s="3"/>
      <c r="H212" s="3"/>
      <c r="I212" s="3"/>
      <c r="J212" s="3"/>
      <c r="K212" s="3" t="s">
        <v>123</v>
      </c>
      <c r="L212" s="3" t="s">
        <v>77</v>
      </c>
      <c r="M212" s="3" t="s">
        <v>158</v>
      </c>
      <c r="N212" s="5">
        <v>43871</v>
      </c>
      <c r="O212" s="3"/>
      <c r="P212" s="3">
        <f t="shared" ca="1" si="46"/>
        <v>-1692</v>
      </c>
      <c r="Q212" s="5">
        <v>43872</v>
      </c>
      <c r="R212" s="3" t="s">
        <v>133</v>
      </c>
      <c r="S212" s="3"/>
      <c r="T212" s="3" t="s">
        <v>131</v>
      </c>
      <c r="U212" s="3" t="str">
        <f t="shared" si="47"/>
        <v>Contractuel</v>
      </c>
      <c r="V212" s="5">
        <v>43871</v>
      </c>
      <c r="W212" s="5">
        <v>43890</v>
      </c>
      <c r="Z212" s="5">
        <v>43871</v>
      </c>
      <c r="AA212" s="3">
        <f t="shared" si="48"/>
        <v>2</v>
      </c>
      <c r="AB212" s="3">
        <f t="shared" si="49"/>
        <v>2020</v>
      </c>
      <c r="AC212" s="3">
        <f t="shared" si="50"/>
        <v>2024</v>
      </c>
      <c r="AD212" s="7">
        <f t="shared" ca="1" si="51"/>
        <v>4.6861111111111109</v>
      </c>
      <c r="AE212" s="7" t="str">
        <f t="shared" ca="1" si="58"/>
        <v>&gt; 4</v>
      </c>
      <c r="AF212" s="5">
        <v>30212</v>
      </c>
      <c r="AG212" s="8">
        <f t="shared" ca="1" si="52"/>
        <v>42.109589041095887</v>
      </c>
      <c r="AH212" s="7" t="str">
        <f t="shared" ca="1" si="53"/>
        <v>&gt;35&lt; 45</v>
      </c>
      <c r="AI212" s="9">
        <v>84143084</v>
      </c>
      <c r="AJ212" s="10" t="s">
        <v>102</v>
      </c>
      <c r="AK212" s="9" t="s">
        <v>911</v>
      </c>
      <c r="AL212" s="5">
        <v>37264</v>
      </c>
      <c r="AM212" s="3" t="s">
        <v>93</v>
      </c>
      <c r="AN212" s="3" t="s">
        <v>65</v>
      </c>
      <c r="AO212" s="3">
        <v>2</v>
      </c>
      <c r="AQ212" s="11">
        <v>3</v>
      </c>
      <c r="AR212" s="11">
        <v>1</v>
      </c>
      <c r="AS212" s="12">
        <f t="shared" si="54"/>
        <v>44236.25</v>
      </c>
      <c r="AT212" s="11" t="s">
        <v>135</v>
      </c>
      <c r="AU212" s="9">
        <v>3.1930000000000001</v>
      </c>
      <c r="AV212" s="14">
        <v>17</v>
      </c>
      <c r="AW212" s="15" t="s">
        <v>169</v>
      </c>
      <c r="AX212" s="16" t="s">
        <v>912</v>
      </c>
      <c r="AY212" s="14">
        <v>57</v>
      </c>
      <c r="AZ212" s="11" t="s">
        <v>171</v>
      </c>
      <c r="BA212" s="17" t="str">
        <f t="shared" si="55"/>
        <v>17001000000173065357</v>
      </c>
      <c r="BB212" s="26">
        <f t="shared" si="56"/>
        <v>20</v>
      </c>
      <c r="BC212" s="11" t="s">
        <v>913</v>
      </c>
      <c r="BD212" s="11" t="s">
        <v>277</v>
      </c>
      <c r="BE212" s="11">
        <v>2028</v>
      </c>
      <c r="BF212" s="5"/>
      <c r="BG212" s="27">
        <v>97928642</v>
      </c>
      <c r="BH212" s="27"/>
      <c r="BI212" s="27"/>
      <c r="BJ212" s="11" t="s">
        <v>914</v>
      </c>
      <c r="BK212" s="11" t="str">
        <f t="shared" si="57"/>
        <v>-</v>
      </c>
      <c r="BL212" s="11"/>
    </row>
    <row r="213" spans="1:64" x14ac:dyDescent="0.25">
      <c r="A213" s="3" t="s">
        <v>74</v>
      </c>
      <c r="B213" s="4">
        <v>212</v>
      </c>
      <c r="C213" s="3" t="s">
        <v>87</v>
      </c>
      <c r="D213" s="3" t="s">
        <v>7475</v>
      </c>
      <c r="E213" s="3" t="s">
        <v>7371</v>
      </c>
      <c r="F213" s="3"/>
      <c r="G213" s="3"/>
      <c r="H213" s="3"/>
      <c r="I213" s="3"/>
      <c r="J213" s="3"/>
      <c r="K213" s="3" t="s">
        <v>123</v>
      </c>
      <c r="L213" s="3" t="s">
        <v>77</v>
      </c>
      <c r="M213" s="3" t="s">
        <v>158</v>
      </c>
      <c r="N213" s="5">
        <v>43871</v>
      </c>
      <c r="O213" s="3"/>
      <c r="P213" s="3">
        <f t="shared" ca="1" si="46"/>
        <v>-1600</v>
      </c>
      <c r="Q213" s="5">
        <v>43982</v>
      </c>
      <c r="R213" s="3" t="s">
        <v>289</v>
      </c>
      <c r="S213" s="3"/>
      <c r="T213" s="3" t="s">
        <v>131</v>
      </c>
      <c r="U213" s="3" t="str">
        <f t="shared" si="47"/>
        <v>Contractuel</v>
      </c>
      <c r="V213" s="5">
        <v>43952</v>
      </c>
      <c r="W213" s="5">
        <v>43982</v>
      </c>
      <c r="Z213" s="5">
        <v>43871</v>
      </c>
      <c r="AA213" s="3">
        <f t="shared" si="48"/>
        <v>2</v>
      </c>
      <c r="AB213" s="3">
        <f t="shared" si="49"/>
        <v>2020</v>
      </c>
      <c r="AC213" s="3">
        <f t="shared" si="50"/>
        <v>2024</v>
      </c>
      <c r="AD213" s="7">
        <f t="shared" ca="1" si="51"/>
        <v>4.6861111111111109</v>
      </c>
      <c r="AE213" s="7" t="str">
        <f t="shared" ca="1" si="58"/>
        <v>&gt; 4</v>
      </c>
      <c r="AF213" s="5">
        <v>31472</v>
      </c>
      <c r="AG213" s="8">
        <f t="shared" ca="1" si="52"/>
        <v>38.657534246575345</v>
      </c>
      <c r="AH213" s="7" t="str">
        <f t="shared" ca="1" si="53"/>
        <v>&gt;35&lt; 45</v>
      </c>
      <c r="AI213" s="9">
        <v>16069851</v>
      </c>
      <c r="AJ213" s="10" t="s">
        <v>126</v>
      </c>
      <c r="AK213" s="9" t="s">
        <v>915</v>
      </c>
      <c r="AL213" s="5">
        <v>43739</v>
      </c>
      <c r="AM213" s="3" t="s">
        <v>93</v>
      </c>
      <c r="AN213" s="3" t="s">
        <v>94</v>
      </c>
      <c r="AO213" s="3"/>
      <c r="AQ213" s="11">
        <v>3</v>
      </c>
      <c r="AR213" s="11">
        <v>1</v>
      </c>
      <c r="AS213" s="12">
        <f t="shared" si="54"/>
        <v>44236.25</v>
      </c>
      <c r="AT213" s="11" t="s">
        <v>135</v>
      </c>
      <c r="AU213" s="9">
        <v>3.1930000000000001</v>
      </c>
      <c r="AV213" s="14">
        <v>12</v>
      </c>
      <c r="AW213" s="15">
        <v>40600</v>
      </c>
      <c r="AX213" s="16" t="s">
        <v>916</v>
      </c>
      <c r="AY213" s="14">
        <v>50</v>
      </c>
      <c r="AZ213" s="11" t="s">
        <v>352</v>
      </c>
      <c r="BA213" s="17" t="str">
        <f t="shared" si="55"/>
        <v>12406000013129697350</v>
      </c>
      <c r="BB213" s="26">
        <f t="shared" si="56"/>
        <v>20</v>
      </c>
      <c r="BC213" s="11" t="s">
        <v>917</v>
      </c>
      <c r="BD213" s="11" t="s">
        <v>233</v>
      </c>
      <c r="BE213" s="11">
        <v>1095</v>
      </c>
      <c r="BF213" s="5"/>
      <c r="BG213" s="27">
        <v>54664367</v>
      </c>
      <c r="BH213" s="27"/>
      <c r="BI213" s="27"/>
      <c r="BJ213" s="11" t="s">
        <v>320</v>
      </c>
      <c r="BK213" s="11" t="str">
        <f t="shared" si="57"/>
        <v>-</v>
      </c>
      <c r="BL213" s="11"/>
    </row>
    <row r="214" spans="1:64" x14ac:dyDescent="0.25">
      <c r="A214" s="3" t="s">
        <v>74</v>
      </c>
      <c r="B214" s="4">
        <v>213</v>
      </c>
      <c r="C214" s="3" t="s">
        <v>140</v>
      </c>
      <c r="D214" s="3" t="s">
        <v>7476</v>
      </c>
      <c r="E214" s="3" t="s">
        <v>7477</v>
      </c>
      <c r="F214" s="3"/>
      <c r="G214" s="3"/>
      <c r="H214" s="3"/>
      <c r="I214" s="3"/>
      <c r="J214" s="3"/>
      <c r="K214" s="3" t="s">
        <v>123</v>
      </c>
      <c r="L214" s="3" t="s">
        <v>77</v>
      </c>
      <c r="M214" s="3" t="s">
        <v>158</v>
      </c>
      <c r="N214" s="5">
        <v>43871</v>
      </c>
      <c r="O214" s="3"/>
      <c r="P214" s="3">
        <f t="shared" ca="1" si="46"/>
        <v>-1478</v>
      </c>
      <c r="Q214" s="5">
        <v>44097</v>
      </c>
      <c r="R214" s="3" t="s">
        <v>133</v>
      </c>
      <c r="S214" s="3"/>
      <c r="T214" s="3" t="s">
        <v>131</v>
      </c>
      <c r="U214" s="3" t="str">
        <f t="shared" si="47"/>
        <v>Contractuel</v>
      </c>
      <c r="V214" s="5">
        <v>44075</v>
      </c>
      <c r="W214" s="5">
        <v>44104</v>
      </c>
      <c r="Z214" s="5">
        <v>43871</v>
      </c>
      <c r="AA214" s="3">
        <f t="shared" si="48"/>
        <v>2</v>
      </c>
      <c r="AB214" s="3">
        <f t="shared" si="49"/>
        <v>2020</v>
      </c>
      <c r="AC214" s="3">
        <f t="shared" si="50"/>
        <v>2024</v>
      </c>
      <c r="AD214" s="7">
        <f t="shared" ca="1" si="51"/>
        <v>4.6861111111111109</v>
      </c>
      <c r="AE214" s="7" t="str">
        <f t="shared" ca="1" si="58"/>
        <v>&gt; 4</v>
      </c>
      <c r="AF214" s="5">
        <v>32187</v>
      </c>
      <c r="AG214" s="8">
        <f t="shared" ca="1" si="52"/>
        <v>36.698630136986303</v>
      </c>
      <c r="AH214" s="7" t="str">
        <f t="shared" ca="1" si="53"/>
        <v>&gt;35&lt; 45</v>
      </c>
      <c r="AI214" s="9">
        <v>16281990</v>
      </c>
      <c r="AJ214" s="37" t="s">
        <v>179</v>
      </c>
      <c r="AK214" s="9" t="s">
        <v>918</v>
      </c>
      <c r="AL214" s="5">
        <v>38411</v>
      </c>
      <c r="AM214" s="3" t="s">
        <v>93</v>
      </c>
      <c r="AN214" s="3" t="s">
        <v>65</v>
      </c>
      <c r="AO214" s="3">
        <v>1</v>
      </c>
      <c r="AQ214" s="11">
        <v>3</v>
      </c>
      <c r="AR214" s="11">
        <v>1</v>
      </c>
      <c r="AS214" s="12">
        <f t="shared" si="54"/>
        <v>44236.25</v>
      </c>
      <c r="AT214" s="11" t="s">
        <v>135</v>
      </c>
      <c r="AU214" s="9">
        <v>3.1930000000000001</v>
      </c>
      <c r="AV214" s="14">
        <v>17</v>
      </c>
      <c r="AW214" s="15" t="s">
        <v>169</v>
      </c>
      <c r="AX214" s="16" t="s">
        <v>919</v>
      </c>
      <c r="AY214" s="14">
        <v>44</v>
      </c>
      <c r="AZ214" s="11" t="s">
        <v>171</v>
      </c>
      <c r="BA214" s="17" t="str">
        <f t="shared" si="55"/>
        <v>17001000000290927244</v>
      </c>
      <c r="BB214" s="26">
        <f t="shared" si="56"/>
        <v>20</v>
      </c>
      <c r="BC214" s="11" t="s">
        <v>920</v>
      </c>
      <c r="BD214" s="11" t="s">
        <v>452</v>
      </c>
      <c r="BE214" s="11">
        <v>2021</v>
      </c>
      <c r="BF214" s="5"/>
      <c r="BG214" s="21">
        <v>27994242</v>
      </c>
      <c r="BH214" s="21"/>
      <c r="BI214" s="27"/>
      <c r="BJ214" s="11" t="s">
        <v>300</v>
      </c>
      <c r="BK214" s="11" t="str">
        <f t="shared" si="57"/>
        <v>-</v>
      </c>
      <c r="BL214" s="11"/>
    </row>
    <row r="215" spans="1:64" x14ac:dyDescent="0.25">
      <c r="A215" s="3" t="s">
        <v>74</v>
      </c>
      <c r="B215" s="4">
        <v>214</v>
      </c>
      <c r="C215" s="3" t="s">
        <v>140</v>
      </c>
      <c r="D215" s="3" t="s">
        <v>7478</v>
      </c>
      <c r="E215" s="3" t="s">
        <v>7479</v>
      </c>
      <c r="F215" s="3"/>
      <c r="G215" s="3"/>
      <c r="H215" s="3"/>
      <c r="I215" s="3"/>
      <c r="J215" s="3"/>
      <c r="K215" s="3" t="s">
        <v>123</v>
      </c>
      <c r="L215" s="3" t="s">
        <v>77</v>
      </c>
      <c r="M215" s="3" t="s">
        <v>158</v>
      </c>
      <c r="N215" s="5">
        <v>43871</v>
      </c>
      <c r="O215" s="3"/>
      <c r="P215" s="3">
        <f t="shared" ca="1" si="46"/>
        <v>-1692</v>
      </c>
      <c r="Q215" s="5">
        <v>43872</v>
      </c>
      <c r="R215" s="3" t="s">
        <v>133</v>
      </c>
      <c r="S215" s="3"/>
      <c r="T215" s="3" t="s">
        <v>131</v>
      </c>
      <c r="U215" s="3" t="str">
        <f t="shared" si="47"/>
        <v>Contractuel</v>
      </c>
      <c r="V215" s="5">
        <v>43871</v>
      </c>
      <c r="W215" s="5">
        <v>43890</v>
      </c>
      <c r="Z215" s="5">
        <v>43871</v>
      </c>
      <c r="AA215" s="3">
        <f t="shared" si="48"/>
        <v>2</v>
      </c>
      <c r="AB215" s="3">
        <f t="shared" si="49"/>
        <v>2020</v>
      </c>
      <c r="AC215" s="3">
        <f t="shared" si="50"/>
        <v>2024</v>
      </c>
      <c r="AD215" s="7">
        <f t="shared" ca="1" si="51"/>
        <v>4.6861111111111109</v>
      </c>
      <c r="AE215" s="7" t="str">
        <f t="shared" ca="1" si="58"/>
        <v>&gt; 4</v>
      </c>
      <c r="AF215" s="5">
        <v>29322</v>
      </c>
      <c r="AG215" s="8">
        <f t="shared" ca="1" si="52"/>
        <v>44.547945205479451</v>
      </c>
      <c r="AH215" s="7" t="str">
        <f t="shared" ca="1" si="53"/>
        <v>&gt;35&lt; 45</v>
      </c>
      <c r="AI215" s="9">
        <v>12660568</v>
      </c>
      <c r="AJ215" s="10" t="s">
        <v>62</v>
      </c>
      <c r="AK215" s="9" t="s">
        <v>921</v>
      </c>
      <c r="AL215" s="5">
        <v>41424</v>
      </c>
      <c r="AM215" s="3" t="s">
        <v>93</v>
      </c>
      <c r="AN215" s="3" t="s">
        <v>65</v>
      </c>
      <c r="AO215" s="3">
        <v>3</v>
      </c>
      <c r="AQ215" s="11">
        <v>3</v>
      </c>
      <c r="AR215" s="11">
        <v>1</v>
      </c>
      <c r="AS215" s="12">
        <f t="shared" si="54"/>
        <v>44236.25</v>
      </c>
      <c r="AT215" s="11" t="s">
        <v>135</v>
      </c>
      <c r="AU215" s="9">
        <v>3.1930000000000001</v>
      </c>
      <c r="AV215" s="14">
        <v>17</v>
      </c>
      <c r="AW215" s="15" t="s">
        <v>169</v>
      </c>
      <c r="AX215" s="16" t="s">
        <v>922</v>
      </c>
      <c r="AY215" s="14">
        <v>89</v>
      </c>
      <c r="AZ215" s="11" t="s">
        <v>171</v>
      </c>
      <c r="BA215" s="17" t="str">
        <f t="shared" si="55"/>
        <v>17001000000287705389</v>
      </c>
      <c r="BB215" s="26">
        <f t="shared" si="56"/>
        <v>20</v>
      </c>
      <c r="BC215" s="11" t="s">
        <v>923</v>
      </c>
      <c r="BD215" s="11" t="s">
        <v>73</v>
      </c>
      <c r="BE215" s="11"/>
      <c r="BF215" s="5"/>
      <c r="BG215" s="27">
        <v>97774620</v>
      </c>
      <c r="BH215" s="27">
        <v>97759240</v>
      </c>
      <c r="BI215" s="27"/>
      <c r="BJ215" s="11" t="s">
        <v>666</v>
      </c>
      <c r="BK215" s="11" t="str">
        <f t="shared" si="57"/>
        <v>-</v>
      </c>
      <c r="BL215" s="11"/>
    </row>
    <row r="216" spans="1:64" x14ac:dyDescent="0.25">
      <c r="A216" s="3" t="s">
        <v>74</v>
      </c>
      <c r="B216" s="4">
        <v>215</v>
      </c>
      <c r="C216" s="3" t="s">
        <v>140</v>
      </c>
      <c r="D216" s="3" t="s">
        <v>7213</v>
      </c>
      <c r="E216" s="3" t="s">
        <v>7231</v>
      </c>
      <c r="F216" s="3"/>
      <c r="G216" s="3"/>
      <c r="H216" s="3"/>
      <c r="I216" s="3" t="s">
        <v>156</v>
      </c>
      <c r="J216" s="3" t="s">
        <v>157</v>
      </c>
      <c r="K216" s="3" t="s">
        <v>123</v>
      </c>
      <c r="L216" s="3" t="s">
        <v>77</v>
      </c>
      <c r="M216" s="3" t="s">
        <v>158</v>
      </c>
      <c r="N216" s="5">
        <v>43871</v>
      </c>
      <c r="O216" s="3"/>
      <c r="P216" s="3">
        <f t="shared" ca="1" si="46"/>
        <v>-291</v>
      </c>
      <c r="Q216" s="48">
        <v>45291</v>
      </c>
      <c r="R216" s="3" t="s">
        <v>719</v>
      </c>
      <c r="S216" s="5"/>
      <c r="T216" s="6" t="s">
        <v>131</v>
      </c>
      <c r="U216" s="3" t="str">
        <f t="shared" si="47"/>
        <v>Contractuel</v>
      </c>
      <c r="V216" s="5">
        <v>45261</v>
      </c>
      <c r="W216" s="5">
        <v>45291</v>
      </c>
      <c r="Z216" s="5">
        <v>43871</v>
      </c>
      <c r="AA216" s="3">
        <f t="shared" si="48"/>
        <v>2</v>
      </c>
      <c r="AB216" s="3">
        <f t="shared" si="49"/>
        <v>2020</v>
      </c>
      <c r="AC216" s="3">
        <f t="shared" si="50"/>
        <v>2024</v>
      </c>
      <c r="AD216" s="7">
        <f t="shared" ca="1" si="51"/>
        <v>4.6861111111111109</v>
      </c>
      <c r="AE216" s="7" t="str">
        <f t="shared" ca="1" si="58"/>
        <v>&gt; 4</v>
      </c>
      <c r="AF216" s="5">
        <v>30866</v>
      </c>
      <c r="AG216" s="8">
        <f t="shared" ca="1" si="52"/>
        <v>40.317808219178083</v>
      </c>
      <c r="AH216" s="7" t="str">
        <f t="shared" ca="1" si="53"/>
        <v>&gt;35&lt; 45</v>
      </c>
      <c r="AI216" s="9">
        <v>12758617</v>
      </c>
      <c r="AJ216" s="10" t="s">
        <v>79</v>
      </c>
      <c r="AK216" s="9" t="s">
        <v>924</v>
      </c>
      <c r="AL216" s="5">
        <v>41677</v>
      </c>
      <c r="AM216" s="3" t="s">
        <v>93</v>
      </c>
      <c r="AN216" s="3" t="s">
        <v>65</v>
      </c>
      <c r="AO216" s="3">
        <v>4</v>
      </c>
      <c r="AQ216" s="11">
        <v>3</v>
      </c>
      <c r="AR216" s="11">
        <v>3</v>
      </c>
      <c r="AS216" s="12">
        <f t="shared" si="54"/>
        <v>44966.75</v>
      </c>
      <c r="AT216" s="11" t="s">
        <v>135</v>
      </c>
      <c r="AU216" s="13">
        <v>3.3210000000000002</v>
      </c>
      <c r="AV216" s="14" t="s">
        <v>195</v>
      </c>
      <c r="AW216" s="15" t="s">
        <v>169</v>
      </c>
      <c r="AX216" s="16" t="s">
        <v>925</v>
      </c>
      <c r="AY216" s="14" t="s">
        <v>926</v>
      </c>
      <c r="AZ216" s="11" t="s">
        <v>171</v>
      </c>
      <c r="BA216" s="17" t="str">
        <f t="shared" si="55"/>
        <v>17001000000290547683</v>
      </c>
      <c r="BB216" s="26">
        <f t="shared" si="56"/>
        <v>20</v>
      </c>
      <c r="BC216" s="19" t="s">
        <v>927</v>
      </c>
      <c r="BD216" s="20" t="s">
        <v>233</v>
      </c>
      <c r="BE216" s="11">
        <v>2030</v>
      </c>
      <c r="BF216" s="5"/>
      <c r="BG216" s="27">
        <v>25607597</v>
      </c>
      <c r="BH216" s="27">
        <v>25799302</v>
      </c>
      <c r="BI216" s="27"/>
      <c r="BJ216" s="11" t="s">
        <v>310</v>
      </c>
      <c r="BK216" s="11" t="str">
        <f t="shared" si="57"/>
        <v>A-</v>
      </c>
      <c r="BL216" s="11" t="s">
        <v>235</v>
      </c>
    </row>
    <row r="217" spans="1:64" x14ac:dyDescent="0.25">
      <c r="A217" s="3" t="s">
        <v>74</v>
      </c>
      <c r="B217" s="4">
        <v>216</v>
      </c>
      <c r="C217" s="3" t="s">
        <v>87</v>
      </c>
      <c r="D217" s="3" t="s">
        <v>7480</v>
      </c>
      <c r="E217" s="3" t="s">
        <v>7481</v>
      </c>
      <c r="F217" s="3"/>
      <c r="G217" s="3"/>
      <c r="H217" s="3"/>
      <c r="I217" s="3"/>
      <c r="J217" s="3"/>
      <c r="K217" s="3" t="s">
        <v>123</v>
      </c>
      <c r="L217" s="3" t="s">
        <v>77</v>
      </c>
      <c r="M217" s="3" t="s">
        <v>158</v>
      </c>
      <c r="N217" s="5">
        <v>43871</v>
      </c>
      <c r="O217" s="3"/>
      <c r="P217" s="3">
        <f t="shared" ca="1" si="46"/>
        <v>-1692</v>
      </c>
      <c r="Q217" s="5">
        <v>43882</v>
      </c>
      <c r="R217" s="3" t="s">
        <v>133</v>
      </c>
      <c r="S217" s="3"/>
      <c r="T217" s="3" t="s">
        <v>131</v>
      </c>
      <c r="U217" s="3" t="str">
        <f t="shared" si="47"/>
        <v>Contractuel</v>
      </c>
      <c r="V217" s="5">
        <v>43871</v>
      </c>
      <c r="W217" s="5">
        <v>43890</v>
      </c>
      <c r="Z217" s="5">
        <v>43871</v>
      </c>
      <c r="AA217" s="3">
        <f t="shared" si="48"/>
        <v>2</v>
      </c>
      <c r="AB217" s="3">
        <f t="shared" si="49"/>
        <v>2020</v>
      </c>
      <c r="AC217" s="3">
        <f t="shared" si="50"/>
        <v>2024</v>
      </c>
      <c r="AD217" s="7">
        <f t="shared" ca="1" si="51"/>
        <v>4.6861111111111109</v>
      </c>
      <c r="AE217" s="7" t="str">
        <f t="shared" ca="1" si="58"/>
        <v>&gt; 4</v>
      </c>
      <c r="AF217" s="5">
        <v>28464</v>
      </c>
      <c r="AG217" s="8">
        <f t="shared" ca="1" si="52"/>
        <v>46.898630136986299</v>
      </c>
      <c r="AH217" s="7" t="str">
        <f t="shared" ca="1" si="53"/>
        <v>&gt;45&lt; 55</v>
      </c>
      <c r="AI217" s="9">
        <v>12281912</v>
      </c>
      <c r="AJ217" s="10" t="s">
        <v>141</v>
      </c>
      <c r="AK217" s="9" t="s">
        <v>928</v>
      </c>
      <c r="AL217" s="5">
        <v>36053</v>
      </c>
      <c r="AM217" s="3" t="s">
        <v>93</v>
      </c>
      <c r="AN217" s="3" t="s">
        <v>94</v>
      </c>
      <c r="AO217" s="3"/>
      <c r="AQ217" s="11">
        <v>3</v>
      </c>
      <c r="AR217" s="11">
        <v>1</v>
      </c>
      <c r="AS217" s="12">
        <f t="shared" si="54"/>
        <v>44236.25</v>
      </c>
      <c r="AT217" s="11" t="s">
        <v>135</v>
      </c>
      <c r="AU217" s="9">
        <v>3.1930000000000001</v>
      </c>
      <c r="AV217" s="14">
        <v>17</v>
      </c>
      <c r="AW217" s="15" t="s">
        <v>169</v>
      </c>
      <c r="AX217" s="16" t="s">
        <v>929</v>
      </c>
      <c r="AY217" s="14">
        <v>33</v>
      </c>
      <c r="AZ217" s="11" t="s">
        <v>171</v>
      </c>
      <c r="BA217" s="17" t="str">
        <f t="shared" si="55"/>
        <v>17001000000290523433</v>
      </c>
      <c r="BB217" s="26">
        <f t="shared" si="56"/>
        <v>20</v>
      </c>
      <c r="BC217" s="11" t="s">
        <v>930</v>
      </c>
      <c r="BD217" s="11" t="s">
        <v>233</v>
      </c>
      <c r="BE217" s="11"/>
      <c r="BF217" s="5"/>
      <c r="BG217" s="27">
        <v>23177247</v>
      </c>
      <c r="BH217" s="27">
        <v>21087433</v>
      </c>
      <c r="BI217" s="27"/>
      <c r="BJ217" s="11" t="s">
        <v>233</v>
      </c>
      <c r="BK217" s="11" t="str">
        <f t="shared" si="57"/>
        <v>-</v>
      </c>
      <c r="BL217" s="11"/>
    </row>
    <row r="218" spans="1:64" x14ac:dyDescent="0.25">
      <c r="A218" s="3" t="s">
        <v>74</v>
      </c>
      <c r="B218" s="4">
        <v>217</v>
      </c>
      <c r="C218" s="3" t="s">
        <v>140</v>
      </c>
      <c r="D218" s="3" t="s">
        <v>7349</v>
      </c>
      <c r="E218" s="3" t="s">
        <v>7285</v>
      </c>
      <c r="F218" s="3"/>
      <c r="G218" s="3"/>
      <c r="H218" s="3"/>
      <c r="I218" s="3"/>
      <c r="J218" s="3"/>
      <c r="K218" s="3" t="s">
        <v>123</v>
      </c>
      <c r="L218" s="3" t="s">
        <v>77</v>
      </c>
      <c r="M218" s="3" t="s">
        <v>158</v>
      </c>
      <c r="N218" s="5">
        <v>43871</v>
      </c>
      <c r="O218" s="3"/>
      <c r="P218" s="3">
        <f t="shared" ca="1" si="46"/>
        <v>-1631</v>
      </c>
      <c r="Q218" s="5">
        <v>43952</v>
      </c>
      <c r="R218" s="3" t="s">
        <v>289</v>
      </c>
      <c r="S218" s="3"/>
      <c r="T218" s="3" t="s">
        <v>131</v>
      </c>
      <c r="U218" s="3" t="str">
        <f t="shared" si="47"/>
        <v>Contractuel</v>
      </c>
      <c r="V218" s="5">
        <v>43922</v>
      </c>
      <c r="W218" s="5">
        <v>43951</v>
      </c>
      <c r="Z218" s="5">
        <v>43871</v>
      </c>
      <c r="AA218" s="3">
        <f t="shared" si="48"/>
        <v>2</v>
      </c>
      <c r="AB218" s="3">
        <f t="shared" si="49"/>
        <v>2020</v>
      </c>
      <c r="AC218" s="3">
        <f t="shared" si="50"/>
        <v>2024</v>
      </c>
      <c r="AD218" s="7">
        <f t="shared" ca="1" si="51"/>
        <v>4.6861111111111109</v>
      </c>
      <c r="AE218" s="7" t="str">
        <f t="shared" ca="1" si="58"/>
        <v>&gt; 4</v>
      </c>
      <c r="AF218" s="5">
        <v>29099</v>
      </c>
      <c r="AG218" s="8">
        <f t="shared" ca="1" si="52"/>
        <v>45.158904109589038</v>
      </c>
      <c r="AH218" s="7" t="str">
        <f t="shared" ca="1" si="53"/>
        <v>&gt;45&lt; 55</v>
      </c>
      <c r="AI218" s="9">
        <v>12152587</v>
      </c>
      <c r="AJ218" s="10" t="s">
        <v>102</v>
      </c>
      <c r="AK218" s="9" t="s">
        <v>931</v>
      </c>
      <c r="AL218" s="5">
        <v>43173</v>
      </c>
      <c r="AM218" s="3" t="s">
        <v>93</v>
      </c>
      <c r="AN218" s="3" t="s">
        <v>65</v>
      </c>
      <c r="AO218" s="3">
        <v>3</v>
      </c>
      <c r="AQ218" s="11">
        <v>3</v>
      </c>
      <c r="AR218" s="11">
        <v>1</v>
      </c>
      <c r="AS218" s="12">
        <f t="shared" si="54"/>
        <v>44236.25</v>
      </c>
      <c r="AT218" s="11" t="s">
        <v>135</v>
      </c>
      <c r="AU218" s="9">
        <v>3.1930000000000001</v>
      </c>
      <c r="AV218" s="14">
        <v>17</v>
      </c>
      <c r="AW218" s="15" t="s">
        <v>169</v>
      </c>
      <c r="AX218" s="16" t="s">
        <v>932</v>
      </c>
      <c r="AY218" s="14">
        <v>84</v>
      </c>
      <c r="AZ218" s="11" t="s">
        <v>171</v>
      </c>
      <c r="BA218" s="17" t="str">
        <f t="shared" si="55"/>
        <v>17001000000290609084</v>
      </c>
      <c r="BB218" s="26">
        <f t="shared" si="56"/>
        <v>20</v>
      </c>
      <c r="BC218" s="11" t="s">
        <v>933</v>
      </c>
      <c r="BD218" s="11" t="s">
        <v>277</v>
      </c>
      <c r="BE218" s="11"/>
      <c r="BF218" s="5"/>
      <c r="BG218" s="27">
        <v>23293128</v>
      </c>
      <c r="BH218" s="27">
        <v>97440340</v>
      </c>
      <c r="BI218" s="27"/>
      <c r="BJ218" s="11" t="s">
        <v>300</v>
      </c>
      <c r="BK218" s="11" t="str">
        <f t="shared" si="57"/>
        <v>-</v>
      </c>
      <c r="BL218" s="11"/>
    </row>
    <row r="219" spans="1:64" x14ac:dyDescent="0.25">
      <c r="A219" s="3" t="s">
        <v>74</v>
      </c>
      <c r="B219" s="4">
        <v>218</v>
      </c>
      <c r="C219" s="3" t="s">
        <v>87</v>
      </c>
      <c r="D219" s="3" t="s">
        <v>7482</v>
      </c>
      <c r="E219" s="3" t="s">
        <v>7483</v>
      </c>
      <c r="F219" s="3"/>
      <c r="G219" s="3"/>
      <c r="H219" s="3"/>
      <c r="I219" s="3"/>
      <c r="J219" s="3"/>
      <c r="K219" s="3" t="s">
        <v>123</v>
      </c>
      <c r="L219" s="3" t="s">
        <v>77</v>
      </c>
      <c r="M219" s="3" t="s">
        <v>158</v>
      </c>
      <c r="N219" s="5">
        <v>43871</v>
      </c>
      <c r="O219" s="3"/>
      <c r="P219" s="3">
        <f t="shared" ca="1" si="46"/>
        <v>-1631</v>
      </c>
      <c r="Q219" s="5">
        <v>43952</v>
      </c>
      <c r="R219" s="3" t="s">
        <v>289</v>
      </c>
      <c r="S219" s="3"/>
      <c r="T219" s="3" t="s">
        <v>131</v>
      </c>
      <c r="U219" s="3" t="str">
        <f t="shared" si="47"/>
        <v>Contractuel</v>
      </c>
      <c r="V219" s="5">
        <v>43922</v>
      </c>
      <c r="W219" s="5">
        <v>43951</v>
      </c>
      <c r="Z219" s="5">
        <v>43871</v>
      </c>
      <c r="AA219" s="3">
        <f t="shared" si="48"/>
        <v>2</v>
      </c>
      <c r="AB219" s="3">
        <f t="shared" si="49"/>
        <v>2020</v>
      </c>
      <c r="AC219" s="3">
        <f t="shared" si="50"/>
        <v>2024</v>
      </c>
      <c r="AD219" s="7">
        <f t="shared" ca="1" si="51"/>
        <v>4.6861111111111109</v>
      </c>
      <c r="AE219" s="7" t="str">
        <f t="shared" ca="1" si="58"/>
        <v>&gt; 4</v>
      </c>
      <c r="AF219" s="5">
        <v>28532</v>
      </c>
      <c r="AG219" s="8">
        <f t="shared" ca="1" si="52"/>
        <v>46.712328767123289</v>
      </c>
      <c r="AH219" s="7" t="str">
        <f t="shared" ca="1" si="53"/>
        <v>&gt;45&lt; 55</v>
      </c>
      <c r="AI219" s="9">
        <v>12253020</v>
      </c>
      <c r="AJ219" s="10" t="s">
        <v>126</v>
      </c>
      <c r="AK219" s="9" t="s">
        <v>934</v>
      </c>
      <c r="AL219" s="5">
        <v>43805</v>
      </c>
      <c r="AM219" s="3" t="s">
        <v>93</v>
      </c>
      <c r="AN219" s="3" t="s">
        <v>94</v>
      </c>
      <c r="AO219" s="3"/>
      <c r="AQ219" s="11">
        <v>3</v>
      </c>
      <c r="AR219" s="11">
        <v>1</v>
      </c>
      <c r="AS219" s="12">
        <f t="shared" si="54"/>
        <v>44236.25</v>
      </c>
      <c r="AT219" s="11" t="s">
        <v>135</v>
      </c>
      <c r="AU219" s="9">
        <v>3.1930000000000001</v>
      </c>
      <c r="AV219" s="14">
        <v>17</v>
      </c>
      <c r="AW219" s="15" t="s">
        <v>169</v>
      </c>
      <c r="AX219" s="16" t="s">
        <v>935</v>
      </c>
      <c r="AY219" s="14">
        <v>20</v>
      </c>
      <c r="AZ219" s="11" t="s">
        <v>171</v>
      </c>
      <c r="BA219" s="17" t="str">
        <f t="shared" si="55"/>
        <v>17001000000290821320</v>
      </c>
      <c r="BB219" s="26">
        <f t="shared" si="56"/>
        <v>20</v>
      </c>
      <c r="BC219" s="11" t="s">
        <v>936</v>
      </c>
      <c r="BD219" s="11" t="s">
        <v>391</v>
      </c>
      <c r="BE219" s="11"/>
      <c r="BF219" s="5"/>
      <c r="BG219" s="27">
        <v>50616199</v>
      </c>
      <c r="BH219" s="27">
        <v>21001242</v>
      </c>
      <c r="BI219" s="27"/>
      <c r="BJ219" s="11" t="s">
        <v>936</v>
      </c>
      <c r="BK219" s="11" t="str">
        <f t="shared" si="57"/>
        <v>-</v>
      </c>
      <c r="BL219" s="11"/>
    </row>
    <row r="220" spans="1:64" x14ac:dyDescent="0.25">
      <c r="A220" s="3" t="s">
        <v>74</v>
      </c>
      <c r="B220" s="4">
        <v>219</v>
      </c>
      <c r="C220" s="3" t="s">
        <v>140</v>
      </c>
      <c r="D220" s="3" t="s">
        <v>7264</v>
      </c>
      <c r="E220" s="3" t="s">
        <v>7332</v>
      </c>
      <c r="F220" s="3"/>
      <c r="G220" s="3"/>
      <c r="H220" s="3"/>
      <c r="I220" s="3"/>
      <c r="J220" s="3"/>
      <c r="K220" s="3" t="s">
        <v>123</v>
      </c>
      <c r="L220" s="3" t="s">
        <v>77</v>
      </c>
      <c r="M220" s="3" t="s">
        <v>158</v>
      </c>
      <c r="N220" s="5">
        <v>43871</v>
      </c>
      <c r="O220" s="3"/>
      <c r="P220" s="3">
        <f t="shared" ca="1" si="46"/>
        <v>-1692</v>
      </c>
      <c r="Q220" s="5">
        <v>43880</v>
      </c>
      <c r="R220" s="3" t="s">
        <v>133</v>
      </c>
      <c r="S220" s="3"/>
      <c r="T220" s="3" t="s">
        <v>131</v>
      </c>
      <c r="U220" s="3" t="str">
        <f t="shared" si="47"/>
        <v>Contractuel</v>
      </c>
      <c r="V220" s="5">
        <v>43871</v>
      </c>
      <c r="W220" s="5">
        <v>43890</v>
      </c>
      <c r="Z220" s="5">
        <v>43871</v>
      </c>
      <c r="AA220" s="3">
        <f t="shared" si="48"/>
        <v>2</v>
      </c>
      <c r="AB220" s="3">
        <f t="shared" si="49"/>
        <v>2020</v>
      </c>
      <c r="AC220" s="3">
        <f t="shared" si="50"/>
        <v>2024</v>
      </c>
      <c r="AD220" s="7">
        <f t="shared" ca="1" si="51"/>
        <v>4.6861111111111109</v>
      </c>
      <c r="AE220" s="7" t="str">
        <f t="shared" ca="1" si="58"/>
        <v>&gt; 4</v>
      </c>
      <c r="AF220" s="5">
        <v>31030</v>
      </c>
      <c r="AG220" s="8">
        <f t="shared" ca="1" si="52"/>
        <v>39.868493150684934</v>
      </c>
      <c r="AH220" s="7" t="str">
        <f t="shared" ca="1" si="53"/>
        <v>&gt;35&lt; 45</v>
      </c>
      <c r="AI220" s="45"/>
      <c r="AJ220" s="34"/>
      <c r="AK220" s="9" t="s">
        <v>937</v>
      </c>
      <c r="AL220" s="5">
        <v>36846</v>
      </c>
      <c r="AM220" s="3" t="s">
        <v>93</v>
      </c>
      <c r="AN220" s="3" t="s">
        <v>65</v>
      </c>
      <c r="AO220" s="3">
        <v>2</v>
      </c>
      <c r="AQ220" s="11">
        <v>3</v>
      </c>
      <c r="AR220" s="11">
        <v>1</v>
      </c>
      <c r="AS220" s="12">
        <f t="shared" si="54"/>
        <v>44236.25</v>
      </c>
      <c r="AT220" s="11" t="s">
        <v>135</v>
      </c>
      <c r="AU220" s="9">
        <v>3.1930000000000001</v>
      </c>
      <c r="AV220" s="14">
        <v>17</v>
      </c>
      <c r="AW220" s="15" t="s">
        <v>169</v>
      </c>
      <c r="AX220" s="16" t="s">
        <v>938</v>
      </c>
      <c r="AY220" s="14">
        <v>10</v>
      </c>
      <c r="AZ220" s="11" t="s">
        <v>171</v>
      </c>
      <c r="BA220" s="17" t="str">
        <f t="shared" si="55"/>
        <v>17001000000290624410</v>
      </c>
      <c r="BB220" s="26">
        <f t="shared" si="56"/>
        <v>20</v>
      </c>
      <c r="BC220" s="11" t="s">
        <v>939</v>
      </c>
      <c r="BD220" s="11" t="s">
        <v>233</v>
      </c>
      <c r="BE220" s="11">
        <v>1095</v>
      </c>
      <c r="BF220" s="5"/>
      <c r="BG220" s="27">
        <v>24553575</v>
      </c>
      <c r="BH220" s="27">
        <v>98618927</v>
      </c>
      <c r="BI220" s="27"/>
      <c r="BJ220" s="11" t="s">
        <v>354</v>
      </c>
      <c r="BK220" s="11" t="str">
        <f t="shared" si="57"/>
        <v>-</v>
      </c>
      <c r="BL220" s="11"/>
    </row>
    <row r="221" spans="1:64" x14ac:dyDescent="0.25">
      <c r="A221" s="3" t="s">
        <v>74</v>
      </c>
      <c r="B221" s="4">
        <v>220</v>
      </c>
      <c r="C221" s="3" t="s">
        <v>140</v>
      </c>
      <c r="D221" s="3" t="s">
        <v>7461</v>
      </c>
      <c r="E221" s="3" t="s">
        <v>7404</v>
      </c>
      <c r="F221" s="3"/>
      <c r="G221" s="3"/>
      <c r="H221" s="3"/>
      <c r="I221" s="3"/>
      <c r="J221" s="3"/>
      <c r="K221" s="3" t="s">
        <v>123</v>
      </c>
      <c r="L221" s="3" t="s">
        <v>77</v>
      </c>
      <c r="M221" s="3" t="s">
        <v>158</v>
      </c>
      <c r="N221" s="5">
        <v>43871</v>
      </c>
      <c r="O221" s="3"/>
      <c r="P221" s="3">
        <f t="shared" ca="1" si="46"/>
        <v>-1692</v>
      </c>
      <c r="Q221" s="5">
        <v>43882</v>
      </c>
      <c r="R221" s="3" t="s">
        <v>133</v>
      </c>
      <c r="S221" s="3"/>
      <c r="T221" s="3" t="s">
        <v>131</v>
      </c>
      <c r="U221" s="3" t="str">
        <f t="shared" si="47"/>
        <v>Contractuel</v>
      </c>
      <c r="V221" s="5">
        <v>43871</v>
      </c>
      <c r="W221" s="5">
        <v>43890</v>
      </c>
      <c r="Z221" s="5">
        <v>43871</v>
      </c>
      <c r="AA221" s="3">
        <f t="shared" si="48"/>
        <v>2</v>
      </c>
      <c r="AB221" s="3">
        <f t="shared" si="49"/>
        <v>2020</v>
      </c>
      <c r="AC221" s="3">
        <f t="shared" si="50"/>
        <v>2024</v>
      </c>
      <c r="AD221" s="7">
        <f t="shared" ca="1" si="51"/>
        <v>4.6861111111111109</v>
      </c>
      <c r="AE221" s="7" t="str">
        <f t="shared" ca="1" si="58"/>
        <v>&gt; 4</v>
      </c>
      <c r="AF221" s="5">
        <v>27808</v>
      </c>
      <c r="AG221" s="8">
        <f t="shared" ca="1" si="52"/>
        <v>48.695890410958903</v>
      </c>
      <c r="AH221" s="7" t="str">
        <f t="shared" ca="1" si="53"/>
        <v>&gt;45&lt; 55</v>
      </c>
      <c r="AI221" s="9">
        <v>11621964</v>
      </c>
      <c r="AJ221" s="10" t="s">
        <v>79</v>
      </c>
      <c r="AK221" s="9" t="s">
        <v>940</v>
      </c>
      <c r="AL221" s="5">
        <v>39965</v>
      </c>
      <c r="AM221" s="3" t="s">
        <v>93</v>
      </c>
      <c r="AN221" s="3" t="s">
        <v>65</v>
      </c>
      <c r="AO221" s="3">
        <v>1</v>
      </c>
      <c r="AQ221" s="11">
        <v>3</v>
      </c>
      <c r="AR221" s="11">
        <v>1</v>
      </c>
      <c r="AS221" s="12">
        <f t="shared" si="54"/>
        <v>44236.25</v>
      </c>
      <c r="AT221" s="11" t="s">
        <v>135</v>
      </c>
      <c r="AU221" s="9">
        <v>3.1930000000000001</v>
      </c>
      <c r="AV221" s="14">
        <v>17</v>
      </c>
      <c r="AW221" s="15" t="s">
        <v>169</v>
      </c>
      <c r="AX221" s="16" t="s">
        <v>941</v>
      </c>
      <c r="AY221" s="14">
        <v>37</v>
      </c>
      <c r="AZ221" s="11" t="s">
        <v>171</v>
      </c>
      <c r="BA221" s="17" t="str">
        <f t="shared" si="55"/>
        <v>17001000000257915137</v>
      </c>
      <c r="BB221" s="26">
        <f t="shared" si="56"/>
        <v>20</v>
      </c>
      <c r="BC221" s="11" t="s">
        <v>942</v>
      </c>
      <c r="BD221" s="11" t="s">
        <v>277</v>
      </c>
      <c r="BE221" s="11"/>
      <c r="BF221" s="5"/>
      <c r="BG221" s="27">
        <v>22403453</v>
      </c>
      <c r="BH221" s="27">
        <v>55732455</v>
      </c>
      <c r="BI221" s="27"/>
      <c r="BJ221" s="11" t="s">
        <v>391</v>
      </c>
      <c r="BK221" s="11" t="str">
        <f t="shared" si="57"/>
        <v>-</v>
      </c>
      <c r="BL221" s="11"/>
    </row>
    <row r="222" spans="1:64" x14ac:dyDescent="0.25">
      <c r="A222" s="3" t="s">
        <v>74</v>
      </c>
      <c r="B222" s="4">
        <v>221</v>
      </c>
      <c r="C222" s="3" t="s">
        <v>140</v>
      </c>
      <c r="D222" s="3" t="s">
        <v>7208</v>
      </c>
      <c r="E222" s="3" t="s">
        <v>7484</v>
      </c>
      <c r="F222" s="3"/>
      <c r="G222" s="3"/>
      <c r="H222" s="3"/>
      <c r="I222" s="3"/>
      <c r="J222" s="3"/>
      <c r="K222" s="3" t="s">
        <v>123</v>
      </c>
      <c r="L222" s="3" t="s">
        <v>77</v>
      </c>
      <c r="M222" s="3" t="s">
        <v>158</v>
      </c>
      <c r="N222" s="5">
        <v>43871</v>
      </c>
      <c r="O222" s="3"/>
      <c r="P222" s="3">
        <f t="shared" ca="1" si="46"/>
        <v>-1692</v>
      </c>
      <c r="Q222" s="5">
        <v>43876</v>
      </c>
      <c r="R222" s="3" t="s">
        <v>133</v>
      </c>
      <c r="S222" s="3"/>
      <c r="T222" s="3" t="s">
        <v>131</v>
      </c>
      <c r="U222" s="3" t="str">
        <f t="shared" si="47"/>
        <v>Contractuel</v>
      </c>
      <c r="V222" s="5">
        <v>43871</v>
      </c>
      <c r="W222" s="5">
        <v>43890</v>
      </c>
      <c r="Z222" s="5">
        <v>43871</v>
      </c>
      <c r="AA222" s="3">
        <f t="shared" si="48"/>
        <v>2</v>
      </c>
      <c r="AB222" s="3">
        <f t="shared" si="49"/>
        <v>2020</v>
      </c>
      <c r="AC222" s="3">
        <f t="shared" si="50"/>
        <v>2024</v>
      </c>
      <c r="AD222" s="7">
        <f t="shared" ca="1" si="51"/>
        <v>4.6861111111111109</v>
      </c>
      <c r="AE222" s="7" t="str">
        <f t="shared" ca="1" si="58"/>
        <v>&gt; 4</v>
      </c>
      <c r="AF222" s="5">
        <v>28360</v>
      </c>
      <c r="AG222" s="8">
        <f t="shared" ca="1" si="52"/>
        <v>47.183561643835617</v>
      </c>
      <c r="AH222" s="7" t="str">
        <f t="shared" ca="1" si="53"/>
        <v>&gt;45&lt; 55</v>
      </c>
      <c r="AI222" s="9">
        <v>12596472</v>
      </c>
      <c r="AJ222" s="10" t="s">
        <v>159</v>
      </c>
      <c r="AK222" s="9" t="s">
        <v>943</v>
      </c>
      <c r="AL222" s="5">
        <v>35221</v>
      </c>
      <c r="AM222" s="3" t="s">
        <v>93</v>
      </c>
      <c r="AN222" s="3" t="s">
        <v>65</v>
      </c>
      <c r="AO222" s="3">
        <v>3</v>
      </c>
      <c r="AQ222" s="11">
        <v>3</v>
      </c>
      <c r="AR222" s="11">
        <v>1</v>
      </c>
      <c r="AS222" s="12">
        <f t="shared" si="54"/>
        <v>44236.25</v>
      </c>
      <c r="AT222" s="11" t="s">
        <v>135</v>
      </c>
      <c r="AU222" s="9">
        <v>3.1930000000000001</v>
      </c>
      <c r="AV222" s="14" t="s">
        <v>79</v>
      </c>
      <c r="AW222" s="15" t="s">
        <v>944</v>
      </c>
      <c r="AX222" s="16">
        <v>80055938500</v>
      </c>
      <c r="AY222" s="14">
        <v>93</v>
      </c>
      <c r="AZ222" s="11" t="s">
        <v>128</v>
      </c>
      <c r="BA222" s="17" t="str">
        <f t="shared" si="55"/>
        <v>04032118005593850093</v>
      </c>
      <c r="BB222" s="26">
        <f t="shared" si="56"/>
        <v>20</v>
      </c>
      <c r="BC222" s="11" t="s">
        <v>945</v>
      </c>
      <c r="BD222" s="11" t="s">
        <v>73</v>
      </c>
      <c r="BE222" s="11"/>
      <c r="BF222" s="5"/>
      <c r="BG222" s="27">
        <v>22769862</v>
      </c>
      <c r="BH222" s="27">
        <v>24299857</v>
      </c>
      <c r="BI222" s="27"/>
      <c r="BJ222" s="11" t="s">
        <v>946</v>
      </c>
      <c r="BK222" s="11" t="str">
        <f t="shared" si="57"/>
        <v>-</v>
      </c>
      <c r="BL222" s="11"/>
    </row>
    <row r="223" spans="1:64" x14ac:dyDescent="0.25">
      <c r="A223" s="3" t="s">
        <v>56</v>
      </c>
      <c r="B223" s="4">
        <v>222</v>
      </c>
      <c r="C223" s="3" t="s">
        <v>57</v>
      </c>
      <c r="D223" s="3" t="s">
        <v>7485</v>
      </c>
      <c r="E223" s="3" t="s">
        <v>7486</v>
      </c>
      <c r="F223" s="3"/>
      <c r="G223" s="3"/>
      <c r="H223" s="3"/>
      <c r="I223" s="3"/>
      <c r="J223" s="3" t="s">
        <v>157</v>
      </c>
      <c r="K223" s="3" t="s">
        <v>59</v>
      </c>
      <c r="L223" s="3" t="s">
        <v>89</v>
      </c>
      <c r="M223" s="3" t="s">
        <v>125</v>
      </c>
      <c r="N223" s="5">
        <v>43873</v>
      </c>
      <c r="O223" s="5"/>
      <c r="P223" s="3" t="str">
        <f t="shared" ca="1" si="46"/>
        <v/>
      </c>
      <c r="Q223" s="5"/>
      <c r="R223" s="3"/>
      <c r="S223" s="5"/>
      <c r="T223" s="6" t="s">
        <v>61</v>
      </c>
      <c r="U223" s="3" t="str">
        <f t="shared" si="47"/>
        <v>Titulaire</v>
      </c>
      <c r="Z223" s="5">
        <v>43873</v>
      </c>
      <c r="AA223" s="3">
        <f t="shared" si="48"/>
        <v>2</v>
      </c>
      <c r="AB223" s="3">
        <f t="shared" si="49"/>
        <v>2020</v>
      </c>
      <c r="AC223" s="3">
        <f t="shared" si="50"/>
        <v>2024</v>
      </c>
      <c r="AD223" s="7">
        <f t="shared" ca="1" si="51"/>
        <v>4.6805555555555554</v>
      </c>
      <c r="AE223" s="7" t="str">
        <f t="shared" ca="1" si="58"/>
        <v>&gt; 4</v>
      </c>
      <c r="AF223" s="5">
        <v>28413</v>
      </c>
      <c r="AG223" s="8">
        <f t="shared" ca="1" si="52"/>
        <v>47.038356164383565</v>
      </c>
      <c r="AH223" s="7" t="str">
        <f t="shared" ca="1" si="53"/>
        <v>&gt;45&lt; 55</v>
      </c>
      <c r="AI223" s="9">
        <v>12498424</v>
      </c>
      <c r="AJ223" s="37" t="s">
        <v>179</v>
      </c>
      <c r="AK223" s="9" t="s">
        <v>947</v>
      </c>
      <c r="AL223" s="5">
        <v>39258</v>
      </c>
      <c r="AM223" s="3" t="s">
        <v>64</v>
      </c>
      <c r="AN223" s="3" t="s">
        <v>65</v>
      </c>
      <c r="AO223" s="3">
        <v>5</v>
      </c>
      <c r="AQ223">
        <v>14</v>
      </c>
      <c r="AR223" s="11">
        <v>3</v>
      </c>
      <c r="AS223" s="12">
        <f t="shared" si="54"/>
        <v>44968.75</v>
      </c>
      <c r="AT223" s="11" t="s">
        <v>66</v>
      </c>
      <c r="AU223" s="13">
        <v>2100</v>
      </c>
      <c r="AV223" s="14" t="s">
        <v>161</v>
      </c>
      <c r="AW223" s="15" t="s">
        <v>948</v>
      </c>
      <c r="AX223" s="16" t="s">
        <v>949</v>
      </c>
      <c r="AY223" s="14" t="s">
        <v>326</v>
      </c>
      <c r="AZ223" s="11" t="s">
        <v>164</v>
      </c>
      <c r="BA223" s="17" t="str">
        <f t="shared" si="55"/>
        <v>25015000000059614755</v>
      </c>
      <c r="BB223" s="26">
        <f t="shared" si="56"/>
        <v>20</v>
      </c>
      <c r="BC223" s="19" t="s">
        <v>950</v>
      </c>
      <c r="BD223" s="20" t="s">
        <v>100</v>
      </c>
      <c r="BE223" s="11"/>
      <c r="BF223" s="5"/>
      <c r="BG223" s="27">
        <v>23536361</v>
      </c>
      <c r="BH223" s="27"/>
      <c r="BI223" s="27">
        <v>98139383</v>
      </c>
      <c r="BJ223" s="11" t="s">
        <v>951</v>
      </c>
      <c r="BK223" s="11" t="str">
        <f t="shared" si="57"/>
        <v>CADRE</v>
      </c>
      <c r="BL223" s="11"/>
    </row>
    <row r="224" spans="1:64" x14ac:dyDescent="0.25">
      <c r="A224" s="3" t="s">
        <v>74</v>
      </c>
      <c r="B224" s="4">
        <v>223</v>
      </c>
      <c r="C224" s="3" t="s">
        <v>140</v>
      </c>
      <c r="D224" s="3" t="s">
        <v>7487</v>
      </c>
      <c r="E224" s="3" t="s">
        <v>7488</v>
      </c>
      <c r="F224" s="3"/>
      <c r="G224" s="3"/>
      <c r="H224" s="3"/>
      <c r="I224" s="3"/>
      <c r="J224" s="3"/>
      <c r="K224" s="3" t="s">
        <v>123</v>
      </c>
      <c r="L224" s="3" t="s">
        <v>77</v>
      </c>
      <c r="M224" s="3" t="s">
        <v>158</v>
      </c>
      <c r="N224" s="5">
        <v>43878</v>
      </c>
      <c r="O224" s="3"/>
      <c r="P224" s="3">
        <f t="shared" ca="1" si="46"/>
        <v>-1692</v>
      </c>
      <c r="Q224" s="5">
        <v>43881</v>
      </c>
      <c r="R224" s="3" t="s">
        <v>133</v>
      </c>
      <c r="S224" s="3"/>
      <c r="T224" s="3" t="s">
        <v>131</v>
      </c>
      <c r="U224" s="3" t="str">
        <f t="shared" si="47"/>
        <v>Contractuel</v>
      </c>
      <c r="V224" s="5">
        <v>43878</v>
      </c>
      <c r="W224" s="5">
        <v>43890</v>
      </c>
      <c r="Z224" s="5">
        <v>43878</v>
      </c>
      <c r="AA224" s="3">
        <f t="shared" si="48"/>
        <v>2</v>
      </c>
      <c r="AB224" s="3">
        <f t="shared" si="49"/>
        <v>2020</v>
      </c>
      <c r="AC224" s="3">
        <f t="shared" si="50"/>
        <v>2024</v>
      </c>
      <c r="AD224" s="7">
        <f t="shared" ca="1" si="51"/>
        <v>4.666666666666667</v>
      </c>
      <c r="AE224" s="7" t="str">
        <f t="shared" ca="1" si="58"/>
        <v>&gt; 4</v>
      </c>
      <c r="AF224" s="5">
        <v>33849</v>
      </c>
      <c r="AG224" s="8">
        <f t="shared" ca="1" si="52"/>
        <v>32.145205479452052</v>
      </c>
      <c r="AH224" s="7" t="str">
        <f t="shared" ca="1" si="53"/>
        <v>&gt;25&lt; 35</v>
      </c>
      <c r="AI224" s="9">
        <v>16925584</v>
      </c>
      <c r="AJ224" s="10" t="s">
        <v>79</v>
      </c>
      <c r="AK224" s="9" t="s">
        <v>952</v>
      </c>
      <c r="AL224" s="5">
        <v>40850</v>
      </c>
      <c r="AM224" s="3" t="s">
        <v>93</v>
      </c>
      <c r="AN224" s="3" t="s">
        <v>65</v>
      </c>
      <c r="AO224" s="3">
        <v>1</v>
      </c>
      <c r="AQ224" s="11">
        <v>3</v>
      </c>
      <c r="AR224" s="11">
        <v>1</v>
      </c>
      <c r="AS224" s="12">
        <f t="shared" si="54"/>
        <v>44243.25</v>
      </c>
      <c r="AT224" s="11" t="s">
        <v>135</v>
      </c>
      <c r="AU224" s="9">
        <v>3.1930000000000001</v>
      </c>
      <c r="AV224" s="14" t="s">
        <v>126</v>
      </c>
      <c r="AW224" s="15" t="s">
        <v>953</v>
      </c>
      <c r="AX224" s="16">
        <v>55105500367</v>
      </c>
      <c r="AY224" s="14">
        <v>62</v>
      </c>
      <c r="AZ224" s="11" t="s">
        <v>145</v>
      </c>
      <c r="BA224" s="17" t="str">
        <f t="shared" si="55"/>
        <v>07097015510550036762</v>
      </c>
      <c r="BB224" s="26">
        <f t="shared" si="56"/>
        <v>20</v>
      </c>
      <c r="BC224" s="11" t="s">
        <v>954</v>
      </c>
      <c r="BD224" s="11" t="s">
        <v>277</v>
      </c>
      <c r="BE224" s="11">
        <v>2021</v>
      </c>
      <c r="BF224" s="5"/>
      <c r="BG224" s="27">
        <v>29719858</v>
      </c>
      <c r="BH224" s="27">
        <v>28842204</v>
      </c>
      <c r="BI224" s="27"/>
      <c r="BJ224" s="11" t="s">
        <v>300</v>
      </c>
      <c r="BK224" s="11" t="str">
        <f t="shared" si="57"/>
        <v>-</v>
      </c>
      <c r="BL224" s="11"/>
    </row>
    <row r="225" spans="1:64" x14ac:dyDescent="0.25">
      <c r="A225" s="3" t="s">
        <v>74</v>
      </c>
      <c r="B225" s="4">
        <v>224</v>
      </c>
      <c r="C225" s="3" t="s">
        <v>140</v>
      </c>
      <c r="D225" s="3" t="s">
        <v>7489</v>
      </c>
      <c r="E225" s="3" t="s">
        <v>7231</v>
      </c>
      <c r="F225" s="3"/>
      <c r="G225" s="3"/>
      <c r="H225" s="3"/>
      <c r="I225" s="3"/>
      <c r="J225" s="3"/>
      <c r="K225" s="3" t="s">
        <v>123</v>
      </c>
      <c r="L225" s="3" t="s">
        <v>77</v>
      </c>
      <c r="M225" s="3" t="s">
        <v>158</v>
      </c>
      <c r="N225" s="5">
        <v>43878</v>
      </c>
      <c r="O225" s="3"/>
      <c r="P225" s="3">
        <f t="shared" ca="1" si="46"/>
        <v>-1478</v>
      </c>
      <c r="Q225" s="5">
        <v>43952</v>
      </c>
      <c r="R225" s="3" t="s">
        <v>289</v>
      </c>
      <c r="S225" s="3"/>
      <c r="T225" s="3" t="s">
        <v>131</v>
      </c>
      <c r="U225" s="3" t="str">
        <f t="shared" si="47"/>
        <v>Contractuel</v>
      </c>
      <c r="V225" s="5">
        <v>44084</v>
      </c>
      <c r="W225" s="5">
        <v>44104</v>
      </c>
      <c r="Z225" s="5">
        <v>43878</v>
      </c>
      <c r="AA225" s="3">
        <f t="shared" si="48"/>
        <v>2</v>
      </c>
      <c r="AB225" s="3">
        <f t="shared" si="49"/>
        <v>2020</v>
      </c>
      <c r="AC225" s="3">
        <f t="shared" si="50"/>
        <v>2024</v>
      </c>
      <c r="AD225" s="7">
        <f t="shared" ca="1" si="51"/>
        <v>4.666666666666667</v>
      </c>
      <c r="AE225" s="7" t="str">
        <f t="shared" ca="1" si="58"/>
        <v>&gt; 4</v>
      </c>
      <c r="AF225" s="5">
        <v>31841</v>
      </c>
      <c r="AG225" s="8">
        <f t="shared" ca="1" si="52"/>
        <v>37.646575342465752</v>
      </c>
      <c r="AH225" s="7" t="str">
        <f t="shared" ca="1" si="53"/>
        <v>&gt;35&lt; 45</v>
      </c>
      <c r="AI225" s="45" t="s">
        <v>955</v>
      </c>
      <c r="AJ225" s="34"/>
      <c r="AK225" s="9" t="s">
        <v>956</v>
      </c>
      <c r="AL225" s="5">
        <v>37490</v>
      </c>
      <c r="AM225" s="3" t="s">
        <v>93</v>
      </c>
      <c r="AN225" s="3" t="s">
        <v>65</v>
      </c>
      <c r="AO225" s="3">
        <v>2</v>
      </c>
      <c r="AQ225" s="11">
        <v>3</v>
      </c>
      <c r="AR225" s="11">
        <v>1</v>
      </c>
      <c r="AS225" s="12">
        <f t="shared" si="54"/>
        <v>44243.25</v>
      </c>
      <c r="AT225" s="11" t="s">
        <v>135</v>
      </c>
      <c r="AU225" s="9">
        <v>3.1930000000000001</v>
      </c>
      <c r="AV225" s="14">
        <v>17</v>
      </c>
      <c r="AW225" s="15" t="s">
        <v>169</v>
      </c>
      <c r="AX225" s="16" t="s">
        <v>957</v>
      </c>
      <c r="AY225" s="14">
        <v>32</v>
      </c>
      <c r="AZ225" s="11" t="s">
        <v>171</v>
      </c>
      <c r="BA225" s="17" t="str">
        <f t="shared" si="55"/>
        <v>17001000000175352132</v>
      </c>
      <c r="BB225" s="26">
        <f t="shared" si="56"/>
        <v>20</v>
      </c>
      <c r="BC225" s="11" t="s">
        <v>958</v>
      </c>
      <c r="BD225" s="11" t="s">
        <v>300</v>
      </c>
      <c r="BE225" s="11">
        <v>2021</v>
      </c>
      <c r="BF225" s="5"/>
      <c r="BG225" s="27">
        <v>97917170</v>
      </c>
      <c r="BH225" s="27">
        <v>26500790</v>
      </c>
      <c r="BI225" s="27"/>
      <c r="BJ225" s="11" t="s">
        <v>300</v>
      </c>
      <c r="BK225" s="11" t="str">
        <f t="shared" si="57"/>
        <v>-</v>
      </c>
      <c r="BL225" s="11"/>
    </row>
    <row r="226" spans="1:64" x14ac:dyDescent="0.25">
      <c r="A226" s="3" t="s">
        <v>74</v>
      </c>
      <c r="B226" s="4">
        <v>225</v>
      </c>
      <c r="C226" s="3" t="s">
        <v>140</v>
      </c>
      <c r="D226" s="3" t="s">
        <v>7490</v>
      </c>
      <c r="E226" s="3" t="s">
        <v>7390</v>
      </c>
      <c r="F226" s="3"/>
      <c r="G226" s="3"/>
      <c r="H226" s="3"/>
      <c r="I226" s="3"/>
      <c r="J226" s="3" t="s">
        <v>228</v>
      </c>
      <c r="K226" s="3" t="s">
        <v>123</v>
      </c>
      <c r="L226" s="3" t="s">
        <v>77</v>
      </c>
      <c r="M226" s="3" t="s">
        <v>158</v>
      </c>
      <c r="N226" s="5">
        <v>44119</v>
      </c>
      <c r="O226" s="3" t="str">
        <f t="shared" ref="O226:O260" ca="1" si="59">IF(AD226&gt;=4,IF(T226="CDD","OK",""),"")</f>
        <v>OK</v>
      </c>
      <c r="P226" s="3">
        <f t="shared" ca="1" si="46"/>
        <v>-1296</v>
      </c>
      <c r="Q226" s="5">
        <v>44274</v>
      </c>
      <c r="R226" s="3" t="s">
        <v>296</v>
      </c>
      <c r="S226" s="3"/>
      <c r="T226" s="3" t="s">
        <v>131</v>
      </c>
      <c r="U226" s="3" t="str">
        <f t="shared" si="47"/>
        <v>Contractuel</v>
      </c>
      <c r="V226" s="5">
        <v>44228</v>
      </c>
      <c r="W226" s="5">
        <v>44286</v>
      </c>
      <c r="Z226" s="5">
        <v>44119</v>
      </c>
      <c r="AA226" s="3">
        <f t="shared" si="48"/>
        <v>10</v>
      </c>
      <c r="AB226" s="3">
        <f t="shared" si="49"/>
        <v>2020</v>
      </c>
      <c r="AC226" s="3">
        <f t="shared" si="50"/>
        <v>2024</v>
      </c>
      <c r="AD226" s="7">
        <f t="shared" ca="1" si="51"/>
        <v>4.0055555555555555</v>
      </c>
      <c r="AE226" s="7" t="str">
        <f t="shared" ca="1" si="58"/>
        <v>&gt; 4</v>
      </c>
      <c r="AF226" s="5">
        <v>30280</v>
      </c>
      <c r="AG226" s="8">
        <f t="shared" ca="1" si="52"/>
        <v>41.923287671232877</v>
      </c>
      <c r="AH226" s="7" t="str">
        <f t="shared" ca="1" si="53"/>
        <v>&gt;35&lt; 45</v>
      </c>
      <c r="AI226" s="9">
        <v>12380351</v>
      </c>
      <c r="AJ226" s="10" t="s">
        <v>126</v>
      </c>
      <c r="AK226" s="9" t="s">
        <v>959</v>
      </c>
      <c r="AL226" s="5">
        <v>36899</v>
      </c>
      <c r="AM226" s="3" t="s">
        <v>93</v>
      </c>
      <c r="AN226" s="3" t="s">
        <v>65</v>
      </c>
      <c r="AO226" s="3">
        <v>3</v>
      </c>
      <c r="AQ226" s="11">
        <v>3</v>
      </c>
      <c r="AR226" s="11">
        <v>1</v>
      </c>
      <c r="AS226" s="12">
        <f t="shared" si="54"/>
        <v>44484.25</v>
      </c>
      <c r="AT226" s="11" t="s">
        <v>135</v>
      </c>
      <c r="AU226" s="9">
        <v>3.1930000000000001</v>
      </c>
      <c r="AV226" s="14">
        <v>17</v>
      </c>
      <c r="AW226" s="15" t="s">
        <v>169</v>
      </c>
      <c r="AX226" s="16" t="s">
        <v>960</v>
      </c>
      <c r="AY226" s="14">
        <v>48</v>
      </c>
      <c r="AZ226" s="11" t="s">
        <v>171</v>
      </c>
      <c r="BA226" s="17" t="str">
        <f t="shared" si="55"/>
        <v>17001000000290707248</v>
      </c>
      <c r="BB226" s="26">
        <f t="shared" si="56"/>
        <v>20</v>
      </c>
      <c r="BC226" s="11" t="s">
        <v>958</v>
      </c>
      <c r="BD226" s="11" t="s">
        <v>300</v>
      </c>
      <c r="BE226" s="11">
        <v>2021</v>
      </c>
      <c r="BF226" s="5"/>
      <c r="BG226" s="27">
        <v>27373686</v>
      </c>
      <c r="BH226" s="27">
        <v>20021189</v>
      </c>
      <c r="BI226" s="27"/>
      <c r="BJ226" s="11" t="s">
        <v>300</v>
      </c>
      <c r="BK226" s="11" t="str">
        <f t="shared" si="57"/>
        <v>B-</v>
      </c>
      <c r="BL226" s="11"/>
    </row>
    <row r="227" spans="1:64" x14ac:dyDescent="0.25">
      <c r="A227" s="3" t="s">
        <v>74</v>
      </c>
      <c r="B227" s="4">
        <v>226</v>
      </c>
      <c r="C227" s="3" t="s">
        <v>140</v>
      </c>
      <c r="D227" s="3" t="s">
        <v>7436</v>
      </c>
      <c r="E227" s="3" t="s">
        <v>7491</v>
      </c>
      <c r="F227" s="3"/>
      <c r="G227" s="3"/>
      <c r="H227" s="3"/>
      <c r="I227" s="3"/>
      <c r="J227" s="3"/>
      <c r="K227" s="3" t="s">
        <v>123</v>
      </c>
      <c r="L227" s="3" t="s">
        <v>77</v>
      </c>
      <c r="M227" s="3" t="s">
        <v>158</v>
      </c>
      <c r="N227" s="5">
        <v>43878</v>
      </c>
      <c r="O227" s="3"/>
      <c r="P227" s="3">
        <f t="shared" ca="1" si="46"/>
        <v>-1631</v>
      </c>
      <c r="Q227" s="5">
        <v>43952</v>
      </c>
      <c r="R227" s="3" t="s">
        <v>289</v>
      </c>
      <c r="S227" s="3"/>
      <c r="T227" s="3" t="s">
        <v>131</v>
      </c>
      <c r="U227" s="3" t="str">
        <f t="shared" si="47"/>
        <v>Contractuel</v>
      </c>
      <c r="V227" s="5">
        <v>43922</v>
      </c>
      <c r="W227" s="5">
        <v>43951</v>
      </c>
      <c r="Z227" s="5">
        <v>43878</v>
      </c>
      <c r="AA227" s="3">
        <f t="shared" si="48"/>
        <v>2</v>
      </c>
      <c r="AB227" s="3">
        <f t="shared" si="49"/>
        <v>2020</v>
      </c>
      <c r="AC227" s="3">
        <f t="shared" si="50"/>
        <v>2024</v>
      </c>
      <c r="AD227" s="7">
        <f t="shared" ca="1" si="51"/>
        <v>4.666666666666667</v>
      </c>
      <c r="AE227" s="7" t="str">
        <f t="shared" ca="1" si="58"/>
        <v>&gt; 4</v>
      </c>
      <c r="AF227" s="5">
        <v>30590</v>
      </c>
      <c r="AG227" s="8">
        <f t="shared" ca="1" si="52"/>
        <v>41.073972602739723</v>
      </c>
      <c r="AH227" s="7" t="str">
        <f t="shared" ca="1" si="53"/>
        <v>&gt;35&lt; 45</v>
      </c>
      <c r="AI227" s="9">
        <v>12691974</v>
      </c>
      <c r="AJ227" s="10" t="s">
        <v>79</v>
      </c>
      <c r="AK227" s="9" t="s">
        <v>961</v>
      </c>
      <c r="AL227" s="5">
        <v>40114</v>
      </c>
      <c r="AM227" s="3" t="s">
        <v>93</v>
      </c>
      <c r="AN227" s="3" t="s">
        <v>65</v>
      </c>
      <c r="AO227" s="3">
        <v>3</v>
      </c>
      <c r="AQ227" s="11">
        <v>3</v>
      </c>
      <c r="AR227" s="11">
        <v>1</v>
      </c>
      <c r="AS227" s="12">
        <f t="shared" si="54"/>
        <v>44243.25</v>
      </c>
      <c r="AT227" s="11" t="s">
        <v>135</v>
      </c>
      <c r="AU227" s="9">
        <v>3.1930000000000001</v>
      </c>
      <c r="AV227" s="14">
        <v>17</v>
      </c>
      <c r="AW227" s="15" t="s">
        <v>169</v>
      </c>
      <c r="AX227" s="16" t="s">
        <v>962</v>
      </c>
      <c r="AY227" s="14">
        <v>43</v>
      </c>
      <c r="AZ227" s="11" t="s">
        <v>171</v>
      </c>
      <c r="BA227" s="17" t="str">
        <f t="shared" si="55"/>
        <v>17001000000093364143</v>
      </c>
      <c r="BB227" s="26">
        <f t="shared" si="56"/>
        <v>20</v>
      </c>
      <c r="BC227" s="11" t="s">
        <v>963</v>
      </c>
      <c r="BD227" s="11" t="s">
        <v>277</v>
      </c>
      <c r="BE227" s="11"/>
      <c r="BF227" s="5"/>
      <c r="BG227" s="27">
        <v>25283797</v>
      </c>
      <c r="BH227" s="27">
        <v>96428545</v>
      </c>
      <c r="BI227" s="27"/>
      <c r="BJ227" s="11" t="s">
        <v>300</v>
      </c>
      <c r="BK227" s="11" t="str">
        <f t="shared" si="57"/>
        <v>-</v>
      </c>
      <c r="BL227" s="11"/>
    </row>
    <row r="228" spans="1:64" x14ac:dyDescent="0.25">
      <c r="A228" s="3" t="s">
        <v>74</v>
      </c>
      <c r="B228" s="4">
        <v>227</v>
      </c>
      <c r="C228" s="3" t="s">
        <v>87</v>
      </c>
      <c r="D228" s="3" t="s">
        <v>7213</v>
      </c>
      <c r="E228" s="3" t="s">
        <v>7252</v>
      </c>
      <c r="F228" s="3"/>
      <c r="G228" s="3"/>
      <c r="H228" s="3"/>
      <c r="I228" s="3"/>
      <c r="J228" s="3" t="s">
        <v>157</v>
      </c>
      <c r="K228" s="3" t="s">
        <v>123</v>
      </c>
      <c r="L228" s="3" t="s">
        <v>77</v>
      </c>
      <c r="M228" s="3" t="s">
        <v>158</v>
      </c>
      <c r="N228" s="5">
        <v>43878</v>
      </c>
      <c r="O228" s="3"/>
      <c r="P228" s="3">
        <f t="shared" ca="1" si="46"/>
        <v>-962</v>
      </c>
      <c r="Q228" s="5">
        <v>44600</v>
      </c>
      <c r="R228" s="3" t="s">
        <v>296</v>
      </c>
      <c r="S228" s="3"/>
      <c r="T228" s="3" t="s">
        <v>131</v>
      </c>
      <c r="U228" s="3" t="str">
        <f t="shared" si="47"/>
        <v>Contractuel</v>
      </c>
      <c r="V228" s="5">
        <v>44562</v>
      </c>
      <c r="W228" s="5">
        <v>44620</v>
      </c>
      <c r="Z228" s="5">
        <v>43878</v>
      </c>
      <c r="AA228" s="3">
        <f t="shared" si="48"/>
        <v>2</v>
      </c>
      <c r="AB228" s="3">
        <f t="shared" si="49"/>
        <v>2020</v>
      </c>
      <c r="AC228" s="3">
        <f t="shared" si="50"/>
        <v>2024</v>
      </c>
      <c r="AD228" s="7">
        <f t="shared" ca="1" si="51"/>
        <v>4.666666666666667</v>
      </c>
      <c r="AE228" s="7" t="str">
        <f t="shared" ca="1" si="58"/>
        <v>&gt; 4</v>
      </c>
      <c r="AF228" s="5">
        <v>35132</v>
      </c>
      <c r="AG228" s="8">
        <f t="shared" ca="1" si="52"/>
        <v>28.63013698630137</v>
      </c>
      <c r="AH228" s="7" t="str">
        <f t="shared" ca="1" si="53"/>
        <v>&gt;25&lt; 35</v>
      </c>
      <c r="AI228" s="9">
        <v>17053009</v>
      </c>
      <c r="AJ228" s="10" t="s">
        <v>62</v>
      </c>
      <c r="AK228" s="9">
        <v>11651265</v>
      </c>
      <c r="AL228" s="5">
        <v>41692</v>
      </c>
      <c r="AM228" s="3" t="s">
        <v>93</v>
      </c>
      <c r="AN228" s="3" t="s">
        <v>94</v>
      </c>
      <c r="AO228" s="3"/>
      <c r="AQ228" s="11">
        <v>3</v>
      </c>
      <c r="AR228" s="11">
        <v>2</v>
      </c>
      <c r="AS228" s="12">
        <f t="shared" si="54"/>
        <v>44608.5</v>
      </c>
      <c r="AT228" s="11" t="s">
        <v>135</v>
      </c>
      <c r="AU228" s="9">
        <v>3.1930000000000001</v>
      </c>
      <c r="AV228" s="14" t="s">
        <v>161</v>
      </c>
      <c r="AW228" s="15" t="s">
        <v>713</v>
      </c>
      <c r="AX228" s="16" t="s">
        <v>964</v>
      </c>
      <c r="AY228" s="14" t="s">
        <v>965</v>
      </c>
      <c r="AZ228" s="11" t="s">
        <v>164</v>
      </c>
      <c r="BA228" s="17" t="str">
        <f t="shared" si="55"/>
        <v>25024000000071870397</v>
      </c>
      <c r="BB228" s="26">
        <f t="shared" si="56"/>
        <v>20</v>
      </c>
      <c r="BC228" s="31" t="s">
        <v>966</v>
      </c>
      <c r="BD228" s="11" t="s">
        <v>233</v>
      </c>
      <c r="BE228" s="11">
        <v>1095</v>
      </c>
      <c r="BF228" s="5"/>
      <c r="BG228" s="21">
        <v>27626806</v>
      </c>
      <c r="BH228" s="21">
        <v>24912799</v>
      </c>
      <c r="BI228" s="27"/>
      <c r="BJ228" s="11" t="s">
        <v>967</v>
      </c>
      <c r="BK228" s="11" t="str">
        <f t="shared" si="57"/>
        <v>A-</v>
      </c>
      <c r="BL228" s="11"/>
    </row>
    <row r="229" spans="1:64" x14ac:dyDescent="0.25">
      <c r="A229" s="3" t="s">
        <v>74</v>
      </c>
      <c r="B229" s="4">
        <v>228</v>
      </c>
      <c r="C229" s="3" t="s">
        <v>140</v>
      </c>
      <c r="D229" s="3" t="s">
        <v>7492</v>
      </c>
      <c r="E229" s="3" t="s">
        <v>7205</v>
      </c>
      <c r="F229" s="3"/>
      <c r="G229" s="3"/>
      <c r="H229" s="3"/>
      <c r="I229" s="3"/>
      <c r="J229" s="3"/>
      <c r="K229" s="3" t="s">
        <v>123</v>
      </c>
      <c r="L229" s="3" t="s">
        <v>77</v>
      </c>
      <c r="M229" s="3" t="s">
        <v>158</v>
      </c>
      <c r="N229" s="5">
        <v>43878</v>
      </c>
      <c r="O229" s="3"/>
      <c r="P229" s="3">
        <f t="shared" ca="1" si="46"/>
        <v>-1631</v>
      </c>
      <c r="Q229" s="5">
        <v>43952</v>
      </c>
      <c r="R229" s="3" t="s">
        <v>289</v>
      </c>
      <c r="S229" s="3"/>
      <c r="T229" s="3" t="s">
        <v>131</v>
      </c>
      <c r="U229" s="3" t="str">
        <f t="shared" si="47"/>
        <v>Contractuel</v>
      </c>
      <c r="V229" s="5">
        <v>43922</v>
      </c>
      <c r="W229" s="5">
        <v>43951</v>
      </c>
      <c r="Z229" s="5">
        <v>43878</v>
      </c>
      <c r="AA229" s="3">
        <f t="shared" si="48"/>
        <v>2</v>
      </c>
      <c r="AB229" s="3">
        <f t="shared" si="49"/>
        <v>2020</v>
      </c>
      <c r="AC229" s="3">
        <f t="shared" si="50"/>
        <v>2024</v>
      </c>
      <c r="AD229" s="7">
        <f t="shared" ca="1" si="51"/>
        <v>4.666666666666667</v>
      </c>
      <c r="AE229" s="7" t="str">
        <f t="shared" ca="1" si="58"/>
        <v>&gt; 4</v>
      </c>
      <c r="AF229" s="5">
        <v>33416</v>
      </c>
      <c r="AG229" s="8">
        <f t="shared" ca="1" si="52"/>
        <v>33.331506849315069</v>
      </c>
      <c r="AH229" s="7" t="str">
        <f t="shared" ca="1" si="53"/>
        <v>&gt;25&lt; 35</v>
      </c>
      <c r="AI229" s="9">
        <v>16304919</v>
      </c>
      <c r="AJ229" s="10" t="s">
        <v>67</v>
      </c>
      <c r="AK229" s="9" t="s">
        <v>968</v>
      </c>
      <c r="AL229" s="5">
        <v>40136</v>
      </c>
      <c r="AM229" s="3" t="s">
        <v>93</v>
      </c>
      <c r="AN229" s="3" t="s">
        <v>65</v>
      </c>
      <c r="AO229" s="3">
        <v>1</v>
      </c>
      <c r="AQ229" s="11">
        <v>3</v>
      </c>
      <c r="AR229" s="11">
        <v>1</v>
      </c>
      <c r="AS229" s="12">
        <f t="shared" si="54"/>
        <v>44243.25</v>
      </c>
      <c r="AT229" s="11" t="s">
        <v>135</v>
      </c>
      <c r="AU229" s="9">
        <v>3.1930000000000001</v>
      </c>
      <c r="AV229" s="14" t="s">
        <v>91</v>
      </c>
      <c r="AW229" s="15" t="s">
        <v>469</v>
      </c>
      <c r="AX229" s="16" t="s">
        <v>969</v>
      </c>
      <c r="AY229" s="14">
        <v>47</v>
      </c>
      <c r="AZ229" s="11" t="s">
        <v>191</v>
      </c>
      <c r="BA229" s="17" t="str">
        <f t="shared" si="55"/>
        <v>05046000114501323947</v>
      </c>
      <c r="BB229" s="26">
        <f t="shared" si="56"/>
        <v>20</v>
      </c>
      <c r="BC229" s="11" t="s">
        <v>970</v>
      </c>
      <c r="BD229" s="11" t="s">
        <v>233</v>
      </c>
      <c r="BE229" s="11">
        <v>1095</v>
      </c>
      <c r="BF229" s="5"/>
      <c r="BG229" s="27">
        <v>97024198</v>
      </c>
      <c r="BH229" s="27">
        <v>97023155</v>
      </c>
      <c r="BI229" s="27"/>
      <c r="BJ229" s="11" t="s">
        <v>233</v>
      </c>
      <c r="BK229" s="11" t="str">
        <f t="shared" si="57"/>
        <v>-</v>
      </c>
      <c r="BL229" s="11"/>
    </row>
    <row r="230" spans="1:64" x14ac:dyDescent="0.25">
      <c r="A230" s="3" t="s">
        <v>74</v>
      </c>
      <c r="B230" s="4">
        <v>229</v>
      </c>
      <c r="C230" s="3" t="s">
        <v>87</v>
      </c>
      <c r="D230" s="3" t="s">
        <v>7493</v>
      </c>
      <c r="E230" s="3" t="s">
        <v>7494</v>
      </c>
      <c r="F230" s="3"/>
      <c r="G230" s="3"/>
      <c r="H230" s="3"/>
      <c r="I230" s="3"/>
      <c r="J230" s="3" t="s">
        <v>228</v>
      </c>
      <c r="K230" s="3" t="s">
        <v>123</v>
      </c>
      <c r="L230" s="3" t="s">
        <v>77</v>
      </c>
      <c r="M230" s="3" t="s">
        <v>158</v>
      </c>
      <c r="N230" s="5">
        <v>43878</v>
      </c>
      <c r="O230" s="3"/>
      <c r="P230" s="3">
        <f t="shared" ca="1" si="46"/>
        <v>-809</v>
      </c>
      <c r="Q230" s="5">
        <v>44712</v>
      </c>
      <c r="R230" s="50" t="s">
        <v>124</v>
      </c>
      <c r="S230" s="3" t="s">
        <v>971</v>
      </c>
      <c r="T230" s="3" t="s">
        <v>131</v>
      </c>
      <c r="U230" s="3" t="str">
        <f t="shared" si="47"/>
        <v>Contractuel</v>
      </c>
      <c r="V230" s="5">
        <v>44593</v>
      </c>
      <c r="W230" s="5">
        <v>44773</v>
      </c>
      <c r="Z230" s="5">
        <v>43878</v>
      </c>
      <c r="AA230" s="3">
        <f t="shared" si="48"/>
        <v>2</v>
      </c>
      <c r="AB230" s="3">
        <f t="shared" si="49"/>
        <v>2020</v>
      </c>
      <c r="AC230" s="3">
        <f t="shared" si="50"/>
        <v>2024</v>
      </c>
      <c r="AD230" s="7">
        <f t="shared" ca="1" si="51"/>
        <v>4.666666666666667</v>
      </c>
      <c r="AE230" s="7" t="str">
        <f t="shared" ca="1" si="58"/>
        <v>&gt; 4</v>
      </c>
      <c r="AF230" s="5">
        <v>34023</v>
      </c>
      <c r="AG230" s="8">
        <f t="shared" ca="1" si="52"/>
        <v>31.668493150684931</v>
      </c>
      <c r="AH230" s="7" t="str">
        <f t="shared" ca="1" si="53"/>
        <v>&gt;25&lt; 35</v>
      </c>
      <c r="AI230" s="9">
        <v>16796271</v>
      </c>
      <c r="AJ230" s="10" t="s">
        <v>126</v>
      </c>
      <c r="AK230" s="9">
        <v>13002399</v>
      </c>
      <c r="AL230" s="5">
        <v>41243</v>
      </c>
      <c r="AM230" s="3" t="s">
        <v>93</v>
      </c>
      <c r="AN230" s="3" t="s">
        <v>94</v>
      </c>
      <c r="AO230" s="3"/>
      <c r="AQ230" s="11">
        <v>3</v>
      </c>
      <c r="AR230" s="11">
        <v>2</v>
      </c>
      <c r="AS230" s="12">
        <f t="shared" si="54"/>
        <v>44608.5</v>
      </c>
      <c r="AT230" s="11" t="s">
        <v>135</v>
      </c>
      <c r="AU230" s="9">
        <v>3.1930000000000001</v>
      </c>
      <c r="AV230" s="14" t="s">
        <v>126</v>
      </c>
      <c r="AW230" s="15" t="s">
        <v>854</v>
      </c>
      <c r="AX230" s="16" t="s">
        <v>972</v>
      </c>
      <c r="AY230" s="14" t="s">
        <v>574</v>
      </c>
      <c r="AZ230" s="11" t="s">
        <v>145</v>
      </c>
      <c r="BA230" s="17" t="str">
        <f t="shared" si="55"/>
        <v>07043010112162237662</v>
      </c>
      <c r="BB230" s="26">
        <f t="shared" si="56"/>
        <v>20</v>
      </c>
      <c r="BC230" s="31" t="s">
        <v>973</v>
      </c>
      <c r="BD230" s="11" t="s">
        <v>233</v>
      </c>
      <c r="BE230" s="11">
        <v>1095</v>
      </c>
      <c r="BF230" s="5"/>
      <c r="BG230" s="27">
        <v>24805227</v>
      </c>
      <c r="BH230" s="27">
        <v>54007785</v>
      </c>
      <c r="BI230" s="27"/>
      <c r="BJ230" s="11" t="s">
        <v>233</v>
      </c>
      <c r="BK230" s="11" t="str">
        <f t="shared" si="57"/>
        <v>B-</v>
      </c>
      <c r="BL230" s="11"/>
    </row>
    <row r="231" spans="1:64" x14ac:dyDescent="0.25">
      <c r="A231" s="3" t="s">
        <v>74</v>
      </c>
      <c r="B231" s="4">
        <v>230</v>
      </c>
      <c r="C231" s="3" t="s">
        <v>87</v>
      </c>
      <c r="D231" s="3" t="s">
        <v>7264</v>
      </c>
      <c r="E231" s="3" t="s">
        <v>7495</v>
      </c>
      <c r="F231" s="3"/>
      <c r="G231" s="3"/>
      <c r="H231" s="3"/>
      <c r="I231" s="3"/>
      <c r="J231" s="3"/>
      <c r="K231" s="3" t="s">
        <v>123</v>
      </c>
      <c r="L231" s="3" t="s">
        <v>77</v>
      </c>
      <c r="M231" s="3" t="s">
        <v>158</v>
      </c>
      <c r="N231" s="5">
        <v>43878</v>
      </c>
      <c r="O231" s="3"/>
      <c r="P231" s="3">
        <f t="shared" ca="1" si="46"/>
        <v>-1478</v>
      </c>
      <c r="Q231" s="5">
        <v>43981</v>
      </c>
      <c r="R231" s="3" t="s">
        <v>289</v>
      </c>
      <c r="S231" s="3"/>
      <c r="T231" s="3" t="s">
        <v>131</v>
      </c>
      <c r="U231" s="3" t="str">
        <f t="shared" si="47"/>
        <v>Contractuel</v>
      </c>
      <c r="V231" s="5">
        <v>44081</v>
      </c>
      <c r="W231" s="5">
        <v>44104</v>
      </c>
      <c r="Z231" s="5">
        <v>43878</v>
      </c>
      <c r="AA231" s="3">
        <f t="shared" si="48"/>
        <v>2</v>
      </c>
      <c r="AB231" s="3">
        <f t="shared" si="49"/>
        <v>2020</v>
      </c>
      <c r="AC231" s="3">
        <f t="shared" si="50"/>
        <v>2024</v>
      </c>
      <c r="AD231" s="7">
        <f t="shared" ca="1" si="51"/>
        <v>4.666666666666667</v>
      </c>
      <c r="AE231" s="7" t="str">
        <f t="shared" ca="1" si="58"/>
        <v>&gt; 4</v>
      </c>
      <c r="AF231" s="5">
        <v>31447</v>
      </c>
      <c r="AG231" s="8">
        <f t="shared" ca="1" si="52"/>
        <v>38.726027397260275</v>
      </c>
      <c r="AH231" s="7" t="str">
        <f t="shared" ca="1" si="53"/>
        <v>&gt;35&lt; 45</v>
      </c>
      <c r="AI231" s="9">
        <v>12499228</v>
      </c>
      <c r="AJ231" s="10" t="s">
        <v>102</v>
      </c>
      <c r="AK231" s="9" t="s">
        <v>974</v>
      </c>
      <c r="AL231" s="5">
        <v>37522</v>
      </c>
      <c r="AM231" s="3" t="s">
        <v>93</v>
      </c>
      <c r="AN231" s="3" t="s">
        <v>94</v>
      </c>
      <c r="AO231" s="3"/>
      <c r="AQ231" s="11">
        <v>3</v>
      </c>
      <c r="AR231" s="11">
        <v>1</v>
      </c>
      <c r="AS231" s="12">
        <f t="shared" si="54"/>
        <v>44243.25</v>
      </c>
      <c r="AT231" s="11" t="s">
        <v>135</v>
      </c>
      <c r="AU231" s="9">
        <v>3.1930000000000001</v>
      </c>
      <c r="AV231" s="14" t="s">
        <v>91</v>
      </c>
      <c r="AW231" s="15" t="s">
        <v>469</v>
      </c>
      <c r="AX231" s="16" t="s">
        <v>975</v>
      </c>
      <c r="AY231" s="14">
        <v>60</v>
      </c>
      <c r="AZ231" s="11" t="s">
        <v>191</v>
      </c>
      <c r="BA231" s="17" t="str">
        <f t="shared" si="55"/>
        <v>05046000114501297660</v>
      </c>
      <c r="BB231" s="26">
        <f t="shared" si="56"/>
        <v>20</v>
      </c>
      <c r="BC231" s="11" t="s">
        <v>976</v>
      </c>
      <c r="BD231" s="11" t="s">
        <v>233</v>
      </c>
      <c r="BE231" s="11">
        <v>1095</v>
      </c>
      <c r="BF231" s="5"/>
      <c r="BG231" s="27">
        <v>26750966</v>
      </c>
      <c r="BH231" s="27">
        <v>24140429</v>
      </c>
      <c r="BI231" s="27"/>
      <c r="BJ231" s="11" t="s">
        <v>320</v>
      </c>
      <c r="BK231" s="11" t="str">
        <f t="shared" si="57"/>
        <v>-</v>
      </c>
      <c r="BL231" s="11"/>
    </row>
    <row r="232" spans="1:64" x14ac:dyDescent="0.25">
      <c r="A232" s="3" t="s">
        <v>74</v>
      </c>
      <c r="B232" s="4">
        <v>231</v>
      </c>
      <c r="C232" s="3" t="s">
        <v>87</v>
      </c>
      <c r="D232" s="3" t="s">
        <v>7469</v>
      </c>
      <c r="E232" s="3" t="s">
        <v>7432</v>
      </c>
      <c r="F232" s="3"/>
      <c r="G232" s="3"/>
      <c r="H232" s="3"/>
      <c r="I232" s="3"/>
      <c r="J232" s="3" t="s">
        <v>157</v>
      </c>
      <c r="K232" s="3" t="s">
        <v>123</v>
      </c>
      <c r="L232" s="3" t="s">
        <v>77</v>
      </c>
      <c r="M232" s="3" t="s">
        <v>158</v>
      </c>
      <c r="N232" s="5">
        <v>43878</v>
      </c>
      <c r="O232" s="3"/>
      <c r="P232" s="3">
        <f t="shared" ca="1" si="46"/>
        <v>-962</v>
      </c>
      <c r="Q232" s="5">
        <v>44596</v>
      </c>
      <c r="R232" s="3" t="s">
        <v>133</v>
      </c>
      <c r="S232" s="3"/>
      <c r="T232" s="3" t="s">
        <v>131</v>
      </c>
      <c r="U232" s="3" t="str">
        <f t="shared" si="47"/>
        <v>Contractuel</v>
      </c>
      <c r="V232" s="5">
        <v>44562</v>
      </c>
      <c r="W232" s="5">
        <v>44620</v>
      </c>
      <c r="Z232" s="5">
        <v>43878</v>
      </c>
      <c r="AA232" s="3">
        <f t="shared" si="48"/>
        <v>2</v>
      </c>
      <c r="AB232" s="3">
        <f t="shared" si="49"/>
        <v>2020</v>
      </c>
      <c r="AC232" s="3">
        <f t="shared" si="50"/>
        <v>2024</v>
      </c>
      <c r="AD232" s="7">
        <f t="shared" ca="1" si="51"/>
        <v>4.666666666666667</v>
      </c>
      <c r="AE232" s="7" t="str">
        <f t="shared" ca="1" si="58"/>
        <v>&gt; 4</v>
      </c>
      <c r="AF232" s="5">
        <v>32879</v>
      </c>
      <c r="AG232" s="8">
        <f t="shared" ca="1" si="52"/>
        <v>34.802739726027397</v>
      </c>
      <c r="AH232" s="7" t="str">
        <f t="shared" ca="1" si="53"/>
        <v>&gt;25&lt; 35</v>
      </c>
      <c r="AI232" s="9">
        <v>16068547</v>
      </c>
      <c r="AJ232" s="10" t="s">
        <v>141</v>
      </c>
      <c r="AK232" s="9" t="s">
        <v>977</v>
      </c>
      <c r="AL232" s="5">
        <v>39632</v>
      </c>
      <c r="AM232" s="3" t="s">
        <v>93</v>
      </c>
      <c r="AN232" s="3" t="s">
        <v>94</v>
      </c>
      <c r="AO232" s="3"/>
      <c r="AQ232" s="11">
        <v>3</v>
      </c>
      <c r="AR232" s="11">
        <v>2</v>
      </c>
      <c r="AS232" s="12">
        <f t="shared" si="54"/>
        <v>44608.5</v>
      </c>
      <c r="AT232" s="11" t="s">
        <v>135</v>
      </c>
      <c r="AU232" s="9">
        <v>3.1930000000000001</v>
      </c>
      <c r="AV232" s="14" t="s">
        <v>79</v>
      </c>
      <c r="AW232" s="15" t="s">
        <v>978</v>
      </c>
      <c r="AX232" s="16" t="s">
        <v>979</v>
      </c>
      <c r="AY232" s="14" t="s">
        <v>980</v>
      </c>
      <c r="AZ232" s="11" t="s">
        <v>128</v>
      </c>
      <c r="BA232" s="17" t="str">
        <f t="shared" si="55"/>
        <v>04025111003161831741</v>
      </c>
      <c r="BB232" s="26">
        <f t="shared" si="56"/>
        <v>20</v>
      </c>
      <c r="BC232" s="31" t="s">
        <v>981</v>
      </c>
      <c r="BD232" s="11" t="s">
        <v>277</v>
      </c>
      <c r="BF232" s="5"/>
      <c r="BG232" s="27">
        <v>58041186</v>
      </c>
      <c r="BH232" s="27">
        <v>27004618</v>
      </c>
      <c r="BI232" s="27"/>
      <c r="BJ232" s="11" t="s">
        <v>642</v>
      </c>
      <c r="BK232" s="11" t="str">
        <f t="shared" si="57"/>
        <v>A-</v>
      </c>
      <c r="BL232" s="11"/>
    </row>
    <row r="233" spans="1:64" x14ac:dyDescent="0.25">
      <c r="A233" s="3" t="s">
        <v>74</v>
      </c>
      <c r="B233" s="4">
        <v>232</v>
      </c>
      <c r="C233" s="3" t="s">
        <v>140</v>
      </c>
      <c r="D233" s="3" t="s">
        <v>7496</v>
      </c>
      <c r="E233" s="3" t="s">
        <v>7497</v>
      </c>
      <c r="F233" s="3"/>
      <c r="G233" s="3"/>
      <c r="H233" s="3"/>
      <c r="I233" s="3"/>
      <c r="J233" s="3"/>
      <c r="K233" s="3" t="s">
        <v>123</v>
      </c>
      <c r="L233" s="3" t="s">
        <v>77</v>
      </c>
      <c r="M233" s="3" t="s">
        <v>158</v>
      </c>
      <c r="N233" s="5">
        <v>43878</v>
      </c>
      <c r="O233" s="3"/>
      <c r="P233" s="3">
        <f t="shared" ca="1" si="46"/>
        <v>-1692</v>
      </c>
      <c r="Q233" s="5">
        <v>43514</v>
      </c>
      <c r="R233" s="3" t="s">
        <v>133</v>
      </c>
      <c r="S233" s="3"/>
      <c r="T233" s="3" t="s">
        <v>131</v>
      </c>
      <c r="U233" s="3" t="str">
        <f t="shared" si="47"/>
        <v>Contractuel</v>
      </c>
      <c r="V233" s="5">
        <v>43878</v>
      </c>
      <c r="W233" s="5">
        <v>43890</v>
      </c>
      <c r="Z233" s="5">
        <v>43878</v>
      </c>
      <c r="AA233" s="3">
        <f t="shared" si="48"/>
        <v>2</v>
      </c>
      <c r="AB233" s="3">
        <f t="shared" si="49"/>
        <v>2020</v>
      </c>
      <c r="AC233" s="3">
        <f t="shared" si="50"/>
        <v>2024</v>
      </c>
      <c r="AD233" s="7">
        <f t="shared" ca="1" si="51"/>
        <v>4.666666666666667</v>
      </c>
      <c r="AE233" s="7" t="str">
        <f t="shared" ca="1" si="58"/>
        <v>&gt; 4</v>
      </c>
      <c r="AF233" s="5">
        <v>31360</v>
      </c>
      <c r="AG233" s="8">
        <f t="shared" ca="1" si="52"/>
        <v>38.964383561643835</v>
      </c>
      <c r="AH233" s="7" t="str">
        <f t="shared" ca="1" si="53"/>
        <v>&gt;35&lt; 45</v>
      </c>
      <c r="AI233" s="9">
        <v>12330676</v>
      </c>
      <c r="AJ233" s="37" t="s">
        <v>179</v>
      </c>
      <c r="AK233" s="9" t="s">
        <v>982</v>
      </c>
      <c r="AL233" s="5">
        <v>42167</v>
      </c>
      <c r="AM233" s="3" t="s">
        <v>93</v>
      </c>
      <c r="AN233" s="3" t="s">
        <v>65</v>
      </c>
      <c r="AO233" s="3">
        <v>2</v>
      </c>
      <c r="AQ233" s="11">
        <v>3</v>
      </c>
      <c r="AR233" s="11">
        <v>1</v>
      </c>
      <c r="AS233" s="12">
        <f t="shared" si="54"/>
        <v>44243.25</v>
      </c>
      <c r="AT233" s="11" t="s">
        <v>135</v>
      </c>
      <c r="AU233" s="9">
        <v>3.1930000000000001</v>
      </c>
      <c r="AV233" s="14" t="s">
        <v>67</v>
      </c>
      <c r="AW233" s="15">
        <v>14203</v>
      </c>
      <c r="AX233" s="16">
        <v>10440002608</v>
      </c>
      <c r="AY233" s="14">
        <v>70</v>
      </c>
      <c r="AZ233" s="11" t="s">
        <v>71</v>
      </c>
      <c r="BA233" s="17" t="str">
        <f t="shared" si="55"/>
        <v>08142031044000260870</v>
      </c>
      <c r="BB233" s="26">
        <f t="shared" si="56"/>
        <v>20</v>
      </c>
      <c r="BC233" s="11" t="s">
        <v>983</v>
      </c>
      <c r="BD233" s="11" t="s">
        <v>207</v>
      </c>
      <c r="BF233" s="5"/>
      <c r="BG233" s="27">
        <v>99824219</v>
      </c>
      <c r="BH233" s="27">
        <v>97983032</v>
      </c>
      <c r="BI233" s="27"/>
      <c r="BJ233" s="11" t="s">
        <v>207</v>
      </c>
      <c r="BK233" s="11" t="str">
        <f t="shared" si="57"/>
        <v>-</v>
      </c>
      <c r="BL233" s="11"/>
    </row>
    <row r="234" spans="1:64" x14ac:dyDescent="0.25">
      <c r="A234" s="3" t="s">
        <v>74</v>
      </c>
      <c r="B234" s="4">
        <v>233</v>
      </c>
      <c r="C234" s="3" t="s">
        <v>87</v>
      </c>
      <c r="D234" s="3" t="s">
        <v>7498</v>
      </c>
      <c r="E234" s="3" t="s">
        <v>7499</v>
      </c>
      <c r="F234" s="3"/>
      <c r="G234" s="3"/>
      <c r="H234" s="3"/>
      <c r="I234" s="3"/>
      <c r="J234" s="3"/>
      <c r="K234" s="3" t="s">
        <v>123</v>
      </c>
      <c r="L234" s="3" t="s">
        <v>77</v>
      </c>
      <c r="M234" s="3" t="s">
        <v>158</v>
      </c>
      <c r="N234" s="5">
        <v>43878</v>
      </c>
      <c r="O234" s="3"/>
      <c r="P234" s="3">
        <f t="shared" ca="1" si="46"/>
        <v>-1631</v>
      </c>
      <c r="Q234" s="5">
        <v>43952</v>
      </c>
      <c r="R234" s="3" t="s">
        <v>289</v>
      </c>
      <c r="S234" s="3"/>
      <c r="T234" s="3" t="s">
        <v>131</v>
      </c>
      <c r="U234" s="3" t="str">
        <f t="shared" si="47"/>
        <v>Contractuel</v>
      </c>
      <c r="V234" s="5">
        <v>43922</v>
      </c>
      <c r="W234" s="5">
        <v>43951</v>
      </c>
      <c r="Z234" s="5">
        <v>43878</v>
      </c>
      <c r="AA234" s="3">
        <f t="shared" si="48"/>
        <v>2</v>
      </c>
      <c r="AB234" s="3">
        <f t="shared" si="49"/>
        <v>2020</v>
      </c>
      <c r="AC234" s="3">
        <f t="shared" si="50"/>
        <v>2024</v>
      </c>
      <c r="AD234" s="7">
        <f t="shared" ca="1" si="51"/>
        <v>4.666666666666667</v>
      </c>
      <c r="AE234" s="7" t="str">
        <f t="shared" ca="1" si="58"/>
        <v>&gt; 4</v>
      </c>
      <c r="AF234" s="5">
        <v>36391</v>
      </c>
      <c r="AG234" s="8">
        <f t="shared" ca="1" si="52"/>
        <v>25.18082191780822</v>
      </c>
      <c r="AH234" s="7" t="str">
        <f t="shared" ca="1" si="53"/>
        <v>&gt;25&lt; 35</v>
      </c>
      <c r="AI234" s="9">
        <v>16882575</v>
      </c>
      <c r="AJ234" s="10" t="s">
        <v>67</v>
      </c>
      <c r="AK234" s="9">
        <v>11660785</v>
      </c>
      <c r="AL234" s="5">
        <v>42661</v>
      </c>
      <c r="AM234" s="3" t="s">
        <v>93</v>
      </c>
      <c r="AN234" s="3" t="s">
        <v>94</v>
      </c>
      <c r="AO234" s="3"/>
      <c r="AQ234" s="11">
        <v>3</v>
      </c>
      <c r="AR234" s="11">
        <v>1</v>
      </c>
      <c r="AS234" s="12">
        <f t="shared" si="54"/>
        <v>44243.25</v>
      </c>
      <c r="AT234" s="11" t="s">
        <v>135</v>
      </c>
      <c r="AU234" s="9">
        <v>3.1930000000000001</v>
      </c>
      <c r="AV234" s="14">
        <v>17</v>
      </c>
      <c r="AW234" s="15" t="s">
        <v>169</v>
      </c>
      <c r="AX234" s="16" t="s">
        <v>984</v>
      </c>
      <c r="AY234" s="14" t="s">
        <v>67</v>
      </c>
      <c r="AZ234" s="11" t="s">
        <v>171</v>
      </c>
      <c r="BA234" s="17" t="str">
        <f t="shared" si="55"/>
        <v>17001000000254194508</v>
      </c>
      <c r="BB234" s="26">
        <f t="shared" si="56"/>
        <v>20</v>
      </c>
      <c r="BC234" s="11" t="s">
        <v>985</v>
      </c>
      <c r="BD234" s="11" t="s">
        <v>233</v>
      </c>
      <c r="BE234" s="11">
        <v>1095</v>
      </c>
      <c r="BF234" s="5"/>
      <c r="BG234" s="27">
        <v>23008159</v>
      </c>
      <c r="BH234" s="27">
        <v>26681582</v>
      </c>
      <c r="BI234" s="27"/>
      <c r="BJ234" s="11" t="s">
        <v>233</v>
      </c>
      <c r="BK234" s="11" t="str">
        <f t="shared" si="57"/>
        <v>-</v>
      </c>
      <c r="BL234" s="11"/>
    </row>
    <row r="235" spans="1:64" x14ac:dyDescent="0.25">
      <c r="A235" s="3" t="s">
        <v>74</v>
      </c>
      <c r="B235" s="4">
        <v>234</v>
      </c>
      <c r="C235" s="3" t="s">
        <v>87</v>
      </c>
      <c r="D235" s="3" t="s">
        <v>7453</v>
      </c>
      <c r="E235" s="3" t="s">
        <v>7500</v>
      </c>
      <c r="F235" s="3"/>
      <c r="G235" s="3"/>
      <c r="H235" s="3"/>
      <c r="I235" s="3"/>
      <c r="J235" s="3" t="s">
        <v>157</v>
      </c>
      <c r="K235" s="3" t="s">
        <v>123</v>
      </c>
      <c r="L235" s="3" t="s">
        <v>77</v>
      </c>
      <c r="M235" s="3" t="s">
        <v>158</v>
      </c>
      <c r="N235" s="5">
        <v>43878</v>
      </c>
      <c r="O235" s="3"/>
      <c r="P235" s="3">
        <f t="shared" ca="1" si="46"/>
        <v>-717</v>
      </c>
      <c r="Q235" s="5">
        <v>44805</v>
      </c>
      <c r="R235" s="3" t="s">
        <v>133</v>
      </c>
      <c r="S235" s="3"/>
      <c r="T235" s="3" t="s">
        <v>131</v>
      </c>
      <c r="U235" s="3" t="str">
        <f t="shared" si="47"/>
        <v>Contractuel</v>
      </c>
      <c r="V235" s="5">
        <v>44805</v>
      </c>
      <c r="W235" s="5">
        <v>44865</v>
      </c>
      <c r="Z235" s="5">
        <v>43878</v>
      </c>
      <c r="AA235" s="3">
        <f t="shared" si="48"/>
        <v>2</v>
      </c>
      <c r="AB235" s="3">
        <f t="shared" si="49"/>
        <v>2020</v>
      </c>
      <c r="AC235" s="3">
        <f t="shared" si="50"/>
        <v>2024</v>
      </c>
      <c r="AD235" s="7">
        <f t="shared" ca="1" si="51"/>
        <v>4.666666666666667</v>
      </c>
      <c r="AE235" s="7" t="str">
        <f t="shared" ca="1" si="58"/>
        <v>&gt; 4</v>
      </c>
      <c r="AF235" s="5">
        <v>33421</v>
      </c>
      <c r="AG235" s="8">
        <f t="shared" ca="1" si="52"/>
        <v>33.317808219178083</v>
      </c>
      <c r="AH235" s="7" t="str">
        <f t="shared" ca="1" si="53"/>
        <v>&gt;25&lt; 35</v>
      </c>
      <c r="AI235" s="9">
        <v>16720004</v>
      </c>
      <c r="AJ235" s="10" t="s">
        <v>62</v>
      </c>
      <c r="AK235" s="9">
        <v>13611334</v>
      </c>
      <c r="AL235" s="5">
        <v>40504</v>
      </c>
      <c r="AM235" s="3" t="s">
        <v>93</v>
      </c>
      <c r="AN235" s="3" t="s">
        <v>94</v>
      </c>
      <c r="AO235" s="3"/>
      <c r="AQ235" s="11">
        <v>3</v>
      </c>
      <c r="AR235" s="11">
        <v>3</v>
      </c>
      <c r="AS235" s="12">
        <f t="shared" si="54"/>
        <v>44973.75</v>
      </c>
      <c r="AT235" s="11" t="s">
        <v>135</v>
      </c>
      <c r="AU235" s="9">
        <v>3.3210000000000002</v>
      </c>
      <c r="AV235" s="14" t="s">
        <v>195</v>
      </c>
      <c r="AW235" s="15">
        <v>20600</v>
      </c>
      <c r="AX235" s="16" t="s">
        <v>986</v>
      </c>
      <c r="AY235" s="14" t="s">
        <v>826</v>
      </c>
      <c r="AZ235" s="11" t="s">
        <v>171</v>
      </c>
      <c r="BA235" s="17" t="str">
        <f t="shared" si="55"/>
        <v>17206000000168343969</v>
      </c>
      <c r="BB235" s="26">
        <f t="shared" si="56"/>
        <v>20</v>
      </c>
      <c r="BC235" s="31" t="s">
        <v>987</v>
      </c>
      <c r="BD235" s="11" t="s">
        <v>233</v>
      </c>
      <c r="BE235" s="11">
        <v>1095</v>
      </c>
      <c r="BF235" s="5"/>
      <c r="BG235" s="21">
        <v>50161092</v>
      </c>
      <c r="BH235" s="21">
        <v>98634147</v>
      </c>
      <c r="BI235" s="27"/>
      <c r="BJ235" s="11" t="s">
        <v>233</v>
      </c>
      <c r="BK235" s="11" t="str">
        <f t="shared" si="57"/>
        <v>A-</v>
      </c>
      <c r="BL235" s="11"/>
    </row>
    <row r="236" spans="1:64" x14ac:dyDescent="0.25">
      <c r="A236" s="3" t="s">
        <v>74</v>
      </c>
      <c r="B236" s="4">
        <v>235</v>
      </c>
      <c r="C236" s="3" t="s">
        <v>57</v>
      </c>
      <c r="D236" s="3" t="s">
        <v>7501</v>
      </c>
      <c r="E236" s="3" t="s">
        <v>7502</v>
      </c>
      <c r="F236" s="3"/>
      <c r="G236" s="3"/>
      <c r="H236" s="3"/>
      <c r="I236" s="3"/>
      <c r="J236" s="3"/>
      <c r="K236" s="3" t="s">
        <v>123</v>
      </c>
      <c r="L236" s="3" t="s">
        <v>77</v>
      </c>
      <c r="M236" s="3" t="s">
        <v>852</v>
      </c>
      <c r="N236" s="5">
        <v>43878</v>
      </c>
      <c r="O236" s="3"/>
      <c r="P236" s="3">
        <f t="shared" ca="1" si="46"/>
        <v>-1296</v>
      </c>
      <c r="Q236" s="5">
        <v>44257</v>
      </c>
      <c r="R236" s="3" t="s">
        <v>133</v>
      </c>
      <c r="S236" s="3"/>
      <c r="T236" s="3" t="s">
        <v>131</v>
      </c>
      <c r="U236" s="3" t="str">
        <f t="shared" si="47"/>
        <v>Contractuel</v>
      </c>
      <c r="V236" s="5">
        <v>44232</v>
      </c>
      <c r="W236" s="5">
        <v>44286</v>
      </c>
      <c r="X236" s="5">
        <v>43878</v>
      </c>
      <c r="Y236" s="5">
        <v>44231</v>
      </c>
      <c r="Z236" s="5">
        <v>44232</v>
      </c>
      <c r="AA236" s="3">
        <f t="shared" si="48"/>
        <v>2</v>
      </c>
      <c r="AB236" s="3">
        <f t="shared" si="49"/>
        <v>2020</v>
      </c>
      <c r="AC236" s="3">
        <f t="shared" si="50"/>
        <v>2024</v>
      </c>
      <c r="AD236" s="7">
        <f t="shared" ca="1" si="51"/>
        <v>4.666666666666667</v>
      </c>
      <c r="AE236" s="7" t="str">
        <f t="shared" ca="1" si="58"/>
        <v>&gt; 4</v>
      </c>
      <c r="AF236" s="5">
        <v>37018</v>
      </c>
      <c r="AG236" s="8">
        <f t="shared" ca="1" si="52"/>
        <v>23.463013698630139</v>
      </c>
      <c r="AH236" s="7" t="str">
        <f t="shared" ca="1" si="53"/>
        <v>&lt; 25</v>
      </c>
      <c r="AI236" s="9"/>
      <c r="AJ236" s="34"/>
      <c r="AK236" s="9" t="s">
        <v>988</v>
      </c>
      <c r="AL236" s="5">
        <v>43461</v>
      </c>
      <c r="AM236" s="3" t="s">
        <v>64</v>
      </c>
      <c r="AN236" s="3" t="s">
        <v>94</v>
      </c>
      <c r="AO236" s="3"/>
      <c r="AQ236" s="11">
        <v>3</v>
      </c>
      <c r="AR236" s="11">
        <v>2</v>
      </c>
      <c r="AS236" s="12">
        <f t="shared" si="54"/>
        <v>44608.5</v>
      </c>
      <c r="AT236" s="11" t="s">
        <v>135</v>
      </c>
      <c r="AU236" s="9">
        <v>3.1930000000000001</v>
      </c>
      <c r="AV236" s="14">
        <v>17</v>
      </c>
      <c r="AW236" s="15" t="s">
        <v>169</v>
      </c>
      <c r="AX236" s="16" t="s">
        <v>989</v>
      </c>
      <c r="AY236" s="14">
        <v>27</v>
      </c>
      <c r="AZ236" s="11" t="s">
        <v>171</v>
      </c>
      <c r="BA236" s="17" t="str">
        <f t="shared" si="55"/>
        <v>17001000000264925327</v>
      </c>
      <c r="BB236" s="26">
        <f t="shared" si="56"/>
        <v>20</v>
      </c>
      <c r="BC236" s="11" t="s">
        <v>990</v>
      </c>
      <c r="BD236" s="11" t="s">
        <v>73</v>
      </c>
      <c r="BE236" s="11"/>
      <c r="BF236" s="5"/>
      <c r="BG236" s="21">
        <v>92845978</v>
      </c>
      <c r="BH236" s="21">
        <v>94942682</v>
      </c>
      <c r="BI236" s="27"/>
      <c r="BJ236" s="11" t="s">
        <v>360</v>
      </c>
      <c r="BK236" s="11" t="str">
        <f t="shared" si="57"/>
        <v>-</v>
      </c>
      <c r="BL236" s="11"/>
    </row>
    <row r="237" spans="1:64" x14ac:dyDescent="0.25">
      <c r="A237" s="3" t="s">
        <v>74</v>
      </c>
      <c r="B237" s="4">
        <v>236</v>
      </c>
      <c r="C237" s="3" t="s">
        <v>87</v>
      </c>
      <c r="D237" s="3" t="s">
        <v>7503</v>
      </c>
      <c r="E237" s="3" t="s">
        <v>7504</v>
      </c>
      <c r="F237" s="3"/>
      <c r="G237" s="3"/>
      <c r="H237" s="3"/>
      <c r="I237" s="3" t="s">
        <v>515</v>
      </c>
      <c r="J237" s="3" t="s">
        <v>228</v>
      </c>
      <c r="K237" s="3" t="s">
        <v>123</v>
      </c>
      <c r="L237" s="3" t="s">
        <v>77</v>
      </c>
      <c r="M237" s="3" t="s">
        <v>158</v>
      </c>
      <c r="N237" s="5">
        <v>43878</v>
      </c>
      <c r="O237" s="3"/>
      <c r="P237" s="3">
        <f t="shared" ca="1" si="46"/>
        <v>-656</v>
      </c>
      <c r="Q237" s="5">
        <v>44926</v>
      </c>
      <c r="R237" s="3" t="s">
        <v>592</v>
      </c>
      <c r="S237" s="3"/>
      <c r="T237" s="6" t="s">
        <v>131</v>
      </c>
      <c r="U237" s="3" t="str">
        <f t="shared" si="47"/>
        <v>Contractuel</v>
      </c>
      <c r="V237" s="5">
        <v>44866</v>
      </c>
      <c r="W237" s="5">
        <v>44926</v>
      </c>
      <c r="Z237" s="5">
        <v>43878</v>
      </c>
      <c r="AA237" s="3">
        <f t="shared" si="48"/>
        <v>2</v>
      </c>
      <c r="AB237" s="3">
        <f t="shared" si="49"/>
        <v>2020</v>
      </c>
      <c r="AC237" s="3">
        <f t="shared" si="50"/>
        <v>2024</v>
      </c>
      <c r="AD237" s="7">
        <f t="shared" ca="1" si="51"/>
        <v>4.666666666666667</v>
      </c>
      <c r="AE237" s="7" t="str">
        <f t="shared" ca="1" si="58"/>
        <v>&gt; 4</v>
      </c>
      <c r="AF237" s="5">
        <v>37432</v>
      </c>
      <c r="AG237" s="8">
        <f t="shared" ca="1" si="52"/>
        <v>22.328767123287673</v>
      </c>
      <c r="AH237" s="7" t="str">
        <f t="shared" ca="1" si="53"/>
        <v>&lt; 25</v>
      </c>
      <c r="AI237" s="9">
        <v>17460242</v>
      </c>
      <c r="AJ237" s="10" t="s">
        <v>91</v>
      </c>
      <c r="AK237" s="9">
        <v>11664623</v>
      </c>
      <c r="AL237" s="5">
        <v>43039</v>
      </c>
      <c r="AM237" s="3" t="s">
        <v>93</v>
      </c>
      <c r="AN237" s="3" t="s">
        <v>94</v>
      </c>
      <c r="AO237" s="3"/>
      <c r="AQ237" s="11">
        <v>3</v>
      </c>
      <c r="AR237" s="11">
        <v>3</v>
      </c>
      <c r="AS237" s="12">
        <f t="shared" si="54"/>
        <v>44973.75</v>
      </c>
      <c r="AT237" s="11" t="s">
        <v>135</v>
      </c>
      <c r="AU237" s="13">
        <v>3.3210000000000002</v>
      </c>
      <c r="AV237" s="14" t="s">
        <v>348</v>
      </c>
      <c r="AW237" s="15" t="s">
        <v>349</v>
      </c>
      <c r="AX237" s="16" t="s">
        <v>991</v>
      </c>
      <c r="AY237" s="14" t="s">
        <v>462</v>
      </c>
      <c r="AZ237" s="11" t="s">
        <v>352</v>
      </c>
      <c r="BA237" s="17" t="str">
        <f t="shared" si="55"/>
        <v>12406000013129724219</v>
      </c>
      <c r="BB237" s="26">
        <f t="shared" si="56"/>
        <v>20</v>
      </c>
      <c r="BC237" s="19" t="s">
        <v>992</v>
      </c>
      <c r="BD237" s="20" t="s">
        <v>233</v>
      </c>
      <c r="BE237" s="11">
        <v>1095</v>
      </c>
      <c r="BF237" s="5"/>
      <c r="BG237" s="27">
        <v>20315005</v>
      </c>
      <c r="BH237" s="27">
        <v>28307133</v>
      </c>
      <c r="BI237" s="27"/>
      <c r="BJ237" s="11" t="s">
        <v>320</v>
      </c>
      <c r="BK237" s="11" t="str">
        <f t="shared" si="57"/>
        <v>B-</v>
      </c>
      <c r="BL237" s="11"/>
    </row>
    <row r="238" spans="1:64" x14ac:dyDescent="0.25">
      <c r="A238" s="3" t="s">
        <v>74</v>
      </c>
      <c r="B238" s="4">
        <v>237</v>
      </c>
      <c r="C238" s="3" t="s">
        <v>140</v>
      </c>
      <c r="D238" s="3" t="s">
        <v>7460</v>
      </c>
      <c r="E238" s="3" t="s">
        <v>7484</v>
      </c>
      <c r="F238" s="3"/>
      <c r="G238" s="3"/>
      <c r="H238" s="3"/>
      <c r="I238" s="3"/>
      <c r="J238" s="3"/>
      <c r="K238" s="3" t="s">
        <v>123</v>
      </c>
      <c r="L238" s="3" t="s">
        <v>77</v>
      </c>
      <c r="M238" s="3" t="s">
        <v>158</v>
      </c>
      <c r="N238" s="5">
        <v>43878</v>
      </c>
      <c r="O238" s="3"/>
      <c r="P238" s="3">
        <f t="shared" ca="1" si="46"/>
        <v>-1661</v>
      </c>
      <c r="Q238" s="5">
        <v>43886</v>
      </c>
      <c r="R238" s="3" t="s">
        <v>133</v>
      </c>
      <c r="S238" s="3"/>
      <c r="T238" s="3" t="s">
        <v>131</v>
      </c>
      <c r="U238" s="3" t="str">
        <f t="shared" si="47"/>
        <v>Contractuel</v>
      </c>
      <c r="V238" s="5">
        <v>43891</v>
      </c>
      <c r="W238" s="5">
        <v>43921</v>
      </c>
      <c r="Z238" s="5">
        <v>43878</v>
      </c>
      <c r="AA238" s="3">
        <f t="shared" si="48"/>
        <v>2</v>
      </c>
      <c r="AB238" s="3">
        <f t="shared" si="49"/>
        <v>2020</v>
      </c>
      <c r="AC238" s="3">
        <f t="shared" si="50"/>
        <v>2024</v>
      </c>
      <c r="AD238" s="7">
        <f t="shared" ca="1" si="51"/>
        <v>4.666666666666667</v>
      </c>
      <c r="AE238" s="7" t="str">
        <f t="shared" ca="1" si="58"/>
        <v>&gt; 4</v>
      </c>
      <c r="AF238" s="5">
        <v>30061</v>
      </c>
      <c r="AG238" s="8">
        <f t="shared" ca="1" si="52"/>
        <v>42.523287671232879</v>
      </c>
      <c r="AH238" s="7" t="str">
        <f t="shared" ca="1" si="53"/>
        <v>&gt;35&lt; 45</v>
      </c>
      <c r="AI238" s="45"/>
      <c r="AJ238" s="34"/>
      <c r="AK238" s="9" t="s">
        <v>993</v>
      </c>
      <c r="AL238" s="5">
        <v>39309</v>
      </c>
      <c r="AM238" s="3" t="s">
        <v>93</v>
      </c>
      <c r="AN238" s="3" t="s">
        <v>65</v>
      </c>
      <c r="AO238" s="3">
        <v>2</v>
      </c>
      <c r="AQ238" s="11">
        <v>3</v>
      </c>
      <c r="AR238" s="11">
        <v>1</v>
      </c>
      <c r="AS238" s="12">
        <f t="shared" si="54"/>
        <v>44243.25</v>
      </c>
      <c r="AT238" s="11" t="s">
        <v>135</v>
      </c>
      <c r="AU238" s="9">
        <v>3.1930000000000001</v>
      </c>
      <c r="AV238" s="14">
        <v>17</v>
      </c>
      <c r="AW238" s="15" t="s">
        <v>169</v>
      </c>
      <c r="AX238" s="16" t="s">
        <v>994</v>
      </c>
      <c r="AY238" s="14">
        <v>77</v>
      </c>
      <c r="AZ238" s="11" t="s">
        <v>171</v>
      </c>
      <c r="BA238" s="17" t="str">
        <f t="shared" si="55"/>
        <v>17001000000103318477</v>
      </c>
      <c r="BB238" s="26">
        <f t="shared" si="56"/>
        <v>20</v>
      </c>
      <c r="BC238" s="11" t="s">
        <v>995</v>
      </c>
      <c r="BD238" s="11" t="s">
        <v>403</v>
      </c>
      <c r="BE238" s="11"/>
      <c r="BF238" s="5"/>
      <c r="BG238" s="11">
        <v>94482619</v>
      </c>
      <c r="BH238" s="11"/>
      <c r="BI238" s="27"/>
      <c r="BJ238" s="11" t="s">
        <v>608</v>
      </c>
      <c r="BK238" s="11" t="str">
        <f t="shared" si="57"/>
        <v>-</v>
      </c>
      <c r="BL238" s="11"/>
    </row>
    <row r="239" spans="1:64" x14ac:dyDescent="0.25">
      <c r="A239" s="3" t="s">
        <v>74</v>
      </c>
      <c r="B239" s="4">
        <v>238</v>
      </c>
      <c r="C239" s="3" t="s">
        <v>87</v>
      </c>
      <c r="D239" s="3" t="s">
        <v>7191</v>
      </c>
      <c r="E239" s="3" t="s">
        <v>7500</v>
      </c>
      <c r="F239" s="3"/>
      <c r="G239" s="3"/>
      <c r="H239" s="3"/>
      <c r="I239" s="3"/>
      <c r="J239" s="3"/>
      <c r="K239" s="3" t="s">
        <v>76</v>
      </c>
      <c r="L239" s="3" t="s">
        <v>89</v>
      </c>
      <c r="M239" s="3" t="s">
        <v>847</v>
      </c>
      <c r="N239" s="5">
        <v>43880</v>
      </c>
      <c r="O239" s="3"/>
      <c r="P239" s="3">
        <f t="shared" ca="1" si="46"/>
        <v>-1327</v>
      </c>
      <c r="Q239" s="5">
        <v>44255</v>
      </c>
      <c r="R239" s="3" t="s">
        <v>90</v>
      </c>
      <c r="S239" s="3"/>
      <c r="T239" s="3" t="s">
        <v>131</v>
      </c>
      <c r="U239" s="3" t="str">
        <f t="shared" si="47"/>
        <v>Contractuel</v>
      </c>
      <c r="V239" s="5">
        <v>44075</v>
      </c>
      <c r="W239" s="5">
        <v>44255</v>
      </c>
      <c r="Z239" s="5">
        <v>43880</v>
      </c>
      <c r="AA239" s="3">
        <f t="shared" si="48"/>
        <v>2</v>
      </c>
      <c r="AB239" s="3">
        <f t="shared" si="49"/>
        <v>2020</v>
      </c>
      <c r="AC239" s="3">
        <f t="shared" si="50"/>
        <v>2024</v>
      </c>
      <c r="AD239" s="7">
        <f t="shared" ca="1" si="51"/>
        <v>4.6611111111111114</v>
      </c>
      <c r="AE239" s="7" t="str">
        <f t="shared" ca="1" si="58"/>
        <v>&gt; 4</v>
      </c>
      <c r="AF239" s="5">
        <v>33149</v>
      </c>
      <c r="AG239" s="8">
        <f t="shared" ca="1" si="52"/>
        <v>34.063013698630137</v>
      </c>
      <c r="AH239" s="7" t="str">
        <f t="shared" ca="1" si="53"/>
        <v>&gt;25&lt; 35</v>
      </c>
      <c r="AI239" s="9">
        <v>17047145</v>
      </c>
      <c r="AJ239" s="10" t="s">
        <v>67</v>
      </c>
      <c r="AK239" s="9" t="s">
        <v>996</v>
      </c>
      <c r="AL239" s="5">
        <v>42592</v>
      </c>
      <c r="AM239" s="3" t="s">
        <v>93</v>
      </c>
      <c r="AN239" s="3" t="s">
        <v>94</v>
      </c>
      <c r="AO239" s="3"/>
      <c r="AR239" s="11">
        <v>2</v>
      </c>
      <c r="AS239" s="12">
        <f t="shared" si="54"/>
        <v>44610.5</v>
      </c>
      <c r="AT239" s="11" t="s">
        <v>66</v>
      </c>
      <c r="AU239" s="9"/>
      <c r="AV239" s="14">
        <v>10</v>
      </c>
      <c r="AW239" s="15">
        <v>31612</v>
      </c>
      <c r="AX239" s="16">
        <v>61050985788</v>
      </c>
      <c r="AY239" s="14">
        <v>18</v>
      </c>
      <c r="AZ239" s="11" t="s">
        <v>503</v>
      </c>
      <c r="BA239" s="17" t="str">
        <f t="shared" si="55"/>
        <v>10316126105098578818</v>
      </c>
      <c r="BB239" s="26">
        <f t="shared" si="56"/>
        <v>20</v>
      </c>
      <c r="BC239" s="11" t="s">
        <v>997</v>
      </c>
      <c r="BE239" s="11"/>
      <c r="BF239" s="5"/>
      <c r="BG239" s="51">
        <v>25021051</v>
      </c>
      <c r="BH239" s="51"/>
      <c r="BI239" s="27"/>
      <c r="BJ239" s="11" t="s">
        <v>347</v>
      </c>
      <c r="BK239" s="11" t="str">
        <f t="shared" si="57"/>
        <v>-</v>
      </c>
      <c r="BL239" s="11"/>
    </row>
    <row r="240" spans="1:64" x14ac:dyDescent="0.25">
      <c r="A240" s="3" t="s">
        <v>74</v>
      </c>
      <c r="B240" s="4">
        <v>239</v>
      </c>
      <c r="C240" s="3" t="s">
        <v>57</v>
      </c>
      <c r="D240" s="3" t="s">
        <v>7489</v>
      </c>
      <c r="E240" s="3" t="s">
        <v>7505</v>
      </c>
      <c r="F240" s="3"/>
      <c r="G240" s="3"/>
      <c r="H240" s="3"/>
      <c r="I240" s="3"/>
      <c r="J240" s="3"/>
      <c r="K240" s="3" t="s">
        <v>76</v>
      </c>
      <c r="L240" s="3" t="s">
        <v>77</v>
      </c>
      <c r="M240" s="3" t="s">
        <v>852</v>
      </c>
      <c r="N240" s="5">
        <v>43882</v>
      </c>
      <c r="O240" s="3" t="str">
        <f t="shared" ca="1" si="59"/>
        <v/>
      </c>
      <c r="P240" s="3" t="str">
        <f t="shared" ca="1" si="46"/>
        <v/>
      </c>
      <c r="Q240" s="5">
        <v>43922</v>
      </c>
      <c r="R240" s="3" t="s">
        <v>236</v>
      </c>
      <c r="S240" s="3"/>
      <c r="T240" s="3" t="s">
        <v>317</v>
      </c>
      <c r="U240" s="3" t="str">
        <f t="shared" si="47"/>
        <v>Contractuel</v>
      </c>
      <c r="V240" s="5"/>
      <c r="W240" s="5"/>
      <c r="X240" s="5">
        <v>43876</v>
      </c>
      <c r="Y240" s="5">
        <v>44241</v>
      </c>
      <c r="Z240" s="5"/>
      <c r="AA240" s="3">
        <f t="shared" si="48"/>
        <v>2</v>
      </c>
      <c r="AB240" s="3">
        <f t="shared" si="49"/>
        <v>2020</v>
      </c>
      <c r="AC240" s="3">
        <f t="shared" si="50"/>
        <v>2024</v>
      </c>
      <c r="AD240" s="7">
        <f t="shared" ca="1" si="51"/>
        <v>4.6555555555555559</v>
      </c>
      <c r="AE240" s="7" t="str">
        <f t="shared" ca="1" si="58"/>
        <v>&gt; 4</v>
      </c>
      <c r="AF240" s="5">
        <v>32796</v>
      </c>
      <c r="AG240" s="8">
        <f t="shared" ca="1" si="52"/>
        <v>35.030136986301372</v>
      </c>
      <c r="AH240" s="7" t="str">
        <f t="shared" ca="1" si="53"/>
        <v>&gt;35&lt; 45</v>
      </c>
      <c r="AI240" s="9">
        <v>15384905</v>
      </c>
      <c r="AJ240" s="10" t="s">
        <v>126</v>
      </c>
      <c r="AK240" s="9" t="s">
        <v>998</v>
      </c>
      <c r="AL240" s="5">
        <v>38835</v>
      </c>
      <c r="AM240" s="3" t="s">
        <v>64</v>
      </c>
      <c r="AN240" s="3" t="s">
        <v>65</v>
      </c>
      <c r="AO240" s="3">
        <v>1</v>
      </c>
      <c r="AQ240" s="11">
        <v>3</v>
      </c>
      <c r="AR240" s="11">
        <v>1</v>
      </c>
      <c r="AS240" s="12">
        <f t="shared" si="54"/>
        <v>44247.25</v>
      </c>
      <c r="AT240" s="11" t="s">
        <v>135</v>
      </c>
      <c r="AU240" s="9">
        <v>2.1629999999999998</v>
      </c>
      <c r="AV240" s="14">
        <v>17</v>
      </c>
      <c r="AW240" s="15">
        <v>53594</v>
      </c>
      <c r="AX240" s="16" t="s">
        <v>999</v>
      </c>
      <c r="AY240" s="14">
        <v>38</v>
      </c>
      <c r="AZ240" s="11" t="s">
        <v>171</v>
      </c>
      <c r="BA240" s="17" t="str">
        <f t="shared" si="55"/>
        <v>17535940171810581638</v>
      </c>
      <c r="BB240" s="26">
        <f t="shared" si="56"/>
        <v>20</v>
      </c>
      <c r="BC240" s="11" t="s">
        <v>1000</v>
      </c>
      <c r="BD240" s="11" t="s">
        <v>1001</v>
      </c>
      <c r="BE240" s="11"/>
      <c r="BF240" s="5"/>
      <c r="BG240" s="27">
        <v>55532029</v>
      </c>
      <c r="BH240" s="27">
        <v>50271809</v>
      </c>
      <c r="BI240" s="27"/>
      <c r="BJ240" s="11" t="s">
        <v>1001</v>
      </c>
      <c r="BK240" s="11" t="str">
        <f t="shared" si="57"/>
        <v>-</v>
      </c>
      <c r="BL240" s="11"/>
    </row>
    <row r="241" spans="1:64" x14ac:dyDescent="0.25">
      <c r="A241" s="3" t="s">
        <v>74</v>
      </c>
      <c r="B241" s="4">
        <v>240</v>
      </c>
      <c r="C241" s="3" t="s">
        <v>87</v>
      </c>
      <c r="D241" s="3" t="s">
        <v>7506</v>
      </c>
      <c r="E241" s="3" t="s">
        <v>7507</v>
      </c>
      <c r="F241" s="3"/>
      <c r="G241" s="3"/>
      <c r="H241" s="3"/>
      <c r="I241" s="3"/>
      <c r="J241" s="3"/>
      <c r="K241" s="3" t="s">
        <v>123</v>
      </c>
      <c r="L241" s="3" t="s">
        <v>77</v>
      </c>
      <c r="M241" s="3" t="s">
        <v>158</v>
      </c>
      <c r="N241" s="5">
        <v>43885</v>
      </c>
      <c r="O241" s="3"/>
      <c r="P241" s="3">
        <f t="shared" ca="1" si="46"/>
        <v>-1386</v>
      </c>
      <c r="Q241" s="5">
        <v>44151</v>
      </c>
      <c r="R241" s="3" t="s">
        <v>296</v>
      </c>
      <c r="S241" s="3"/>
      <c r="T241" s="3" t="s">
        <v>131</v>
      </c>
      <c r="U241" s="3" t="str">
        <f t="shared" si="47"/>
        <v>Contractuel</v>
      </c>
      <c r="V241" s="5">
        <v>44166</v>
      </c>
      <c r="W241" s="5">
        <v>44196</v>
      </c>
      <c r="Z241" s="5">
        <v>44138</v>
      </c>
      <c r="AA241" s="3">
        <f t="shared" si="48"/>
        <v>2</v>
      </c>
      <c r="AB241" s="3">
        <f t="shared" si="49"/>
        <v>2020</v>
      </c>
      <c r="AC241" s="3">
        <f t="shared" si="50"/>
        <v>2024</v>
      </c>
      <c r="AD241" s="7">
        <f t="shared" ca="1" si="51"/>
        <v>4.6472222222222221</v>
      </c>
      <c r="AE241" s="7" t="str">
        <f t="shared" ca="1" si="58"/>
        <v>&gt; 4</v>
      </c>
      <c r="AF241" s="5">
        <v>30655</v>
      </c>
      <c r="AG241" s="8">
        <f t="shared" ca="1" si="52"/>
        <v>40.895890410958906</v>
      </c>
      <c r="AH241" s="7" t="str">
        <f t="shared" ca="1" si="53"/>
        <v>&gt;35&lt; 45</v>
      </c>
      <c r="AI241" s="9">
        <v>12661857</v>
      </c>
      <c r="AJ241" s="10" t="s">
        <v>141</v>
      </c>
      <c r="AK241" s="9" t="s">
        <v>1002</v>
      </c>
      <c r="AL241" s="5">
        <v>37286</v>
      </c>
      <c r="AM241" s="3" t="s">
        <v>93</v>
      </c>
      <c r="AN241" s="3" t="s">
        <v>94</v>
      </c>
      <c r="AO241" s="3"/>
      <c r="AQ241" s="11">
        <v>3</v>
      </c>
      <c r="AR241" s="11">
        <v>1</v>
      </c>
      <c r="AS241" s="12">
        <f t="shared" si="54"/>
        <v>44250.25</v>
      </c>
      <c r="AT241" s="11" t="s">
        <v>135</v>
      </c>
      <c r="AU241" s="9">
        <v>3.1930000000000001</v>
      </c>
      <c r="AV241" s="14">
        <v>17</v>
      </c>
      <c r="AW241" s="15" t="s">
        <v>169</v>
      </c>
      <c r="AX241" s="16" t="s">
        <v>1003</v>
      </c>
      <c r="AY241" s="14">
        <v>94</v>
      </c>
      <c r="AZ241" s="11" t="s">
        <v>171</v>
      </c>
      <c r="BA241" s="17" t="str">
        <f t="shared" si="55"/>
        <v>17001000000168828494</v>
      </c>
      <c r="BB241" s="26">
        <f t="shared" si="56"/>
        <v>20</v>
      </c>
      <c r="BC241" s="11" t="s">
        <v>710</v>
      </c>
      <c r="BD241" s="11" t="s">
        <v>277</v>
      </c>
      <c r="BE241" s="11">
        <v>1110</v>
      </c>
      <c r="BF241" s="5"/>
      <c r="BG241" s="27">
        <v>93398925</v>
      </c>
      <c r="BH241" s="27">
        <v>90570287</v>
      </c>
      <c r="BI241" s="27"/>
      <c r="BJ241" s="11" t="s">
        <v>498</v>
      </c>
      <c r="BK241" s="11" t="str">
        <f t="shared" si="57"/>
        <v>-</v>
      </c>
      <c r="BL241" s="11"/>
    </row>
    <row r="242" spans="1:64" x14ac:dyDescent="0.25">
      <c r="A242" s="3" t="s">
        <v>74</v>
      </c>
      <c r="B242" s="4">
        <v>241</v>
      </c>
      <c r="C242" s="3" t="s">
        <v>140</v>
      </c>
      <c r="D242" s="3" t="s">
        <v>7508</v>
      </c>
      <c r="E242" s="3" t="s">
        <v>7509</v>
      </c>
      <c r="F242" s="3"/>
      <c r="G242" s="3"/>
      <c r="H242" s="3"/>
      <c r="I242" s="3" t="s">
        <v>156</v>
      </c>
      <c r="J242" s="3" t="s">
        <v>157</v>
      </c>
      <c r="K242" s="3" t="s">
        <v>123</v>
      </c>
      <c r="L242" s="3" t="s">
        <v>77</v>
      </c>
      <c r="M242" s="3" t="s">
        <v>158</v>
      </c>
      <c r="N242" s="5">
        <v>43885</v>
      </c>
      <c r="O242" s="3"/>
      <c r="P242" s="3">
        <f t="shared" ca="1" si="46"/>
        <v>-566</v>
      </c>
      <c r="Q242" s="5">
        <v>44956</v>
      </c>
      <c r="R242" s="3" t="s">
        <v>124</v>
      </c>
      <c r="S242" s="3"/>
      <c r="T242" s="6" t="s">
        <v>131</v>
      </c>
      <c r="U242" s="3" t="str">
        <f t="shared" si="47"/>
        <v>Contractuel</v>
      </c>
      <c r="V242" s="5">
        <v>44927</v>
      </c>
      <c r="W242" s="5">
        <v>45016</v>
      </c>
      <c r="Z242" s="5">
        <v>43885</v>
      </c>
      <c r="AA242" s="3">
        <f t="shared" si="48"/>
        <v>2</v>
      </c>
      <c r="AB242" s="3">
        <f t="shared" si="49"/>
        <v>2020</v>
      </c>
      <c r="AC242" s="3">
        <f t="shared" si="50"/>
        <v>2024</v>
      </c>
      <c r="AD242" s="7">
        <f t="shared" ca="1" si="51"/>
        <v>4.6472222222222221</v>
      </c>
      <c r="AE242" s="7" t="str">
        <f t="shared" ca="1" si="58"/>
        <v>&gt; 4</v>
      </c>
      <c r="AF242" s="5">
        <v>33059</v>
      </c>
      <c r="AG242" s="8">
        <f t="shared" ca="1" si="52"/>
        <v>34.30958904109589</v>
      </c>
      <c r="AH242" s="7" t="str">
        <f t="shared" ca="1" si="53"/>
        <v>&gt;25&lt; 35</v>
      </c>
      <c r="AI242" s="9">
        <v>16499025</v>
      </c>
      <c r="AJ242" s="10" t="s">
        <v>126</v>
      </c>
      <c r="AK242" s="9" t="s">
        <v>1004</v>
      </c>
      <c r="AL242" s="5">
        <v>42702</v>
      </c>
      <c r="AM242" s="3" t="s">
        <v>93</v>
      </c>
      <c r="AN242" s="3" t="s">
        <v>65</v>
      </c>
      <c r="AO242" s="3"/>
      <c r="AQ242" s="11">
        <v>3</v>
      </c>
      <c r="AR242" s="11">
        <v>3</v>
      </c>
      <c r="AS242" s="12">
        <f t="shared" si="54"/>
        <v>44980.75</v>
      </c>
      <c r="AT242" s="11" t="s">
        <v>135</v>
      </c>
      <c r="AU242" s="13">
        <v>3.3210000000000002</v>
      </c>
      <c r="AV242" s="14" t="s">
        <v>195</v>
      </c>
      <c r="AW242" s="15" t="s">
        <v>169</v>
      </c>
      <c r="AX242" s="16" t="s">
        <v>1005</v>
      </c>
      <c r="AY242" s="14" t="s">
        <v>351</v>
      </c>
      <c r="AZ242" s="11" t="s">
        <v>171</v>
      </c>
      <c r="BA242" s="17" t="str">
        <f t="shared" si="55"/>
        <v>17001000000291241718</v>
      </c>
      <c r="BB242" s="26">
        <f t="shared" si="56"/>
        <v>20</v>
      </c>
      <c r="BC242" s="19" t="s">
        <v>1006</v>
      </c>
      <c r="BD242" s="20" t="s">
        <v>566</v>
      </c>
      <c r="BE242" s="11"/>
      <c r="BF242" s="5"/>
      <c r="BG242" s="27">
        <v>53372679</v>
      </c>
      <c r="BH242" s="27"/>
      <c r="BI242" s="27"/>
      <c r="BJ242" s="11" t="s">
        <v>199</v>
      </c>
      <c r="BK242" s="11" t="str">
        <f t="shared" si="57"/>
        <v>A-</v>
      </c>
      <c r="BL242" s="11"/>
    </row>
    <row r="243" spans="1:64" x14ac:dyDescent="0.25">
      <c r="A243" s="3" t="s">
        <v>74</v>
      </c>
      <c r="B243" s="4">
        <v>242</v>
      </c>
      <c r="C243" s="3" t="s">
        <v>87</v>
      </c>
      <c r="D243" s="3" t="s">
        <v>7510</v>
      </c>
      <c r="E243" s="3" t="s">
        <v>7252</v>
      </c>
      <c r="F243" s="3"/>
      <c r="G243" s="3"/>
      <c r="H243" s="3"/>
      <c r="I243" s="3" t="s">
        <v>156</v>
      </c>
      <c r="J243" s="3" t="s">
        <v>157</v>
      </c>
      <c r="K243" s="3" t="s">
        <v>123</v>
      </c>
      <c r="L243" s="3" t="s">
        <v>77</v>
      </c>
      <c r="M243" s="3" t="s">
        <v>158</v>
      </c>
      <c r="N243" s="5">
        <v>43885</v>
      </c>
      <c r="O243" s="3"/>
      <c r="P243" s="3">
        <f t="shared" ca="1" si="46"/>
        <v>-322</v>
      </c>
      <c r="Q243" s="5">
        <v>45260</v>
      </c>
      <c r="R243" s="3" t="s">
        <v>236</v>
      </c>
      <c r="S243" s="5"/>
      <c r="T243" s="6" t="s">
        <v>131</v>
      </c>
      <c r="U243" s="3" t="str">
        <f t="shared" si="47"/>
        <v>Contractuel</v>
      </c>
      <c r="V243" s="5">
        <v>45231</v>
      </c>
      <c r="W243" s="5">
        <v>45260</v>
      </c>
      <c r="Z243" s="5">
        <v>43885</v>
      </c>
      <c r="AA243" s="3">
        <f t="shared" si="48"/>
        <v>2</v>
      </c>
      <c r="AB243" s="3">
        <f t="shared" si="49"/>
        <v>2020</v>
      </c>
      <c r="AC243" s="3">
        <f t="shared" si="50"/>
        <v>2024</v>
      </c>
      <c r="AD243" s="7">
        <f t="shared" ca="1" si="51"/>
        <v>4.6472222222222221</v>
      </c>
      <c r="AE243" s="7" t="str">
        <f t="shared" ca="1" si="58"/>
        <v>&gt; 4</v>
      </c>
      <c r="AF243" s="5">
        <v>36368</v>
      </c>
      <c r="AG243" s="8">
        <f t="shared" ca="1" si="52"/>
        <v>25.243835616438357</v>
      </c>
      <c r="AH243" s="7" t="str">
        <f t="shared" ca="1" si="53"/>
        <v>&gt;25&lt; 35</v>
      </c>
      <c r="AI243" s="9">
        <v>17013287</v>
      </c>
      <c r="AJ243" s="10" t="s">
        <v>67</v>
      </c>
      <c r="AK243" s="9" t="s">
        <v>1007</v>
      </c>
      <c r="AL243" s="5">
        <v>42691</v>
      </c>
      <c r="AM243" s="3" t="s">
        <v>93</v>
      </c>
      <c r="AN243" s="3" t="s">
        <v>94</v>
      </c>
      <c r="AO243" s="3"/>
      <c r="AQ243" s="11">
        <v>3</v>
      </c>
      <c r="AR243" s="11">
        <v>3</v>
      </c>
      <c r="AS243" s="12">
        <f t="shared" si="54"/>
        <v>44980.75</v>
      </c>
      <c r="AT243" s="11" t="s">
        <v>135</v>
      </c>
      <c r="AU243" s="13">
        <v>3.3210000000000002</v>
      </c>
      <c r="AV243" s="14" t="s">
        <v>126</v>
      </c>
      <c r="AW243" s="15">
        <v>10100</v>
      </c>
      <c r="AX243" s="16">
        <v>16105587454</v>
      </c>
      <c r="AY243" s="14">
        <v>52</v>
      </c>
      <c r="AZ243" s="11" t="s">
        <v>145</v>
      </c>
      <c r="BA243" s="17" t="str">
        <f t="shared" si="55"/>
        <v>07101001610558745452</v>
      </c>
      <c r="BB243" s="26">
        <f t="shared" si="56"/>
        <v>20</v>
      </c>
      <c r="BC243" s="19" t="s">
        <v>1008</v>
      </c>
      <c r="BD243" s="20" t="s">
        <v>100</v>
      </c>
      <c r="BE243" s="11"/>
      <c r="BF243" s="5"/>
      <c r="BG243" s="21">
        <v>58697960</v>
      </c>
      <c r="BH243" s="21">
        <v>21204297</v>
      </c>
      <c r="BI243" s="27"/>
      <c r="BJ243" s="11" t="s">
        <v>647</v>
      </c>
      <c r="BK243" s="11" t="str">
        <f t="shared" si="57"/>
        <v>A-</v>
      </c>
      <c r="BL243" s="11" t="s">
        <v>235</v>
      </c>
    </row>
    <row r="244" spans="1:64" x14ac:dyDescent="0.25">
      <c r="A244" s="3" t="s">
        <v>56</v>
      </c>
      <c r="B244" s="4">
        <v>243</v>
      </c>
      <c r="C244" s="3" t="s">
        <v>87</v>
      </c>
      <c r="D244" s="3" t="s">
        <v>7511</v>
      </c>
      <c r="E244" s="3" t="s">
        <v>7288</v>
      </c>
      <c r="F244" s="3"/>
      <c r="G244" s="3"/>
      <c r="H244" s="3"/>
      <c r="I244" s="3" t="s">
        <v>156</v>
      </c>
      <c r="J244" s="3" t="s">
        <v>157</v>
      </c>
      <c r="K244" s="3" t="s">
        <v>123</v>
      </c>
      <c r="L244" s="3" t="s">
        <v>77</v>
      </c>
      <c r="M244" s="3" t="s">
        <v>158</v>
      </c>
      <c r="N244" s="5">
        <v>43885</v>
      </c>
      <c r="O244" s="46">
        <v>45291</v>
      </c>
      <c r="P244" s="3"/>
      <c r="Q244" s="47"/>
      <c r="R244" s="3"/>
      <c r="S244" s="5"/>
      <c r="T244" s="6" t="s">
        <v>61</v>
      </c>
      <c r="U244" s="3" t="str">
        <f t="shared" si="47"/>
        <v>Titulaire</v>
      </c>
      <c r="V244" s="5">
        <v>45261</v>
      </c>
      <c r="W244" s="5">
        <v>45291</v>
      </c>
      <c r="Z244" s="5">
        <v>43885</v>
      </c>
      <c r="AA244" s="3">
        <f t="shared" si="48"/>
        <v>2</v>
      </c>
      <c r="AB244" s="3">
        <f t="shared" si="49"/>
        <v>2020</v>
      </c>
      <c r="AC244" s="3">
        <f t="shared" si="50"/>
        <v>2024</v>
      </c>
      <c r="AD244" s="7">
        <f t="shared" ca="1" si="51"/>
        <v>4.6472222222222221</v>
      </c>
      <c r="AE244" s="7" t="str">
        <f t="shared" ca="1" si="58"/>
        <v>&gt; 4</v>
      </c>
      <c r="AF244" s="5">
        <v>30772</v>
      </c>
      <c r="AG244" s="8">
        <f t="shared" ca="1" si="52"/>
        <v>40.575342465753423</v>
      </c>
      <c r="AH244" s="7" t="str">
        <f t="shared" ca="1" si="53"/>
        <v>&gt;35&lt; 45</v>
      </c>
      <c r="AI244" s="9">
        <v>16108619</v>
      </c>
      <c r="AJ244" s="10" t="s">
        <v>102</v>
      </c>
      <c r="AK244" s="9" t="s">
        <v>1009</v>
      </c>
      <c r="AL244" s="5">
        <v>38506</v>
      </c>
      <c r="AM244" s="3" t="s">
        <v>93</v>
      </c>
      <c r="AN244" s="3" t="s">
        <v>94</v>
      </c>
      <c r="AO244" s="3"/>
      <c r="AQ244">
        <v>3</v>
      </c>
      <c r="AR244" s="11">
        <v>3</v>
      </c>
      <c r="AS244" s="12">
        <f t="shared" si="54"/>
        <v>44980.75</v>
      </c>
      <c r="AT244" s="11" t="s">
        <v>135</v>
      </c>
      <c r="AU244" s="13">
        <v>3.3210000000000002</v>
      </c>
      <c r="AV244" s="14" t="s">
        <v>195</v>
      </c>
      <c r="AW244" s="15" t="s">
        <v>169</v>
      </c>
      <c r="AX244" s="16" t="s">
        <v>1010</v>
      </c>
      <c r="AY244" s="14" t="s">
        <v>1011</v>
      </c>
      <c r="AZ244" s="11" t="s">
        <v>171</v>
      </c>
      <c r="BA244" s="17" t="str">
        <f t="shared" si="55"/>
        <v>17001000000255248413</v>
      </c>
      <c r="BB244" s="26">
        <f t="shared" si="56"/>
        <v>20</v>
      </c>
      <c r="BC244" s="19" t="s">
        <v>1012</v>
      </c>
      <c r="BD244" s="20" t="s">
        <v>100</v>
      </c>
      <c r="BE244" s="11"/>
      <c r="BF244" s="5"/>
      <c r="BG244" s="21">
        <v>29295830</v>
      </c>
      <c r="BH244" s="21">
        <v>27510546</v>
      </c>
      <c r="BI244" s="27"/>
      <c r="BJ244" s="11" t="s">
        <v>647</v>
      </c>
      <c r="BK244" s="11" t="str">
        <f t="shared" si="57"/>
        <v>A-</v>
      </c>
      <c r="BL244" s="11" t="s">
        <v>245</v>
      </c>
    </row>
    <row r="245" spans="1:64" x14ac:dyDescent="0.25">
      <c r="A245" s="3" t="s">
        <v>74</v>
      </c>
      <c r="B245" s="4">
        <v>244</v>
      </c>
      <c r="C245" s="3" t="s">
        <v>87</v>
      </c>
      <c r="D245" s="3" t="s">
        <v>7208</v>
      </c>
      <c r="E245" s="3" t="s">
        <v>7512</v>
      </c>
      <c r="F245" s="3"/>
      <c r="G245" s="3"/>
      <c r="H245" s="3"/>
      <c r="I245" s="3"/>
      <c r="J245" s="3"/>
      <c r="K245" s="3" t="s">
        <v>123</v>
      </c>
      <c r="L245" s="3" t="s">
        <v>77</v>
      </c>
      <c r="M245" s="3" t="s">
        <v>158</v>
      </c>
      <c r="N245" s="5">
        <v>43885</v>
      </c>
      <c r="O245" s="3"/>
      <c r="P245" s="3">
        <f t="shared" ca="1" si="46"/>
        <v>-1661</v>
      </c>
      <c r="Q245" s="5">
        <v>43902</v>
      </c>
      <c r="R245" s="3" t="s">
        <v>133</v>
      </c>
      <c r="S245" s="3"/>
      <c r="T245" s="3" t="s">
        <v>131</v>
      </c>
      <c r="U245" s="3" t="str">
        <f t="shared" si="47"/>
        <v>Contractuel</v>
      </c>
      <c r="V245" s="5">
        <v>43885</v>
      </c>
      <c r="W245" s="5">
        <v>43921</v>
      </c>
      <c r="Z245" s="5">
        <v>43885</v>
      </c>
      <c r="AA245" s="3">
        <f t="shared" si="48"/>
        <v>2</v>
      </c>
      <c r="AB245" s="3">
        <f t="shared" si="49"/>
        <v>2020</v>
      </c>
      <c r="AC245" s="3">
        <f t="shared" si="50"/>
        <v>2024</v>
      </c>
      <c r="AD245" s="7">
        <f t="shared" ca="1" si="51"/>
        <v>4.6472222222222221</v>
      </c>
      <c r="AE245" s="7" t="str">
        <f t="shared" ca="1" si="58"/>
        <v>&gt; 4</v>
      </c>
      <c r="AF245" s="5">
        <v>29580</v>
      </c>
      <c r="AG245" s="8">
        <f t="shared" ca="1" si="52"/>
        <v>43.841095890410962</v>
      </c>
      <c r="AH245" s="7" t="str">
        <f t="shared" ca="1" si="53"/>
        <v>&gt;35&lt; 45</v>
      </c>
      <c r="AI245" s="9">
        <v>12481444</v>
      </c>
      <c r="AJ245" s="10" t="s">
        <v>159</v>
      </c>
      <c r="AK245" s="9" t="s">
        <v>1013</v>
      </c>
      <c r="AL245" s="5">
        <v>43305</v>
      </c>
      <c r="AM245" s="3" t="s">
        <v>93</v>
      </c>
      <c r="AN245" s="3" t="s">
        <v>94</v>
      </c>
      <c r="AO245" s="3"/>
      <c r="AQ245" s="11">
        <v>3</v>
      </c>
      <c r="AR245" s="11">
        <v>1</v>
      </c>
      <c r="AS245" s="12">
        <f t="shared" si="54"/>
        <v>44250.25</v>
      </c>
      <c r="AT245" s="11" t="s">
        <v>135</v>
      </c>
      <c r="AU245" s="9">
        <v>3.1930000000000001</v>
      </c>
      <c r="AV245" s="14">
        <v>17</v>
      </c>
      <c r="AW245" s="15" t="s">
        <v>169</v>
      </c>
      <c r="AX245" s="16" t="s">
        <v>1014</v>
      </c>
      <c r="AY245" s="14">
        <v>37</v>
      </c>
      <c r="AZ245" s="11" t="s">
        <v>171</v>
      </c>
      <c r="BA245" s="17" t="str">
        <f t="shared" si="55"/>
        <v>17001000000267004037</v>
      </c>
      <c r="BB245" s="26">
        <f t="shared" si="56"/>
        <v>20</v>
      </c>
      <c r="BC245" s="11" t="s">
        <v>1015</v>
      </c>
      <c r="BD245" s="11" t="s">
        <v>100</v>
      </c>
      <c r="BE245" s="11">
        <v>2053</v>
      </c>
      <c r="BF245" s="5"/>
      <c r="BG245" s="27">
        <v>29875747</v>
      </c>
      <c r="BH245" s="27">
        <v>29176629</v>
      </c>
      <c r="BI245" s="27"/>
      <c r="BJ245" s="11" t="s">
        <v>647</v>
      </c>
      <c r="BK245" s="11" t="str">
        <f t="shared" si="57"/>
        <v>-</v>
      </c>
      <c r="BL245" s="11"/>
    </row>
    <row r="246" spans="1:64" x14ac:dyDescent="0.25">
      <c r="A246" s="3" t="s">
        <v>74</v>
      </c>
      <c r="B246" s="4">
        <v>245</v>
      </c>
      <c r="C246" s="3" t="s">
        <v>140</v>
      </c>
      <c r="D246" s="3" t="s">
        <v>7513</v>
      </c>
      <c r="E246" s="3" t="s">
        <v>7301</v>
      </c>
      <c r="F246" s="3"/>
      <c r="G246" s="3"/>
      <c r="H246" s="3"/>
      <c r="I246" s="3" t="s">
        <v>156</v>
      </c>
      <c r="J246" s="3" t="s">
        <v>157</v>
      </c>
      <c r="K246" s="3" t="s">
        <v>123</v>
      </c>
      <c r="L246" s="3" t="s">
        <v>77</v>
      </c>
      <c r="M246" s="3" t="s">
        <v>158</v>
      </c>
      <c r="N246" s="5">
        <v>43885</v>
      </c>
      <c r="O246" s="3"/>
      <c r="P246" s="3">
        <f t="shared" ca="1" si="46"/>
        <v>-566</v>
      </c>
      <c r="Q246" s="5">
        <v>44927</v>
      </c>
      <c r="R246" s="3" t="s">
        <v>124</v>
      </c>
      <c r="S246" s="3"/>
      <c r="T246" s="6" t="s">
        <v>131</v>
      </c>
      <c r="U246" s="3" t="str">
        <f t="shared" si="47"/>
        <v>Contractuel</v>
      </c>
      <c r="V246" s="5">
        <v>44927</v>
      </c>
      <c r="W246" s="5">
        <v>45016</v>
      </c>
      <c r="Z246" s="5">
        <v>43885</v>
      </c>
      <c r="AA246" s="3">
        <f t="shared" si="48"/>
        <v>2</v>
      </c>
      <c r="AB246" s="3">
        <f t="shared" si="49"/>
        <v>2020</v>
      </c>
      <c r="AC246" s="3">
        <f t="shared" si="50"/>
        <v>2024</v>
      </c>
      <c r="AD246" s="7">
        <f t="shared" ca="1" si="51"/>
        <v>4.6472222222222221</v>
      </c>
      <c r="AE246" s="7" t="str">
        <f t="shared" ca="1" si="58"/>
        <v>&gt; 4</v>
      </c>
      <c r="AF246" s="5">
        <v>31608</v>
      </c>
      <c r="AG246" s="8">
        <f t="shared" ca="1" si="52"/>
        <v>38.284931506849318</v>
      </c>
      <c r="AH246" s="7" t="str">
        <f t="shared" ca="1" si="53"/>
        <v>&gt;35&lt; 45</v>
      </c>
      <c r="AI246" s="9">
        <v>12668763</v>
      </c>
      <c r="AJ246" s="10" t="s">
        <v>126</v>
      </c>
      <c r="AK246" s="9" t="s">
        <v>1016</v>
      </c>
      <c r="AL246" s="5">
        <v>40017</v>
      </c>
      <c r="AM246" s="3" t="s">
        <v>93</v>
      </c>
      <c r="AN246" s="3" t="s">
        <v>65</v>
      </c>
      <c r="AO246" s="3">
        <v>2</v>
      </c>
      <c r="AQ246" s="11">
        <v>3</v>
      </c>
      <c r="AR246" s="11">
        <v>3</v>
      </c>
      <c r="AS246" s="12">
        <f t="shared" si="54"/>
        <v>44980.75</v>
      </c>
      <c r="AT246" s="11" t="s">
        <v>135</v>
      </c>
      <c r="AU246" s="13">
        <v>3.3210000000000002</v>
      </c>
      <c r="AV246" s="14" t="s">
        <v>195</v>
      </c>
      <c r="AW246" s="15" t="s">
        <v>169</v>
      </c>
      <c r="AX246" s="16" t="s">
        <v>1017</v>
      </c>
      <c r="AY246" s="14" t="s">
        <v>527</v>
      </c>
      <c r="AZ246" s="11" t="s">
        <v>171</v>
      </c>
      <c r="BA246" s="17" t="str">
        <f t="shared" si="55"/>
        <v>17001000000297141258</v>
      </c>
      <c r="BB246" s="26">
        <f t="shared" si="56"/>
        <v>20</v>
      </c>
      <c r="BC246" s="19" t="s">
        <v>1018</v>
      </c>
      <c r="BD246" s="20" t="s">
        <v>277</v>
      </c>
      <c r="BE246" s="11"/>
      <c r="BF246" s="5"/>
      <c r="BG246" s="27">
        <v>56898697</v>
      </c>
      <c r="BH246" s="27"/>
      <c r="BI246" s="27"/>
      <c r="BJ246" s="11" t="s">
        <v>608</v>
      </c>
      <c r="BK246" s="11" t="str">
        <f t="shared" si="57"/>
        <v>A-</v>
      </c>
      <c r="BL246" s="11"/>
    </row>
    <row r="247" spans="1:64" x14ac:dyDescent="0.25">
      <c r="A247" s="3" t="s">
        <v>74</v>
      </c>
      <c r="B247" s="4">
        <v>246</v>
      </c>
      <c r="C247" s="3" t="s">
        <v>140</v>
      </c>
      <c r="D247" s="3" t="s">
        <v>7514</v>
      </c>
      <c r="E247" s="3" t="s">
        <v>7231</v>
      </c>
      <c r="F247" s="3"/>
      <c r="G247" s="3"/>
      <c r="H247" s="3"/>
      <c r="I247" s="3"/>
      <c r="J247" s="3" t="s">
        <v>228</v>
      </c>
      <c r="K247" s="3" t="s">
        <v>123</v>
      </c>
      <c r="L247" s="3" t="s">
        <v>77</v>
      </c>
      <c r="M247" s="3" t="s">
        <v>158</v>
      </c>
      <c r="N247" s="5">
        <v>44119</v>
      </c>
      <c r="O247" s="3" t="str">
        <f t="shared" ca="1" si="59"/>
        <v>OK</v>
      </c>
      <c r="P247" s="3">
        <f t="shared" ca="1" si="46"/>
        <v>-1235</v>
      </c>
      <c r="Q247" s="5">
        <v>44293</v>
      </c>
      <c r="R247" s="3" t="s">
        <v>133</v>
      </c>
      <c r="S247" s="3"/>
      <c r="T247" s="3" t="s">
        <v>131</v>
      </c>
      <c r="U247" s="3" t="str">
        <f t="shared" si="47"/>
        <v>Contractuel</v>
      </c>
      <c r="V247" s="5">
        <v>44287</v>
      </c>
      <c r="W247" s="5">
        <v>44347</v>
      </c>
      <c r="Z247" s="5">
        <v>44119</v>
      </c>
      <c r="AA247" s="3">
        <f t="shared" si="48"/>
        <v>10</v>
      </c>
      <c r="AB247" s="3">
        <f t="shared" si="49"/>
        <v>2020</v>
      </c>
      <c r="AC247" s="3">
        <f t="shared" si="50"/>
        <v>2024</v>
      </c>
      <c r="AD247" s="7">
        <f t="shared" ca="1" si="51"/>
        <v>4.0055555555555555</v>
      </c>
      <c r="AE247" s="7" t="str">
        <f t="shared" ca="1" si="58"/>
        <v>&gt; 4</v>
      </c>
      <c r="AF247" s="5">
        <v>33389</v>
      </c>
      <c r="AG247" s="8">
        <f t="shared" ca="1" si="52"/>
        <v>33.405479452054792</v>
      </c>
      <c r="AH247" s="7" t="str">
        <f t="shared" ca="1" si="53"/>
        <v>&gt;25&lt; 35</v>
      </c>
      <c r="AI247" s="9">
        <v>16287557</v>
      </c>
      <c r="AJ247" s="10" t="s">
        <v>159</v>
      </c>
      <c r="AK247" s="9" t="s">
        <v>1019</v>
      </c>
      <c r="AL247" s="5">
        <v>42293</v>
      </c>
      <c r="AM247" s="3" t="s">
        <v>93</v>
      </c>
      <c r="AN247" s="3" t="s">
        <v>65</v>
      </c>
      <c r="AO247" s="3"/>
      <c r="AQ247" s="11">
        <v>3</v>
      </c>
      <c r="AR247" s="11">
        <v>1</v>
      </c>
      <c r="AS247" s="12">
        <f t="shared" si="54"/>
        <v>44484.25</v>
      </c>
      <c r="AT247" s="11" t="s">
        <v>135</v>
      </c>
      <c r="AU247" s="9">
        <v>3.1930000000000001</v>
      </c>
      <c r="AV247" s="14" t="s">
        <v>79</v>
      </c>
      <c r="AW247" s="15">
        <v>40107</v>
      </c>
      <c r="AX247" s="16">
        <v>50062527601</v>
      </c>
      <c r="AY247" s="14">
        <v>30</v>
      </c>
      <c r="AZ247" s="11" t="s">
        <v>128</v>
      </c>
      <c r="BA247" s="17" t="str">
        <f t="shared" si="55"/>
        <v>04401075006252760130</v>
      </c>
      <c r="BB247" s="26">
        <f t="shared" si="56"/>
        <v>20</v>
      </c>
      <c r="BC247" s="11" t="s">
        <v>1020</v>
      </c>
      <c r="BD247" s="11" t="s">
        <v>277</v>
      </c>
      <c r="BE247" s="11"/>
      <c r="BF247" s="5"/>
      <c r="BG247" s="27">
        <v>58148865</v>
      </c>
      <c r="BH247" s="27">
        <v>58325150</v>
      </c>
      <c r="BI247" s="27"/>
      <c r="BJ247" s="11" t="s">
        <v>277</v>
      </c>
      <c r="BK247" s="11" t="str">
        <f t="shared" si="57"/>
        <v>B-</v>
      </c>
      <c r="BL247" s="11"/>
    </row>
    <row r="248" spans="1:64" x14ac:dyDescent="0.25">
      <c r="A248" s="3" t="s">
        <v>74</v>
      </c>
      <c r="B248" s="4">
        <v>247</v>
      </c>
      <c r="C248" s="3" t="s">
        <v>87</v>
      </c>
      <c r="D248" s="3" t="s">
        <v>7515</v>
      </c>
      <c r="E248" s="3" t="s">
        <v>7516</v>
      </c>
      <c r="F248" s="3"/>
      <c r="G248" s="3"/>
      <c r="H248" s="3"/>
      <c r="I248" s="3"/>
      <c r="J248" s="3"/>
      <c r="K248" s="3" t="s">
        <v>123</v>
      </c>
      <c r="L248" s="3" t="s">
        <v>77</v>
      </c>
      <c r="M248" s="3" t="s">
        <v>158</v>
      </c>
      <c r="N248" s="5">
        <v>43885</v>
      </c>
      <c r="O248" s="3"/>
      <c r="P248" s="3">
        <f t="shared" ca="1" si="46"/>
        <v>-1631</v>
      </c>
      <c r="Q248" s="5">
        <v>43952</v>
      </c>
      <c r="R248" s="3" t="s">
        <v>289</v>
      </c>
      <c r="S248" s="3"/>
      <c r="T248" s="3" t="s">
        <v>131</v>
      </c>
      <c r="U248" s="3" t="str">
        <f t="shared" si="47"/>
        <v>Contractuel</v>
      </c>
      <c r="V248" s="5">
        <v>43922</v>
      </c>
      <c r="W248" s="5">
        <v>43951</v>
      </c>
      <c r="Z248" s="5">
        <v>43885</v>
      </c>
      <c r="AA248" s="3">
        <f t="shared" si="48"/>
        <v>2</v>
      </c>
      <c r="AB248" s="3">
        <f t="shared" si="49"/>
        <v>2020</v>
      </c>
      <c r="AC248" s="3">
        <f t="shared" si="50"/>
        <v>2024</v>
      </c>
      <c r="AD248" s="7">
        <f t="shared" ca="1" si="51"/>
        <v>4.6472222222222221</v>
      </c>
      <c r="AE248" s="7" t="str">
        <f t="shared" ca="1" si="58"/>
        <v>&gt; 4</v>
      </c>
      <c r="AF248" s="5">
        <v>36057</v>
      </c>
      <c r="AG248" s="8">
        <f t="shared" ca="1" si="52"/>
        <v>26.095890410958905</v>
      </c>
      <c r="AH248" s="7" t="str">
        <f t="shared" ca="1" si="53"/>
        <v>&gt;25&lt; 35</v>
      </c>
      <c r="AI248" s="9">
        <v>17023652</v>
      </c>
      <c r="AJ248" s="10" t="s">
        <v>79</v>
      </c>
      <c r="AK248" s="9" t="s">
        <v>1021</v>
      </c>
      <c r="AL248" s="5">
        <v>41932</v>
      </c>
      <c r="AM248" s="3" t="s">
        <v>93</v>
      </c>
      <c r="AN248" s="3" t="s">
        <v>94</v>
      </c>
      <c r="AO248" s="3"/>
      <c r="AQ248" s="11">
        <v>3</v>
      </c>
      <c r="AR248" s="11">
        <v>1</v>
      </c>
      <c r="AS248" s="12">
        <f t="shared" si="54"/>
        <v>44250.25</v>
      </c>
      <c r="AT248" s="11" t="s">
        <v>135</v>
      </c>
      <c r="AU248" s="9">
        <v>3.1930000000000001</v>
      </c>
      <c r="AV248" s="14">
        <v>17</v>
      </c>
      <c r="AW248" s="15" t="s">
        <v>169</v>
      </c>
      <c r="AX248" s="16" t="s">
        <v>1022</v>
      </c>
      <c r="AY248" s="14">
        <v>93</v>
      </c>
      <c r="AZ248" s="11" t="s">
        <v>171</v>
      </c>
      <c r="BA248" s="17" t="str">
        <f t="shared" si="55"/>
        <v>17001000000253865193</v>
      </c>
      <c r="BB248" s="26">
        <f t="shared" si="56"/>
        <v>20</v>
      </c>
      <c r="BC248" s="11" t="s">
        <v>1023</v>
      </c>
      <c r="BD248" s="11" t="s">
        <v>100</v>
      </c>
      <c r="BE248" s="11">
        <v>1015</v>
      </c>
      <c r="BF248" s="5"/>
      <c r="BG248" s="27">
        <v>50223447</v>
      </c>
      <c r="BH248" s="27">
        <v>95554451</v>
      </c>
      <c r="BI248" s="27"/>
      <c r="BJ248" s="11" t="s">
        <v>739</v>
      </c>
      <c r="BK248" s="11" t="str">
        <f t="shared" si="57"/>
        <v>-</v>
      </c>
      <c r="BL248" s="11"/>
    </row>
    <row r="249" spans="1:64" x14ac:dyDescent="0.25">
      <c r="A249" s="3" t="s">
        <v>56</v>
      </c>
      <c r="B249" s="4">
        <v>248</v>
      </c>
      <c r="C249" s="3" t="s">
        <v>87</v>
      </c>
      <c r="D249" s="3" t="s">
        <v>7517</v>
      </c>
      <c r="E249" s="3" t="s">
        <v>7518</v>
      </c>
      <c r="F249" s="3"/>
      <c r="G249" s="3"/>
      <c r="H249" s="3"/>
      <c r="I249" s="3" t="s">
        <v>227</v>
      </c>
      <c r="J249" s="3" t="s">
        <v>228</v>
      </c>
      <c r="K249" s="3" t="s">
        <v>123</v>
      </c>
      <c r="L249" s="3" t="s">
        <v>77</v>
      </c>
      <c r="M249" s="3" t="s">
        <v>158</v>
      </c>
      <c r="N249" s="5">
        <v>43885</v>
      </c>
      <c r="O249" s="46">
        <v>45291</v>
      </c>
      <c r="P249" s="3"/>
      <c r="Q249" s="47"/>
      <c r="R249" s="3"/>
      <c r="S249" s="5"/>
      <c r="T249" s="6" t="s">
        <v>61</v>
      </c>
      <c r="U249" s="3" t="str">
        <f t="shared" si="47"/>
        <v>Titulaire</v>
      </c>
      <c r="V249" s="5">
        <v>45261</v>
      </c>
      <c r="W249" s="5">
        <v>45291</v>
      </c>
      <c r="Z249" s="5">
        <v>43885</v>
      </c>
      <c r="AA249" s="3">
        <f t="shared" si="48"/>
        <v>2</v>
      </c>
      <c r="AB249" s="3">
        <f t="shared" si="49"/>
        <v>2020</v>
      </c>
      <c r="AC249" s="3">
        <f t="shared" si="50"/>
        <v>2024</v>
      </c>
      <c r="AD249" s="7">
        <f t="shared" ca="1" si="51"/>
        <v>4.6472222222222221</v>
      </c>
      <c r="AE249" s="7" t="str">
        <f t="shared" ca="1" si="58"/>
        <v>&gt; 4</v>
      </c>
      <c r="AF249" s="5">
        <v>35771</v>
      </c>
      <c r="AG249" s="8">
        <f t="shared" ca="1" si="52"/>
        <v>26.87945205479452</v>
      </c>
      <c r="AH249" s="7" t="str">
        <f t="shared" ca="1" si="53"/>
        <v>&gt;25&lt; 35</v>
      </c>
      <c r="AI249" s="9">
        <v>16797369</v>
      </c>
      <c r="AJ249" s="10" t="s">
        <v>67</v>
      </c>
      <c r="AK249" s="9">
        <v>11654844</v>
      </c>
      <c r="AL249" s="5">
        <v>42031</v>
      </c>
      <c r="AM249" s="3" t="s">
        <v>93</v>
      </c>
      <c r="AN249" s="3" t="s">
        <v>94</v>
      </c>
      <c r="AO249" s="3"/>
      <c r="AQ249">
        <v>3</v>
      </c>
      <c r="AR249" s="11">
        <v>3</v>
      </c>
      <c r="AS249" s="12">
        <f t="shared" si="54"/>
        <v>44980.75</v>
      </c>
      <c r="AT249" s="11" t="s">
        <v>135</v>
      </c>
      <c r="AU249" s="13">
        <v>3.3210000000000002</v>
      </c>
      <c r="AV249" s="14">
        <v>14</v>
      </c>
      <c r="AW249" s="15" t="s">
        <v>622</v>
      </c>
      <c r="AX249" s="16">
        <v>31007053818</v>
      </c>
      <c r="AY249" s="14">
        <v>45</v>
      </c>
      <c r="AZ249" s="11" t="s">
        <v>154</v>
      </c>
      <c r="BA249" s="17" t="str">
        <f t="shared" si="55"/>
        <v>14033033100705381845</v>
      </c>
      <c r="BB249" s="26">
        <f t="shared" si="56"/>
        <v>20</v>
      </c>
      <c r="BC249" s="19" t="s">
        <v>1024</v>
      </c>
      <c r="BD249" s="20" t="s">
        <v>100</v>
      </c>
      <c r="BE249" s="11">
        <v>1095</v>
      </c>
      <c r="BF249" s="5"/>
      <c r="BG249" s="27">
        <v>27109278</v>
      </c>
      <c r="BH249" s="27">
        <v>55165843</v>
      </c>
      <c r="BI249" s="27"/>
      <c r="BJ249" s="11" t="s">
        <v>233</v>
      </c>
      <c r="BK249" s="11" t="str">
        <f t="shared" si="57"/>
        <v>B-</v>
      </c>
      <c r="BL249" s="11" t="s">
        <v>245</v>
      </c>
    </row>
    <row r="250" spans="1:64" x14ac:dyDescent="0.25">
      <c r="A250" s="3" t="s">
        <v>74</v>
      </c>
      <c r="B250" s="4">
        <v>249</v>
      </c>
      <c r="C250" s="3" t="s">
        <v>87</v>
      </c>
      <c r="D250" s="3" t="s">
        <v>7519</v>
      </c>
      <c r="E250" s="3" t="s">
        <v>7233</v>
      </c>
      <c r="F250" s="3"/>
      <c r="G250" s="3"/>
      <c r="H250" s="3"/>
      <c r="I250" s="3"/>
      <c r="J250" s="3"/>
      <c r="K250" s="3" t="s">
        <v>123</v>
      </c>
      <c r="L250" s="3" t="s">
        <v>77</v>
      </c>
      <c r="M250" s="3" t="s">
        <v>158</v>
      </c>
      <c r="N250" s="5">
        <v>43885</v>
      </c>
      <c r="O250" s="3"/>
      <c r="P250" s="3">
        <f t="shared" ca="1" si="46"/>
        <v>-1631</v>
      </c>
      <c r="Q250" s="5">
        <v>43952</v>
      </c>
      <c r="R250" s="3" t="s">
        <v>289</v>
      </c>
      <c r="S250" s="3"/>
      <c r="T250" s="3" t="s">
        <v>131</v>
      </c>
      <c r="U250" s="3" t="str">
        <f t="shared" si="47"/>
        <v>Contractuel</v>
      </c>
      <c r="V250" s="5">
        <v>43922</v>
      </c>
      <c r="W250" s="5">
        <v>43951</v>
      </c>
      <c r="Z250" s="5">
        <v>43885</v>
      </c>
      <c r="AA250" s="3">
        <f t="shared" si="48"/>
        <v>2</v>
      </c>
      <c r="AB250" s="3">
        <f t="shared" si="49"/>
        <v>2020</v>
      </c>
      <c r="AC250" s="3">
        <f t="shared" si="50"/>
        <v>2024</v>
      </c>
      <c r="AD250" s="7">
        <f t="shared" ca="1" si="51"/>
        <v>4.6472222222222221</v>
      </c>
      <c r="AE250" s="7" t="str">
        <f t="shared" ca="1" si="58"/>
        <v>&gt; 4</v>
      </c>
      <c r="AF250" s="5">
        <v>36552</v>
      </c>
      <c r="AG250" s="8">
        <f t="shared" ca="1" si="52"/>
        <v>24.739726027397261</v>
      </c>
      <c r="AH250" s="7" t="str">
        <f t="shared" ca="1" si="53"/>
        <v>&lt; 25</v>
      </c>
      <c r="AI250" s="9">
        <v>17108884</v>
      </c>
      <c r="AJ250" s="10" t="s">
        <v>70</v>
      </c>
      <c r="AK250" s="9">
        <v>14356559</v>
      </c>
      <c r="AL250" s="5">
        <v>42696</v>
      </c>
      <c r="AM250" s="3" t="s">
        <v>93</v>
      </c>
      <c r="AN250" s="3" t="s">
        <v>94</v>
      </c>
      <c r="AO250" s="3"/>
      <c r="AQ250" s="11">
        <v>3</v>
      </c>
      <c r="AR250" s="11">
        <v>1</v>
      </c>
      <c r="AS250" s="12">
        <f t="shared" si="54"/>
        <v>44250.25</v>
      </c>
      <c r="AT250" s="11" t="s">
        <v>135</v>
      </c>
      <c r="AU250" s="9">
        <v>3.1930000000000001</v>
      </c>
      <c r="AV250" s="14">
        <v>17</v>
      </c>
      <c r="AW250" s="15" t="s">
        <v>169</v>
      </c>
      <c r="AX250" s="16" t="s">
        <v>1025</v>
      </c>
      <c r="AY250" s="14" t="s">
        <v>79</v>
      </c>
      <c r="AZ250" s="11" t="s">
        <v>171</v>
      </c>
      <c r="BA250" s="17" t="str">
        <f t="shared" si="55"/>
        <v>17001000000253376604</v>
      </c>
      <c r="BB250" s="26">
        <f t="shared" si="56"/>
        <v>20</v>
      </c>
      <c r="BC250" s="11" t="s">
        <v>1026</v>
      </c>
      <c r="BD250" s="11" t="s">
        <v>277</v>
      </c>
      <c r="BE250" s="11">
        <v>2021</v>
      </c>
      <c r="BF250" s="5"/>
      <c r="BG250" s="27">
        <v>29014314</v>
      </c>
      <c r="BH250" s="27">
        <v>51007116</v>
      </c>
      <c r="BI250" s="27"/>
      <c r="BJ250" s="11" t="s">
        <v>300</v>
      </c>
      <c r="BK250" s="11" t="str">
        <f t="shared" si="57"/>
        <v>-</v>
      </c>
      <c r="BL250" s="11"/>
    </row>
    <row r="251" spans="1:64" x14ac:dyDescent="0.25">
      <c r="A251" s="3" t="s">
        <v>74</v>
      </c>
      <c r="B251" s="4">
        <v>250</v>
      </c>
      <c r="C251" s="3" t="s">
        <v>87</v>
      </c>
      <c r="D251" s="3" t="s">
        <v>7325</v>
      </c>
      <c r="E251" s="3" t="s">
        <v>7520</v>
      </c>
      <c r="F251" s="3"/>
      <c r="G251" s="3"/>
      <c r="H251" s="3"/>
      <c r="I251" s="3"/>
      <c r="J251" s="3" t="s">
        <v>157</v>
      </c>
      <c r="K251" s="3" t="s">
        <v>123</v>
      </c>
      <c r="L251" s="3" t="s">
        <v>77</v>
      </c>
      <c r="M251" s="3" t="s">
        <v>158</v>
      </c>
      <c r="N251" s="5">
        <v>43885</v>
      </c>
      <c r="O251" s="3"/>
      <c r="P251" s="3">
        <f t="shared" ca="1" si="46"/>
        <v>-1143</v>
      </c>
      <c r="Q251" s="5">
        <v>44379</v>
      </c>
      <c r="R251" s="3" t="s">
        <v>133</v>
      </c>
      <c r="S251" s="3"/>
      <c r="T251" s="3" t="s">
        <v>131</v>
      </c>
      <c r="U251" s="3" t="str">
        <f t="shared" si="47"/>
        <v>Contractuel</v>
      </c>
      <c r="V251" s="5">
        <v>44378</v>
      </c>
      <c r="W251" s="5">
        <v>44439</v>
      </c>
      <c r="Z251" s="5">
        <v>43885</v>
      </c>
      <c r="AA251" s="3">
        <f t="shared" si="48"/>
        <v>2</v>
      </c>
      <c r="AB251" s="3">
        <f t="shared" si="49"/>
        <v>2020</v>
      </c>
      <c r="AC251" s="3">
        <f t="shared" si="50"/>
        <v>2024</v>
      </c>
      <c r="AD251" s="7">
        <f t="shared" ca="1" si="51"/>
        <v>4.6472222222222221</v>
      </c>
      <c r="AE251" s="7" t="str">
        <f t="shared" ca="1" si="58"/>
        <v>&gt; 4</v>
      </c>
      <c r="AF251" s="5">
        <v>36193</v>
      </c>
      <c r="AG251" s="8">
        <f t="shared" ca="1" si="52"/>
        <v>25.723287671232878</v>
      </c>
      <c r="AH251" s="7" t="str">
        <f t="shared" ca="1" si="53"/>
        <v>&gt;25&lt; 35</v>
      </c>
      <c r="AI251" s="9">
        <v>16882659</v>
      </c>
      <c r="AJ251" s="10" t="s">
        <v>126</v>
      </c>
      <c r="AK251" s="9">
        <v>11652711</v>
      </c>
      <c r="AL251" s="5">
        <v>41859</v>
      </c>
      <c r="AM251" s="3" t="s">
        <v>93</v>
      </c>
      <c r="AN251" s="3" t="s">
        <v>94</v>
      </c>
      <c r="AO251" s="3"/>
      <c r="AQ251" s="11">
        <v>3</v>
      </c>
      <c r="AR251" s="11">
        <v>2</v>
      </c>
      <c r="AS251" s="12">
        <f t="shared" si="54"/>
        <v>44615.5</v>
      </c>
      <c r="AT251" s="11" t="s">
        <v>135</v>
      </c>
      <c r="AU251" s="9">
        <v>3.1930000000000001</v>
      </c>
      <c r="AV251" s="14">
        <v>17</v>
      </c>
      <c r="AW251" s="15" t="s">
        <v>169</v>
      </c>
      <c r="AX251" s="16" t="s">
        <v>1027</v>
      </c>
      <c r="AY251" s="14">
        <v>87</v>
      </c>
      <c r="AZ251" s="11" t="s">
        <v>171</v>
      </c>
      <c r="BA251" s="17" t="str">
        <f t="shared" si="55"/>
        <v>17001000000291821487</v>
      </c>
      <c r="BB251" s="26">
        <f t="shared" si="56"/>
        <v>20</v>
      </c>
      <c r="BC251" s="31" t="s">
        <v>1028</v>
      </c>
      <c r="BD251" s="11" t="s">
        <v>100</v>
      </c>
      <c r="BE251" s="11">
        <v>1095</v>
      </c>
      <c r="BF251" s="5"/>
      <c r="BG251" s="21">
        <v>54600101</v>
      </c>
      <c r="BH251" s="21">
        <v>20034085</v>
      </c>
      <c r="BI251" s="27"/>
      <c r="BJ251" s="11" t="s">
        <v>320</v>
      </c>
      <c r="BK251" s="11" t="str">
        <f t="shared" si="57"/>
        <v>A-</v>
      </c>
      <c r="BL251" s="11"/>
    </row>
    <row r="252" spans="1:64" x14ac:dyDescent="0.25">
      <c r="A252" s="3" t="s">
        <v>74</v>
      </c>
      <c r="B252" s="4">
        <v>251</v>
      </c>
      <c r="C252" s="3" t="s">
        <v>140</v>
      </c>
      <c r="D252" s="3" t="s">
        <v>7325</v>
      </c>
      <c r="E252" s="3" t="s">
        <v>7311</v>
      </c>
      <c r="F252" s="3"/>
      <c r="G252" s="3"/>
      <c r="H252" s="3"/>
      <c r="I252" s="3"/>
      <c r="J252" s="3" t="s">
        <v>228</v>
      </c>
      <c r="K252" s="3" t="s">
        <v>123</v>
      </c>
      <c r="L252" s="3" t="s">
        <v>77</v>
      </c>
      <c r="M252" s="3" t="s">
        <v>158</v>
      </c>
      <c r="N252" s="5">
        <v>43885</v>
      </c>
      <c r="O252" s="3"/>
      <c r="P252" s="3">
        <f t="shared" ca="1" si="46"/>
        <v>-1174</v>
      </c>
      <c r="Q252" s="5">
        <v>44394</v>
      </c>
      <c r="R252" s="3" t="s">
        <v>592</v>
      </c>
      <c r="S252" s="3"/>
      <c r="T252" s="3" t="s">
        <v>131</v>
      </c>
      <c r="U252" s="3" t="str">
        <f t="shared" si="47"/>
        <v>Contractuel</v>
      </c>
      <c r="V252" s="5">
        <v>44348</v>
      </c>
      <c r="W252" s="5">
        <v>44408</v>
      </c>
      <c r="Z252" s="5">
        <v>43885</v>
      </c>
      <c r="AA252" s="3">
        <f t="shared" si="48"/>
        <v>2</v>
      </c>
      <c r="AB252" s="3">
        <f t="shared" si="49"/>
        <v>2020</v>
      </c>
      <c r="AC252" s="3">
        <f t="shared" si="50"/>
        <v>2024</v>
      </c>
      <c r="AD252" s="7">
        <f t="shared" ca="1" si="51"/>
        <v>4.6472222222222221</v>
      </c>
      <c r="AE252" s="7" t="str">
        <f t="shared" ca="1" si="58"/>
        <v>&gt; 4</v>
      </c>
      <c r="AF252" s="5">
        <v>34507</v>
      </c>
      <c r="AG252" s="8">
        <f t="shared" ca="1" si="52"/>
        <v>30.342465753424658</v>
      </c>
      <c r="AH252" s="7" t="str">
        <f t="shared" ca="1" si="53"/>
        <v>&gt;25&lt; 35</v>
      </c>
      <c r="AI252" s="9">
        <v>16628914</v>
      </c>
      <c r="AJ252" s="10" t="s">
        <v>91</v>
      </c>
      <c r="AK252" s="9" t="s">
        <v>1029</v>
      </c>
      <c r="AL252" s="5">
        <v>41132</v>
      </c>
      <c r="AM252" s="3" t="s">
        <v>93</v>
      </c>
      <c r="AN252" s="3" t="s">
        <v>65</v>
      </c>
      <c r="AO252" s="3">
        <v>1</v>
      </c>
      <c r="AQ252" s="11">
        <v>3</v>
      </c>
      <c r="AR252" s="11">
        <v>2</v>
      </c>
      <c r="AS252" s="12">
        <f t="shared" si="54"/>
        <v>44615.5</v>
      </c>
      <c r="AT252" s="11" t="s">
        <v>135</v>
      </c>
      <c r="AU252" s="9">
        <v>3.1930000000000001</v>
      </c>
      <c r="AV252" s="14">
        <v>17</v>
      </c>
      <c r="AW252" s="15" t="s">
        <v>169</v>
      </c>
      <c r="AX252" s="16" t="s">
        <v>1030</v>
      </c>
      <c r="AY252" s="14">
        <v>77</v>
      </c>
      <c r="AZ252" s="11" t="s">
        <v>171</v>
      </c>
      <c r="BA252" s="17" t="str">
        <f t="shared" si="55"/>
        <v>17001000000291032877</v>
      </c>
      <c r="BB252" s="26">
        <f t="shared" si="56"/>
        <v>20</v>
      </c>
      <c r="BC252" s="31" t="s">
        <v>1031</v>
      </c>
      <c r="BD252" s="11" t="s">
        <v>100</v>
      </c>
      <c r="BE252" s="11">
        <v>1095</v>
      </c>
      <c r="BF252" s="5"/>
      <c r="BG252" s="27">
        <v>21763650</v>
      </c>
      <c r="BH252" s="27">
        <v>20076067</v>
      </c>
      <c r="BI252" s="27"/>
      <c r="BJ252" s="11" t="s">
        <v>320</v>
      </c>
      <c r="BK252" s="11" t="str">
        <f t="shared" si="57"/>
        <v>B-</v>
      </c>
      <c r="BL252" s="11"/>
    </row>
    <row r="253" spans="1:64" x14ac:dyDescent="0.25">
      <c r="A253" s="3" t="s">
        <v>74</v>
      </c>
      <c r="B253" s="4">
        <v>252</v>
      </c>
      <c r="C253" s="3" t="s">
        <v>140</v>
      </c>
      <c r="D253" s="3" t="s">
        <v>7521</v>
      </c>
      <c r="E253" s="3" t="s">
        <v>7350</v>
      </c>
      <c r="F253" s="3"/>
      <c r="G253" s="3"/>
      <c r="H253" s="3"/>
      <c r="I253" s="3"/>
      <c r="J253" s="3"/>
      <c r="K253" s="3" t="s">
        <v>123</v>
      </c>
      <c r="L253" s="3" t="s">
        <v>77</v>
      </c>
      <c r="M253" s="3" t="s">
        <v>158</v>
      </c>
      <c r="N253" s="5">
        <v>43885</v>
      </c>
      <c r="O253" s="3"/>
      <c r="P253" s="3">
        <f t="shared" ca="1" si="46"/>
        <v>-1478</v>
      </c>
      <c r="Q253" s="5">
        <v>44098</v>
      </c>
      <c r="R253" s="3" t="s">
        <v>133</v>
      </c>
      <c r="S253" s="3"/>
      <c r="T253" s="3" t="s">
        <v>131</v>
      </c>
      <c r="U253" s="3" t="str">
        <f t="shared" si="47"/>
        <v>Contractuel</v>
      </c>
      <c r="V253" s="5">
        <v>44086</v>
      </c>
      <c r="W253" s="5">
        <v>44104</v>
      </c>
      <c r="Z253" s="5">
        <v>43885</v>
      </c>
      <c r="AA253" s="3">
        <f t="shared" si="48"/>
        <v>2</v>
      </c>
      <c r="AB253" s="3">
        <f t="shared" si="49"/>
        <v>2020</v>
      </c>
      <c r="AC253" s="3">
        <f t="shared" si="50"/>
        <v>2024</v>
      </c>
      <c r="AD253" s="7">
        <f t="shared" ca="1" si="51"/>
        <v>4.6472222222222221</v>
      </c>
      <c r="AE253" s="7" t="str">
        <f t="shared" ca="1" si="58"/>
        <v>&gt; 4</v>
      </c>
      <c r="AF253" s="5">
        <v>31335</v>
      </c>
      <c r="AG253" s="8">
        <f t="shared" ca="1" si="52"/>
        <v>39.032876712328765</v>
      </c>
      <c r="AH253" s="7" t="str">
        <f t="shared" ca="1" si="53"/>
        <v>&gt;35&lt; 45</v>
      </c>
      <c r="AI253" s="9">
        <v>12497434</v>
      </c>
      <c r="AJ253" s="37" t="s">
        <v>179</v>
      </c>
      <c r="AK253" s="9" t="s">
        <v>1032</v>
      </c>
      <c r="AL253" s="5">
        <v>37891</v>
      </c>
      <c r="AM253" s="3" t="s">
        <v>93</v>
      </c>
      <c r="AN253" s="3" t="s">
        <v>65</v>
      </c>
      <c r="AO253" s="3"/>
      <c r="AQ253" s="11">
        <v>3</v>
      </c>
      <c r="AR253" s="11">
        <v>1</v>
      </c>
      <c r="AS253" s="12">
        <f t="shared" si="54"/>
        <v>44250.25</v>
      </c>
      <c r="AT253" s="11" t="s">
        <v>135</v>
      </c>
      <c r="AU253" s="9">
        <v>3.1930000000000001</v>
      </c>
      <c r="AV253" s="14" t="s">
        <v>67</v>
      </c>
      <c r="AW253" s="15" t="s">
        <v>169</v>
      </c>
      <c r="AX253" s="16" t="s">
        <v>1033</v>
      </c>
      <c r="AY253" s="14">
        <v>81</v>
      </c>
      <c r="AZ253" s="11" t="s">
        <v>71</v>
      </c>
      <c r="BA253" s="17" t="str">
        <f t="shared" si="55"/>
        <v>08001000784009430281</v>
      </c>
      <c r="BB253" s="26">
        <f t="shared" si="56"/>
        <v>20</v>
      </c>
      <c r="BC253" s="11" t="s">
        <v>1034</v>
      </c>
      <c r="BD253" s="11" t="s">
        <v>233</v>
      </c>
      <c r="BE253" s="11">
        <v>1095</v>
      </c>
      <c r="BF253" s="5"/>
      <c r="BG253" s="27">
        <v>21136879</v>
      </c>
      <c r="BH253" s="27">
        <v>25302123</v>
      </c>
      <c r="BI253" s="27"/>
      <c r="BJ253" s="11" t="s">
        <v>233</v>
      </c>
      <c r="BK253" s="11" t="str">
        <f t="shared" si="57"/>
        <v>-</v>
      </c>
      <c r="BL253" s="11"/>
    </row>
    <row r="254" spans="1:64" x14ac:dyDescent="0.25">
      <c r="A254" s="3" t="s">
        <v>74</v>
      </c>
      <c r="B254" s="4">
        <v>253</v>
      </c>
      <c r="C254" s="3" t="s">
        <v>87</v>
      </c>
      <c r="D254" s="3" t="s">
        <v>7264</v>
      </c>
      <c r="E254" s="3" t="s">
        <v>7432</v>
      </c>
      <c r="F254" s="3"/>
      <c r="G254" s="3"/>
      <c r="H254" s="3"/>
      <c r="I254" s="3" t="s">
        <v>515</v>
      </c>
      <c r="J254" s="3" t="s">
        <v>228</v>
      </c>
      <c r="K254" s="3" t="s">
        <v>123</v>
      </c>
      <c r="L254" s="3" t="s">
        <v>77</v>
      </c>
      <c r="M254" s="3" t="s">
        <v>158</v>
      </c>
      <c r="N254" s="5">
        <v>43885</v>
      </c>
      <c r="O254" s="3"/>
      <c r="P254" s="3">
        <f t="shared" ca="1" si="46"/>
        <v>-291</v>
      </c>
      <c r="Q254" s="48">
        <v>45291</v>
      </c>
      <c r="R254" s="3" t="s">
        <v>719</v>
      </c>
      <c r="S254" s="5"/>
      <c r="T254" s="6" t="s">
        <v>131</v>
      </c>
      <c r="U254" s="3" t="str">
        <f t="shared" si="47"/>
        <v>Contractuel</v>
      </c>
      <c r="V254" s="5">
        <v>45261</v>
      </c>
      <c r="W254" s="5">
        <v>45291</v>
      </c>
      <c r="Z254" s="5">
        <v>43885</v>
      </c>
      <c r="AA254" s="3">
        <f t="shared" si="48"/>
        <v>2</v>
      </c>
      <c r="AB254" s="3">
        <f t="shared" si="49"/>
        <v>2020</v>
      </c>
      <c r="AC254" s="3">
        <f t="shared" si="50"/>
        <v>2024</v>
      </c>
      <c r="AD254" s="7">
        <f t="shared" ca="1" si="51"/>
        <v>4.6472222222222221</v>
      </c>
      <c r="AE254" s="7" t="str">
        <f t="shared" ca="1" si="58"/>
        <v>&gt; 4</v>
      </c>
      <c r="AF254" s="5">
        <v>32306</v>
      </c>
      <c r="AG254" s="8">
        <f t="shared" ca="1" si="52"/>
        <v>36.372602739726027</v>
      </c>
      <c r="AH254" s="7" t="str">
        <f t="shared" ca="1" si="53"/>
        <v>&gt;35&lt; 45</v>
      </c>
      <c r="AI254" s="9">
        <v>16097899</v>
      </c>
      <c r="AJ254" s="10" t="s">
        <v>159</v>
      </c>
      <c r="AK254" s="9" t="s">
        <v>1035</v>
      </c>
      <c r="AL254" s="5">
        <v>38722</v>
      </c>
      <c r="AM254" s="3" t="s">
        <v>93</v>
      </c>
      <c r="AN254" s="3" t="s">
        <v>94</v>
      </c>
      <c r="AO254" s="3"/>
      <c r="AQ254" s="11">
        <v>3</v>
      </c>
      <c r="AR254" s="11">
        <v>3</v>
      </c>
      <c r="AS254" s="12">
        <f t="shared" si="54"/>
        <v>44980.75</v>
      </c>
      <c r="AT254" s="11" t="s">
        <v>135</v>
      </c>
      <c r="AU254" s="13">
        <v>3.3210000000000002</v>
      </c>
      <c r="AV254" s="14" t="s">
        <v>870</v>
      </c>
      <c r="AW254" s="15" t="s">
        <v>871</v>
      </c>
      <c r="AX254" s="16" t="s">
        <v>1036</v>
      </c>
      <c r="AY254" s="14" t="s">
        <v>326</v>
      </c>
      <c r="AZ254" s="11" t="s">
        <v>358</v>
      </c>
      <c r="BA254" s="17" t="str">
        <f t="shared" si="55"/>
        <v>24020051927251110155</v>
      </c>
      <c r="BB254" s="26">
        <f t="shared" si="56"/>
        <v>20</v>
      </c>
      <c r="BC254" s="19" t="s">
        <v>1037</v>
      </c>
      <c r="BD254" s="20" t="s">
        <v>100</v>
      </c>
      <c r="BE254" s="11">
        <v>1095</v>
      </c>
      <c r="BF254" s="5">
        <v>45056</v>
      </c>
      <c r="BG254" s="21">
        <v>24192057</v>
      </c>
      <c r="BH254" s="21">
        <v>22739033</v>
      </c>
      <c r="BI254" s="27"/>
      <c r="BJ254" s="11" t="s">
        <v>734</v>
      </c>
      <c r="BK254" s="11" t="str">
        <f t="shared" si="57"/>
        <v>B-</v>
      </c>
      <c r="BL254" s="11" t="s">
        <v>235</v>
      </c>
    </row>
    <row r="255" spans="1:64" x14ac:dyDescent="0.25">
      <c r="A255" s="3" t="s">
        <v>74</v>
      </c>
      <c r="B255" s="4">
        <v>254</v>
      </c>
      <c r="C255" s="3" t="s">
        <v>140</v>
      </c>
      <c r="D255" s="3" t="s">
        <v>7522</v>
      </c>
      <c r="E255" s="3" t="s">
        <v>7420</v>
      </c>
      <c r="F255" s="3"/>
      <c r="G255" s="3"/>
      <c r="H255" s="3"/>
      <c r="I255" s="3"/>
      <c r="J255" s="3"/>
      <c r="K255" s="3" t="s">
        <v>123</v>
      </c>
      <c r="L255" s="3" t="s">
        <v>77</v>
      </c>
      <c r="M255" s="3" t="s">
        <v>158</v>
      </c>
      <c r="N255" s="5">
        <v>43885</v>
      </c>
      <c r="O255" s="3"/>
      <c r="P255" s="3">
        <f t="shared" ca="1" si="46"/>
        <v>-1631</v>
      </c>
      <c r="Q255" s="5">
        <v>43952</v>
      </c>
      <c r="R255" s="3" t="s">
        <v>289</v>
      </c>
      <c r="S255" s="3"/>
      <c r="T255" s="3" t="s">
        <v>131</v>
      </c>
      <c r="U255" s="3" t="str">
        <f t="shared" si="47"/>
        <v>Contractuel</v>
      </c>
      <c r="V255" s="5">
        <v>43922</v>
      </c>
      <c r="W255" s="5">
        <v>43951</v>
      </c>
      <c r="Z255" s="5">
        <v>43885</v>
      </c>
      <c r="AA255" s="3">
        <f t="shared" si="48"/>
        <v>2</v>
      </c>
      <c r="AB255" s="3">
        <f t="shared" si="49"/>
        <v>2020</v>
      </c>
      <c r="AC255" s="3">
        <f t="shared" si="50"/>
        <v>2024</v>
      </c>
      <c r="AD255" s="7">
        <f t="shared" ca="1" si="51"/>
        <v>4.6472222222222221</v>
      </c>
      <c r="AE255" s="7" t="str">
        <f t="shared" ca="1" si="58"/>
        <v>&gt; 4</v>
      </c>
      <c r="AF255" s="5">
        <v>30907</v>
      </c>
      <c r="AG255" s="8">
        <f t="shared" ca="1" si="52"/>
        <v>40.205479452054796</v>
      </c>
      <c r="AH255" s="7" t="str">
        <f t="shared" ca="1" si="53"/>
        <v>&gt;35&lt; 45</v>
      </c>
      <c r="AI255" s="9">
        <v>12953746</v>
      </c>
      <c r="AJ255" s="10" t="s">
        <v>91</v>
      </c>
      <c r="AK255" s="9" t="s">
        <v>1038</v>
      </c>
      <c r="AL255" s="5">
        <v>42258</v>
      </c>
      <c r="AM255" s="3" t="s">
        <v>93</v>
      </c>
      <c r="AN255" s="3" t="s">
        <v>65</v>
      </c>
      <c r="AO255" s="3">
        <v>1</v>
      </c>
      <c r="AQ255" s="11">
        <v>3</v>
      </c>
      <c r="AR255" s="11">
        <v>1</v>
      </c>
      <c r="AS255" s="12">
        <f t="shared" si="54"/>
        <v>44250.25</v>
      </c>
      <c r="AT255" s="11" t="s">
        <v>135</v>
      </c>
      <c r="AU255" s="9">
        <v>3.1930000000000001</v>
      </c>
      <c r="AV255" s="14" t="s">
        <v>91</v>
      </c>
      <c r="AW255" s="15" t="s">
        <v>469</v>
      </c>
      <c r="AX255" s="16" t="s">
        <v>1039</v>
      </c>
      <c r="AY255" s="14">
        <v>32</v>
      </c>
      <c r="AZ255" s="11" t="s">
        <v>191</v>
      </c>
      <c r="BA255" s="17" t="str">
        <f t="shared" si="55"/>
        <v>05046000114501305032</v>
      </c>
      <c r="BB255" s="26">
        <f t="shared" si="56"/>
        <v>20</v>
      </c>
      <c r="BC255" s="11" t="s">
        <v>1040</v>
      </c>
      <c r="BD255" s="11" t="s">
        <v>233</v>
      </c>
      <c r="BE255" s="11">
        <v>1095</v>
      </c>
      <c r="BF255" s="5"/>
      <c r="BG255" s="27">
        <v>27543537</v>
      </c>
      <c r="BH255" s="27">
        <v>52693080</v>
      </c>
      <c r="BI255" s="27"/>
      <c r="BJ255" s="11" t="s">
        <v>320</v>
      </c>
      <c r="BK255" s="11" t="str">
        <f t="shared" si="57"/>
        <v>-</v>
      </c>
      <c r="BL255" s="11"/>
    </row>
    <row r="256" spans="1:64" x14ac:dyDescent="0.25">
      <c r="A256" s="3" t="s">
        <v>74</v>
      </c>
      <c r="B256" s="4">
        <v>255</v>
      </c>
      <c r="C256" s="3" t="s">
        <v>140</v>
      </c>
      <c r="D256" s="3" t="s">
        <v>7523</v>
      </c>
      <c r="E256" s="3" t="s">
        <v>7332</v>
      </c>
      <c r="F256" s="3"/>
      <c r="G256" s="3"/>
      <c r="H256" s="3"/>
      <c r="I256" s="3"/>
      <c r="J256" s="3"/>
      <c r="K256" s="3" t="s">
        <v>123</v>
      </c>
      <c r="L256" s="3" t="s">
        <v>77</v>
      </c>
      <c r="M256" s="3" t="s">
        <v>158</v>
      </c>
      <c r="N256" s="5">
        <v>43885</v>
      </c>
      <c r="O256" s="3"/>
      <c r="P256" s="3">
        <f t="shared" ca="1" si="46"/>
        <v>-1417</v>
      </c>
      <c r="Q256" s="5">
        <v>44142</v>
      </c>
      <c r="R256" s="3" t="s">
        <v>133</v>
      </c>
      <c r="S256" s="3"/>
      <c r="T256" s="3" t="s">
        <v>131</v>
      </c>
      <c r="U256" s="3" t="str">
        <f t="shared" si="47"/>
        <v>Contractuel</v>
      </c>
      <c r="V256" s="5">
        <v>44105</v>
      </c>
      <c r="W256" s="5">
        <v>44165</v>
      </c>
      <c r="Z256" s="5">
        <v>43885</v>
      </c>
      <c r="AA256" s="3">
        <f t="shared" si="48"/>
        <v>2</v>
      </c>
      <c r="AB256" s="3">
        <f t="shared" si="49"/>
        <v>2020</v>
      </c>
      <c r="AC256" s="3">
        <f t="shared" si="50"/>
        <v>2024</v>
      </c>
      <c r="AD256" s="7">
        <f t="shared" ca="1" si="51"/>
        <v>4.6472222222222221</v>
      </c>
      <c r="AE256" s="7" t="str">
        <f t="shared" ca="1" si="58"/>
        <v>&gt; 4</v>
      </c>
      <c r="AF256" s="5">
        <v>33383</v>
      </c>
      <c r="AG256" s="8">
        <f t="shared" ca="1" si="52"/>
        <v>33.421917808219177</v>
      </c>
      <c r="AH256" s="7" t="str">
        <f t="shared" ca="1" si="53"/>
        <v>&gt;25&lt; 35</v>
      </c>
      <c r="AI256" s="9">
        <v>16256800</v>
      </c>
      <c r="AJ256" s="10" t="s">
        <v>159</v>
      </c>
      <c r="AK256" s="9" t="s">
        <v>1041</v>
      </c>
      <c r="AL256" s="5">
        <v>43369</v>
      </c>
      <c r="AM256" s="3" t="s">
        <v>93</v>
      </c>
      <c r="AN256" s="3" t="s">
        <v>65</v>
      </c>
      <c r="AO256" s="3"/>
      <c r="AQ256" s="11">
        <v>3</v>
      </c>
      <c r="AR256" s="11">
        <v>1</v>
      </c>
      <c r="AS256" s="12">
        <f t="shared" si="54"/>
        <v>44250.25</v>
      </c>
      <c r="AT256" s="11" t="s">
        <v>135</v>
      </c>
      <c r="AU256" s="9">
        <v>3.1930000000000001</v>
      </c>
      <c r="AV256" s="14">
        <v>12</v>
      </c>
      <c r="AW256" s="15">
        <v>40600</v>
      </c>
      <c r="AX256" s="16" t="s">
        <v>1042</v>
      </c>
      <c r="AY256" s="14">
        <v>15</v>
      </c>
      <c r="AZ256" s="11" t="s">
        <v>352</v>
      </c>
      <c r="BA256" s="17" t="str">
        <f t="shared" si="55"/>
        <v>12406000000237111615</v>
      </c>
      <c r="BB256" s="26">
        <f t="shared" si="56"/>
        <v>20</v>
      </c>
      <c r="BC256" s="11" t="s">
        <v>1043</v>
      </c>
      <c r="BD256" s="11" t="s">
        <v>100</v>
      </c>
      <c r="BE256" s="11">
        <v>1095</v>
      </c>
      <c r="BF256" s="5"/>
      <c r="BG256" s="27">
        <v>97403083</v>
      </c>
      <c r="BH256" s="27">
        <v>27175338</v>
      </c>
      <c r="BI256" s="27"/>
      <c r="BJ256" s="11" t="s">
        <v>320</v>
      </c>
      <c r="BK256" s="11" t="str">
        <f t="shared" si="57"/>
        <v>-</v>
      </c>
      <c r="BL256" s="11"/>
    </row>
    <row r="257" spans="1:64" x14ac:dyDescent="0.25">
      <c r="A257" s="3" t="s">
        <v>74</v>
      </c>
      <c r="B257" s="4">
        <v>256</v>
      </c>
      <c r="C257" s="3" t="s">
        <v>87</v>
      </c>
      <c r="D257" s="3" t="s">
        <v>7213</v>
      </c>
      <c r="E257" s="3" t="s">
        <v>7428</v>
      </c>
      <c r="F257" s="3"/>
      <c r="G257" s="3"/>
      <c r="H257" s="3"/>
      <c r="I257" s="3"/>
      <c r="J257" s="3"/>
      <c r="K257" s="3" t="s">
        <v>123</v>
      </c>
      <c r="L257" s="3" t="s">
        <v>77</v>
      </c>
      <c r="M257" s="3" t="s">
        <v>158</v>
      </c>
      <c r="N257" s="5">
        <v>43885</v>
      </c>
      <c r="O257" s="3"/>
      <c r="P257" s="3">
        <f t="shared" ca="1" si="46"/>
        <v>-1631</v>
      </c>
      <c r="Q257" s="5">
        <v>43952</v>
      </c>
      <c r="R257" s="3" t="s">
        <v>289</v>
      </c>
      <c r="S257" s="3"/>
      <c r="T257" s="3" t="s">
        <v>131</v>
      </c>
      <c r="U257" s="3" t="str">
        <f t="shared" si="47"/>
        <v>Contractuel</v>
      </c>
      <c r="V257" s="5">
        <v>43922</v>
      </c>
      <c r="W257" s="5">
        <v>43951</v>
      </c>
      <c r="Z257" s="5">
        <v>43885</v>
      </c>
      <c r="AA257" s="3">
        <f t="shared" si="48"/>
        <v>2</v>
      </c>
      <c r="AB257" s="3">
        <f t="shared" si="49"/>
        <v>2020</v>
      </c>
      <c r="AC257" s="3">
        <f t="shared" si="50"/>
        <v>2024</v>
      </c>
      <c r="AD257" s="7">
        <f t="shared" ca="1" si="51"/>
        <v>4.6472222222222221</v>
      </c>
      <c r="AE257" s="7" t="str">
        <f t="shared" ca="1" si="58"/>
        <v>&gt; 4</v>
      </c>
      <c r="AF257" s="5">
        <v>35219</v>
      </c>
      <c r="AG257" s="8">
        <f t="shared" ca="1" si="52"/>
        <v>28.391780821917809</v>
      </c>
      <c r="AH257" s="7" t="str">
        <f t="shared" ca="1" si="53"/>
        <v>&gt;25&lt; 35</v>
      </c>
      <c r="AI257" s="9">
        <v>16797175</v>
      </c>
      <c r="AJ257" s="10" t="s">
        <v>159</v>
      </c>
      <c r="AK257" s="9">
        <v>11654438</v>
      </c>
      <c r="AL257" s="5">
        <v>41968</v>
      </c>
      <c r="AM257" s="3" t="s">
        <v>93</v>
      </c>
      <c r="AN257" s="3" t="s">
        <v>94</v>
      </c>
      <c r="AO257" s="3"/>
      <c r="AQ257" s="11">
        <v>3</v>
      </c>
      <c r="AR257" s="11">
        <v>1</v>
      </c>
      <c r="AS257" s="12">
        <f t="shared" si="54"/>
        <v>44250.25</v>
      </c>
      <c r="AT257" s="11" t="s">
        <v>135</v>
      </c>
      <c r="AU257" s="9">
        <v>3.1930000000000001</v>
      </c>
      <c r="AV257" s="14">
        <v>12</v>
      </c>
      <c r="AW257" s="15">
        <v>40600</v>
      </c>
      <c r="AX257" s="16" t="s">
        <v>1044</v>
      </c>
      <c r="AY257" s="14" t="s">
        <v>102</v>
      </c>
      <c r="AZ257" s="11" t="s">
        <v>352</v>
      </c>
      <c r="BA257" s="17" t="str">
        <f t="shared" si="55"/>
        <v>12406000000237111906</v>
      </c>
      <c r="BB257" s="26">
        <f t="shared" si="56"/>
        <v>20</v>
      </c>
      <c r="BC257" s="11" t="s">
        <v>1045</v>
      </c>
      <c r="BD257" s="11" t="s">
        <v>100</v>
      </c>
      <c r="BE257" s="11">
        <v>1095</v>
      </c>
      <c r="BF257" s="5"/>
      <c r="BG257" s="27">
        <v>25178995</v>
      </c>
      <c r="BH257" s="27">
        <v>28574477</v>
      </c>
      <c r="BI257" s="27"/>
      <c r="BJ257" s="11" t="s">
        <v>320</v>
      </c>
      <c r="BK257" s="11" t="str">
        <f t="shared" si="57"/>
        <v>-</v>
      </c>
      <c r="BL257" s="11"/>
    </row>
    <row r="258" spans="1:64" x14ac:dyDescent="0.25">
      <c r="A258" s="3" t="s">
        <v>56</v>
      </c>
      <c r="B258" s="4">
        <v>257</v>
      </c>
      <c r="C258" s="3" t="s">
        <v>87</v>
      </c>
      <c r="D258" s="3" t="s">
        <v>7453</v>
      </c>
      <c r="E258" s="3" t="s">
        <v>7524</v>
      </c>
      <c r="F258" s="3"/>
      <c r="G258" s="3"/>
      <c r="H258" s="3"/>
      <c r="I258" s="3" t="s">
        <v>156</v>
      </c>
      <c r="J258" s="3" t="s">
        <v>157</v>
      </c>
      <c r="K258" s="3" t="s">
        <v>123</v>
      </c>
      <c r="L258" s="3" t="s">
        <v>77</v>
      </c>
      <c r="M258" s="3" t="s">
        <v>158</v>
      </c>
      <c r="N258" s="5">
        <v>43885</v>
      </c>
      <c r="O258" s="46">
        <v>45291</v>
      </c>
      <c r="P258" s="3"/>
      <c r="Q258" s="47"/>
      <c r="R258" s="3"/>
      <c r="S258" s="5"/>
      <c r="T258" s="6" t="s">
        <v>61</v>
      </c>
      <c r="U258" s="3" t="str">
        <f t="shared" ref="U258:U321" si="60">IF(T258="CDI","Titulaire","Contractuel")</f>
        <v>Titulaire</v>
      </c>
      <c r="V258" s="5">
        <v>45261</v>
      </c>
      <c r="W258" s="5">
        <v>45291</v>
      </c>
      <c r="Z258" s="5">
        <v>43885</v>
      </c>
      <c r="AA258" s="3">
        <f t="shared" ref="AA258:AA321" si="61">MONTH(N258)</f>
        <v>2</v>
      </c>
      <c r="AB258" s="3">
        <f t="shared" ref="AB258:AB321" si="62">IF(N258="","",YEAR(N258))</f>
        <v>2020</v>
      </c>
      <c r="AC258" s="3">
        <f t="shared" ref="AC258:AC321" si="63">AB258+4</f>
        <v>2024</v>
      </c>
      <c r="AD258" s="7">
        <f t="shared" ref="AD258:AD321" ca="1" si="64">IF(A258="Non",(DAYS360(N258,Q258)/360),(DAYS360(N258,TODAY())/360))</f>
        <v>4.6472222222222221</v>
      </c>
      <c r="AE258" s="7" t="str">
        <f t="shared" ca="1" si="58"/>
        <v>&gt; 4</v>
      </c>
      <c r="AF258" s="5">
        <v>35710</v>
      </c>
      <c r="AG258" s="8">
        <f t="shared" ref="AG258:AG321" ca="1" si="65">(TODAY()-AF258)/365</f>
        <v>27.046575342465754</v>
      </c>
      <c r="AH258" s="7" t="str">
        <f t="shared" ref="AH258:AH321" ca="1" si="66">+IF(AG258&lt;25,"&lt; 25",IF(AND(AG258&gt;=25,AG258&lt;35),"&gt;25&lt; 35",IF(AND(AG258&gt;=35,AG258&lt;45),"&gt;35&lt; 45",IF(AND(AG258&gt;=45,AG258&lt;=55),"&gt;45&lt; 55",IF(AG258&gt;55,"&gt; 55")))))</f>
        <v>&gt;25&lt; 35</v>
      </c>
      <c r="AI258" s="9">
        <v>16925496</v>
      </c>
      <c r="AJ258" s="10" t="s">
        <v>62</v>
      </c>
      <c r="AK258" s="9">
        <v>13001209</v>
      </c>
      <c r="AL258" s="5">
        <v>41179</v>
      </c>
      <c r="AM258" s="3" t="s">
        <v>93</v>
      </c>
      <c r="AN258" s="3" t="s">
        <v>94</v>
      </c>
      <c r="AO258" s="3"/>
      <c r="AQ258">
        <v>3</v>
      </c>
      <c r="AR258" s="11">
        <v>3</v>
      </c>
      <c r="AS258" s="12">
        <f t="shared" ref="AS258:AS321" si="67">N258+(365.25*AR258)</f>
        <v>44980.75</v>
      </c>
      <c r="AT258" s="11" t="s">
        <v>135</v>
      </c>
      <c r="AU258" s="13">
        <v>3.3210000000000002</v>
      </c>
      <c r="AV258" s="14" t="s">
        <v>161</v>
      </c>
      <c r="AW258" s="15" t="s">
        <v>1046</v>
      </c>
      <c r="AX258" s="16" t="s">
        <v>1047</v>
      </c>
      <c r="AY258" s="14" t="s">
        <v>1048</v>
      </c>
      <c r="AZ258" s="11" t="s">
        <v>164</v>
      </c>
      <c r="BA258" s="17" t="str">
        <f t="shared" ref="BA258:BA321" si="68">CONCATENATE(AV258,AW258,AX258,AY258)</f>
        <v>25033000000014973478</v>
      </c>
      <c r="BB258" s="26">
        <f>LEN(BA258)</f>
        <v>20</v>
      </c>
      <c r="BC258" s="19" t="s">
        <v>1049</v>
      </c>
      <c r="BD258" s="20" t="s">
        <v>100</v>
      </c>
      <c r="BE258" s="11"/>
      <c r="BF258" s="5"/>
      <c r="BG258" s="27">
        <v>20908418</v>
      </c>
      <c r="BH258" s="27">
        <v>56338002</v>
      </c>
      <c r="BI258" s="27"/>
      <c r="BJ258" t="s">
        <v>566</v>
      </c>
      <c r="BK258" s="11" t="str">
        <f>IF(K258="CADRE","CADRE",CONCATENATE(J258,"-",H258))</f>
        <v>A-</v>
      </c>
      <c r="BL258" s="11" t="s">
        <v>235</v>
      </c>
    </row>
    <row r="259" spans="1:64" x14ac:dyDescent="0.25">
      <c r="A259" s="3" t="s">
        <v>74</v>
      </c>
      <c r="B259" s="4">
        <v>258</v>
      </c>
      <c r="C259" s="3" t="s">
        <v>57</v>
      </c>
      <c r="D259" s="3" t="s">
        <v>7525</v>
      </c>
      <c r="E259" s="3" t="s">
        <v>7526</v>
      </c>
      <c r="F259" s="3"/>
      <c r="G259" s="3"/>
      <c r="H259" s="3"/>
      <c r="I259" s="3"/>
      <c r="J259" s="3"/>
      <c r="K259" s="3" t="s">
        <v>123</v>
      </c>
      <c r="L259" s="3" t="s">
        <v>77</v>
      </c>
      <c r="M259" s="3" t="s">
        <v>852</v>
      </c>
      <c r="N259" s="5">
        <v>43885</v>
      </c>
      <c r="O259" s="3" t="str">
        <f t="shared" ca="1" si="59"/>
        <v/>
      </c>
      <c r="P259" s="3">
        <f ca="1">IF(Y259="","",Y259-TODAY())</f>
        <v>-1335</v>
      </c>
      <c r="Q259" s="5">
        <v>44228</v>
      </c>
      <c r="R259" s="3" t="s">
        <v>90</v>
      </c>
      <c r="S259" s="3"/>
      <c r="T259" s="3" t="s">
        <v>317</v>
      </c>
      <c r="U259" s="3" t="str">
        <f t="shared" si="60"/>
        <v>Contractuel</v>
      </c>
      <c r="V259" s="5"/>
      <c r="W259" s="5"/>
      <c r="X259" s="5">
        <v>43882</v>
      </c>
      <c r="Y259" s="5">
        <v>44247</v>
      </c>
      <c r="Z259" s="5"/>
      <c r="AA259" s="3">
        <f t="shared" si="61"/>
        <v>2</v>
      </c>
      <c r="AB259" s="3">
        <f t="shared" si="62"/>
        <v>2020</v>
      </c>
      <c r="AC259" s="3">
        <f t="shared" si="63"/>
        <v>2024</v>
      </c>
      <c r="AD259" s="7">
        <f t="shared" ca="1" si="64"/>
        <v>4.6472222222222221</v>
      </c>
      <c r="AE259" s="7" t="str">
        <f t="shared" ref="AE259:AE322" ca="1" si="69">+IF(AD259&lt;1,"&lt; 1",IF(AND(AD259&gt;=1,AD259&lt;2),"&lt; 2",IF(AND(AD259&gt;=2,AD259&lt;3),"&lt; 3",IF(AND(AD259&gt;=3,AD259&lt;=4),"&lt; 4",IF(AD259&gt;4,"&gt; 4")))))</f>
        <v>&gt; 4</v>
      </c>
      <c r="AF259" s="5">
        <v>33147</v>
      </c>
      <c r="AG259" s="8">
        <f t="shared" ca="1" si="65"/>
        <v>34.06849315068493</v>
      </c>
      <c r="AH259" s="7" t="str">
        <f t="shared" ca="1" si="66"/>
        <v>&gt;25&lt; 35</v>
      </c>
      <c r="AI259" s="9"/>
      <c r="AJ259" s="34"/>
      <c r="AK259" s="9" t="s">
        <v>1050</v>
      </c>
      <c r="AL259" s="5">
        <v>40312</v>
      </c>
      <c r="AM259" s="3" t="s">
        <v>64</v>
      </c>
      <c r="AN259" s="3" t="s">
        <v>94</v>
      </c>
      <c r="AO259" s="3"/>
      <c r="AQ259" s="11">
        <v>3</v>
      </c>
      <c r="AR259" s="11">
        <v>1</v>
      </c>
      <c r="AS259" s="12">
        <f t="shared" si="67"/>
        <v>44250.25</v>
      </c>
      <c r="AT259" s="11" t="s">
        <v>135</v>
      </c>
      <c r="AU259" s="9">
        <v>2.1629999999999998</v>
      </c>
      <c r="AV259" s="14" t="s">
        <v>67</v>
      </c>
      <c r="AW259" s="15" t="s">
        <v>556</v>
      </c>
      <c r="AX259" s="16">
        <v>30820024805</v>
      </c>
      <c r="AY259" s="14">
        <v>31</v>
      </c>
      <c r="AZ259" s="11" t="s">
        <v>71</v>
      </c>
      <c r="BA259" s="17" t="str">
        <f t="shared" si="68"/>
        <v>08081023082002480531</v>
      </c>
      <c r="BB259" s="26">
        <f t="shared" ref="BB259:BB322" si="70">LEN(BA259)</f>
        <v>20</v>
      </c>
      <c r="BC259" s="11" t="s">
        <v>1051</v>
      </c>
      <c r="BD259" s="11" t="s">
        <v>233</v>
      </c>
      <c r="BE259" s="11">
        <v>1095</v>
      </c>
      <c r="BF259" s="5"/>
      <c r="BG259" s="21">
        <v>23589257</v>
      </c>
      <c r="BH259" s="21">
        <v>97977756</v>
      </c>
      <c r="BI259" s="27"/>
      <c r="BJ259" s="11" t="s">
        <v>320</v>
      </c>
      <c r="BK259" s="11" t="str">
        <f t="shared" ref="BK259:BK322" si="71">IF(K259="CADRE","CADRE",CONCATENATE(J259,"-",H259))</f>
        <v>-</v>
      </c>
      <c r="BL259" s="11"/>
    </row>
    <row r="260" spans="1:64" x14ac:dyDescent="0.25">
      <c r="A260" s="3" t="s">
        <v>74</v>
      </c>
      <c r="B260" s="4">
        <v>259</v>
      </c>
      <c r="C260" s="3" t="s">
        <v>87</v>
      </c>
      <c r="D260" s="3" t="s">
        <v>7527</v>
      </c>
      <c r="E260" s="3" t="s">
        <v>7395</v>
      </c>
      <c r="F260" s="3"/>
      <c r="G260" s="3"/>
      <c r="H260" s="3"/>
      <c r="I260" s="3"/>
      <c r="J260" s="3"/>
      <c r="K260" s="3" t="s">
        <v>123</v>
      </c>
      <c r="L260" s="3" t="s">
        <v>77</v>
      </c>
      <c r="M260" s="3" t="s">
        <v>158</v>
      </c>
      <c r="N260" s="5">
        <v>43887</v>
      </c>
      <c r="O260" s="3" t="str">
        <f t="shared" ca="1" si="59"/>
        <v/>
      </c>
      <c r="P260" s="3" t="str">
        <f ca="1">IF(W260="","",W260-TODAY())</f>
        <v/>
      </c>
      <c r="Q260" s="5">
        <v>44012</v>
      </c>
      <c r="R260" s="3" t="s">
        <v>289</v>
      </c>
      <c r="S260" s="3"/>
      <c r="T260" s="3" t="s">
        <v>317</v>
      </c>
      <c r="U260" s="3" t="str">
        <f t="shared" si="60"/>
        <v>Contractuel</v>
      </c>
      <c r="V260" s="5"/>
      <c r="W260" s="5"/>
      <c r="X260" s="5">
        <v>43865</v>
      </c>
      <c r="Y260" s="5">
        <v>44230</v>
      </c>
      <c r="Z260" s="5"/>
      <c r="AA260" s="3">
        <f t="shared" si="61"/>
        <v>2</v>
      </c>
      <c r="AB260" s="3">
        <f t="shared" si="62"/>
        <v>2020</v>
      </c>
      <c r="AC260" s="3">
        <f t="shared" si="63"/>
        <v>2024</v>
      </c>
      <c r="AD260" s="7">
        <f t="shared" ca="1" si="64"/>
        <v>4.6416666666666666</v>
      </c>
      <c r="AE260" s="7" t="str">
        <f t="shared" ca="1" si="69"/>
        <v>&gt; 4</v>
      </c>
      <c r="AF260" s="5">
        <v>36476</v>
      </c>
      <c r="AG260" s="8">
        <f t="shared" ca="1" si="65"/>
        <v>24.947945205479453</v>
      </c>
      <c r="AH260" s="7" t="str">
        <f t="shared" ca="1" si="66"/>
        <v>&lt; 25</v>
      </c>
      <c r="AI260" s="9"/>
      <c r="AJ260" s="34"/>
      <c r="AK260" s="9">
        <v>13023155</v>
      </c>
      <c r="AL260" s="5">
        <v>43110</v>
      </c>
      <c r="AM260" s="3" t="s">
        <v>93</v>
      </c>
      <c r="AN260" s="3" t="s">
        <v>94</v>
      </c>
      <c r="AO260" s="3"/>
      <c r="AQ260" s="11">
        <v>3</v>
      </c>
      <c r="AR260" s="11">
        <v>1</v>
      </c>
      <c r="AS260" s="12">
        <f t="shared" si="67"/>
        <v>44252.25</v>
      </c>
      <c r="AT260" s="11" t="s">
        <v>135</v>
      </c>
      <c r="AU260" s="9">
        <v>2.1629999999999998</v>
      </c>
      <c r="AV260" s="14">
        <v>17</v>
      </c>
      <c r="AW260" s="15" t="s">
        <v>169</v>
      </c>
      <c r="AX260" s="16" t="s">
        <v>1052</v>
      </c>
      <c r="AY260" s="14">
        <v>68</v>
      </c>
      <c r="AZ260" s="11" t="s">
        <v>171</v>
      </c>
      <c r="BA260" s="17" t="str">
        <f t="shared" si="68"/>
        <v>17001000000290528768</v>
      </c>
      <c r="BB260" s="26">
        <f t="shared" si="70"/>
        <v>20</v>
      </c>
      <c r="BC260" s="11" t="s">
        <v>1053</v>
      </c>
      <c r="BD260" s="11" t="s">
        <v>100</v>
      </c>
      <c r="BE260" s="11"/>
      <c r="BF260" s="5"/>
      <c r="BG260" s="27">
        <v>58838563</v>
      </c>
      <c r="BH260" s="27">
        <v>56917558</v>
      </c>
      <c r="BI260" s="27"/>
      <c r="BJ260" t="s">
        <v>566</v>
      </c>
      <c r="BK260" s="11" t="str">
        <f t="shared" si="71"/>
        <v>-</v>
      </c>
      <c r="BL260" s="11"/>
    </row>
    <row r="261" spans="1:64" x14ac:dyDescent="0.25">
      <c r="A261" s="3" t="s">
        <v>74</v>
      </c>
      <c r="B261" s="4">
        <v>260</v>
      </c>
      <c r="C261" s="3" t="s">
        <v>57</v>
      </c>
      <c r="D261" s="3" t="s">
        <v>7528</v>
      </c>
      <c r="E261" s="3" t="s">
        <v>7529</v>
      </c>
      <c r="F261" s="3"/>
      <c r="G261" s="3"/>
      <c r="H261" s="3"/>
      <c r="I261" s="3"/>
      <c r="J261" s="3" t="s">
        <v>157</v>
      </c>
      <c r="K261" s="3" t="s">
        <v>59</v>
      </c>
      <c r="L261" s="3" t="s">
        <v>89</v>
      </c>
      <c r="M261" s="3" t="s">
        <v>216</v>
      </c>
      <c r="N261" s="5">
        <v>43892</v>
      </c>
      <c r="O261" s="5"/>
      <c r="P261" s="3" t="str">
        <f ca="1">IF(W261="","",W261-TODAY())</f>
        <v/>
      </c>
      <c r="Q261" s="5">
        <v>45206</v>
      </c>
      <c r="R261" s="3" t="s">
        <v>115</v>
      </c>
      <c r="S261" s="5"/>
      <c r="T261" s="6" t="s">
        <v>61</v>
      </c>
      <c r="U261" s="3" t="str">
        <f t="shared" si="60"/>
        <v>Titulaire</v>
      </c>
      <c r="V261" s="5"/>
      <c r="W261" s="5"/>
      <c r="X261" s="5">
        <v>43892</v>
      </c>
      <c r="Y261" s="5">
        <v>44256</v>
      </c>
      <c r="Z261" s="5">
        <v>44256</v>
      </c>
      <c r="AA261" s="3">
        <f t="shared" si="61"/>
        <v>3</v>
      </c>
      <c r="AB261" s="3">
        <f t="shared" si="62"/>
        <v>2020</v>
      </c>
      <c r="AC261" s="3">
        <f t="shared" si="63"/>
        <v>2024</v>
      </c>
      <c r="AD261" s="7">
        <f t="shared" ca="1" si="64"/>
        <v>4.625</v>
      </c>
      <c r="AE261" s="7" t="str">
        <f t="shared" ca="1" si="69"/>
        <v>&gt; 4</v>
      </c>
      <c r="AF261" s="5">
        <v>34514</v>
      </c>
      <c r="AG261" s="8">
        <f t="shared" ca="1" si="65"/>
        <v>30.323287671232876</v>
      </c>
      <c r="AH261" s="7" t="str">
        <f t="shared" ca="1" si="66"/>
        <v>&gt;25&lt; 35</v>
      </c>
      <c r="AI261" s="9">
        <v>17461047</v>
      </c>
      <c r="AJ261" s="37" t="s">
        <v>179</v>
      </c>
      <c r="AK261" s="9" t="s">
        <v>1054</v>
      </c>
      <c r="AL261" s="5">
        <v>43419</v>
      </c>
      <c r="AM261" s="3" t="s">
        <v>64</v>
      </c>
      <c r="AN261" s="3" t="s">
        <v>94</v>
      </c>
      <c r="AO261" s="3"/>
      <c r="AR261" s="11">
        <v>3</v>
      </c>
      <c r="AS261" s="12">
        <f t="shared" si="67"/>
        <v>44987.75</v>
      </c>
      <c r="AT261" s="11" t="s">
        <v>66</v>
      </c>
      <c r="AU261" s="13">
        <v>1500</v>
      </c>
      <c r="AV261" s="14" t="s">
        <v>79</v>
      </c>
      <c r="AW261" s="15" t="s">
        <v>453</v>
      </c>
      <c r="AX261" s="16" t="s">
        <v>1055</v>
      </c>
      <c r="AY261" s="14" t="s">
        <v>1056</v>
      </c>
      <c r="AZ261" s="11" t="s">
        <v>128</v>
      </c>
      <c r="BA261" s="17" t="str">
        <f t="shared" si="68"/>
        <v>04004005005736800374</v>
      </c>
      <c r="BB261" s="26">
        <f t="shared" si="70"/>
        <v>20</v>
      </c>
      <c r="BC261" s="19" t="s">
        <v>1057</v>
      </c>
      <c r="BD261" s="20" t="s">
        <v>277</v>
      </c>
      <c r="BE261" s="11">
        <v>2011</v>
      </c>
      <c r="BF261" s="5">
        <v>44985</v>
      </c>
      <c r="BG261" s="21">
        <v>29109222</v>
      </c>
      <c r="BH261" s="21">
        <v>25016072</v>
      </c>
      <c r="BI261" s="27">
        <v>98137111</v>
      </c>
      <c r="BJ261" s="11" t="s">
        <v>828</v>
      </c>
      <c r="BK261" s="11" t="str">
        <f t="shared" si="71"/>
        <v>CADRE</v>
      </c>
      <c r="BL261" s="11"/>
    </row>
    <row r="262" spans="1:64" x14ac:dyDescent="0.25">
      <c r="A262" s="3" t="s">
        <v>74</v>
      </c>
      <c r="B262" s="4">
        <v>261</v>
      </c>
      <c r="C262" s="3" t="s">
        <v>57</v>
      </c>
      <c r="D262" s="3" t="s">
        <v>7436</v>
      </c>
      <c r="E262" s="3" t="s">
        <v>7379</v>
      </c>
      <c r="F262" s="3"/>
      <c r="G262" s="3"/>
      <c r="H262" s="3"/>
      <c r="I262" s="3"/>
      <c r="J262" s="3"/>
      <c r="K262" s="3" t="s">
        <v>123</v>
      </c>
      <c r="L262" s="3" t="s">
        <v>77</v>
      </c>
      <c r="M262" s="3" t="s">
        <v>132</v>
      </c>
      <c r="N262" s="5">
        <v>43892</v>
      </c>
      <c r="O262" s="3"/>
      <c r="P262" s="3">
        <f ca="1">IF(W262="","",W262-TODAY())</f>
        <v>-1600</v>
      </c>
      <c r="Q262" s="5">
        <v>43962</v>
      </c>
      <c r="R262" s="3" t="s">
        <v>133</v>
      </c>
      <c r="S262" s="3"/>
      <c r="T262" s="3" t="s">
        <v>131</v>
      </c>
      <c r="U262" s="3" t="str">
        <f t="shared" si="60"/>
        <v>Contractuel</v>
      </c>
      <c r="V262" s="5">
        <v>43952</v>
      </c>
      <c r="W262" s="5">
        <v>43982</v>
      </c>
      <c r="Z262" s="5">
        <v>43892</v>
      </c>
      <c r="AA262" s="3">
        <f t="shared" si="61"/>
        <v>3</v>
      </c>
      <c r="AB262" s="3">
        <f t="shared" si="62"/>
        <v>2020</v>
      </c>
      <c r="AC262" s="3">
        <f t="shared" si="63"/>
        <v>2024</v>
      </c>
      <c r="AD262" s="7">
        <f t="shared" ca="1" si="64"/>
        <v>4.625</v>
      </c>
      <c r="AE262" s="7" t="str">
        <f t="shared" ca="1" si="69"/>
        <v>&gt; 4</v>
      </c>
      <c r="AF262" s="5">
        <v>31268</v>
      </c>
      <c r="AG262" s="8">
        <f t="shared" ca="1" si="65"/>
        <v>39.216438356164382</v>
      </c>
      <c r="AH262" s="7" t="str">
        <f t="shared" ca="1" si="66"/>
        <v>&gt;35&lt; 45</v>
      </c>
      <c r="AI262" s="9">
        <v>12932512</v>
      </c>
      <c r="AJ262" s="10" t="s">
        <v>62</v>
      </c>
      <c r="AK262" s="9" t="s">
        <v>1058</v>
      </c>
      <c r="AL262" s="5">
        <v>38072</v>
      </c>
      <c r="AM262" s="3" t="s">
        <v>64</v>
      </c>
      <c r="AN262" s="3" t="s">
        <v>65</v>
      </c>
      <c r="AO262" s="3">
        <v>2</v>
      </c>
      <c r="AQ262" s="11">
        <v>3</v>
      </c>
      <c r="AR262" s="11">
        <v>1</v>
      </c>
      <c r="AS262" s="12">
        <f t="shared" si="67"/>
        <v>44257.25</v>
      </c>
      <c r="AT262" s="11" t="s">
        <v>135</v>
      </c>
      <c r="AU262" s="9">
        <v>3.1930000000000001</v>
      </c>
      <c r="AV262" s="14">
        <v>17</v>
      </c>
      <c r="AW262" s="15" t="s">
        <v>169</v>
      </c>
      <c r="AX262" s="16" t="s">
        <v>1059</v>
      </c>
      <c r="AY262" s="14">
        <v>25</v>
      </c>
      <c r="AZ262" s="11" t="s">
        <v>171</v>
      </c>
      <c r="BA262" s="17" t="str">
        <f t="shared" si="68"/>
        <v>17001000000097041025</v>
      </c>
      <c r="BB262" s="26">
        <f t="shared" si="70"/>
        <v>20</v>
      </c>
      <c r="BC262" s="11" t="s">
        <v>1060</v>
      </c>
      <c r="BD262" s="11" t="s">
        <v>73</v>
      </c>
      <c r="BE262" s="11">
        <v>1135</v>
      </c>
      <c r="BF262" s="5"/>
      <c r="BG262" s="27">
        <v>23155605</v>
      </c>
      <c r="BH262" s="27">
        <v>22789689</v>
      </c>
      <c r="BI262" s="27"/>
      <c r="BJ262" s="11" t="s">
        <v>416</v>
      </c>
      <c r="BK262" s="11" t="str">
        <f t="shared" si="71"/>
        <v>-</v>
      </c>
      <c r="BL262" s="11"/>
    </row>
    <row r="263" spans="1:64" x14ac:dyDescent="0.25">
      <c r="A263" s="3" t="s">
        <v>74</v>
      </c>
      <c r="B263" s="4">
        <v>262</v>
      </c>
      <c r="C263" s="3" t="s">
        <v>87</v>
      </c>
      <c r="D263" s="3" t="s">
        <v>7530</v>
      </c>
      <c r="E263" s="3" t="s">
        <v>7268</v>
      </c>
      <c r="F263" s="3"/>
      <c r="G263" s="3"/>
      <c r="H263" s="3"/>
      <c r="I263" s="3"/>
      <c r="J263" s="3" t="s">
        <v>228</v>
      </c>
      <c r="K263" s="3" t="s">
        <v>76</v>
      </c>
      <c r="L263" s="3" t="s">
        <v>77</v>
      </c>
      <c r="M263" s="3" t="s">
        <v>426</v>
      </c>
      <c r="N263" s="5">
        <v>43893</v>
      </c>
      <c r="O263" s="3"/>
      <c r="P263" s="3">
        <f ca="1">IF(W263="","",W263-TODAY())</f>
        <v>-962</v>
      </c>
      <c r="Q263" s="5">
        <v>44599</v>
      </c>
      <c r="R263" s="3" t="s">
        <v>133</v>
      </c>
      <c r="S263" s="3"/>
      <c r="T263" s="3" t="s">
        <v>131</v>
      </c>
      <c r="U263" s="3" t="str">
        <f t="shared" si="60"/>
        <v>Contractuel</v>
      </c>
      <c r="V263" s="5">
        <v>44562</v>
      </c>
      <c r="W263" s="5">
        <v>44620</v>
      </c>
      <c r="Z263" s="5">
        <v>43893</v>
      </c>
      <c r="AA263" s="3">
        <f t="shared" si="61"/>
        <v>3</v>
      </c>
      <c r="AB263" s="3">
        <f t="shared" si="62"/>
        <v>2020</v>
      </c>
      <c r="AC263" s="3">
        <f t="shared" si="63"/>
        <v>2024</v>
      </c>
      <c r="AD263" s="7">
        <f t="shared" ca="1" si="64"/>
        <v>4.6222222222222218</v>
      </c>
      <c r="AE263" s="7" t="str">
        <f t="shared" ca="1" si="69"/>
        <v>&gt; 4</v>
      </c>
      <c r="AF263" s="5">
        <v>34422</v>
      </c>
      <c r="AG263" s="8">
        <f t="shared" ca="1" si="65"/>
        <v>30.575342465753426</v>
      </c>
      <c r="AH263" s="7" t="str">
        <f t="shared" ca="1" si="66"/>
        <v>&gt;25&lt; 35</v>
      </c>
      <c r="AI263" s="9">
        <v>16802584</v>
      </c>
      <c r="AJ263" s="10" t="s">
        <v>91</v>
      </c>
      <c r="AK263" s="9" t="s">
        <v>1061</v>
      </c>
      <c r="AL263" s="5">
        <v>43547</v>
      </c>
      <c r="AM263" s="3" t="s">
        <v>93</v>
      </c>
      <c r="AN263" s="3" t="s">
        <v>94</v>
      </c>
      <c r="AO263" s="3"/>
      <c r="AQ263" s="11">
        <v>3</v>
      </c>
      <c r="AR263" s="11">
        <v>1</v>
      </c>
      <c r="AS263" s="12">
        <f t="shared" si="67"/>
        <v>44258.25</v>
      </c>
      <c r="AT263" s="11" t="s">
        <v>135</v>
      </c>
      <c r="AU263" s="9">
        <v>3.1930000000000001</v>
      </c>
      <c r="AV263" s="14" t="s">
        <v>67</v>
      </c>
      <c r="AW263" s="15" t="s">
        <v>1062</v>
      </c>
      <c r="AX263" s="16" t="s">
        <v>1063</v>
      </c>
      <c r="AY263" s="14" t="s">
        <v>70</v>
      </c>
      <c r="AZ263" s="11" t="s">
        <v>71</v>
      </c>
      <c r="BA263" s="17" t="str">
        <f t="shared" si="68"/>
        <v>08140031034000329103</v>
      </c>
      <c r="BB263" s="26">
        <f t="shared" si="70"/>
        <v>20</v>
      </c>
      <c r="BC263" s="31" t="s">
        <v>1064</v>
      </c>
      <c r="BD263" s="11" t="s">
        <v>73</v>
      </c>
      <c r="BE263" s="11">
        <v>2063</v>
      </c>
      <c r="BF263" s="5"/>
      <c r="BG263" s="21">
        <v>92720115</v>
      </c>
      <c r="BH263" s="21">
        <v>27137350</v>
      </c>
      <c r="BI263" s="27"/>
      <c r="BJ263" s="11" t="s">
        <v>396</v>
      </c>
      <c r="BK263" s="11" t="str">
        <f t="shared" si="71"/>
        <v>B-</v>
      </c>
      <c r="BL263" s="11"/>
    </row>
    <row r="264" spans="1:64" x14ac:dyDescent="0.25">
      <c r="A264" s="3" t="s">
        <v>74</v>
      </c>
      <c r="B264" s="4">
        <v>263</v>
      </c>
      <c r="C264" s="3" t="s">
        <v>87</v>
      </c>
      <c r="D264" s="3" t="s">
        <v>7531</v>
      </c>
      <c r="E264" s="3" t="s">
        <v>7248</v>
      </c>
      <c r="F264" s="3"/>
      <c r="G264" s="3"/>
      <c r="H264" s="3"/>
      <c r="I264" s="3"/>
      <c r="J264" s="3"/>
      <c r="K264" s="3" t="s">
        <v>76</v>
      </c>
      <c r="L264" s="3" t="s">
        <v>77</v>
      </c>
      <c r="M264" s="3" t="s">
        <v>426</v>
      </c>
      <c r="N264" s="5">
        <v>43893</v>
      </c>
      <c r="O264" s="3" t="str">
        <f ca="1">IF(AD264&gt;=4,IF(T264="CDD","OK",""),"")</f>
        <v/>
      </c>
      <c r="P264" s="3">
        <f ca="1">IF(Y264="","",Y264-TODAY())</f>
        <v>-1326</v>
      </c>
      <c r="Q264" s="5">
        <v>44074</v>
      </c>
      <c r="R264" s="3" t="s">
        <v>236</v>
      </c>
      <c r="S264" s="3"/>
      <c r="T264" s="3" t="s">
        <v>317</v>
      </c>
      <c r="U264" s="3" t="str">
        <f t="shared" si="60"/>
        <v>Contractuel</v>
      </c>
      <c r="X264" s="5">
        <v>43892</v>
      </c>
      <c r="Y264" s="5">
        <v>44256</v>
      </c>
      <c r="Z264" s="5"/>
      <c r="AA264" s="3">
        <f t="shared" si="61"/>
        <v>3</v>
      </c>
      <c r="AB264" s="3">
        <f t="shared" si="62"/>
        <v>2020</v>
      </c>
      <c r="AC264" s="3">
        <f t="shared" si="63"/>
        <v>2024</v>
      </c>
      <c r="AD264" s="7">
        <f t="shared" ca="1" si="64"/>
        <v>4.6222222222222218</v>
      </c>
      <c r="AE264" s="7" t="str">
        <f t="shared" ca="1" si="69"/>
        <v>&gt; 4</v>
      </c>
      <c r="AF264" s="5">
        <v>33988</v>
      </c>
      <c r="AG264" s="8">
        <f t="shared" ca="1" si="65"/>
        <v>31.764383561643836</v>
      </c>
      <c r="AH264" s="7" t="str">
        <f t="shared" ca="1" si="66"/>
        <v>&gt;25&lt; 35</v>
      </c>
      <c r="AJ264" s="34"/>
      <c r="AK264" s="9" t="s">
        <v>1065</v>
      </c>
      <c r="AL264" s="5">
        <v>42615</v>
      </c>
      <c r="AM264" s="3" t="s">
        <v>93</v>
      </c>
      <c r="AN264" s="3" t="s">
        <v>94</v>
      </c>
      <c r="AO264" s="3"/>
      <c r="AQ264" s="11">
        <v>3</v>
      </c>
      <c r="AR264" s="11">
        <v>1</v>
      </c>
      <c r="AS264" s="12">
        <f t="shared" si="67"/>
        <v>44258.25</v>
      </c>
      <c r="AT264" s="11" t="s">
        <v>135</v>
      </c>
      <c r="AU264" s="9">
        <v>1.923</v>
      </c>
      <c r="AV264" s="14">
        <v>17</v>
      </c>
      <c r="AW264" s="15" t="s">
        <v>169</v>
      </c>
      <c r="AX264" s="16" t="s">
        <v>1066</v>
      </c>
      <c r="AY264" s="14">
        <v>68</v>
      </c>
      <c r="AZ264" s="11" t="s">
        <v>171</v>
      </c>
      <c r="BA264" s="17" t="str">
        <f t="shared" si="68"/>
        <v>17001000000291168968</v>
      </c>
      <c r="BB264" s="26">
        <f t="shared" si="70"/>
        <v>20</v>
      </c>
      <c r="BC264" s="11" t="s">
        <v>1067</v>
      </c>
      <c r="BD264" s="11" t="s">
        <v>233</v>
      </c>
      <c r="BE264" s="11">
        <v>1095</v>
      </c>
      <c r="BF264" s="5"/>
      <c r="BG264" s="27">
        <v>27966463</v>
      </c>
      <c r="BH264" s="27">
        <v>55043728</v>
      </c>
      <c r="BI264" s="27"/>
      <c r="BJ264" s="11" t="s">
        <v>310</v>
      </c>
      <c r="BK264" s="11" t="str">
        <f t="shared" si="71"/>
        <v>-</v>
      </c>
      <c r="BL264" s="11"/>
    </row>
    <row r="265" spans="1:64" x14ac:dyDescent="0.25">
      <c r="A265" s="3" t="s">
        <v>74</v>
      </c>
      <c r="B265" s="4">
        <v>264</v>
      </c>
      <c r="C265" s="3" t="s">
        <v>140</v>
      </c>
      <c r="D265" s="3" t="s">
        <v>7532</v>
      </c>
      <c r="E265" s="3" t="s">
        <v>7350</v>
      </c>
      <c r="F265" s="3"/>
      <c r="G265" s="3"/>
      <c r="H265" s="3"/>
      <c r="I265" s="3"/>
      <c r="J265" s="3" t="s">
        <v>228</v>
      </c>
      <c r="K265" s="3" t="s">
        <v>123</v>
      </c>
      <c r="L265" s="3" t="s">
        <v>77</v>
      </c>
      <c r="M265" s="3" t="s">
        <v>158</v>
      </c>
      <c r="N265" s="5">
        <v>44121</v>
      </c>
      <c r="O265" s="3" t="str">
        <f ca="1">IF(AD265&gt;=4,IF(T265="CDD","OK",""),"")</f>
        <v>OK</v>
      </c>
      <c r="P265" s="3">
        <f t="shared" ref="P265:P300" ca="1" si="72">IF(W265="","",W265-TODAY())</f>
        <v>-1386</v>
      </c>
      <c r="Q265" s="5">
        <v>44170</v>
      </c>
      <c r="R265" s="3" t="s">
        <v>133</v>
      </c>
      <c r="S265" s="3"/>
      <c r="T265" s="3" t="s">
        <v>131</v>
      </c>
      <c r="U265" s="3" t="str">
        <f t="shared" si="60"/>
        <v>Contractuel</v>
      </c>
      <c r="V265" s="5">
        <v>44166</v>
      </c>
      <c r="W265" s="5">
        <v>44196</v>
      </c>
      <c r="Z265" s="5">
        <v>44121</v>
      </c>
      <c r="AA265" s="3">
        <f t="shared" si="61"/>
        <v>10</v>
      </c>
      <c r="AB265" s="3">
        <f t="shared" si="62"/>
        <v>2020</v>
      </c>
      <c r="AC265" s="3">
        <f t="shared" si="63"/>
        <v>2024</v>
      </c>
      <c r="AD265" s="7">
        <f t="shared" ca="1" si="64"/>
        <v>4</v>
      </c>
      <c r="AE265" s="7" t="str">
        <f t="shared" ca="1" si="69"/>
        <v>&lt; 4</v>
      </c>
      <c r="AF265" s="5">
        <v>35087</v>
      </c>
      <c r="AG265" s="8">
        <f t="shared" ca="1" si="65"/>
        <v>28.753424657534246</v>
      </c>
      <c r="AH265" s="7" t="str">
        <f t="shared" ca="1" si="66"/>
        <v>&gt;25&lt; 35</v>
      </c>
      <c r="AI265" s="9">
        <v>17283203</v>
      </c>
      <c r="AJ265" s="10" t="s">
        <v>67</v>
      </c>
      <c r="AK265" s="9">
        <v>11651290</v>
      </c>
      <c r="AL265" s="5">
        <v>43111</v>
      </c>
      <c r="AM265" s="3" t="s">
        <v>93</v>
      </c>
      <c r="AN265" s="3" t="s">
        <v>65</v>
      </c>
      <c r="AO265" s="3">
        <v>1</v>
      </c>
      <c r="AQ265" s="11">
        <v>3</v>
      </c>
      <c r="AR265" s="11">
        <v>1</v>
      </c>
      <c r="AS265" s="12">
        <f t="shared" si="67"/>
        <v>44486.25</v>
      </c>
      <c r="AT265" s="11" t="s">
        <v>135</v>
      </c>
      <c r="AU265" s="9">
        <v>3.1930000000000001</v>
      </c>
      <c r="AV265" s="14">
        <v>17</v>
      </c>
      <c r="AW265" s="15" t="s">
        <v>169</v>
      </c>
      <c r="AX265" s="16" t="s">
        <v>1068</v>
      </c>
      <c r="AY265" s="14">
        <v>63</v>
      </c>
      <c r="AZ265" s="11" t="s">
        <v>171</v>
      </c>
      <c r="BA265" s="17" t="str">
        <f t="shared" si="68"/>
        <v>17001000000291599163</v>
      </c>
      <c r="BB265" s="26">
        <f t="shared" si="70"/>
        <v>20</v>
      </c>
      <c r="BC265" s="11" t="s">
        <v>1069</v>
      </c>
      <c r="BD265" s="11" t="s">
        <v>233</v>
      </c>
      <c r="BE265" s="11">
        <v>1095</v>
      </c>
      <c r="BF265" s="5"/>
      <c r="BG265" s="27">
        <v>20159115</v>
      </c>
      <c r="BH265" s="27">
        <v>23813958</v>
      </c>
      <c r="BI265" s="27"/>
      <c r="BJ265" s="11" t="s">
        <v>233</v>
      </c>
      <c r="BK265" s="11" t="str">
        <f t="shared" si="71"/>
        <v>B-</v>
      </c>
      <c r="BL265" s="11"/>
    </row>
    <row r="266" spans="1:64" x14ac:dyDescent="0.25">
      <c r="A266" s="3" t="s">
        <v>74</v>
      </c>
      <c r="B266" s="4">
        <v>265</v>
      </c>
      <c r="C266" s="3" t="s">
        <v>87</v>
      </c>
      <c r="D266" s="3" t="s">
        <v>7382</v>
      </c>
      <c r="E266" s="3" t="s">
        <v>7332</v>
      </c>
      <c r="F266" s="3"/>
      <c r="G266" s="3"/>
      <c r="H266" s="3"/>
      <c r="I266" s="3"/>
      <c r="J266" s="3"/>
      <c r="K266" s="3" t="s">
        <v>123</v>
      </c>
      <c r="L266" s="3" t="s">
        <v>77</v>
      </c>
      <c r="M266" s="3" t="s">
        <v>158</v>
      </c>
      <c r="N266" s="5">
        <v>43895</v>
      </c>
      <c r="P266" s="3">
        <f t="shared" ca="1" si="72"/>
        <v>-1417</v>
      </c>
      <c r="Q266" s="5">
        <v>43981</v>
      </c>
      <c r="R266" s="3" t="s">
        <v>289</v>
      </c>
      <c r="T266" s="3" t="s">
        <v>131</v>
      </c>
      <c r="U266" s="3" t="str">
        <f t="shared" si="60"/>
        <v>Contractuel</v>
      </c>
      <c r="V266" s="5">
        <v>44139</v>
      </c>
      <c r="W266" s="5">
        <v>44165</v>
      </c>
      <c r="Z266" s="5">
        <v>44139</v>
      </c>
      <c r="AA266" s="3">
        <f t="shared" si="61"/>
        <v>3</v>
      </c>
      <c r="AB266" s="3">
        <f t="shared" si="62"/>
        <v>2020</v>
      </c>
      <c r="AC266" s="3">
        <f t="shared" si="63"/>
        <v>2024</v>
      </c>
      <c r="AD266" s="7">
        <f t="shared" ca="1" si="64"/>
        <v>4.6166666666666663</v>
      </c>
      <c r="AE266" s="7" t="str">
        <f t="shared" ca="1" si="69"/>
        <v>&gt; 4</v>
      </c>
      <c r="AF266" s="5">
        <v>32430</v>
      </c>
      <c r="AG266" s="8">
        <f t="shared" ca="1" si="65"/>
        <v>36.032876712328765</v>
      </c>
      <c r="AH266" s="7" t="str">
        <f t="shared" ca="1" si="66"/>
        <v>&gt;35&lt; 45</v>
      </c>
      <c r="AI266" s="9">
        <v>16232070</v>
      </c>
      <c r="AJ266" s="10" t="s">
        <v>102</v>
      </c>
      <c r="AK266" s="9" t="s">
        <v>1070</v>
      </c>
      <c r="AL266" s="5">
        <v>39346</v>
      </c>
      <c r="AM266" s="3" t="s">
        <v>93</v>
      </c>
      <c r="AN266" s="3" t="s">
        <v>94</v>
      </c>
      <c r="AQ266" s="11">
        <v>3</v>
      </c>
      <c r="AR266" s="11">
        <v>1</v>
      </c>
      <c r="AS266" s="12">
        <f t="shared" si="67"/>
        <v>44260.25</v>
      </c>
      <c r="AT266" s="11" t="s">
        <v>135</v>
      </c>
      <c r="AU266" s="9">
        <v>3.1930000000000001</v>
      </c>
      <c r="AV266" s="14">
        <v>17</v>
      </c>
      <c r="AW266" s="15" t="s">
        <v>169</v>
      </c>
      <c r="AX266" s="16" t="s">
        <v>1071</v>
      </c>
      <c r="AY266" s="14">
        <v>58</v>
      </c>
      <c r="AZ266" s="11" t="s">
        <v>171</v>
      </c>
      <c r="BA266" s="17" t="str">
        <f t="shared" si="68"/>
        <v>17001000000124869258</v>
      </c>
      <c r="BB266" s="26">
        <f t="shared" si="70"/>
        <v>20</v>
      </c>
      <c r="BC266" s="11" t="s">
        <v>1072</v>
      </c>
      <c r="BD266" s="11" t="s">
        <v>73</v>
      </c>
      <c r="BE266" s="11">
        <v>2090</v>
      </c>
      <c r="BF266" s="5"/>
      <c r="BG266" s="27">
        <v>28113190</v>
      </c>
      <c r="BH266" s="27">
        <v>95174186</v>
      </c>
      <c r="BI266" s="27"/>
      <c r="BJ266" s="11" t="s">
        <v>166</v>
      </c>
      <c r="BK266" s="11" t="str">
        <f t="shared" si="71"/>
        <v>-</v>
      </c>
      <c r="BL266" s="11"/>
    </row>
    <row r="267" spans="1:64" x14ac:dyDescent="0.25">
      <c r="A267" s="3" t="s">
        <v>74</v>
      </c>
      <c r="B267" s="4">
        <v>266</v>
      </c>
      <c r="C267" s="3" t="s">
        <v>140</v>
      </c>
      <c r="D267" s="3" t="s">
        <v>7532</v>
      </c>
      <c r="E267" s="3" t="s">
        <v>7254</v>
      </c>
      <c r="F267" s="3"/>
      <c r="G267" s="3"/>
      <c r="H267" s="3"/>
      <c r="I267" s="3"/>
      <c r="J267" s="3"/>
      <c r="K267" s="3" t="s">
        <v>123</v>
      </c>
      <c r="L267" s="3" t="s">
        <v>77</v>
      </c>
      <c r="M267" s="3" t="s">
        <v>158</v>
      </c>
      <c r="N267" s="5">
        <v>43895</v>
      </c>
      <c r="P267" s="3">
        <f t="shared" ca="1" si="72"/>
        <v>-1631</v>
      </c>
      <c r="Q267" s="5">
        <v>43952</v>
      </c>
      <c r="R267" s="3" t="s">
        <v>289</v>
      </c>
      <c r="T267" s="3" t="s">
        <v>131</v>
      </c>
      <c r="U267" s="3" t="str">
        <f t="shared" si="60"/>
        <v>Contractuel</v>
      </c>
      <c r="V267" s="5">
        <v>43922</v>
      </c>
      <c r="W267" s="5">
        <v>43951</v>
      </c>
      <c r="Z267" s="5">
        <v>43895</v>
      </c>
      <c r="AA267" s="3">
        <f t="shared" si="61"/>
        <v>3</v>
      </c>
      <c r="AB267" s="3">
        <f t="shared" si="62"/>
        <v>2020</v>
      </c>
      <c r="AC267" s="3">
        <f t="shared" si="63"/>
        <v>2024</v>
      </c>
      <c r="AD267" s="7">
        <f t="shared" ca="1" si="64"/>
        <v>4.6166666666666663</v>
      </c>
      <c r="AE267" s="7" t="str">
        <f t="shared" ca="1" si="69"/>
        <v>&gt; 4</v>
      </c>
      <c r="AF267" s="5">
        <v>30495</v>
      </c>
      <c r="AG267" s="8">
        <f t="shared" ca="1" si="65"/>
        <v>41.334246575342469</v>
      </c>
      <c r="AH267" s="7" t="str">
        <f t="shared" ca="1" si="66"/>
        <v>&gt;35&lt; 45</v>
      </c>
      <c r="AI267" s="9">
        <v>12726790</v>
      </c>
      <c r="AJ267" s="37" t="s">
        <v>179</v>
      </c>
      <c r="AK267" s="9" t="s">
        <v>1073</v>
      </c>
      <c r="AL267" s="5">
        <v>42768</v>
      </c>
      <c r="AM267" s="3" t="s">
        <v>93</v>
      </c>
      <c r="AN267" s="3" t="s">
        <v>65</v>
      </c>
      <c r="AO267" s="3">
        <v>2</v>
      </c>
      <c r="AQ267" s="11">
        <v>3</v>
      </c>
      <c r="AR267" s="11">
        <v>1</v>
      </c>
      <c r="AS267" s="12">
        <f t="shared" si="67"/>
        <v>44260.25</v>
      </c>
      <c r="AT267" s="11" t="s">
        <v>135</v>
      </c>
      <c r="AU267" s="9">
        <v>3.1930000000000001</v>
      </c>
      <c r="AV267" s="14">
        <v>17</v>
      </c>
      <c r="AW267" s="15" t="s">
        <v>169</v>
      </c>
      <c r="AX267" s="16" t="s">
        <v>1074</v>
      </c>
      <c r="AY267" s="14" t="s">
        <v>70</v>
      </c>
      <c r="AZ267" s="11" t="s">
        <v>171</v>
      </c>
      <c r="BA267" s="17" t="str">
        <f t="shared" si="68"/>
        <v>17001000000257592903</v>
      </c>
      <c r="BB267" s="26">
        <f t="shared" si="70"/>
        <v>20</v>
      </c>
      <c r="BC267" s="11" t="s">
        <v>1075</v>
      </c>
      <c r="BD267" s="11" t="s">
        <v>100</v>
      </c>
      <c r="BE267" s="11">
        <v>2053</v>
      </c>
      <c r="BF267" s="5"/>
      <c r="BG267" s="27">
        <v>93325046</v>
      </c>
      <c r="BH267" s="27">
        <v>95169402</v>
      </c>
      <c r="BI267" s="27"/>
      <c r="BJ267" s="11" t="s">
        <v>647</v>
      </c>
      <c r="BK267" s="11" t="str">
        <f t="shared" si="71"/>
        <v>-</v>
      </c>
      <c r="BL267" s="11"/>
    </row>
    <row r="268" spans="1:64" x14ac:dyDescent="0.25">
      <c r="A268" s="3" t="s">
        <v>74</v>
      </c>
      <c r="B268" s="4">
        <v>267</v>
      </c>
      <c r="C268" s="3" t="s">
        <v>87</v>
      </c>
      <c r="D268" s="3" t="s">
        <v>8700</v>
      </c>
      <c r="E268" s="3" t="s">
        <v>7288</v>
      </c>
      <c r="F268" s="3"/>
      <c r="G268" s="3"/>
      <c r="H268" s="3"/>
      <c r="I268" s="3"/>
      <c r="J268" s="3"/>
      <c r="K268" s="3" t="s">
        <v>123</v>
      </c>
      <c r="L268" s="3" t="s">
        <v>77</v>
      </c>
      <c r="M268" s="3" t="s">
        <v>158</v>
      </c>
      <c r="N268" s="5">
        <v>43895</v>
      </c>
      <c r="P268" s="3">
        <f t="shared" ca="1" si="72"/>
        <v>-1386</v>
      </c>
      <c r="Q268" s="5">
        <v>44172</v>
      </c>
      <c r="R268" s="3" t="s">
        <v>133</v>
      </c>
      <c r="T268" s="3" t="s">
        <v>131</v>
      </c>
      <c r="U268" s="3" t="str">
        <f t="shared" si="60"/>
        <v>Contractuel</v>
      </c>
      <c r="V268" s="5">
        <v>44166</v>
      </c>
      <c r="W268" s="5">
        <v>44196</v>
      </c>
      <c r="Z268" s="5">
        <v>43895</v>
      </c>
      <c r="AA268" s="3">
        <f t="shared" si="61"/>
        <v>3</v>
      </c>
      <c r="AB268" s="3">
        <f t="shared" si="62"/>
        <v>2020</v>
      </c>
      <c r="AC268" s="3">
        <f t="shared" si="63"/>
        <v>2024</v>
      </c>
      <c r="AD268" s="7">
        <f t="shared" ca="1" si="64"/>
        <v>4.6166666666666663</v>
      </c>
      <c r="AE268" s="7" t="str">
        <f t="shared" ca="1" si="69"/>
        <v>&gt; 4</v>
      </c>
      <c r="AF268" s="5">
        <v>31559</v>
      </c>
      <c r="AG268" s="8">
        <f t="shared" ca="1" si="65"/>
        <v>38.419178082191777</v>
      </c>
      <c r="AH268" s="7" t="str">
        <f t="shared" ca="1" si="66"/>
        <v>&gt;35&lt; 45</v>
      </c>
      <c r="AI268" s="9">
        <v>12933032</v>
      </c>
      <c r="AJ268" s="37" t="s">
        <v>179</v>
      </c>
      <c r="AK268" s="9" t="s">
        <v>1076</v>
      </c>
      <c r="AL268" s="5">
        <v>38506</v>
      </c>
      <c r="AM268" s="3" t="s">
        <v>93</v>
      </c>
      <c r="AN268" s="3" t="s">
        <v>94</v>
      </c>
      <c r="AO268" s="3"/>
      <c r="AQ268" s="11">
        <v>3</v>
      </c>
      <c r="AR268" s="11">
        <v>1</v>
      </c>
      <c r="AS268" s="12">
        <f t="shared" si="67"/>
        <v>44260.25</v>
      </c>
      <c r="AT268" s="11" t="s">
        <v>135</v>
      </c>
      <c r="AU268" s="9">
        <v>3.1930000000000001</v>
      </c>
      <c r="AV268" s="14">
        <v>17</v>
      </c>
      <c r="AW268" s="15" t="s">
        <v>169</v>
      </c>
      <c r="AX268" s="16" t="s">
        <v>1077</v>
      </c>
      <c r="AY268" s="14">
        <v>78</v>
      </c>
      <c r="AZ268" s="11" t="s">
        <v>171</v>
      </c>
      <c r="BA268" s="17" t="str">
        <f t="shared" si="68"/>
        <v>17001000000152694678</v>
      </c>
      <c r="BB268" s="26">
        <f t="shared" si="70"/>
        <v>20</v>
      </c>
      <c r="BC268" s="11" t="s">
        <v>1078</v>
      </c>
      <c r="BD268" s="11" t="s">
        <v>100</v>
      </c>
      <c r="BE268" s="11">
        <v>2053</v>
      </c>
      <c r="BF268" s="5"/>
      <c r="BG268" s="27">
        <v>23938170</v>
      </c>
      <c r="BH268" s="27">
        <v>21782572</v>
      </c>
      <c r="BI268" s="27"/>
      <c r="BJ268" s="11" t="s">
        <v>647</v>
      </c>
      <c r="BK268" s="11" t="str">
        <f t="shared" si="71"/>
        <v>-</v>
      </c>
      <c r="BL268" s="11"/>
    </row>
    <row r="269" spans="1:64" x14ac:dyDescent="0.25">
      <c r="A269" s="3" t="s">
        <v>74</v>
      </c>
      <c r="B269" s="4">
        <v>268</v>
      </c>
      <c r="C269" s="3" t="s">
        <v>140</v>
      </c>
      <c r="D269" s="3" t="s">
        <v>7427</v>
      </c>
      <c r="E269" s="3" t="s">
        <v>7535</v>
      </c>
      <c r="F269" s="3"/>
      <c r="G269" s="3"/>
      <c r="H269" s="3"/>
      <c r="I269" s="3"/>
      <c r="J269" s="3" t="s">
        <v>157</v>
      </c>
      <c r="K269" s="3" t="s">
        <v>123</v>
      </c>
      <c r="L269" s="3" t="s">
        <v>77</v>
      </c>
      <c r="M269" s="3" t="s">
        <v>158</v>
      </c>
      <c r="N269" s="5">
        <v>43895</v>
      </c>
      <c r="P269" s="3">
        <f t="shared" ca="1" si="72"/>
        <v>-656</v>
      </c>
      <c r="Q269" s="5">
        <v>44835</v>
      </c>
      <c r="R269" s="3" t="s">
        <v>133</v>
      </c>
      <c r="T269" s="3" t="s">
        <v>131</v>
      </c>
      <c r="U269" s="3" t="str">
        <f t="shared" si="60"/>
        <v>Contractuel</v>
      </c>
      <c r="V269" s="5">
        <v>44866</v>
      </c>
      <c r="W269" s="5">
        <v>44926</v>
      </c>
      <c r="Z269" s="5">
        <v>43895</v>
      </c>
      <c r="AA269" s="3">
        <f t="shared" si="61"/>
        <v>3</v>
      </c>
      <c r="AB269" s="3">
        <f t="shared" si="62"/>
        <v>2020</v>
      </c>
      <c r="AC269" s="3">
        <f t="shared" si="63"/>
        <v>2024</v>
      </c>
      <c r="AD269" s="7">
        <f t="shared" ca="1" si="64"/>
        <v>4.6166666666666663</v>
      </c>
      <c r="AE269" s="7" t="str">
        <f t="shared" ca="1" si="69"/>
        <v>&gt; 4</v>
      </c>
      <c r="AF269" s="5">
        <v>33894</v>
      </c>
      <c r="AG269" s="8">
        <f t="shared" ca="1" si="65"/>
        <v>32.021917808219179</v>
      </c>
      <c r="AH269" s="7" t="str">
        <f t="shared" ca="1" si="66"/>
        <v>&gt;25&lt; 35</v>
      </c>
      <c r="AI269" s="9">
        <v>16257274</v>
      </c>
      <c r="AJ269" s="10" t="s">
        <v>126</v>
      </c>
      <c r="AK269" s="9" t="s">
        <v>1079</v>
      </c>
      <c r="AL269" s="5">
        <v>40373</v>
      </c>
      <c r="AM269" s="3" t="s">
        <v>93</v>
      </c>
      <c r="AN269" s="3" t="s">
        <v>65</v>
      </c>
      <c r="AO269" s="3">
        <v>2</v>
      </c>
      <c r="AQ269" s="11">
        <v>3</v>
      </c>
      <c r="AR269" s="11">
        <v>3</v>
      </c>
      <c r="AS269" s="12">
        <f t="shared" si="67"/>
        <v>44990.75</v>
      </c>
      <c r="AT269" s="11" t="s">
        <v>135</v>
      </c>
      <c r="AU269" s="9">
        <v>3.3210000000000002</v>
      </c>
      <c r="AV269" s="14" t="s">
        <v>91</v>
      </c>
      <c r="AW269" s="15" t="s">
        <v>469</v>
      </c>
      <c r="AX269" s="16" t="s">
        <v>1080</v>
      </c>
      <c r="AY269" s="14" t="s">
        <v>1081</v>
      </c>
      <c r="AZ269" s="11" t="s">
        <v>191</v>
      </c>
      <c r="BA269" s="17" t="str">
        <f t="shared" si="68"/>
        <v>05046000114501317448</v>
      </c>
      <c r="BB269" s="26">
        <f t="shared" si="70"/>
        <v>20</v>
      </c>
      <c r="BC269" s="31" t="s">
        <v>1082</v>
      </c>
      <c r="BD269" s="11" t="s">
        <v>233</v>
      </c>
      <c r="BE269" s="11">
        <v>1095</v>
      </c>
      <c r="BF269" s="5"/>
      <c r="BG269" s="27">
        <v>58790016</v>
      </c>
      <c r="BH269" s="27">
        <v>58169197</v>
      </c>
      <c r="BI269" s="27"/>
      <c r="BJ269" s="11" t="s">
        <v>233</v>
      </c>
      <c r="BK269" s="11" t="str">
        <f t="shared" si="71"/>
        <v>A-</v>
      </c>
      <c r="BL269" s="11"/>
    </row>
    <row r="270" spans="1:64" x14ac:dyDescent="0.25">
      <c r="A270" s="3" t="s">
        <v>74</v>
      </c>
      <c r="B270" s="4">
        <v>269</v>
      </c>
      <c r="C270" s="3" t="s">
        <v>87</v>
      </c>
      <c r="D270" s="3" t="s">
        <v>7536</v>
      </c>
      <c r="E270" s="3" t="s">
        <v>7292</v>
      </c>
      <c r="F270" s="3"/>
      <c r="G270" s="3"/>
      <c r="H270" s="3"/>
      <c r="I270" s="3" t="s">
        <v>156</v>
      </c>
      <c r="J270" s="3" t="s">
        <v>157</v>
      </c>
      <c r="K270" s="3" t="s">
        <v>123</v>
      </c>
      <c r="L270" s="3" t="s">
        <v>77</v>
      </c>
      <c r="M270" s="3" t="s">
        <v>158</v>
      </c>
      <c r="N270" s="5">
        <v>43895</v>
      </c>
      <c r="P270" s="3">
        <f t="shared" ca="1" si="72"/>
        <v>-291</v>
      </c>
      <c r="Q270" s="48">
        <v>45291</v>
      </c>
      <c r="R270" s="3" t="s">
        <v>719</v>
      </c>
      <c r="S270" s="5"/>
      <c r="T270" s="6" t="s">
        <v>131</v>
      </c>
      <c r="U270" s="3" t="str">
        <f t="shared" si="60"/>
        <v>Contractuel</v>
      </c>
      <c r="V270" s="5">
        <v>45261</v>
      </c>
      <c r="W270" s="5">
        <v>45291</v>
      </c>
      <c r="Z270" s="5">
        <v>43895</v>
      </c>
      <c r="AA270" s="3">
        <f t="shared" si="61"/>
        <v>3</v>
      </c>
      <c r="AB270" s="3">
        <f t="shared" si="62"/>
        <v>2020</v>
      </c>
      <c r="AC270" s="3">
        <f t="shared" si="63"/>
        <v>2024</v>
      </c>
      <c r="AD270" s="7">
        <f t="shared" ca="1" si="64"/>
        <v>4.6166666666666663</v>
      </c>
      <c r="AE270" s="7" t="str">
        <f t="shared" ca="1" si="69"/>
        <v>&gt; 4</v>
      </c>
      <c r="AF270" s="5">
        <v>35660</v>
      </c>
      <c r="AG270" s="8">
        <f t="shared" ca="1" si="65"/>
        <v>27.183561643835617</v>
      </c>
      <c r="AH270" s="7" t="str">
        <f t="shared" ca="1" si="66"/>
        <v>&gt;25&lt; 35</v>
      </c>
      <c r="AI270" s="9">
        <v>16796862</v>
      </c>
      <c r="AJ270" s="10" t="s">
        <v>159</v>
      </c>
      <c r="AK270" s="9">
        <v>11654508</v>
      </c>
      <c r="AL270" s="5">
        <v>41975</v>
      </c>
      <c r="AM270" s="3" t="s">
        <v>93</v>
      </c>
      <c r="AN270" s="3" t="s">
        <v>94</v>
      </c>
      <c r="AO270" s="3"/>
      <c r="AQ270" s="11">
        <v>3</v>
      </c>
      <c r="AR270" s="11">
        <v>3</v>
      </c>
      <c r="AS270" s="12">
        <f t="shared" si="67"/>
        <v>44990.75</v>
      </c>
      <c r="AT270" s="11" t="s">
        <v>135</v>
      </c>
      <c r="AU270" s="13">
        <v>3.3210000000000002</v>
      </c>
      <c r="AV270" s="14" t="s">
        <v>126</v>
      </c>
      <c r="AW270" s="15" t="s">
        <v>854</v>
      </c>
      <c r="AX270" s="16" t="s">
        <v>1083</v>
      </c>
      <c r="AY270" s="14" t="s">
        <v>450</v>
      </c>
      <c r="AZ270" s="11" t="s">
        <v>145</v>
      </c>
      <c r="BA270" s="17" t="str">
        <f t="shared" si="68"/>
        <v>07043010110553024443</v>
      </c>
      <c r="BB270" s="26">
        <f t="shared" si="70"/>
        <v>20</v>
      </c>
      <c r="BC270" s="19" t="s">
        <v>1084</v>
      </c>
      <c r="BD270" s="20" t="s">
        <v>233</v>
      </c>
      <c r="BE270" s="11">
        <v>1095</v>
      </c>
      <c r="BF270" s="5"/>
      <c r="BG270" s="27">
        <v>28777313</v>
      </c>
      <c r="BH270" s="27">
        <v>24865363</v>
      </c>
      <c r="BI270" s="27"/>
      <c r="BJ270" s="11" t="s">
        <v>233</v>
      </c>
      <c r="BK270" s="11" t="str">
        <f t="shared" si="71"/>
        <v>A-</v>
      </c>
      <c r="BL270" s="11" t="s">
        <v>473</v>
      </c>
    </row>
    <row r="271" spans="1:64" x14ac:dyDescent="0.25">
      <c r="A271" s="3" t="s">
        <v>74</v>
      </c>
      <c r="B271" s="4">
        <v>270</v>
      </c>
      <c r="C271" s="3" t="s">
        <v>57</v>
      </c>
      <c r="D271" s="3" t="s">
        <v>7537</v>
      </c>
      <c r="E271" s="3" t="s">
        <v>7538</v>
      </c>
      <c r="F271" s="3"/>
      <c r="G271" s="3"/>
      <c r="H271" s="3"/>
      <c r="I271" s="3"/>
      <c r="J271" s="3"/>
      <c r="K271" s="3" t="s">
        <v>123</v>
      </c>
      <c r="L271" s="3" t="s">
        <v>77</v>
      </c>
      <c r="M271" s="3" t="s">
        <v>158</v>
      </c>
      <c r="N271" s="5">
        <v>43895</v>
      </c>
      <c r="P271" s="3">
        <f t="shared" ca="1" si="72"/>
        <v>-1570</v>
      </c>
      <c r="Q271" s="5">
        <v>43983</v>
      </c>
      <c r="R271" s="3" t="s">
        <v>133</v>
      </c>
      <c r="T271" s="3" t="s">
        <v>131</v>
      </c>
      <c r="U271" s="3" t="str">
        <f t="shared" si="60"/>
        <v>Contractuel</v>
      </c>
      <c r="V271" s="5">
        <v>43983</v>
      </c>
      <c r="W271" s="5">
        <v>44012</v>
      </c>
      <c r="Z271" s="5">
        <v>43895</v>
      </c>
      <c r="AA271" s="3">
        <f t="shared" si="61"/>
        <v>3</v>
      </c>
      <c r="AB271" s="3">
        <f t="shared" si="62"/>
        <v>2020</v>
      </c>
      <c r="AC271" s="3">
        <f t="shared" si="63"/>
        <v>2024</v>
      </c>
      <c r="AD271" s="7">
        <f t="shared" ca="1" si="64"/>
        <v>4.6166666666666663</v>
      </c>
      <c r="AE271" s="7" t="str">
        <f t="shared" ca="1" si="69"/>
        <v>&gt; 4</v>
      </c>
      <c r="AF271" s="5">
        <v>36207</v>
      </c>
      <c r="AG271" s="8">
        <f t="shared" ca="1" si="65"/>
        <v>25.684931506849313</v>
      </c>
      <c r="AH271" s="7" t="str">
        <f t="shared" ca="1" si="66"/>
        <v>&gt;25&lt; 35</v>
      </c>
      <c r="AI271" s="9">
        <v>17323004</v>
      </c>
      <c r="AJ271" s="10" t="s">
        <v>70</v>
      </c>
      <c r="AK271" s="9">
        <v>11662896</v>
      </c>
      <c r="AL271" s="5">
        <v>42917</v>
      </c>
      <c r="AM271" s="3" t="s">
        <v>64</v>
      </c>
      <c r="AN271" s="3" t="s">
        <v>94</v>
      </c>
      <c r="AO271" s="3"/>
      <c r="AQ271" s="11">
        <v>3</v>
      </c>
      <c r="AR271" s="11">
        <v>1</v>
      </c>
      <c r="AS271" s="12">
        <f t="shared" si="67"/>
        <v>44260.25</v>
      </c>
      <c r="AT271" s="11" t="s">
        <v>135</v>
      </c>
      <c r="AU271" s="9">
        <v>3.1930000000000001</v>
      </c>
      <c r="AV271" s="14">
        <v>47</v>
      </c>
      <c r="AW271" s="15" t="s">
        <v>247</v>
      </c>
      <c r="AX271" s="16" t="s">
        <v>1085</v>
      </c>
      <c r="AY271" s="14">
        <v>72</v>
      </c>
      <c r="AZ271" s="11" t="s">
        <v>249</v>
      </c>
      <c r="BA271" s="17" t="str">
        <f t="shared" si="68"/>
        <v>47010000000005908972</v>
      </c>
      <c r="BB271" s="26">
        <f t="shared" si="70"/>
        <v>20</v>
      </c>
      <c r="BC271" s="11" t="s">
        <v>1086</v>
      </c>
      <c r="BD271" s="11" t="s">
        <v>100</v>
      </c>
      <c r="BE271" s="11">
        <v>1095</v>
      </c>
      <c r="BF271" s="5"/>
      <c r="BG271" s="27">
        <v>94855027</v>
      </c>
      <c r="BH271" s="27">
        <v>21529847</v>
      </c>
      <c r="BI271" s="27"/>
      <c r="BJ271" s="11" t="s">
        <v>233</v>
      </c>
      <c r="BK271" s="11" t="str">
        <f t="shared" si="71"/>
        <v>-</v>
      </c>
      <c r="BL271" s="11"/>
    </row>
    <row r="272" spans="1:64" x14ac:dyDescent="0.25">
      <c r="A272" s="3" t="s">
        <v>74</v>
      </c>
      <c r="B272" s="4">
        <v>271</v>
      </c>
      <c r="C272" s="3" t="s">
        <v>57</v>
      </c>
      <c r="D272" s="3" t="s">
        <v>7411</v>
      </c>
      <c r="E272" s="3" t="s">
        <v>7539</v>
      </c>
      <c r="F272" s="3"/>
      <c r="G272" s="3"/>
      <c r="H272" s="3"/>
      <c r="I272" s="3"/>
      <c r="J272" s="3"/>
      <c r="K272" s="3" t="s">
        <v>123</v>
      </c>
      <c r="L272" s="3" t="s">
        <v>77</v>
      </c>
      <c r="M272" s="3" t="s">
        <v>132</v>
      </c>
      <c r="N272" s="5">
        <v>43895</v>
      </c>
      <c r="P272" s="3">
        <f t="shared" ca="1" si="72"/>
        <v>-1478</v>
      </c>
      <c r="Q272" s="5">
        <v>44012</v>
      </c>
      <c r="R272" s="3" t="s">
        <v>289</v>
      </c>
      <c r="T272" s="3" t="s">
        <v>131</v>
      </c>
      <c r="U272" s="3" t="str">
        <f t="shared" si="60"/>
        <v>Contractuel</v>
      </c>
      <c r="V272" s="5">
        <v>44085</v>
      </c>
      <c r="W272" s="5">
        <v>44104</v>
      </c>
      <c r="Z272" s="5">
        <v>43895</v>
      </c>
      <c r="AA272" s="3">
        <f t="shared" si="61"/>
        <v>3</v>
      </c>
      <c r="AB272" s="3">
        <f t="shared" si="62"/>
        <v>2020</v>
      </c>
      <c r="AC272" s="3">
        <f t="shared" si="63"/>
        <v>2024</v>
      </c>
      <c r="AD272" s="7">
        <f t="shared" ca="1" si="64"/>
        <v>4.6166666666666663</v>
      </c>
      <c r="AE272" s="7" t="str">
        <f t="shared" ca="1" si="69"/>
        <v>&gt; 4</v>
      </c>
      <c r="AF272" s="5">
        <v>33083</v>
      </c>
      <c r="AG272" s="8">
        <f t="shared" ca="1" si="65"/>
        <v>34.243835616438353</v>
      </c>
      <c r="AH272" s="7" t="str">
        <f t="shared" ca="1" si="66"/>
        <v>&gt;25&lt; 35</v>
      </c>
      <c r="AI272" s="9">
        <v>16638541</v>
      </c>
      <c r="AJ272" s="10" t="s">
        <v>91</v>
      </c>
      <c r="AK272" s="9" t="s">
        <v>1087</v>
      </c>
      <c r="AL272" s="5">
        <v>39948</v>
      </c>
      <c r="AM272" s="3" t="s">
        <v>64</v>
      </c>
      <c r="AN272" s="3" t="s">
        <v>94</v>
      </c>
      <c r="AO272" s="3"/>
      <c r="AQ272" s="11">
        <v>3</v>
      </c>
      <c r="AR272" s="11">
        <v>1</v>
      </c>
      <c r="AS272" s="12">
        <f t="shared" si="67"/>
        <v>44260.25</v>
      </c>
      <c r="AT272" s="11" t="s">
        <v>135</v>
      </c>
      <c r="AU272" s="9">
        <v>3.1930000000000001</v>
      </c>
      <c r="AV272" s="14">
        <v>14</v>
      </c>
      <c r="AW272" s="15" t="s">
        <v>636</v>
      </c>
      <c r="AX272" s="16">
        <v>81007144860</v>
      </c>
      <c r="AY272" s="14">
        <v>21</v>
      </c>
      <c r="AZ272" s="11" t="s">
        <v>154</v>
      </c>
      <c r="BA272" s="17" t="str">
        <f t="shared" si="68"/>
        <v>14008008100714486021</v>
      </c>
      <c r="BB272" s="26">
        <f t="shared" si="70"/>
        <v>20</v>
      </c>
      <c r="BC272" s="11" t="s">
        <v>1088</v>
      </c>
      <c r="BD272" s="11" t="s">
        <v>416</v>
      </c>
      <c r="BE272" s="11">
        <v>1135</v>
      </c>
      <c r="BF272" s="5"/>
      <c r="BG272" s="27">
        <v>50124267</v>
      </c>
      <c r="BH272" s="27">
        <v>90028748</v>
      </c>
      <c r="BI272" s="27"/>
      <c r="BJ272" s="11" t="s">
        <v>416</v>
      </c>
      <c r="BK272" s="11" t="str">
        <f t="shared" si="71"/>
        <v>-</v>
      </c>
      <c r="BL272" s="11"/>
    </row>
    <row r="273" spans="1:64" x14ac:dyDescent="0.25">
      <c r="A273" s="3" t="s">
        <v>74</v>
      </c>
      <c r="B273" s="53">
        <v>272</v>
      </c>
      <c r="C273" s="54" t="s">
        <v>140</v>
      </c>
      <c r="D273" s="54" t="s">
        <v>7336</v>
      </c>
      <c r="E273" s="3" t="s">
        <v>7390</v>
      </c>
      <c r="F273" s="3"/>
      <c r="G273" s="3"/>
      <c r="H273" s="54"/>
      <c r="I273" s="54" t="s">
        <v>1089</v>
      </c>
      <c r="J273" s="54" t="s">
        <v>157</v>
      </c>
      <c r="K273" s="3" t="s">
        <v>123</v>
      </c>
      <c r="L273" s="3" t="s">
        <v>77</v>
      </c>
      <c r="M273" s="3" t="s">
        <v>158</v>
      </c>
      <c r="N273" s="55">
        <v>43895</v>
      </c>
      <c r="P273" s="3">
        <f t="shared" ca="1" si="72"/>
        <v>-291</v>
      </c>
      <c r="Q273" s="48">
        <v>45291</v>
      </c>
      <c r="R273" s="3" t="s">
        <v>719</v>
      </c>
      <c r="S273" s="5"/>
      <c r="T273" s="6" t="s">
        <v>131</v>
      </c>
      <c r="U273" s="3" t="str">
        <f t="shared" si="60"/>
        <v>Contractuel</v>
      </c>
      <c r="V273" s="5">
        <v>45261</v>
      </c>
      <c r="W273" s="5">
        <v>45291</v>
      </c>
      <c r="Z273" s="5">
        <v>44119</v>
      </c>
      <c r="AA273" s="3">
        <f t="shared" si="61"/>
        <v>3</v>
      </c>
      <c r="AB273" s="3">
        <f t="shared" si="62"/>
        <v>2020</v>
      </c>
      <c r="AC273" s="3">
        <f t="shared" si="63"/>
        <v>2024</v>
      </c>
      <c r="AD273" s="7">
        <f t="shared" ca="1" si="64"/>
        <v>4.6166666666666663</v>
      </c>
      <c r="AE273" s="7" t="str">
        <f t="shared" ca="1" si="69"/>
        <v>&gt; 4</v>
      </c>
      <c r="AF273" s="5">
        <v>28572</v>
      </c>
      <c r="AG273" s="8">
        <f t="shared" ca="1" si="65"/>
        <v>46.602739726027394</v>
      </c>
      <c r="AH273" s="7" t="str">
        <f t="shared" ca="1" si="66"/>
        <v>&gt;45&lt; 55</v>
      </c>
      <c r="AI273" s="9">
        <v>12154953</v>
      </c>
      <c r="AJ273" s="10" t="s">
        <v>67</v>
      </c>
      <c r="AK273" s="9" t="s">
        <v>1090</v>
      </c>
      <c r="AL273" s="5">
        <v>39990</v>
      </c>
      <c r="AM273" s="3" t="s">
        <v>93</v>
      </c>
      <c r="AN273" s="3" t="s">
        <v>65</v>
      </c>
      <c r="AO273" s="3">
        <v>3</v>
      </c>
      <c r="AQ273" s="11">
        <v>3</v>
      </c>
      <c r="AR273" s="11">
        <v>2</v>
      </c>
      <c r="AS273" s="12">
        <f t="shared" si="67"/>
        <v>44625.5</v>
      </c>
      <c r="AT273" s="11" t="s">
        <v>135</v>
      </c>
      <c r="AU273" s="13">
        <v>3.3210000000000002</v>
      </c>
      <c r="AV273" s="14" t="s">
        <v>161</v>
      </c>
      <c r="AW273" s="15" t="s">
        <v>713</v>
      </c>
      <c r="AX273" s="16" t="s">
        <v>1091</v>
      </c>
      <c r="AY273" s="14" t="s">
        <v>965</v>
      </c>
      <c r="AZ273" s="11" t="s">
        <v>164</v>
      </c>
      <c r="BA273" s="17" t="str">
        <f t="shared" si="68"/>
        <v>25024000000072714297</v>
      </c>
      <c r="BB273" s="26">
        <f t="shared" si="70"/>
        <v>20</v>
      </c>
      <c r="BC273" s="19" t="s">
        <v>1092</v>
      </c>
      <c r="BD273" s="20" t="s">
        <v>233</v>
      </c>
      <c r="BE273" s="11">
        <v>1095</v>
      </c>
      <c r="BF273" s="5"/>
      <c r="BG273" s="27">
        <v>95223816</v>
      </c>
      <c r="BH273" s="27">
        <v>26829248</v>
      </c>
      <c r="BI273" s="27"/>
      <c r="BJ273" s="11" t="s">
        <v>233</v>
      </c>
      <c r="BK273" s="11" t="str">
        <f t="shared" si="71"/>
        <v>A-</v>
      </c>
      <c r="BL273" s="11" t="s">
        <v>473</v>
      </c>
    </row>
    <row r="274" spans="1:64" x14ac:dyDescent="0.25">
      <c r="A274" s="3" t="s">
        <v>74</v>
      </c>
      <c r="B274" s="4">
        <v>273</v>
      </c>
      <c r="C274" s="3" t="s">
        <v>140</v>
      </c>
      <c r="D274" s="3" t="s">
        <v>7540</v>
      </c>
      <c r="E274" s="3" t="s">
        <v>7541</v>
      </c>
      <c r="F274" s="3"/>
      <c r="G274" s="3"/>
      <c r="H274" s="3"/>
      <c r="I274" s="3"/>
      <c r="J274" s="3"/>
      <c r="K274" s="3" t="s">
        <v>123</v>
      </c>
      <c r="L274" s="3" t="s">
        <v>77</v>
      </c>
      <c r="M274" s="3" t="s">
        <v>158</v>
      </c>
      <c r="N274" s="5">
        <v>43899</v>
      </c>
      <c r="P274" s="3">
        <f t="shared" ca="1" si="72"/>
        <v>-1631</v>
      </c>
      <c r="Q274" s="5">
        <v>43952</v>
      </c>
      <c r="R274" s="3" t="s">
        <v>289</v>
      </c>
      <c r="T274" s="3" t="s">
        <v>131</v>
      </c>
      <c r="U274" s="3" t="str">
        <f t="shared" si="60"/>
        <v>Contractuel</v>
      </c>
      <c r="V274" s="5">
        <v>43922</v>
      </c>
      <c r="W274" s="5">
        <v>43951</v>
      </c>
      <c r="Z274" s="5">
        <v>43899</v>
      </c>
      <c r="AA274" s="3">
        <f t="shared" si="61"/>
        <v>3</v>
      </c>
      <c r="AB274" s="3">
        <f t="shared" si="62"/>
        <v>2020</v>
      </c>
      <c r="AC274" s="3">
        <f t="shared" si="63"/>
        <v>2024</v>
      </c>
      <c r="AD274" s="7">
        <f t="shared" ca="1" si="64"/>
        <v>4.6055555555555552</v>
      </c>
      <c r="AE274" s="7" t="str">
        <f t="shared" ca="1" si="69"/>
        <v>&gt; 4</v>
      </c>
      <c r="AF274" s="5">
        <v>28486</v>
      </c>
      <c r="AG274" s="8">
        <f t="shared" ca="1" si="65"/>
        <v>46.838356164383562</v>
      </c>
      <c r="AH274" s="7" t="str">
        <f t="shared" ca="1" si="66"/>
        <v>&gt;45&lt; 55</v>
      </c>
      <c r="AI274" s="9">
        <v>12667882</v>
      </c>
      <c r="AJ274" s="10" t="s">
        <v>91</v>
      </c>
      <c r="AK274" s="9" t="s">
        <v>1093</v>
      </c>
      <c r="AL274" s="5">
        <v>41992</v>
      </c>
      <c r="AM274" s="3" t="s">
        <v>93</v>
      </c>
      <c r="AN274" s="3" t="s">
        <v>65</v>
      </c>
      <c r="AO274" s="3">
        <v>3</v>
      </c>
      <c r="AQ274" s="11">
        <v>3</v>
      </c>
      <c r="AR274" s="11">
        <v>1</v>
      </c>
      <c r="AS274" s="12">
        <f t="shared" si="67"/>
        <v>44264.25</v>
      </c>
      <c r="AT274" s="11" t="s">
        <v>135</v>
      </c>
      <c r="AU274" s="9">
        <v>3.1930000000000001</v>
      </c>
      <c r="AV274" s="14">
        <v>17</v>
      </c>
      <c r="AW274" s="15" t="s">
        <v>169</v>
      </c>
      <c r="AX274" s="16" t="s">
        <v>1094</v>
      </c>
      <c r="AY274" s="14">
        <v>91</v>
      </c>
      <c r="AZ274" s="11" t="s">
        <v>171</v>
      </c>
      <c r="BA274" s="17" t="str">
        <f t="shared" si="68"/>
        <v>17001000000118223691</v>
      </c>
      <c r="BB274" s="26">
        <f t="shared" si="70"/>
        <v>20</v>
      </c>
      <c r="BC274" s="11" t="s">
        <v>1095</v>
      </c>
      <c r="BD274" s="11" t="s">
        <v>100</v>
      </c>
      <c r="BE274" s="11">
        <v>2051</v>
      </c>
      <c r="BF274" s="5"/>
      <c r="BG274" s="27">
        <v>26920833</v>
      </c>
      <c r="BH274" s="27">
        <v>20562231</v>
      </c>
      <c r="BI274" s="27"/>
      <c r="BJ274" t="s">
        <v>566</v>
      </c>
      <c r="BK274" s="11" t="str">
        <f t="shared" si="71"/>
        <v>-</v>
      </c>
      <c r="BL274" s="11"/>
    </row>
    <row r="275" spans="1:64" x14ac:dyDescent="0.25">
      <c r="A275" s="3" t="s">
        <v>74</v>
      </c>
      <c r="B275" s="4">
        <v>274</v>
      </c>
      <c r="C275" s="3" t="s">
        <v>87</v>
      </c>
      <c r="D275" s="3" t="s">
        <v>7542</v>
      </c>
      <c r="E275" s="3" t="s">
        <v>7543</v>
      </c>
      <c r="F275" s="3"/>
      <c r="G275" s="3"/>
      <c r="K275" s="3" t="s">
        <v>76</v>
      </c>
      <c r="L275" s="3" t="s">
        <v>77</v>
      </c>
      <c r="M275" s="3" t="s">
        <v>158</v>
      </c>
      <c r="N275" s="5">
        <v>43899</v>
      </c>
      <c r="P275" s="3" t="str">
        <f t="shared" ca="1" si="72"/>
        <v/>
      </c>
      <c r="Q275" s="5">
        <v>43952</v>
      </c>
      <c r="R275" s="3" t="s">
        <v>78</v>
      </c>
      <c r="T275" s="3" t="s">
        <v>317</v>
      </c>
      <c r="U275" s="3" t="str">
        <f t="shared" si="60"/>
        <v>Contractuel</v>
      </c>
      <c r="X275" s="5">
        <v>43892</v>
      </c>
      <c r="Y275" s="5">
        <v>44256</v>
      </c>
      <c r="AA275" s="3">
        <f t="shared" si="61"/>
        <v>3</v>
      </c>
      <c r="AB275" s="3">
        <f t="shared" si="62"/>
        <v>2020</v>
      </c>
      <c r="AC275" s="3">
        <f t="shared" si="63"/>
        <v>2024</v>
      </c>
      <c r="AD275" s="7">
        <f t="shared" ca="1" si="64"/>
        <v>4.6055555555555552</v>
      </c>
      <c r="AE275" s="7" t="str">
        <f t="shared" ca="1" si="69"/>
        <v>&gt; 4</v>
      </c>
      <c r="AF275" s="5">
        <v>35258</v>
      </c>
      <c r="AG275" s="8">
        <f t="shared" ca="1" si="65"/>
        <v>28.284931506849315</v>
      </c>
      <c r="AH275" s="7" t="str">
        <f t="shared" ca="1" si="66"/>
        <v>&gt;25&lt; 35</v>
      </c>
      <c r="AI275" s="9"/>
      <c r="AJ275" s="34"/>
      <c r="AK275" s="9" t="s">
        <v>1096</v>
      </c>
      <c r="AL275" s="5">
        <v>42366</v>
      </c>
      <c r="AM275" s="3" t="s">
        <v>93</v>
      </c>
      <c r="AN275" s="3" t="s">
        <v>94</v>
      </c>
      <c r="AO275" s="3"/>
      <c r="AQ275" s="11">
        <v>3</v>
      </c>
      <c r="AR275" s="11">
        <v>1</v>
      </c>
      <c r="AS275" s="12">
        <f t="shared" si="67"/>
        <v>44264.25</v>
      </c>
      <c r="AT275" s="11" t="s">
        <v>135</v>
      </c>
      <c r="AU275" s="9">
        <v>1.923</v>
      </c>
      <c r="AV275" s="14">
        <v>17</v>
      </c>
      <c r="AW275" s="15" t="s">
        <v>169</v>
      </c>
      <c r="AX275" s="16" t="s">
        <v>1097</v>
      </c>
      <c r="AY275" s="14">
        <v>37</v>
      </c>
      <c r="AZ275" s="11" t="s">
        <v>171</v>
      </c>
      <c r="BA275" s="17" t="str">
        <f t="shared" si="68"/>
        <v>17001000000254180637</v>
      </c>
      <c r="BB275" s="26">
        <f t="shared" si="70"/>
        <v>20</v>
      </c>
      <c r="BC275" s="11" t="s">
        <v>1098</v>
      </c>
      <c r="BD275" s="11" t="s">
        <v>452</v>
      </c>
      <c r="BE275" s="11">
        <v>2021</v>
      </c>
      <c r="BF275" s="5"/>
      <c r="BG275" s="27">
        <v>52133287</v>
      </c>
      <c r="BH275" s="27">
        <v>97995308</v>
      </c>
      <c r="BI275" s="27"/>
      <c r="BJ275" s="11" t="s">
        <v>300</v>
      </c>
      <c r="BK275" s="11" t="str">
        <f t="shared" si="71"/>
        <v>-</v>
      </c>
      <c r="BL275" s="11"/>
    </row>
    <row r="276" spans="1:64" x14ac:dyDescent="0.25">
      <c r="A276" s="3" t="s">
        <v>74</v>
      </c>
      <c r="B276" s="4">
        <v>275</v>
      </c>
      <c r="C276" s="3" t="s">
        <v>140</v>
      </c>
      <c r="D276" s="3" t="s">
        <v>7394</v>
      </c>
      <c r="E276" s="3" t="s">
        <v>7544</v>
      </c>
      <c r="F276" s="3"/>
      <c r="G276" s="3"/>
      <c r="H276" s="3"/>
      <c r="I276" s="3"/>
      <c r="J276" s="3"/>
      <c r="K276" s="3" t="s">
        <v>123</v>
      </c>
      <c r="L276" s="3" t="s">
        <v>77</v>
      </c>
      <c r="M276" s="3" t="s">
        <v>158</v>
      </c>
      <c r="N276" s="5">
        <v>43899</v>
      </c>
      <c r="P276" s="3">
        <f t="shared" ca="1" si="72"/>
        <v>-1631</v>
      </c>
      <c r="Q276" s="5">
        <v>43952</v>
      </c>
      <c r="R276" s="3" t="s">
        <v>289</v>
      </c>
      <c r="T276" s="3" t="s">
        <v>131</v>
      </c>
      <c r="U276" s="3" t="str">
        <f t="shared" si="60"/>
        <v>Contractuel</v>
      </c>
      <c r="V276" s="5">
        <v>43922</v>
      </c>
      <c r="W276" s="5">
        <v>43951</v>
      </c>
      <c r="Z276" s="5">
        <v>43899</v>
      </c>
      <c r="AA276" s="3">
        <f t="shared" si="61"/>
        <v>3</v>
      </c>
      <c r="AB276" s="3">
        <f t="shared" si="62"/>
        <v>2020</v>
      </c>
      <c r="AC276" s="3">
        <f t="shared" si="63"/>
        <v>2024</v>
      </c>
      <c r="AD276" s="7">
        <f t="shared" ca="1" si="64"/>
        <v>4.6055555555555552</v>
      </c>
      <c r="AE276" s="7" t="str">
        <f t="shared" ca="1" si="69"/>
        <v>&gt; 4</v>
      </c>
      <c r="AF276" s="5">
        <v>29283</v>
      </c>
      <c r="AG276" s="8">
        <f t="shared" ca="1" si="65"/>
        <v>44.654794520547945</v>
      </c>
      <c r="AH276" s="7" t="str">
        <f t="shared" ca="1" si="66"/>
        <v>&gt;35&lt; 45</v>
      </c>
      <c r="AI276" s="9">
        <v>12510449</v>
      </c>
      <c r="AJ276" s="10" t="s">
        <v>70</v>
      </c>
      <c r="AK276" s="9" t="s">
        <v>1099</v>
      </c>
      <c r="AL276" s="5">
        <v>36195</v>
      </c>
      <c r="AM276" s="3" t="s">
        <v>93</v>
      </c>
      <c r="AN276" s="3" t="s">
        <v>65</v>
      </c>
      <c r="AO276" s="3">
        <v>1</v>
      </c>
      <c r="AQ276" s="11">
        <v>3</v>
      </c>
      <c r="AR276" s="11">
        <v>1</v>
      </c>
      <c r="AS276" s="12">
        <f t="shared" si="67"/>
        <v>44264.25</v>
      </c>
      <c r="AT276" s="11" t="s">
        <v>135</v>
      </c>
      <c r="AU276" s="9">
        <v>3.1930000000000001</v>
      </c>
      <c r="AV276" s="14">
        <v>17</v>
      </c>
      <c r="AW276" s="15" t="s">
        <v>368</v>
      </c>
      <c r="AX276" s="16" t="s">
        <v>1100</v>
      </c>
      <c r="AY276" s="14">
        <v>42</v>
      </c>
      <c r="AZ276" s="11" t="s">
        <v>171</v>
      </c>
      <c r="BA276" s="17" t="str">
        <f t="shared" si="68"/>
        <v>17000000000087387242</v>
      </c>
      <c r="BB276" s="26">
        <f t="shared" si="70"/>
        <v>20</v>
      </c>
      <c r="BC276" s="11" t="s">
        <v>784</v>
      </c>
      <c r="BD276" s="11" t="s">
        <v>388</v>
      </c>
      <c r="BE276" s="11"/>
      <c r="BF276" s="5"/>
      <c r="BG276" s="27">
        <v>93929107</v>
      </c>
      <c r="BH276" s="27">
        <v>24848444</v>
      </c>
      <c r="BI276" s="27"/>
      <c r="BJ276" s="11" t="s">
        <v>391</v>
      </c>
      <c r="BK276" s="11" t="str">
        <f t="shared" si="71"/>
        <v>-</v>
      </c>
      <c r="BL276" s="11"/>
    </row>
    <row r="277" spans="1:64" x14ac:dyDescent="0.25">
      <c r="A277" s="3" t="s">
        <v>74</v>
      </c>
      <c r="B277" s="4">
        <v>276</v>
      </c>
      <c r="C277" s="3" t="s">
        <v>87</v>
      </c>
      <c r="D277" s="3" t="s">
        <v>7545</v>
      </c>
      <c r="E277" s="3" t="s">
        <v>7233</v>
      </c>
      <c r="F277" s="3"/>
      <c r="G277" s="3"/>
      <c r="H277" s="3"/>
      <c r="I277" s="3"/>
      <c r="J277" s="3" t="s">
        <v>228</v>
      </c>
      <c r="K277" s="3" t="s">
        <v>123</v>
      </c>
      <c r="L277" s="3" t="s">
        <v>77</v>
      </c>
      <c r="M277" s="3" t="s">
        <v>158</v>
      </c>
      <c r="N277" s="5">
        <v>43899</v>
      </c>
      <c r="P277" s="3">
        <f t="shared" ca="1" si="72"/>
        <v>-1355</v>
      </c>
      <c r="Q277" s="5">
        <v>44211</v>
      </c>
      <c r="R277" s="3" t="s">
        <v>133</v>
      </c>
      <c r="T277" s="3" t="s">
        <v>131</v>
      </c>
      <c r="U277" s="3" t="str">
        <f t="shared" si="60"/>
        <v>Contractuel</v>
      </c>
      <c r="V277" s="5">
        <v>44197</v>
      </c>
      <c r="W277" s="5">
        <v>44227</v>
      </c>
      <c r="Z277" s="5">
        <v>43899</v>
      </c>
      <c r="AA277" s="3">
        <f t="shared" si="61"/>
        <v>3</v>
      </c>
      <c r="AB277" s="3">
        <f t="shared" si="62"/>
        <v>2020</v>
      </c>
      <c r="AC277" s="3">
        <f t="shared" si="63"/>
        <v>2024</v>
      </c>
      <c r="AD277" s="7">
        <f t="shared" ca="1" si="64"/>
        <v>4.6055555555555552</v>
      </c>
      <c r="AE277" s="7" t="str">
        <f t="shared" ca="1" si="69"/>
        <v>&gt; 4</v>
      </c>
      <c r="AF277" s="5">
        <v>36681</v>
      </c>
      <c r="AG277" s="8">
        <f t="shared" ca="1" si="65"/>
        <v>24.386301369863013</v>
      </c>
      <c r="AH277" s="7" t="str">
        <f t="shared" ca="1" si="66"/>
        <v>&lt; 25</v>
      </c>
      <c r="AI277" s="9">
        <v>17210302</v>
      </c>
      <c r="AJ277" s="10" t="s">
        <v>62</v>
      </c>
      <c r="AK277" s="9" t="s">
        <v>1101</v>
      </c>
      <c r="AL277" s="5">
        <v>42718</v>
      </c>
      <c r="AM277" s="3" t="s">
        <v>93</v>
      </c>
      <c r="AN277" s="3" t="s">
        <v>94</v>
      </c>
      <c r="AO277" s="3"/>
      <c r="AQ277" s="11">
        <v>3</v>
      </c>
      <c r="AR277" s="11">
        <v>1</v>
      </c>
      <c r="AS277" s="12">
        <f t="shared" si="67"/>
        <v>44264.25</v>
      </c>
      <c r="AT277" s="11" t="s">
        <v>135</v>
      </c>
      <c r="AU277" s="9">
        <v>3.1930000000000001</v>
      </c>
      <c r="AV277" s="14">
        <v>12</v>
      </c>
      <c r="AW277" s="15">
        <v>40200</v>
      </c>
      <c r="AX277" s="16" t="s">
        <v>1102</v>
      </c>
      <c r="AY277" s="14">
        <v>59</v>
      </c>
      <c r="AZ277" s="11" t="s">
        <v>352</v>
      </c>
      <c r="BA277" s="17" t="str">
        <f t="shared" si="68"/>
        <v>12402000000234241759</v>
      </c>
      <c r="BB277" s="26">
        <f t="shared" si="70"/>
        <v>20</v>
      </c>
      <c r="BC277" s="11" t="s">
        <v>334</v>
      </c>
      <c r="BD277" s="11" t="s">
        <v>73</v>
      </c>
      <c r="BE277" s="11">
        <v>1145</v>
      </c>
      <c r="BF277" s="5"/>
      <c r="BG277" s="27">
        <v>51876892</v>
      </c>
      <c r="BH277" s="27">
        <v>54435508</v>
      </c>
      <c r="BI277" s="27"/>
      <c r="BJ277" s="11" t="s">
        <v>347</v>
      </c>
      <c r="BK277" s="11" t="str">
        <f t="shared" si="71"/>
        <v>B-</v>
      </c>
      <c r="BL277" s="11"/>
    </row>
    <row r="278" spans="1:64" x14ac:dyDescent="0.25">
      <c r="A278" s="3" t="s">
        <v>74</v>
      </c>
      <c r="B278" s="4">
        <v>277</v>
      </c>
      <c r="C278" s="3" t="s">
        <v>87</v>
      </c>
      <c r="D278" s="3" t="s">
        <v>7546</v>
      </c>
      <c r="E278" s="3" t="s">
        <v>7547</v>
      </c>
      <c r="F278" s="3"/>
      <c r="G278" s="3"/>
      <c r="H278" s="3"/>
      <c r="I278" s="3"/>
      <c r="J278" s="3"/>
      <c r="K278" s="3" t="s">
        <v>123</v>
      </c>
      <c r="L278" s="3" t="s">
        <v>77</v>
      </c>
      <c r="M278" s="3" t="s">
        <v>158</v>
      </c>
      <c r="N278" s="5">
        <v>43899</v>
      </c>
      <c r="P278" s="3">
        <f t="shared" ca="1" si="72"/>
        <v>-1417</v>
      </c>
      <c r="Q278" s="5">
        <v>44135</v>
      </c>
      <c r="R278" s="3" t="s">
        <v>133</v>
      </c>
      <c r="T278" s="3" t="s">
        <v>131</v>
      </c>
      <c r="U278" s="3" t="str">
        <f t="shared" si="60"/>
        <v>Contractuel</v>
      </c>
      <c r="V278" s="5">
        <v>44105</v>
      </c>
      <c r="W278" s="5">
        <v>44165</v>
      </c>
      <c r="Z278" s="5">
        <v>43899</v>
      </c>
      <c r="AA278" s="3">
        <f t="shared" si="61"/>
        <v>3</v>
      </c>
      <c r="AB278" s="3">
        <f t="shared" si="62"/>
        <v>2020</v>
      </c>
      <c r="AC278" s="3">
        <f t="shared" si="63"/>
        <v>2024</v>
      </c>
      <c r="AD278" s="7">
        <f t="shared" ca="1" si="64"/>
        <v>4.6055555555555552</v>
      </c>
      <c r="AE278" s="7" t="str">
        <f t="shared" ca="1" si="69"/>
        <v>&gt; 4</v>
      </c>
      <c r="AF278" s="5">
        <v>36745</v>
      </c>
      <c r="AG278" s="8">
        <f t="shared" ca="1" si="65"/>
        <v>24.210958904109589</v>
      </c>
      <c r="AH278" s="7" t="str">
        <f t="shared" ca="1" si="66"/>
        <v>&lt; 25</v>
      </c>
      <c r="AI278" s="9">
        <v>17284341</v>
      </c>
      <c r="AJ278" s="10" t="s">
        <v>141</v>
      </c>
      <c r="AK278" s="9" t="s">
        <v>1103</v>
      </c>
      <c r="AL278" s="5">
        <v>42845</v>
      </c>
      <c r="AM278" s="3" t="s">
        <v>93</v>
      </c>
      <c r="AN278" s="3" t="s">
        <v>94</v>
      </c>
      <c r="AO278" s="3"/>
      <c r="AQ278" s="11">
        <v>3</v>
      </c>
      <c r="AR278" s="11">
        <v>1</v>
      </c>
      <c r="AS278" s="12">
        <f t="shared" si="67"/>
        <v>44264.25</v>
      </c>
      <c r="AT278" s="11" t="s">
        <v>135</v>
      </c>
      <c r="AU278" s="9">
        <v>3.1930000000000001</v>
      </c>
      <c r="AV278" s="14">
        <v>17</v>
      </c>
      <c r="AW278" s="15" t="s">
        <v>169</v>
      </c>
      <c r="AX278" s="16" t="s">
        <v>1104</v>
      </c>
      <c r="AY278" s="14">
        <v>97</v>
      </c>
      <c r="AZ278" s="11" t="s">
        <v>171</v>
      </c>
      <c r="BA278" s="17" t="str">
        <f t="shared" si="68"/>
        <v>17001000000287692197</v>
      </c>
      <c r="BB278" s="26">
        <f t="shared" si="70"/>
        <v>20</v>
      </c>
      <c r="BC278" s="11" t="s">
        <v>1105</v>
      </c>
      <c r="BD278" s="11" t="s">
        <v>73</v>
      </c>
      <c r="BE278" s="11"/>
      <c r="BF278" s="5"/>
      <c r="BG278" s="27">
        <v>92005594</v>
      </c>
      <c r="BH278" s="27">
        <v>28145153</v>
      </c>
      <c r="BI278" s="27"/>
      <c r="BJ278" s="11" t="s">
        <v>347</v>
      </c>
      <c r="BK278" s="11" t="str">
        <f t="shared" si="71"/>
        <v>-</v>
      </c>
      <c r="BL278" s="11"/>
    </row>
    <row r="279" spans="1:64" x14ac:dyDescent="0.25">
      <c r="A279" s="3" t="s">
        <v>74</v>
      </c>
      <c r="B279" s="4">
        <v>278</v>
      </c>
      <c r="C279" s="3" t="s">
        <v>140</v>
      </c>
      <c r="D279" s="3" t="s">
        <v>7548</v>
      </c>
      <c r="E279" s="3" t="s">
        <v>7549</v>
      </c>
      <c r="F279" s="3"/>
      <c r="G279" s="3"/>
      <c r="H279" s="3"/>
      <c r="I279" s="3" t="s">
        <v>1089</v>
      </c>
      <c r="J279" s="3" t="s">
        <v>157</v>
      </c>
      <c r="K279" s="3" t="s">
        <v>123</v>
      </c>
      <c r="L279" s="3" t="s">
        <v>77</v>
      </c>
      <c r="M279" s="3" t="s">
        <v>158</v>
      </c>
      <c r="N279" s="5">
        <v>43899</v>
      </c>
      <c r="P279" s="3">
        <f t="shared" ca="1" si="72"/>
        <v>-291</v>
      </c>
      <c r="Q279" s="48">
        <v>45291</v>
      </c>
      <c r="R279" s="3" t="s">
        <v>719</v>
      </c>
      <c r="S279" s="5"/>
      <c r="T279" s="6" t="s">
        <v>131</v>
      </c>
      <c r="U279" s="3" t="str">
        <f t="shared" si="60"/>
        <v>Contractuel</v>
      </c>
      <c r="V279" s="5">
        <v>45261</v>
      </c>
      <c r="W279" s="5">
        <v>45291</v>
      </c>
      <c r="Z279" s="5">
        <v>43899</v>
      </c>
      <c r="AA279" s="3">
        <f t="shared" si="61"/>
        <v>3</v>
      </c>
      <c r="AB279" s="3">
        <f t="shared" si="62"/>
        <v>2020</v>
      </c>
      <c r="AC279" s="3">
        <f t="shared" si="63"/>
        <v>2024</v>
      </c>
      <c r="AD279" s="7">
        <f t="shared" ca="1" si="64"/>
        <v>4.6055555555555552</v>
      </c>
      <c r="AE279" s="7" t="str">
        <f t="shared" ca="1" si="69"/>
        <v>&gt; 4</v>
      </c>
      <c r="AF279" s="5">
        <v>28565</v>
      </c>
      <c r="AG279" s="8">
        <f t="shared" ca="1" si="65"/>
        <v>46.62191780821918</v>
      </c>
      <c r="AH279" s="7" t="str">
        <f t="shared" ca="1" si="66"/>
        <v>&gt;45&lt; 55</v>
      </c>
      <c r="AI279" s="9">
        <v>12150880</v>
      </c>
      <c r="AJ279" s="10" t="s">
        <v>79</v>
      </c>
      <c r="AK279" s="9" t="s">
        <v>1106</v>
      </c>
      <c r="AL279" s="5">
        <v>41106</v>
      </c>
      <c r="AM279" s="3" t="s">
        <v>93</v>
      </c>
      <c r="AN279" s="3" t="s">
        <v>65</v>
      </c>
      <c r="AO279" s="3">
        <v>2</v>
      </c>
      <c r="AQ279" s="11">
        <v>3</v>
      </c>
      <c r="AR279" s="11">
        <v>3</v>
      </c>
      <c r="AS279" s="12">
        <f t="shared" si="67"/>
        <v>44994.75</v>
      </c>
      <c r="AT279" s="11" t="s">
        <v>135</v>
      </c>
      <c r="AU279" s="13">
        <v>3.3210000000000002</v>
      </c>
      <c r="AV279" s="14" t="s">
        <v>195</v>
      </c>
      <c r="AW279" s="15" t="s">
        <v>169</v>
      </c>
      <c r="AX279" s="16" t="s">
        <v>1107</v>
      </c>
      <c r="AY279" s="14" t="s">
        <v>197</v>
      </c>
      <c r="AZ279" s="11" t="s">
        <v>171</v>
      </c>
      <c r="BA279" s="17" t="str">
        <f t="shared" si="68"/>
        <v>17001000000139106627</v>
      </c>
      <c r="BB279" s="26">
        <f t="shared" si="70"/>
        <v>20</v>
      </c>
      <c r="BC279" s="19" t="s">
        <v>1108</v>
      </c>
      <c r="BD279" s="20" t="s">
        <v>277</v>
      </c>
      <c r="BE279" s="11">
        <v>2086</v>
      </c>
      <c r="BF279" s="5"/>
      <c r="BG279" s="27">
        <v>28162999</v>
      </c>
      <c r="BH279" s="27">
        <v>23730307</v>
      </c>
      <c r="BI279" s="27"/>
      <c r="BJ279" s="11" t="s">
        <v>244</v>
      </c>
      <c r="BK279" s="11" t="str">
        <f t="shared" si="71"/>
        <v>A-</v>
      </c>
      <c r="BL279" s="11" t="s">
        <v>245</v>
      </c>
    </row>
    <row r="280" spans="1:64" x14ac:dyDescent="0.25">
      <c r="A280" s="3" t="s">
        <v>74</v>
      </c>
      <c r="B280" s="4">
        <v>279</v>
      </c>
      <c r="C280" s="3" t="s">
        <v>140</v>
      </c>
      <c r="D280" s="3" t="s">
        <v>7264</v>
      </c>
      <c r="E280" s="3" t="s">
        <v>7550</v>
      </c>
      <c r="F280" s="3"/>
      <c r="G280" s="3"/>
      <c r="H280" s="3"/>
      <c r="I280" s="3"/>
      <c r="J280" s="3"/>
      <c r="K280" s="3" t="s">
        <v>123</v>
      </c>
      <c r="L280" s="3" t="s">
        <v>77</v>
      </c>
      <c r="M280" s="3" t="s">
        <v>158</v>
      </c>
      <c r="N280" s="5">
        <v>43899</v>
      </c>
      <c r="P280" s="3">
        <f t="shared" ca="1" si="72"/>
        <v>-1631</v>
      </c>
      <c r="Q280" s="5">
        <v>43952</v>
      </c>
      <c r="R280" s="3" t="s">
        <v>289</v>
      </c>
      <c r="T280" s="3" t="s">
        <v>131</v>
      </c>
      <c r="U280" s="3" t="str">
        <f t="shared" si="60"/>
        <v>Contractuel</v>
      </c>
      <c r="V280" s="5">
        <v>43922</v>
      </c>
      <c r="W280" s="5">
        <v>43951</v>
      </c>
      <c r="Z280" s="5">
        <v>43899</v>
      </c>
      <c r="AA280" s="3">
        <f t="shared" si="61"/>
        <v>3</v>
      </c>
      <c r="AB280" s="3">
        <f t="shared" si="62"/>
        <v>2020</v>
      </c>
      <c r="AC280" s="3">
        <f t="shared" si="63"/>
        <v>2024</v>
      </c>
      <c r="AD280" s="7">
        <f t="shared" ca="1" si="64"/>
        <v>4.6055555555555552</v>
      </c>
      <c r="AE280" s="7" t="str">
        <f t="shared" ca="1" si="69"/>
        <v>&gt; 4</v>
      </c>
      <c r="AF280" s="5">
        <v>35170</v>
      </c>
      <c r="AG280" s="8">
        <f t="shared" ca="1" si="65"/>
        <v>28.526027397260275</v>
      </c>
      <c r="AH280" s="7" t="str">
        <f t="shared" ca="1" si="66"/>
        <v>&gt;25&lt; 35</v>
      </c>
      <c r="AI280" s="9">
        <v>16540462</v>
      </c>
      <c r="AJ280" s="10" t="s">
        <v>67</v>
      </c>
      <c r="AK280" s="9" t="s">
        <v>1109</v>
      </c>
      <c r="AL280" s="5">
        <v>41011</v>
      </c>
      <c r="AM280" s="3" t="s">
        <v>93</v>
      </c>
      <c r="AN280" s="3" t="s">
        <v>65</v>
      </c>
      <c r="AO280" s="3">
        <v>1</v>
      </c>
      <c r="AQ280" s="11">
        <v>3</v>
      </c>
      <c r="AR280" s="11">
        <v>1</v>
      </c>
      <c r="AS280" s="12">
        <f t="shared" si="67"/>
        <v>44264.25</v>
      </c>
      <c r="AT280" s="11" t="s">
        <v>135</v>
      </c>
      <c r="AU280" s="9">
        <v>3.1930000000000001</v>
      </c>
      <c r="AV280" s="14" t="s">
        <v>126</v>
      </c>
      <c r="AW280" s="15" t="s">
        <v>854</v>
      </c>
      <c r="AX280" s="16" t="s">
        <v>1110</v>
      </c>
      <c r="AY280" s="14">
        <v>14</v>
      </c>
      <c r="AZ280" s="11" t="s">
        <v>145</v>
      </c>
      <c r="BA280" s="17" t="str">
        <f t="shared" si="68"/>
        <v>07043010112162268314</v>
      </c>
      <c r="BB280" s="26">
        <f t="shared" si="70"/>
        <v>20</v>
      </c>
      <c r="BC280" s="11" t="s">
        <v>1111</v>
      </c>
      <c r="BD280" s="11" t="s">
        <v>233</v>
      </c>
      <c r="BE280" s="11">
        <v>1095</v>
      </c>
      <c r="BF280" s="5"/>
      <c r="BG280" s="27">
        <v>21646405</v>
      </c>
      <c r="BH280" s="27">
        <v>58316808</v>
      </c>
      <c r="BI280" s="27"/>
      <c r="BJ280" s="11" t="s">
        <v>233</v>
      </c>
      <c r="BK280" s="11" t="str">
        <f t="shared" si="71"/>
        <v>-</v>
      </c>
      <c r="BL280" s="11"/>
    </row>
    <row r="281" spans="1:64" x14ac:dyDescent="0.25">
      <c r="A281" s="54" t="s">
        <v>56</v>
      </c>
      <c r="B281" s="53">
        <v>280</v>
      </c>
      <c r="C281" s="3" t="s">
        <v>140</v>
      </c>
      <c r="D281" s="54" t="s">
        <v>7551</v>
      </c>
      <c r="E281" s="3" t="s">
        <v>7306</v>
      </c>
      <c r="F281" s="3"/>
      <c r="G281" s="3"/>
      <c r="H281" s="36"/>
      <c r="I281" s="3" t="s">
        <v>156</v>
      </c>
      <c r="J281" s="3" t="s">
        <v>157</v>
      </c>
      <c r="K281" s="3" t="s">
        <v>123</v>
      </c>
      <c r="L281" s="3" t="s">
        <v>77</v>
      </c>
      <c r="M281" s="3" t="s">
        <v>158</v>
      </c>
      <c r="N281" s="55">
        <v>43899</v>
      </c>
      <c r="O281" s="28">
        <v>45351</v>
      </c>
      <c r="P281" s="3"/>
      <c r="Q281" s="5"/>
      <c r="R281" s="3"/>
      <c r="S281" s="5"/>
      <c r="T281" s="6" t="s">
        <v>61</v>
      </c>
      <c r="U281" s="3" t="str">
        <f t="shared" si="60"/>
        <v>Titulaire</v>
      </c>
      <c r="V281" s="5">
        <v>45261</v>
      </c>
      <c r="W281" s="5">
        <v>45351</v>
      </c>
      <c r="Z281" s="5">
        <v>44119</v>
      </c>
      <c r="AA281" s="3">
        <f t="shared" si="61"/>
        <v>3</v>
      </c>
      <c r="AB281" s="3">
        <f t="shared" si="62"/>
        <v>2020</v>
      </c>
      <c r="AC281" s="3">
        <f t="shared" si="63"/>
        <v>2024</v>
      </c>
      <c r="AD281" s="7">
        <f t="shared" ca="1" si="64"/>
        <v>4.6055555555555552</v>
      </c>
      <c r="AE281" s="7" t="str">
        <f t="shared" ca="1" si="69"/>
        <v>&gt; 4</v>
      </c>
      <c r="AF281" s="5">
        <v>31204</v>
      </c>
      <c r="AG281" s="8">
        <f t="shared" ca="1" si="65"/>
        <v>39.391780821917806</v>
      </c>
      <c r="AH281" s="7" t="str">
        <f t="shared" ca="1" si="66"/>
        <v>&gt;35&lt; 45</v>
      </c>
      <c r="AI281" s="9">
        <v>16264610</v>
      </c>
      <c r="AJ281" s="10" t="s">
        <v>102</v>
      </c>
      <c r="AK281" s="9" t="s">
        <v>1112</v>
      </c>
      <c r="AL281" s="5">
        <v>38946</v>
      </c>
      <c r="AM281" s="3" t="s">
        <v>93</v>
      </c>
      <c r="AN281" s="3" t="s">
        <v>65</v>
      </c>
      <c r="AO281" s="3">
        <v>2</v>
      </c>
      <c r="AQ281">
        <v>3</v>
      </c>
      <c r="AR281" s="11">
        <v>3</v>
      </c>
      <c r="AS281" s="12">
        <f t="shared" si="67"/>
        <v>44994.75</v>
      </c>
      <c r="AT281" s="11" t="s">
        <v>135</v>
      </c>
      <c r="AU281" s="13">
        <v>3.3210000000000002</v>
      </c>
      <c r="AV281" s="14" t="s">
        <v>195</v>
      </c>
      <c r="AW281" s="15" t="s">
        <v>169</v>
      </c>
      <c r="AX281" s="16" t="s">
        <v>1113</v>
      </c>
      <c r="AY281" s="14" t="s">
        <v>722</v>
      </c>
      <c r="AZ281" s="11" t="s">
        <v>171</v>
      </c>
      <c r="BA281" s="17" t="str">
        <f t="shared" si="68"/>
        <v>17001000000190768342</v>
      </c>
      <c r="BB281" s="26">
        <f t="shared" si="70"/>
        <v>20</v>
      </c>
      <c r="BC281" s="19" t="s">
        <v>599</v>
      </c>
      <c r="BD281" s="20" t="s">
        <v>452</v>
      </c>
      <c r="BE281" s="11">
        <v>2010</v>
      </c>
      <c r="BF281" s="5"/>
      <c r="BG281" s="27">
        <v>21873215</v>
      </c>
      <c r="BH281" s="27">
        <v>23904321</v>
      </c>
      <c r="BI281" s="27"/>
      <c r="BJ281" s="11" t="s">
        <v>300</v>
      </c>
      <c r="BK281" s="11" t="str">
        <f t="shared" si="71"/>
        <v>A-</v>
      </c>
      <c r="BL281" s="11" t="s">
        <v>245</v>
      </c>
    </row>
    <row r="282" spans="1:64" x14ac:dyDescent="0.25">
      <c r="A282" s="3" t="s">
        <v>74</v>
      </c>
      <c r="B282" s="4">
        <v>281</v>
      </c>
      <c r="C282" s="3" t="s">
        <v>140</v>
      </c>
      <c r="D282" s="3" t="s">
        <v>7552</v>
      </c>
      <c r="E282" s="3" t="s">
        <v>7507</v>
      </c>
      <c r="F282" s="3"/>
      <c r="G282" s="3"/>
      <c r="H282" s="3"/>
      <c r="I282" s="3"/>
      <c r="J282" s="3" t="s">
        <v>228</v>
      </c>
      <c r="K282" s="3" t="s">
        <v>123</v>
      </c>
      <c r="L282" s="3" t="s">
        <v>77</v>
      </c>
      <c r="M282" s="3" t="s">
        <v>158</v>
      </c>
      <c r="N282" s="5">
        <v>44119</v>
      </c>
      <c r="P282" s="3">
        <f t="shared" ca="1" si="72"/>
        <v>-1355</v>
      </c>
      <c r="Q282" s="5">
        <v>44197</v>
      </c>
      <c r="R282" s="3" t="s">
        <v>133</v>
      </c>
      <c r="T282" s="3" t="s">
        <v>131</v>
      </c>
      <c r="U282" s="3" t="str">
        <f t="shared" si="60"/>
        <v>Contractuel</v>
      </c>
      <c r="V282" s="5">
        <v>44197</v>
      </c>
      <c r="W282" s="5">
        <v>44227</v>
      </c>
      <c r="Z282" s="5">
        <v>44119</v>
      </c>
      <c r="AA282" s="3">
        <f t="shared" si="61"/>
        <v>10</v>
      </c>
      <c r="AB282" s="3">
        <f t="shared" si="62"/>
        <v>2020</v>
      </c>
      <c r="AC282" s="3">
        <f t="shared" si="63"/>
        <v>2024</v>
      </c>
      <c r="AD282" s="7">
        <f t="shared" ca="1" si="64"/>
        <v>4.0055555555555555</v>
      </c>
      <c r="AE282" s="7" t="str">
        <f t="shared" ca="1" si="69"/>
        <v>&gt; 4</v>
      </c>
      <c r="AF282" s="5">
        <v>31195</v>
      </c>
      <c r="AG282" s="8">
        <f t="shared" ca="1" si="65"/>
        <v>39.416438356164385</v>
      </c>
      <c r="AH282" s="7" t="str">
        <f t="shared" ca="1" si="66"/>
        <v>&gt;35&lt; 45</v>
      </c>
      <c r="AI282" s="9">
        <v>12663510</v>
      </c>
      <c r="AJ282" s="10" t="s">
        <v>79</v>
      </c>
      <c r="AK282" s="9" t="s">
        <v>1114</v>
      </c>
      <c r="AL282" s="5">
        <v>36937</v>
      </c>
      <c r="AM282" s="3" t="s">
        <v>93</v>
      </c>
      <c r="AN282" s="3" t="s">
        <v>65</v>
      </c>
      <c r="AO282" s="3">
        <v>3</v>
      </c>
      <c r="AQ282" s="11">
        <v>3</v>
      </c>
      <c r="AR282" s="11">
        <v>1</v>
      </c>
      <c r="AS282" s="12">
        <f t="shared" si="67"/>
        <v>44484.25</v>
      </c>
      <c r="AT282" s="11" t="s">
        <v>135</v>
      </c>
      <c r="AU282" s="9">
        <v>3.1930000000000001</v>
      </c>
      <c r="AV282" s="14" t="s">
        <v>79</v>
      </c>
      <c r="AW282" s="15" t="s">
        <v>978</v>
      </c>
      <c r="AX282" s="16">
        <v>10062601935</v>
      </c>
      <c r="AY282" s="14">
        <v>19</v>
      </c>
      <c r="AZ282" s="11" t="s">
        <v>128</v>
      </c>
      <c r="BA282" s="17" t="str">
        <f t="shared" si="68"/>
        <v>04025111006260193519</v>
      </c>
      <c r="BB282" s="26">
        <f t="shared" si="70"/>
        <v>20</v>
      </c>
      <c r="BC282" s="11" t="s">
        <v>1115</v>
      </c>
      <c r="BD282" s="11" t="s">
        <v>452</v>
      </c>
      <c r="BE282" s="11">
        <v>2010</v>
      </c>
      <c r="BF282" s="5"/>
      <c r="BG282" s="27">
        <v>24507892</v>
      </c>
      <c r="BH282" s="27">
        <v>23608555</v>
      </c>
      <c r="BI282" s="27"/>
      <c r="BJ282" s="11" t="s">
        <v>300</v>
      </c>
      <c r="BK282" s="11" t="str">
        <f t="shared" si="71"/>
        <v>B-</v>
      </c>
      <c r="BL282" s="11"/>
    </row>
    <row r="283" spans="1:64" x14ac:dyDescent="0.25">
      <c r="A283" s="3" t="s">
        <v>74</v>
      </c>
      <c r="B283" s="4">
        <v>282</v>
      </c>
      <c r="C283" s="3" t="s">
        <v>140</v>
      </c>
      <c r="D283" s="3" t="s">
        <v>7487</v>
      </c>
      <c r="E283" s="3" t="s">
        <v>7254</v>
      </c>
      <c r="F283" s="3"/>
      <c r="G283" s="3"/>
      <c r="H283" s="3"/>
      <c r="I283" s="3"/>
      <c r="J283" s="3" t="s">
        <v>228</v>
      </c>
      <c r="K283" s="3" t="s">
        <v>123</v>
      </c>
      <c r="L283" s="3" t="s">
        <v>77</v>
      </c>
      <c r="M283" s="3" t="s">
        <v>158</v>
      </c>
      <c r="N283" s="5">
        <v>43899</v>
      </c>
      <c r="P283" s="3">
        <f t="shared" ca="1" si="72"/>
        <v>-1386</v>
      </c>
      <c r="Q283" s="5">
        <v>44182</v>
      </c>
      <c r="R283" s="3" t="s">
        <v>236</v>
      </c>
      <c r="T283" s="3" t="s">
        <v>131</v>
      </c>
      <c r="U283" s="3" t="str">
        <f t="shared" si="60"/>
        <v>Contractuel</v>
      </c>
      <c r="V283" s="5">
        <v>44166</v>
      </c>
      <c r="W283" s="5">
        <v>44196</v>
      </c>
      <c r="Z283" s="5">
        <v>43899</v>
      </c>
      <c r="AA283" s="3">
        <f t="shared" si="61"/>
        <v>3</v>
      </c>
      <c r="AB283" s="3">
        <f t="shared" si="62"/>
        <v>2020</v>
      </c>
      <c r="AC283" s="3">
        <f t="shared" si="63"/>
        <v>2024</v>
      </c>
      <c r="AD283" s="7">
        <f t="shared" ca="1" si="64"/>
        <v>4.6055555555555552</v>
      </c>
      <c r="AE283" s="7" t="str">
        <f t="shared" ca="1" si="69"/>
        <v>&gt; 4</v>
      </c>
      <c r="AF283" s="5">
        <v>30987</v>
      </c>
      <c r="AG283" s="8">
        <f t="shared" ca="1" si="65"/>
        <v>39.986301369863014</v>
      </c>
      <c r="AH283" s="7" t="str">
        <f t="shared" ca="1" si="66"/>
        <v>&gt;35&lt; 45</v>
      </c>
      <c r="AI283" s="9">
        <v>16027339</v>
      </c>
      <c r="AJ283" s="10" t="s">
        <v>126</v>
      </c>
      <c r="AK283" s="9" t="s">
        <v>1116</v>
      </c>
      <c r="AL283" s="5">
        <v>38285</v>
      </c>
      <c r="AM283" s="3" t="s">
        <v>93</v>
      </c>
      <c r="AN283" s="3" t="s">
        <v>65</v>
      </c>
      <c r="AO283" s="3">
        <v>2</v>
      </c>
      <c r="AQ283" s="11">
        <v>3</v>
      </c>
      <c r="AR283" s="11">
        <v>1</v>
      </c>
      <c r="AS283" s="12">
        <f t="shared" si="67"/>
        <v>44264.25</v>
      </c>
      <c r="AT283" s="11" t="s">
        <v>135</v>
      </c>
      <c r="AU283" s="9">
        <v>3.1930000000000001</v>
      </c>
      <c r="AV283" s="14" t="s">
        <v>62</v>
      </c>
      <c r="AW283" s="15" t="s">
        <v>1117</v>
      </c>
      <c r="AX283" s="16">
        <v>61130261526</v>
      </c>
      <c r="AY283" s="14">
        <v>23</v>
      </c>
      <c r="AZ283" s="11" t="s">
        <v>85</v>
      </c>
      <c r="BA283" s="17" t="str">
        <f t="shared" si="68"/>
        <v>01038076113026152623</v>
      </c>
      <c r="BB283" s="26">
        <f t="shared" si="70"/>
        <v>20</v>
      </c>
      <c r="BC283" s="11" t="s">
        <v>1118</v>
      </c>
      <c r="BD283" s="11" t="s">
        <v>100</v>
      </c>
      <c r="BE283" s="11"/>
      <c r="BF283" s="5"/>
      <c r="BG283" s="27">
        <v>22566495</v>
      </c>
      <c r="BH283" s="27">
        <v>22980783</v>
      </c>
      <c r="BI283" s="27"/>
      <c r="BJ283" s="11" t="s">
        <v>403</v>
      </c>
      <c r="BK283" s="11" t="str">
        <f t="shared" si="71"/>
        <v>B-</v>
      </c>
      <c r="BL283" s="11"/>
    </row>
    <row r="284" spans="1:64" x14ac:dyDescent="0.25">
      <c r="A284" s="3" t="s">
        <v>74</v>
      </c>
      <c r="B284" s="4">
        <v>283</v>
      </c>
      <c r="C284" s="3" t="s">
        <v>140</v>
      </c>
      <c r="D284" s="3" t="s">
        <v>7208</v>
      </c>
      <c r="E284" s="3" t="s">
        <v>7440</v>
      </c>
      <c r="F284" s="3"/>
      <c r="G284" s="3"/>
      <c r="H284" s="3"/>
      <c r="I284" s="3"/>
      <c r="J284" s="3"/>
      <c r="K284" s="3" t="s">
        <v>123</v>
      </c>
      <c r="L284" s="3" t="s">
        <v>77</v>
      </c>
      <c r="M284" s="3" t="s">
        <v>158</v>
      </c>
      <c r="N284" s="5">
        <v>43901</v>
      </c>
      <c r="P284" s="3">
        <f t="shared" ca="1" si="72"/>
        <v>-1631</v>
      </c>
      <c r="Q284" s="5">
        <v>43952</v>
      </c>
      <c r="R284" s="3" t="s">
        <v>289</v>
      </c>
      <c r="T284" s="3" t="s">
        <v>131</v>
      </c>
      <c r="U284" s="3" t="str">
        <f t="shared" si="60"/>
        <v>Contractuel</v>
      </c>
      <c r="V284" s="5">
        <v>43922</v>
      </c>
      <c r="W284" s="5">
        <v>43951</v>
      </c>
      <c r="Z284" s="5">
        <v>43901</v>
      </c>
      <c r="AA284" s="3">
        <f t="shared" si="61"/>
        <v>3</v>
      </c>
      <c r="AB284" s="3">
        <f t="shared" si="62"/>
        <v>2020</v>
      </c>
      <c r="AC284" s="3">
        <f t="shared" si="63"/>
        <v>2024</v>
      </c>
      <c r="AD284" s="7">
        <f t="shared" ca="1" si="64"/>
        <v>4.5999999999999996</v>
      </c>
      <c r="AE284" s="7" t="str">
        <f t="shared" ca="1" si="69"/>
        <v>&gt; 4</v>
      </c>
      <c r="AF284" s="5">
        <v>31055</v>
      </c>
      <c r="AG284" s="8">
        <f t="shared" ca="1" si="65"/>
        <v>39.799999999999997</v>
      </c>
      <c r="AH284" s="7" t="str">
        <f t="shared" ca="1" si="66"/>
        <v>&gt;35&lt; 45</v>
      </c>
      <c r="AI284" s="9">
        <v>12664286</v>
      </c>
      <c r="AJ284" s="10" t="s">
        <v>79</v>
      </c>
      <c r="AK284" s="9" t="s">
        <v>1119</v>
      </c>
      <c r="AL284" s="5">
        <v>37062</v>
      </c>
      <c r="AM284" s="3" t="s">
        <v>93</v>
      </c>
      <c r="AN284" s="3" t="s">
        <v>65</v>
      </c>
      <c r="AQ284" s="11">
        <v>3</v>
      </c>
      <c r="AR284" s="11">
        <v>1</v>
      </c>
      <c r="AS284" s="12">
        <f t="shared" si="67"/>
        <v>44266.25</v>
      </c>
      <c r="AT284" s="11" t="s">
        <v>135</v>
      </c>
      <c r="AU284" s="9">
        <v>3.1930000000000001</v>
      </c>
      <c r="AV284" s="14">
        <v>17</v>
      </c>
      <c r="AW284" s="15" t="s">
        <v>169</v>
      </c>
      <c r="AX284" s="16" t="s">
        <v>1120</v>
      </c>
      <c r="AY284" s="14">
        <v>67</v>
      </c>
      <c r="AZ284" s="11" t="s">
        <v>171</v>
      </c>
      <c r="BA284" s="17" t="str">
        <f t="shared" si="68"/>
        <v>17001000000233324667</v>
      </c>
      <c r="BB284" s="26">
        <f t="shared" si="70"/>
        <v>20</v>
      </c>
      <c r="BC284" s="11" t="s">
        <v>710</v>
      </c>
      <c r="BD284" s="11" t="s">
        <v>277</v>
      </c>
      <c r="BE284" s="11"/>
      <c r="BF284" s="5"/>
      <c r="BG284" s="27">
        <v>28394538</v>
      </c>
      <c r="BH284" s="27">
        <v>43376015</v>
      </c>
      <c r="BI284" s="27"/>
      <c r="BJ284" s="11" t="s">
        <v>498</v>
      </c>
      <c r="BK284" s="11" t="str">
        <f t="shared" si="71"/>
        <v>-</v>
      </c>
      <c r="BL284" s="11"/>
    </row>
    <row r="285" spans="1:64" x14ac:dyDescent="0.25">
      <c r="A285" s="3" t="s">
        <v>74</v>
      </c>
      <c r="B285" s="4">
        <v>284</v>
      </c>
      <c r="C285" s="3" t="s">
        <v>140</v>
      </c>
      <c r="D285" s="3" t="s">
        <v>7553</v>
      </c>
      <c r="E285" s="3" t="s">
        <v>3186</v>
      </c>
      <c r="F285" s="3"/>
      <c r="G285" s="3"/>
      <c r="H285" s="3"/>
      <c r="I285" s="3"/>
      <c r="J285" s="3"/>
      <c r="K285" s="3" t="s">
        <v>123</v>
      </c>
      <c r="L285" s="3" t="s">
        <v>77</v>
      </c>
      <c r="M285" s="3" t="s">
        <v>158</v>
      </c>
      <c r="N285" s="5">
        <v>43901</v>
      </c>
      <c r="P285" s="3">
        <f t="shared" ca="1" si="72"/>
        <v>-1631</v>
      </c>
      <c r="Q285" s="5">
        <v>43952</v>
      </c>
      <c r="R285" s="3" t="s">
        <v>289</v>
      </c>
      <c r="T285" s="3" t="s">
        <v>131</v>
      </c>
      <c r="U285" s="3" t="str">
        <f t="shared" si="60"/>
        <v>Contractuel</v>
      </c>
      <c r="V285" s="5">
        <v>43922</v>
      </c>
      <c r="W285" s="5">
        <v>43951</v>
      </c>
      <c r="Z285" s="5">
        <v>43901</v>
      </c>
      <c r="AA285" s="3">
        <f t="shared" si="61"/>
        <v>3</v>
      </c>
      <c r="AB285" s="3">
        <f t="shared" si="62"/>
        <v>2020</v>
      </c>
      <c r="AC285" s="3">
        <f t="shared" si="63"/>
        <v>2024</v>
      </c>
      <c r="AD285" s="7">
        <f t="shared" ca="1" si="64"/>
        <v>4.5999999999999996</v>
      </c>
      <c r="AE285" s="7" t="str">
        <f t="shared" ca="1" si="69"/>
        <v>&gt; 4</v>
      </c>
      <c r="AF285" s="5">
        <v>29725</v>
      </c>
      <c r="AG285" s="8">
        <f t="shared" ca="1" si="65"/>
        <v>43.443835616438356</v>
      </c>
      <c r="AH285" s="7" t="str">
        <f t="shared" ca="1" si="66"/>
        <v>&gt;35&lt; 45</v>
      </c>
      <c r="AK285" s="9" t="s">
        <v>1121</v>
      </c>
      <c r="AL285" s="5">
        <v>40837</v>
      </c>
      <c r="AM285" s="3" t="s">
        <v>93</v>
      </c>
      <c r="AN285" s="3" t="s">
        <v>65</v>
      </c>
      <c r="AO285" s="3">
        <v>2</v>
      </c>
      <c r="AQ285" s="11">
        <v>3</v>
      </c>
      <c r="AR285" s="11">
        <v>1</v>
      </c>
      <c r="AS285" s="12">
        <f t="shared" si="67"/>
        <v>44266.25</v>
      </c>
      <c r="AT285" s="11" t="s">
        <v>135</v>
      </c>
      <c r="AU285" s="9">
        <v>3.1930000000000001</v>
      </c>
      <c r="AV285" s="14">
        <v>17</v>
      </c>
      <c r="AW285" s="15" t="s">
        <v>169</v>
      </c>
      <c r="AX285" s="16" t="s">
        <v>1122</v>
      </c>
      <c r="AY285" s="14">
        <v>30</v>
      </c>
      <c r="AZ285" s="11" t="s">
        <v>171</v>
      </c>
      <c r="BA285" s="17" t="str">
        <f t="shared" si="68"/>
        <v>17001000000258620230</v>
      </c>
      <c r="BB285" s="26">
        <f t="shared" si="70"/>
        <v>20</v>
      </c>
      <c r="BC285" s="11" t="s">
        <v>1123</v>
      </c>
      <c r="BD285" s="11" t="s">
        <v>73</v>
      </c>
      <c r="BE285" s="11">
        <v>1135</v>
      </c>
      <c r="BF285" s="5"/>
      <c r="BG285" s="27">
        <v>20217988</v>
      </c>
      <c r="BH285" s="27">
        <v>92627228</v>
      </c>
      <c r="BI285" s="27"/>
      <c r="BJ285" s="11" t="s">
        <v>416</v>
      </c>
      <c r="BK285" s="11" t="str">
        <f t="shared" si="71"/>
        <v>-</v>
      </c>
      <c r="BL285" s="11"/>
    </row>
    <row r="286" spans="1:64" x14ac:dyDescent="0.25">
      <c r="A286" s="3" t="s">
        <v>56</v>
      </c>
      <c r="B286" s="4">
        <v>285</v>
      </c>
      <c r="C286" s="3" t="s">
        <v>87</v>
      </c>
      <c r="D286" s="3" t="s">
        <v>7554</v>
      </c>
      <c r="E286" s="3" t="s">
        <v>7415</v>
      </c>
      <c r="F286" s="3"/>
      <c r="G286" s="3"/>
      <c r="H286" s="3"/>
      <c r="I286" s="43" t="s">
        <v>467</v>
      </c>
      <c r="J286" s="3" t="s">
        <v>157</v>
      </c>
      <c r="K286" s="3" t="s">
        <v>76</v>
      </c>
      <c r="L286" s="3" t="s">
        <v>77</v>
      </c>
      <c r="M286" s="3" t="s">
        <v>158</v>
      </c>
      <c r="N286" s="5">
        <v>43901</v>
      </c>
      <c r="O286" s="56">
        <v>45321</v>
      </c>
      <c r="P286" s="3"/>
      <c r="Q286" s="5"/>
      <c r="R286" s="3"/>
      <c r="S286" s="5"/>
      <c r="T286" s="6" t="s">
        <v>61</v>
      </c>
      <c r="U286" s="3" t="str">
        <f t="shared" si="60"/>
        <v>Titulaire</v>
      </c>
      <c r="V286" s="5">
        <v>45231</v>
      </c>
      <c r="W286" s="5">
        <v>45322</v>
      </c>
      <c r="Z286" s="5">
        <v>43901</v>
      </c>
      <c r="AA286" s="3">
        <f t="shared" si="61"/>
        <v>3</v>
      </c>
      <c r="AB286" s="3">
        <f t="shared" si="62"/>
        <v>2020</v>
      </c>
      <c r="AC286" s="3">
        <f t="shared" si="63"/>
        <v>2024</v>
      </c>
      <c r="AD286" s="7">
        <f t="shared" ca="1" si="64"/>
        <v>4.5999999999999996</v>
      </c>
      <c r="AE286" s="7" t="str">
        <f t="shared" ca="1" si="69"/>
        <v>&gt; 4</v>
      </c>
      <c r="AF286" s="5">
        <v>34315</v>
      </c>
      <c r="AG286" s="8">
        <f t="shared" ca="1" si="65"/>
        <v>30.86849315068493</v>
      </c>
      <c r="AH286" s="7" t="str">
        <f t="shared" ca="1" si="66"/>
        <v>&gt;25&lt; 35</v>
      </c>
      <c r="AI286" s="9">
        <v>16957437</v>
      </c>
      <c r="AJ286" s="10" t="s">
        <v>102</v>
      </c>
      <c r="AK286" s="9" t="s">
        <v>1124</v>
      </c>
      <c r="AL286" s="5">
        <v>40896</v>
      </c>
      <c r="AM286" s="3" t="s">
        <v>93</v>
      </c>
      <c r="AN286" s="3" t="s">
        <v>94</v>
      </c>
      <c r="AQ286">
        <v>5</v>
      </c>
      <c r="AR286" s="11">
        <v>3</v>
      </c>
      <c r="AS286" s="12">
        <f t="shared" si="67"/>
        <v>44996.75</v>
      </c>
      <c r="AT286" s="11" t="s">
        <v>135</v>
      </c>
      <c r="AU286" s="13">
        <v>3.3210000000000002</v>
      </c>
      <c r="AV286" s="14" t="s">
        <v>500</v>
      </c>
      <c r="AW286" s="15" t="s">
        <v>1125</v>
      </c>
      <c r="AX286" s="16" t="s">
        <v>1126</v>
      </c>
      <c r="AY286" s="14" t="s">
        <v>436</v>
      </c>
      <c r="AZ286" s="11" t="s">
        <v>503</v>
      </c>
      <c r="BA286" s="17" t="str">
        <f t="shared" si="68"/>
        <v>10607087507247278867</v>
      </c>
      <c r="BB286" s="26">
        <f t="shared" si="70"/>
        <v>20</v>
      </c>
      <c r="BC286" s="19" t="s">
        <v>1127</v>
      </c>
      <c r="BD286" s="20" t="s">
        <v>416</v>
      </c>
      <c r="BE286" s="11">
        <v>1135</v>
      </c>
      <c r="BF286" s="5"/>
      <c r="BG286" s="27">
        <v>21810821</v>
      </c>
      <c r="BH286" s="27"/>
      <c r="BI286" s="27"/>
      <c r="BJ286" s="11" t="s">
        <v>416</v>
      </c>
      <c r="BK286" s="11" t="str">
        <f t="shared" si="71"/>
        <v>A-</v>
      </c>
      <c r="BL286" s="11" t="s">
        <v>167</v>
      </c>
    </row>
    <row r="287" spans="1:64" x14ac:dyDescent="0.25">
      <c r="A287" s="3" t="s">
        <v>74</v>
      </c>
      <c r="B287" s="4">
        <v>286</v>
      </c>
      <c r="C287" s="3" t="s">
        <v>87</v>
      </c>
      <c r="D287" s="3" t="s">
        <v>7555</v>
      </c>
      <c r="E287" s="3" t="s">
        <v>7300</v>
      </c>
      <c r="F287" s="3"/>
      <c r="G287" s="3"/>
      <c r="K287" s="3" t="s">
        <v>76</v>
      </c>
      <c r="L287" s="3" t="s">
        <v>77</v>
      </c>
      <c r="M287" s="3" t="s">
        <v>158</v>
      </c>
      <c r="N287" s="5">
        <v>43901</v>
      </c>
      <c r="P287" s="3">
        <f t="shared" ca="1" si="72"/>
        <v>-1631</v>
      </c>
      <c r="Q287" s="5">
        <v>43944</v>
      </c>
      <c r="R287" s="3" t="s">
        <v>133</v>
      </c>
      <c r="T287" s="3" t="s">
        <v>131</v>
      </c>
      <c r="U287" s="3" t="str">
        <f t="shared" si="60"/>
        <v>Contractuel</v>
      </c>
      <c r="V287" s="5">
        <v>43901</v>
      </c>
      <c r="W287" s="5">
        <v>43951</v>
      </c>
      <c r="Z287" s="5">
        <v>43901</v>
      </c>
      <c r="AA287" s="3">
        <f t="shared" si="61"/>
        <v>3</v>
      </c>
      <c r="AB287" s="3">
        <f t="shared" si="62"/>
        <v>2020</v>
      </c>
      <c r="AC287" s="3">
        <f t="shared" si="63"/>
        <v>2024</v>
      </c>
      <c r="AD287" s="7">
        <f t="shared" ca="1" si="64"/>
        <v>4.5999999999999996</v>
      </c>
      <c r="AE287" s="7" t="str">
        <f t="shared" ca="1" si="69"/>
        <v>&gt; 4</v>
      </c>
      <c r="AF287" s="5">
        <v>34182</v>
      </c>
      <c r="AG287" s="8">
        <f t="shared" ca="1" si="65"/>
        <v>31.232876712328768</v>
      </c>
      <c r="AH287" s="7" t="str">
        <f t="shared" ca="1" si="66"/>
        <v>&gt;25&lt; 35</v>
      </c>
      <c r="AI287" s="9">
        <v>17102133</v>
      </c>
      <c r="AJ287" s="10" t="s">
        <v>91</v>
      </c>
      <c r="AK287" s="9" t="s">
        <v>1128</v>
      </c>
      <c r="AL287" s="5">
        <v>42317</v>
      </c>
      <c r="AM287" s="3" t="s">
        <v>93</v>
      </c>
      <c r="AN287" s="3" t="s">
        <v>94</v>
      </c>
      <c r="AQ287" s="11">
        <v>3</v>
      </c>
      <c r="AR287" s="11">
        <v>1</v>
      </c>
      <c r="AS287" s="12">
        <f t="shared" si="67"/>
        <v>44266.25</v>
      </c>
      <c r="AT287" s="11" t="s">
        <v>135</v>
      </c>
      <c r="AU287" s="9">
        <v>3.1930000000000001</v>
      </c>
      <c r="AV287" s="14" t="s">
        <v>79</v>
      </c>
      <c r="AW287" s="15" t="s">
        <v>944</v>
      </c>
      <c r="AX287" s="16">
        <v>80048892236</v>
      </c>
      <c r="AY287" s="14">
        <v>63</v>
      </c>
      <c r="AZ287" s="11" t="s">
        <v>128</v>
      </c>
      <c r="BA287" s="17" t="str">
        <f t="shared" si="68"/>
        <v>04032118004889223663</v>
      </c>
      <c r="BB287" s="26">
        <f t="shared" si="70"/>
        <v>20</v>
      </c>
      <c r="BC287" s="11" t="s">
        <v>1129</v>
      </c>
      <c r="BD287" s="11" t="s">
        <v>73</v>
      </c>
      <c r="BE287" s="11"/>
      <c r="BF287" s="5"/>
      <c r="BG287" s="27">
        <v>29237509</v>
      </c>
      <c r="BH287" s="27">
        <v>22067964</v>
      </c>
      <c r="BI287" s="27"/>
      <c r="BJ287" s="11" t="s">
        <v>946</v>
      </c>
      <c r="BK287" s="11" t="str">
        <f t="shared" si="71"/>
        <v>-</v>
      </c>
      <c r="BL287" s="11"/>
    </row>
    <row r="288" spans="1:64" x14ac:dyDescent="0.25">
      <c r="A288" s="3" t="s">
        <v>74</v>
      </c>
      <c r="B288" s="4">
        <v>287</v>
      </c>
      <c r="C288" s="3" t="s">
        <v>140</v>
      </c>
      <c r="D288" s="3" t="s">
        <v>7556</v>
      </c>
      <c r="E288" s="3" t="s">
        <v>7229</v>
      </c>
      <c r="F288" s="3"/>
      <c r="G288" s="3"/>
      <c r="H288" s="3"/>
      <c r="I288" s="3"/>
      <c r="J288" s="3"/>
      <c r="K288" s="3" t="s">
        <v>123</v>
      </c>
      <c r="L288" s="3" t="s">
        <v>77</v>
      </c>
      <c r="M288" s="3" t="s">
        <v>158</v>
      </c>
      <c r="N288" s="5">
        <v>44119</v>
      </c>
      <c r="P288" s="3">
        <f t="shared" ca="1" si="72"/>
        <v>-1417</v>
      </c>
      <c r="Q288" s="5">
        <v>44132</v>
      </c>
      <c r="R288" s="3" t="s">
        <v>1130</v>
      </c>
      <c r="T288" s="3" t="s">
        <v>131</v>
      </c>
      <c r="U288" s="3" t="str">
        <f t="shared" si="60"/>
        <v>Contractuel</v>
      </c>
      <c r="V288" s="5">
        <v>44119</v>
      </c>
      <c r="W288" s="5">
        <v>44165</v>
      </c>
      <c r="Z288" s="5">
        <v>44119</v>
      </c>
      <c r="AA288" s="3">
        <f t="shared" si="61"/>
        <v>10</v>
      </c>
      <c r="AB288" s="3">
        <f t="shared" si="62"/>
        <v>2020</v>
      </c>
      <c r="AC288" s="3">
        <f t="shared" si="63"/>
        <v>2024</v>
      </c>
      <c r="AD288" s="7">
        <f t="shared" ca="1" si="64"/>
        <v>4.0055555555555555</v>
      </c>
      <c r="AE288" s="7" t="str">
        <f t="shared" ca="1" si="69"/>
        <v>&gt; 4</v>
      </c>
      <c r="AF288" s="5">
        <v>35753</v>
      </c>
      <c r="AG288" s="8">
        <f t="shared" ca="1" si="65"/>
        <v>26.92876712328767</v>
      </c>
      <c r="AH288" s="7" t="str">
        <f t="shared" ca="1" si="66"/>
        <v>&gt;25&lt; 35</v>
      </c>
      <c r="AI288" s="9">
        <v>17284340</v>
      </c>
      <c r="AJ288" s="37" t="s">
        <v>179</v>
      </c>
      <c r="AK288" s="9">
        <v>11664156</v>
      </c>
      <c r="AL288" s="5">
        <v>43013</v>
      </c>
      <c r="AM288" s="3" t="s">
        <v>93</v>
      </c>
      <c r="AN288" s="3" t="s">
        <v>65</v>
      </c>
      <c r="AQ288" s="11">
        <v>3</v>
      </c>
      <c r="AR288" s="11">
        <v>1</v>
      </c>
      <c r="AS288" s="12">
        <f t="shared" si="67"/>
        <v>44484.25</v>
      </c>
      <c r="AT288" s="11" t="s">
        <v>135</v>
      </c>
      <c r="AU288" s="9">
        <v>3.1930000000000001</v>
      </c>
      <c r="AV288" s="14">
        <v>12</v>
      </c>
      <c r="AW288" s="15" t="s">
        <v>1131</v>
      </c>
      <c r="AX288" s="16" t="s">
        <v>1132</v>
      </c>
      <c r="AY288" s="14">
        <v>52</v>
      </c>
      <c r="AZ288" s="11" t="s">
        <v>352</v>
      </c>
      <c r="BA288" s="17" t="str">
        <f t="shared" si="68"/>
        <v>12055000000237329752</v>
      </c>
      <c r="BB288" s="26">
        <f t="shared" si="70"/>
        <v>20</v>
      </c>
      <c r="BC288" s="11" t="s">
        <v>608</v>
      </c>
      <c r="BD288" s="11" t="s">
        <v>277</v>
      </c>
      <c r="BE288" s="11"/>
      <c r="BF288" s="5"/>
      <c r="BG288" s="27">
        <v>95959985</v>
      </c>
      <c r="BH288" s="27">
        <v>56384503</v>
      </c>
      <c r="BI288" s="27"/>
      <c r="BJ288" s="11" t="s">
        <v>608</v>
      </c>
      <c r="BK288" s="11" t="str">
        <f t="shared" si="71"/>
        <v>-</v>
      </c>
      <c r="BL288" s="11"/>
    </row>
    <row r="289" spans="1:64" x14ac:dyDescent="0.25">
      <c r="A289" s="57" t="s">
        <v>56</v>
      </c>
      <c r="B289" s="53">
        <v>288</v>
      </c>
      <c r="C289" s="3" t="s">
        <v>140</v>
      </c>
      <c r="D289" s="57" t="s">
        <v>8701</v>
      </c>
      <c r="E289" s="3" t="s">
        <v>7557</v>
      </c>
      <c r="F289" s="3"/>
      <c r="G289" s="3"/>
      <c r="H289" s="36"/>
      <c r="I289" s="3" t="s">
        <v>156</v>
      </c>
      <c r="J289" s="3" t="s">
        <v>157</v>
      </c>
      <c r="K289" s="3" t="s">
        <v>123</v>
      </c>
      <c r="L289" s="3" t="s">
        <v>77</v>
      </c>
      <c r="M289" s="3" t="s">
        <v>158</v>
      </c>
      <c r="N289" s="58">
        <v>43904</v>
      </c>
      <c r="O289" s="28">
        <v>45351</v>
      </c>
      <c r="P289" s="3"/>
      <c r="Q289" s="5"/>
      <c r="R289" s="3"/>
      <c r="S289" s="5"/>
      <c r="T289" s="6" t="s">
        <v>61</v>
      </c>
      <c r="U289" s="3" t="str">
        <f t="shared" si="60"/>
        <v>Titulaire</v>
      </c>
      <c r="V289" s="5">
        <v>45261</v>
      </c>
      <c r="W289" s="5">
        <v>45351</v>
      </c>
      <c r="Z289" s="5">
        <v>44121</v>
      </c>
      <c r="AA289" s="3">
        <f t="shared" si="61"/>
        <v>3</v>
      </c>
      <c r="AB289" s="3">
        <f t="shared" si="62"/>
        <v>2020</v>
      </c>
      <c r="AC289" s="3">
        <f t="shared" si="63"/>
        <v>2024</v>
      </c>
      <c r="AD289" s="7">
        <f t="shared" ca="1" si="64"/>
        <v>4.5916666666666668</v>
      </c>
      <c r="AE289" s="7" t="str">
        <f t="shared" ca="1" si="69"/>
        <v>&gt; 4</v>
      </c>
      <c r="AF289" s="5">
        <v>33060</v>
      </c>
      <c r="AG289" s="8">
        <f t="shared" ca="1" si="65"/>
        <v>34.30684931506849</v>
      </c>
      <c r="AH289" s="7" t="str">
        <f t="shared" ca="1" si="66"/>
        <v>&gt;25&lt; 35</v>
      </c>
      <c r="AI289" s="9">
        <v>16295272</v>
      </c>
      <c r="AJ289" s="10" t="s">
        <v>141</v>
      </c>
      <c r="AK289" s="9" t="s">
        <v>1133</v>
      </c>
      <c r="AL289" s="5">
        <v>39498</v>
      </c>
      <c r="AM289" s="3" t="s">
        <v>93</v>
      </c>
      <c r="AN289" s="3" t="s">
        <v>65</v>
      </c>
      <c r="AO289" s="3">
        <v>1</v>
      </c>
      <c r="AQ289">
        <v>3</v>
      </c>
      <c r="AR289" s="11">
        <v>3</v>
      </c>
      <c r="AS289" s="12">
        <f t="shared" si="67"/>
        <v>44999.75</v>
      </c>
      <c r="AT289" s="11" t="s">
        <v>135</v>
      </c>
      <c r="AU289" s="13">
        <v>3.3210000000000002</v>
      </c>
      <c r="AV289" s="14" t="s">
        <v>348</v>
      </c>
      <c r="AW289" s="15" t="s">
        <v>1131</v>
      </c>
      <c r="AX289" s="16" t="s">
        <v>1134</v>
      </c>
      <c r="AY289" s="14" t="s">
        <v>905</v>
      </c>
      <c r="AZ289" s="11" t="s">
        <v>352</v>
      </c>
      <c r="BA289" s="17" t="str">
        <f t="shared" si="68"/>
        <v>12055000000237329849</v>
      </c>
      <c r="BB289" s="26">
        <f t="shared" si="70"/>
        <v>20</v>
      </c>
      <c r="BC289" s="19" t="s">
        <v>608</v>
      </c>
      <c r="BD289" s="20" t="s">
        <v>277</v>
      </c>
      <c r="BE289" s="11"/>
      <c r="BF289" s="5"/>
      <c r="BG289" s="27">
        <v>95937293</v>
      </c>
      <c r="BH289" s="27">
        <v>97989484</v>
      </c>
      <c r="BI289" s="27"/>
      <c r="BJ289" s="11" t="s">
        <v>608</v>
      </c>
      <c r="BK289" s="11" t="str">
        <f t="shared" si="71"/>
        <v>A-</v>
      </c>
      <c r="BL289" s="11" t="s">
        <v>235</v>
      </c>
    </row>
    <row r="290" spans="1:64" x14ac:dyDescent="0.25">
      <c r="A290" s="3" t="s">
        <v>74</v>
      </c>
      <c r="B290" s="4">
        <v>289</v>
      </c>
      <c r="C290" s="3" t="s">
        <v>87</v>
      </c>
      <c r="D290" s="3" t="s">
        <v>7558</v>
      </c>
      <c r="E290" s="3" t="s">
        <v>7238</v>
      </c>
      <c r="F290" s="3"/>
      <c r="G290" s="3"/>
      <c r="H290" s="3"/>
      <c r="I290" s="3"/>
      <c r="J290" s="3"/>
      <c r="K290" s="3" t="s">
        <v>123</v>
      </c>
      <c r="L290" s="3" t="s">
        <v>77</v>
      </c>
      <c r="M290" s="3" t="s">
        <v>158</v>
      </c>
      <c r="N290" s="5">
        <v>44120</v>
      </c>
      <c r="P290" s="3">
        <f t="shared" ca="1" si="72"/>
        <v>-1417</v>
      </c>
      <c r="Q290" s="5"/>
      <c r="R290" s="3"/>
      <c r="T290" s="3" t="s">
        <v>131</v>
      </c>
      <c r="U290" s="3" t="str">
        <f t="shared" si="60"/>
        <v>Contractuel</v>
      </c>
      <c r="V290" s="5">
        <v>44120</v>
      </c>
      <c r="W290" s="5">
        <v>44165</v>
      </c>
      <c r="Z290" s="5">
        <v>44120</v>
      </c>
      <c r="AA290" s="3">
        <f t="shared" si="61"/>
        <v>10</v>
      </c>
      <c r="AB290" s="3">
        <f t="shared" si="62"/>
        <v>2020</v>
      </c>
      <c r="AC290" s="3">
        <f t="shared" si="63"/>
        <v>2024</v>
      </c>
      <c r="AD290" s="7">
        <f t="shared" ca="1" si="64"/>
        <v>4.0027777777777782</v>
      </c>
      <c r="AE290" s="7" t="str">
        <f t="shared" ca="1" si="69"/>
        <v>&gt; 4</v>
      </c>
      <c r="AF290" s="5">
        <v>36286</v>
      </c>
      <c r="AG290" s="8">
        <f t="shared" ca="1" si="65"/>
        <v>25.468493150684932</v>
      </c>
      <c r="AH290" s="7" t="str">
        <f t="shared" ca="1" si="66"/>
        <v>&gt;25&lt; 35</v>
      </c>
      <c r="AI290" s="9">
        <v>17107888</v>
      </c>
      <c r="AJ290" s="10" t="s">
        <v>62</v>
      </c>
      <c r="AK290" s="9">
        <v>14357236</v>
      </c>
      <c r="AL290" s="5">
        <v>42828</v>
      </c>
      <c r="AM290" s="3" t="s">
        <v>93</v>
      </c>
      <c r="AN290" s="3" t="s">
        <v>94</v>
      </c>
      <c r="AO290" s="3"/>
      <c r="AQ290" s="11">
        <v>3</v>
      </c>
      <c r="AR290" s="11">
        <v>1</v>
      </c>
      <c r="AS290" s="12">
        <f t="shared" si="67"/>
        <v>44485.25</v>
      </c>
      <c r="AT290" s="11" t="s">
        <v>135</v>
      </c>
      <c r="AU290" s="9">
        <v>3.1930000000000001</v>
      </c>
      <c r="AV290" s="14">
        <v>17</v>
      </c>
      <c r="AW290" s="15" t="s">
        <v>169</v>
      </c>
      <c r="AX290" s="16" t="s">
        <v>1135</v>
      </c>
      <c r="AY290" s="14">
        <v>48</v>
      </c>
      <c r="AZ290" s="11" t="s">
        <v>171</v>
      </c>
      <c r="BA290" s="17" t="str">
        <f t="shared" si="68"/>
        <v>17001000000291667548</v>
      </c>
      <c r="BB290" s="26">
        <f t="shared" si="70"/>
        <v>20</v>
      </c>
      <c r="BC290" s="11" t="s">
        <v>1136</v>
      </c>
      <c r="BD290" s="11" t="s">
        <v>277</v>
      </c>
      <c r="BE290" s="11">
        <v>2086</v>
      </c>
      <c r="BF290" s="5"/>
      <c r="BG290" s="27">
        <v>25226463</v>
      </c>
      <c r="BH290" s="27">
        <v>25514025</v>
      </c>
      <c r="BI290" s="27"/>
      <c r="BJ290" s="11" t="s">
        <v>642</v>
      </c>
      <c r="BK290" s="11" t="str">
        <f t="shared" si="71"/>
        <v>-</v>
      </c>
      <c r="BL290" s="11"/>
    </row>
    <row r="291" spans="1:64" x14ac:dyDescent="0.25">
      <c r="A291" s="3" t="s">
        <v>74</v>
      </c>
      <c r="B291" s="4">
        <v>290</v>
      </c>
      <c r="C291" s="3" t="s">
        <v>87</v>
      </c>
      <c r="D291" s="3" t="s">
        <v>7559</v>
      </c>
      <c r="E291" s="3" t="s">
        <v>7292</v>
      </c>
      <c r="F291" s="3"/>
      <c r="G291" s="3"/>
      <c r="H291" s="3"/>
      <c r="I291" s="3"/>
      <c r="J291" s="3" t="s">
        <v>157</v>
      </c>
      <c r="K291" s="3" t="s">
        <v>123</v>
      </c>
      <c r="L291" s="3" t="s">
        <v>77</v>
      </c>
      <c r="M291" s="3" t="s">
        <v>158</v>
      </c>
      <c r="N291" s="5">
        <v>44119</v>
      </c>
      <c r="P291" s="3">
        <f t="shared" ca="1" si="72"/>
        <v>-1266</v>
      </c>
      <c r="Q291" s="5">
        <v>44273</v>
      </c>
      <c r="R291" s="3" t="s">
        <v>133</v>
      </c>
      <c r="T291" s="3" t="s">
        <v>131</v>
      </c>
      <c r="U291" s="3" t="str">
        <f t="shared" si="60"/>
        <v>Contractuel</v>
      </c>
      <c r="V291" s="5">
        <v>44256</v>
      </c>
      <c r="W291" s="5">
        <v>44316</v>
      </c>
      <c r="Z291" s="5">
        <v>44119</v>
      </c>
      <c r="AA291" s="3">
        <f t="shared" si="61"/>
        <v>10</v>
      </c>
      <c r="AB291" s="3">
        <f t="shared" si="62"/>
        <v>2020</v>
      </c>
      <c r="AC291" s="3">
        <f t="shared" si="63"/>
        <v>2024</v>
      </c>
      <c r="AD291" s="7">
        <f t="shared" ca="1" si="64"/>
        <v>4.0055555555555555</v>
      </c>
      <c r="AE291" s="7" t="str">
        <f t="shared" ca="1" si="69"/>
        <v>&gt; 4</v>
      </c>
      <c r="AF291" s="5">
        <v>33349</v>
      </c>
      <c r="AG291" s="8">
        <f t="shared" ca="1" si="65"/>
        <v>33.515068493150686</v>
      </c>
      <c r="AH291" s="7" t="str">
        <f t="shared" ca="1" si="66"/>
        <v>&gt;25&lt; 35</v>
      </c>
      <c r="AI291" s="9">
        <v>16098664</v>
      </c>
      <c r="AJ291" s="10" t="s">
        <v>70</v>
      </c>
      <c r="AK291" s="9" t="s">
        <v>1137</v>
      </c>
      <c r="AL291" s="5">
        <v>43725</v>
      </c>
      <c r="AM291" s="3" t="s">
        <v>93</v>
      </c>
      <c r="AN291" s="3" t="s">
        <v>94</v>
      </c>
      <c r="AO291" s="3"/>
      <c r="AQ291" s="11">
        <v>3</v>
      </c>
      <c r="AR291" s="11">
        <v>1</v>
      </c>
      <c r="AS291" s="12">
        <f t="shared" si="67"/>
        <v>44484.25</v>
      </c>
      <c r="AT291" s="11" t="s">
        <v>135</v>
      </c>
      <c r="AU291" s="9">
        <v>3.1930000000000001</v>
      </c>
      <c r="AV291" s="14" t="s">
        <v>126</v>
      </c>
      <c r="AW291" s="15" t="s">
        <v>854</v>
      </c>
      <c r="AX291" s="16" t="s">
        <v>1138</v>
      </c>
      <c r="AY291" s="14">
        <v>14</v>
      </c>
      <c r="AZ291" s="11" t="s">
        <v>145</v>
      </c>
      <c r="BA291" s="17" t="str">
        <f t="shared" si="68"/>
        <v>07043010110552320514</v>
      </c>
      <c r="BB291" s="26">
        <f t="shared" si="70"/>
        <v>20</v>
      </c>
      <c r="BC291" s="11" t="s">
        <v>1139</v>
      </c>
      <c r="BD291" s="11" t="s">
        <v>233</v>
      </c>
      <c r="BE291" s="11">
        <v>1095</v>
      </c>
      <c r="BF291" s="5"/>
      <c r="BG291" s="27">
        <v>24552239</v>
      </c>
      <c r="BH291" s="27">
        <v>21504783</v>
      </c>
      <c r="BI291" s="27"/>
      <c r="BJ291" s="11" t="s">
        <v>354</v>
      </c>
      <c r="BK291" s="11" t="str">
        <f t="shared" si="71"/>
        <v>A-</v>
      </c>
      <c r="BL291" s="11"/>
    </row>
    <row r="292" spans="1:64" x14ac:dyDescent="0.25">
      <c r="A292" s="3" t="s">
        <v>56</v>
      </c>
      <c r="B292" s="4">
        <v>291</v>
      </c>
      <c r="C292" s="3" t="s">
        <v>87</v>
      </c>
      <c r="D292" s="3" t="s">
        <v>7560</v>
      </c>
      <c r="E292" s="3" t="s">
        <v>7491</v>
      </c>
      <c r="F292" s="3"/>
      <c r="G292" s="3"/>
      <c r="H292" s="3"/>
      <c r="I292" s="3" t="s">
        <v>1140</v>
      </c>
      <c r="J292" s="3" t="s">
        <v>157</v>
      </c>
      <c r="K292" s="3" t="s">
        <v>76</v>
      </c>
      <c r="L292" s="3" t="s">
        <v>77</v>
      </c>
      <c r="M292" s="3" t="s">
        <v>158</v>
      </c>
      <c r="N292" s="5">
        <v>43904</v>
      </c>
      <c r="O292" s="46">
        <v>45291</v>
      </c>
      <c r="P292" s="3"/>
      <c r="Q292" s="47"/>
      <c r="R292" s="3"/>
      <c r="S292" s="5"/>
      <c r="T292" s="6" t="s">
        <v>61</v>
      </c>
      <c r="U292" s="3" t="str">
        <f t="shared" si="60"/>
        <v>Titulaire</v>
      </c>
      <c r="V292" s="5">
        <v>45017</v>
      </c>
      <c r="W292" s="5">
        <v>45291</v>
      </c>
      <c r="Z292" s="5">
        <v>44144</v>
      </c>
      <c r="AA292" s="3">
        <f t="shared" si="61"/>
        <v>3</v>
      </c>
      <c r="AB292" s="3">
        <f t="shared" si="62"/>
        <v>2020</v>
      </c>
      <c r="AC292" s="3">
        <f t="shared" si="63"/>
        <v>2024</v>
      </c>
      <c r="AD292" s="7">
        <f t="shared" ca="1" si="64"/>
        <v>4.5916666666666668</v>
      </c>
      <c r="AE292" s="7" t="str">
        <f t="shared" ca="1" si="69"/>
        <v>&gt; 4</v>
      </c>
      <c r="AF292" s="5">
        <v>33756</v>
      </c>
      <c r="AG292" s="8">
        <f t="shared" ca="1" si="65"/>
        <v>32.4</v>
      </c>
      <c r="AH292" s="7" t="str">
        <f t="shared" ca="1" si="66"/>
        <v>&gt;25&lt; 35</v>
      </c>
      <c r="AI292" s="9">
        <v>16413165</v>
      </c>
      <c r="AJ292" s="10" t="s">
        <v>67</v>
      </c>
      <c r="AK292" s="9" t="s">
        <v>1141</v>
      </c>
      <c r="AL292" s="5">
        <v>40189</v>
      </c>
      <c r="AM292" s="3" t="s">
        <v>93</v>
      </c>
      <c r="AN292" s="3" t="s">
        <v>94</v>
      </c>
      <c r="AO292" s="3"/>
      <c r="AQ292">
        <v>5</v>
      </c>
      <c r="AR292" s="11">
        <v>3</v>
      </c>
      <c r="AS292" s="12">
        <f t="shared" si="67"/>
        <v>44999.75</v>
      </c>
      <c r="AT292" s="11" t="s">
        <v>135</v>
      </c>
      <c r="AU292" s="13">
        <v>3.3210000000000002</v>
      </c>
      <c r="AV292" s="14" t="s">
        <v>195</v>
      </c>
      <c r="AW292" s="15" t="s">
        <v>169</v>
      </c>
      <c r="AX292" s="16" t="s">
        <v>1142</v>
      </c>
      <c r="AY292" s="14" t="s">
        <v>197</v>
      </c>
      <c r="AZ292" s="11" t="s">
        <v>171</v>
      </c>
      <c r="BA292" s="17" t="str">
        <f t="shared" si="68"/>
        <v>17001000000135643727</v>
      </c>
      <c r="BB292" s="26">
        <f t="shared" si="70"/>
        <v>20</v>
      </c>
      <c r="BC292" s="19" t="s">
        <v>1143</v>
      </c>
      <c r="BD292" s="20" t="s">
        <v>100</v>
      </c>
      <c r="BE292" s="11"/>
      <c r="BF292" s="5"/>
      <c r="BG292" s="27">
        <v>54509257</v>
      </c>
      <c r="BH292" s="27">
        <v>54413297</v>
      </c>
      <c r="BI292" s="27"/>
      <c r="BJ292" s="11" t="s">
        <v>647</v>
      </c>
      <c r="BK292" s="11" t="str">
        <f t="shared" si="71"/>
        <v>A-</v>
      </c>
      <c r="BL292" s="11" t="s">
        <v>167</v>
      </c>
    </row>
    <row r="293" spans="1:64" x14ac:dyDescent="0.25">
      <c r="A293" s="3" t="s">
        <v>74</v>
      </c>
      <c r="B293" s="4">
        <v>292</v>
      </c>
      <c r="C293" s="3" t="s">
        <v>140</v>
      </c>
      <c r="D293" s="3" t="s">
        <v>7561</v>
      </c>
      <c r="E293" s="3" t="s">
        <v>7473</v>
      </c>
      <c r="F293" s="3"/>
      <c r="G293" s="3"/>
      <c r="H293" s="3"/>
      <c r="I293" s="3"/>
      <c r="J293" s="3" t="s">
        <v>228</v>
      </c>
      <c r="K293" s="3" t="s">
        <v>123</v>
      </c>
      <c r="L293" s="3" t="s">
        <v>77</v>
      </c>
      <c r="M293" s="3" t="s">
        <v>158</v>
      </c>
      <c r="N293" s="5">
        <v>44119</v>
      </c>
      <c r="P293" s="3">
        <f t="shared" ca="1" si="72"/>
        <v>-1355</v>
      </c>
      <c r="Q293" s="5">
        <v>44197</v>
      </c>
      <c r="R293" s="3" t="s">
        <v>133</v>
      </c>
      <c r="T293" s="3" t="s">
        <v>131</v>
      </c>
      <c r="U293" s="3" t="str">
        <f t="shared" si="60"/>
        <v>Contractuel</v>
      </c>
      <c r="V293" s="5">
        <v>44197</v>
      </c>
      <c r="W293" s="5">
        <v>44227</v>
      </c>
      <c r="Z293" s="5">
        <v>44119</v>
      </c>
      <c r="AA293" s="3">
        <f t="shared" si="61"/>
        <v>10</v>
      </c>
      <c r="AB293" s="3">
        <f t="shared" si="62"/>
        <v>2020</v>
      </c>
      <c r="AC293" s="3">
        <f t="shared" si="63"/>
        <v>2024</v>
      </c>
      <c r="AD293" s="7">
        <f t="shared" ca="1" si="64"/>
        <v>4.0055555555555555</v>
      </c>
      <c r="AE293" s="7" t="str">
        <f t="shared" ca="1" si="69"/>
        <v>&gt; 4</v>
      </c>
      <c r="AF293" s="5">
        <v>33070</v>
      </c>
      <c r="AG293" s="8">
        <f t="shared" ca="1" si="65"/>
        <v>34.279452054794518</v>
      </c>
      <c r="AH293" s="7" t="str">
        <f t="shared" ca="1" si="66"/>
        <v>&gt;25&lt; 35</v>
      </c>
      <c r="AI293" s="9">
        <v>16021501</v>
      </c>
      <c r="AJ293" s="10" t="s">
        <v>159</v>
      </c>
      <c r="AK293" s="9" t="s">
        <v>1144</v>
      </c>
      <c r="AL293" s="5">
        <v>38988</v>
      </c>
      <c r="AM293" s="3" t="s">
        <v>93</v>
      </c>
      <c r="AN293" s="3" t="s">
        <v>65</v>
      </c>
      <c r="AO293" s="3"/>
      <c r="AQ293" s="11">
        <v>3</v>
      </c>
      <c r="AR293" s="11">
        <v>1</v>
      </c>
      <c r="AS293" s="12">
        <f t="shared" si="67"/>
        <v>44484.25</v>
      </c>
      <c r="AT293" s="11" t="s">
        <v>135</v>
      </c>
      <c r="AU293" s="9">
        <v>3.1930000000000001</v>
      </c>
      <c r="AV293" s="14">
        <v>17</v>
      </c>
      <c r="AW293" s="15" t="s">
        <v>169</v>
      </c>
      <c r="AX293" s="16" t="s">
        <v>1145</v>
      </c>
      <c r="AY293" s="14">
        <v>65</v>
      </c>
      <c r="AZ293" s="11" t="s">
        <v>171</v>
      </c>
      <c r="BA293" s="17" t="str">
        <f t="shared" si="68"/>
        <v>17001000000291896565</v>
      </c>
      <c r="BB293" s="26">
        <f t="shared" si="70"/>
        <v>20</v>
      </c>
      <c r="BC293" s="11" t="s">
        <v>1146</v>
      </c>
      <c r="BD293" s="11" t="s">
        <v>452</v>
      </c>
      <c r="BE293" s="11">
        <v>2021</v>
      </c>
      <c r="BF293" s="5"/>
      <c r="BG293" s="27">
        <v>23482093</v>
      </c>
      <c r="BH293" s="27">
        <v>51690824</v>
      </c>
      <c r="BI293" s="27"/>
      <c r="BJ293" s="11" t="s">
        <v>300</v>
      </c>
      <c r="BK293" s="11" t="str">
        <f t="shared" si="71"/>
        <v>B-</v>
      </c>
      <c r="BL293" s="11"/>
    </row>
    <row r="294" spans="1:64" x14ac:dyDescent="0.25">
      <c r="A294" s="3" t="s">
        <v>74</v>
      </c>
      <c r="B294" s="4">
        <v>293</v>
      </c>
      <c r="C294" s="3" t="s">
        <v>87</v>
      </c>
      <c r="D294" s="3" t="s">
        <v>7264</v>
      </c>
      <c r="E294" s="3" t="s">
        <v>7311</v>
      </c>
      <c r="F294" s="3"/>
      <c r="G294" s="3"/>
      <c r="H294" s="3"/>
      <c r="I294" s="3"/>
      <c r="J294" s="3" t="s">
        <v>228</v>
      </c>
      <c r="K294" s="3" t="s">
        <v>123</v>
      </c>
      <c r="L294" s="3" t="s">
        <v>77</v>
      </c>
      <c r="M294" s="3" t="s">
        <v>158</v>
      </c>
      <c r="N294" s="5">
        <v>44119</v>
      </c>
      <c r="P294" s="3">
        <f t="shared" ca="1" si="72"/>
        <v>-1235</v>
      </c>
      <c r="Q294" s="5">
        <v>44345</v>
      </c>
      <c r="R294" s="3" t="s">
        <v>442</v>
      </c>
      <c r="T294" s="3" t="s">
        <v>131</v>
      </c>
      <c r="U294" s="3" t="str">
        <f t="shared" si="60"/>
        <v>Contractuel</v>
      </c>
      <c r="V294" s="5">
        <v>44287</v>
      </c>
      <c r="W294" s="5">
        <v>44347</v>
      </c>
      <c r="Z294" s="5">
        <v>44119</v>
      </c>
      <c r="AA294" s="3">
        <f t="shared" si="61"/>
        <v>10</v>
      </c>
      <c r="AB294" s="3">
        <f t="shared" si="62"/>
        <v>2020</v>
      </c>
      <c r="AC294" s="3">
        <f t="shared" si="63"/>
        <v>2024</v>
      </c>
      <c r="AD294" s="7">
        <f t="shared" ca="1" si="64"/>
        <v>4.0055555555555555</v>
      </c>
      <c r="AE294" s="7" t="str">
        <f t="shared" ca="1" si="69"/>
        <v>&gt; 4</v>
      </c>
      <c r="AF294" s="5">
        <v>35640</v>
      </c>
      <c r="AG294" s="8">
        <f t="shared" ca="1" si="65"/>
        <v>27.238356164383561</v>
      </c>
      <c r="AH294" s="7" t="str">
        <f t="shared" ca="1" si="66"/>
        <v>&gt;25&lt; 35</v>
      </c>
      <c r="AI294" s="9">
        <v>17284339</v>
      </c>
      <c r="AJ294" s="10" t="s">
        <v>70</v>
      </c>
      <c r="AK294" s="9">
        <v>11657608</v>
      </c>
      <c r="AL294" s="5">
        <v>42321</v>
      </c>
      <c r="AM294" s="3" t="s">
        <v>93</v>
      </c>
      <c r="AN294" s="3" t="s">
        <v>94</v>
      </c>
      <c r="AO294" s="3"/>
      <c r="AQ294" s="11">
        <v>3</v>
      </c>
      <c r="AR294" s="11">
        <v>1</v>
      </c>
      <c r="AS294" s="12">
        <f t="shared" si="67"/>
        <v>44484.25</v>
      </c>
      <c r="AT294" s="11" t="s">
        <v>135</v>
      </c>
      <c r="AU294" s="9">
        <v>3.1930000000000001</v>
      </c>
      <c r="AV294" s="14">
        <v>17</v>
      </c>
      <c r="AW294" s="15" t="s">
        <v>169</v>
      </c>
      <c r="AX294" s="16" t="s">
        <v>1147</v>
      </c>
      <c r="AY294" s="14">
        <v>31</v>
      </c>
      <c r="AZ294" s="11" t="s">
        <v>171</v>
      </c>
      <c r="BA294" s="17" t="str">
        <f t="shared" si="68"/>
        <v>17001000000265675331</v>
      </c>
      <c r="BB294" s="26">
        <f t="shared" si="70"/>
        <v>20</v>
      </c>
      <c r="BC294" s="11" t="s">
        <v>1148</v>
      </c>
      <c r="BD294" s="11" t="s">
        <v>100</v>
      </c>
      <c r="BE294" s="11">
        <v>1095</v>
      </c>
      <c r="BF294" s="5"/>
      <c r="BG294" s="27">
        <v>26915199</v>
      </c>
      <c r="BH294" s="27">
        <v>20040984</v>
      </c>
      <c r="BI294" s="27"/>
      <c r="BJ294" s="11" t="s">
        <v>320</v>
      </c>
      <c r="BK294" s="11" t="str">
        <f t="shared" si="71"/>
        <v>B-</v>
      </c>
      <c r="BL294" s="11"/>
    </row>
    <row r="295" spans="1:64" x14ac:dyDescent="0.25">
      <c r="A295" s="3" t="s">
        <v>74</v>
      </c>
      <c r="B295" s="4">
        <v>294</v>
      </c>
      <c r="C295" s="3" t="s">
        <v>87</v>
      </c>
      <c r="D295" s="3" t="s">
        <v>7562</v>
      </c>
      <c r="E295" s="3" t="s">
        <v>7481</v>
      </c>
      <c r="F295" s="3"/>
      <c r="G295" s="3"/>
      <c r="H295" s="3"/>
      <c r="I295" s="3"/>
      <c r="J295" s="3"/>
      <c r="K295" s="3" t="s">
        <v>123</v>
      </c>
      <c r="L295" s="3" t="s">
        <v>77</v>
      </c>
      <c r="M295" s="3" t="s">
        <v>158</v>
      </c>
      <c r="N295" s="5">
        <v>43904</v>
      </c>
      <c r="P295" s="3">
        <f t="shared" ca="1" si="72"/>
        <v>-1631</v>
      </c>
      <c r="Q295" s="5">
        <v>43952</v>
      </c>
      <c r="R295" s="3" t="s">
        <v>289</v>
      </c>
      <c r="T295" s="3" t="s">
        <v>131</v>
      </c>
      <c r="U295" s="3" t="str">
        <f t="shared" si="60"/>
        <v>Contractuel</v>
      </c>
      <c r="V295" s="5">
        <v>43904</v>
      </c>
      <c r="W295" s="5">
        <v>43951</v>
      </c>
      <c r="Z295" s="5">
        <v>43904</v>
      </c>
      <c r="AA295" s="3">
        <f t="shared" si="61"/>
        <v>3</v>
      </c>
      <c r="AB295" s="3">
        <f t="shared" si="62"/>
        <v>2020</v>
      </c>
      <c r="AC295" s="3">
        <f t="shared" si="63"/>
        <v>2024</v>
      </c>
      <c r="AD295" s="7">
        <f t="shared" ca="1" si="64"/>
        <v>4.5916666666666668</v>
      </c>
      <c r="AE295" s="7" t="str">
        <f t="shared" ca="1" si="69"/>
        <v>&gt; 4</v>
      </c>
      <c r="AF295" s="5">
        <v>34814</v>
      </c>
      <c r="AG295" s="8">
        <f t="shared" ca="1" si="65"/>
        <v>29.5013698630137</v>
      </c>
      <c r="AH295" s="7" t="str">
        <f t="shared" ca="1" si="66"/>
        <v>&gt;25&lt; 35</v>
      </c>
      <c r="AI295" s="9">
        <v>17330181</v>
      </c>
      <c r="AJ295" s="10" t="s">
        <v>70</v>
      </c>
      <c r="AK295" s="9">
        <v>11656782</v>
      </c>
      <c r="AL295" s="5">
        <v>42255</v>
      </c>
      <c r="AM295" s="3" t="s">
        <v>93</v>
      </c>
      <c r="AN295" s="3" t="s">
        <v>94</v>
      </c>
      <c r="AO295" s="3"/>
      <c r="AQ295" s="11">
        <v>3</v>
      </c>
      <c r="AR295" s="11">
        <v>1</v>
      </c>
      <c r="AS295" s="12">
        <f t="shared" si="67"/>
        <v>44269.25</v>
      </c>
      <c r="AT295" s="11" t="s">
        <v>135</v>
      </c>
      <c r="AU295" s="9">
        <v>3.1930000000000001</v>
      </c>
      <c r="AV295" s="14">
        <v>17</v>
      </c>
      <c r="AW295" s="15" t="s">
        <v>169</v>
      </c>
      <c r="AX295" s="16" t="s">
        <v>1149</v>
      </c>
      <c r="AY295" s="14">
        <v>83</v>
      </c>
      <c r="AZ295" s="11" t="s">
        <v>171</v>
      </c>
      <c r="BA295" s="17" t="str">
        <f t="shared" si="68"/>
        <v>17001000000265657483</v>
      </c>
      <c r="BB295" s="26">
        <f t="shared" si="70"/>
        <v>20</v>
      </c>
      <c r="BC295" s="11" t="s">
        <v>1150</v>
      </c>
      <c r="BD295" s="11" t="s">
        <v>100</v>
      </c>
      <c r="BE295" s="11">
        <v>1095</v>
      </c>
      <c r="BF295" s="5"/>
      <c r="BG295" s="27">
        <v>52044918</v>
      </c>
      <c r="BH295" s="27">
        <v>26516585</v>
      </c>
      <c r="BI295" s="27"/>
      <c r="BJ295" s="11" t="s">
        <v>320</v>
      </c>
      <c r="BK295" s="11" t="str">
        <f t="shared" si="71"/>
        <v>-</v>
      </c>
      <c r="BL295" s="11"/>
    </row>
    <row r="296" spans="1:64" x14ac:dyDescent="0.25">
      <c r="A296" s="3" t="s">
        <v>74</v>
      </c>
      <c r="B296" s="4">
        <v>295</v>
      </c>
      <c r="C296" s="3" t="s">
        <v>87</v>
      </c>
      <c r="D296" s="3" t="s">
        <v>7563</v>
      </c>
      <c r="E296" s="3" t="s">
        <v>7428</v>
      </c>
      <c r="F296" s="3"/>
      <c r="G296" s="3"/>
      <c r="H296" s="3"/>
      <c r="I296" s="3"/>
      <c r="J296" s="3"/>
      <c r="K296" s="3" t="s">
        <v>123</v>
      </c>
      <c r="L296" s="3" t="s">
        <v>77</v>
      </c>
      <c r="M296" s="3" t="s">
        <v>158</v>
      </c>
      <c r="N296" s="5">
        <v>43906</v>
      </c>
      <c r="P296" s="3">
        <f t="shared" ca="1" si="72"/>
        <v>-1631</v>
      </c>
      <c r="Q296" s="5">
        <v>43952</v>
      </c>
      <c r="R296" s="3" t="s">
        <v>289</v>
      </c>
      <c r="T296" s="3" t="s">
        <v>131</v>
      </c>
      <c r="U296" s="3" t="str">
        <f t="shared" si="60"/>
        <v>Contractuel</v>
      </c>
      <c r="V296" s="5">
        <v>43906</v>
      </c>
      <c r="W296" s="5">
        <v>43951</v>
      </c>
      <c r="Z296" s="5">
        <v>43906</v>
      </c>
      <c r="AA296" s="3">
        <f t="shared" si="61"/>
        <v>3</v>
      </c>
      <c r="AB296" s="3">
        <f t="shared" si="62"/>
        <v>2020</v>
      </c>
      <c r="AC296" s="3">
        <f t="shared" si="63"/>
        <v>2024</v>
      </c>
      <c r="AD296" s="7">
        <f t="shared" ca="1" si="64"/>
        <v>4.5861111111111112</v>
      </c>
      <c r="AE296" s="7" t="str">
        <f t="shared" ca="1" si="69"/>
        <v>&gt; 4</v>
      </c>
      <c r="AF296" s="5">
        <v>33605</v>
      </c>
      <c r="AG296" s="8">
        <f t="shared" ca="1" si="65"/>
        <v>32.813698630136983</v>
      </c>
      <c r="AH296" s="7" t="str">
        <f t="shared" ca="1" si="66"/>
        <v>&gt;25&lt; 35</v>
      </c>
      <c r="AI296" s="9">
        <v>16828186</v>
      </c>
      <c r="AJ296" s="10" t="s">
        <v>159</v>
      </c>
      <c r="AK296" s="9" t="s">
        <v>1151</v>
      </c>
      <c r="AL296" s="5">
        <v>41545</v>
      </c>
      <c r="AM296" s="3" t="s">
        <v>93</v>
      </c>
      <c r="AN296" s="3" t="s">
        <v>94</v>
      </c>
      <c r="AO296" s="3"/>
      <c r="AQ296" s="11">
        <v>3</v>
      </c>
      <c r="AR296" s="11">
        <v>1</v>
      </c>
      <c r="AS296" s="12">
        <f t="shared" si="67"/>
        <v>44271.25</v>
      </c>
      <c r="AT296" s="11" t="s">
        <v>135</v>
      </c>
      <c r="AU296" s="9">
        <v>3.1930000000000001</v>
      </c>
      <c r="AV296" s="14">
        <v>17</v>
      </c>
      <c r="AW296" s="15">
        <v>20600</v>
      </c>
      <c r="AX296" s="16" t="s">
        <v>1152</v>
      </c>
      <c r="AY296" s="14">
        <v>69</v>
      </c>
      <c r="AZ296" s="11" t="s">
        <v>171</v>
      </c>
      <c r="BA296" s="17" t="str">
        <f t="shared" si="68"/>
        <v>17206000000227746769</v>
      </c>
      <c r="BB296" s="26">
        <f t="shared" si="70"/>
        <v>20</v>
      </c>
      <c r="BC296" s="11" t="s">
        <v>1153</v>
      </c>
      <c r="BD296" s="11" t="s">
        <v>547</v>
      </c>
      <c r="BF296" s="5"/>
      <c r="BG296" s="27">
        <v>50944672</v>
      </c>
      <c r="BH296" s="27">
        <v>96101244</v>
      </c>
      <c r="BI296" s="27"/>
      <c r="BJ296" s="11" t="s">
        <v>396</v>
      </c>
      <c r="BK296" s="11" t="str">
        <f t="shared" si="71"/>
        <v>-</v>
      </c>
      <c r="BL296" s="11"/>
    </row>
    <row r="297" spans="1:64" x14ac:dyDescent="0.25">
      <c r="A297" s="3" t="s">
        <v>74</v>
      </c>
      <c r="B297" s="4">
        <v>296</v>
      </c>
      <c r="C297" s="3" t="s">
        <v>140</v>
      </c>
      <c r="D297" s="3" t="s">
        <v>7312</v>
      </c>
      <c r="E297" s="3" t="s">
        <v>7350</v>
      </c>
      <c r="F297" s="3"/>
      <c r="G297" s="3"/>
      <c r="H297" s="3"/>
      <c r="I297" s="3"/>
      <c r="J297" s="3"/>
      <c r="K297" s="3" t="s">
        <v>123</v>
      </c>
      <c r="L297" s="3" t="s">
        <v>77</v>
      </c>
      <c r="M297" s="3" t="s">
        <v>158</v>
      </c>
      <c r="N297" s="5">
        <v>43906</v>
      </c>
      <c r="P297" s="3">
        <f t="shared" ca="1" si="72"/>
        <v>-1631</v>
      </c>
      <c r="Q297" s="5">
        <v>43952</v>
      </c>
      <c r="R297" s="3" t="s">
        <v>289</v>
      </c>
      <c r="T297" s="3" t="s">
        <v>131</v>
      </c>
      <c r="U297" s="3" t="str">
        <f t="shared" si="60"/>
        <v>Contractuel</v>
      </c>
      <c r="V297" s="5">
        <v>43906</v>
      </c>
      <c r="W297" s="5">
        <v>43951</v>
      </c>
      <c r="Z297" s="5">
        <v>43906</v>
      </c>
      <c r="AA297" s="3">
        <f t="shared" si="61"/>
        <v>3</v>
      </c>
      <c r="AB297" s="3">
        <f t="shared" si="62"/>
        <v>2020</v>
      </c>
      <c r="AC297" s="3">
        <f t="shared" si="63"/>
        <v>2024</v>
      </c>
      <c r="AD297" s="7">
        <f t="shared" ca="1" si="64"/>
        <v>4.5861111111111112</v>
      </c>
      <c r="AE297" s="7" t="str">
        <f t="shared" ca="1" si="69"/>
        <v>&gt; 4</v>
      </c>
      <c r="AF297" s="5">
        <v>33067</v>
      </c>
      <c r="AG297" s="8">
        <f t="shared" ca="1" si="65"/>
        <v>34.287671232876711</v>
      </c>
      <c r="AH297" s="7" t="str">
        <f t="shared" ca="1" si="66"/>
        <v>&gt;25&lt; 35</v>
      </c>
      <c r="AI297" s="9">
        <v>16027894</v>
      </c>
      <c r="AJ297" s="10" t="s">
        <v>79</v>
      </c>
      <c r="AK297" s="9" t="s">
        <v>1154</v>
      </c>
      <c r="AL297" s="5">
        <v>43838</v>
      </c>
      <c r="AM297" s="3" t="s">
        <v>93</v>
      </c>
      <c r="AN297" s="3" t="s">
        <v>65</v>
      </c>
      <c r="AO297" s="3">
        <v>1</v>
      </c>
      <c r="AQ297" s="11">
        <v>3</v>
      </c>
      <c r="AR297" s="11">
        <v>1</v>
      </c>
      <c r="AS297" s="12">
        <f t="shared" si="67"/>
        <v>44271.25</v>
      </c>
      <c r="AT297" s="11" t="s">
        <v>135</v>
      </c>
      <c r="AU297" s="9">
        <v>3.1930000000000001</v>
      </c>
      <c r="AV297" s="14" t="s">
        <v>62</v>
      </c>
      <c r="AW297" s="15" t="s">
        <v>1155</v>
      </c>
      <c r="AX297" s="16">
        <v>11130199236</v>
      </c>
      <c r="AY297" s="14">
        <v>87</v>
      </c>
      <c r="AZ297" s="11" t="s">
        <v>85</v>
      </c>
      <c r="BA297" s="17" t="str">
        <f t="shared" si="68"/>
        <v>01049091113019923687</v>
      </c>
      <c r="BB297" s="26">
        <f t="shared" si="70"/>
        <v>20</v>
      </c>
      <c r="BC297" s="11" t="s">
        <v>1156</v>
      </c>
      <c r="BD297" s="11" t="s">
        <v>73</v>
      </c>
      <c r="BE297" s="11"/>
      <c r="BF297" s="5"/>
      <c r="BG297" s="27">
        <v>99871682</v>
      </c>
      <c r="BH297" s="27">
        <v>96704040</v>
      </c>
      <c r="BI297" s="27"/>
      <c r="BJ297" s="11" t="s">
        <v>396</v>
      </c>
      <c r="BK297" s="11" t="str">
        <f t="shared" si="71"/>
        <v>-</v>
      </c>
      <c r="BL297" s="11"/>
    </row>
    <row r="298" spans="1:64" x14ac:dyDescent="0.25">
      <c r="A298" s="3" t="s">
        <v>74</v>
      </c>
      <c r="B298" s="4">
        <v>297</v>
      </c>
      <c r="C298" s="3" t="s">
        <v>87</v>
      </c>
      <c r="D298" s="3" t="s">
        <v>7564</v>
      </c>
      <c r="E298" s="3" t="s">
        <v>7459</v>
      </c>
      <c r="F298" s="3"/>
      <c r="G298" s="3"/>
      <c r="H298" s="3"/>
      <c r="I298" s="3"/>
      <c r="J298" s="3"/>
      <c r="K298" s="3" t="s">
        <v>76</v>
      </c>
      <c r="L298" s="3" t="s">
        <v>77</v>
      </c>
      <c r="M298" s="3" t="s">
        <v>158</v>
      </c>
      <c r="N298" s="5">
        <v>43906</v>
      </c>
      <c r="P298" s="3">
        <f t="shared" ca="1" si="72"/>
        <v>-1539</v>
      </c>
      <c r="Q298" s="5">
        <v>44013</v>
      </c>
      <c r="R298" s="3" t="s">
        <v>133</v>
      </c>
      <c r="T298" s="3" t="s">
        <v>131</v>
      </c>
      <c r="U298" s="3" t="str">
        <f t="shared" si="60"/>
        <v>Contractuel</v>
      </c>
      <c r="V298" s="5">
        <v>44013</v>
      </c>
      <c r="W298" s="5">
        <v>44043</v>
      </c>
      <c r="Z298" s="5">
        <v>43906</v>
      </c>
      <c r="AA298" s="3">
        <f t="shared" si="61"/>
        <v>3</v>
      </c>
      <c r="AB298" s="3">
        <f t="shared" si="62"/>
        <v>2020</v>
      </c>
      <c r="AC298" s="3">
        <f t="shared" si="63"/>
        <v>2024</v>
      </c>
      <c r="AD298" s="7">
        <f t="shared" ca="1" si="64"/>
        <v>4.5861111111111112</v>
      </c>
      <c r="AE298" s="7" t="str">
        <f t="shared" ca="1" si="69"/>
        <v>&gt; 4</v>
      </c>
      <c r="AF298" s="5">
        <v>33924</v>
      </c>
      <c r="AG298" s="8">
        <f t="shared" ca="1" si="65"/>
        <v>31.93972602739726</v>
      </c>
      <c r="AH298" s="7" t="str">
        <f t="shared" ca="1" si="66"/>
        <v>&gt;25&lt; 35</v>
      </c>
      <c r="AI298" s="9">
        <v>16823303</v>
      </c>
      <c r="AJ298" s="10" t="s">
        <v>62</v>
      </c>
      <c r="AK298" s="9" t="s">
        <v>1157</v>
      </c>
      <c r="AL298" s="5">
        <v>43846</v>
      </c>
      <c r="AM298" s="3" t="s">
        <v>93</v>
      </c>
      <c r="AN298" s="3" t="s">
        <v>94</v>
      </c>
      <c r="AO298" s="3"/>
      <c r="AQ298" s="11">
        <v>3</v>
      </c>
      <c r="AR298" s="11">
        <v>1</v>
      </c>
      <c r="AS298" s="12">
        <f t="shared" si="67"/>
        <v>44271.25</v>
      </c>
      <c r="AT298" s="11" t="s">
        <v>135</v>
      </c>
      <c r="AU298" s="9">
        <v>3.2549999999999999</v>
      </c>
      <c r="AV298" s="14" t="s">
        <v>67</v>
      </c>
      <c r="AW298" s="15" t="s">
        <v>1158</v>
      </c>
      <c r="AX298" s="16">
        <v>20620025408</v>
      </c>
      <c r="AY298" s="14">
        <v>15</v>
      </c>
      <c r="AZ298" s="11" t="s">
        <v>71</v>
      </c>
      <c r="BA298" s="17" t="str">
        <f t="shared" si="68"/>
        <v>08034012062002540815</v>
      </c>
      <c r="BB298" s="26">
        <f t="shared" si="70"/>
        <v>20</v>
      </c>
      <c r="BC298" s="11" t="s">
        <v>1159</v>
      </c>
      <c r="BD298" s="11" t="s">
        <v>388</v>
      </c>
      <c r="BF298" s="5"/>
      <c r="BG298" s="27">
        <v>25285081</v>
      </c>
      <c r="BH298" s="27">
        <v>99666745</v>
      </c>
      <c r="BI298" s="27"/>
      <c r="BJ298" s="11"/>
      <c r="BK298" s="11" t="str">
        <f t="shared" si="71"/>
        <v>-</v>
      </c>
      <c r="BL298" s="11"/>
    </row>
    <row r="299" spans="1:64" x14ac:dyDescent="0.25">
      <c r="A299" s="3" t="s">
        <v>56</v>
      </c>
      <c r="B299" s="4">
        <v>298</v>
      </c>
      <c r="C299" s="3" t="s">
        <v>87</v>
      </c>
      <c r="D299" s="3" t="s">
        <v>7552</v>
      </c>
      <c r="E299" s="3" t="s">
        <v>7565</v>
      </c>
      <c r="F299" s="3"/>
      <c r="G299" s="3"/>
      <c r="H299" s="36"/>
      <c r="I299" s="3" t="s">
        <v>156</v>
      </c>
      <c r="J299" s="3" t="s">
        <v>157</v>
      </c>
      <c r="K299" s="3" t="s">
        <v>76</v>
      </c>
      <c r="L299" s="3" t="s">
        <v>77</v>
      </c>
      <c r="M299" s="3" t="s">
        <v>158</v>
      </c>
      <c r="N299" s="5">
        <v>43906</v>
      </c>
      <c r="O299" s="56">
        <v>45321</v>
      </c>
      <c r="P299" s="3"/>
      <c r="Q299" s="5"/>
      <c r="R299" s="3"/>
      <c r="S299" s="5"/>
      <c r="T299" s="6" t="s">
        <v>61</v>
      </c>
      <c r="U299" s="3" t="str">
        <f t="shared" si="60"/>
        <v>Titulaire</v>
      </c>
      <c r="V299" s="5">
        <v>45231</v>
      </c>
      <c r="W299" s="5">
        <v>45322</v>
      </c>
      <c r="Z299" s="5">
        <v>43906</v>
      </c>
      <c r="AA299" s="3">
        <f t="shared" si="61"/>
        <v>3</v>
      </c>
      <c r="AB299" s="3">
        <f t="shared" si="62"/>
        <v>2020</v>
      </c>
      <c r="AC299" s="3">
        <f t="shared" si="63"/>
        <v>2024</v>
      </c>
      <c r="AD299" s="7">
        <f t="shared" ca="1" si="64"/>
        <v>4.5861111111111112</v>
      </c>
      <c r="AE299" s="7" t="str">
        <f t="shared" ca="1" si="69"/>
        <v>&gt; 4</v>
      </c>
      <c r="AF299" s="5">
        <v>36515</v>
      </c>
      <c r="AG299" s="8">
        <f t="shared" ca="1" si="65"/>
        <v>24.841095890410958</v>
      </c>
      <c r="AH299" s="7" t="str">
        <f t="shared" ca="1" si="66"/>
        <v>&lt; 25</v>
      </c>
      <c r="AI299" s="9">
        <v>17133888</v>
      </c>
      <c r="AJ299" s="10" t="s">
        <v>126</v>
      </c>
      <c r="AK299" s="9">
        <v>14329286</v>
      </c>
      <c r="AL299" s="5">
        <v>43130</v>
      </c>
      <c r="AM299" s="3" t="s">
        <v>93</v>
      </c>
      <c r="AN299" s="3" t="s">
        <v>94</v>
      </c>
      <c r="AO299" s="3"/>
      <c r="AQ299">
        <v>5</v>
      </c>
      <c r="AR299" s="11">
        <v>3</v>
      </c>
      <c r="AS299" s="12">
        <f t="shared" si="67"/>
        <v>45001.75</v>
      </c>
      <c r="AT299" s="11" t="s">
        <v>135</v>
      </c>
      <c r="AU299" s="13">
        <v>3.383</v>
      </c>
      <c r="AV299" s="14" t="s">
        <v>195</v>
      </c>
      <c r="AW299" s="15" t="s">
        <v>169</v>
      </c>
      <c r="AX299" s="16" t="s">
        <v>1160</v>
      </c>
      <c r="AY299" s="14" t="s">
        <v>1161</v>
      </c>
      <c r="AZ299" s="11" t="s">
        <v>171</v>
      </c>
      <c r="BA299" s="17" t="str">
        <f t="shared" si="68"/>
        <v>17001000000263223171</v>
      </c>
      <c r="BB299" s="26">
        <f t="shared" si="70"/>
        <v>20</v>
      </c>
      <c r="BC299" s="19" t="s">
        <v>1162</v>
      </c>
      <c r="BD299" s="20" t="s">
        <v>388</v>
      </c>
      <c r="BF299" s="5"/>
      <c r="BG299" s="21">
        <v>23978004</v>
      </c>
      <c r="BH299" s="21">
        <v>99820874</v>
      </c>
      <c r="BI299" s="27"/>
      <c r="BJ299" s="11" t="s">
        <v>1163</v>
      </c>
      <c r="BK299" s="11" t="str">
        <f t="shared" si="71"/>
        <v>A-</v>
      </c>
      <c r="BL299" s="11" t="s">
        <v>167</v>
      </c>
    </row>
    <row r="300" spans="1:64" x14ac:dyDescent="0.25">
      <c r="A300" s="3" t="s">
        <v>74</v>
      </c>
      <c r="B300" s="4">
        <v>299</v>
      </c>
      <c r="C300" s="3" t="s">
        <v>87</v>
      </c>
      <c r="D300" s="3" t="s">
        <v>7566</v>
      </c>
      <c r="E300" s="3" t="s">
        <v>7250</v>
      </c>
      <c r="F300" s="3"/>
      <c r="G300" s="3"/>
      <c r="K300" s="3" t="s">
        <v>76</v>
      </c>
      <c r="L300" s="3" t="s">
        <v>77</v>
      </c>
      <c r="M300" s="3" t="s">
        <v>426</v>
      </c>
      <c r="N300" s="5">
        <v>43907</v>
      </c>
      <c r="P300" s="3" t="str">
        <f t="shared" ca="1" si="72"/>
        <v/>
      </c>
      <c r="Q300" s="5">
        <v>44007</v>
      </c>
      <c r="R300" s="3" t="s">
        <v>78</v>
      </c>
      <c r="T300" s="3" t="s">
        <v>317</v>
      </c>
      <c r="U300" s="3" t="str">
        <f t="shared" si="60"/>
        <v>Contractuel</v>
      </c>
      <c r="X300" s="5">
        <v>43900</v>
      </c>
      <c r="Y300" s="5">
        <v>44048</v>
      </c>
      <c r="AA300" s="3">
        <f t="shared" si="61"/>
        <v>3</v>
      </c>
      <c r="AB300" s="3">
        <f t="shared" si="62"/>
        <v>2020</v>
      </c>
      <c r="AC300" s="3">
        <f t="shared" si="63"/>
        <v>2024</v>
      </c>
      <c r="AD300" s="7">
        <f t="shared" ca="1" si="64"/>
        <v>4.583333333333333</v>
      </c>
      <c r="AE300" s="7" t="str">
        <f t="shared" ca="1" si="69"/>
        <v>&gt; 4</v>
      </c>
      <c r="AF300" s="5">
        <v>33413</v>
      </c>
      <c r="AG300" s="8">
        <f t="shared" ca="1" si="65"/>
        <v>33.339726027397262</v>
      </c>
      <c r="AH300" s="7" t="str">
        <f t="shared" ca="1" si="66"/>
        <v>&gt;25&lt; 35</v>
      </c>
      <c r="AI300" s="9"/>
      <c r="AJ300" s="34"/>
      <c r="AK300" s="9" t="s">
        <v>1164</v>
      </c>
      <c r="AL300" s="5">
        <v>42240</v>
      </c>
      <c r="AM300" s="3" t="s">
        <v>93</v>
      </c>
      <c r="AN300" s="3" t="s">
        <v>94</v>
      </c>
      <c r="AO300" s="3"/>
      <c r="AQ300" s="11">
        <v>3</v>
      </c>
      <c r="AR300" s="11">
        <v>1</v>
      </c>
      <c r="AS300" s="12">
        <f t="shared" si="67"/>
        <v>44272.25</v>
      </c>
      <c r="AT300" s="11" t="s">
        <v>135</v>
      </c>
      <c r="AU300" s="9">
        <v>1.923</v>
      </c>
      <c r="AV300" s="14">
        <v>17</v>
      </c>
      <c r="AW300" s="15" t="s">
        <v>169</v>
      </c>
      <c r="AX300" s="16" t="s">
        <v>1165</v>
      </c>
      <c r="AY300" s="14">
        <v>23</v>
      </c>
      <c r="AZ300" s="11" t="s">
        <v>171</v>
      </c>
      <c r="BA300" s="17" t="str">
        <f t="shared" si="68"/>
        <v>17001000000264252923</v>
      </c>
      <c r="BB300" s="26">
        <f t="shared" si="70"/>
        <v>20</v>
      </c>
      <c r="BC300" s="11" t="s">
        <v>1166</v>
      </c>
      <c r="BD300" s="11" t="s">
        <v>277</v>
      </c>
      <c r="BF300" s="5"/>
      <c r="BG300" s="27">
        <v>99595194</v>
      </c>
      <c r="BH300" s="27">
        <v>94630259</v>
      </c>
      <c r="BI300" s="27"/>
      <c r="BJ300" s="11" t="s">
        <v>828</v>
      </c>
      <c r="BK300" s="11" t="str">
        <f t="shared" si="71"/>
        <v>-</v>
      </c>
      <c r="BL300" s="11"/>
    </row>
    <row r="301" spans="1:64" x14ac:dyDescent="0.25">
      <c r="A301" s="3" t="s">
        <v>74</v>
      </c>
      <c r="B301" s="4">
        <v>300</v>
      </c>
      <c r="C301" s="3" t="s">
        <v>57</v>
      </c>
      <c r="D301" s="3" t="s">
        <v>7567</v>
      </c>
      <c r="E301" s="3" t="s">
        <v>7184</v>
      </c>
      <c r="F301" s="3"/>
      <c r="G301" s="3"/>
      <c r="K301" s="3" t="s">
        <v>76</v>
      </c>
      <c r="L301" s="3" t="s">
        <v>77</v>
      </c>
      <c r="M301" s="3" t="s">
        <v>426</v>
      </c>
      <c r="N301" s="5">
        <v>44076</v>
      </c>
      <c r="P301" s="3">
        <f ca="1">IF(Y301="","",Y301-TODAY())</f>
        <v>-1311</v>
      </c>
      <c r="Q301" s="5">
        <v>44102</v>
      </c>
      <c r="R301" s="3" t="s">
        <v>133</v>
      </c>
      <c r="T301" s="3" t="s">
        <v>317</v>
      </c>
      <c r="U301" s="3" t="str">
        <f t="shared" si="60"/>
        <v>Contractuel</v>
      </c>
      <c r="V301" s="5"/>
      <c r="W301" s="5"/>
      <c r="X301" s="5">
        <v>43907</v>
      </c>
      <c r="Y301" s="5">
        <v>44271</v>
      </c>
      <c r="AA301" s="3">
        <f t="shared" si="61"/>
        <v>9</v>
      </c>
      <c r="AB301" s="3">
        <f t="shared" si="62"/>
        <v>2020</v>
      </c>
      <c r="AC301" s="3">
        <f t="shared" si="63"/>
        <v>2024</v>
      </c>
      <c r="AD301" s="7">
        <f t="shared" ca="1" si="64"/>
        <v>4.125</v>
      </c>
      <c r="AE301" s="7" t="str">
        <f t="shared" ca="1" si="69"/>
        <v>&gt; 4</v>
      </c>
      <c r="AF301" s="5">
        <v>35473</v>
      </c>
      <c r="AG301" s="8">
        <f t="shared" ca="1" si="65"/>
        <v>27.695890410958903</v>
      </c>
      <c r="AH301" s="7" t="str">
        <f t="shared" ca="1" si="66"/>
        <v>&gt;25&lt; 35</v>
      </c>
      <c r="AK301" s="9">
        <v>14262359</v>
      </c>
      <c r="AL301" s="5">
        <v>42102</v>
      </c>
      <c r="AM301" s="3" t="s">
        <v>64</v>
      </c>
      <c r="AN301" s="3" t="s">
        <v>94</v>
      </c>
      <c r="AO301" s="3"/>
      <c r="AP301" s="3" t="s">
        <v>1167</v>
      </c>
      <c r="AQ301" s="11">
        <v>3</v>
      </c>
      <c r="AR301" s="11">
        <v>1</v>
      </c>
      <c r="AS301" s="12">
        <f t="shared" si="67"/>
        <v>44441.25</v>
      </c>
      <c r="AT301" s="11" t="s">
        <v>135</v>
      </c>
      <c r="AU301" s="9">
        <v>2.1629999999999998</v>
      </c>
      <c r="AV301" s="14" t="s">
        <v>91</v>
      </c>
      <c r="AW301" s="15" t="s">
        <v>136</v>
      </c>
      <c r="AX301" s="16" t="s">
        <v>1168</v>
      </c>
      <c r="AY301" s="14">
        <v>96</v>
      </c>
      <c r="AZ301" s="11" t="s">
        <v>191</v>
      </c>
      <c r="BA301" s="17" t="str">
        <f t="shared" si="68"/>
        <v>05042000110501070996</v>
      </c>
      <c r="BB301" s="26">
        <f t="shared" si="70"/>
        <v>20</v>
      </c>
      <c r="BC301" s="11" t="s">
        <v>1169</v>
      </c>
      <c r="BD301" s="11" t="s">
        <v>277</v>
      </c>
      <c r="BF301" s="5"/>
      <c r="BG301" s="21">
        <v>52435067</v>
      </c>
      <c r="BH301" s="21">
        <v>28100913</v>
      </c>
      <c r="BI301" s="27"/>
      <c r="BJ301" s="11" t="s">
        <v>277</v>
      </c>
      <c r="BK301" s="11" t="str">
        <f t="shared" si="71"/>
        <v>-</v>
      </c>
      <c r="BL301" s="11"/>
    </row>
    <row r="302" spans="1:64" x14ac:dyDescent="0.25">
      <c r="A302" s="3" t="s">
        <v>74</v>
      </c>
      <c r="B302" s="4">
        <v>301</v>
      </c>
      <c r="C302" s="3" t="s">
        <v>140</v>
      </c>
      <c r="D302" s="3" t="s">
        <v>7542</v>
      </c>
      <c r="E302" s="3" t="s">
        <v>7250</v>
      </c>
      <c r="F302" s="3"/>
      <c r="G302" s="3"/>
      <c r="H302" s="3"/>
      <c r="J302" s="3" t="s">
        <v>157</v>
      </c>
      <c r="K302" s="3" t="s">
        <v>76</v>
      </c>
      <c r="L302" s="3" t="s">
        <v>77</v>
      </c>
      <c r="M302" s="3" t="s">
        <v>426</v>
      </c>
      <c r="N302" s="5">
        <v>44088</v>
      </c>
      <c r="P302" s="3">
        <f ca="1">IF(W302="","",W302-TODAY())</f>
        <v>-1082</v>
      </c>
      <c r="Q302" s="5">
        <v>44454</v>
      </c>
      <c r="R302" s="3" t="s">
        <v>78</v>
      </c>
      <c r="T302" s="3" t="s">
        <v>131</v>
      </c>
      <c r="U302" s="3" t="str">
        <f t="shared" si="60"/>
        <v>Contractuel</v>
      </c>
      <c r="V302" s="5">
        <v>44440</v>
      </c>
      <c r="W302" s="5">
        <v>44500</v>
      </c>
      <c r="Z302" s="5">
        <v>44088</v>
      </c>
      <c r="AA302" s="3">
        <f t="shared" si="61"/>
        <v>9</v>
      </c>
      <c r="AB302" s="3">
        <f t="shared" si="62"/>
        <v>2020</v>
      </c>
      <c r="AC302" s="3">
        <f t="shared" si="63"/>
        <v>2024</v>
      </c>
      <c r="AD302" s="7">
        <f t="shared" ca="1" si="64"/>
        <v>4.0916666666666668</v>
      </c>
      <c r="AE302" s="7" t="str">
        <f t="shared" ca="1" si="69"/>
        <v>&gt; 4</v>
      </c>
      <c r="AF302" s="5">
        <v>33591</v>
      </c>
      <c r="AG302" s="8">
        <f t="shared" ca="1" si="65"/>
        <v>32.852054794520548</v>
      </c>
      <c r="AH302" s="7" t="str">
        <f t="shared" ca="1" si="66"/>
        <v>&gt;25&lt; 35</v>
      </c>
      <c r="AI302" s="9">
        <v>16709553</v>
      </c>
      <c r="AJ302" s="10" t="s">
        <v>141</v>
      </c>
      <c r="AK302" s="9" t="s">
        <v>1170</v>
      </c>
      <c r="AL302" s="5">
        <v>40728</v>
      </c>
      <c r="AM302" s="3" t="s">
        <v>93</v>
      </c>
      <c r="AN302" s="3" t="s">
        <v>65</v>
      </c>
      <c r="AO302" s="3">
        <v>1</v>
      </c>
      <c r="AP302" s="3" t="s">
        <v>1167</v>
      </c>
      <c r="AQ302" s="11">
        <v>3</v>
      </c>
      <c r="AR302" s="11">
        <v>1</v>
      </c>
      <c r="AS302" s="12">
        <f t="shared" si="67"/>
        <v>44453.25</v>
      </c>
      <c r="AT302" s="11" t="s">
        <v>135</v>
      </c>
      <c r="AU302" s="9">
        <v>3.1930000000000001</v>
      </c>
      <c r="AV302" s="14">
        <v>17</v>
      </c>
      <c r="AW302" s="15" t="s">
        <v>169</v>
      </c>
      <c r="AX302" s="16" t="s">
        <v>1171</v>
      </c>
      <c r="AY302" s="14">
        <v>12</v>
      </c>
      <c r="AZ302" s="11" t="s">
        <v>171</v>
      </c>
      <c r="BA302" s="17" t="str">
        <f t="shared" si="68"/>
        <v>17001000000211750412</v>
      </c>
      <c r="BB302" s="26">
        <f t="shared" si="70"/>
        <v>20</v>
      </c>
      <c r="BC302" s="31" t="s">
        <v>1172</v>
      </c>
      <c r="BD302" s="11" t="s">
        <v>300</v>
      </c>
      <c r="BE302" s="11">
        <v>2021</v>
      </c>
      <c r="BF302" s="5"/>
      <c r="BG302" s="21">
        <v>26859213</v>
      </c>
      <c r="BH302" s="21">
        <v>29483311</v>
      </c>
      <c r="BI302" s="27"/>
      <c r="BJ302" s="11" t="s">
        <v>300</v>
      </c>
      <c r="BK302" s="11" t="str">
        <f t="shared" si="71"/>
        <v>A-</v>
      </c>
      <c r="BL302" s="11"/>
    </row>
    <row r="303" spans="1:64" x14ac:dyDescent="0.25">
      <c r="A303" s="3" t="s">
        <v>74</v>
      </c>
      <c r="B303" s="4">
        <v>302</v>
      </c>
      <c r="C303" s="3" t="s">
        <v>57</v>
      </c>
      <c r="D303" s="3" t="s">
        <v>7568</v>
      </c>
      <c r="E303" s="3" t="s">
        <v>7457</v>
      </c>
      <c r="F303" s="3"/>
      <c r="G303" s="3"/>
      <c r="J303" s="3"/>
      <c r="K303" s="3" t="s">
        <v>76</v>
      </c>
      <c r="L303" s="3" t="s">
        <v>77</v>
      </c>
      <c r="M303" s="3" t="s">
        <v>426</v>
      </c>
      <c r="N303" s="5">
        <v>44090</v>
      </c>
      <c r="P303" s="3">
        <f ca="1">IF(W303="","",W303-TODAY())</f>
        <v>-1296</v>
      </c>
      <c r="Q303" s="5">
        <v>44259</v>
      </c>
      <c r="R303" s="3" t="s">
        <v>133</v>
      </c>
      <c r="T303" s="3" t="s">
        <v>131</v>
      </c>
      <c r="U303" s="3" t="str">
        <f t="shared" si="60"/>
        <v>Contractuel</v>
      </c>
      <c r="V303" s="5">
        <v>44256</v>
      </c>
      <c r="W303" s="5">
        <v>44286</v>
      </c>
      <c r="Z303" s="5">
        <v>44090</v>
      </c>
      <c r="AA303" s="3">
        <f t="shared" si="61"/>
        <v>9</v>
      </c>
      <c r="AB303" s="3">
        <f t="shared" si="62"/>
        <v>2020</v>
      </c>
      <c r="AC303" s="3">
        <f t="shared" si="63"/>
        <v>2024</v>
      </c>
      <c r="AD303" s="7">
        <f t="shared" ca="1" si="64"/>
        <v>4.0861111111111112</v>
      </c>
      <c r="AE303" s="7" t="str">
        <f t="shared" ca="1" si="69"/>
        <v>&gt; 4</v>
      </c>
      <c r="AF303" s="5">
        <v>34313</v>
      </c>
      <c r="AG303" s="8">
        <f t="shared" ca="1" si="65"/>
        <v>30.873972602739727</v>
      </c>
      <c r="AH303" s="7" t="str">
        <f t="shared" ca="1" si="66"/>
        <v>&gt;25&lt; 35</v>
      </c>
      <c r="AI303" s="9">
        <v>17102064</v>
      </c>
      <c r="AJ303" s="10" t="s">
        <v>67</v>
      </c>
      <c r="AK303" s="9" t="s">
        <v>1173</v>
      </c>
      <c r="AL303" s="5">
        <v>43042</v>
      </c>
      <c r="AM303" s="3" t="s">
        <v>64</v>
      </c>
      <c r="AN303" s="3" t="s">
        <v>94</v>
      </c>
      <c r="AO303" s="3"/>
      <c r="AP303" s="3" t="s">
        <v>1167</v>
      </c>
      <c r="AQ303" s="11">
        <v>3</v>
      </c>
      <c r="AR303" s="11">
        <v>1</v>
      </c>
      <c r="AS303" s="12">
        <f t="shared" si="67"/>
        <v>44455.25</v>
      </c>
      <c r="AT303" s="11" t="s">
        <v>135</v>
      </c>
      <c r="AU303" s="9">
        <v>3.1930000000000001</v>
      </c>
      <c r="AV303" s="14" t="s">
        <v>79</v>
      </c>
      <c r="AW303" s="15" t="s">
        <v>1174</v>
      </c>
      <c r="AX303" s="16">
        <v>10048092118</v>
      </c>
      <c r="AY303" s="14">
        <v>39</v>
      </c>
      <c r="AZ303" s="11" t="s">
        <v>128</v>
      </c>
      <c r="BA303" s="17" t="str">
        <f t="shared" si="68"/>
        <v>04096181004809211839</v>
      </c>
      <c r="BB303" s="26">
        <f t="shared" si="70"/>
        <v>20</v>
      </c>
      <c r="BC303" s="11" t="s">
        <v>1175</v>
      </c>
      <c r="BD303" s="11" t="s">
        <v>1176</v>
      </c>
      <c r="BE303" s="11">
        <v>2040</v>
      </c>
      <c r="BF303" s="5"/>
      <c r="BG303" s="21">
        <v>54737355</v>
      </c>
      <c r="BH303" s="21">
        <v>97302802</v>
      </c>
      <c r="BI303" s="27"/>
      <c r="BJ303" s="11" t="s">
        <v>1177</v>
      </c>
      <c r="BK303" s="11" t="str">
        <f t="shared" si="71"/>
        <v>-</v>
      </c>
      <c r="BL303" s="11"/>
    </row>
    <row r="304" spans="1:64" x14ac:dyDescent="0.25">
      <c r="A304" s="3" t="s">
        <v>74</v>
      </c>
      <c r="B304" s="4">
        <v>303</v>
      </c>
      <c r="C304" s="3" t="s">
        <v>57</v>
      </c>
      <c r="D304" s="3" t="s">
        <v>7219</v>
      </c>
      <c r="E304" s="3" t="s">
        <v>7569</v>
      </c>
      <c r="F304" s="3"/>
      <c r="G304" s="3"/>
      <c r="H304" s="3"/>
      <c r="I304" s="3"/>
      <c r="J304" s="3" t="s">
        <v>157</v>
      </c>
      <c r="K304" s="3" t="s">
        <v>123</v>
      </c>
      <c r="L304" s="3" t="s">
        <v>77</v>
      </c>
      <c r="M304" s="3" t="s">
        <v>132</v>
      </c>
      <c r="N304" s="5">
        <v>44091</v>
      </c>
      <c r="P304" s="3">
        <f ca="1">IF(W304="","",W304-TODAY())</f>
        <v>-1021</v>
      </c>
      <c r="Q304" s="5">
        <v>44513</v>
      </c>
      <c r="R304" s="3" t="s">
        <v>1178</v>
      </c>
      <c r="T304" s="3" t="s">
        <v>131</v>
      </c>
      <c r="U304" s="3" t="str">
        <f t="shared" si="60"/>
        <v>Contractuel</v>
      </c>
      <c r="V304" s="5">
        <v>44501</v>
      </c>
      <c r="W304" s="5">
        <v>44561</v>
      </c>
      <c r="Z304" s="5">
        <v>44091</v>
      </c>
      <c r="AA304" s="3">
        <f t="shared" si="61"/>
        <v>9</v>
      </c>
      <c r="AB304" s="3">
        <f t="shared" si="62"/>
        <v>2020</v>
      </c>
      <c r="AC304" s="3">
        <f t="shared" si="63"/>
        <v>2024</v>
      </c>
      <c r="AD304" s="7">
        <f t="shared" ca="1" si="64"/>
        <v>4.083333333333333</v>
      </c>
      <c r="AE304" s="7" t="str">
        <f t="shared" ca="1" si="69"/>
        <v>&gt; 4</v>
      </c>
      <c r="AF304" s="5">
        <v>31143</v>
      </c>
      <c r="AG304" s="8">
        <f t="shared" ca="1" si="65"/>
        <v>39.558904109589044</v>
      </c>
      <c r="AH304" s="7" t="str">
        <f t="shared" ca="1" si="66"/>
        <v>&gt;35&lt; 45</v>
      </c>
      <c r="AI304" s="9">
        <v>12726291</v>
      </c>
      <c r="AJ304" s="10" t="s">
        <v>79</v>
      </c>
      <c r="AK304" s="9" t="s">
        <v>1179</v>
      </c>
      <c r="AL304" s="5">
        <v>40241</v>
      </c>
      <c r="AM304" s="3" t="s">
        <v>64</v>
      </c>
      <c r="AN304" s="3" t="s">
        <v>94</v>
      </c>
      <c r="AO304" s="3"/>
      <c r="AP304" s="3" t="s">
        <v>1180</v>
      </c>
      <c r="AQ304" s="11">
        <v>3</v>
      </c>
      <c r="AR304" s="11">
        <v>1</v>
      </c>
      <c r="AS304" s="12">
        <f t="shared" si="67"/>
        <v>44456.25</v>
      </c>
      <c r="AT304" s="11" t="s">
        <v>135</v>
      </c>
      <c r="AU304" s="9">
        <v>3.1930000000000001</v>
      </c>
      <c r="AV304" s="14">
        <v>17</v>
      </c>
      <c r="AW304" s="15" t="s">
        <v>169</v>
      </c>
      <c r="AX304" s="16" t="s">
        <v>1181</v>
      </c>
      <c r="AY304" s="14">
        <v>91</v>
      </c>
      <c r="AZ304" s="11" t="s">
        <v>171</v>
      </c>
      <c r="BA304" s="17" t="str">
        <f t="shared" si="68"/>
        <v>17001000000059140991</v>
      </c>
      <c r="BB304" s="26">
        <f t="shared" si="70"/>
        <v>20</v>
      </c>
      <c r="BC304" s="31" t="s">
        <v>215</v>
      </c>
      <c r="BD304" s="11" t="s">
        <v>100</v>
      </c>
      <c r="BE304" s="11">
        <v>2066</v>
      </c>
      <c r="BF304" s="5"/>
      <c r="BG304" s="40">
        <v>94200036</v>
      </c>
      <c r="BH304" s="40">
        <v>50881946</v>
      </c>
      <c r="BI304" s="27"/>
      <c r="BJ304" s="11" t="s">
        <v>647</v>
      </c>
      <c r="BK304" s="11" t="str">
        <f t="shared" si="71"/>
        <v>A-</v>
      </c>
      <c r="BL304" s="11"/>
    </row>
    <row r="305" spans="1:64" x14ac:dyDescent="0.25">
      <c r="A305" s="3" t="s">
        <v>74</v>
      </c>
      <c r="B305" s="4">
        <v>304</v>
      </c>
      <c r="C305" s="3" t="s">
        <v>57</v>
      </c>
      <c r="D305" s="3" t="s">
        <v>7570</v>
      </c>
      <c r="E305" s="3" t="s">
        <v>7571</v>
      </c>
      <c r="F305" s="3"/>
      <c r="G305" s="3"/>
      <c r="H305" s="3"/>
      <c r="I305" s="3"/>
      <c r="J305" s="3" t="s">
        <v>228</v>
      </c>
      <c r="K305" s="3" t="s">
        <v>123</v>
      </c>
      <c r="L305" s="3" t="s">
        <v>77</v>
      </c>
      <c r="M305" s="3" t="s">
        <v>132</v>
      </c>
      <c r="N305" s="5">
        <v>44092</v>
      </c>
      <c r="P305" s="3">
        <f ca="1">IF(W305="","",W305-TODAY())</f>
        <v>-1386</v>
      </c>
      <c r="Q305" s="5">
        <v>44182</v>
      </c>
      <c r="R305" s="3" t="s">
        <v>236</v>
      </c>
      <c r="T305" s="3" t="s">
        <v>131</v>
      </c>
      <c r="U305" s="3" t="str">
        <f t="shared" si="60"/>
        <v>Contractuel</v>
      </c>
      <c r="V305" s="5">
        <v>44136</v>
      </c>
      <c r="W305" s="5">
        <v>44196</v>
      </c>
      <c r="Z305" s="5">
        <v>44092</v>
      </c>
      <c r="AA305" s="3">
        <f t="shared" si="61"/>
        <v>9</v>
      </c>
      <c r="AB305" s="3">
        <f t="shared" si="62"/>
        <v>2020</v>
      </c>
      <c r="AC305" s="3">
        <f t="shared" si="63"/>
        <v>2024</v>
      </c>
      <c r="AD305" s="7">
        <f t="shared" ca="1" si="64"/>
        <v>4.0805555555555557</v>
      </c>
      <c r="AE305" s="7" t="str">
        <f t="shared" ca="1" si="69"/>
        <v>&gt; 4</v>
      </c>
      <c r="AF305" s="5">
        <v>32966</v>
      </c>
      <c r="AG305" s="8">
        <f t="shared" ca="1" si="65"/>
        <v>34.564383561643837</v>
      </c>
      <c r="AH305" s="7" t="str">
        <f t="shared" ca="1" si="66"/>
        <v>&gt;25&lt; 35</v>
      </c>
      <c r="AI305" s="9">
        <v>16426081</v>
      </c>
      <c r="AJ305" s="10" t="s">
        <v>62</v>
      </c>
      <c r="AK305" s="9" t="s">
        <v>1182</v>
      </c>
      <c r="AL305" s="5">
        <v>40365</v>
      </c>
      <c r="AM305" s="3" t="s">
        <v>64</v>
      </c>
      <c r="AN305" s="3" t="s">
        <v>94</v>
      </c>
      <c r="AO305" s="3"/>
      <c r="AP305" s="3" t="s">
        <v>1183</v>
      </c>
      <c r="AQ305" s="11">
        <v>3</v>
      </c>
      <c r="AR305" s="11">
        <v>1</v>
      </c>
      <c r="AS305" s="12">
        <f t="shared" si="67"/>
        <v>44457.25</v>
      </c>
      <c r="AT305" s="11" t="s">
        <v>135</v>
      </c>
      <c r="AU305" s="9">
        <v>3.1930000000000001</v>
      </c>
      <c r="AV305" s="14">
        <v>17</v>
      </c>
      <c r="AW305" s="15" t="s">
        <v>169</v>
      </c>
      <c r="AX305" s="16" t="s">
        <v>1184</v>
      </c>
      <c r="AY305" s="14">
        <v>36</v>
      </c>
      <c r="AZ305" s="11" t="s">
        <v>171</v>
      </c>
      <c r="BA305" s="17" t="str">
        <f t="shared" si="68"/>
        <v>17001000000225853436</v>
      </c>
      <c r="BB305" s="26">
        <f t="shared" si="70"/>
        <v>20</v>
      </c>
      <c r="BC305" s="11" t="s">
        <v>1185</v>
      </c>
      <c r="BD305" s="11" t="s">
        <v>73</v>
      </c>
      <c r="BF305" s="5"/>
      <c r="BG305" s="21">
        <v>27529577</v>
      </c>
      <c r="BH305" s="21">
        <v>22402469</v>
      </c>
      <c r="BI305" s="27"/>
      <c r="BJ305" s="11" t="s">
        <v>396</v>
      </c>
      <c r="BK305" s="11" t="str">
        <f t="shared" si="71"/>
        <v>B-</v>
      </c>
      <c r="BL305" s="11"/>
    </row>
    <row r="306" spans="1:64" x14ac:dyDescent="0.25">
      <c r="A306" s="3" t="s">
        <v>74</v>
      </c>
      <c r="B306" s="4">
        <v>305</v>
      </c>
      <c r="C306" s="3" t="s">
        <v>57</v>
      </c>
      <c r="D306" s="3" t="s">
        <v>7510</v>
      </c>
      <c r="E306" s="3" t="s">
        <v>7572</v>
      </c>
      <c r="F306" s="3"/>
      <c r="G306" s="3"/>
      <c r="K306" s="3" t="s">
        <v>76</v>
      </c>
      <c r="L306" s="3" t="s">
        <v>77</v>
      </c>
      <c r="M306" s="3" t="s">
        <v>158</v>
      </c>
      <c r="N306" s="5">
        <v>44095</v>
      </c>
      <c r="P306" s="3">
        <f ca="1">IF(Y306="","",Y306-TODAY())</f>
        <v>-1153</v>
      </c>
      <c r="Q306" s="5">
        <v>44104</v>
      </c>
      <c r="R306" s="3" t="s">
        <v>133</v>
      </c>
      <c r="T306" s="3" t="s">
        <v>317</v>
      </c>
      <c r="U306" s="3" t="str">
        <f t="shared" si="60"/>
        <v>Contractuel</v>
      </c>
      <c r="X306" s="5">
        <v>44075</v>
      </c>
      <c r="Y306" s="5">
        <v>44429</v>
      </c>
      <c r="AA306" s="3">
        <f t="shared" si="61"/>
        <v>9</v>
      </c>
      <c r="AB306" s="3">
        <f t="shared" si="62"/>
        <v>2020</v>
      </c>
      <c r="AC306" s="3">
        <f t="shared" si="63"/>
        <v>2024</v>
      </c>
      <c r="AD306" s="7">
        <f t="shared" ca="1" si="64"/>
        <v>4.072222222222222</v>
      </c>
      <c r="AE306" s="7" t="str">
        <f t="shared" ca="1" si="69"/>
        <v>&gt; 4</v>
      </c>
      <c r="AF306" s="5">
        <v>34710</v>
      </c>
      <c r="AG306" s="8">
        <f t="shared" ca="1" si="65"/>
        <v>29.786301369863015</v>
      </c>
      <c r="AH306" s="7" t="str">
        <f t="shared" ca="1" si="66"/>
        <v>&gt;25&lt; 35</v>
      </c>
      <c r="AK306" s="9" t="s">
        <v>1186</v>
      </c>
      <c r="AL306" s="5">
        <v>42373</v>
      </c>
      <c r="AM306" s="3" t="s">
        <v>64</v>
      </c>
      <c r="AN306" s="3" t="s">
        <v>94</v>
      </c>
      <c r="AO306" s="3"/>
      <c r="AP306" s="3" t="s">
        <v>808</v>
      </c>
      <c r="AQ306" s="11">
        <v>3</v>
      </c>
      <c r="AR306" s="11">
        <v>1</v>
      </c>
      <c r="AS306" s="12">
        <f t="shared" si="67"/>
        <v>44460.25</v>
      </c>
      <c r="AT306" s="11" t="s">
        <v>135</v>
      </c>
      <c r="AU306" s="9">
        <v>2.1629999999999998</v>
      </c>
      <c r="AV306" s="14">
        <v>17</v>
      </c>
      <c r="AW306" s="15" t="s">
        <v>169</v>
      </c>
      <c r="AX306" s="16" t="s">
        <v>1187</v>
      </c>
      <c r="AY306" s="14">
        <v>84</v>
      </c>
      <c r="AZ306" s="11" t="s">
        <v>171</v>
      </c>
      <c r="BA306" s="17" t="str">
        <f t="shared" si="68"/>
        <v>17001000000291831284</v>
      </c>
      <c r="BB306" s="26">
        <f t="shared" si="70"/>
        <v>20</v>
      </c>
      <c r="BC306" s="11" t="s">
        <v>1188</v>
      </c>
      <c r="BD306" s="11" t="s">
        <v>277</v>
      </c>
      <c r="BF306" s="5"/>
      <c r="BG306" s="21">
        <v>52684630</v>
      </c>
      <c r="BH306" s="21">
        <v>28078600</v>
      </c>
      <c r="BI306" s="27"/>
      <c r="BJ306" s="11" t="s">
        <v>642</v>
      </c>
      <c r="BK306" s="11" t="str">
        <f t="shared" si="71"/>
        <v>-</v>
      </c>
      <c r="BL306" s="11"/>
    </row>
    <row r="307" spans="1:64" x14ac:dyDescent="0.25">
      <c r="A307" s="3" t="s">
        <v>74</v>
      </c>
      <c r="B307" s="4">
        <v>306</v>
      </c>
      <c r="C307" s="3" t="s">
        <v>87</v>
      </c>
      <c r="D307" s="3" t="s">
        <v>7551</v>
      </c>
      <c r="E307" s="3" t="s">
        <v>7573</v>
      </c>
      <c r="F307" s="3"/>
      <c r="G307" s="3"/>
      <c r="J307" s="3"/>
      <c r="K307" s="3" t="s">
        <v>76</v>
      </c>
      <c r="L307" s="3" t="s">
        <v>77</v>
      </c>
      <c r="M307" s="3" t="s">
        <v>426</v>
      </c>
      <c r="N307" s="5">
        <v>44095</v>
      </c>
      <c r="P307" s="3">
        <f ca="1">IF(Y307="","",Y307-TODAY())</f>
        <v>-1254</v>
      </c>
      <c r="Q307" s="5">
        <v>44359</v>
      </c>
      <c r="R307" s="3" t="s">
        <v>442</v>
      </c>
      <c r="T307" s="59" t="s">
        <v>131</v>
      </c>
      <c r="U307" s="3" t="str">
        <f t="shared" si="60"/>
        <v>Contractuel</v>
      </c>
      <c r="V307" s="5">
        <v>44329</v>
      </c>
      <c r="W307" s="5">
        <v>44359</v>
      </c>
      <c r="X307" s="5">
        <v>44075</v>
      </c>
      <c r="Y307" s="5">
        <v>44328</v>
      </c>
      <c r="Z307" s="5">
        <v>44329</v>
      </c>
      <c r="AA307" s="3">
        <f t="shared" si="61"/>
        <v>9</v>
      </c>
      <c r="AB307" s="3">
        <f t="shared" si="62"/>
        <v>2020</v>
      </c>
      <c r="AC307" s="3">
        <f t="shared" si="63"/>
        <v>2024</v>
      </c>
      <c r="AD307" s="7">
        <f t="shared" ca="1" si="64"/>
        <v>4.072222222222222</v>
      </c>
      <c r="AE307" s="7" t="str">
        <f t="shared" ca="1" si="69"/>
        <v>&gt; 4</v>
      </c>
      <c r="AF307" s="5">
        <v>34288</v>
      </c>
      <c r="AG307" s="8">
        <f t="shared" ca="1" si="65"/>
        <v>30.942465753424656</v>
      </c>
      <c r="AH307" s="7" t="str">
        <f t="shared" ca="1" si="66"/>
        <v>&gt;25&lt; 35</v>
      </c>
      <c r="AK307" s="9" t="s">
        <v>1189</v>
      </c>
      <c r="AL307" s="5">
        <v>41230</v>
      </c>
      <c r="AM307" s="3" t="s">
        <v>93</v>
      </c>
      <c r="AN307" s="3" t="s">
        <v>94</v>
      </c>
      <c r="AO307" s="3"/>
      <c r="AP307" s="3" t="s">
        <v>1190</v>
      </c>
      <c r="AQ307" s="11">
        <v>3</v>
      </c>
      <c r="AR307" s="11">
        <v>1</v>
      </c>
      <c r="AS307" s="12">
        <f t="shared" si="67"/>
        <v>44460.25</v>
      </c>
      <c r="AT307" s="11" t="s">
        <v>135</v>
      </c>
      <c r="AU307" s="45">
        <v>3.1930000000000001</v>
      </c>
      <c r="AV307" s="14">
        <v>10</v>
      </c>
      <c r="AW307" s="15" t="s">
        <v>1191</v>
      </c>
      <c r="AX307" s="16">
        <v>80001873788</v>
      </c>
      <c r="AY307" s="14">
        <v>29</v>
      </c>
      <c r="AZ307" s="11" t="s">
        <v>503</v>
      </c>
      <c r="BA307" s="17" t="str">
        <f t="shared" si="68"/>
        <v>10045158000187378829</v>
      </c>
      <c r="BB307" s="26">
        <f t="shared" si="70"/>
        <v>20</v>
      </c>
      <c r="BC307" s="31" t="s">
        <v>1192</v>
      </c>
      <c r="BD307" s="11" t="s">
        <v>300</v>
      </c>
      <c r="BE307" s="11">
        <v>1126</v>
      </c>
      <c r="BF307" s="5"/>
      <c r="BG307" s="21">
        <v>24124757</v>
      </c>
      <c r="BH307" s="21">
        <v>21675472</v>
      </c>
      <c r="BI307" s="27"/>
      <c r="BJ307" s="11" t="s">
        <v>300</v>
      </c>
      <c r="BK307" s="11" t="str">
        <f t="shared" si="71"/>
        <v>-</v>
      </c>
      <c r="BL307" s="11"/>
    </row>
    <row r="308" spans="1:64" x14ac:dyDescent="0.25">
      <c r="A308" s="3" t="s">
        <v>74</v>
      </c>
      <c r="B308" s="4">
        <v>307</v>
      </c>
      <c r="C308" s="3" t="s">
        <v>57</v>
      </c>
      <c r="D308" s="3" t="s">
        <v>7546</v>
      </c>
      <c r="E308" s="3" t="s">
        <v>7574</v>
      </c>
      <c r="F308" s="3"/>
      <c r="G308" s="3"/>
      <c r="H308" s="3"/>
      <c r="I308" s="3"/>
      <c r="J308" s="3" t="s">
        <v>157</v>
      </c>
      <c r="K308" s="3" t="s">
        <v>123</v>
      </c>
      <c r="L308" s="3" t="s">
        <v>77</v>
      </c>
      <c r="M308" s="3" t="s">
        <v>132</v>
      </c>
      <c r="N308" s="5">
        <v>44096</v>
      </c>
      <c r="P308" s="3">
        <f t="shared" ref="P308:P371" ca="1" si="73">IF(W308="","",W308-TODAY())</f>
        <v>-717</v>
      </c>
      <c r="Q308" s="5">
        <v>44841</v>
      </c>
      <c r="R308" s="3" t="s">
        <v>133</v>
      </c>
      <c r="T308" s="3" t="s">
        <v>131</v>
      </c>
      <c r="U308" s="3" t="str">
        <f t="shared" si="60"/>
        <v>Contractuel</v>
      </c>
      <c r="V308" s="5">
        <v>44805</v>
      </c>
      <c r="W308" s="5">
        <v>44865</v>
      </c>
      <c r="Z308" s="5">
        <v>44096</v>
      </c>
      <c r="AA308" s="3">
        <f t="shared" si="61"/>
        <v>9</v>
      </c>
      <c r="AB308" s="3">
        <f t="shared" si="62"/>
        <v>2020</v>
      </c>
      <c r="AC308" s="3">
        <f t="shared" si="63"/>
        <v>2024</v>
      </c>
      <c r="AD308" s="7">
        <f t="shared" ca="1" si="64"/>
        <v>4.0694444444444446</v>
      </c>
      <c r="AE308" s="7" t="str">
        <f t="shared" ca="1" si="69"/>
        <v>&gt; 4</v>
      </c>
      <c r="AF308" s="5">
        <v>30753</v>
      </c>
      <c r="AG308" s="8">
        <f t="shared" ca="1" si="65"/>
        <v>40.627397260273973</v>
      </c>
      <c r="AH308" s="7" t="str">
        <f t="shared" ca="1" si="66"/>
        <v>&gt;35&lt; 45</v>
      </c>
      <c r="AI308" s="9">
        <v>16625269</v>
      </c>
      <c r="AJ308" s="10" t="s">
        <v>159</v>
      </c>
      <c r="AK308" s="9" t="s">
        <v>1193</v>
      </c>
      <c r="AL308" s="5">
        <v>37055</v>
      </c>
      <c r="AM308" s="3" t="s">
        <v>64</v>
      </c>
      <c r="AN308" s="3" t="s">
        <v>65</v>
      </c>
      <c r="AO308" s="3">
        <v>1</v>
      </c>
      <c r="AP308" s="3" t="s">
        <v>1194</v>
      </c>
      <c r="AQ308" s="11">
        <v>3</v>
      </c>
      <c r="AR308" s="11">
        <v>2</v>
      </c>
      <c r="AS308" s="12">
        <f t="shared" si="67"/>
        <v>44826.5</v>
      </c>
      <c r="AT308" s="11" t="s">
        <v>135</v>
      </c>
      <c r="AU308" s="9">
        <v>3.3159999999999998</v>
      </c>
      <c r="AV308" s="14" t="s">
        <v>195</v>
      </c>
      <c r="AW308" s="15" t="s">
        <v>169</v>
      </c>
      <c r="AX308" s="16" t="s">
        <v>1195</v>
      </c>
      <c r="AY308" s="14" t="s">
        <v>105</v>
      </c>
      <c r="AZ308" s="11" t="s">
        <v>171</v>
      </c>
      <c r="BA308" s="17" t="str">
        <f t="shared" si="68"/>
        <v>17001000000271732011</v>
      </c>
      <c r="BB308" s="26">
        <f t="shared" si="70"/>
        <v>20</v>
      </c>
      <c r="BC308" s="31" t="s">
        <v>1196</v>
      </c>
      <c r="BD308" s="11" t="s">
        <v>277</v>
      </c>
      <c r="BE308" s="11">
        <v>2086</v>
      </c>
      <c r="BF308" s="5"/>
      <c r="BG308" s="21">
        <v>23802520</v>
      </c>
      <c r="BH308" s="21">
        <v>58218209</v>
      </c>
      <c r="BI308" s="27"/>
      <c r="BJ308" s="11" t="s">
        <v>244</v>
      </c>
      <c r="BK308" s="11" t="str">
        <f t="shared" si="71"/>
        <v>A-</v>
      </c>
      <c r="BL308" s="11"/>
    </row>
    <row r="309" spans="1:64" x14ac:dyDescent="0.25">
      <c r="A309" s="3" t="s">
        <v>56</v>
      </c>
      <c r="B309" s="4">
        <v>308</v>
      </c>
      <c r="C309" s="3" t="s">
        <v>140</v>
      </c>
      <c r="D309" s="3" t="s">
        <v>7575</v>
      </c>
      <c r="E309" s="3" t="s">
        <v>7483</v>
      </c>
      <c r="F309" s="3"/>
      <c r="G309" s="3"/>
      <c r="H309" s="36"/>
      <c r="I309" s="3" t="s">
        <v>156</v>
      </c>
      <c r="J309" s="3" t="s">
        <v>157</v>
      </c>
      <c r="K309" s="3" t="s">
        <v>123</v>
      </c>
      <c r="L309" s="3" t="s">
        <v>77</v>
      </c>
      <c r="M309" s="3" t="s">
        <v>158</v>
      </c>
      <c r="N309" s="5">
        <v>44102</v>
      </c>
      <c r="P309" s="3">
        <f t="shared" ca="1" si="73"/>
        <v>-47</v>
      </c>
      <c r="Q309" s="5"/>
      <c r="S309" s="5"/>
      <c r="T309" s="6" t="s">
        <v>131</v>
      </c>
      <c r="U309" s="3" t="str">
        <f t="shared" si="60"/>
        <v>Contractuel</v>
      </c>
      <c r="V309" s="5">
        <v>45505</v>
      </c>
      <c r="W309" s="5">
        <f>VLOOKUP(B309,[1]base!$A:$V,22,0)</f>
        <v>45535</v>
      </c>
      <c r="Z309" s="5">
        <v>44102</v>
      </c>
      <c r="AA309" s="3">
        <f t="shared" si="61"/>
        <v>9</v>
      </c>
      <c r="AB309" s="3">
        <f t="shared" si="62"/>
        <v>2020</v>
      </c>
      <c r="AC309" s="3">
        <f t="shared" si="63"/>
        <v>2024</v>
      </c>
      <c r="AD309" s="7">
        <f t="shared" ca="1" si="64"/>
        <v>4.052777777777778</v>
      </c>
      <c r="AE309" s="7" t="str">
        <f t="shared" ca="1" si="69"/>
        <v>&gt; 4</v>
      </c>
      <c r="AF309" s="5">
        <v>27134</v>
      </c>
      <c r="AG309" s="8">
        <f t="shared" ca="1" si="65"/>
        <v>50.542465753424658</v>
      </c>
      <c r="AH309" s="7" t="str">
        <f t="shared" ca="1" si="66"/>
        <v>&gt;45&lt; 55</v>
      </c>
      <c r="AI309" s="9">
        <v>11601938</v>
      </c>
      <c r="AJ309" s="10" t="s">
        <v>141</v>
      </c>
      <c r="AK309" s="9" t="s">
        <v>1197</v>
      </c>
      <c r="AL309" s="5">
        <v>37651</v>
      </c>
      <c r="AM309" s="3" t="s">
        <v>93</v>
      </c>
      <c r="AN309" s="3" t="s">
        <v>65</v>
      </c>
      <c r="AO309" s="3">
        <v>4</v>
      </c>
      <c r="AQ309">
        <v>3</v>
      </c>
      <c r="AR309" s="11">
        <v>3</v>
      </c>
      <c r="AS309" s="12">
        <f t="shared" si="67"/>
        <v>45197.75</v>
      </c>
      <c r="AT309" s="11" t="s">
        <v>135</v>
      </c>
      <c r="AU309" s="13">
        <v>3.3210000000000002</v>
      </c>
      <c r="AV309" s="14" t="s">
        <v>1198</v>
      </c>
      <c r="AW309" s="15" t="s">
        <v>247</v>
      </c>
      <c r="AX309" s="16" t="s">
        <v>1199</v>
      </c>
      <c r="AY309" s="14" t="s">
        <v>531</v>
      </c>
      <c r="AZ309" s="11" t="s">
        <v>249</v>
      </c>
      <c r="BA309" s="17" t="str">
        <f t="shared" si="68"/>
        <v>47010000000006606693</v>
      </c>
      <c r="BB309" s="26">
        <f t="shared" si="70"/>
        <v>20</v>
      </c>
      <c r="BC309" s="19" t="s">
        <v>1200</v>
      </c>
      <c r="BD309" s="20" t="s">
        <v>100</v>
      </c>
      <c r="BF309" s="5"/>
      <c r="BG309" s="21">
        <v>21899120</v>
      </c>
      <c r="BH309" s="21">
        <v>24499377</v>
      </c>
      <c r="BI309" s="27"/>
      <c r="BJ309" s="11" t="s">
        <v>396</v>
      </c>
      <c r="BK309" s="11" t="str">
        <f t="shared" si="71"/>
        <v>A-</v>
      </c>
      <c r="BL309" s="11" t="s">
        <v>245</v>
      </c>
    </row>
    <row r="310" spans="1:64" ht="16.5" x14ac:dyDescent="0.3">
      <c r="A310" s="3" t="s">
        <v>56</v>
      </c>
      <c r="B310" s="4">
        <v>309</v>
      </c>
      <c r="C310" s="3" t="s">
        <v>57</v>
      </c>
      <c r="D310" s="3" t="s">
        <v>7576</v>
      </c>
      <c r="E310" s="3" t="s">
        <v>7464</v>
      </c>
      <c r="F310" s="3"/>
      <c r="G310" s="3"/>
      <c r="H310" s="3"/>
      <c r="J310" s="3"/>
      <c r="K310" s="3" t="s">
        <v>76</v>
      </c>
      <c r="L310" s="3" t="s">
        <v>77</v>
      </c>
      <c r="M310" s="3" t="s">
        <v>75</v>
      </c>
      <c r="N310" s="5">
        <v>44102</v>
      </c>
      <c r="O310" s="3" t="str">
        <f ca="1">IF(AD310&gt;=4,IF(T310="CDD","OK",""),"")</f>
        <v/>
      </c>
      <c r="P310" s="3" t="str">
        <f t="shared" ca="1" si="73"/>
        <v/>
      </c>
      <c r="Q310" s="5"/>
      <c r="R310" s="3"/>
      <c r="S310" s="5"/>
      <c r="T310" s="6" t="s">
        <v>61</v>
      </c>
      <c r="U310" s="3" t="str">
        <f t="shared" si="60"/>
        <v>Titulaire</v>
      </c>
      <c r="Z310" s="5">
        <v>44102</v>
      </c>
      <c r="AA310" s="3">
        <f t="shared" si="61"/>
        <v>9</v>
      </c>
      <c r="AB310" s="3">
        <f t="shared" si="62"/>
        <v>2020</v>
      </c>
      <c r="AC310" s="3">
        <f t="shared" si="63"/>
        <v>2024</v>
      </c>
      <c r="AD310" s="7">
        <f t="shared" ca="1" si="64"/>
        <v>4.052777777777778</v>
      </c>
      <c r="AE310" s="7" t="str">
        <f t="shared" ca="1" si="69"/>
        <v>&gt; 4</v>
      </c>
      <c r="AF310" s="5">
        <v>27561</v>
      </c>
      <c r="AG310" s="8">
        <f t="shared" ca="1" si="65"/>
        <v>49.372602739726027</v>
      </c>
      <c r="AH310" s="7" t="str">
        <f t="shared" ca="1" si="66"/>
        <v>&gt;45&lt; 55</v>
      </c>
      <c r="AI310" s="9">
        <v>12530176</v>
      </c>
      <c r="AJ310" s="37" t="s">
        <v>179</v>
      </c>
      <c r="AK310" s="9" t="s">
        <v>1201</v>
      </c>
      <c r="AL310" s="5">
        <v>37027</v>
      </c>
      <c r="AM310" s="3" t="s">
        <v>64</v>
      </c>
      <c r="AN310" s="3" t="s">
        <v>65</v>
      </c>
      <c r="AO310" s="3">
        <v>2</v>
      </c>
      <c r="AP310" s="30" t="s">
        <v>81</v>
      </c>
      <c r="AQ310">
        <v>10</v>
      </c>
      <c r="AR310" s="11">
        <v>3</v>
      </c>
      <c r="AS310" s="12">
        <f t="shared" si="67"/>
        <v>45197.75</v>
      </c>
      <c r="AT310" s="11" t="s">
        <v>66</v>
      </c>
      <c r="AU310" s="13">
        <v>1800</v>
      </c>
      <c r="AV310" s="14" t="s">
        <v>150</v>
      </c>
      <c r="AW310" s="15" t="s">
        <v>1202</v>
      </c>
      <c r="AX310" s="16" t="s">
        <v>1203</v>
      </c>
      <c r="AY310" s="14" t="s">
        <v>161</v>
      </c>
      <c r="AZ310" s="11" t="s">
        <v>154</v>
      </c>
      <c r="BA310" s="17" t="str">
        <f t="shared" si="68"/>
        <v>14804804100703739625</v>
      </c>
      <c r="BB310" s="26">
        <f t="shared" si="70"/>
        <v>20</v>
      </c>
      <c r="BC310" s="19" t="s">
        <v>1204</v>
      </c>
      <c r="BD310" s="20" t="s">
        <v>343</v>
      </c>
      <c r="BE310" s="11">
        <v>2063</v>
      </c>
      <c r="BF310" s="5">
        <v>45153</v>
      </c>
      <c r="BG310" s="21">
        <v>56130938</v>
      </c>
      <c r="BH310" s="21"/>
      <c r="BI310" s="27">
        <v>98137108</v>
      </c>
      <c r="BJ310" s="11" t="s">
        <v>343</v>
      </c>
      <c r="BK310" s="11" t="str">
        <f t="shared" si="71"/>
        <v>-</v>
      </c>
      <c r="BL310" s="60" t="s">
        <v>1205</v>
      </c>
    </row>
    <row r="311" spans="1:64" x14ac:dyDescent="0.25">
      <c r="A311" s="3" t="s">
        <v>74</v>
      </c>
      <c r="B311" s="4">
        <v>310</v>
      </c>
      <c r="C311" s="3" t="s">
        <v>57</v>
      </c>
      <c r="D311" s="3" t="s">
        <v>7436</v>
      </c>
      <c r="E311" s="3" t="s">
        <v>7577</v>
      </c>
      <c r="F311" s="3"/>
      <c r="G311" s="3"/>
      <c r="H311" s="3"/>
      <c r="I311" s="3"/>
      <c r="J311" s="3" t="s">
        <v>228</v>
      </c>
      <c r="K311" s="3" t="s">
        <v>123</v>
      </c>
      <c r="L311" s="3" t="s">
        <v>77</v>
      </c>
      <c r="M311" s="3" t="s">
        <v>132</v>
      </c>
      <c r="N311" s="5">
        <v>44102</v>
      </c>
      <c r="P311" s="3">
        <f t="shared" ca="1" si="73"/>
        <v>-778</v>
      </c>
      <c r="Q311" s="5">
        <v>44762</v>
      </c>
      <c r="R311" s="3" t="s">
        <v>522</v>
      </c>
      <c r="T311" s="3" t="s">
        <v>131</v>
      </c>
      <c r="U311" s="3" t="str">
        <f t="shared" si="60"/>
        <v>Contractuel</v>
      </c>
      <c r="V311" s="5">
        <v>44743</v>
      </c>
      <c r="W311" s="5">
        <v>44804</v>
      </c>
      <c r="Z311" s="5">
        <v>44102</v>
      </c>
      <c r="AA311" s="3">
        <f t="shared" si="61"/>
        <v>9</v>
      </c>
      <c r="AB311" s="3">
        <f t="shared" si="62"/>
        <v>2020</v>
      </c>
      <c r="AC311" s="3">
        <f t="shared" si="63"/>
        <v>2024</v>
      </c>
      <c r="AD311" s="7">
        <f t="shared" ca="1" si="64"/>
        <v>4.052777777777778</v>
      </c>
      <c r="AE311" s="7" t="str">
        <f t="shared" ca="1" si="69"/>
        <v>&gt; 4</v>
      </c>
      <c r="AF311" s="5">
        <v>28718</v>
      </c>
      <c r="AG311" s="8">
        <f t="shared" ca="1" si="65"/>
        <v>46.202739726027396</v>
      </c>
      <c r="AH311" s="7" t="str">
        <f t="shared" ca="1" si="66"/>
        <v>&gt;45&lt; 55</v>
      </c>
      <c r="AI311" s="9">
        <v>16178496</v>
      </c>
      <c r="AJ311" s="10" t="s">
        <v>126</v>
      </c>
      <c r="AK311" s="9" t="s">
        <v>1206</v>
      </c>
      <c r="AL311" s="5">
        <v>43124</v>
      </c>
      <c r="AM311" s="3" t="s">
        <v>64</v>
      </c>
      <c r="AN311" s="3" t="s">
        <v>65</v>
      </c>
      <c r="AO311" s="3">
        <v>3</v>
      </c>
      <c r="AP311" s="3" t="s">
        <v>1207</v>
      </c>
      <c r="AQ311" s="11">
        <v>3</v>
      </c>
      <c r="AR311" s="11">
        <v>2</v>
      </c>
      <c r="AS311" s="12">
        <f t="shared" si="67"/>
        <v>44832.5</v>
      </c>
      <c r="AT311" s="11" t="s">
        <v>135</v>
      </c>
      <c r="AU311" s="9">
        <v>3.3159999999999998</v>
      </c>
      <c r="AV311" s="14" t="s">
        <v>67</v>
      </c>
      <c r="AW311" s="15" t="s">
        <v>1208</v>
      </c>
      <c r="AX311" s="16" t="s">
        <v>1209</v>
      </c>
      <c r="AY311" s="14" t="s">
        <v>351</v>
      </c>
      <c r="AZ311" s="11" t="s">
        <v>71</v>
      </c>
      <c r="BA311" s="17" t="str">
        <f t="shared" si="68"/>
        <v>08026011084005581718</v>
      </c>
      <c r="BB311" s="26">
        <f t="shared" si="70"/>
        <v>20</v>
      </c>
      <c r="BC311" s="31" t="s">
        <v>1210</v>
      </c>
      <c r="BD311" s="11" t="s">
        <v>254</v>
      </c>
      <c r="BF311" s="5"/>
      <c r="BG311" s="21">
        <v>23076870</v>
      </c>
      <c r="BH311" s="21">
        <v>50518493</v>
      </c>
      <c r="BI311" s="27"/>
      <c r="BJ311" s="11" t="s">
        <v>254</v>
      </c>
      <c r="BK311" s="11" t="str">
        <f t="shared" si="71"/>
        <v>B-</v>
      </c>
      <c r="BL311" s="11"/>
    </row>
    <row r="312" spans="1:64" x14ac:dyDescent="0.25">
      <c r="A312" s="3" t="s">
        <v>74</v>
      </c>
      <c r="B312" s="4">
        <v>311</v>
      </c>
      <c r="C312" s="3" t="s">
        <v>87</v>
      </c>
      <c r="D312" s="3" t="s">
        <v>7578</v>
      </c>
      <c r="E312" s="3" t="s">
        <v>7384</v>
      </c>
      <c r="F312" s="3"/>
      <c r="G312" s="3"/>
      <c r="K312" s="3" t="s">
        <v>76</v>
      </c>
      <c r="L312" s="3" t="s">
        <v>77</v>
      </c>
      <c r="M312" s="3" t="s">
        <v>426</v>
      </c>
      <c r="N312" s="5">
        <v>44102</v>
      </c>
      <c r="P312" s="3">
        <f t="shared" ca="1" si="73"/>
        <v>-1447</v>
      </c>
      <c r="Q312" s="5">
        <v>44130</v>
      </c>
      <c r="R312" s="3" t="s">
        <v>1211</v>
      </c>
      <c r="T312" s="3" t="s">
        <v>131</v>
      </c>
      <c r="U312" s="3" t="str">
        <f t="shared" si="60"/>
        <v>Contractuel</v>
      </c>
      <c r="V312" s="5">
        <v>44102</v>
      </c>
      <c r="W312" s="5">
        <v>44135</v>
      </c>
      <c r="Z312" s="5">
        <v>44102</v>
      </c>
      <c r="AA312" s="3">
        <f t="shared" si="61"/>
        <v>9</v>
      </c>
      <c r="AB312" s="3">
        <f t="shared" si="62"/>
        <v>2020</v>
      </c>
      <c r="AC312" s="3">
        <f t="shared" si="63"/>
        <v>2024</v>
      </c>
      <c r="AD312" s="7">
        <f t="shared" ca="1" si="64"/>
        <v>4.052777777777778</v>
      </c>
      <c r="AE312" s="7" t="str">
        <f t="shared" ca="1" si="69"/>
        <v>&gt; 4</v>
      </c>
      <c r="AF312" s="5">
        <v>34256</v>
      </c>
      <c r="AG312" s="8">
        <f t="shared" ca="1" si="65"/>
        <v>31.030136986301368</v>
      </c>
      <c r="AH312" s="7" t="str">
        <f t="shared" ca="1" si="66"/>
        <v>&gt;25&lt; 35</v>
      </c>
      <c r="AI312" s="9">
        <v>17128712</v>
      </c>
      <c r="AJ312" s="10" t="s">
        <v>141</v>
      </c>
      <c r="AK312" s="9" t="s">
        <v>1212</v>
      </c>
      <c r="AL312" s="5">
        <v>41044</v>
      </c>
      <c r="AM312" s="3" t="s">
        <v>93</v>
      </c>
      <c r="AN312" s="3" t="s">
        <v>94</v>
      </c>
      <c r="AO312" s="3"/>
      <c r="AP312" s="3" t="s">
        <v>1213</v>
      </c>
      <c r="AQ312" s="11">
        <v>3</v>
      </c>
      <c r="AR312" s="11">
        <v>1</v>
      </c>
      <c r="AS312" s="12">
        <f t="shared" si="67"/>
        <v>44467.25</v>
      </c>
      <c r="AT312" s="11" t="s">
        <v>135</v>
      </c>
      <c r="AU312" s="9">
        <v>3.1930000000000001</v>
      </c>
      <c r="AV312" s="14">
        <v>14</v>
      </c>
      <c r="AW312" s="15">
        <v>80780</v>
      </c>
      <c r="AX312" s="16">
        <v>71007126125</v>
      </c>
      <c r="AY312" s="14">
        <v>12</v>
      </c>
      <c r="AZ312" s="11" t="s">
        <v>154</v>
      </c>
      <c r="BA312" s="17" t="str">
        <f t="shared" si="68"/>
        <v>14807807100712612512</v>
      </c>
      <c r="BB312" s="26">
        <f t="shared" si="70"/>
        <v>20</v>
      </c>
      <c r="BC312" s="11" t="s">
        <v>1214</v>
      </c>
      <c r="BD312" s="11" t="s">
        <v>100</v>
      </c>
      <c r="BE312" s="11">
        <v>1074</v>
      </c>
      <c r="BF312" s="5"/>
      <c r="BG312" s="21">
        <v>50727804</v>
      </c>
      <c r="BH312" s="21">
        <v>24729514</v>
      </c>
      <c r="BI312" s="27"/>
      <c r="BJ312" s="11" t="s">
        <v>226</v>
      </c>
      <c r="BK312" s="11" t="str">
        <f t="shared" si="71"/>
        <v>-</v>
      </c>
      <c r="BL312" s="11"/>
    </row>
    <row r="313" spans="1:64" x14ac:dyDescent="0.25">
      <c r="A313" s="3" t="s">
        <v>74</v>
      </c>
      <c r="B313" s="4">
        <v>312</v>
      </c>
      <c r="C313" s="3" t="s">
        <v>87</v>
      </c>
      <c r="D313" s="3" t="s">
        <v>7579</v>
      </c>
      <c r="E313" s="3" t="s">
        <v>7580</v>
      </c>
      <c r="F313" s="3"/>
      <c r="G313" s="3"/>
      <c r="K313" s="3" t="s">
        <v>123</v>
      </c>
      <c r="L313" s="3" t="s">
        <v>77</v>
      </c>
      <c r="M313" s="3" t="s">
        <v>158</v>
      </c>
      <c r="N313" s="5">
        <v>44103</v>
      </c>
      <c r="O313" s="3"/>
      <c r="P313" s="3">
        <f t="shared" ca="1" si="73"/>
        <v>-1386</v>
      </c>
      <c r="Q313" s="5">
        <v>44144</v>
      </c>
      <c r="R313" s="3" t="s">
        <v>1215</v>
      </c>
      <c r="S313" s="3"/>
      <c r="T313" s="3" t="s">
        <v>131</v>
      </c>
      <c r="U313" s="3" t="str">
        <f t="shared" si="60"/>
        <v>Contractuel</v>
      </c>
      <c r="V313" s="5">
        <v>44136</v>
      </c>
      <c r="W313" s="5">
        <v>44196</v>
      </c>
      <c r="Z313" s="5">
        <v>44103</v>
      </c>
      <c r="AA313" s="3">
        <f t="shared" si="61"/>
        <v>9</v>
      </c>
      <c r="AB313" s="3">
        <f t="shared" si="62"/>
        <v>2020</v>
      </c>
      <c r="AC313" s="3">
        <f t="shared" si="63"/>
        <v>2024</v>
      </c>
      <c r="AD313" s="7">
        <f t="shared" ca="1" si="64"/>
        <v>4.05</v>
      </c>
      <c r="AE313" s="7" t="str">
        <f t="shared" ca="1" si="69"/>
        <v>&gt; 4</v>
      </c>
      <c r="AF313" s="5">
        <v>33741</v>
      </c>
      <c r="AG313" s="8">
        <f t="shared" ca="1" si="65"/>
        <v>32.441095890410956</v>
      </c>
      <c r="AH313" s="7" t="str">
        <f t="shared" ca="1" si="66"/>
        <v>&gt;25&lt; 35</v>
      </c>
      <c r="AI313" s="9">
        <v>16467217</v>
      </c>
      <c r="AJ313" s="10" t="s">
        <v>159</v>
      </c>
      <c r="AK313" s="9" t="s">
        <v>1216</v>
      </c>
      <c r="AL313" s="5">
        <v>40154</v>
      </c>
      <c r="AM313" s="3" t="s">
        <v>93</v>
      </c>
      <c r="AN313" s="3" t="s">
        <v>94</v>
      </c>
      <c r="AO313" s="3"/>
      <c r="AQ313" s="11">
        <v>3</v>
      </c>
      <c r="AR313" s="11">
        <v>1</v>
      </c>
      <c r="AS313" s="12">
        <f t="shared" si="67"/>
        <v>44468.25</v>
      </c>
      <c r="AT313" s="11" t="s">
        <v>135</v>
      </c>
      <c r="AU313" s="9">
        <v>3.1930000000000001</v>
      </c>
      <c r="AV313" s="14">
        <v>17</v>
      </c>
      <c r="AW313" s="15" t="s">
        <v>169</v>
      </c>
      <c r="AX313" s="16" t="s">
        <v>1217</v>
      </c>
      <c r="AY313" s="14" t="s">
        <v>126</v>
      </c>
      <c r="AZ313" s="11" t="s">
        <v>171</v>
      </c>
      <c r="BA313" s="17" t="str">
        <f t="shared" si="68"/>
        <v>17001000000161284707</v>
      </c>
      <c r="BB313" s="26">
        <f t="shared" si="70"/>
        <v>20</v>
      </c>
      <c r="BC313" s="11" t="s">
        <v>1218</v>
      </c>
      <c r="BD313" s="11" t="s">
        <v>1001</v>
      </c>
      <c r="BE313" s="11"/>
      <c r="BF313" s="5"/>
      <c r="BG313" s="21">
        <v>20807794</v>
      </c>
      <c r="BH313" s="21">
        <v>27671392</v>
      </c>
      <c r="BI313" s="27"/>
      <c r="BJ313" s="11" t="s">
        <v>1001</v>
      </c>
      <c r="BK313" s="11" t="str">
        <f t="shared" si="71"/>
        <v>-</v>
      </c>
      <c r="BL313" s="11"/>
    </row>
    <row r="314" spans="1:64" x14ac:dyDescent="0.25">
      <c r="A314" s="3" t="s">
        <v>74</v>
      </c>
      <c r="B314" s="4">
        <v>313</v>
      </c>
      <c r="C314" s="3" t="s">
        <v>57</v>
      </c>
      <c r="D314" s="3" t="s">
        <v>7581</v>
      </c>
      <c r="E314" s="3" t="s">
        <v>7582</v>
      </c>
      <c r="F314" s="3"/>
      <c r="G314" s="3"/>
      <c r="K314" s="3" t="s">
        <v>123</v>
      </c>
      <c r="L314" s="3" t="s">
        <v>77</v>
      </c>
      <c r="M314" s="3" t="s">
        <v>132</v>
      </c>
      <c r="N314" s="5">
        <v>44105</v>
      </c>
      <c r="O314" s="3"/>
      <c r="P314" s="3">
        <f t="shared" ca="1" si="73"/>
        <v>-1386</v>
      </c>
      <c r="Q314" s="5">
        <v>44140</v>
      </c>
      <c r="R314" s="3" t="s">
        <v>133</v>
      </c>
      <c r="S314" s="3"/>
      <c r="T314" s="3" t="s">
        <v>131</v>
      </c>
      <c r="U314" s="3" t="str">
        <f t="shared" si="60"/>
        <v>Contractuel</v>
      </c>
      <c r="V314" s="5">
        <v>44136</v>
      </c>
      <c r="W314" s="5">
        <v>44196</v>
      </c>
      <c r="Z314" s="5">
        <v>44105</v>
      </c>
      <c r="AA314" s="3">
        <f t="shared" si="61"/>
        <v>10</v>
      </c>
      <c r="AB314" s="3">
        <f t="shared" si="62"/>
        <v>2020</v>
      </c>
      <c r="AC314" s="3">
        <f t="shared" si="63"/>
        <v>2024</v>
      </c>
      <c r="AD314" s="7">
        <f t="shared" ca="1" si="64"/>
        <v>4.0444444444444443</v>
      </c>
      <c r="AE314" s="7" t="str">
        <f t="shared" ca="1" si="69"/>
        <v>&gt; 4</v>
      </c>
      <c r="AF314" s="5">
        <v>34123</v>
      </c>
      <c r="AG314" s="8">
        <f t="shared" ca="1" si="65"/>
        <v>31.394520547945206</v>
      </c>
      <c r="AH314" s="7" t="str">
        <f t="shared" ca="1" si="66"/>
        <v>&gt;25&lt; 35</v>
      </c>
      <c r="AI314" s="9">
        <v>16718807</v>
      </c>
      <c r="AJ314" s="10" t="s">
        <v>79</v>
      </c>
      <c r="AK314" s="9" t="s">
        <v>1219</v>
      </c>
      <c r="AL314" s="5">
        <v>39857</v>
      </c>
      <c r="AM314" s="3" t="s">
        <v>64</v>
      </c>
      <c r="AN314" s="3" t="s">
        <v>94</v>
      </c>
      <c r="AO314" s="3"/>
      <c r="AQ314" s="11">
        <v>3</v>
      </c>
      <c r="AR314" s="11">
        <v>1</v>
      </c>
      <c r="AS314" s="12">
        <f t="shared" si="67"/>
        <v>44470.25</v>
      </c>
      <c r="AT314" s="11" t="s">
        <v>135</v>
      </c>
      <c r="AU314" s="9">
        <v>3.1930000000000001</v>
      </c>
      <c r="AV314" s="14">
        <v>17</v>
      </c>
      <c r="AW314" s="15" t="s">
        <v>169</v>
      </c>
      <c r="AX314" s="16" t="s">
        <v>1220</v>
      </c>
      <c r="AY314" s="14" t="s">
        <v>102</v>
      </c>
      <c r="AZ314" s="11" t="s">
        <v>171</v>
      </c>
      <c r="BA314" s="17" t="str">
        <f t="shared" si="68"/>
        <v>17001000000169439206</v>
      </c>
      <c r="BB314" s="26">
        <f t="shared" si="70"/>
        <v>20</v>
      </c>
      <c r="BC314" s="11" t="s">
        <v>1221</v>
      </c>
      <c r="BD314" s="11" t="s">
        <v>343</v>
      </c>
      <c r="BE314" s="11"/>
      <c r="BF314" s="5"/>
      <c r="BG314" s="21">
        <v>99667611</v>
      </c>
      <c r="BH314" s="21">
        <v>56790498</v>
      </c>
      <c r="BI314" s="27"/>
      <c r="BJ314" s="11" t="s">
        <v>347</v>
      </c>
      <c r="BK314" s="11" t="str">
        <f t="shared" si="71"/>
        <v>-</v>
      </c>
      <c r="BL314" s="11"/>
    </row>
    <row r="315" spans="1:64" x14ac:dyDescent="0.25">
      <c r="A315" s="3" t="s">
        <v>74</v>
      </c>
      <c r="B315" s="4">
        <v>314</v>
      </c>
      <c r="C315" s="3" t="s">
        <v>57</v>
      </c>
      <c r="D315" s="3" t="s">
        <v>7433</v>
      </c>
      <c r="E315" s="3" t="s">
        <v>7583</v>
      </c>
      <c r="F315" s="3"/>
      <c r="G315" s="3"/>
      <c r="K315" s="3" t="s">
        <v>76</v>
      </c>
      <c r="L315" s="3" t="s">
        <v>77</v>
      </c>
      <c r="M315" s="3" t="s">
        <v>1223</v>
      </c>
      <c r="N315" s="5">
        <v>44106</v>
      </c>
      <c r="P315" s="3">
        <f t="shared" ca="1" si="73"/>
        <v>-1417</v>
      </c>
      <c r="Q315" s="5">
        <v>44141</v>
      </c>
      <c r="R315" s="3" t="s">
        <v>133</v>
      </c>
      <c r="S315" s="3"/>
      <c r="T315" s="3" t="s">
        <v>131</v>
      </c>
      <c r="U315" s="3" t="str">
        <f t="shared" si="60"/>
        <v>Contractuel</v>
      </c>
      <c r="V315" s="5">
        <v>44136</v>
      </c>
      <c r="W315" s="5">
        <v>44165</v>
      </c>
      <c r="Z315" s="5">
        <v>44106</v>
      </c>
      <c r="AA315" s="3">
        <f t="shared" si="61"/>
        <v>10</v>
      </c>
      <c r="AB315" s="3">
        <f t="shared" si="62"/>
        <v>2020</v>
      </c>
      <c r="AC315" s="3">
        <f t="shared" si="63"/>
        <v>2024</v>
      </c>
      <c r="AD315" s="7">
        <f t="shared" ca="1" si="64"/>
        <v>4.041666666666667</v>
      </c>
      <c r="AE315" s="7" t="str">
        <f t="shared" ca="1" si="69"/>
        <v>&gt; 4</v>
      </c>
      <c r="AF315" s="5">
        <v>34801</v>
      </c>
      <c r="AG315" s="8">
        <f t="shared" ca="1" si="65"/>
        <v>29.536986301369861</v>
      </c>
      <c r="AH315" s="7" t="str">
        <f t="shared" ca="1" si="66"/>
        <v>&gt;25&lt; 35</v>
      </c>
      <c r="AK315" s="9">
        <v>13008673</v>
      </c>
      <c r="AL315" s="5">
        <v>41664</v>
      </c>
      <c r="AM315" s="3" t="s">
        <v>64</v>
      </c>
      <c r="AN315" s="3" t="s">
        <v>94</v>
      </c>
      <c r="AO315" s="3"/>
      <c r="AQ315" s="11">
        <v>3</v>
      </c>
      <c r="AR315" s="11">
        <v>1</v>
      </c>
      <c r="AS315" s="12">
        <f t="shared" si="67"/>
        <v>44471.25</v>
      </c>
      <c r="AT315" s="11" t="s">
        <v>135</v>
      </c>
      <c r="AU315" s="9">
        <v>2.4990000000000001</v>
      </c>
      <c r="AV315" s="14">
        <v>12</v>
      </c>
      <c r="AW315" s="15">
        <v>40600</v>
      </c>
      <c r="AX315" s="16" t="s">
        <v>1224</v>
      </c>
      <c r="AY315" s="14">
        <v>60</v>
      </c>
      <c r="AZ315" s="11" t="s">
        <v>352</v>
      </c>
      <c r="BA315" s="17" t="str">
        <f t="shared" si="68"/>
        <v>12406000000236508760</v>
      </c>
      <c r="BB315" s="26">
        <f t="shared" si="70"/>
        <v>20</v>
      </c>
      <c r="BC315" s="11" t="s">
        <v>1225</v>
      </c>
      <c r="BD315" s="11" t="s">
        <v>100</v>
      </c>
      <c r="BE315" s="11"/>
      <c r="BF315" s="5"/>
      <c r="BG315" s="21">
        <v>25591349</v>
      </c>
      <c r="BH315" s="21">
        <v>20566164</v>
      </c>
      <c r="BI315" s="27"/>
      <c r="BJ315" t="s">
        <v>566</v>
      </c>
      <c r="BK315" s="11" t="str">
        <f t="shared" si="71"/>
        <v>-</v>
      </c>
      <c r="BL315" s="11"/>
    </row>
    <row r="316" spans="1:64" x14ac:dyDescent="0.25">
      <c r="A316" s="3" t="s">
        <v>74</v>
      </c>
      <c r="B316" s="4">
        <v>315</v>
      </c>
      <c r="C316" s="3" t="s">
        <v>57</v>
      </c>
      <c r="D316" s="3" t="s">
        <v>7584</v>
      </c>
      <c r="E316" s="3" t="s">
        <v>7199</v>
      </c>
      <c r="F316" s="3"/>
      <c r="G316" s="3"/>
      <c r="H316" s="3"/>
      <c r="I316" s="3" t="s">
        <v>561</v>
      </c>
      <c r="J316" s="3" t="s">
        <v>157</v>
      </c>
      <c r="K316" s="3" t="s">
        <v>123</v>
      </c>
      <c r="L316" s="3" t="s">
        <v>77</v>
      </c>
      <c r="M316" s="3" t="s">
        <v>132</v>
      </c>
      <c r="N316" s="5">
        <v>44109</v>
      </c>
      <c r="P316" s="3">
        <f t="shared" ca="1" si="73"/>
        <v>-78</v>
      </c>
      <c r="Q316" s="5">
        <v>45504</v>
      </c>
      <c r="R316" s="3" t="s">
        <v>719</v>
      </c>
      <c r="S316" s="5" t="s">
        <v>1226</v>
      </c>
      <c r="T316" s="6" t="s">
        <v>131</v>
      </c>
      <c r="U316" s="3" t="str">
        <f t="shared" si="60"/>
        <v>Contractuel</v>
      </c>
      <c r="V316" s="5">
        <v>45474</v>
      </c>
      <c r="W316" s="5">
        <v>45504</v>
      </c>
      <c r="Z316" s="5">
        <v>44109</v>
      </c>
      <c r="AA316" s="3">
        <f t="shared" si="61"/>
        <v>10</v>
      </c>
      <c r="AB316" s="3">
        <f t="shared" si="62"/>
        <v>2020</v>
      </c>
      <c r="AC316" s="3">
        <f t="shared" si="63"/>
        <v>2024</v>
      </c>
      <c r="AD316" s="7">
        <f t="shared" ca="1" si="64"/>
        <v>4.0333333333333332</v>
      </c>
      <c r="AE316" s="7" t="str">
        <f t="shared" ca="1" si="69"/>
        <v>&gt; 4</v>
      </c>
      <c r="AF316" s="5">
        <v>28301</v>
      </c>
      <c r="AG316" s="8">
        <f t="shared" ca="1" si="65"/>
        <v>47.345205479452055</v>
      </c>
      <c r="AH316" s="7" t="str">
        <f t="shared" ca="1" si="66"/>
        <v>&gt;45&lt; 55</v>
      </c>
      <c r="AI316" s="9">
        <v>12287765</v>
      </c>
      <c r="AJ316" s="10" t="s">
        <v>79</v>
      </c>
      <c r="AK316" s="9" t="s">
        <v>1227</v>
      </c>
      <c r="AL316" s="5">
        <v>42077</v>
      </c>
      <c r="AM316" s="3" t="s">
        <v>64</v>
      </c>
      <c r="AN316" s="3" t="s">
        <v>65</v>
      </c>
      <c r="AO316" s="3">
        <v>1</v>
      </c>
      <c r="AQ316">
        <v>3</v>
      </c>
      <c r="AR316" s="11">
        <v>3</v>
      </c>
      <c r="AS316" s="12">
        <f t="shared" si="67"/>
        <v>45204.75</v>
      </c>
      <c r="AT316" s="11" t="s">
        <v>135</v>
      </c>
      <c r="AU316" s="13">
        <v>3.3210000000000002</v>
      </c>
      <c r="AV316" s="14" t="s">
        <v>195</v>
      </c>
      <c r="AW316" s="15" t="s">
        <v>169</v>
      </c>
      <c r="AX316" s="16" t="s">
        <v>1228</v>
      </c>
      <c r="AY316" s="14" t="s">
        <v>1229</v>
      </c>
      <c r="AZ316" s="11" t="s">
        <v>171</v>
      </c>
      <c r="BA316" s="17" t="str">
        <f t="shared" si="68"/>
        <v>17001000000296691857</v>
      </c>
      <c r="BB316" s="26">
        <f t="shared" si="70"/>
        <v>20</v>
      </c>
      <c r="BC316" s="19" t="s">
        <v>1230</v>
      </c>
      <c r="BD316" s="20" t="s">
        <v>233</v>
      </c>
      <c r="BE316" s="11">
        <v>2030</v>
      </c>
      <c r="BF316" s="5"/>
      <c r="BG316" s="21">
        <v>23185199</v>
      </c>
      <c r="BH316" s="21"/>
      <c r="BI316" s="27"/>
      <c r="BJ316" s="11" t="s">
        <v>320</v>
      </c>
      <c r="BK316" s="11" t="str">
        <f t="shared" si="71"/>
        <v>A-</v>
      </c>
      <c r="BL316" s="11" t="s">
        <v>200</v>
      </c>
    </row>
    <row r="317" spans="1:64" x14ac:dyDescent="0.25">
      <c r="A317" s="3" t="s">
        <v>56</v>
      </c>
      <c r="B317" s="4">
        <v>316</v>
      </c>
      <c r="C317" s="3" t="s">
        <v>87</v>
      </c>
      <c r="D317" s="3" t="s">
        <v>7585</v>
      </c>
      <c r="E317" s="3" t="s">
        <v>7391</v>
      </c>
      <c r="F317" s="3"/>
      <c r="G317" s="3"/>
      <c r="H317" s="3"/>
      <c r="I317" s="3" t="s">
        <v>227</v>
      </c>
      <c r="J317" s="3" t="s">
        <v>228</v>
      </c>
      <c r="K317" s="3" t="s">
        <v>76</v>
      </c>
      <c r="L317" s="3" t="s">
        <v>77</v>
      </c>
      <c r="M317" s="3" t="s">
        <v>426</v>
      </c>
      <c r="N317" s="5">
        <v>44106</v>
      </c>
      <c r="P317" s="3">
        <f t="shared" ca="1" si="73"/>
        <v>-47</v>
      </c>
      <c r="Q317" s="5"/>
      <c r="S317" s="5"/>
      <c r="T317" s="6" t="s">
        <v>131</v>
      </c>
      <c r="U317" s="3" t="str">
        <f t="shared" si="60"/>
        <v>Contractuel</v>
      </c>
      <c r="V317" s="5">
        <v>45505</v>
      </c>
      <c r="W317" s="5">
        <f>VLOOKUP(B317,[1]base!$A:$V,22,0)</f>
        <v>45535</v>
      </c>
      <c r="X317" s="5">
        <v>44089</v>
      </c>
      <c r="Y317" s="5">
        <v>44453</v>
      </c>
      <c r="Z317" s="5">
        <v>44454</v>
      </c>
      <c r="AA317" s="3">
        <f t="shared" si="61"/>
        <v>10</v>
      </c>
      <c r="AB317" s="3">
        <f t="shared" si="62"/>
        <v>2020</v>
      </c>
      <c r="AC317" s="3">
        <f t="shared" si="63"/>
        <v>2024</v>
      </c>
      <c r="AD317" s="7">
        <f t="shared" ca="1" si="64"/>
        <v>4.041666666666667</v>
      </c>
      <c r="AE317" s="7" t="str">
        <f t="shared" ca="1" si="69"/>
        <v>&gt; 4</v>
      </c>
      <c r="AF317" s="5">
        <v>36343</v>
      </c>
      <c r="AG317" s="8">
        <f t="shared" ca="1" si="65"/>
        <v>25.312328767123287</v>
      </c>
      <c r="AH317" s="7" t="str">
        <f t="shared" ca="1" si="66"/>
        <v>&gt;25&lt; 35</v>
      </c>
      <c r="AI317" s="9">
        <v>17218789</v>
      </c>
      <c r="AJ317" s="10" t="s">
        <v>102</v>
      </c>
      <c r="AK317" s="9" t="s">
        <v>1231</v>
      </c>
      <c r="AL317" s="5">
        <v>42962</v>
      </c>
      <c r="AM317" s="3" t="s">
        <v>93</v>
      </c>
      <c r="AN317" s="3" t="s">
        <v>94</v>
      </c>
      <c r="AO317" s="3"/>
      <c r="AQ317">
        <v>3</v>
      </c>
      <c r="AR317" s="11">
        <v>3</v>
      </c>
      <c r="AS317" s="12">
        <f t="shared" si="67"/>
        <v>45201.75</v>
      </c>
      <c r="AT317" s="11" t="s">
        <v>135</v>
      </c>
      <c r="AU317" s="13">
        <v>3.3210000000000002</v>
      </c>
      <c r="AV317" s="14" t="s">
        <v>126</v>
      </c>
      <c r="AW317" s="15" t="s">
        <v>1232</v>
      </c>
      <c r="AX317" s="16" t="s">
        <v>1233</v>
      </c>
      <c r="AY317" s="14" t="s">
        <v>531</v>
      </c>
      <c r="AZ317" s="11" t="s">
        <v>145</v>
      </c>
      <c r="BA317" s="17" t="str">
        <f t="shared" si="68"/>
        <v>07081013910551494793</v>
      </c>
      <c r="BB317" s="26">
        <f t="shared" si="70"/>
        <v>20</v>
      </c>
      <c r="BC317" s="19" t="s">
        <v>1234</v>
      </c>
      <c r="BD317" s="20" t="s">
        <v>166</v>
      </c>
      <c r="BE317" s="11">
        <v>2090</v>
      </c>
      <c r="BF317" s="5"/>
      <c r="BG317" s="21">
        <v>90008317</v>
      </c>
      <c r="BH317" s="21">
        <v>92380500</v>
      </c>
      <c r="BI317" s="27"/>
      <c r="BJ317" s="11" t="s">
        <v>166</v>
      </c>
      <c r="BK317" s="11" t="str">
        <f t="shared" si="71"/>
        <v>B-</v>
      </c>
      <c r="BL317" s="11" t="s">
        <v>235</v>
      </c>
    </row>
    <row r="318" spans="1:64" x14ac:dyDescent="0.25">
      <c r="A318" s="3" t="s">
        <v>74</v>
      </c>
      <c r="B318" s="4">
        <v>317</v>
      </c>
      <c r="C318" s="3" t="s">
        <v>57</v>
      </c>
      <c r="D318" s="3" t="s">
        <v>7586</v>
      </c>
      <c r="E318" s="3" t="s">
        <v>7587</v>
      </c>
      <c r="F318" s="3"/>
      <c r="G318" s="3"/>
      <c r="H318" s="3"/>
      <c r="I318" s="3"/>
      <c r="J318" s="3"/>
      <c r="K318" s="3" t="s">
        <v>123</v>
      </c>
      <c r="L318" s="3" t="s">
        <v>77</v>
      </c>
      <c r="M318" s="3" t="s">
        <v>132</v>
      </c>
      <c r="N318" s="5">
        <v>44109</v>
      </c>
      <c r="P318" s="3">
        <f t="shared" ca="1" si="73"/>
        <v>-1386</v>
      </c>
      <c r="Q318" s="5">
        <v>44173</v>
      </c>
      <c r="R318" s="3" t="s">
        <v>1235</v>
      </c>
      <c r="T318" s="3" t="s">
        <v>131</v>
      </c>
      <c r="U318" s="3" t="str">
        <f t="shared" si="60"/>
        <v>Contractuel</v>
      </c>
      <c r="V318" s="5">
        <v>44136</v>
      </c>
      <c r="W318" s="5">
        <v>44196</v>
      </c>
      <c r="Z318" s="5">
        <v>44109</v>
      </c>
      <c r="AA318" s="3">
        <f t="shared" si="61"/>
        <v>10</v>
      </c>
      <c r="AB318" s="3">
        <f t="shared" si="62"/>
        <v>2020</v>
      </c>
      <c r="AC318" s="3">
        <f t="shared" si="63"/>
        <v>2024</v>
      </c>
      <c r="AD318" s="7">
        <f t="shared" ca="1" si="64"/>
        <v>4.0333333333333332</v>
      </c>
      <c r="AE318" s="7" t="str">
        <f t="shared" ca="1" si="69"/>
        <v>&gt; 4</v>
      </c>
      <c r="AF318" s="5">
        <v>29709</v>
      </c>
      <c r="AG318" s="8">
        <f t="shared" ca="1" si="65"/>
        <v>43.487671232876714</v>
      </c>
      <c r="AH318" s="7" t="str">
        <f t="shared" ca="1" si="66"/>
        <v>&gt;35&lt; 45</v>
      </c>
      <c r="AI318" s="9">
        <v>12386187</v>
      </c>
      <c r="AJ318" s="10" t="s">
        <v>79</v>
      </c>
      <c r="AK318" s="9" t="s">
        <v>1236</v>
      </c>
      <c r="AL318" s="5">
        <v>39219</v>
      </c>
      <c r="AM318" s="3" t="s">
        <v>64</v>
      </c>
      <c r="AN318" s="3" t="s">
        <v>94</v>
      </c>
      <c r="AO318" s="3"/>
      <c r="AQ318" s="11">
        <v>3</v>
      </c>
      <c r="AR318" s="11">
        <v>1</v>
      </c>
      <c r="AS318" s="12">
        <f t="shared" si="67"/>
        <v>44474.25</v>
      </c>
      <c r="AT318" s="11" t="s">
        <v>135</v>
      </c>
      <c r="AU318" s="9">
        <v>3.1930000000000001</v>
      </c>
      <c r="AV318" s="14">
        <v>17</v>
      </c>
      <c r="AW318" s="15" t="s">
        <v>169</v>
      </c>
      <c r="AX318" s="16" t="s">
        <v>1237</v>
      </c>
      <c r="AY318" s="14">
        <v>16</v>
      </c>
      <c r="AZ318" s="11" t="s">
        <v>171</v>
      </c>
      <c r="BA318" s="17" t="str">
        <f t="shared" si="68"/>
        <v>17001000000296890416</v>
      </c>
      <c r="BB318" s="26">
        <f t="shared" si="70"/>
        <v>20</v>
      </c>
      <c r="BC318" s="11" t="s">
        <v>1238</v>
      </c>
      <c r="BD318" s="11" t="s">
        <v>100</v>
      </c>
      <c r="BE318" s="11">
        <v>2023</v>
      </c>
      <c r="BF318" s="5"/>
      <c r="BG318" s="21">
        <v>50636133</v>
      </c>
      <c r="BH318" s="21">
        <v>54914180</v>
      </c>
      <c r="BI318" s="27"/>
      <c r="BJ318" s="11" t="s">
        <v>379</v>
      </c>
      <c r="BK318" s="11" t="str">
        <f t="shared" si="71"/>
        <v>-</v>
      </c>
      <c r="BL318" s="11"/>
    </row>
    <row r="319" spans="1:64" x14ac:dyDescent="0.25">
      <c r="A319" s="3" t="s">
        <v>74</v>
      </c>
      <c r="B319" s="4">
        <v>318</v>
      </c>
      <c r="C319" s="3" t="s">
        <v>87</v>
      </c>
      <c r="D319" s="3" t="s">
        <v>7588</v>
      </c>
      <c r="E319" s="3" t="s">
        <v>7589</v>
      </c>
      <c r="F319" s="3"/>
      <c r="G319" s="3"/>
      <c r="H319" s="3"/>
      <c r="I319" s="3"/>
      <c r="J319" s="3" t="s">
        <v>228</v>
      </c>
      <c r="K319" s="3" t="s">
        <v>76</v>
      </c>
      <c r="L319" s="3" t="s">
        <v>77</v>
      </c>
      <c r="M319" s="3" t="s">
        <v>158</v>
      </c>
      <c r="N319" s="5">
        <v>44112</v>
      </c>
      <c r="P319" s="3">
        <f t="shared" ca="1" si="73"/>
        <v>-990</v>
      </c>
      <c r="Q319" s="5">
        <v>44469</v>
      </c>
      <c r="R319" s="3" t="s">
        <v>78</v>
      </c>
      <c r="T319" s="3" t="s">
        <v>131</v>
      </c>
      <c r="U319" s="3" t="str">
        <f t="shared" si="60"/>
        <v>Contractuel</v>
      </c>
      <c r="V319" s="5">
        <v>44440</v>
      </c>
      <c r="W319" s="5">
        <v>44592</v>
      </c>
      <c r="Z319" s="5">
        <v>44112</v>
      </c>
      <c r="AA319" s="3">
        <f t="shared" si="61"/>
        <v>10</v>
      </c>
      <c r="AB319" s="3">
        <f t="shared" si="62"/>
        <v>2020</v>
      </c>
      <c r="AC319" s="3">
        <f t="shared" si="63"/>
        <v>2024</v>
      </c>
      <c r="AD319" s="7">
        <f t="shared" ca="1" si="64"/>
        <v>4.0250000000000004</v>
      </c>
      <c r="AE319" s="7" t="str">
        <f t="shared" ca="1" si="69"/>
        <v>&gt; 4</v>
      </c>
      <c r="AF319" s="5">
        <v>34577</v>
      </c>
      <c r="AG319" s="8">
        <f t="shared" ca="1" si="65"/>
        <v>30.150684931506849</v>
      </c>
      <c r="AH319" s="7" t="str">
        <f t="shared" ca="1" si="66"/>
        <v>&gt;25&lt; 35</v>
      </c>
      <c r="AI319" s="9">
        <v>17120285</v>
      </c>
      <c r="AJ319" s="10" t="s">
        <v>70</v>
      </c>
      <c r="AK319" s="9" t="s">
        <v>1239</v>
      </c>
      <c r="AL319" s="5">
        <v>40814</v>
      </c>
      <c r="AM319" s="3" t="s">
        <v>93</v>
      </c>
      <c r="AN319" s="3" t="s">
        <v>94</v>
      </c>
      <c r="AO319" s="3"/>
      <c r="AQ319" s="11">
        <v>3</v>
      </c>
      <c r="AR319" s="11">
        <v>1</v>
      </c>
      <c r="AS319" s="12">
        <f t="shared" si="67"/>
        <v>44477.25</v>
      </c>
      <c r="AT319" s="11" t="s">
        <v>135</v>
      </c>
      <c r="AU319" s="9">
        <v>3.1930000000000001</v>
      </c>
      <c r="AV319" s="14" t="s">
        <v>62</v>
      </c>
      <c r="AW319" s="15" t="s">
        <v>1240</v>
      </c>
      <c r="AX319" s="16" t="s">
        <v>1241</v>
      </c>
      <c r="AY319" s="14">
        <v>36</v>
      </c>
      <c r="AZ319" s="11" t="s">
        <v>85</v>
      </c>
      <c r="BA319" s="17" t="str">
        <f t="shared" si="68"/>
        <v>01001080113719130236</v>
      </c>
      <c r="BB319" s="26">
        <f t="shared" si="70"/>
        <v>20</v>
      </c>
      <c r="BC319" s="31" t="s">
        <v>1242</v>
      </c>
      <c r="BD319" s="11" t="s">
        <v>343</v>
      </c>
      <c r="BE319" s="11">
        <v>2063</v>
      </c>
      <c r="BF319" s="5"/>
      <c r="BG319" s="21">
        <v>53754518</v>
      </c>
      <c r="BH319" s="21">
        <v>97334674</v>
      </c>
      <c r="BI319" s="27"/>
      <c r="BJ319" s="11" t="s">
        <v>396</v>
      </c>
      <c r="BK319" s="11" t="str">
        <f t="shared" si="71"/>
        <v>B-</v>
      </c>
      <c r="BL319" s="11"/>
    </row>
    <row r="320" spans="1:64" x14ac:dyDescent="0.25">
      <c r="A320" s="3" t="s">
        <v>74</v>
      </c>
      <c r="B320" s="4">
        <v>319</v>
      </c>
      <c r="C320" s="3" t="s">
        <v>87</v>
      </c>
      <c r="D320" s="3" t="s">
        <v>7590</v>
      </c>
      <c r="E320" s="3" t="s">
        <v>7301</v>
      </c>
      <c r="F320" s="3"/>
      <c r="G320" s="3"/>
      <c r="H320" s="3"/>
      <c r="I320" s="3"/>
      <c r="J320" s="3" t="s">
        <v>228</v>
      </c>
      <c r="K320" s="3" t="s">
        <v>76</v>
      </c>
      <c r="L320" s="3" t="s">
        <v>77</v>
      </c>
      <c r="M320" s="3" t="s">
        <v>426</v>
      </c>
      <c r="N320" s="5">
        <v>44111</v>
      </c>
      <c r="P320" s="3">
        <f t="shared" ca="1" si="73"/>
        <v>-1021</v>
      </c>
      <c r="Q320" s="5">
        <v>44546</v>
      </c>
      <c r="R320" s="3" t="s">
        <v>133</v>
      </c>
      <c r="T320" s="3" t="s">
        <v>131</v>
      </c>
      <c r="U320" s="3" t="str">
        <f t="shared" si="60"/>
        <v>Contractuel</v>
      </c>
      <c r="V320" s="5">
        <v>44531</v>
      </c>
      <c r="W320" s="5">
        <v>44561</v>
      </c>
      <c r="X320" s="5">
        <v>44089</v>
      </c>
      <c r="Y320" s="5">
        <v>44453</v>
      </c>
      <c r="Z320" s="5">
        <v>44454</v>
      </c>
      <c r="AA320" s="3">
        <f t="shared" si="61"/>
        <v>10</v>
      </c>
      <c r="AB320" s="3">
        <f t="shared" si="62"/>
        <v>2020</v>
      </c>
      <c r="AC320" s="3">
        <f t="shared" si="63"/>
        <v>2024</v>
      </c>
      <c r="AD320" s="7">
        <f t="shared" ca="1" si="64"/>
        <v>4.0277777777777777</v>
      </c>
      <c r="AE320" s="7" t="str">
        <f t="shared" ca="1" si="69"/>
        <v>&gt; 4</v>
      </c>
      <c r="AF320" s="5">
        <v>34978</v>
      </c>
      <c r="AG320" s="8">
        <f t="shared" ca="1" si="65"/>
        <v>29.052054794520547</v>
      </c>
      <c r="AH320" s="7" t="str">
        <f t="shared" ca="1" si="66"/>
        <v>&gt;25&lt; 35</v>
      </c>
      <c r="AI320" s="9">
        <v>19028062</v>
      </c>
      <c r="AJ320" s="10" t="s">
        <v>91</v>
      </c>
      <c r="AK320" s="9" t="s">
        <v>1243</v>
      </c>
      <c r="AL320" s="5">
        <v>43615</v>
      </c>
      <c r="AM320" s="3" t="s">
        <v>93</v>
      </c>
      <c r="AN320" s="3" t="s">
        <v>94</v>
      </c>
      <c r="AO320" s="3"/>
      <c r="AQ320" s="11">
        <v>3</v>
      </c>
      <c r="AR320" s="11">
        <v>1</v>
      </c>
      <c r="AS320" s="12">
        <f t="shared" si="67"/>
        <v>44476.25</v>
      </c>
      <c r="AT320" s="11" t="s">
        <v>135</v>
      </c>
      <c r="AU320" s="9">
        <v>3.1930000000000001</v>
      </c>
      <c r="AV320" s="14">
        <v>17</v>
      </c>
      <c r="AW320" s="15" t="s">
        <v>169</v>
      </c>
      <c r="AX320" s="16" t="s">
        <v>1244</v>
      </c>
      <c r="AY320" s="14">
        <v>47</v>
      </c>
      <c r="AZ320" s="11" t="s">
        <v>171</v>
      </c>
      <c r="BA320" s="17" t="str">
        <f t="shared" si="68"/>
        <v>17001000000285495147</v>
      </c>
      <c r="BB320" s="26">
        <f t="shared" si="70"/>
        <v>20</v>
      </c>
      <c r="BC320" s="31" t="s">
        <v>1245</v>
      </c>
      <c r="BD320" s="11" t="s">
        <v>391</v>
      </c>
      <c r="BE320" s="11">
        <v>1110</v>
      </c>
      <c r="BF320" s="5"/>
      <c r="BG320" s="21">
        <v>27439570</v>
      </c>
      <c r="BH320" s="21">
        <v>71551354</v>
      </c>
      <c r="BI320" s="27"/>
      <c r="BJ320" s="11" t="s">
        <v>391</v>
      </c>
      <c r="BK320" s="11" t="str">
        <f t="shared" si="71"/>
        <v>B-</v>
      </c>
      <c r="BL320" s="11"/>
    </row>
    <row r="321" spans="1:64" x14ac:dyDescent="0.25">
      <c r="A321" s="3" t="s">
        <v>74</v>
      </c>
      <c r="B321" s="4">
        <v>320</v>
      </c>
      <c r="C321" s="3" t="s">
        <v>140</v>
      </c>
      <c r="D321" s="3" t="s">
        <v>7591</v>
      </c>
      <c r="E321" s="3" t="s">
        <v>7311</v>
      </c>
      <c r="F321" s="3"/>
      <c r="G321" s="3"/>
      <c r="H321" s="3"/>
      <c r="I321" s="3" t="s">
        <v>515</v>
      </c>
      <c r="J321" s="3" t="s">
        <v>228</v>
      </c>
      <c r="K321" s="3" t="s">
        <v>123</v>
      </c>
      <c r="L321" s="3" t="s">
        <v>77</v>
      </c>
      <c r="M321" s="3" t="s">
        <v>158</v>
      </c>
      <c r="N321" s="5">
        <v>44109</v>
      </c>
      <c r="P321" s="3">
        <f t="shared" ca="1" si="73"/>
        <v>-78</v>
      </c>
      <c r="Q321" s="5">
        <v>45504</v>
      </c>
      <c r="R321" s="3" t="s">
        <v>719</v>
      </c>
      <c r="S321" s="5" t="s">
        <v>1226</v>
      </c>
      <c r="T321" s="6" t="s">
        <v>131</v>
      </c>
      <c r="U321" s="3" t="str">
        <f t="shared" si="60"/>
        <v>Contractuel</v>
      </c>
      <c r="V321" s="5">
        <v>45474</v>
      </c>
      <c r="W321" s="5">
        <v>45504</v>
      </c>
      <c r="Z321" s="5">
        <v>44109</v>
      </c>
      <c r="AA321" s="3">
        <f t="shared" si="61"/>
        <v>10</v>
      </c>
      <c r="AB321" s="3">
        <f t="shared" si="62"/>
        <v>2020</v>
      </c>
      <c r="AC321" s="3">
        <f t="shared" si="63"/>
        <v>2024</v>
      </c>
      <c r="AD321" s="7">
        <f t="shared" ca="1" si="64"/>
        <v>4.0333333333333332</v>
      </c>
      <c r="AE321" s="7" t="str">
        <f t="shared" ca="1" si="69"/>
        <v>&gt; 4</v>
      </c>
      <c r="AF321" s="5">
        <v>32731</v>
      </c>
      <c r="AG321" s="8">
        <f t="shared" ca="1" si="65"/>
        <v>35.208219178082189</v>
      </c>
      <c r="AH321" s="7" t="str">
        <f t="shared" ca="1" si="66"/>
        <v>&gt;35&lt; 45</v>
      </c>
      <c r="AI321" s="9">
        <v>12669737</v>
      </c>
      <c r="AJ321" s="10" t="s">
        <v>67</v>
      </c>
      <c r="AK321" s="9" t="s">
        <v>1246</v>
      </c>
      <c r="AL321" s="5">
        <v>38743</v>
      </c>
      <c r="AM321" s="3" t="s">
        <v>93</v>
      </c>
      <c r="AN321" s="3" t="s">
        <v>65</v>
      </c>
      <c r="AO321" s="3">
        <v>2</v>
      </c>
      <c r="AQ321">
        <v>3</v>
      </c>
      <c r="AR321" s="11">
        <v>3</v>
      </c>
      <c r="AS321" s="12">
        <f t="shared" si="67"/>
        <v>45204.75</v>
      </c>
      <c r="AT321" s="11" t="s">
        <v>135</v>
      </c>
      <c r="AU321" s="13">
        <v>3.3210000000000002</v>
      </c>
      <c r="AV321" s="14" t="s">
        <v>195</v>
      </c>
      <c r="AW321" s="15" t="s">
        <v>169</v>
      </c>
      <c r="AX321" s="16" t="s">
        <v>1247</v>
      </c>
      <c r="AY321" s="14" t="s">
        <v>409</v>
      </c>
      <c r="AZ321" s="11" t="s">
        <v>171</v>
      </c>
      <c r="BA321" s="17" t="str">
        <f t="shared" si="68"/>
        <v>17001000000198710896</v>
      </c>
      <c r="BB321" s="26">
        <f t="shared" si="70"/>
        <v>20</v>
      </c>
      <c r="BC321" s="19" t="s">
        <v>1248</v>
      </c>
      <c r="BD321" s="20" t="s">
        <v>300</v>
      </c>
      <c r="BE321" s="11">
        <v>2010</v>
      </c>
      <c r="BF321" s="5"/>
      <c r="BG321" s="21">
        <v>28689254</v>
      </c>
      <c r="BH321" s="21">
        <v>28691652</v>
      </c>
      <c r="BI321" s="27"/>
      <c r="BJ321" s="11" t="s">
        <v>300</v>
      </c>
      <c r="BK321" s="11" t="str">
        <f t="shared" si="71"/>
        <v>B-</v>
      </c>
      <c r="BL321" s="11" t="s">
        <v>245</v>
      </c>
    </row>
    <row r="322" spans="1:64" x14ac:dyDescent="0.25">
      <c r="A322" s="3" t="s">
        <v>74</v>
      </c>
      <c r="B322" s="4">
        <v>321</v>
      </c>
      <c r="C322" s="3" t="s">
        <v>140</v>
      </c>
      <c r="D322" s="3" t="s">
        <v>7592</v>
      </c>
      <c r="E322" s="3" t="s">
        <v>7395</v>
      </c>
      <c r="F322" s="3"/>
      <c r="G322" s="3"/>
      <c r="H322" s="3"/>
      <c r="I322" s="3"/>
      <c r="J322" s="3" t="s">
        <v>157</v>
      </c>
      <c r="K322" s="3" t="s">
        <v>123</v>
      </c>
      <c r="L322" s="3" t="s">
        <v>77</v>
      </c>
      <c r="M322" s="3" t="s">
        <v>158</v>
      </c>
      <c r="N322" s="5">
        <v>44109</v>
      </c>
      <c r="P322" s="3">
        <f t="shared" ca="1" si="73"/>
        <v>-1327</v>
      </c>
      <c r="Q322" s="5">
        <v>44232</v>
      </c>
      <c r="R322" s="3" t="s">
        <v>133</v>
      </c>
      <c r="T322" s="3" t="s">
        <v>131</v>
      </c>
      <c r="U322" s="3" t="str">
        <f t="shared" ref="U322:U385" si="74">IF(T322="CDI","Titulaire","Contractuel")</f>
        <v>Contractuel</v>
      </c>
      <c r="V322" s="5">
        <v>44197</v>
      </c>
      <c r="W322" s="5">
        <v>44255</v>
      </c>
      <c r="Z322" s="5">
        <v>44109</v>
      </c>
      <c r="AA322" s="3">
        <f t="shared" ref="AA322:AA385" si="75">MONTH(N322)</f>
        <v>10</v>
      </c>
      <c r="AB322" s="3">
        <f t="shared" ref="AB322:AB385" si="76">IF(N322="","",YEAR(N322))</f>
        <v>2020</v>
      </c>
      <c r="AC322" s="3">
        <f t="shared" ref="AC322:AC385" si="77">AB322+4</f>
        <v>2024</v>
      </c>
      <c r="AD322" s="7">
        <f t="shared" ref="AD322:AD385" ca="1" si="78">IF(A322="Non",(DAYS360(N322,Q322)/360),(DAYS360(N322,TODAY())/360))</f>
        <v>4.0333333333333332</v>
      </c>
      <c r="AE322" s="7" t="str">
        <f t="shared" ca="1" si="69"/>
        <v>&gt; 4</v>
      </c>
      <c r="AF322" s="5">
        <v>32288</v>
      </c>
      <c r="AG322" s="8">
        <f t="shared" ref="AG322:AG385" ca="1" si="79">(TODAY()-AF322)/365</f>
        <v>36.421917808219177</v>
      </c>
      <c r="AH322" s="7" t="str">
        <f t="shared" ref="AH322:AH385" ca="1" si="80">+IF(AG322&lt;25,"&lt; 25",IF(AND(AG322&gt;=25,AG322&lt;35),"&gt;25&lt; 35",IF(AND(AG322&gt;=35,AG322&lt;45),"&gt;35&lt; 45",IF(AND(AG322&gt;=45,AG322&lt;=55),"&gt;45&lt; 55",IF(AG322&gt;55,"&gt; 55")))))</f>
        <v>&gt;35&lt; 45</v>
      </c>
      <c r="AI322" s="9">
        <v>12801379</v>
      </c>
      <c r="AJ322" s="37" t="s">
        <v>179</v>
      </c>
      <c r="AK322" s="9" t="s">
        <v>1249</v>
      </c>
      <c r="AL322" s="5">
        <v>38294</v>
      </c>
      <c r="AM322" s="3" t="s">
        <v>93</v>
      </c>
      <c r="AN322" s="3" t="s">
        <v>65</v>
      </c>
      <c r="AO322" s="3">
        <v>2</v>
      </c>
      <c r="AQ322" s="11">
        <v>3</v>
      </c>
      <c r="AR322" s="11">
        <v>1</v>
      </c>
      <c r="AS322" s="12">
        <f t="shared" ref="AS322:AS385" si="81">N322+(365.25*AR322)</f>
        <v>44474.25</v>
      </c>
      <c r="AT322" s="11" t="s">
        <v>135</v>
      </c>
      <c r="AU322" s="9">
        <v>3.1930000000000001</v>
      </c>
      <c r="AV322" s="14" t="s">
        <v>91</v>
      </c>
      <c r="AW322" s="15" t="s">
        <v>469</v>
      </c>
      <c r="AX322" s="16" t="s">
        <v>1250</v>
      </c>
      <c r="AY322" s="14">
        <v>90</v>
      </c>
      <c r="AZ322" s="11" t="s">
        <v>191</v>
      </c>
      <c r="BA322" s="17" t="str">
        <f t="shared" ref="BA322:BA385" si="82">CONCATENATE(AV322,AW322,AX322,AY322)</f>
        <v>05046000114501432490</v>
      </c>
      <c r="BB322" s="26">
        <f t="shared" si="70"/>
        <v>20</v>
      </c>
      <c r="BC322" s="11" t="s">
        <v>1251</v>
      </c>
      <c r="BD322" s="11" t="s">
        <v>233</v>
      </c>
      <c r="BE322" s="11"/>
      <c r="BF322" s="5"/>
      <c r="BG322" s="21">
        <v>93864675</v>
      </c>
      <c r="BH322" s="21">
        <v>24021569</v>
      </c>
      <c r="BI322" s="27"/>
      <c r="BJ322" s="11" t="s">
        <v>477</v>
      </c>
      <c r="BK322" s="11" t="str">
        <f t="shared" si="71"/>
        <v>A-</v>
      </c>
      <c r="BL322" s="11"/>
    </row>
    <row r="323" spans="1:64" x14ac:dyDescent="0.25">
      <c r="A323" s="3" t="s">
        <v>56</v>
      </c>
      <c r="B323" s="4">
        <v>322</v>
      </c>
      <c r="C323" s="3" t="s">
        <v>140</v>
      </c>
      <c r="D323" s="3" t="s">
        <v>7593</v>
      </c>
      <c r="E323" s="3" t="s">
        <v>7266</v>
      </c>
      <c r="F323" s="3"/>
      <c r="G323" s="3"/>
      <c r="H323" s="3"/>
      <c r="I323" s="3" t="s">
        <v>561</v>
      </c>
      <c r="J323" s="3" t="s">
        <v>157</v>
      </c>
      <c r="K323" s="3" t="s">
        <v>123</v>
      </c>
      <c r="L323" s="3" t="s">
        <v>77</v>
      </c>
      <c r="M323" s="3" t="s">
        <v>158</v>
      </c>
      <c r="N323" s="5">
        <v>44109</v>
      </c>
      <c r="P323" s="3">
        <f t="shared" ca="1" si="73"/>
        <v>-47</v>
      </c>
      <c r="Q323" s="5"/>
      <c r="R323" s="3"/>
      <c r="S323" s="5"/>
      <c r="T323" s="6" t="s">
        <v>131</v>
      </c>
      <c r="U323" s="3" t="str">
        <f t="shared" si="74"/>
        <v>Contractuel</v>
      </c>
      <c r="V323" s="5">
        <v>45505</v>
      </c>
      <c r="W323" s="5">
        <f>VLOOKUP(B323,[1]base!$A:$V,22,0)</f>
        <v>45535</v>
      </c>
      <c r="Z323" s="5">
        <v>44109</v>
      </c>
      <c r="AA323" s="3">
        <f t="shared" si="75"/>
        <v>10</v>
      </c>
      <c r="AB323" s="3">
        <f t="shared" si="76"/>
        <v>2020</v>
      </c>
      <c r="AC323" s="3">
        <f t="shared" si="77"/>
        <v>2024</v>
      </c>
      <c r="AD323" s="7">
        <f t="shared" ca="1" si="78"/>
        <v>4.0333333333333332</v>
      </c>
      <c r="AE323" s="7" t="str">
        <f t="shared" ref="AE323:AE386" ca="1" si="83">+IF(AD323&lt;1,"&lt; 1",IF(AND(AD323&gt;=1,AD323&lt;2),"&lt; 2",IF(AND(AD323&gt;=2,AD323&lt;3),"&lt; 3",IF(AND(AD323&gt;=3,AD323&lt;=4),"&lt; 4",IF(AD323&gt;4,"&gt; 4")))))</f>
        <v>&gt; 4</v>
      </c>
      <c r="AF323" s="5">
        <v>27982</v>
      </c>
      <c r="AG323" s="8">
        <f t="shared" ca="1" si="79"/>
        <v>48.219178082191782</v>
      </c>
      <c r="AH323" s="7" t="str">
        <f t="shared" ca="1" si="80"/>
        <v>&gt;45&lt; 55</v>
      </c>
      <c r="AI323" s="9">
        <v>12516559</v>
      </c>
      <c r="AJ323" s="10" t="s">
        <v>102</v>
      </c>
      <c r="AK323" s="9" t="s">
        <v>1252</v>
      </c>
      <c r="AL323" s="5">
        <v>34611</v>
      </c>
      <c r="AM323" s="3" t="s">
        <v>93</v>
      </c>
      <c r="AN323" s="3" t="s">
        <v>65</v>
      </c>
      <c r="AO323" s="3"/>
      <c r="AQ323">
        <v>3</v>
      </c>
      <c r="AR323" s="11">
        <v>3</v>
      </c>
      <c r="AS323" s="12">
        <f t="shared" si="81"/>
        <v>45204.75</v>
      </c>
      <c r="AT323" s="11" t="s">
        <v>135</v>
      </c>
      <c r="AU323" s="13">
        <v>3.3210000000000002</v>
      </c>
      <c r="AV323" s="14" t="s">
        <v>195</v>
      </c>
      <c r="AW323" s="15" t="s">
        <v>1253</v>
      </c>
      <c r="AX323" s="16" t="s">
        <v>1254</v>
      </c>
      <c r="AY323" s="14" t="s">
        <v>574</v>
      </c>
      <c r="AZ323" s="11" t="s">
        <v>171</v>
      </c>
      <c r="BA323" s="17" t="str">
        <f t="shared" si="82"/>
        <v>17535940173538005362</v>
      </c>
      <c r="BB323" s="26">
        <f t="shared" ref="BB323:BB385" si="84">LEN(BA323)</f>
        <v>20</v>
      </c>
      <c r="BC323" s="19" t="s">
        <v>1255</v>
      </c>
      <c r="BD323" s="20" t="s">
        <v>452</v>
      </c>
      <c r="BE323" s="11">
        <v>2021</v>
      </c>
      <c r="BF323" s="5"/>
      <c r="BG323" s="21">
        <v>22046045</v>
      </c>
      <c r="BH323" s="21">
        <v>50053838</v>
      </c>
      <c r="BI323" s="27"/>
      <c r="BJ323" s="11" t="s">
        <v>300</v>
      </c>
      <c r="BK323" s="11" t="str">
        <f t="shared" ref="BK323:BK385" si="85">IF(K323="CADRE","CADRE",CONCATENATE(J323,"-",H323))</f>
        <v>A-</v>
      </c>
      <c r="BL323" s="11" t="s">
        <v>245</v>
      </c>
    </row>
    <row r="324" spans="1:64" x14ac:dyDescent="0.25">
      <c r="A324" s="3" t="s">
        <v>56</v>
      </c>
      <c r="B324" s="4">
        <v>323</v>
      </c>
      <c r="C324" s="3" t="s">
        <v>140</v>
      </c>
      <c r="D324" s="3" t="s">
        <v>7594</v>
      </c>
      <c r="E324" s="3" t="s">
        <v>7266</v>
      </c>
      <c r="F324" s="3"/>
      <c r="G324" s="3"/>
      <c r="H324" s="3"/>
      <c r="I324" s="3" t="s">
        <v>561</v>
      </c>
      <c r="J324" s="3" t="s">
        <v>157</v>
      </c>
      <c r="K324" s="3" t="s">
        <v>123</v>
      </c>
      <c r="L324" s="3" t="s">
        <v>77</v>
      </c>
      <c r="M324" s="3" t="s">
        <v>158</v>
      </c>
      <c r="N324" s="5">
        <v>44110</v>
      </c>
      <c r="P324" s="3">
        <f t="shared" ca="1" si="73"/>
        <v>-47</v>
      </c>
      <c r="Q324" s="5"/>
      <c r="R324" s="3"/>
      <c r="S324" s="5"/>
      <c r="T324" s="6" t="s">
        <v>131</v>
      </c>
      <c r="U324" s="3" t="str">
        <f t="shared" si="74"/>
        <v>Contractuel</v>
      </c>
      <c r="V324" s="5">
        <v>45505</v>
      </c>
      <c r="W324" s="5">
        <f>VLOOKUP(B324,[1]base!$A:$V,22,0)</f>
        <v>45535</v>
      </c>
      <c r="Z324" s="5">
        <v>44110</v>
      </c>
      <c r="AA324" s="3">
        <f t="shared" si="75"/>
        <v>10</v>
      </c>
      <c r="AB324" s="3">
        <f t="shared" si="76"/>
        <v>2020</v>
      </c>
      <c r="AC324" s="3">
        <f t="shared" si="77"/>
        <v>2024</v>
      </c>
      <c r="AD324" s="7">
        <f t="shared" ca="1" si="78"/>
        <v>4.0305555555555559</v>
      </c>
      <c r="AE324" s="7" t="str">
        <f t="shared" ca="1" si="83"/>
        <v>&gt; 4</v>
      </c>
      <c r="AF324" s="5">
        <v>27808</v>
      </c>
      <c r="AG324" s="8">
        <f t="shared" ca="1" si="79"/>
        <v>48.695890410958903</v>
      </c>
      <c r="AH324" s="7" t="str">
        <f t="shared" ca="1" si="80"/>
        <v>&gt;45&lt; 55</v>
      </c>
      <c r="AI324" s="9">
        <v>12193501</v>
      </c>
      <c r="AJ324" s="10" t="s">
        <v>70</v>
      </c>
      <c r="AK324" s="9" t="s">
        <v>1256</v>
      </c>
      <c r="AL324" s="5">
        <v>41319</v>
      </c>
      <c r="AM324" s="3" t="s">
        <v>93</v>
      </c>
      <c r="AN324" s="3" t="s">
        <v>65</v>
      </c>
      <c r="AO324" s="3">
        <v>2</v>
      </c>
      <c r="AQ324">
        <v>3</v>
      </c>
      <c r="AR324" s="11">
        <v>3</v>
      </c>
      <c r="AS324" s="12">
        <f t="shared" si="81"/>
        <v>45205.75</v>
      </c>
      <c r="AT324" s="11" t="s">
        <v>135</v>
      </c>
      <c r="AU324" s="13">
        <v>3.3210000000000002</v>
      </c>
      <c r="AV324" s="14" t="s">
        <v>67</v>
      </c>
      <c r="AW324" s="15" t="s">
        <v>1257</v>
      </c>
      <c r="AX324" s="16" t="s">
        <v>1258</v>
      </c>
      <c r="AY324" s="14" t="s">
        <v>870</v>
      </c>
      <c r="AZ324" s="11" t="s">
        <v>71</v>
      </c>
      <c r="BA324" s="17" t="str">
        <f t="shared" si="82"/>
        <v>08134030022000045524</v>
      </c>
      <c r="BB324" s="26">
        <f t="shared" si="84"/>
        <v>20</v>
      </c>
      <c r="BC324" s="19" t="s">
        <v>1259</v>
      </c>
      <c r="BD324" s="20" t="s">
        <v>100</v>
      </c>
      <c r="BE324" s="11">
        <v>2052</v>
      </c>
      <c r="BF324" s="5"/>
      <c r="BG324" s="21">
        <v>21248616</v>
      </c>
      <c r="BH324" s="21">
        <v>27977889</v>
      </c>
      <c r="BI324" s="27"/>
      <c r="BJ324" s="11" t="s">
        <v>734</v>
      </c>
      <c r="BK324" s="11" t="str">
        <f t="shared" si="85"/>
        <v>A-</v>
      </c>
      <c r="BL324" s="11" t="s">
        <v>245</v>
      </c>
    </row>
    <row r="325" spans="1:64" x14ac:dyDescent="0.25">
      <c r="A325" s="3" t="s">
        <v>74</v>
      </c>
      <c r="B325" s="4">
        <v>324</v>
      </c>
      <c r="C325" s="3" t="s">
        <v>87</v>
      </c>
      <c r="D325" s="3" t="s">
        <v>7336</v>
      </c>
      <c r="E325" s="3" t="s">
        <v>7348</v>
      </c>
      <c r="F325" s="3"/>
      <c r="G325" s="3"/>
      <c r="H325" s="3"/>
      <c r="I325" s="3"/>
      <c r="J325" s="3" t="s">
        <v>157</v>
      </c>
      <c r="K325" s="3" t="s">
        <v>123</v>
      </c>
      <c r="L325" s="3" t="s">
        <v>77</v>
      </c>
      <c r="M325" s="3" t="s">
        <v>158</v>
      </c>
      <c r="N325" s="5">
        <v>44109</v>
      </c>
      <c r="P325" s="3">
        <f t="shared" ca="1" si="73"/>
        <v>-1327</v>
      </c>
      <c r="Q325" s="5">
        <v>44197</v>
      </c>
      <c r="R325" s="3" t="s">
        <v>133</v>
      </c>
      <c r="T325" s="3" t="s">
        <v>131</v>
      </c>
      <c r="U325" s="3" t="str">
        <f t="shared" si="74"/>
        <v>Contractuel</v>
      </c>
      <c r="V325" s="5">
        <v>44197</v>
      </c>
      <c r="W325" s="5">
        <v>44255</v>
      </c>
      <c r="Z325" s="5">
        <v>44109</v>
      </c>
      <c r="AA325" s="3">
        <f t="shared" si="75"/>
        <v>10</v>
      </c>
      <c r="AB325" s="3">
        <f t="shared" si="76"/>
        <v>2020</v>
      </c>
      <c r="AC325" s="3">
        <f t="shared" si="77"/>
        <v>2024</v>
      </c>
      <c r="AD325" s="7">
        <f t="shared" ca="1" si="78"/>
        <v>4.0333333333333332</v>
      </c>
      <c r="AE325" s="7" t="str">
        <f t="shared" ca="1" si="83"/>
        <v>&gt; 4</v>
      </c>
      <c r="AF325" s="5">
        <v>33366</v>
      </c>
      <c r="AG325" s="8">
        <f t="shared" ca="1" si="79"/>
        <v>33.468493150684928</v>
      </c>
      <c r="AH325" s="7" t="str">
        <f t="shared" ca="1" si="80"/>
        <v>&gt;25&lt; 35</v>
      </c>
      <c r="AI325" s="9">
        <v>17282615</v>
      </c>
      <c r="AJ325" s="10" t="s">
        <v>159</v>
      </c>
      <c r="AK325" s="9" t="s">
        <v>1260</v>
      </c>
      <c r="AL325" s="5">
        <v>43272</v>
      </c>
      <c r="AM325" s="3" t="s">
        <v>93</v>
      </c>
      <c r="AN325" s="3" t="s">
        <v>94</v>
      </c>
      <c r="AO325" s="3"/>
      <c r="AQ325" s="11">
        <v>3</v>
      </c>
      <c r="AR325" s="11">
        <v>1</v>
      </c>
      <c r="AS325" s="12">
        <f t="shared" si="81"/>
        <v>44474.25</v>
      </c>
      <c r="AT325" s="11" t="s">
        <v>135</v>
      </c>
      <c r="AU325" s="9">
        <v>3.1930000000000001</v>
      </c>
      <c r="AV325" s="14">
        <v>17</v>
      </c>
      <c r="AW325" s="15">
        <v>53594</v>
      </c>
      <c r="AX325" s="16" t="s">
        <v>1261</v>
      </c>
      <c r="AY325" s="14">
        <v>10</v>
      </c>
      <c r="AZ325" s="11" t="s">
        <v>171</v>
      </c>
      <c r="BA325" s="17" t="str">
        <f t="shared" si="82"/>
        <v>17535940171289311010</v>
      </c>
      <c r="BB325" s="26">
        <f t="shared" si="84"/>
        <v>20</v>
      </c>
      <c r="BC325" s="11" t="s">
        <v>1262</v>
      </c>
      <c r="BD325" s="11" t="s">
        <v>403</v>
      </c>
      <c r="BE325" s="11"/>
      <c r="BF325" s="5"/>
      <c r="BG325" s="21">
        <v>28076974</v>
      </c>
      <c r="BH325" s="21">
        <v>98895765</v>
      </c>
      <c r="BI325" s="27"/>
      <c r="BJ325" s="11" t="s">
        <v>310</v>
      </c>
      <c r="BK325" s="11" t="str">
        <f t="shared" si="85"/>
        <v>A-</v>
      </c>
      <c r="BL325" s="11"/>
    </row>
    <row r="326" spans="1:64" x14ac:dyDescent="0.25">
      <c r="A326" s="3" t="s">
        <v>74</v>
      </c>
      <c r="B326" s="4">
        <v>325</v>
      </c>
      <c r="C326" s="3" t="s">
        <v>140</v>
      </c>
      <c r="D326" s="3" t="s">
        <v>7595</v>
      </c>
      <c r="E326" s="3" t="s">
        <v>7596</v>
      </c>
      <c r="F326" s="3"/>
      <c r="G326" s="3"/>
      <c r="H326" s="3"/>
      <c r="I326" s="3"/>
      <c r="J326" s="3" t="s">
        <v>228</v>
      </c>
      <c r="K326" s="3" t="s">
        <v>123</v>
      </c>
      <c r="L326" s="3" t="s">
        <v>77</v>
      </c>
      <c r="M326" s="3" t="s">
        <v>158</v>
      </c>
      <c r="N326" s="5">
        <v>44109</v>
      </c>
      <c r="P326" s="3">
        <f t="shared" ca="1" si="73"/>
        <v>-1386</v>
      </c>
      <c r="Q326" s="5">
        <v>44177</v>
      </c>
      <c r="R326" s="3" t="s">
        <v>133</v>
      </c>
      <c r="T326" s="3" t="s">
        <v>131</v>
      </c>
      <c r="U326" s="3" t="str">
        <f t="shared" si="74"/>
        <v>Contractuel</v>
      </c>
      <c r="V326" s="5">
        <v>44136</v>
      </c>
      <c r="W326" s="5">
        <v>44196</v>
      </c>
      <c r="Z326" s="5">
        <v>44109</v>
      </c>
      <c r="AA326" s="3">
        <f t="shared" si="75"/>
        <v>10</v>
      </c>
      <c r="AB326" s="3">
        <f t="shared" si="76"/>
        <v>2020</v>
      </c>
      <c r="AC326" s="3">
        <f t="shared" si="77"/>
        <v>2024</v>
      </c>
      <c r="AD326" s="7">
        <f t="shared" ca="1" si="78"/>
        <v>4.0333333333333332</v>
      </c>
      <c r="AE326" s="7" t="str">
        <f t="shared" ca="1" si="83"/>
        <v>&gt; 4</v>
      </c>
      <c r="AF326" s="5">
        <v>29993</v>
      </c>
      <c r="AG326" s="8">
        <f t="shared" ca="1" si="79"/>
        <v>42.709589041095889</v>
      </c>
      <c r="AH326" s="7" t="str">
        <f t="shared" ca="1" si="80"/>
        <v>&gt;35&lt; 45</v>
      </c>
      <c r="AI326" s="9">
        <v>17278964</v>
      </c>
      <c r="AJ326" s="10" t="s">
        <v>126</v>
      </c>
      <c r="AK326" s="9" t="s">
        <v>1263</v>
      </c>
      <c r="AL326" s="5">
        <v>40899</v>
      </c>
      <c r="AM326" s="3" t="s">
        <v>93</v>
      </c>
      <c r="AN326" s="3" t="s">
        <v>65</v>
      </c>
      <c r="AO326" s="3"/>
      <c r="AQ326" s="11">
        <v>3</v>
      </c>
      <c r="AR326" s="11">
        <v>1</v>
      </c>
      <c r="AS326" s="12">
        <f t="shared" si="81"/>
        <v>44474.25</v>
      </c>
      <c r="AT326" s="11" t="s">
        <v>135</v>
      </c>
      <c r="AU326" s="9">
        <v>3.1930000000000001</v>
      </c>
      <c r="AV326" s="14">
        <v>17</v>
      </c>
      <c r="AW326" s="15" t="s">
        <v>169</v>
      </c>
      <c r="AX326" s="16" t="s">
        <v>1264</v>
      </c>
      <c r="AY326" s="14" t="s">
        <v>102</v>
      </c>
      <c r="AZ326" s="11" t="s">
        <v>171</v>
      </c>
      <c r="BA326" s="17" t="str">
        <f t="shared" si="82"/>
        <v>17001000000295374306</v>
      </c>
      <c r="BB326" s="26">
        <f t="shared" si="84"/>
        <v>20</v>
      </c>
      <c r="BC326" s="11" t="s">
        <v>1265</v>
      </c>
      <c r="BD326" s="11" t="s">
        <v>233</v>
      </c>
      <c r="BE326" s="11"/>
      <c r="BF326" s="5"/>
      <c r="BG326" s="21">
        <v>20553866</v>
      </c>
      <c r="BH326" s="21">
        <v>26387716</v>
      </c>
      <c r="BI326" s="27"/>
      <c r="BJ326" s="11" t="s">
        <v>677</v>
      </c>
      <c r="BK326" s="11" t="str">
        <f t="shared" si="85"/>
        <v>B-</v>
      </c>
      <c r="BL326" s="11"/>
    </row>
    <row r="327" spans="1:64" x14ac:dyDescent="0.25">
      <c r="A327" s="3" t="s">
        <v>56</v>
      </c>
      <c r="B327" s="4">
        <v>326</v>
      </c>
      <c r="C327" s="3" t="s">
        <v>87</v>
      </c>
      <c r="D327" s="3" t="s">
        <v>7392</v>
      </c>
      <c r="E327" s="3" t="s">
        <v>7597</v>
      </c>
      <c r="F327" s="3"/>
      <c r="G327" s="3"/>
      <c r="H327" s="36"/>
      <c r="I327" s="3" t="s">
        <v>156</v>
      </c>
      <c r="J327" s="3" t="s">
        <v>157</v>
      </c>
      <c r="K327" s="3" t="s">
        <v>123</v>
      </c>
      <c r="L327" s="3" t="s">
        <v>77</v>
      </c>
      <c r="M327" s="3" t="s">
        <v>158</v>
      </c>
      <c r="N327" s="5">
        <v>44109</v>
      </c>
      <c r="P327" s="3">
        <f t="shared" ca="1" si="73"/>
        <v>-47</v>
      </c>
      <c r="Q327" s="5"/>
      <c r="R327" s="3"/>
      <c r="S327" s="5"/>
      <c r="T327" s="6" t="s">
        <v>131</v>
      </c>
      <c r="U327" s="3" t="str">
        <f t="shared" si="74"/>
        <v>Contractuel</v>
      </c>
      <c r="V327" s="5">
        <v>45505</v>
      </c>
      <c r="W327" s="5">
        <f>VLOOKUP(B327,[1]base!$A:$V,22,0)</f>
        <v>45535</v>
      </c>
      <c r="Z327" s="5">
        <v>44109</v>
      </c>
      <c r="AA327" s="3">
        <f t="shared" si="75"/>
        <v>10</v>
      </c>
      <c r="AB327" s="3">
        <f t="shared" si="76"/>
        <v>2020</v>
      </c>
      <c r="AC327" s="3">
        <f t="shared" si="77"/>
        <v>2024</v>
      </c>
      <c r="AD327" s="7">
        <f t="shared" ca="1" si="78"/>
        <v>4.0333333333333332</v>
      </c>
      <c r="AE327" s="7" t="str">
        <f t="shared" ca="1" si="83"/>
        <v>&gt; 4</v>
      </c>
      <c r="AF327" s="5">
        <v>36548</v>
      </c>
      <c r="AG327" s="8">
        <f t="shared" ca="1" si="79"/>
        <v>24.75068493150685</v>
      </c>
      <c r="AH327" s="7" t="str">
        <f t="shared" ca="1" si="80"/>
        <v>&lt; 25</v>
      </c>
      <c r="AI327" s="9">
        <v>17105419</v>
      </c>
      <c r="AJ327" s="10" t="s">
        <v>70</v>
      </c>
      <c r="AK327" s="9" t="s">
        <v>1266</v>
      </c>
      <c r="AL327" s="5">
        <v>42780</v>
      </c>
      <c r="AM327" s="3" t="s">
        <v>93</v>
      </c>
      <c r="AN327" s="3" t="s">
        <v>94</v>
      </c>
      <c r="AO327" s="3"/>
      <c r="AQ327">
        <v>3</v>
      </c>
      <c r="AR327" s="11">
        <v>3</v>
      </c>
      <c r="AS327" s="12">
        <f t="shared" si="81"/>
        <v>45204.75</v>
      </c>
      <c r="AT327" s="11" t="s">
        <v>135</v>
      </c>
      <c r="AU327" s="13">
        <v>3.3210000000000002</v>
      </c>
      <c r="AV327" s="14" t="s">
        <v>195</v>
      </c>
      <c r="AW327" s="15" t="s">
        <v>169</v>
      </c>
      <c r="AX327" s="16" t="s">
        <v>1267</v>
      </c>
      <c r="AY327" s="14" t="s">
        <v>1268</v>
      </c>
      <c r="AZ327" s="11" t="s">
        <v>171</v>
      </c>
      <c r="BA327" s="17" t="str">
        <f t="shared" si="82"/>
        <v>17001000000262030750</v>
      </c>
      <c r="BB327" s="26">
        <f t="shared" si="84"/>
        <v>20</v>
      </c>
      <c r="BC327" s="19" t="s">
        <v>1269</v>
      </c>
      <c r="BD327" s="20" t="s">
        <v>73</v>
      </c>
      <c r="BE327" s="11"/>
      <c r="BF327" s="5"/>
      <c r="BG327" s="21">
        <v>58940848</v>
      </c>
      <c r="BH327" s="21">
        <v>96167295</v>
      </c>
      <c r="BI327" s="27"/>
      <c r="BJ327" s="11" t="s">
        <v>347</v>
      </c>
      <c r="BK327" s="11" t="str">
        <f t="shared" si="85"/>
        <v>A-</v>
      </c>
      <c r="BL327" s="11" t="s">
        <v>200</v>
      </c>
    </row>
    <row r="328" spans="1:64" x14ac:dyDescent="0.25">
      <c r="A328" s="3" t="s">
        <v>56</v>
      </c>
      <c r="B328" s="4">
        <v>327</v>
      </c>
      <c r="C328" s="3" t="s">
        <v>140</v>
      </c>
      <c r="D328" s="3" t="s">
        <v>7555</v>
      </c>
      <c r="E328" s="3" t="s">
        <v>7306</v>
      </c>
      <c r="F328" s="3"/>
      <c r="G328" s="3"/>
      <c r="H328" s="3"/>
      <c r="I328" s="3" t="s">
        <v>227</v>
      </c>
      <c r="J328" s="3" t="s">
        <v>228</v>
      </c>
      <c r="K328" s="3" t="s">
        <v>123</v>
      </c>
      <c r="L328" s="3" t="s">
        <v>77</v>
      </c>
      <c r="M328" s="3" t="s">
        <v>158</v>
      </c>
      <c r="N328" s="5">
        <v>44109</v>
      </c>
      <c r="P328" s="3">
        <f t="shared" ca="1" si="73"/>
        <v>-47</v>
      </c>
      <c r="Q328" s="5"/>
      <c r="R328" s="3"/>
      <c r="S328" s="5"/>
      <c r="T328" s="6" t="s">
        <v>131</v>
      </c>
      <c r="U328" s="3" t="str">
        <f t="shared" si="74"/>
        <v>Contractuel</v>
      </c>
      <c r="V328" s="5">
        <v>45505</v>
      </c>
      <c r="W328" s="5">
        <f>VLOOKUP(B328,[1]base!$A:$V,22,0)</f>
        <v>45535</v>
      </c>
      <c r="Z328" s="5">
        <v>44109</v>
      </c>
      <c r="AA328" s="3">
        <f t="shared" si="75"/>
        <v>10</v>
      </c>
      <c r="AB328" s="3">
        <f t="shared" si="76"/>
        <v>2020</v>
      </c>
      <c r="AC328" s="3">
        <f t="shared" si="77"/>
        <v>2024</v>
      </c>
      <c r="AD328" s="7">
        <f t="shared" ca="1" si="78"/>
        <v>4.0333333333333332</v>
      </c>
      <c r="AE328" s="7" t="str">
        <f t="shared" ca="1" si="83"/>
        <v>&gt; 4</v>
      </c>
      <c r="AF328" s="5">
        <v>30038</v>
      </c>
      <c r="AG328" s="8">
        <f t="shared" ca="1" si="79"/>
        <v>42.586301369863016</v>
      </c>
      <c r="AH328" s="7" t="str">
        <f t="shared" ca="1" si="80"/>
        <v>&gt;35&lt; 45</v>
      </c>
      <c r="AI328" s="9">
        <v>12799610</v>
      </c>
      <c r="AJ328" s="10" t="s">
        <v>91</v>
      </c>
      <c r="AK328" s="9" t="s">
        <v>1270</v>
      </c>
      <c r="AL328" s="5">
        <v>37420</v>
      </c>
      <c r="AM328" s="3" t="s">
        <v>93</v>
      </c>
      <c r="AN328" s="3" t="s">
        <v>65</v>
      </c>
      <c r="AO328" s="3">
        <v>3</v>
      </c>
      <c r="AQ328">
        <v>3</v>
      </c>
      <c r="AR328" s="11">
        <v>3</v>
      </c>
      <c r="AS328" s="12">
        <f t="shared" si="81"/>
        <v>45204.75</v>
      </c>
      <c r="AT328" s="11" t="s">
        <v>135</v>
      </c>
      <c r="AU328" s="13">
        <v>3.3210000000000002</v>
      </c>
      <c r="AV328" s="14" t="s">
        <v>126</v>
      </c>
      <c r="AW328" s="15" t="s">
        <v>854</v>
      </c>
      <c r="AX328" s="16" t="s">
        <v>1271</v>
      </c>
      <c r="AY328" s="14" t="s">
        <v>1048</v>
      </c>
      <c r="AZ328" s="11" t="s">
        <v>145</v>
      </c>
      <c r="BA328" s="17" t="str">
        <f t="shared" si="82"/>
        <v>07043010110552321678</v>
      </c>
      <c r="BB328" s="26">
        <f t="shared" si="84"/>
        <v>20</v>
      </c>
      <c r="BC328" s="19" t="s">
        <v>1272</v>
      </c>
      <c r="BD328" s="20" t="s">
        <v>477</v>
      </c>
      <c r="BE328" s="11"/>
      <c r="BF328" s="5"/>
      <c r="BG328" s="21">
        <v>95814882</v>
      </c>
      <c r="BH328" s="21"/>
      <c r="BI328" s="27"/>
      <c r="BJ328" s="11" t="s">
        <v>477</v>
      </c>
      <c r="BK328" s="11" t="str">
        <f t="shared" si="85"/>
        <v>B-</v>
      </c>
      <c r="BL328" s="11" t="s">
        <v>245</v>
      </c>
    </row>
    <row r="329" spans="1:64" x14ac:dyDescent="0.25">
      <c r="A329" s="3" t="s">
        <v>74</v>
      </c>
      <c r="B329" s="4">
        <v>328</v>
      </c>
      <c r="C329" s="3" t="s">
        <v>140</v>
      </c>
      <c r="D329" s="3" t="s">
        <v>7552</v>
      </c>
      <c r="E329" s="3" t="s">
        <v>7229</v>
      </c>
      <c r="F329" s="3"/>
      <c r="G329" s="3"/>
      <c r="H329" s="3"/>
      <c r="I329" s="3"/>
      <c r="J329" s="3" t="s">
        <v>157</v>
      </c>
      <c r="K329" s="3" t="s">
        <v>123</v>
      </c>
      <c r="L329" s="3" t="s">
        <v>77</v>
      </c>
      <c r="M329" s="3" t="s">
        <v>158</v>
      </c>
      <c r="N329" s="5">
        <v>44109</v>
      </c>
      <c r="P329" s="3">
        <f t="shared" ca="1" si="73"/>
        <v>-1327</v>
      </c>
      <c r="Q329" s="5">
        <v>44232</v>
      </c>
      <c r="R329" s="3" t="s">
        <v>133</v>
      </c>
      <c r="T329" s="3" t="s">
        <v>131</v>
      </c>
      <c r="U329" s="3" t="str">
        <f t="shared" si="74"/>
        <v>Contractuel</v>
      </c>
      <c r="V329" s="5">
        <v>44197</v>
      </c>
      <c r="W329" s="5">
        <v>44255</v>
      </c>
      <c r="Z329" s="5">
        <v>44109</v>
      </c>
      <c r="AA329" s="3">
        <f t="shared" si="75"/>
        <v>10</v>
      </c>
      <c r="AB329" s="3">
        <f t="shared" si="76"/>
        <v>2020</v>
      </c>
      <c r="AC329" s="3">
        <f t="shared" si="77"/>
        <v>2024</v>
      </c>
      <c r="AD329" s="7">
        <f t="shared" ca="1" si="78"/>
        <v>4.0333333333333332</v>
      </c>
      <c r="AE329" s="7" t="str">
        <f t="shared" ca="1" si="83"/>
        <v>&gt; 4</v>
      </c>
      <c r="AF329" s="5">
        <v>32885</v>
      </c>
      <c r="AG329" s="8">
        <f t="shared" ca="1" si="79"/>
        <v>34.786301369863011</v>
      </c>
      <c r="AH329" s="7" t="str">
        <f t="shared" ca="1" si="80"/>
        <v>&gt;25&lt; 35</v>
      </c>
      <c r="AI329" s="9">
        <v>16069071</v>
      </c>
      <c r="AJ329" s="10" t="s">
        <v>62</v>
      </c>
      <c r="AK329" s="9" t="s">
        <v>1273</v>
      </c>
      <c r="AL329" s="5">
        <v>39545</v>
      </c>
      <c r="AM329" s="3" t="s">
        <v>93</v>
      </c>
      <c r="AN329" s="3" t="s">
        <v>65</v>
      </c>
      <c r="AO329" s="3">
        <v>3</v>
      </c>
      <c r="AQ329" s="11">
        <v>3</v>
      </c>
      <c r="AR329" s="11">
        <v>1</v>
      </c>
      <c r="AS329" s="12">
        <f t="shared" si="81"/>
        <v>44474.25</v>
      </c>
      <c r="AT329" s="11" t="s">
        <v>135</v>
      </c>
      <c r="AU329" s="9">
        <v>3.1930000000000001</v>
      </c>
      <c r="AV329" s="14">
        <v>17</v>
      </c>
      <c r="AW329" s="15" t="s">
        <v>169</v>
      </c>
      <c r="AX329" s="16" t="s">
        <v>1274</v>
      </c>
      <c r="AY329" s="14">
        <v>42</v>
      </c>
      <c r="AZ329" s="11" t="s">
        <v>171</v>
      </c>
      <c r="BA329" s="17" t="str">
        <f t="shared" si="82"/>
        <v>17001000000296973642</v>
      </c>
      <c r="BB329" s="26">
        <f t="shared" si="84"/>
        <v>20</v>
      </c>
      <c r="BC329" s="11" t="s">
        <v>1275</v>
      </c>
      <c r="BD329" s="11" t="s">
        <v>452</v>
      </c>
      <c r="BE329" s="11">
        <v>2021</v>
      </c>
      <c r="BF329" s="5"/>
      <c r="BG329" s="21">
        <v>24774251</v>
      </c>
      <c r="BH329" s="21">
        <v>24801336</v>
      </c>
      <c r="BI329" s="27"/>
      <c r="BJ329" s="11" t="s">
        <v>300</v>
      </c>
      <c r="BK329" s="11" t="str">
        <f t="shared" si="85"/>
        <v>A-</v>
      </c>
      <c r="BL329" s="11"/>
    </row>
    <row r="330" spans="1:64" x14ac:dyDescent="0.25">
      <c r="A330" s="3" t="s">
        <v>74</v>
      </c>
      <c r="B330" s="4">
        <v>329</v>
      </c>
      <c r="C330" s="3" t="s">
        <v>140</v>
      </c>
      <c r="D330" s="3" t="s">
        <v>7598</v>
      </c>
      <c r="E330" s="3" t="s">
        <v>7599</v>
      </c>
      <c r="F330" s="3"/>
      <c r="G330" s="3"/>
      <c r="H330" s="3"/>
      <c r="I330" s="3"/>
      <c r="J330" s="3" t="s">
        <v>228</v>
      </c>
      <c r="K330" s="3" t="s">
        <v>123</v>
      </c>
      <c r="L330" s="3" t="s">
        <v>77</v>
      </c>
      <c r="M330" s="3" t="s">
        <v>158</v>
      </c>
      <c r="N330" s="5">
        <v>44110</v>
      </c>
      <c r="P330" s="3">
        <f t="shared" ca="1" si="73"/>
        <v>-840</v>
      </c>
      <c r="Q330" s="5">
        <v>44743</v>
      </c>
      <c r="R330" s="3" t="s">
        <v>1276</v>
      </c>
      <c r="T330" s="3" t="s">
        <v>131</v>
      </c>
      <c r="U330" s="3" t="str">
        <f t="shared" si="74"/>
        <v>Contractuel</v>
      </c>
      <c r="V330" s="5">
        <v>44713</v>
      </c>
      <c r="W330" s="5">
        <v>44742</v>
      </c>
      <c r="Z330" s="5">
        <v>44110</v>
      </c>
      <c r="AA330" s="3">
        <f t="shared" si="75"/>
        <v>10</v>
      </c>
      <c r="AB330" s="3">
        <f t="shared" si="76"/>
        <v>2020</v>
      </c>
      <c r="AC330" s="3">
        <f t="shared" si="77"/>
        <v>2024</v>
      </c>
      <c r="AD330" s="7">
        <f t="shared" ca="1" si="78"/>
        <v>4.0305555555555559</v>
      </c>
      <c r="AE330" s="7" t="str">
        <f t="shared" ca="1" si="83"/>
        <v>&gt; 4</v>
      </c>
      <c r="AF330" s="5">
        <v>30790</v>
      </c>
      <c r="AG330" s="8">
        <f t="shared" ca="1" si="79"/>
        <v>40.526027397260272</v>
      </c>
      <c r="AH330" s="7" t="str">
        <f t="shared" ca="1" si="80"/>
        <v>&gt;35&lt; 45</v>
      </c>
      <c r="AI330" s="9">
        <v>14454030</v>
      </c>
      <c r="AJ330" s="10" t="s">
        <v>126</v>
      </c>
      <c r="AK330" s="9" t="s">
        <v>1277</v>
      </c>
      <c r="AL330" s="5">
        <v>36928</v>
      </c>
      <c r="AM330" s="3" t="s">
        <v>93</v>
      </c>
      <c r="AN330" s="3" t="s">
        <v>65</v>
      </c>
      <c r="AO330" s="3">
        <v>2</v>
      </c>
      <c r="AQ330" s="11">
        <v>3</v>
      </c>
      <c r="AR330" s="11">
        <v>2</v>
      </c>
      <c r="AS330" s="12">
        <f t="shared" si="81"/>
        <v>44840.5</v>
      </c>
      <c r="AT330" s="11" t="s">
        <v>135</v>
      </c>
      <c r="AU330" s="9">
        <v>3.3159999999999998</v>
      </c>
      <c r="AV330" s="14" t="s">
        <v>126</v>
      </c>
      <c r="AW330" s="15" t="s">
        <v>1278</v>
      </c>
      <c r="AX330" s="16" t="s">
        <v>1279</v>
      </c>
      <c r="AY330" s="14" t="s">
        <v>1280</v>
      </c>
      <c r="AZ330" s="11" t="s">
        <v>145</v>
      </c>
      <c r="BA330" s="17" t="str">
        <f t="shared" si="82"/>
        <v>07503007312165026222</v>
      </c>
      <c r="BB330" s="26">
        <f t="shared" si="84"/>
        <v>20</v>
      </c>
      <c r="BC330" s="31" t="s">
        <v>1281</v>
      </c>
      <c r="BD330" s="11" t="s">
        <v>734</v>
      </c>
      <c r="BE330" s="11"/>
      <c r="BF330" s="5"/>
      <c r="BG330" s="21">
        <v>25571279</v>
      </c>
      <c r="BH330" s="21">
        <v>26477155</v>
      </c>
      <c r="BI330" s="27"/>
      <c r="BJ330" s="11" t="s">
        <v>734</v>
      </c>
      <c r="BK330" s="11" t="str">
        <f t="shared" si="85"/>
        <v>B-</v>
      </c>
      <c r="BL330" s="11"/>
    </row>
    <row r="331" spans="1:64" x14ac:dyDescent="0.25">
      <c r="A331" s="3" t="s">
        <v>56</v>
      </c>
      <c r="B331" s="4">
        <v>330</v>
      </c>
      <c r="C331" s="3" t="s">
        <v>140</v>
      </c>
      <c r="D331" s="3" t="s">
        <v>7600</v>
      </c>
      <c r="E331" s="3" t="s">
        <v>7283</v>
      </c>
      <c r="F331" s="3"/>
      <c r="G331" s="3"/>
      <c r="H331" s="3"/>
      <c r="I331" s="3" t="s">
        <v>227</v>
      </c>
      <c r="J331" s="3" t="s">
        <v>228</v>
      </c>
      <c r="K331" s="3" t="s">
        <v>123</v>
      </c>
      <c r="L331" s="3" t="s">
        <v>77</v>
      </c>
      <c r="M331" s="3" t="s">
        <v>158</v>
      </c>
      <c r="N331" s="5">
        <v>44109</v>
      </c>
      <c r="P331" s="3">
        <f t="shared" ca="1" si="73"/>
        <v>-47</v>
      </c>
      <c r="Q331" s="5"/>
      <c r="R331" s="3"/>
      <c r="S331" s="5"/>
      <c r="T331" s="6" t="s">
        <v>131</v>
      </c>
      <c r="U331" s="3" t="str">
        <f t="shared" si="74"/>
        <v>Contractuel</v>
      </c>
      <c r="V331" s="5">
        <v>45505</v>
      </c>
      <c r="W331" s="5">
        <f>VLOOKUP(B331,[1]base!$A:$V,22,0)</f>
        <v>45535</v>
      </c>
      <c r="Z331" s="5">
        <v>44109</v>
      </c>
      <c r="AA331" s="3">
        <f t="shared" si="75"/>
        <v>10</v>
      </c>
      <c r="AB331" s="3">
        <f t="shared" si="76"/>
        <v>2020</v>
      </c>
      <c r="AC331" s="3">
        <f t="shared" si="77"/>
        <v>2024</v>
      </c>
      <c r="AD331" s="7">
        <f t="shared" ca="1" si="78"/>
        <v>4.0333333333333332</v>
      </c>
      <c r="AE331" s="7" t="str">
        <f t="shared" ca="1" si="83"/>
        <v>&gt; 4</v>
      </c>
      <c r="AF331" s="5">
        <v>33279</v>
      </c>
      <c r="AG331" s="8">
        <f t="shared" ca="1" si="79"/>
        <v>33.706849315068496</v>
      </c>
      <c r="AH331" s="7" t="str">
        <f t="shared" ca="1" si="80"/>
        <v>&gt;25&lt; 35</v>
      </c>
      <c r="AI331" s="9">
        <v>16286914</v>
      </c>
      <c r="AJ331" s="10" t="s">
        <v>159</v>
      </c>
      <c r="AK331" s="9" t="s">
        <v>1282</v>
      </c>
      <c r="AL331" s="5">
        <v>39137</v>
      </c>
      <c r="AM331" s="3" t="s">
        <v>93</v>
      </c>
      <c r="AN331" s="3" t="s">
        <v>65</v>
      </c>
      <c r="AO331" s="3">
        <v>2</v>
      </c>
      <c r="AQ331">
        <v>3</v>
      </c>
      <c r="AR331" s="11">
        <v>3</v>
      </c>
      <c r="AS331" s="12">
        <f t="shared" si="81"/>
        <v>45204.75</v>
      </c>
      <c r="AT331" s="11" t="s">
        <v>135</v>
      </c>
      <c r="AU331" s="13">
        <v>3.3210000000000002</v>
      </c>
      <c r="AV331" s="14" t="s">
        <v>91</v>
      </c>
      <c r="AW331" s="15" t="s">
        <v>469</v>
      </c>
      <c r="AX331" s="16" t="s">
        <v>1283</v>
      </c>
      <c r="AY331" s="14" t="s">
        <v>519</v>
      </c>
      <c r="AZ331" s="11" t="s">
        <v>191</v>
      </c>
      <c r="BA331" s="17" t="str">
        <f t="shared" si="82"/>
        <v>05046000114501433266</v>
      </c>
      <c r="BB331" s="26">
        <f t="shared" si="84"/>
        <v>20</v>
      </c>
      <c r="BC331" s="19" t="s">
        <v>1284</v>
      </c>
      <c r="BD331" s="20" t="s">
        <v>477</v>
      </c>
      <c r="BE331" s="11"/>
      <c r="BF331" s="5">
        <v>45027</v>
      </c>
      <c r="BG331" s="21">
        <v>55994867</v>
      </c>
      <c r="BH331" s="21">
        <v>23441114</v>
      </c>
      <c r="BI331" s="27"/>
      <c r="BJ331" s="11" t="s">
        <v>477</v>
      </c>
      <c r="BK331" s="11" t="str">
        <f t="shared" si="85"/>
        <v>B-</v>
      </c>
      <c r="BL331" s="11" t="s">
        <v>245</v>
      </c>
    </row>
    <row r="332" spans="1:64" x14ac:dyDescent="0.25">
      <c r="A332" s="3" t="s">
        <v>74</v>
      </c>
      <c r="B332" s="4">
        <v>331</v>
      </c>
      <c r="C332" s="3" t="s">
        <v>57</v>
      </c>
      <c r="D332" s="3" t="s">
        <v>8702</v>
      </c>
      <c r="E332" s="3" t="s">
        <v>7601</v>
      </c>
      <c r="F332" s="3"/>
      <c r="G332" s="3"/>
      <c r="H332" s="3"/>
      <c r="I332" s="3"/>
      <c r="J332" s="3"/>
      <c r="K332" s="3" t="s">
        <v>76</v>
      </c>
      <c r="L332" s="3" t="s">
        <v>77</v>
      </c>
      <c r="M332" s="3" t="s">
        <v>1223</v>
      </c>
      <c r="N332" s="5">
        <v>44111</v>
      </c>
      <c r="P332" s="3">
        <f t="shared" ca="1" si="73"/>
        <v>-1386</v>
      </c>
      <c r="Q332" s="5">
        <v>44156</v>
      </c>
      <c r="R332" s="3" t="s">
        <v>133</v>
      </c>
      <c r="T332" s="3" t="s">
        <v>131</v>
      </c>
      <c r="U332" s="3" t="str">
        <f t="shared" si="74"/>
        <v>Contractuel</v>
      </c>
      <c r="V332" s="5">
        <v>44136</v>
      </c>
      <c r="W332" s="5">
        <v>44196</v>
      </c>
      <c r="Z332" s="5">
        <v>44111</v>
      </c>
      <c r="AA332" s="3">
        <f t="shared" si="75"/>
        <v>10</v>
      </c>
      <c r="AB332" s="3">
        <f t="shared" si="76"/>
        <v>2020</v>
      </c>
      <c r="AC332" s="3">
        <f t="shared" si="77"/>
        <v>2024</v>
      </c>
      <c r="AD332" s="7">
        <f t="shared" ca="1" si="78"/>
        <v>4.0277777777777777</v>
      </c>
      <c r="AE332" s="7" t="str">
        <f t="shared" ca="1" si="83"/>
        <v>&gt; 4</v>
      </c>
      <c r="AF332" s="5">
        <v>33282</v>
      </c>
      <c r="AG332" s="8">
        <f t="shared" ca="1" si="79"/>
        <v>33.698630136986303</v>
      </c>
      <c r="AH332" s="7" t="str">
        <f t="shared" ca="1" si="80"/>
        <v>&gt;25&lt; 35</v>
      </c>
      <c r="AI332" s="45"/>
      <c r="AJ332" s="61"/>
      <c r="AK332" s="9" t="s">
        <v>1285</v>
      </c>
      <c r="AL332" s="5">
        <v>42054</v>
      </c>
      <c r="AM332" s="3" t="s">
        <v>64</v>
      </c>
      <c r="AN332" s="3" t="s">
        <v>94</v>
      </c>
      <c r="AO332" s="3"/>
      <c r="AQ332" s="11">
        <v>3</v>
      </c>
      <c r="AR332" s="11">
        <v>1</v>
      </c>
      <c r="AS332" s="12">
        <f t="shared" si="81"/>
        <v>44476.25</v>
      </c>
      <c r="AT332" s="11" t="s">
        <v>135</v>
      </c>
      <c r="AU332" s="9">
        <v>2.4990000000000001</v>
      </c>
      <c r="AV332" s="14">
        <v>14</v>
      </c>
      <c r="AW332" s="15" t="s">
        <v>1286</v>
      </c>
      <c r="AX332" s="16">
        <v>21007016665</v>
      </c>
      <c r="AY332" s="14">
        <v>12</v>
      </c>
      <c r="AZ332" s="11" t="s">
        <v>154</v>
      </c>
      <c r="BA332" s="17" t="str">
        <f t="shared" si="82"/>
        <v>14062062100701666512</v>
      </c>
      <c r="BB332" s="26">
        <f t="shared" si="84"/>
        <v>20</v>
      </c>
      <c r="BC332" s="11" t="s">
        <v>1287</v>
      </c>
      <c r="BD332" s="11" t="s">
        <v>452</v>
      </c>
      <c r="BE332" s="11"/>
      <c r="BF332" s="5"/>
      <c r="BG332" s="21">
        <v>55038691</v>
      </c>
      <c r="BH332" s="21">
        <v>56935812</v>
      </c>
      <c r="BI332" s="27"/>
      <c r="BJ332" s="11" t="s">
        <v>300</v>
      </c>
      <c r="BK332" s="11" t="str">
        <f t="shared" si="85"/>
        <v>-</v>
      </c>
      <c r="BL332" s="11"/>
    </row>
    <row r="333" spans="1:64" x14ac:dyDescent="0.25">
      <c r="A333" s="3" t="s">
        <v>74</v>
      </c>
      <c r="B333" s="4">
        <v>332</v>
      </c>
      <c r="C333" s="3" t="s">
        <v>140</v>
      </c>
      <c r="D333" s="3" t="s">
        <v>7399</v>
      </c>
      <c r="E333" s="3" t="s">
        <v>7596</v>
      </c>
      <c r="F333" s="3"/>
      <c r="G333" s="3"/>
      <c r="H333" s="3"/>
      <c r="I333" s="3"/>
      <c r="J333" s="3" t="s">
        <v>157</v>
      </c>
      <c r="K333" s="3" t="s">
        <v>123</v>
      </c>
      <c r="L333" s="3" t="s">
        <v>77</v>
      </c>
      <c r="M333" s="3" t="s">
        <v>158</v>
      </c>
      <c r="N333" s="5">
        <v>44110</v>
      </c>
      <c r="P333" s="3">
        <f t="shared" ca="1" si="73"/>
        <v>-1327</v>
      </c>
      <c r="Q333" s="5">
        <v>44232</v>
      </c>
      <c r="R333" s="3" t="s">
        <v>133</v>
      </c>
      <c r="T333" s="3" t="s">
        <v>131</v>
      </c>
      <c r="U333" s="3" t="str">
        <f t="shared" si="74"/>
        <v>Contractuel</v>
      </c>
      <c r="V333" s="5">
        <v>44197</v>
      </c>
      <c r="W333" s="5">
        <v>44255</v>
      </c>
      <c r="Z333" s="5">
        <v>44110</v>
      </c>
      <c r="AA333" s="3">
        <f t="shared" si="75"/>
        <v>10</v>
      </c>
      <c r="AB333" s="3">
        <f t="shared" si="76"/>
        <v>2020</v>
      </c>
      <c r="AC333" s="3">
        <f t="shared" si="77"/>
        <v>2024</v>
      </c>
      <c r="AD333" s="7">
        <f t="shared" ca="1" si="78"/>
        <v>4.0305555555555559</v>
      </c>
      <c r="AE333" s="7" t="str">
        <f t="shared" ca="1" si="83"/>
        <v>&gt; 4</v>
      </c>
      <c r="AF333" s="5">
        <v>32430</v>
      </c>
      <c r="AG333" s="8">
        <f t="shared" ca="1" si="79"/>
        <v>36.032876712328765</v>
      </c>
      <c r="AH333" s="7" t="str">
        <f t="shared" ca="1" si="80"/>
        <v>&gt;35&lt; 45</v>
      </c>
      <c r="AI333" s="9">
        <v>16480221</v>
      </c>
      <c r="AJ333" s="10" t="s">
        <v>141</v>
      </c>
      <c r="AK333" s="9" t="s">
        <v>1288</v>
      </c>
      <c r="AL333" s="5">
        <v>38593</v>
      </c>
      <c r="AM333" s="3" t="s">
        <v>93</v>
      </c>
      <c r="AN333" s="3" t="s">
        <v>65</v>
      </c>
      <c r="AO333" s="3">
        <v>2</v>
      </c>
      <c r="AQ333" s="11">
        <v>3</v>
      </c>
      <c r="AR333" s="11">
        <v>1</v>
      </c>
      <c r="AS333" s="12">
        <f t="shared" si="81"/>
        <v>44475.25</v>
      </c>
      <c r="AT333" s="11" t="s">
        <v>135</v>
      </c>
      <c r="AU333" s="9">
        <v>3.1930000000000001</v>
      </c>
      <c r="AV333" s="14" t="s">
        <v>91</v>
      </c>
      <c r="AW333" s="15" t="s">
        <v>469</v>
      </c>
      <c r="AX333" s="16" t="s">
        <v>1289</v>
      </c>
      <c r="AY333" s="14">
        <v>42</v>
      </c>
      <c r="AZ333" s="11" t="s">
        <v>191</v>
      </c>
      <c r="BA333" s="17" t="str">
        <f t="shared" si="82"/>
        <v>05046000114501434042</v>
      </c>
      <c r="BB333" s="26">
        <f t="shared" si="84"/>
        <v>20</v>
      </c>
      <c r="BC333" s="11" t="s">
        <v>1290</v>
      </c>
      <c r="BD333" s="11" t="s">
        <v>477</v>
      </c>
      <c r="BE333" s="11">
        <v>1095</v>
      </c>
      <c r="BF333" s="5"/>
      <c r="BG333" s="21">
        <v>26144346</v>
      </c>
      <c r="BH333" s="21">
        <v>26135714</v>
      </c>
      <c r="BI333" s="27"/>
      <c r="BJ333" s="11" t="s">
        <v>477</v>
      </c>
      <c r="BK333" s="11" t="str">
        <f t="shared" si="85"/>
        <v>A-</v>
      </c>
      <c r="BL333" s="11"/>
    </row>
    <row r="334" spans="1:64" x14ac:dyDescent="0.25">
      <c r="A334" s="3" t="s">
        <v>74</v>
      </c>
      <c r="B334" s="4">
        <v>333</v>
      </c>
      <c r="C334" s="3" t="s">
        <v>140</v>
      </c>
      <c r="D334" s="3" t="s">
        <v>7489</v>
      </c>
      <c r="E334" s="3" t="s">
        <v>7420</v>
      </c>
      <c r="F334" s="3"/>
      <c r="G334" s="3"/>
      <c r="H334" s="3"/>
      <c r="I334" s="3"/>
      <c r="J334" s="3" t="s">
        <v>228</v>
      </c>
      <c r="K334" s="3" t="s">
        <v>123</v>
      </c>
      <c r="L334" s="3" t="s">
        <v>77</v>
      </c>
      <c r="M334" s="3" t="s">
        <v>158</v>
      </c>
      <c r="N334" s="5">
        <v>44116</v>
      </c>
      <c r="P334" s="3">
        <f t="shared" ca="1" si="73"/>
        <v>-1296</v>
      </c>
      <c r="Q334" s="5">
        <v>44275</v>
      </c>
      <c r="R334" s="3" t="s">
        <v>296</v>
      </c>
      <c r="T334" s="3" t="s">
        <v>131</v>
      </c>
      <c r="U334" s="3" t="str">
        <f t="shared" si="74"/>
        <v>Contractuel</v>
      </c>
      <c r="V334" s="5">
        <v>44228</v>
      </c>
      <c r="W334" s="5">
        <v>44286</v>
      </c>
      <c r="Z334" s="5">
        <v>44116</v>
      </c>
      <c r="AA334" s="3">
        <f t="shared" si="75"/>
        <v>10</v>
      </c>
      <c r="AB334" s="3">
        <f t="shared" si="76"/>
        <v>2020</v>
      </c>
      <c r="AC334" s="3">
        <f t="shared" si="77"/>
        <v>2024</v>
      </c>
      <c r="AD334" s="7">
        <f t="shared" ca="1" si="78"/>
        <v>4.0138888888888893</v>
      </c>
      <c r="AE334" s="7" t="str">
        <f t="shared" ca="1" si="83"/>
        <v>&gt; 4</v>
      </c>
      <c r="AF334" s="5">
        <v>30605</v>
      </c>
      <c r="AG334" s="8">
        <f t="shared" ca="1" si="79"/>
        <v>41.032876712328765</v>
      </c>
      <c r="AH334" s="7" t="str">
        <f t="shared" ca="1" si="80"/>
        <v>&gt;35&lt; 45</v>
      </c>
      <c r="AI334" s="9">
        <v>12714155</v>
      </c>
      <c r="AJ334" s="10" t="s">
        <v>91</v>
      </c>
      <c r="AK334" s="9" t="s">
        <v>1291</v>
      </c>
      <c r="AL334" s="5">
        <v>43887</v>
      </c>
      <c r="AM334" s="3" t="s">
        <v>93</v>
      </c>
      <c r="AN334" s="3" t="s">
        <v>65</v>
      </c>
      <c r="AO334" s="3">
        <v>2</v>
      </c>
      <c r="AQ334" s="11">
        <v>3</v>
      </c>
      <c r="AR334" s="11">
        <v>1</v>
      </c>
      <c r="AS334" s="12">
        <f t="shared" si="81"/>
        <v>44481.25</v>
      </c>
      <c r="AT334" s="11" t="s">
        <v>135</v>
      </c>
      <c r="AU334" s="9">
        <v>3.1930000000000001</v>
      </c>
      <c r="AV334" s="14">
        <v>17</v>
      </c>
      <c r="AW334" s="15" t="s">
        <v>169</v>
      </c>
      <c r="AX334" s="16" t="s">
        <v>1292</v>
      </c>
      <c r="AY334" s="14">
        <v>27</v>
      </c>
      <c r="AZ334" s="11" t="s">
        <v>171</v>
      </c>
      <c r="BA334" s="17" t="str">
        <f t="shared" si="82"/>
        <v>17001000000287584527</v>
      </c>
      <c r="BB334" s="26">
        <f t="shared" si="84"/>
        <v>20</v>
      </c>
      <c r="BC334" s="11" t="s">
        <v>1293</v>
      </c>
      <c r="BD334" s="11" t="s">
        <v>100</v>
      </c>
      <c r="BE334" s="11">
        <v>1095</v>
      </c>
      <c r="BF334" s="5"/>
      <c r="BG334" s="21">
        <v>25329874</v>
      </c>
      <c r="BH334" s="21">
        <v>21305135</v>
      </c>
      <c r="BI334" s="27"/>
      <c r="BJ334" s="11" t="s">
        <v>477</v>
      </c>
      <c r="BK334" s="11" t="str">
        <f t="shared" si="85"/>
        <v>B-</v>
      </c>
      <c r="BL334" s="11"/>
    </row>
    <row r="335" spans="1:64" x14ac:dyDescent="0.25">
      <c r="A335" s="3" t="s">
        <v>74</v>
      </c>
      <c r="B335" s="4">
        <v>334</v>
      </c>
      <c r="C335" s="3" t="s">
        <v>140</v>
      </c>
      <c r="D335" s="3" t="s">
        <v>7469</v>
      </c>
      <c r="E335" s="3" t="s">
        <v>7288</v>
      </c>
      <c r="F335" s="3"/>
      <c r="G335" s="3"/>
      <c r="H335" s="3"/>
      <c r="I335" s="3"/>
      <c r="J335" s="3" t="s">
        <v>157</v>
      </c>
      <c r="K335" s="3" t="s">
        <v>123</v>
      </c>
      <c r="L335" s="3" t="s">
        <v>77</v>
      </c>
      <c r="M335" s="3" t="s">
        <v>158</v>
      </c>
      <c r="N335" s="5">
        <v>44119</v>
      </c>
      <c r="P335" s="3">
        <f t="shared" ca="1" si="73"/>
        <v>-656</v>
      </c>
      <c r="Q335" s="5">
        <v>44875</v>
      </c>
      <c r="R335" s="3" t="s">
        <v>124</v>
      </c>
      <c r="T335" s="3" t="s">
        <v>131</v>
      </c>
      <c r="U335" s="3" t="str">
        <f t="shared" si="74"/>
        <v>Contractuel</v>
      </c>
      <c r="V335" s="5">
        <v>44866</v>
      </c>
      <c r="W335" s="5">
        <v>44926</v>
      </c>
      <c r="Z335" s="5">
        <v>44119</v>
      </c>
      <c r="AA335" s="3">
        <f t="shared" si="75"/>
        <v>10</v>
      </c>
      <c r="AB335" s="3">
        <f t="shared" si="76"/>
        <v>2020</v>
      </c>
      <c r="AC335" s="3">
        <f t="shared" si="77"/>
        <v>2024</v>
      </c>
      <c r="AD335" s="7">
        <f t="shared" ca="1" si="78"/>
        <v>4.0055555555555555</v>
      </c>
      <c r="AE335" s="7" t="str">
        <f t="shared" ca="1" si="83"/>
        <v>&gt; 4</v>
      </c>
      <c r="AF335" s="5">
        <v>32673</v>
      </c>
      <c r="AG335" s="8">
        <f t="shared" ca="1" si="79"/>
        <v>35.367123287671234</v>
      </c>
      <c r="AH335" s="7" t="str">
        <f t="shared" ca="1" si="80"/>
        <v>&gt;35&lt; 45</v>
      </c>
      <c r="AI335" s="9">
        <v>16282660</v>
      </c>
      <c r="AJ335" s="10" t="s">
        <v>126</v>
      </c>
      <c r="AK335" s="9" t="s">
        <v>1294</v>
      </c>
      <c r="AL335" s="5">
        <v>39755</v>
      </c>
      <c r="AM335" s="3" t="s">
        <v>93</v>
      </c>
      <c r="AN335" s="3" t="s">
        <v>65</v>
      </c>
      <c r="AO335" s="3"/>
      <c r="AQ335" s="11">
        <v>3</v>
      </c>
      <c r="AR335" s="11">
        <v>2</v>
      </c>
      <c r="AS335" s="12">
        <f t="shared" si="81"/>
        <v>44849.5</v>
      </c>
      <c r="AT335" s="11" t="s">
        <v>135</v>
      </c>
      <c r="AU335" s="9">
        <v>3.3210000000000002</v>
      </c>
      <c r="AV335" s="14" t="s">
        <v>195</v>
      </c>
      <c r="AW335" s="15" t="s">
        <v>169</v>
      </c>
      <c r="AX335" s="16" t="s">
        <v>1295</v>
      </c>
      <c r="AY335" s="14" t="s">
        <v>661</v>
      </c>
      <c r="AZ335" s="11" t="s">
        <v>171</v>
      </c>
      <c r="BA335" s="17" t="str">
        <f t="shared" si="82"/>
        <v>17001000000140408464</v>
      </c>
      <c r="BB335" s="26">
        <f t="shared" si="84"/>
        <v>20</v>
      </c>
      <c r="BC335" s="31" t="s">
        <v>557</v>
      </c>
      <c r="BD335" s="11" t="s">
        <v>277</v>
      </c>
      <c r="BE335" s="11"/>
      <c r="BF335" s="5"/>
      <c r="BG335" s="21">
        <v>26858234</v>
      </c>
      <c r="BH335" s="21">
        <v>50612828</v>
      </c>
      <c r="BI335" s="27"/>
      <c r="BJ335" s="11" t="s">
        <v>391</v>
      </c>
      <c r="BK335" s="11" t="str">
        <f t="shared" si="85"/>
        <v>A-</v>
      </c>
      <c r="BL335" s="11"/>
    </row>
    <row r="336" spans="1:64" x14ac:dyDescent="0.25">
      <c r="A336" s="3" t="s">
        <v>56</v>
      </c>
      <c r="B336" s="4">
        <v>335</v>
      </c>
      <c r="C336" s="3" t="s">
        <v>140</v>
      </c>
      <c r="D336" s="3" t="s">
        <v>7208</v>
      </c>
      <c r="E336" s="3" t="s">
        <v>7404</v>
      </c>
      <c r="F336" s="3"/>
      <c r="G336" s="3"/>
      <c r="H336" s="3"/>
      <c r="I336" s="3" t="s">
        <v>459</v>
      </c>
      <c r="J336" s="3" t="s">
        <v>228</v>
      </c>
      <c r="K336" s="3" t="s">
        <v>123</v>
      </c>
      <c r="L336" s="3" t="s">
        <v>77</v>
      </c>
      <c r="M336" s="3" t="s">
        <v>158</v>
      </c>
      <c r="N336" s="5">
        <v>44116</v>
      </c>
      <c r="P336" s="3">
        <f t="shared" ca="1" si="73"/>
        <v>-47</v>
      </c>
      <c r="Q336" s="5"/>
      <c r="R336" s="3"/>
      <c r="S336" s="5"/>
      <c r="T336" s="6" t="s">
        <v>131</v>
      </c>
      <c r="U336" s="3" t="str">
        <f t="shared" si="74"/>
        <v>Contractuel</v>
      </c>
      <c r="V336" s="5">
        <v>45505</v>
      </c>
      <c r="W336" s="5">
        <f>VLOOKUP(B336,[1]base!$A:$V,22,0)</f>
        <v>45535</v>
      </c>
      <c r="Z336" s="5">
        <v>44116</v>
      </c>
      <c r="AA336" s="3">
        <f t="shared" si="75"/>
        <v>10</v>
      </c>
      <c r="AB336" s="3">
        <f t="shared" si="76"/>
        <v>2020</v>
      </c>
      <c r="AC336" s="3">
        <f t="shared" si="77"/>
        <v>2024</v>
      </c>
      <c r="AD336" s="7">
        <f t="shared" ca="1" si="78"/>
        <v>4.0138888888888893</v>
      </c>
      <c r="AE336" s="7" t="str">
        <f t="shared" ca="1" si="83"/>
        <v>&gt; 4</v>
      </c>
      <c r="AF336" s="5">
        <v>32056</v>
      </c>
      <c r="AG336" s="8">
        <f t="shared" ca="1" si="79"/>
        <v>37.057534246575344</v>
      </c>
      <c r="AH336" s="7" t="str">
        <f t="shared" ca="1" si="80"/>
        <v>&gt;35&lt; 45</v>
      </c>
      <c r="AI336" s="9">
        <v>16442887</v>
      </c>
      <c r="AJ336" s="10" t="s">
        <v>79</v>
      </c>
      <c r="AK336" s="9" t="s">
        <v>1296</v>
      </c>
      <c r="AL336" s="5">
        <v>37775</v>
      </c>
      <c r="AM336" s="3" t="s">
        <v>93</v>
      </c>
      <c r="AN336" s="3" t="s">
        <v>541</v>
      </c>
      <c r="AO336" s="3">
        <v>2</v>
      </c>
      <c r="AQ336">
        <v>3</v>
      </c>
      <c r="AR336" s="11">
        <v>3</v>
      </c>
      <c r="AS336" s="12">
        <f t="shared" si="81"/>
        <v>45211.75</v>
      </c>
      <c r="AT336" s="11" t="s">
        <v>135</v>
      </c>
      <c r="AU336" s="13">
        <v>3.3210000000000002</v>
      </c>
      <c r="AV336" s="14" t="s">
        <v>195</v>
      </c>
      <c r="AW336" s="15" t="s">
        <v>169</v>
      </c>
      <c r="AX336" s="16" t="s">
        <v>1297</v>
      </c>
      <c r="AY336" s="14" t="s">
        <v>108</v>
      </c>
      <c r="AZ336" s="11" t="s">
        <v>171</v>
      </c>
      <c r="BA336" s="17" t="str">
        <f t="shared" si="82"/>
        <v>17001000000303362838</v>
      </c>
      <c r="BB336" s="26">
        <f t="shared" si="84"/>
        <v>20</v>
      </c>
      <c r="BC336" s="19" t="s">
        <v>1298</v>
      </c>
      <c r="BD336" s="20" t="s">
        <v>300</v>
      </c>
      <c r="BE336" s="11"/>
      <c r="BF336" s="5"/>
      <c r="BG336" s="21">
        <v>23525914</v>
      </c>
      <c r="BH336" s="21">
        <v>56180442</v>
      </c>
      <c r="BI336" s="27"/>
      <c r="BJ336" s="11" t="s">
        <v>300</v>
      </c>
      <c r="BK336" s="11" t="str">
        <f t="shared" si="85"/>
        <v>B-</v>
      </c>
      <c r="BL336" s="11" t="s">
        <v>245</v>
      </c>
    </row>
    <row r="337" spans="1:64" x14ac:dyDescent="0.25">
      <c r="A337" s="3" t="s">
        <v>56</v>
      </c>
      <c r="B337" s="4">
        <v>336</v>
      </c>
      <c r="C337" s="3" t="s">
        <v>140</v>
      </c>
      <c r="D337" s="3" t="s">
        <v>7602</v>
      </c>
      <c r="E337" s="3" t="s">
        <v>7603</v>
      </c>
      <c r="F337" s="3"/>
      <c r="G337" s="3"/>
      <c r="H337" s="3"/>
      <c r="I337" s="3" t="s">
        <v>227</v>
      </c>
      <c r="J337" s="3" t="s">
        <v>228</v>
      </c>
      <c r="K337" s="3" t="s">
        <v>123</v>
      </c>
      <c r="L337" s="3" t="s">
        <v>77</v>
      </c>
      <c r="M337" s="3" t="s">
        <v>158</v>
      </c>
      <c r="N337" s="5">
        <v>44116</v>
      </c>
      <c r="P337" s="3">
        <f t="shared" ca="1" si="73"/>
        <v>-47</v>
      </c>
      <c r="Q337" s="5"/>
      <c r="R337" s="3"/>
      <c r="S337" s="5"/>
      <c r="T337" s="6" t="s">
        <v>131</v>
      </c>
      <c r="U337" s="3" t="str">
        <f t="shared" si="74"/>
        <v>Contractuel</v>
      </c>
      <c r="V337" s="5">
        <v>45505</v>
      </c>
      <c r="W337" s="5">
        <f>VLOOKUP(B337,[1]base!$A:$V,22,0)</f>
        <v>45535</v>
      </c>
      <c r="Z337" s="5">
        <v>44116</v>
      </c>
      <c r="AA337" s="3">
        <f t="shared" si="75"/>
        <v>10</v>
      </c>
      <c r="AB337" s="3">
        <f t="shared" si="76"/>
        <v>2020</v>
      </c>
      <c r="AC337" s="3">
        <f t="shared" si="77"/>
        <v>2024</v>
      </c>
      <c r="AD337" s="7">
        <f t="shared" ca="1" si="78"/>
        <v>4.0138888888888893</v>
      </c>
      <c r="AE337" s="7" t="str">
        <f t="shared" ca="1" si="83"/>
        <v>&gt; 4</v>
      </c>
      <c r="AF337" s="5">
        <v>33089</v>
      </c>
      <c r="AG337" s="8">
        <f t="shared" ca="1" si="79"/>
        <v>34.227397260273975</v>
      </c>
      <c r="AH337" s="7" t="str">
        <f t="shared" ca="1" si="80"/>
        <v>&gt;25&lt; 35</v>
      </c>
      <c r="AI337" s="9">
        <v>16444622</v>
      </c>
      <c r="AJ337" s="37" t="s">
        <v>179</v>
      </c>
      <c r="AK337" s="9" t="s">
        <v>1299</v>
      </c>
      <c r="AL337" s="5">
        <v>40030</v>
      </c>
      <c r="AM337" s="3" t="s">
        <v>93</v>
      </c>
      <c r="AN337" s="3" t="s">
        <v>65</v>
      </c>
      <c r="AO337" s="3">
        <v>2</v>
      </c>
      <c r="AQ337">
        <v>3</v>
      </c>
      <c r="AR337" s="11">
        <v>3</v>
      </c>
      <c r="AS337" s="12">
        <f t="shared" si="81"/>
        <v>45211.75</v>
      </c>
      <c r="AT337" s="11" t="s">
        <v>135</v>
      </c>
      <c r="AU337" s="13">
        <v>3.3210000000000002</v>
      </c>
      <c r="AV337" s="14" t="s">
        <v>195</v>
      </c>
      <c r="AW337" s="15" t="s">
        <v>169</v>
      </c>
      <c r="AX337" s="16" t="s">
        <v>1300</v>
      </c>
      <c r="AY337" s="14" t="s">
        <v>1301</v>
      </c>
      <c r="AZ337" s="11" t="s">
        <v>171</v>
      </c>
      <c r="BA337" s="17" t="str">
        <f t="shared" si="82"/>
        <v>17001000000296974030</v>
      </c>
      <c r="BB337" s="26">
        <f t="shared" si="84"/>
        <v>20</v>
      </c>
      <c r="BC337" s="19" t="s">
        <v>1302</v>
      </c>
      <c r="BD337" s="20" t="s">
        <v>300</v>
      </c>
      <c r="BE337" s="11"/>
      <c r="BF337" s="5"/>
      <c r="BG337" s="21">
        <v>95640807</v>
      </c>
      <c r="BH337" s="21"/>
      <c r="BI337" s="27"/>
      <c r="BJ337" s="11" t="s">
        <v>477</v>
      </c>
      <c r="BK337" s="11" t="str">
        <f t="shared" si="85"/>
        <v>B-</v>
      </c>
      <c r="BL337" s="11" t="s">
        <v>245</v>
      </c>
    </row>
    <row r="338" spans="1:64" x14ac:dyDescent="0.25">
      <c r="A338" s="3" t="s">
        <v>74</v>
      </c>
      <c r="B338" s="4">
        <v>337</v>
      </c>
      <c r="C338" s="3" t="s">
        <v>140</v>
      </c>
      <c r="D338" s="3" t="s">
        <v>7496</v>
      </c>
      <c r="E338" s="3" t="s">
        <v>7507</v>
      </c>
      <c r="F338" s="3"/>
      <c r="G338" s="3"/>
      <c r="H338" s="3"/>
      <c r="I338" s="3"/>
      <c r="J338" s="3" t="s">
        <v>157</v>
      </c>
      <c r="K338" s="3" t="s">
        <v>123</v>
      </c>
      <c r="L338" s="3" t="s">
        <v>77</v>
      </c>
      <c r="M338" s="3" t="s">
        <v>158</v>
      </c>
      <c r="N338" s="5">
        <v>44116</v>
      </c>
      <c r="P338" s="3">
        <f t="shared" ca="1" si="73"/>
        <v>-931</v>
      </c>
      <c r="Q338" s="5">
        <v>44632</v>
      </c>
      <c r="R338" s="3" t="s">
        <v>1303</v>
      </c>
      <c r="T338" s="3" t="s">
        <v>131</v>
      </c>
      <c r="U338" s="3" t="str">
        <f t="shared" si="74"/>
        <v>Contractuel</v>
      </c>
      <c r="V338" s="5">
        <v>44593</v>
      </c>
      <c r="W338" s="5">
        <v>44651</v>
      </c>
      <c r="Z338" s="5">
        <v>44116</v>
      </c>
      <c r="AA338" s="3">
        <f t="shared" si="75"/>
        <v>10</v>
      </c>
      <c r="AB338" s="3">
        <f t="shared" si="76"/>
        <v>2020</v>
      </c>
      <c r="AC338" s="3">
        <f t="shared" si="77"/>
        <v>2024</v>
      </c>
      <c r="AD338" s="7">
        <f t="shared" ca="1" si="78"/>
        <v>4.0138888888888893</v>
      </c>
      <c r="AE338" s="7" t="str">
        <f t="shared" ca="1" si="83"/>
        <v>&gt; 4</v>
      </c>
      <c r="AF338" s="5">
        <v>29528</v>
      </c>
      <c r="AG338" s="8">
        <f t="shared" ca="1" si="79"/>
        <v>43.983561643835614</v>
      </c>
      <c r="AH338" s="7" t="str">
        <f t="shared" ca="1" si="80"/>
        <v>&gt;35&lt; 45</v>
      </c>
      <c r="AI338" s="9">
        <v>12277859</v>
      </c>
      <c r="AJ338" s="10" t="s">
        <v>159</v>
      </c>
      <c r="AK338" s="9" t="s">
        <v>1304</v>
      </c>
      <c r="AL338" s="5">
        <v>43001</v>
      </c>
      <c r="AM338" s="3" t="s">
        <v>93</v>
      </c>
      <c r="AN338" s="3" t="s">
        <v>65</v>
      </c>
      <c r="AO338" s="3">
        <v>0</v>
      </c>
      <c r="AQ338" s="11">
        <v>3</v>
      </c>
      <c r="AR338" s="11">
        <v>1</v>
      </c>
      <c r="AS338" s="12">
        <f t="shared" si="81"/>
        <v>44481.25</v>
      </c>
      <c r="AT338" s="11" t="s">
        <v>135</v>
      </c>
      <c r="AU338" s="9">
        <v>3.1930000000000001</v>
      </c>
      <c r="AV338" s="14" t="s">
        <v>195</v>
      </c>
      <c r="AW338" s="15" t="s">
        <v>169</v>
      </c>
      <c r="AX338" s="16" t="s">
        <v>1305</v>
      </c>
      <c r="AY338" s="14" t="s">
        <v>1306</v>
      </c>
      <c r="AZ338" s="11" t="s">
        <v>171</v>
      </c>
      <c r="BA338" s="17" t="str">
        <f t="shared" si="82"/>
        <v>17001000000296897788</v>
      </c>
      <c r="BB338" s="26">
        <f t="shared" si="84"/>
        <v>20</v>
      </c>
      <c r="BC338" s="31" t="s">
        <v>1307</v>
      </c>
      <c r="BE338" s="11">
        <v>2051</v>
      </c>
      <c r="BF338" s="5"/>
      <c r="BG338" s="21">
        <v>27590836</v>
      </c>
      <c r="BH338" s="21">
        <v>20250627</v>
      </c>
      <c r="BI338" s="27"/>
      <c r="BJ338" s="11" t="s">
        <v>366</v>
      </c>
      <c r="BK338" s="11" t="str">
        <f t="shared" si="85"/>
        <v>A-</v>
      </c>
      <c r="BL338" s="11"/>
    </row>
    <row r="339" spans="1:64" x14ac:dyDescent="0.25">
      <c r="A339" s="3" t="s">
        <v>56</v>
      </c>
      <c r="B339" s="4">
        <v>338</v>
      </c>
      <c r="C339" s="3" t="s">
        <v>87</v>
      </c>
      <c r="D339" s="3" t="s">
        <v>7213</v>
      </c>
      <c r="E339" s="3" t="s">
        <v>7391</v>
      </c>
      <c r="F339" s="3"/>
      <c r="G339" s="3"/>
      <c r="H339" s="3"/>
      <c r="I339" s="3" t="s">
        <v>431</v>
      </c>
      <c r="J339" s="3"/>
      <c r="K339" s="3" t="s">
        <v>76</v>
      </c>
      <c r="L339" s="3" t="s">
        <v>77</v>
      </c>
      <c r="M339" s="3" t="s">
        <v>158</v>
      </c>
      <c r="N339" s="5">
        <v>44118</v>
      </c>
      <c r="P339" s="3">
        <f t="shared" ca="1" si="73"/>
        <v>-47</v>
      </c>
      <c r="Q339" s="39"/>
      <c r="R339" s="3"/>
      <c r="S339" s="5"/>
      <c r="T339" s="6" t="s">
        <v>131</v>
      </c>
      <c r="U339" s="3" t="str">
        <f t="shared" si="74"/>
        <v>Contractuel</v>
      </c>
      <c r="V339" s="5">
        <v>45505</v>
      </c>
      <c r="W339" s="5">
        <f>VLOOKUP(B339,[1]base!$A:$V,22,0)</f>
        <v>45535</v>
      </c>
      <c r="Z339" s="5">
        <v>44118</v>
      </c>
      <c r="AA339" s="3">
        <f t="shared" si="75"/>
        <v>10</v>
      </c>
      <c r="AB339" s="3">
        <f t="shared" si="76"/>
        <v>2020</v>
      </c>
      <c r="AC339" s="3">
        <f t="shared" si="77"/>
        <v>2024</v>
      </c>
      <c r="AD339" s="7">
        <f t="shared" ca="1" si="78"/>
        <v>4.0083333333333337</v>
      </c>
      <c r="AE339" s="7" t="str">
        <f t="shared" ca="1" si="83"/>
        <v>&gt; 4</v>
      </c>
      <c r="AF339" s="5">
        <v>33764</v>
      </c>
      <c r="AG339" s="8">
        <f t="shared" ca="1" si="79"/>
        <v>32.37808219178082</v>
      </c>
      <c r="AH339" s="7" t="str">
        <f t="shared" ca="1" si="80"/>
        <v>&gt;25&lt; 35</v>
      </c>
      <c r="AI339" s="45">
        <v>17029528</v>
      </c>
      <c r="AJ339" s="10" t="s">
        <v>70</v>
      </c>
      <c r="AK339" s="9" t="s">
        <v>1308</v>
      </c>
      <c r="AL339" s="5">
        <v>40359</v>
      </c>
      <c r="AM339" s="3" t="s">
        <v>93</v>
      </c>
      <c r="AN339" s="3" t="s">
        <v>94</v>
      </c>
      <c r="AO339" s="3"/>
      <c r="AQ339">
        <v>3</v>
      </c>
      <c r="AR339" s="11">
        <v>3</v>
      </c>
      <c r="AS339" s="12">
        <f t="shared" si="81"/>
        <v>45213.75</v>
      </c>
      <c r="AT339" s="11" t="s">
        <v>135</v>
      </c>
      <c r="AU339" s="13">
        <v>3.3210000000000002</v>
      </c>
      <c r="AV339" s="14" t="s">
        <v>161</v>
      </c>
      <c r="AW339" s="15" t="s">
        <v>162</v>
      </c>
      <c r="AX339" s="16" t="s">
        <v>1309</v>
      </c>
      <c r="AY339" s="14" t="s">
        <v>657</v>
      </c>
      <c r="AZ339" s="11" t="s">
        <v>164</v>
      </c>
      <c r="BA339" s="17" t="str">
        <f t="shared" si="82"/>
        <v>25096000000093910989</v>
      </c>
      <c r="BB339" s="26">
        <f t="shared" si="84"/>
        <v>20</v>
      </c>
      <c r="BC339" s="19" t="s">
        <v>1310</v>
      </c>
      <c r="BD339" s="20" t="s">
        <v>166</v>
      </c>
      <c r="BE339" s="11"/>
      <c r="BF339" s="5"/>
      <c r="BG339" s="21">
        <v>27315216</v>
      </c>
      <c r="BH339" s="21">
        <v>28682589</v>
      </c>
      <c r="BI339" s="27"/>
      <c r="BJ339" s="11" t="s">
        <v>166</v>
      </c>
      <c r="BK339" s="11" t="str">
        <f t="shared" si="85"/>
        <v>-</v>
      </c>
      <c r="BL339" s="11" t="s">
        <v>235</v>
      </c>
    </row>
    <row r="340" spans="1:64" x14ac:dyDescent="0.25">
      <c r="A340" s="3" t="s">
        <v>74</v>
      </c>
      <c r="B340" s="4">
        <v>339</v>
      </c>
      <c r="C340" s="3" t="s">
        <v>57</v>
      </c>
      <c r="D340" s="3" t="s">
        <v>7433</v>
      </c>
      <c r="E340" s="3" t="s">
        <v>7604</v>
      </c>
      <c r="F340" s="3"/>
      <c r="G340" s="3"/>
      <c r="H340" s="3"/>
      <c r="I340" s="3"/>
      <c r="J340" s="3" t="s">
        <v>228</v>
      </c>
      <c r="K340" s="3" t="s">
        <v>123</v>
      </c>
      <c r="L340" s="3" t="s">
        <v>77</v>
      </c>
      <c r="M340" s="3" t="s">
        <v>132</v>
      </c>
      <c r="N340" s="5">
        <v>44116</v>
      </c>
      <c r="P340" s="3">
        <f t="shared" ca="1" si="73"/>
        <v>-1205</v>
      </c>
      <c r="Q340" s="5">
        <v>44366</v>
      </c>
      <c r="R340" s="3" t="s">
        <v>133</v>
      </c>
      <c r="T340" s="3" t="s">
        <v>131</v>
      </c>
      <c r="U340" s="3" t="str">
        <f t="shared" si="74"/>
        <v>Contractuel</v>
      </c>
      <c r="V340" s="5">
        <v>44317</v>
      </c>
      <c r="W340" s="5">
        <v>44377</v>
      </c>
      <c r="Z340" s="5">
        <v>44116</v>
      </c>
      <c r="AA340" s="3">
        <f t="shared" si="75"/>
        <v>10</v>
      </c>
      <c r="AB340" s="3">
        <f t="shared" si="76"/>
        <v>2020</v>
      </c>
      <c r="AC340" s="3">
        <f t="shared" si="77"/>
        <v>2024</v>
      </c>
      <c r="AD340" s="7">
        <f t="shared" ca="1" si="78"/>
        <v>4.0138888888888893</v>
      </c>
      <c r="AE340" s="7" t="str">
        <f t="shared" ca="1" si="83"/>
        <v>&gt; 4</v>
      </c>
      <c r="AF340" s="5">
        <v>28308</v>
      </c>
      <c r="AG340" s="8">
        <f t="shared" ca="1" si="79"/>
        <v>47.326027397260276</v>
      </c>
      <c r="AH340" s="7" t="str">
        <f t="shared" ca="1" si="80"/>
        <v>&gt;45&lt; 55</v>
      </c>
      <c r="AI340" s="9">
        <v>12152139</v>
      </c>
      <c r="AJ340" s="10" t="s">
        <v>141</v>
      </c>
      <c r="AK340" s="9" t="s">
        <v>1311</v>
      </c>
      <c r="AL340" s="5">
        <v>40300</v>
      </c>
      <c r="AM340" s="3" t="s">
        <v>64</v>
      </c>
      <c r="AN340" s="3" t="s">
        <v>65</v>
      </c>
      <c r="AO340" s="3">
        <v>2</v>
      </c>
      <c r="AQ340" s="11">
        <v>3</v>
      </c>
      <c r="AR340" s="11">
        <v>1</v>
      </c>
      <c r="AS340" s="12">
        <f t="shared" si="81"/>
        <v>44481.25</v>
      </c>
      <c r="AT340" s="11" t="s">
        <v>135</v>
      </c>
      <c r="AU340" s="9">
        <v>3.1930000000000001</v>
      </c>
      <c r="AV340" s="14" t="s">
        <v>126</v>
      </c>
      <c r="AW340" s="15" t="s">
        <v>953</v>
      </c>
      <c r="AX340" s="16">
        <v>55105521993</v>
      </c>
      <c r="AY340" s="14">
        <v>77</v>
      </c>
      <c r="AZ340" s="11" t="s">
        <v>145</v>
      </c>
      <c r="BA340" s="17" t="str">
        <f t="shared" si="82"/>
        <v>07097015510552199377</v>
      </c>
      <c r="BB340" s="26">
        <f t="shared" si="84"/>
        <v>20</v>
      </c>
      <c r="BC340" s="31" t="s">
        <v>1312</v>
      </c>
      <c r="BD340" s="11" t="s">
        <v>277</v>
      </c>
      <c r="BE340" s="11"/>
      <c r="BF340" s="5"/>
      <c r="BG340" s="21">
        <v>97622418</v>
      </c>
      <c r="BH340" s="21">
        <v>22143764</v>
      </c>
      <c r="BI340" s="27"/>
      <c r="BJ340" s="11" t="s">
        <v>642</v>
      </c>
      <c r="BK340" s="11" t="str">
        <f t="shared" si="85"/>
        <v>B-</v>
      </c>
      <c r="BL340" s="11"/>
    </row>
    <row r="341" spans="1:64" x14ac:dyDescent="0.25">
      <c r="A341" s="3" t="s">
        <v>74</v>
      </c>
      <c r="B341" s="4">
        <v>340</v>
      </c>
      <c r="C341" s="3" t="s">
        <v>140</v>
      </c>
      <c r="D341" s="3" t="s">
        <v>7511</v>
      </c>
      <c r="E341" s="3" t="s">
        <v>7214</v>
      </c>
      <c r="F341" s="3"/>
      <c r="G341" s="3"/>
      <c r="H341" s="3"/>
      <c r="I341" s="3"/>
      <c r="J341" s="3" t="s">
        <v>228</v>
      </c>
      <c r="K341" s="3" t="s">
        <v>123</v>
      </c>
      <c r="L341" s="3" t="s">
        <v>77</v>
      </c>
      <c r="M341" s="3" t="s">
        <v>158</v>
      </c>
      <c r="N341" s="5">
        <v>44116</v>
      </c>
      <c r="P341" s="3">
        <f t="shared" ca="1" si="73"/>
        <v>-1021</v>
      </c>
      <c r="Q341" s="5">
        <v>44562</v>
      </c>
      <c r="R341" s="3" t="s">
        <v>133</v>
      </c>
      <c r="T341" s="3" t="s">
        <v>131</v>
      </c>
      <c r="U341" s="3" t="str">
        <f t="shared" si="74"/>
        <v>Contractuel</v>
      </c>
      <c r="V341" s="5">
        <v>44501</v>
      </c>
      <c r="W341" s="5">
        <v>44561</v>
      </c>
      <c r="Z341" s="5">
        <v>44116</v>
      </c>
      <c r="AA341" s="3">
        <f t="shared" si="75"/>
        <v>10</v>
      </c>
      <c r="AB341" s="3">
        <f t="shared" si="76"/>
        <v>2020</v>
      </c>
      <c r="AC341" s="3">
        <f t="shared" si="77"/>
        <v>2024</v>
      </c>
      <c r="AD341" s="7">
        <f t="shared" ca="1" si="78"/>
        <v>4.0138888888888893</v>
      </c>
      <c r="AE341" s="7" t="str">
        <f t="shared" ca="1" si="83"/>
        <v>&gt; 4</v>
      </c>
      <c r="AF341" s="5">
        <v>30516</v>
      </c>
      <c r="AG341" s="8">
        <f t="shared" ca="1" si="79"/>
        <v>41.276712328767125</v>
      </c>
      <c r="AH341" s="7" t="str">
        <f t="shared" ca="1" si="80"/>
        <v>&gt;35&lt; 45</v>
      </c>
      <c r="AI341" s="9">
        <v>12305388</v>
      </c>
      <c r="AJ341" s="10" t="s">
        <v>62</v>
      </c>
      <c r="AK341" s="9" t="s">
        <v>1313</v>
      </c>
      <c r="AL341" s="5">
        <v>42305</v>
      </c>
      <c r="AM341" s="3" t="s">
        <v>93</v>
      </c>
      <c r="AN341" s="3" t="s">
        <v>541</v>
      </c>
      <c r="AO341" s="3">
        <v>1</v>
      </c>
      <c r="AQ341" s="11">
        <v>3</v>
      </c>
      <c r="AR341" s="11">
        <v>1</v>
      </c>
      <c r="AS341" s="12">
        <f t="shared" si="81"/>
        <v>44481.25</v>
      </c>
      <c r="AT341" s="11" t="s">
        <v>135</v>
      </c>
      <c r="AU341" s="9">
        <v>3.1930000000000001</v>
      </c>
      <c r="AV341" s="14" t="s">
        <v>67</v>
      </c>
      <c r="AW341" s="15" t="s">
        <v>218</v>
      </c>
      <c r="AX341" s="16" t="s">
        <v>1314</v>
      </c>
      <c r="AY341" s="14" t="s">
        <v>84</v>
      </c>
      <c r="AZ341" s="11" t="s">
        <v>71</v>
      </c>
      <c r="BA341" s="17" t="str">
        <f t="shared" si="82"/>
        <v>08102000732008049037</v>
      </c>
      <c r="BB341" s="26">
        <f t="shared" si="84"/>
        <v>20</v>
      </c>
      <c r="BC341" s="31" t="s">
        <v>1315</v>
      </c>
      <c r="BD341" s="11" t="s">
        <v>100</v>
      </c>
      <c r="BE341" s="11">
        <v>2053</v>
      </c>
      <c r="BF341" s="5"/>
      <c r="BG341" s="21">
        <v>94919426</v>
      </c>
      <c r="BH341" s="21">
        <v>93631383</v>
      </c>
      <c r="BI341" s="27"/>
      <c r="BJ341" s="11" t="s">
        <v>647</v>
      </c>
      <c r="BK341" s="11" t="str">
        <f t="shared" si="85"/>
        <v>B-</v>
      </c>
      <c r="BL341" s="11"/>
    </row>
    <row r="342" spans="1:64" x14ac:dyDescent="0.25">
      <c r="A342" s="3" t="s">
        <v>74</v>
      </c>
      <c r="B342" s="4">
        <v>341</v>
      </c>
      <c r="C342" s="3" t="s">
        <v>87</v>
      </c>
      <c r="D342" s="3" t="s">
        <v>7341</v>
      </c>
      <c r="E342" s="3" t="s">
        <v>7395</v>
      </c>
      <c r="F342" s="3"/>
      <c r="G342" s="3"/>
      <c r="H342" s="3"/>
      <c r="I342" s="3"/>
      <c r="J342" s="3" t="s">
        <v>228</v>
      </c>
      <c r="K342" s="3" t="s">
        <v>123</v>
      </c>
      <c r="L342" s="3" t="s">
        <v>77</v>
      </c>
      <c r="M342" s="3" t="s">
        <v>158</v>
      </c>
      <c r="N342" s="5">
        <v>44119</v>
      </c>
      <c r="P342" s="3">
        <f t="shared" ca="1" si="73"/>
        <v>-1052</v>
      </c>
      <c r="Q342" s="5">
        <v>44501</v>
      </c>
      <c r="R342" s="3" t="s">
        <v>133</v>
      </c>
      <c r="T342" s="3" t="s">
        <v>131</v>
      </c>
      <c r="U342" s="3" t="str">
        <f t="shared" si="74"/>
        <v>Contractuel</v>
      </c>
      <c r="V342" s="5">
        <v>44470</v>
      </c>
      <c r="W342" s="5">
        <v>44530</v>
      </c>
      <c r="Z342" s="5">
        <v>44119</v>
      </c>
      <c r="AA342" s="3">
        <f t="shared" si="75"/>
        <v>10</v>
      </c>
      <c r="AB342" s="3">
        <f t="shared" si="76"/>
        <v>2020</v>
      </c>
      <c r="AC342" s="3">
        <f t="shared" si="77"/>
        <v>2024</v>
      </c>
      <c r="AD342" s="7">
        <f t="shared" ca="1" si="78"/>
        <v>4.0055555555555555</v>
      </c>
      <c r="AE342" s="7" t="str">
        <f t="shared" ca="1" si="83"/>
        <v>&gt; 4</v>
      </c>
      <c r="AF342" s="5">
        <v>32660</v>
      </c>
      <c r="AG342" s="8">
        <f t="shared" ca="1" si="79"/>
        <v>35.402739726027399</v>
      </c>
      <c r="AH342" s="7" t="str">
        <f t="shared" ca="1" si="80"/>
        <v>&gt;35&lt; 45</v>
      </c>
      <c r="AI342" s="9">
        <v>14186838</v>
      </c>
      <c r="AJ342" s="10" t="s">
        <v>141</v>
      </c>
      <c r="AK342" s="9" t="s">
        <v>1316</v>
      </c>
      <c r="AL342" s="5">
        <v>39259</v>
      </c>
      <c r="AM342" s="3" t="s">
        <v>93</v>
      </c>
      <c r="AN342" s="3" t="s">
        <v>94</v>
      </c>
      <c r="AO342" s="3"/>
      <c r="AQ342" s="11">
        <v>3</v>
      </c>
      <c r="AR342" s="11">
        <v>1</v>
      </c>
      <c r="AS342" s="12">
        <f t="shared" si="81"/>
        <v>44484.25</v>
      </c>
      <c r="AT342" s="11" t="s">
        <v>135</v>
      </c>
      <c r="AU342" s="9">
        <v>3.1930000000000001</v>
      </c>
      <c r="AV342" s="14">
        <v>17</v>
      </c>
      <c r="AW342" s="15" t="s">
        <v>169</v>
      </c>
      <c r="AX342" s="16" t="s">
        <v>1317</v>
      </c>
      <c r="AY342" s="14">
        <v>82</v>
      </c>
      <c r="AZ342" s="11" t="s">
        <v>171</v>
      </c>
      <c r="BA342" s="17" t="str">
        <f t="shared" si="82"/>
        <v>17001000000296878582</v>
      </c>
      <c r="BB342" s="26">
        <f t="shared" si="84"/>
        <v>20</v>
      </c>
      <c r="BC342" s="31" t="s">
        <v>1318</v>
      </c>
      <c r="BD342" s="11" t="s">
        <v>391</v>
      </c>
      <c r="BE342" s="11">
        <v>1110</v>
      </c>
      <c r="BF342" s="5"/>
      <c r="BG342" s="40">
        <v>50134040</v>
      </c>
      <c r="BH342" s="40">
        <v>99410409</v>
      </c>
      <c r="BI342" s="27"/>
      <c r="BJ342" s="11" t="s">
        <v>391</v>
      </c>
      <c r="BK342" s="11" t="str">
        <f t="shared" si="85"/>
        <v>B-</v>
      </c>
      <c r="BL342" s="11"/>
    </row>
    <row r="343" spans="1:64" x14ac:dyDescent="0.25">
      <c r="A343" s="3" t="s">
        <v>56</v>
      </c>
      <c r="B343" s="4">
        <v>342</v>
      </c>
      <c r="C343" s="3" t="s">
        <v>140</v>
      </c>
      <c r="D343" s="3" t="s">
        <v>7289</v>
      </c>
      <c r="E343" s="3" t="s">
        <v>7197</v>
      </c>
      <c r="F343" s="3"/>
      <c r="G343" s="3"/>
      <c r="H343" s="3"/>
      <c r="I343" s="3" t="s">
        <v>487</v>
      </c>
      <c r="J343" s="3" t="s">
        <v>228</v>
      </c>
      <c r="K343" s="3" t="s">
        <v>123</v>
      </c>
      <c r="L343" s="3" t="s">
        <v>77</v>
      </c>
      <c r="M343" s="3" t="s">
        <v>158</v>
      </c>
      <c r="N343" s="5">
        <v>44116</v>
      </c>
      <c r="P343" s="3">
        <f t="shared" ca="1" si="73"/>
        <v>-47</v>
      </c>
      <c r="Q343" s="5"/>
      <c r="R343" s="3"/>
      <c r="S343" s="5"/>
      <c r="T343" s="6" t="s">
        <v>131</v>
      </c>
      <c r="U343" s="3" t="str">
        <f t="shared" si="74"/>
        <v>Contractuel</v>
      </c>
      <c r="V343" s="5">
        <v>45505</v>
      </c>
      <c r="W343" s="5">
        <f>VLOOKUP(B343,[1]base!$A:$V,22,0)</f>
        <v>45535</v>
      </c>
      <c r="Z343" s="5">
        <v>44116</v>
      </c>
      <c r="AA343" s="3">
        <f t="shared" si="75"/>
        <v>10</v>
      </c>
      <c r="AB343" s="3">
        <f t="shared" si="76"/>
        <v>2020</v>
      </c>
      <c r="AC343" s="3">
        <f t="shared" si="77"/>
        <v>2024</v>
      </c>
      <c r="AD343" s="7">
        <f t="shared" ca="1" si="78"/>
        <v>4.0138888888888893</v>
      </c>
      <c r="AE343" s="7" t="str">
        <f t="shared" ca="1" si="83"/>
        <v>&gt; 4</v>
      </c>
      <c r="AF343" s="5">
        <v>33629</v>
      </c>
      <c r="AG343" s="8">
        <f t="shared" ca="1" si="79"/>
        <v>32.747945205479454</v>
      </c>
      <c r="AH343" s="7" t="str">
        <f t="shared" ca="1" si="80"/>
        <v>&gt;25&lt; 35</v>
      </c>
      <c r="AI343" s="9">
        <v>16259409</v>
      </c>
      <c r="AJ343" s="10" t="s">
        <v>62</v>
      </c>
      <c r="AK343" s="9" t="s">
        <v>1319</v>
      </c>
      <c r="AL343" s="5">
        <v>40732</v>
      </c>
      <c r="AM343" s="3" t="s">
        <v>93</v>
      </c>
      <c r="AN343" s="3" t="s">
        <v>65</v>
      </c>
      <c r="AO343" s="3">
        <v>1</v>
      </c>
      <c r="AQ343">
        <v>3</v>
      </c>
      <c r="AR343" s="11">
        <v>3</v>
      </c>
      <c r="AS343" s="12">
        <f t="shared" si="81"/>
        <v>45211.75</v>
      </c>
      <c r="AT343" s="11" t="s">
        <v>135</v>
      </c>
      <c r="AU343" s="13">
        <v>3.3210000000000002</v>
      </c>
      <c r="AV343" s="14" t="s">
        <v>195</v>
      </c>
      <c r="AW343" s="15" t="s">
        <v>169</v>
      </c>
      <c r="AX343" s="16" t="s">
        <v>1320</v>
      </c>
      <c r="AY343" s="14" t="s">
        <v>252</v>
      </c>
      <c r="AZ343" s="11" t="s">
        <v>171</v>
      </c>
      <c r="BA343" s="17" t="str">
        <f t="shared" si="82"/>
        <v>17001000000297196160</v>
      </c>
      <c r="BB343" s="26">
        <f t="shared" si="84"/>
        <v>20</v>
      </c>
      <c r="BC343" s="19" t="s">
        <v>710</v>
      </c>
      <c r="BD343" s="20" t="s">
        <v>391</v>
      </c>
      <c r="BE343" s="11">
        <v>2071</v>
      </c>
      <c r="BF343" s="5"/>
      <c r="BG343" s="21">
        <v>25026421</v>
      </c>
      <c r="BH343" s="21">
        <v>29527778</v>
      </c>
      <c r="BI343" s="27"/>
      <c r="BJ343" s="11" t="s">
        <v>498</v>
      </c>
      <c r="BK343" s="11" t="str">
        <f t="shared" si="85"/>
        <v>B-</v>
      </c>
      <c r="BL343" s="11" t="s">
        <v>245</v>
      </c>
    </row>
    <row r="344" spans="1:64" x14ac:dyDescent="0.25">
      <c r="A344" s="3" t="s">
        <v>74</v>
      </c>
      <c r="B344" s="4">
        <v>343</v>
      </c>
      <c r="C344" s="3" t="s">
        <v>87</v>
      </c>
      <c r="D344" s="3" t="s">
        <v>7253</v>
      </c>
      <c r="E344" s="3" t="s">
        <v>7605</v>
      </c>
      <c r="F344" s="3"/>
      <c r="G344" s="3"/>
      <c r="H344" s="3"/>
      <c r="I344" s="3"/>
      <c r="J344" s="3" t="s">
        <v>228</v>
      </c>
      <c r="K344" s="3" t="s">
        <v>123</v>
      </c>
      <c r="L344" s="3" t="s">
        <v>77</v>
      </c>
      <c r="M344" s="3" t="s">
        <v>158</v>
      </c>
      <c r="N344" s="5">
        <v>44116</v>
      </c>
      <c r="P344" s="3">
        <f t="shared" ca="1" si="73"/>
        <v>-1355</v>
      </c>
      <c r="Q344" s="5">
        <v>44214</v>
      </c>
      <c r="R344" s="3" t="s">
        <v>133</v>
      </c>
      <c r="T344" s="3" t="s">
        <v>131</v>
      </c>
      <c r="U344" s="3" t="str">
        <f t="shared" si="74"/>
        <v>Contractuel</v>
      </c>
      <c r="V344" s="5">
        <v>44197</v>
      </c>
      <c r="W344" s="5">
        <v>44227</v>
      </c>
      <c r="Z344" s="5">
        <v>44116</v>
      </c>
      <c r="AA344" s="3">
        <f t="shared" si="75"/>
        <v>10</v>
      </c>
      <c r="AB344" s="3">
        <f t="shared" si="76"/>
        <v>2020</v>
      </c>
      <c r="AC344" s="3">
        <f t="shared" si="77"/>
        <v>2024</v>
      </c>
      <c r="AD344" s="7">
        <f t="shared" ca="1" si="78"/>
        <v>4.0138888888888893</v>
      </c>
      <c r="AE344" s="7" t="str">
        <f t="shared" ca="1" si="83"/>
        <v>&gt; 4</v>
      </c>
      <c r="AF344" s="5">
        <v>34898</v>
      </c>
      <c r="AG344" s="8">
        <f t="shared" ca="1" si="79"/>
        <v>29.271232876712329</v>
      </c>
      <c r="AH344" s="7" t="str">
        <f t="shared" ca="1" si="80"/>
        <v>&gt;25&lt; 35</v>
      </c>
      <c r="AI344" s="9">
        <v>17330349</v>
      </c>
      <c r="AJ344" s="10" t="s">
        <v>159</v>
      </c>
      <c r="AK344" s="9">
        <v>13626297</v>
      </c>
      <c r="AL344" s="5">
        <v>41544</v>
      </c>
      <c r="AM344" s="3" t="s">
        <v>93</v>
      </c>
      <c r="AN344" s="3" t="s">
        <v>94</v>
      </c>
      <c r="AO344" s="3"/>
      <c r="AQ344" s="11">
        <v>3</v>
      </c>
      <c r="AR344" s="11">
        <v>1</v>
      </c>
      <c r="AS344" s="12">
        <f t="shared" si="81"/>
        <v>44481.25</v>
      </c>
      <c r="AT344" s="11" t="s">
        <v>135</v>
      </c>
      <c r="AU344" s="9">
        <v>3.1930000000000001</v>
      </c>
      <c r="AV344" s="14">
        <v>17</v>
      </c>
      <c r="AW344" s="15">
        <v>53594</v>
      </c>
      <c r="AX344" s="16" t="s">
        <v>1321</v>
      </c>
      <c r="AY344" s="14">
        <v>78</v>
      </c>
      <c r="AZ344" s="11" t="s">
        <v>171</v>
      </c>
      <c r="BA344" s="17" t="str">
        <f t="shared" si="82"/>
        <v>17535940172515938478</v>
      </c>
      <c r="BB344" s="26">
        <f t="shared" si="84"/>
        <v>20</v>
      </c>
      <c r="BC344" s="11" t="s">
        <v>1322</v>
      </c>
      <c r="BD344" s="11" t="s">
        <v>1323</v>
      </c>
      <c r="BE344" s="11"/>
      <c r="BF344" s="5"/>
      <c r="BG344" s="21">
        <v>21100887</v>
      </c>
      <c r="BH344" s="21">
        <v>55182776</v>
      </c>
      <c r="BI344" s="27"/>
      <c r="BJ344" s="11" t="s">
        <v>828</v>
      </c>
      <c r="BK344" s="11" t="str">
        <f t="shared" si="85"/>
        <v>B-</v>
      </c>
      <c r="BL344" s="11"/>
    </row>
    <row r="345" spans="1:64" x14ac:dyDescent="0.25">
      <c r="A345" s="3" t="s">
        <v>74</v>
      </c>
      <c r="B345" s="4">
        <v>344</v>
      </c>
      <c r="C345" s="3" t="s">
        <v>57</v>
      </c>
      <c r="D345" s="3" t="s">
        <v>7423</v>
      </c>
      <c r="E345" s="3" t="s">
        <v>7606</v>
      </c>
      <c r="F345" s="3"/>
      <c r="G345" s="3"/>
      <c r="H345" s="3"/>
      <c r="I345" s="3"/>
      <c r="J345" s="3" t="s">
        <v>228</v>
      </c>
      <c r="K345" s="3" t="s">
        <v>123</v>
      </c>
      <c r="L345" s="3" t="s">
        <v>77</v>
      </c>
      <c r="M345" s="3" t="s">
        <v>132</v>
      </c>
      <c r="N345" s="5">
        <v>44119</v>
      </c>
      <c r="P345" s="3">
        <f t="shared" ca="1" si="73"/>
        <v>-1052</v>
      </c>
      <c r="Q345" s="5">
        <v>44508</v>
      </c>
      <c r="R345" s="3" t="s">
        <v>236</v>
      </c>
      <c r="T345" s="3" t="s">
        <v>131</v>
      </c>
      <c r="U345" s="3" t="str">
        <f t="shared" si="74"/>
        <v>Contractuel</v>
      </c>
      <c r="V345" s="5">
        <v>44470</v>
      </c>
      <c r="W345" s="5">
        <v>44530</v>
      </c>
      <c r="Z345" s="5">
        <v>44119</v>
      </c>
      <c r="AA345" s="3">
        <f t="shared" si="75"/>
        <v>10</v>
      </c>
      <c r="AB345" s="3">
        <f t="shared" si="76"/>
        <v>2020</v>
      </c>
      <c r="AC345" s="3">
        <f t="shared" si="77"/>
        <v>2024</v>
      </c>
      <c r="AD345" s="7">
        <f t="shared" ca="1" si="78"/>
        <v>4.0055555555555555</v>
      </c>
      <c r="AE345" s="7" t="str">
        <f t="shared" ca="1" si="83"/>
        <v>&gt; 4</v>
      </c>
      <c r="AF345" s="5">
        <v>35558</v>
      </c>
      <c r="AG345" s="8">
        <f t="shared" ca="1" si="79"/>
        <v>27.463013698630139</v>
      </c>
      <c r="AH345" s="7" t="str">
        <f t="shared" ca="1" si="80"/>
        <v>&gt;25&lt; 35</v>
      </c>
      <c r="AI345" s="9">
        <v>17284704</v>
      </c>
      <c r="AJ345" s="37" t="s">
        <v>179</v>
      </c>
      <c r="AK345" s="9">
        <v>11668507</v>
      </c>
      <c r="AL345" s="5">
        <v>43432</v>
      </c>
      <c r="AM345" s="3" t="s">
        <v>64</v>
      </c>
      <c r="AN345" s="3" t="s">
        <v>94</v>
      </c>
      <c r="AO345" s="3"/>
      <c r="AQ345" s="11">
        <v>3</v>
      </c>
      <c r="AR345" s="11">
        <v>1</v>
      </c>
      <c r="AS345" s="12">
        <f t="shared" si="81"/>
        <v>44484.25</v>
      </c>
      <c r="AT345" s="11" t="s">
        <v>135</v>
      </c>
      <c r="AU345" s="9">
        <v>3.1930000000000001</v>
      </c>
      <c r="AV345" s="14" t="s">
        <v>126</v>
      </c>
      <c r="AW345" s="15" t="s">
        <v>854</v>
      </c>
      <c r="AX345" s="16" t="s">
        <v>1324</v>
      </c>
      <c r="AY345" s="14">
        <v>45</v>
      </c>
      <c r="AZ345" s="11" t="s">
        <v>145</v>
      </c>
      <c r="BA345" s="17" t="str">
        <f t="shared" si="82"/>
        <v>07043010110552322745</v>
      </c>
      <c r="BB345" s="26">
        <f t="shared" si="84"/>
        <v>20</v>
      </c>
      <c r="BC345" s="31" t="s">
        <v>1325</v>
      </c>
      <c r="BD345" s="11" t="s">
        <v>233</v>
      </c>
      <c r="BE345" s="11"/>
      <c r="BF345" s="5"/>
      <c r="BG345" s="40">
        <v>58853374</v>
      </c>
      <c r="BH345" s="40">
        <v>50235186</v>
      </c>
      <c r="BI345" s="27"/>
      <c r="BJ345" s="11" t="s">
        <v>347</v>
      </c>
      <c r="BK345" s="11" t="str">
        <f t="shared" si="85"/>
        <v>B-</v>
      </c>
      <c r="BL345" s="11"/>
    </row>
    <row r="346" spans="1:64" x14ac:dyDescent="0.25">
      <c r="A346" s="3" t="s">
        <v>74</v>
      </c>
      <c r="B346" s="4">
        <v>345</v>
      </c>
      <c r="C346" s="3" t="s">
        <v>87</v>
      </c>
      <c r="D346" s="3" t="s">
        <v>7450</v>
      </c>
      <c r="E346" s="3" t="s">
        <v>7285</v>
      </c>
      <c r="F346" s="3"/>
      <c r="G346" s="3"/>
      <c r="H346" s="3"/>
      <c r="I346" s="3"/>
      <c r="J346" s="3" t="s">
        <v>228</v>
      </c>
      <c r="K346" s="3" t="s">
        <v>123</v>
      </c>
      <c r="L346" s="3" t="s">
        <v>77</v>
      </c>
      <c r="M346" s="3" t="s">
        <v>158</v>
      </c>
      <c r="N346" s="5">
        <v>44116</v>
      </c>
      <c r="P346" s="3">
        <f t="shared" ca="1" si="73"/>
        <v>-962</v>
      </c>
      <c r="Q346" s="5">
        <v>44573</v>
      </c>
      <c r="R346" s="3" t="s">
        <v>133</v>
      </c>
      <c r="T346" s="3" t="s">
        <v>131</v>
      </c>
      <c r="U346" s="3" t="str">
        <f t="shared" si="74"/>
        <v>Contractuel</v>
      </c>
      <c r="V346" s="5">
        <v>44562</v>
      </c>
      <c r="W346" s="5">
        <v>44620</v>
      </c>
      <c r="Z346" s="5">
        <v>44116</v>
      </c>
      <c r="AA346" s="3">
        <f t="shared" si="75"/>
        <v>10</v>
      </c>
      <c r="AB346" s="3">
        <f t="shared" si="76"/>
        <v>2020</v>
      </c>
      <c r="AC346" s="3">
        <f t="shared" si="77"/>
        <v>2024</v>
      </c>
      <c r="AD346" s="7">
        <f t="shared" ca="1" si="78"/>
        <v>4.0138888888888893</v>
      </c>
      <c r="AE346" s="7" t="str">
        <f t="shared" ca="1" si="83"/>
        <v>&gt; 4</v>
      </c>
      <c r="AF346" s="5">
        <v>36033</v>
      </c>
      <c r="AG346" s="8">
        <f t="shared" ca="1" si="79"/>
        <v>26.161643835616438</v>
      </c>
      <c r="AH346" s="7" t="str">
        <f t="shared" ca="1" si="80"/>
        <v>&gt;25&lt; 35</v>
      </c>
      <c r="AI346" s="9">
        <v>17460238</v>
      </c>
      <c r="AJ346" s="10" t="s">
        <v>62</v>
      </c>
      <c r="AK346" s="9">
        <v>13015050</v>
      </c>
      <c r="AL346" s="5">
        <v>42268</v>
      </c>
      <c r="AM346" s="3" t="s">
        <v>93</v>
      </c>
      <c r="AN346" s="3" t="s">
        <v>94</v>
      </c>
      <c r="AO346" s="3"/>
      <c r="AQ346" s="11">
        <v>3</v>
      </c>
      <c r="AR346" s="11">
        <v>1</v>
      </c>
      <c r="AS346" s="12">
        <f t="shared" si="81"/>
        <v>44481.25</v>
      </c>
      <c r="AT346" s="11" t="s">
        <v>135</v>
      </c>
      <c r="AU346" s="9">
        <v>3.1930000000000001</v>
      </c>
      <c r="AV346" s="14" t="s">
        <v>348</v>
      </c>
      <c r="AW346" s="15" t="s">
        <v>349</v>
      </c>
      <c r="AX346" s="16" t="s">
        <v>1326</v>
      </c>
      <c r="AY346" s="14" t="s">
        <v>519</v>
      </c>
      <c r="AZ346" s="11" t="s">
        <v>352</v>
      </c>
      <c r="BA346" s="17" t="str">
        <f t="shared" si="82"/>
        <v>12406000013310488666</v>
      </c>
      <c r="BB346" s="26">
        <f t="shared" si="84"/>
        <v>20</v>
      </c>
      <c r="BC346" s="31" t="s">
        <v>1327</v>
      </c>
      <c r="BD346" s="11" t="s">
        <v>100</v>
      </c>
      <c r="BE346" s="11"/>
      <c r="BF346" s="5"/>
      <c r="BG346" s="21">
        <v>25537804</v>
      </c>
      <c r="BH346" s="21">
        <v>20621150</v>
      </c>
      <c r="BI346" s="27"/>
      <c r="BJ346" s="11" t="s">
        <v>267</v>
      </c>
      <c r="BK346" s="11" t="str">
        <f t="shared" si="85"/>
        <v>B-</v>
      </c>
      <c r="BL346" s="11"/>
    </row>
    <row r="347" spans="1:64" x14ac:dyDescent="0.25">
      <c r="A347" s="3" t="s">
        <v>74</v>
      </c>
      <c r="B347" s="4">
        <v>346</v>
      </c>
      <c r="C347" s="3" t="s">
        <v>140</v>
      </c>
      <c r="D347" s="3" t="s">
        <v>7607</v>
      </c>
      <c r="E347" s="3" t="s">
        <v>7398</v>
      </c>
      <c r="F347" s="3"/>
      <c r="G347" s="3"/>
      <c r="H347" s="3"/>
      <c r="I347" s="3" t="s">
        <v>156</v>
      </c>
      <c r="J347" s="3" t="s">
        <v>157</v>
      </c>
      <c r="K347" s="3" t="s">
        <v>123</v>
      </c>
      <c r="L347" s="3" t="s">
        <v>77</v>
      </c>
      <c r="M347" s="3" t="s">
        <v>158</v>
      </c>
      <c r="N347" s="5">
        <v>44119</v>
      </c>
      <c r="P347" s="3">
        <f t="shared" ca="1" si="73"/>
        <v>-566</v>
      </c>
      <c r="Q347" s="5">
        <v>44927</v>
      </c>
      <c r="R347" s="3" t="s">
        <v>1328</v>
      </c>
      <c r="T347" s="6" t="s">
        <v>131</v>
      </c>
      <c r="U347" s="3" t="str">
        <f t="shared" si="74"/>
        <v>Contractuel</v>
      </c>
      <c r="V347" s="5">
        <v>44927</v>
      </c>
      <c r="W347" s="5">
        <v>45016</v>
      </c>
      <c r="Z347" s="5">
        <v>44119</v>
      </c>
      <c r="AA347" s="3">
        <f t="shared" si="75"/>
        <v>10</v>
      </c>
      <c r="AB347" s="3">
        <f t="shared" si="76"/>
        <v>2020</v>
      </c>
      <c r="AC347" s="3">
        <f t="shared" si="77"/>
        <v>2024</v>
      </c>
      <c r="AD347" s="7">
        <f t="shared" ca="1" si="78"/>
        <v>4.0055555555555555</v>
      </c>
      <c r="AE347" s="7" t="str">
        <f t="shared" ca="1" si="83"/>
        <v>&gt; 4</v>
      </c>
      <c r="AF347" s="5">
        <v>34468</v>
      </c>
      <c r="AG347" s="8">
        <f t="shared" ca="1" si="79"/>
        <v>30.449315068493149</v>
      </c>
      <c r="AH347" s="7" t="str">
        <f t="shared" ca="1" si="80"/>
        <v>&gt;25&lt; 35</v>
      </c>
      <c r="AI347" s="9">
        <v>17442345</v>
      </c>
      <c r="AJ347" s="10" t="s">
        <v>141</v>
      </c>
      <c r="AK347" s="9">
        <v>13618572</v>
      </c>
      <c r="AL347" s="5">
        <v>40882</v>
      </c>
      <c r="AM347" s="3" t="s">
        <v>93</v>
      </c>
      <c r="AN347" s="3" t="s">
        <v>65</v>
      </c>
      <c r="AO347" s="3"/>
      <c r="AQ347" s="11">
        <v>3</v>
      </c>
      <c r="AR347" s="11">
        <v>2</v>
      </c>
      <c r="AS347" s="12">
        <f t="shared" si="81"/>
        <v>44849.5</v>
      </c>
      <c r="AT347" s="11" t="s">
        <v>135</v>
      </c>
      <c r="AU347" s="13">
        <v>3.3210000000000002</v>
      </c>
      <c r="AV347" s="14" t="s">
        <v>79</v>
      </c>
      <c r="AW347" s="15" t="s">
        <v>453</v>
      </c>
      <c r="AX347" s="16" t="s">
        <v>1329</v>
      </c>
      <c r="AY347" s="14" t="s">
        <v>176</v>
      </c>
      <c r="AZ347" s="11" t="s">
        <v>128</v>
      </c>
      <c r="BA347" s="17" t="str">
        <f t="shared" si="82"/>
        <v>04004005006471007245</v>
      </c>
      <c r="BB347" s="26">
        <f t="shared" si="84"/>
        <v>20</v>
      </c>
      <c r="BC347" s="19" t="s">
        <v>1330</v>
      </c>
      <c r="BD347" s="62" t="s">
        <v>1331</v>
      </c>
      <c r="BE347" s="11"/>
      <c r="BF347" s="5"/>
      <c r="BG347" s="21">
        <v>23134160</v>
      </c>
      <c r="BH347" s="21">
        <v>56036439</v>
      </c>
      <c r="BI347" s="27"/>
      <c r="BJ347" s="11" t="s">
        <v>366</v>
      </c>
      <c r="BK347" s="11" t="str">
        <f t="shared" si="85"/>
        <v>A-</v>
      </c>
      <c r="BL347" s="11"/>
    </row>
    <row r="348" spans="1:64" x14ac:dyDescent="0.25">
      <c r="A348" s="3" t="s">
        <v>74</v>
      </c>
      <c r="B348" s="4">
        <v>347</v>
      </c>
      <c r="C348" s="3" t="s">
        <v>87</v>
      </c>
      <c r="D348" s="3" t="s">
        <v>7608</v>
      </c>
      <c r="E348" s="3" t="s">
        <v>7609</v>
      </c>
      <c r="F348" s="3"/>
      <c r="G348" s="3"/>
      <c r="H348" s="3"/>
      <c r="I348" s="3"/>
      <c r="J348" s="3" t="s">
        <v>157</v>
      </c>
      <c r="K348" s="3" t="s">
        <v>123</v>
      </c>
      <c r="L348" s="3" t="s">
        <v>77</v>
      </c>
      <c r="M348" s="3" t="s">
        <v>158</v>
      </c>
      <c r="N348" s="5">
        <v>44119</v>
      </c>
      <c r="P348" s="3">
        <f t="shared" ca="1" si="73"/>
        <v>-1327</v>
      </c>
      <c r="Q348" s="5">
        <v>44228</v>
      </c>
      <c r="R348" s="3" t="s">
        <v>133</v>
      </c>
      <c r="T348" s="3" t="s">
        <v>131</v>
      </c>
      <c r="U348" s="3" t="str">
        <f t="shared" si="74"/>
        <v>Contractuel</v>
      </c>
      <c r="V348" s="5">
        <v>44197</v>
      </c>
      <c r="W348" s="5">
        <v>44255</v>
      </c>
      <c r="Z348" s="5">
        <v>44119</v>
      </c>
      <c r="AA348" s="3">
        <f t="shared" si="75"/>
        <v>10</v>
      </c>
      <c r="AB348" s="3">
        <f t="shared" si="76"/>
        <v>2020</v>
      </c>
      <c r="AC348" s="3">
        <f t="shared" si="77"/>
        <v>2024</v>
      </c>
      <c r="AD348" s="7">
        <f t="shared" ca="1" si="78"/>
        <v>4.0055555555555555</v>
      </c>
      <c r="AE348" s="7" t="str">
        <f t="shared" ca="1" si="83"/>
        <v>&gt; 4</v>
      </c>
      <c r="AF348" s="5">
        <v>36275</v>
      </c>
      <c r="AG348" s="8">
        <f t="shared" ca="1" si="79"/>
        <v>25.4986301369863</v>
      </c>
      <c r="AH348" s="7" t="str">
        <f t="shared" ca="1" si="80"/>
        <v>&gt;25&lt; 35</v>
      </c>
      <c r="AI348" s="9">
        <v>17105623</v>
      </c>
      <c r="AJ348" s="10" t="s">
        <v>91</v>
      </c>
      <c r="AK348" s="9" t="s">
        <v>1332</v>
      </c>
      <c r="AL348" s="5">
        <v>43130</v>
      </c>
      <c r="AM348" s="3" t="s">
        <v>93</v>
      </c>
      <c r="AN348" s="3" t="s">
        <v>94</v>
      </c>
      <c r="AO348" s="3"/>
      <c r="AQ348" s="11">
        <v>3</v>
      </c>
      <c r="AR348" s="11">
        <v>1</v>
      </c>
      <c r="AS348" s="12">
        <f t="shared" si="81"/>
        <v>44484.25</v>
      </c>
      <c r="AT348" s="11" t="s">
        <v>135</v>
      </c>
      <c r="AU348" s="9">
        <v>3.1930000000000001</v>
      </c>
      <c r="AV348" s="14" t="s">
        <v>126</v>
      </c>
      <c r="AW348" s="15" t="s">
        <v>275</v>
      </c>
      <c r="AX348" s="16">
        <v>38105536500</v>
      </c>
      <c r="AY348" s="14">
        <v>86</v>
      </c>
      <c r="AZ348" s="11" t="s">
        <v>145</v>
      </c>
      <c r="BA348" s="17" t="str">
        <f t="shared" si="82"/>
        <v>07080013810553650086</v>
      </c>
      <c r="BB348" s="26">
        <f t="shared" si="84"/>
        <v>20</v>
      </c>
      <c r="BC348" s="11" t="s">
        <v>1333</v>
      </c>
      <c r="BD348" s="11" t="s">
        <v>73</v>
      </c>
      <c r="BE348" s="11"/>
      <c r="BF348" s="5"/>
      <c r="BG348" s="21">
        <v>52114833</v>
      </c>
      <c r="BH348" s="21">
        <v>54195487</v>
      </c>
      <c r="BI348" s="27"/>
      <c r="BJ348" s="11" t="s">
        <v>347</v>
      </c>
      <c r="BK348" s="11" t="str">
        <f t="shared" si="85"/>
        <v>A-</v>
      </c>
      <c r="BL348" s="11"/>
    </row>
    <row r="349" spans="1:64" x14ac:dyDescent="0.25">
      <c r="A349" s="3" t="s">
        <v>74</v>
      </c>
      <c r="B349" s="4">
        <v>348</v>
      </c>
      <c r="C349" s="3" t="s">
        <v>87</v>
      </c>
      <c r="D349" s="3" t="s">
        <v>7191</v>
      </c>
      <c r="E349" s="3" t="s">
        <v>7300</v>
      </c>
      <c r="F349" s="3"/>
      <c r="G349" s="3"/>
      <c r="H349" s="3"/>
      <c r="I349" s="3"/>
      <c r="J349" s="3" t="s">
        <v>228</v>
      </c>
      <c r="K349" s="3" t="s">
        <v>123</v>
      </c>
      <c r="L349" s="3" t="s">
        <v>77</v>
      </c>
      <c r="M349" s="3" t="s">
        <v>158</v>
      </c>
      <c r="N349" s="5">
        <v>44119</v>
      </c>
      <c r="P349" s="3">
        <f t="shared" ca="1" si="73"/>
        <v>-1052</v>
      </c>
      <c r="Q349" s="5">
        <v>44508</v>
      </c>
      <c r="R349" s="3" t="s">
        <v>236</v>
      </c>
      <c r="T349" s="3" t="s">
        <v>131</v>
      </c>
      <c r="U349" s="3" t="str">
        <f t="shared" si="74"/>
        <v>Contractuel</v>
      </c>
      <c r="V349" s="5">
        <v>44470</v>
      </c>
      <c r="W349" s="5">
        <v>44530</v>
      </c>
      <c r="Z349" s="5">
        <v>44119</v>
      </c>
      <c r="AA349" s="3">
        <f t="shared" si="75"/>
        <v>10</v>
      </c>
      <c r="AB349" s="3">
        <f t="shared" si="76"/>
        <v>2020</v>
      </c>
      <c r="AC349" s="3">
        <f t="shared" si="77"/>
        <v>2024</v>
      </c>
      <c r="AD349" s="7">
        <f t="shared" ca="1" si="78"/>
        <v>4.0055555555555555</v>
      </c>
      <c r="AE349" s="7" t="str">
        <f t="shared" ca="1" si="83"/>
        <v>&gt; 4</v>
      </c>
      <c r="AF349" s="5">
        <v>35681</v>
      </c>
      <c r="AG349" s="8">
        <f t="shared" ca="1" si="79"/>
        <v>27.126027397260273</v>
      </c>
      <c r="AH349" s="7" t="str">
        <f t="shared" ca="1" si="80"/>
        <v>&gt;25&lt; 35</v>
      </c>
      <c r="AI349" s="9">
        <v>17235283</v>
      </c>
      <c r="AJ349" s="10" t="s">
        <v>62</v>
      </c>
      <c r="AK349" s="9" t="s">
        <v>1334</v>
      </c>
      <c r="AL349" s="5">
        <v>43624</v>
      </c>
      <c r="AM349" s="3" t="s">
        <v>93</v>
      </c>
      <c r="AN349" s="3" t="s">
        <v>94</v>
      </c>
      <c r="AO349" s="3"/>
      <c r="AQ349" s="11">
        <v>3</v>
      </c>
      <c r="AR349" s="11">
        <v>1</v>
      </c>
      <c r="AS349" s="12">
        <f t="shared" si="81"/>
        <v>44484.25</v>
      </c>
      <c r="AT349" s="11" t="s">
        <v>135</v>
      </c>
      <c r="AU349" s="9">
        <v>3.1930000000000001</v>
      </c>
      <c r="AV349" s="14" t="s">
        <v>126</v>
      </c>
      <c r="AW349" s="15" t="s">
        <v>854</v>
      </c>
      <c r="AX349" s="16" t="s">
        <v>1335</v>
      </c>
      <c r="AY349" s="14">
        <v>36</v>
      </c>
      <c r="AZ349" s="11" t="s">
        <v>145</v>
      </c>
      <c r="BA349" s="17" t="str">
        <f t="shared" si="82"/>
        <v>07043010110552643136</v>
      </c>
      <c r="BB349" s="26">
        <f t="shared" si="84"/>
        <v>20</v>
      </c>
      <c r="BC349" s="31" t="s">
        <v>1336</v>
      </c>
      <c r="BD349" s="11" t="s">
        <v>100</v>
      </c>
      <c r="BE349" s="11"/>
      <c r="BF349" s="5"/>
      <c r="BG349" s="21">
        <v>23159489</v>
      </c>
      <c r="BH349" s="21">
        <v>50046399</v>
      </c>
      <c r="BI349" s="27"/>
      <c r="BJ349" s="11" t="s">
        <v>647</v>
      </c>
      <c r="BK349" s="11" t="str">
        <f t="shared" si="85"/>
        <v>B-</v>
      </c>
      <c r="BL349" s="11"/>
    </row>
    <row r="350" spans="1:64" x14ac:dyDescent="0.25">
      <c r="A350" s="3" t="s">
        <v>74</v>
      </c>
      <c r="B350" s="4">
        <v>349</v>
      </c>
      <c r="C350" s="3" t="s">
        <v>140</v>
      </c>
      <c r="D350" s="3" t="s">
        <v>7610</v>
      </c>
      <c r="E350" s="3" t="s">
        <v>7507</v>
      </c>
      <c r="F350" s="3"/>
      <c r="G350" s="3"/>
      <c r="H350" s="3"/>
      <c r="I350" s="3"/>
      <c r="J350" s="3"/>
      <c r="K350" s="3" t="s">
        <v>123</v>
      </c>
      <c r="L350" s="3" t="s">
        <v>77</v>
      </c>
      <c r="M350" s="3" t="s">
        <v>158</v>
      </c>
      <c r="N350" s="5">
        <v>44120</v>
      </c>
      <c r="P350" s="3">
        <f t="shared" ca="1" si="73"/>
        <v>-1417</v>
      </c>
      <c r="Q350" s="5">
        <v>44128</v>
      </c>
      <c r="R350" s="3" t="s">
        <v>133</v>
      </c>
      <c r="T350" s="3" t="s">
        <v>131</v>
      </c>
      <c r="U350" s="3" t="str">
        <f t="shared" si="74"/>
        <v>Contractuel</v>
      </c>
      <c r="V350" s="5">
        <v>44120</v>
      </c>
      <c r="W350" s="5">
        <v>44165</v>
      </c>
      <c r="Z350" s="5">
        <v>44120</v>
      </c>
      <c r="AA350" s="3">
        <f t="shared" si="75"/>
        <v>10</v>
      </c>
      <c r="AB350" s="3">
        <f t="shared" si="76"/>
        <v>2020</v>
      </c>
      <c r="AC350" s="3">
        <f t="shared" si="77"/>
        <v>2024</v>
      </c>
      <c r="AD350" s="7">
        <f t="shared" ca="1" si="78"/>
        <v>4.0027777777777782</v>
      </c>
      <c r="AE350" s="7" t="str">
        <f t="shared" ca="1" si="83"/>
        <v>&gt; 4</v>
      </c>
      <c r="AF350" s="5">
        <v>28339</v>
      </c>
      <c r="AG350" s="8">
        <f t="shared" ca="1" si="79"/>
        <v>47.241095890410961</v>
      </c>
      <c r="AH350" s="7" t="str">
        <f t="shared" ca="1" si="80"/>
        <v>&gt;45&lt; 55</v>
      </c>
      <c r="AI350" s="9">
        <v>11833866</v>
      </c>
      <c r="AJ350" s="10" t="s">
        <v>79</v>
      </c>
      <c r="AK350" s="9" t="s">
        <v>1337</v>
      </c>
      <c r="AL350" s="5">
        <v>43789</v>
      </c>
      <c r="AM350" s="3" t="s">
        <v>93</v>
      </c>
      <c r="AN350" s="3" t="s">
        <v>65</v>
      </c>
      <c r="AO350" s="3">
        <v>2</v>
      </c>
      <c r="AQ350" s="11">
        <v>3</v>
      </c>
      <c r="AR350" s="11">
        <v>1</v>
      </c>
      <c r="AS350" s="12">
        <f t="shared" si="81"/>
        <v>44485.25</v>
      </c>
      <c r="AT350" s="11" t="s">
        <v>135</v>
      </c>
      <c r="AU350" s="9">
        <v>3.1930000000000001</v>
      </c>
      <c r="AV350" s="14">
        <v>17</v>
      </c>
      <c r="AW350" s="15" t="s">
        <v>169</v>
      </c>
      <c r="AX350" s="16" t="s">
        <v>1338</v>
      </c>
      <c r="AY350" s="14">
        <v>92</v>
      </c>
      <c r="AZ350" s="11" t="s">
        <v>171</v>
      </c>
      <c r="BA350" s="17" t="str">
        <f t="shared" si="82"/>
        <v>17001000000290139992</v>
      </c>
      <c r="BB350" s="26">
        <f t="shared" si="84"/>
        <v>20</v>
      </c>
      <c r="BC350" s="11" t="s">
        <v>1339</v>
      </c>
      <c r="BD350" s="11" t="s">
        <v>100</v>
      </c>
      <c r="BE350" s="11"/>
      <c r="BF350" s="5"/>
      <c r="BG350" s="21">
        <v>20296192</v>
      </c>
      <c r="BH350" s="21">
        <v>25234944</v>
      </c>
      <c r="BI350" s="27"/>
      <c r="BJ350" t="s">
        <v>566</v>
      </c>
      <c r="BK350" s="11" t="str">
        <f t="shared" si="85"/>
        <v>-</v>
      </c>
      <c r="BL350" s="11"/>
    </row>
    <row r="351" spans="1:64" x14ac:dyDescent="0.25">
      <c r="A351" s="3" t="s">
        <v>74</v>
      </c>
      <c r="B351" s="4">
        <v>350</v>
      </c>
      <c r="C351" s="3" t="s">
        <v>140</v>
      </c>
      <c r="D351" s="3" t="s">
        <v>7611</v>
      </c>
      <c r="E351" s="3" t="s">
        <v>7612</v>
      </c>
      <c r="F351" s="3"/>
      <c r="G351" s="3"/>
      <c r="H351" s="3"/>
      <c r="I351" s="3"/>
      <c r="J351" s="3" t="s">
        <v>157</v>
      </c>
      <c r="K351" s="3" t="s">
        <v>123</v>
      </c>
      <c r="L351" s="3" t="s">
        <v>77</v>
      </c>
      <c r="M351" s="3" t="s">
        <v>158</v>
      </c>
      <c r="N351" s="5">
        <v>44120</v>
      </c>
      <c r="P351" s="3">
        <f t="shared" ca="1" si="73"/>
        <v>-778</v>
      </c>
      <c r="Q351" s="5">
        <v>44805</v>
      </c>
      <c r="R351" s="3" t="s">
        <v>442</v>
      </c>
      <c r="T351" s="3" t="s">
        <v>131</v>
      </c>
      <c r="U351" s="3" t="str">
        <f t="shared" si="74"/>
        <v>Contractuel</v>
      </c>
      <c r="V351" s="5">
        <v>44713</v>
      </c>
      <c r="W351" s="5">
        <v>44804</v>
      </c>
      <c r="Z351" s="5">
        <v>44120</v>
      </c>
      <c r="AA351" s="3">
        <f t="shared" si="75"/>
        <v>10</v>
      </c>
      <c r="AB351" s="3">
        <f t="shared" si="76"/>
        <v>2020</v>
      </c>
      <c r="AC351" s="3">
        <f t="shared" si="77"/>
        <v>2024</v>
      </c>
      <c r="AD351" s="7">
        <f t="shared" ca="1" si="78"/>
        <v>4.0027777777777782</v>
      </c>
      <c r="AE351" s="7" t="str">
        <f t="shared" ca="1" si="83"/>
        <v>&gt; 4</v>
      </c>
      <c r="AF351" s="5">
        <v>31273</v>
      </c>
      <c r="AG351" s="8">
        <f t="shared" ca="1" si="79"/>
        <v>39.202739726027396</v>
      </c>
      <c r="AH351" s="7" t="str">
        <f t="shared" ca="1" si="80"/>
        <v>&gt;35&lt; 45</v>
      </c>
      <c r="AI351" s="9">
        <v>15254848</v>
      </c>
      <c r="AJ351" s="10" t="s">
        <v>159</v>
      </c>
      <c r="AK351" s="9" t="s">
        <v>1340</v>
      </c>
      <c r="AL351" s="5">
        <v>43735</v>
      </c>
      <c r="AM351" s="3" t="s">
        <v>93</v>
      </c>
      <c r="AN351" s="3" t="s">
        <v>541</v>
      </c>
      <c r="AO351" s="3">
        <v>1</v>
      </c>
      <c r="AQ351" s="11">
        <v>3</v>
      </c>
      <c r="AR351" s="11">
        <v>2</v>
      </c>
      <c r="AS351" s="12">
        <f t="shared" si="81"/>
        <v>44850.5</v>
      </c>
      <c r="AT351" s="11" t="s">
        <v>135</v>
      </c>
      <c r="AU351" s="9">
        <v>3.3159999999999998</v>
      </c>
      <c r="AV351" s="14" t="s">
        <v>195</v>
      </c>
      <c r="AW351" s="15" t="s">
        <v>169</v>
      </c>
      <c r="AX351" s="16" t="s">
        <v>1341</v>
      </c>
      <c r="AY351" s="14" t="s">
        <v>348</v>
      </c>
      <c r="AZ351" s="11" t="s">
        <v>171</v>
      </c>
      <c r="BA351" s="17" t="str">
        <f t="shared" si="82"/>
        <v>17001000000262801512</v>
      </c>
      <c r="BB351" s="26">
        <f t="shared" si="84"/>
        <v>20</v>
      </c>
      <c r="BC351" s="31" t="s">
        <v>1342</v>
      </c>
      <c r="BD351" s="11" t="s">
        <v>277</v>
      </c>
      <c r="BE351" s="11">
        <v>2086</v>
      </c>
      <c r="BF351" s="5"/>
      <c r="BG351" s="21">
        <v>22797459</v>
      </c>
      <c r="BH351" s="21">
        <v>20901637</v>
      </c>
      <c r="BI351" s="27"/>
      <c r="BJ351" s="11" t="s">
        <v>244</v>
      </c>
      <c r="BK351" s="11" t="str">
        <f t="shared" si="85"/>
        <v>A-</v>
      </c>
      <c r="BL351" s="11"/>
    </row>
    <row r="352" spans="1:64" x14ac:dyDescent="0.25">
      <c r="A352" s="3" t="s">
        <v>74</v>
      </c>
      <c r="B352" s="4">
        <v>351</v>
      </c>
      <c r="C352" s="3" t="s">
        <v>140</v>
      </c>
      <c r="D352" s="3" t="s">
        <v>7510</v>
      </c>
      <c r="E352" s="3" t="s">
        <v>7390</v>
      </c>
      <c r="F352" s="3"/>
      <c r="G352" s="3"/>
      <c r="H352" s="3"/>
      <c r="I352" s="3"/>
      <c r="J352" s="3" t="s">
        <v>228</v>
      </c>
      <c r="K352" s="3" t="s">
        <v>123</v>
      </c>
      <c r="L352" s="3" t="s">
        <v>77</v>
      </c>
      <c r="M352" s="3" t="s">
        <v>158</v>
      </c>
      <c r="N352" s="5">
        <v>44120</v>
      </c>
      <c r="P352" s="3">
        <f t="shared" ca="1" si="73"/>
        <v>-931</v>
      </c>
      <c r="Q352" s="5">
        <v>44621</v>
      </c>
      <c r="R352" s="3" t="s">
        <v>284</v>
      </c>
      <c r="T352" s="3" t="s">
        <v>131</v>
      </c>
      <c r="U352" s="3" t="str">
        <f t="shared" si="74"/>
        <v>Contractuel</v>
      </c>
      <c r="V352" s="5">
        <v>44593</v>
      </c>
      <c r="W352" s="5">
        <v>44651</v>
      </c>
      <c r="Z352" s="5">
        <v>44120</v>
      </c>
      <c r="AA352" s="3">
        <f t="shared" si="75"/>
        <v>10</v>
      </c>
      <c r="AB352" s="3">
        <f t="shared" si="76"/>
        <v>2020</v>
      </c>
      <c r="AC352" s="3">
        <f t="shared" si="77"/>
        <v>2024</v>
      </c>
      <c r="AD352" s="7">
        <f t="shared" ca="1" si="78"/>
        <v>4.0027777777777782</v>
      </c>
      <c r="AE352" s="7" t="str">
        <f t="shared" ca="1" si="83"/>
        <v>&gt; 4</v>
      </c>
      <c r="AF352" s="5">
        <v>29019</v>
      </c>
      <c r="AG352" s="8">
        <f t="shared" ca="1" si="79"/>
        <v>45.37808219178082</v>
      </c>
      <c r="AH352" s="7" t="str">
        <f t="shared" ca="1" si="80"/>
        <v>&gt;45&lt; 55</v>
      </c>
      <c r="AI352" s="9">
        <v>12725326</v>
      </c>
      <c r="AJ352" s="10" t="s">
        <v>91</v>
      </c>
      <c r="AK352" s="9" t="s">
        <v>1343</v>
      </c>
      <c r="AL352" s="5">
        <v>43393</v>
      </c>
      <c r="AM352" s="3" t="s">
        <v>93</v>
      </c>
      <c r="AN352" s="3" t="s">
        <v>65</v>
      </c>
      <c r="AO352" s="3">
        <v>2</v>
      </c>
      <c r="AQ352" s="11">
        <v>3</v>
      </c>
      <c r="AR352" s="11">
        <v>1</v>
      </c>
      <c r="AS352" s="12">
        <f t="shared" si="81"/>
        <v>44485.25</v>
      </c>
      <c r="AT352" s="11" t="s">
        <v>135</v>
      </c>
      <c r="AU352" s="9">
        <v>3.1930000000000001</v>
      </c>
      <c r="AV352" s="14" t="s">
        <v>91</v>
      </c>
      <c r="AW352" s="15" t="s">
        <v>1344</v>
      </c>
      <c r="AX352" s="16" t="s">
        <v>1345</v>
      </c>
      <c r="AY352" s="14" t="s">
        <v>370</v>
      </c>
      <c r="AZ352" s="11" t="s">
        <v>191</v>
      </c>
      <c r="BA352" s="17" t="str">
        <f t="shared" si="82"/>
        <v>05602000073583205084</v>
      </c>
      <c r="BB352" s="26">
        <f t="shared" si="84"/>
        <v>20</v>
      </c>
      <c r="BC352" s="31" t="s">
        <v>1346</v>
      </c>
      <c r="BD352" s="11" t="s">
        <v>343</v>
      </c>
      <c r="BE352" s="11"/>
      <c r="BF352" s="5"/>
      <c r="BG352" s="21">
        <v>29305636</v>
      </c>
      <c r="BH352" s="21"/>
      <c r="BI352" s="27"/>
      <c r="BJ352" s="11" t="s">
        <v>396</v>
      </c>
      <c r="BK352" s="11" t="str">
        <f t="shared" si="85"/>
        <v>B-</v>
      </c>
      <c r="BL352" s="11"/>
    </row>
    <row r="353" spans="1:64" x14ac:dyDescent="0.25">
      <c r="A353" s="3" t="s">
        <v>74</v>
      </c>
      <c r="B353" s="4">
        <v>352</v>
      </c>
      <c r="C353" s="3" t="s">
        <v>87</v>
      </c>
      <c r="D353" s="3" t="s">
        <v>7613</v>
      </c>
      <c r="E353" s="3" t="s">
        <v>7332</v>
      </c>
      <c r="F353" s="3"/>
      <c r="G353" s="3"/>
      <c r="H353" s="3"/>
      <c r="I353" s="3"/>
      <c r="J353" s="3" t="s">
        <v>228</v>
      </c>
      <c r="K353" s="3" t="s">
        <v>123</v>
      </c>
      <c r="L353" s="3" t="s">
        <v>77</v>
      </c>
      <c r="M353" s="3" t="s">
        <v>158</v>
      </c>
      <c r="N353" s="5">
        <v>44139</v>
      </c>
      <c r="P353" s="3">
        <f t="shared" ca="1" si="73"/>
        <v>-1296</v>
      </c>
      <c r="Q353" s="5">
        <v>44228</v>
      </c>
      <c r="R353" s="3" t="s">
        <v>133</v>
      </c>
      <c r="T353" s="3" t="s">
        <v>131</v>
      </c>
      <c r="U353" s="3" t="str">
        <f t="shared" si="74"/>
        <v>Contractuel</v>
      </c>
      <c r="V353" s="5">
        <v>44228</v>
      </c>
      <c r="W353" s="5">
        <v>44286</v>
      </c>
      <c r="Z353" s="5">
        <v>44139</v>
      </c>
      <c r="AA353" s="3">
        <f t="shared" si="75"/>
        <v>11</v>
      </c>
      <c r="AB353" s="3">
        <f t="shared" si="76"/>
        <v>2020</v>
      </c>
      <c r="AC353" s="3">
        <f t="shared" si="77"/>
        <v>2024</v>
      </c>
      <c r="AD353" s="7">
        <f t="shared" ca="1" si="78"/>
        <v>3.9527777777777779</v>
      </c>
      <c r="AE353" s="7" t="str">
        <f t="shared" ca="1" si="83"/>
        <v>&lt; 4</v>
      </c>
      <c r="AF353" s="5">
        <v>32868</v>
      </c>
      <c r="AG353" s="8">
        <f t="shared" ca="1" si="79"/>
        <v>34.832876712328769</v>
      </c>
      <c r="AH353" s="7" t="str">
        <f t="shared" ca="1" si="80"/>
        <v>&gt;25&lt; 35</v>
      </c>
      <c r="AI353" s="9">
        <v>16280644</v>
      </c>
      <c r="AJ353" s="10" t="s">
        <v>159</v>
      </c>
      <c r="AK353" s="9" t="s">
        <v>1347</v>
      </c>
      <c r="AL353" s="5">
        <v>44060</v>
      </c>
      <c r="AM353" s="3" t="s">
        <v>93</v>
      </c>
      <c r="AN353" s="3" t="s">
        <v>94</v>
      </c>
      <c r="AO353" s="3"/>
      <c r="AQ353" s="11">
        <v>3</v>
      </c>
      <c r="AR353" s="11">
        <v>1</v>
      </c>
      <c r="AS353" s="12">
        <f t="shared" si="81"/>
        <v>44504.25</v>
      </c>
      <c r="AT353" s="11" t="s">
        <v>135</v>
      </c>
      <c r="AU353" s="9">
        <v>3.1930000000000001</v>
      </c>
      <c r="AV353" s="14">
        <v>17</v>
      </c>
      <c r="AW353" s="15" t="s">
        <v>169</v>
      </c>
      <c r="AX353" s="16" t="s">
        <v>1348</v>
      </c>
      <c r="AY353" s="14">
        <v>62</v>
      </c>
      <c r="AZ353" s="11" t="s">
        <v>171</v>
      </c>
      <c r="BA353" s="17" t="str">
        <f t="shared" si="82"/>
        <v>17001000000299326862</v>
      </c>
      <c r="BB353" s="26">
        <f t="shared" si="84"/>
        <v>20</v>
      </c>
      <c r="BC353" s="11" t="s">
        <v>1349</v>
      </c>
      <c r="BD353" s="11" t="s">
        <v>1350</v>
      </c>
      <c r="BE353" s="11"/>
      <c r="BF353" s="5"/>
      <c r="BG353" s="21">
        <v>92289256</v>
      </c>
      <c r="BH353" s="21">
        <v>46323804</v>
      </c>
      <c r="BI353" s="27"/>
      <c r="BJ353" s="11" t="s">
        <v>642</v>
      </c>
      <c r="BK353" s="11" t="str">
        <f t="shared" si="85"/>
        <v>B-</v>
      </c>
      <c r="BL353" s="11"/>
    </row>
    <row r="354" spans="1:64" x14ac:dyDescent="0.25">
      <c r="A354" s="3" t="s">
        <v>56</v>
      </c>
      <c r="B354" s="4">
        <v>353</v>
      </c>
      <c r="C354" s="3" t="s">
        <v>140</v>
      </c>
      <c r="D354" s="3" t="s">
        <v>7423</v>
      </c>
      <c r="E354" s="3" t="s">
        <v>7248</v>
      </c>
      <c r="F354" s="3"/>
      <c r="G354" s="3"/>
      <c r="H354" s="43"/>
      <c r="I354" s="3" t="s">
        <v>487</v>
      </c>
      <c r="J354" s="3" t="s">
        <v>228</v>
      </c>
      <c r="K354" s="3" t="s">
        <v>123</v>
      </c>
      <c r="L354" s="3" t="s">
        <v>77</v>
      </c>
      <c r="M354" s="3" t="s">
        <v>158</v>
      </c>
      <c r="N354" s="5">
        <v>44120</v>
      </c>
      <c r="P354" s="3">
        <f t="shared" ca="1" si="73"/>
        <v>-47</v>
      </c>
      <c r="Q354" s="5"/>
      <c r="R354" s="3"/>
      <c r="S354" s="3"/>
      <c r="T354" s="6" t="s">
        <v>131</v>
      </c>
      <c r="U354" s="3" t="str">
        <f t="shared" si="74"/>
        <v>Contractuel</v>
      </c>
      <c r="V354" s="5">
        <v>45505</v>
      </c>
      <c r="W354" s="5">
        <f>VLOOKUP(B354,[1]base!$A:$V,22,0)</f>
        <v>45535</v>
      </c>
      <c r="X354" s="5"/>
      <c r="Y354" s="5"/>
      <c r="Z354" s="5">
        <v>44120</v>
      </c>
      <c r="AA354" s="3">
        <f t="shared" si="75"/>
        <v>10</v>
      </c>
      <c r="AB354" s="3">
        <f t="shared" si="76"/>
        <v>2020</v>
      </c>
      <c r="AC354" s="3">
        <f t="shared" si="77"/>
        <v>2024</v>
      </c>
      <c r="AD354" s="7">
        <f t="shared" ca="1" si="78"/>
        <v>4.0027777777777782</v>
      </c>
      <c r="AE354" s="7" t="str">
        <f t="shared" ca="1" si="83"/>
        <v>&gt; 4</v>
      </c>
      <c r="AF354" s="5">
        <v>29777</v>
      </c>
      <c r="AG354" s="8">
        <f t="shared" ca="1" si="79"/>
        <v>43.301369863013697</v>
      </c>
      <c r="AH354" s="7" t="str">
        <f t="shared" ca="1" si="80"/>
        <v>&gt;35&lt; 45</v>
      </c>
      <c r="AI354" s="9">
        <v>12514523</v>
      </c>
      <c r="AJ354" s="10" t="s">
        <v>79</v>
      </c>
      <c r="AK354" s="9" t="s">
        <v>1351</v>
      </c>
      <c r="AL354" s="5">
        <v>42795</v>
      </c>
      <c r="AM354" s="3" t="s">
        <v>93</v>
      </c>
      <c r="AN354" s="3" t="s">
        <v>65</v>
      </c>
      <c r="AO354">
        <v>2</v>
      </c>
      <c r="AQ354">
        <v>3</v>
      </c>
      <c r="AR354" s="11">
        <v>3</v>
      </c>
      <c r="AS354" s="12">
        <f t="shared" si="81"/>
        <v>45215.75</v>
      </c>
      <c r="AT354" s="11" t="s">
        <v>135</v>
      </c>
      <c r="AU354" s="9">
        <v>3.3210000000000002</v>
      </c>
      <c r="AV354" s="14" t="s">
        <v>195</v>
      </c>
      <c r="AW354" s="15" t="s">
        <v>169</v>
      </c>
      <c r="AX354" s="16" t="s">
        <v>1352</v>
      </c>
      <c r="AY354" s="14" t="s">
        <v>980</v>
      </c>
      <c r="AZ354" s="11" t="s">
        <v>171</v>
      </c>
      <c r="BA354" s="17" t="str">
        <f t="shared" si="82"/>
        <v>17001000000296863741</v>
      </c>
      <c r="BB354" s="26">
        <f t="shared" si="84"/>
        <v>20</v>
      </c>
      <c r="BC354" s="19" t="s">
        <v>1353</v>
      </c>
      <c r="BD354" s="20" t="s">
        <v>277</v>
      </c>
      <c r="BF354" s="5"/>
      <c r="BG354" s="27">
        <v>50870877</v>
      </c>
      <c r="BH354" s="27"/>
      <c r="BI354" s="27"/>
      <c r="BJ354" t="s">
        <v>244</v>
      </c>
      <c r="BK354" s="11" t="str">
        <f t="shared" si="85"/>
        <v>B-</v>
      </c>
      <c r="BL354" s="11" t="s">
        <v>473</v>
      </c>
    </row>
    <row r="355" spans="1:64" x14ac:dyDescent="0.25">
      <c r="A355" s="3" t="s">
        <v>74</v>
      </c>
      <c r="B355" s="4">
        <v>354</v>
      </c>
      <c r="C355" s="3" t="s">
        <v>87</v>
      </c>
      <c r="D355" s="3" t="s">
        <v>7263</v>
      </c>
      <c r="E355" s="3" t="s">
        <v>6991</v>
      </c>
      <c r="F355" s="3"/>
      <c r="G355" s="3"/>
      <c r="H355" s="3"/>
      <c r="I355" s="3"/>
      <c r="J355" s="3" t="s">
        <v>228</v>
      </c>
      <c r="K355" s="3" t="s">
        <v>123</v>
      </c>
      <c r="L355" s="3" t="s">
        <v>77</v>
      </c>
      <c r="M355" s="3" t="s">
        <v>158</v>
      </c>
      <c r="N355" s="5">
        <v>44120</v>
      </c>
      <c r="P355" s="3">
        <f t="shared" ca="1" si="73"/>
        <v>-1355</v>
      </c>
      <c r="Q355" s="5">
        <v>44218</v>
      </c>
      <c r="R355" s="3" t="s">
        <v>133</v>
      </c>
      <c r="S355" s="3"/>
      <c r="T355" s="6" t="s">
        <v>131</v>
      </c>
      <c r="U355" s="3" t="str">
        <f t="shared" si="74"/>
        <v>Contractuel</v>
      </c>
      <c r="V355" s="5">
        <v>44197</v>
      </c>
      <c r="W355" s="5">
        <v>44227</v>
      </c>
      <c r="X355" s="5"/>
      <c r="Y355" s="5"/>
      <c r="Z355" s="5">
        <v>44120</v>
      </c>
      <c r="AA355" s="3">
        <f t="shared" si="75"/>
        <v>10</v>
      </c>
      <c r="AB355" s="3">
        <f t="shared" si="76"/>
        <v>2020</v>
      </c>
      <c r="AC355" s="3">
        <f t="shared" si="77"/>
        <v>2024</v>
      </c>
      <c r="AD355" s="7">
        <f t="shared" ca="1" si="78"/>
        <v>4.0027777777777782</v>
      </c>
      <c r="AE355" s="7" t="str">
        <f t="shared" ca="1" si="83"/>
        <v>&gt; 4</v>
      </c>
      <c r="AF355" s="5">
        <v>33610</v>
      </c>
      <c r="AG355" s="8">
        <f t="shared" ca="1" si="79"/>
        <v>32.799999999999997</v>
      </c>
      <c r="AH355" s="7" t="str">
        <f t="shared" ca="1" si="80"/>
        <v>&gt;25&lt; 35</v>
      </c>
      <c r="AI355" s="9">
        <v>17212966</v>
      </c>
      <c r="AJ355" s="10" t="s">
        <v>79</v>
      </c>
      <c r="AK355" s="9" t="s">
        <v>1354</v>
      </c>
      <c r="AL355" s="5">
        <v>43305</v>
      </c>
      <c r="AM355" s="3" t="s">
        <v>93</v>
      </c>
      <c r="AN355" s="3" t="s">
        <v>94</v>
      </c>
      <c r="AQ355" s="11">
        <v>3</v>
      </c>
      <c r="AR355" s="11">
        <v>1</v>
      </c>
      <c r="AS355" s="12">
        <f t="shared" si="81"/>
        <v>44485.25</v>
      </c>
      <c r="AT355" s="11" t="s">
        <v>135</v>
      </c>
      <c r="AU355" s="9">
        <v>3.1930000000000001</v>
      </c>
      <c r="AV355" s="14" t="s">
        <v>126</v>
      </c>
      <c r="AW355" s="15" t="s">
        <v>481</v>
      </c>
      <c r="AX355" s="16">
        <v>86105533960</v>
      </c>
      <c r="AY355" s="14">
        <v>86</v>
      </c>
      <c r="AZ355" s="11" t="s">
        <v>145</v>
      </c>
      <c r="BA355" s="17" t="str">
        <f t="shared" si="82"/>
        <v>07018008610553396086</v>
      </c>
      <c r="BB355" s="26">
        <f t="shared" si="84"/>
        <v>20</v>
      </c>
      <c r="BC355" s="19" t="s">
        <v>1355</v>
      </c>
      <c r="BD355" s="20" t="s">
        <v>484</v>
      </c>
      <c r="BE355">
        <v>2074</v>
      </c>
      <c r="BF355" s="5"/>
      <c r="BG355" s="27">
        <v>25776658</v>
      </c>
      <c r="BH355" s="27">
        <v>46270198</v>
      </c>
      <c r="BI355" s="27"/>
      <c r="BJ355" t="s">
        <v>484</v>
      </c>
      <c r="BK355" s="11" t="str">
        <f t="shared" si="85"/>
        <v>B-</v>
      </c>
      <c r="BL355" s="11"/>
    </row>
    <row r="356" spans="1:64" x14ac:dyDescent="0.25">
      <c r="A356" s="3" t="s">
        <v>74</v>
      </c>
      <c r="B356" s="4">
        <v>355</v>
      </c>
      <c r="C356" s="3" t="s">
        <v>87</v>
      </c>
      <c r="D356" s="3" t="s">
        <v>7576</v>
      </c>
      <c r="E356" s="3" t="s">
        <v>7597</v>
      </c>
      <c r="F356" s="3"/>
      <c r="G356" s="3"/>
      <c r="H356" s="3"/>
      <c r="I356" s="3"/>
      <c r="J356" s="3" t="s">
        <v>228</v>
      </c>
      <c r="K356" s="3" t="s">
        <v>123</v>
      </c>
      <c r="L356" s="3" t="s">
        <v>77</v>
      </c>
      <c r="M356" s="3" t="s">
        <v>158</v>
      </c>
      <c r="N356" s="5">
        <v>44139</v>
      </c>
      <c r="P356" s="3">
        <f t="shared" ca="1" si="73"/>
        <v>-1296</v>
      </c>
      <c r="Q356" s="5">
        <v>44233</v>
      </c>
      <c r="R356" s="3" t="s">
        <v>133</v>
      </c>
      <c r="S356" s="3"/>
      <c r="T356" s="6" t="s">
        <v>131</v>
      </c>
      <c r="U356" s="3" t="str">
        <f t="shared" si="74"/>
        <v>Contractuel</v>
      </c>
      <c r="V356" s="5">
        <v>44228</v>
      </c>
      <c r="W356" s="5">
        <v>44286</v>
      </c>
      <c r="X356" s="5"/>
      <c r="Y356" s="5"/>
      <c r="Z356" s="5">
        <v>44139</v>
      </c>
      <c r="AA356" s="3">
        <f t="shared" si="75"/>
        <v>11</v>
      </c>
      <c r="AB356" s="3">
        <f t="shared" si="76"/>
        <v>2020</v>
      </c>
      <c r="AC356" s="3">
        <f t="shared" si="77"/>
        <v>2024</v>
      </c>
      <c r="AD356" s="7">
        <f t="shared" ca="1" si="78"/>
        <v>3.9527777777777779</v>
      </c>
      <c r="AE356" s="7" t="str">
        <f t="shared" ca="1" si="83"/>
        <v>&lt; 4</v>
      </c>
      <c r="AF356" s="5">
        <v>35628</v>
      </c>
      <c r="AG356" s="8">
        <f t="shared" ca="1" si="79"/>
        <v>27.271232876712329</v>
      </c>
      <c r="AH356" s="7" t="str">
        <f t="shared" ca="1" si="80"/>
        <v>&gt;25&lt; 35</v>
      </c>
      <c r="AI356" s="9">
        <v>16927429</v>
      </c>
      <c r="AJ356" s="10" t="s">
        <v>141</v>
      </c>
      <c r="AK356" s="9">
        <v>12350219</v>
      </c>
      <c r="AL356" s="5">
        <v>42633</v>
      </c>
      <c r="AM356" s="3" t="s">
        <v>93</v>
      </c>
      <c r="AN356" s="3" t="s">
        <v>94</v>
      </c>
      <c r="AQ356" s="11">
        <v>3</v>
      </c>
      <c r="AR356" s="11">
        <v>1</v>
      </c>
      <c r="AS356" s="12">
        <f t="shared" si="81"/>
        <v>44504.25</v>
      </c>
      <c r="AT356" s="11" t="s">
        <v>135</v>
      </c>
      <c r="AU356" s="9">
        <v>3.1930000000000001</v>
      </c>
      <c r="AV356" s="14">
        <v>17</v>
      </c>
      <c r="AW356" s="15" t="s">
        <v>169</v>
      </c>
      <c r="AX356" s="16" t="s">
        <v>1356</v>
      </c>
      <c r="AY356" s="14">
        <v>69</v>
      </c>
      <c r="AZ356" s="11" t="s">
        <v>171</v>
      </c>
      <c r="BA356" s="17" t="str">
        <f t="shared" si="82"/>
        <v>17001000000297651769</v>
      </c>
      <c r="BB356" s="26">
        <f t="shared" si="84"/>
        <v>20</v>
      </c>
      <c r="BC356" s="19" t="s">
        <v>1357</v>
      </c>
      <c r="BD356" s="20" t="s">
        <v>1358</v>
      </c>
      <c r="BF356" s="5"/>
      <c r="BG356" s="27">
        <v>50503756</v>
      </c>
      <c r="BH356" s="27">
        <v>52548248</v>
      </c>
      <c r="BI356" s="27"/>
      <c r="BJ356" t="s">
        <v>642</v>
      </c>
      <c r="BK356" s="11" t="str">
        <f t="shared" si="85"/>
        <v>B-</v>
      </c>
      <c r="BL356" s="11"/>
    </row>
    <row r="357" spans="1:64" x14ac:dyDescent="0.25">
      <c r="A357" s="3" t="s">
        <v>56</v>
      </c>
      <c r="B357" s="4">
        <v>356</v>
      </c>
      <c r="C357" s="3" t="s">
        <v>140</v>
      </c>
      <c r="D357" s="3" t="s">
        <v>7607</v>
      </c>
      <c r="E357" s="3" t="s">
        <v>7240</v>
      </c>
      <c r="F357" s="3"/>
      <c r="G357" s="3"/>
      <c r="H357" s="36"/>
      <c r="I357" s="3" t="s">
        <v>156</v>
      </c>
      <c r="J357" s="3" t="s">
        <v>157</v>
      </c>
      <c r="K357" s="3" t="s">
        <v>123</v>
      </c>
      <c r="L357" s="3" t="s">
        <v>77</v>
      </c>
      <c r="M357" s="3" t="s">
        <v>158</v>
      </c>
      <c r="N357" s="5">
        <v>44120</v>
      </c>
      <c r="P357" s="3">
        <f t="shared" ca="1" si="73"/>
        <v>-47</v>
      </c>
      <c r="Q357" s="5"/>
      <c r="R357" s="3"/>
      <c r="S357" s="3"/>
      <c r="T357" s="6" t="s">
        <v>131</v>
      </c>
      <c r="U357" s="3" t="str">
        <f t="shared" si="74"/>
        <v>Contractuel</v>
      </c>
      <c r="V357" s="5">
        <v>45505</v>
      </c>
      <c r="W357" s="5">
        <f>VLOOKUP(B357,[1]base!$A:$V,22,0)</f>
        <v>45535</v>
      </c>
      <c r="X357" s="5"/>
      <c r="Y357" s="5"/>
      <c r="Z357" s="5">
        <v>44120</v>
      </c>
      <c r="AA357" s="3">
        <f t="shared" si="75"/>
        <v>10</v>
      </c>
      <c r="AB357" s="3">
        <f t="shared" si="76"/>
        <v>2020</v>
      </c>
      <c r="AC357" s="3">
        <f t="shared" si="77"/>
        <v>2024</v>
      </c>
      <c r="AD357" s="7">
        <f t="shared" ca="1" si="78"/>
        <v>4.0027777777777782</v>
      </c>
      <c r="AE357" s="7" t="str">
        <f t="shared" ca="1" si="83"/>
        <v>&gt; 4</v>
      </c>
      <c r="AF357" s="5">
        <v>27186</v>
      </c>
      <c r="AG357" s="8">
        <f t="shared" ca="1" si="79"/>
        <v>50.4</v>
      </c>
      <c r="AH357" s="7" t="str">
        <f t="shared" ca="1" si="80"/>
        <v>&gt;45&lt; 55</v>
      </c>
      <c r="AI357" s="9">
        <v>11770232</v>
      </c>
      <c r="AJ357" s="10" t="s">
        <v>91</v>
      </c>
      <c r="AK357" s="9" t="s">
        <v>1359</v>
      </c>
      <c r="AL357" s="5">
        <v>43245</v>
      </c>
      <c r="AM357" s="3" t="s">
        <v>93</v>
      </c>
      <c r="AN357" s="3" t="s">
        <v>65</v>
      </c>
      <c r="AO357">
        <v>5</v>
      </c>
      <c r="AQ357">
        <v>3</v>
      </c>
      <c r="AR357" s="11">
        <v>3</v>
      </c>
      <c r="AS357" s="12">
        <f t="shared" si="81"/>
        <v>45215.75</v>
      </c>
      <c r="AT357" s="11" t="s">
        <v>135</v>
      </c>
      <c r="AU357" s="9">
        <v>3.3210000000000002</v>
      </c>
      <c r="AV357" s="14" t="s">
        <v>195</v>
      </c>
      <c r="AW357" s="15" t="s">
        <v>368</v>
      </c>
      <c r="AX357" s="16" t="s">
        <v>1360</v>
      </c>
      <c r="AY357" s="14" t="s">
        <v>141</v>
      </c>
      <c r="AZ357" s="11" t="s">
        <v>171</v>
      </c>
      <c r="BA357" s="17" t="str">
        <f t="shared" si="82"/>
        <v>17000000000028984609</v>
      </c>
      <c r="BB357" s="26">
        <f t="shared" si="84"/>
        <v>20</v>
      </c>
      <c r="BC357" s="19" t="s">
        <v>1361</v>
      </c>
      <c r="BD357" s="20" t="s">
        <v>1001</v>
      </c>
      <c r="BF357" s="5"/>
      <c r="BG357" s="27">
        <v>55595003</v>
      </c>
      <c r="BH357" s="27">
        <v>97065654</v>
      </c>
      <c r="BI357" s="27"/>
      <c r="BJ357" t="s">
        <v>263</v>
      </c>
      <c r="BK357" s="11" t="str">
        <f t="shared" si="85"/>
        <v>A-</v>
      </c>
      <c r="BL357" s="11" t="s">
        <v>245</v>
      </c>
    </row>
    <row r="358" spans="1:64" x14ac:dyDescent="0.25">
      <c r="A358" s="3" t="s">
        <v>56</v>
      </c>
      <c r="B358" s="4">
        <v>357</v>
      </c>
      <c r="C358" s="3" t="s">
        <v>87</v>
      </c>
      <c r="D358" s="3" t="s">
        <v>7289</v>
      </c>
      <c r="E358" s="3" t="s">
        <v>7254</v>
      </c>
      <c r="F358" s="3"/>
      <c r="G358" s="3"/>
      <c r="H358" s="3"/>
      <c r="I358" s="43" t="s">
        <v>467</v>
      </c>
      <c r="J358" s="3" t="s">
        <v>157</v>
      </c>
      <c r="K358" s="3" t="s">
        <v>123</v>
      </c>
      <c r="L358" s="3" t="s">
        <v>77</v>
      </c>
      <c r="M358" s="3" t="s">
        <v>158</v>
      </c>
      <c r="N358" s="5">
        <v>44120</v>
      </c>
      <c r="P358" s="3">
        <f t="shared" ca="1" si="73"/>
        <v>-47</v>
      </c>
      <c r="Q358" s="5"/>
      <c r="R358" s="3"/>
      <c r="S358" s="3"/>
      <c r="T358" s="6" t="s">
        <v>131</v>
      </c>
      <c r="U358" s="3" t="str">
        <f t="shared" si="74"/>
        <v>Contractuel</v>
      </c>
      <c r="V358" s="5">
        <v>45505</v>
      </c>
      <c r="W358" s="5">
        <f>VLOOKUP(B358,[1]base!$A:$V,22,0)</f>
        <v>45535</v>
      </c>
      <c r="X358" s="5"/>
      <c r="Y358" s="5"/>
      <c r="Z358" s="5">
        <v>44120</v>
      </c>
      <c r="AA358" s="3">
        <f t="shared" si="75"/>
        <v>10</v>
      </c>
      <c r="AB358" s="3">
        <f t="shared" si="76"/>
        <v>2020</v>
      </c>
      <c r="AC358" s="3">
        <f t="shared" si="77"/>
        <v>2024</v>
      </c>
      <c r="AD358" s="7">
        <f t="shared" ca="1" si="78"/>
        <v>4.0027777777777782</v>
      </c>
      <c r="AE358" s="7" t="str">
        <f t="shared" ca="1" si="83"/>
        <v>&gt; 4</v>
      </c>
      <c r="AF358" s="5">
        <v>33373</v>
      </c>
      <c r="AG358" s="8">
        <f t="shared" ca="1" si="79"/>
        <v>33.449315068493149</v>
      </c>
      <c r="AH358" s="7" t="str">
        <f t="shared" ca="1" si="80"/>
        <v>&gt;25&lt; 35</v>
      </c>
      <c r="AI358" s="9">
        <v>16444786</v>
      </c>
      <c r="AJ358" s="10" t="s">
        <v>159</v>
      </c>
      <c r="AK358" s="9" t="s">
        <v>1362</v>
      </c>
      <c r="AL358" s="5">
        <v>40169</v>
      </c>
      <c r="AM358" s="3" t="s">
        <v>93</v>
      </c>
      <c r="AN358" s="3" t="s">
        <v>94</v>
      </c>
      <c r="AQ358">
        <v>3</v>
      </c>
      <c r="AR358" s="11">
        <v>3</v>
      </c>
      <c r="AS358" s="12">
        <f t="shared" si="81"/>
        <v>45215.75</v>
      </c>
      <c r="AT358" s="11" t="s">
        <v>135</v>
      </c>
      <c r="AU358" s="9">
        <v>3.3210000000000002</v>
      </c>
      <c r="AV358" s="14" t="s">
        <v>195</v>
      </c>
      <c r="AW358" s="15">
        <v>53594</v>
      </c>
      <c r="AX358" s="16" t="s">
        <v>1363</v>
      </c>
      <c r="AY358" s="14" t="s">
        <v>661</v>
      </c>
      <c r="AZ358" s="11" t="s">
        <v>171</v>
      </c>
      <c r="BA358" s="17" t="str">
        <f t="shared" si="82"/>
        <v>17535940173413163064</v>
      </c>
      <c r="BB358" s="26">
        <f t="shared" si="84"/>
        <v>20</v>
      </c>
      <c r="BC358" s="19" t="s">
        <v>1364</v>
      </c>
      <c r="BD358" s="20" t="s">
        <v>277</v>
      </c>
      <c r="BE358">
        <v>1130</v>
      </c>
      <c r="BF358" s="5"/>
      <c r="BG358" s="27">
        <v>96413506</v>
      </c>
      <c r="BH358" s="27">
        <v>21671842</v>
      </c>
      <c r="BI358" s="27"/>
      <c r="BJ358" t="s">
        <v>384</v>
      </c>
      <c r="BK358" s="11" t="str">
        <f t="shared" si="85"/>
        <v>A-</v>
      </c>
      <c r="BL358" s="11" t="s">
        <v>473</v>
      </c>
    </row>
    <row r="359" spans="1:64" x14ac:dyDescent="0.25">
      <c r="A359" s="3" t="s">
        <v>74</v>
      </c>
      <c r="B359" s="4">
        <v>358</v>
      </c>
      <c r="C359" s="3" t="s">
        <v>140</v>
      </c>
      <c r="D359" s="3" t="s">
        <v>8703</v>
      </c>
      <c r="E359" s="3" t="s">
        <v>7614</v>
      </c>
      <c r="F359" s="3"/>
      <c r="G359" s="3"/>
      <c r="H359" s="3"/>
      <c r="I359" s="3"/>
      <c r="J359" s="3" t="s">
        <v>157</v>
      </c>
      <c r="K359" s="3" t="s">
        <v>123</v>
      </c>
      <c r="L359" s="3" t="s">
        <v>77</v>
      </c>
      <c r="M359" s="3" t="s">
        <v>158</v>
      </c>
      <c r="N359" s="5">
        <v>44120</v>
      </c>
      <c r="P359" s="3">
        <f t="shared" ca="1" si="73"/>
        <v>-656</v>
      </c>
      <c r="Q359" s="5">
        <v>44835</v>
      </c>
      <c r="R359" s="3" t="s">
        <v>133</v>
      </c>
      <c r="S359" s="3"/>
      <c r="T359" s="6" t="s">
        <v>131</v>
      </c>
      <c r="U359" s="3" t="str">
        <f t="shared" si="74"/>
        <v>Contractuel</v>
      </c>
      <c r="V359" s="5">
        <v>44866</v>
      </c>
      <c r="W359" s="5">
        <v>44926</v>
      </c>
      <c r="X359" s="5"/>
      <c r="Y359" s="5"/>
      <c r="Z359" s="5">
        <v>44120</v>
      </c>
      <c r="AA359" s="3">
        <f t="shared" si="75"/>
        <v>10</v>
      </c>
      <c r="AB359" s="3">
        <f t="shared" si="76"/>
        <v>2020</v>
      </c>
      <c r="AC359" s="3">
        <f t="shared" si="77"/>
        <v>2024</v>
      </c>
      <c r="AD359" s="7">
        <f t="shared" ca="1" si="78"/>
        <v>4.0027777777777782</v>
      </c>
      <c r="AE359" s="7" t="str">
        <f t="shared" ca="1" si="83"/>
        <v>&gt; 4</v>
      </c>
      <c r="AF359" s="5">
        <v>28986</v>
      </c>
      <c r="AG359" s="8">
        <f t="shared" ca="1" si="79"/>
        <v>45.468493150684928</v>
      </c>
      <c r="AH359" s="7" t="str">
        <f t="shared" ca="1" si="80"/>
        <v>&gt;45&lt; 55</v>
      </c>
      <c r="AI359" s="9">
        <v>12158587</v>
      </c>
      <c r="AJ359" s="10" t="s">
        <v>70</v>
      </c>
      <c r="AK359" s="9" t="s">
        <v>1365</v>
      </c>
      <c r="AL359" s="5">
        <v>42262</v>
      </c>
      <c r="AM359" s="3" t="s">
        <v>93</v>
      </c>
      <c r="AN359" s="3" t="s">
        <v>65</v>
      </c>
      <c r="AO359">
        <v>4</v>
      </c>
      <c r="AQ359" s="11">
        <v>3</v>
      </c>
      <c r="AR359" s="11">
        <v>2</v>
      </c>
      <c r="AS359" s="12">
        <f t="shared" si="81"/>
        <v>44850.5</v>
      </c>
      <c r="AT359" s="11" t="s">
        <v>135</v>
      </c>
      <c r="AU359" s="9">
        <v>3.3159999999999998</v>
      </c>
      <c r="AV359" s="14" t="s">
        <v>195</v>
      </c>
      <c r="AW359" s="15" t="s">
        <v>169</v>
      </c>
      <c r="AX359" s="16" t="s">
        <v>1366</v>
      </c>
      <c r="AY359" s="14" t="s">
        <v>980</v>
      </c>
      <c r="AZ359" s="11" t="s">
        <v>171</v>
      </c>
      <c r="BA359" s="17" t="str">
        <f t="shared" si="82"/>
        <v>17001000000296805541</v>
      </c>
      <c r="BB359" s="26">
        <f t="shared" si="84"/>
        <v>20</v>
      </c>
      <c r="BC359" s="19" t="s">
        <v>1367</v>
      </c>
      <c r="BD359" s="20" t="s">
        <v>1001</v>
      </c>
      <c r="BF359" s="5"/>
      <c r="BG359" s="27">
        <v>58673401</v>
      </c>
      <c r="BH359" s="27">
        <v>52664304</v>
      </c>
      <c r="BI359" s="27"/>
      <c r="BJ359" t="s">
        <v>366</v>
      </c>
      <c r="BK359" s="11" t="str">
        <f t="shared" si="85"/>
        <v>A-</v>
      </c>
      <c r="BL359" s="11"/>
    </row>
    <row r="360" spans="1:64" x14ac:dyDescent="0.25">
      <c r="A360" s="3" t="s">
        <v>74</v>
      </c>
      <c r="B360" s="4">
        <v>359</v>
      </c>
      <c r="C360" s="3" t="s">
        <v>87</v>
      </c>
      <c r="D360" s="3" t="s">
        <v>7615</v>
      </c>
      <c r="E360" s="3" t="s">
        <v>7233</v>
      </c>
      <c r="F360" s="3"/>
      <c r="G360" s="3"/>
      <c r="H360" s="3"/>
      <c r="I360" s="3"/>
      <c r="J360" s="3" t="s">
        <v>228</v>
      </c>
      <c r="K360" s="3" t="s">
        <v>123</v>
      </c>
      <c r="L360" s="3" t="s">
        <v>77</v>
      </c>
      <c r="M360" s="3" t="s">
        <v>158</v>
      </c>
      <c r="N360" s="5">
        <v>44134</v>
      </c>
      <c r="P360" s="3">
        <f t="shared" ca="1" si="73"/>
        <v>-717</v>
      </c>
      <c r="Q360" s="5">
        <v>44825</v>
      </c>
      <c r="R360" s="3" t="s">
        <v>442</v>
      </c>
      <c r="S360" s="3"/>
      <c r="T360" s="6" t="s">
        <v>131</v>
      </c>
      <c r="U360" s="3" t="str">
        <f t="shared" si="74"/>
        <v>Contractuel</v>
      </c>
      <c r="V360" s="5">
        <v>44805</v>
      </c>
      <c r="W360" s="5">
        <v>44865</v>
      </c>
      <c r="X360" s="5"/>
      <c r="Y360" s="5"/>
      <c r="Z360" s="5">
        <v>44134</v>
      </c>
      <c r="AA360" s="3">
        <f t="shared" si="75"/>
        <v>10</v>
      </c>
      <c r="AB360" s="3">
        <f t="shared" si="76"/>
        <v>2020</v>
      </c>
      <c r="AC360" s="3">
        <f t="shared" si="77"/>
        <v>2024</v>
      </c>
      <c r="AD360" s="7">
        <f t="shared" ca="1" si="78"/>
        <v>3.963888888888889</v>
      </c>
      <c r="AE360" s="7" t="str">
        <f t="shared" ca="1" si="83"/>
        <v>&lt; 4</v>
      </c>
      <c r="AF360" s="5">
        <v>33083</v>
      </c>
      <c r="AG360" s="8">
        <f t="shared" ca="1" si="79"/>
        <v>34.243835616438353</v>
      </c>
      <c r="AH360" s="7" t="str">
        <f t="shared" ca="1" si="80"/>
        <v>&gt;25&lt; 35</v>
      </c>
      <c r="AI360" s="9">
        <v>16442703</v>
      </c>
      <c r="AJ360" s="10" t="s">
        <v>102</v>
      </c>
      <c r="AK360" s="9" t="s">
        <v>1368</v>
      </c>
      <c r="AL360" s="5">
        <v>40001</v>
      </c>
      <c r="AM360" s="3" t="s">
        <v>93</v>
      </c>
      <c r="AN360" s="3" t="s">
        <v>94</v>
      </c>
      <c r="AQ360" s="11">
        <v>3</v>
      </c>
      <c r="AR360" s="11">
        <v>2</v>
      </c>
      <c r="AS360" s="12">
        <f t="shared" si="81"/>
        <v>44864.5</v>
      </c>
      <c r="AT360" s="11" t="s">
        <v>135</v>
      </c>
      <c r="AU360" s="9">
        <v>3.3159999999999998</v>
      </c>
      <c r="AV360" s="14" t="s">
        <v>79</v>
      </c>
      <c r="AW360" s="15" t="s">
        <v>978</v>
      </c>
      <c r="AX360" s="16" t="s">
        <v>1369</v>
      </c>
      <c r="AY360" s="14" t="s">
        <v>1198</v>
      </c>
      <c r="AZ360" s="11" t="s">
        <v>128</v>
      </c>
      <c r="BA360" s="17" t="str">
        <f t="shared" si="82"/>
        <v>04025111007334606647</v>
      </c>
      <c r="BB360" s="26">
        <f t="shared" si="84"/>
        <v>20</v>
      </c>
      <c r="BC360" s="19" t="s">
        <v>1370</v>
      </c>
      <c r="BD360" s="20" t="s">
        <v>452</v>
      </c>
      <c r="BF360" s="5"/>
      <c r="BG360" s="27">
        <v>56533930</v>
      </c>
      <c r="BH360" s="27">
        <v>22774152</v>
      </c>
      <c r="BI360" s="27"/>
      <c r="BJ360" t="s">
        <v>300</v>
      </c>
      <c r="BK360" s="11" t="str">
        <f t="shared" si="85"/>
        <v>B-</v>
      </c>
      <c r="BL360" s="11"/>
    </row>
    <row r="361" spans="1:64" x14ac:dyDescent="0.25">
      <c r="A361" s="3" t="s">
        <v>74</v>
      </c>
      <c r="B361" s="4">
        <v>360</v>
      </c>
      <c r="C361" s="3" t="s">
        <v>87</v>
      </c>
      <c r="D361" s="3" t="s">
        <v>7338</v>
      </c>
      <c r="E361" s="3" t="s">
        <v>7377</v>
      </c>
      <c r="F361" s="3"/>
      <c r="G361" s="3"/>
      <c r="H361" s="3"/>
      <c r="I361" s="3"/>
      <c r="J361" s="3" t="s">
        <v>228</v>
      </c>
      <c r="K361" s="3" t="s">
        <v>123</v>
      </c>
      <c r="L361" s="3" t="s">
        <v>77</v>
      </c>
      <c r="M361" s="3" t="s">
        <v>158</v>
      </c>
      <c r="N361" s="5">
        <v>44121</v>
      </c>
      <c r="P361" s="3">
        <f t="shared" ca="1" si="73"/>
        <v>-1386</v>
      </c>
      <c r="Q361" s="5">
        <v>44182</v>
      </c>
      <c r="R361" s="3" t="s">
        <v>236</v>
      </c>
      <c r="S361" s="3"/>
      <c r="T361" s="6" t="s">
        <v>131</v>
      </c>
      <c r="U361" s="3" t="str">
        <f t="shared" si="74"/>
        <v>Contractuel</v>
      </c>
      <c r="V361" s="5">
        <v>44166</v>
      </c>
      <c r="W361" s="5">
        <v>44196</v>
      </c>
      <c r="X361" s="5"/>
      <c r="Y361" s="5"/>
      <c r="Z361" s="5">
        <v>44121</v>
      </c>
      <c r="AA361" s="3">
        <f t="shared" si="75"/>
        <v>10</v>
      </c>
      <c r="AB361" s="3">
        <f t="shared" si="76"/>
        <v>2020</v>
      </c>
      <c r="AC361" s="3">
        <f t="shared" si="77"/>
        <v>2024</v>
      </c>
      <c r="AD361" s="7">
        <f t="shared" ca="1" si="78"/>
        <v>4</v>
      </c>
      <c r="AE361" s="7" t="str">
        <f t="shared" ca="1" si="83"/>
        <v>&lt; 4</v>
      </c>
      <c r="AF361" s="5">
        <v>35633</v>
      </c>
      <c r="AG361" s="8">
        <f t="shared" ca="1" si="79"/>
        <v>27.257534246575343</v>
      </c>
      <c r="AH361" s="7" t="str">
        <f t="shared" ca="1" si="80"/>
        <v>&gt;25&lt; 35</v>
      </c>
      <c r="AI361" s="9">
        <v>17460315</v>
      </c>
      <c r="AJ361" s="10" t="s">
        <v>126</v>
      </c>
      <c r="AK361" s="9">
        <v>11653835</v>
      </c>
      <c r="AL361" s="5">
        <v>41913</v>
      </c>
      <c r="AM361" s="3" t="s">
        <v>93</v>
      </c>
      <c r="AN361" s="3" t="s">
        <v>94</v>
      </c>
      <c r="AQ361" s="11">
        <v>3</v>
      </c>
      <c r="AR361" s="11">
        <v>1</v>
      </c>
      <c r="AS361" s="12">
        <f t="shared" si="81"/>
        <v>44486.25</v>
      </c>
      <c r="AT361" s="11" t="s">
        <v>135</v>
      </c>
      <c r="AU361" s="9">
        <v>3.1930000000000001</v>
      </c>
      <c r="AV361" s="14">
        <v>17</v>
      </c>
      <c r="AW361" s="15" t="s">
        <v>169</v>
      </c>
      <c r="AX361" s="16" t="s">
        <v>1371</v>
      </c>
      <c r="AY361" s="14" t="s">
        <v>141</v>
      </c>
      <c r="AZ361" s="11" t="s">
        <v>171</v>
      </c>
      <c r="BA361" s="17" t="str">
        <f t="shared" si="82"/>
        <v>17001000000296625509</v>
      </c>
      <c r="BB361" s="26">
        <f t="shared" si="84"/>
        <v>20</v>
      </c>
      <c r="BC361" s="19" t="s">
        <v>1372</v>
      </c>
      <c r="BD361" s="20" t="s">
        <v>233</v>
      </c>
      <c r="BF361" s="5"/>
      <c r="BG361" s="27">
        <v>58828497</v>
      </c>
      <c r="BH361" s="27">
        <v>55566097</v>
      </c>
      <c r="BI361" s="27"/>
      <c r="BJ361" t="s">
        <v>477</v>
      </c>
      <c r="BK361" s="11" t="str">
        <f t="shared" si="85"/>
        <v>B-</v>
      </c>
      <c r="BL361" s="11"/>
    </row>
    <row r="362" spans="1:64" x14ac:dyDescent="0.25">
      <c r="A362" s="3" t="s">
        <v>74</v>
      </c>
      <c r="B362" s="4">
        <v>361</v>
      </c>
      <c r="C362" s="3" t="s">
        <v>87</v>
      </c>
      <c r="D362" s="3" t="s">
        <v>7464</v>
      </c>
      <c r="E362" s="3" t="s">
        <v>7491</v>
      </c>
      <c r="F362" s="3"/>
      <c r="G362" s="3"/>
      <c r="H362" s="3"/>
      <c r="I362" s="3"/>
      <c r="J362" s="3" t="s">
        <v>228</v>
      </c>
      <c r="K362" s="3" t="s">
        <v>123</v>
      </c>
      <c r="L362" s="3" t="s">
        <v>77</v>
      </c>
      <c r="M362" s="3" t="s">
        <v>158</v>
      </c>
      <c r="N362" s="5">
        <v>44121</v>
      </c>
      <c r="P362" s="3">
        <f t="shared" ca="1" si="73"/>
        <v>-717</v>
      </c>
      <c r="Q362" s="5">
        <v>44805</v>
      </c>
      <c r="R362" s="3" t="s">
        <v>133</v>
      </c>
      <c r="S362" s="3"/>
      <c r="T362" s="6" t="s">
        <v>131</v>
      </c>
      <c r="U362" s="3" t="str">
        <f t="shared" si="74"/>
        <v>Contractuel</v>
      </c>
      <c r="V362" s="5">
        <v>44805</v>
      </c>
      <c r="W362" s="5">
        <v>44865</v>
      </c>
      <c r="X362" s="5"/>
      <c r="Y362" s="5"/>
      <c r="Z362" s="5">
        <v>44121</v>
      </c>
      <c r="AA362" s="3">
        <f t="shared" si="75"/>
        <v>10</v>
      </c>
      <c r="AB362" s="3">
        <f t="shared" si="76"/>
        <v>2020</v>
      </c>
      <c r="AC362" s="3">
        <f t="shared" si="77"/>
        <v>2024</v>
      </c>
      <c r="AD362" s="7">
        <f t="shared" ca="1" si="78"/>
        <v>4</v>
      </c>
      <c r="AE362" s="7" t="str">
        <f t="shared" ca="1" si="83"/>
        <v>&lt; 4</v>
      </c>
      <c r="AF362" s="5">
        <v>30454</v>
      </c>
      <c r="AG362" s="8">
        <f t="shared" ca="1" si="79"/>
        <v>41.446575342465756</v>
      </c>
      <c r="AH362" s="7" t="str">
        <f t="shared" ca="1" si="80"/>
        <v>&gt;35&lt; 45</v>
      </c>
      <c r="AI362" s="9">
        <v>12547257</v>
      </c>
      <c r="AJ362" s="10" t="s">
        <v>102</v>
      </c>
      <c r="AK362" s="9" t="s">
        <v>1373</v>
      </c>
      <c r="AL362" s="5">
        <v>37004</v>
      </c>
      <c r="AM362" s="3" t="s">
        <v>93</v>
      </c>
      <c r="AN362" s="3" t="s">
        <v>94</v>
      </c>
      <c r="AQ362" s="11">
        <v>3</v>
      </c>
      <c r="AR362" s="11">
        <v>2</v>
      </c>
      <c r="AS362" s="12">
        <f t="shared" si="81"/>
        <v>44851.5</v>
      </c>
      <c r="AT362" s="11" t="s">
        <v>135</v>
      </c>
      <c r="AU362" s="9">
        <v>3.3159999999999998</v>
      </c>
      <c r="AV362" s="14" t="s">
        <v>195</v>
      </c>
      <c r="AW362" s="15" t="s">
        <v>169</v>
      </c>
      <c r="AX362" s="16" t="s">
        <v>1374</v>
      </c>
      <c r="AY362" s="14" t="s">
        <v>141</v>
      </c>
      <c r="AZ362" s="11" t="s">
        <v>171</v>
      </c>
      <c r="BA362" s="17" t="str">
        <f t="shared" si="82"/>
        <v>17001000000296179309</v>
      </c>
      <c r="BB362" s="26">
        <f t="shared" si="84"/>
        <v>20</v>
      </c>
      <c r="BC362" s="19" t="s">
        <v>1375</v>
      </c>
      <c r="BD362" s="20" t="s">
        <v>233</v>
      </c>
      <c r="BF362" s="5"/>
      <c r="BG362" s="27">
        <v>58217540</v>
      </c>
      <c r="BH362" s="27">
        <v>50754718</v>
      </c>
      <c r="BI362" s="27"/>
      <c r="BJ362" t="s">
        <v>477</v>
      </c>
      <c r="BK362" s="11" t="str">
        <f t="shared" si="85"/>
        <v>B-</v>
      </c>
      <c r="BL362" s="11"/>
    </row>
    <row r="363" spans="1:64" x14ac:dyDescent="0.25">
      <c r="A363" s="3" t="s">
        <v>74</v>
      </c>
      <c r="B363" s="4">
        <v>362</v>
      </c>
      <c r="C363" s="3" t="s">
        <v>140</v>
      </c>
      <c r="D363" s="3" t="s">
        <v>7616</v>
      </c>
      <c r="E363" s="3" t="s">
        <v>7467</v>
      </c>
      <c r="F363" s="3"/>
      <c r="G363" s="3"/>
      <c r="H363" s="3"/>
      <c r="I363" s="3"/>
      <c r="J363" s="3" t="s">
        <v>228</v>
      </c>
      <c r="K363" s="3" t="s">
        <v>123</v>
      </c>
      <c r="L363" s="3" t="s">
        <v>77</v>
      </c>
      <c r="M363" s="3" t="s">
        <v>158</v>
      </c>
      <c r="N363" s="5">
        <v>44121</v>
      </c>
      <c r="P363" s="3">
        <f t="shared" ca="1" si="73"/>
        <v>-717</v>
      </c>
      <c r="Q363" s="5">
        <v>44826</v>
      </c>
      <c r="R363" s="3" t="s">
        <v>133</v>
      </c>
      <c r="S363" s="3"/>
      <c r="T363" s="6" t="s">
        <v>131</v>
      </c>
      <c r="U363" s="3" t="str">
        <f t="shared" si="74"/>
        <v>Contractuel</v>
      </c>
      <c r="V363" s="5">
        <v>44805</v>
      </c>
      <c r="W363" s="5">
        <v>44865</v>
      </c>
      <c r="X363" s="5"/>
      <c r="Y363" s="5"/>
      <c r="Z363" s="5">
        <v>44121</v>
      </c>
      <c r="AA363" s="3">
        <f t="shared" si="75"/>
        <v>10</v>
      </c>
      <c r="AB363" s="3">
        <f t="shared" si="76"/>
        <v>2020</v>
      </c>
      <c r="AC363" s="3">
        <f t="shared" si="77"/>
        <v>2024</v>
      </c>
      <c r="AD363" s="7">
        <f t="shared" ca="1" si="78"/>
        <v>4</v>
      </c>
      <c r="AE363" s="7" t="str">
        <f t="shared" ca="1" si="83"/>
        <v>&lt; 4</v>
      </c>
      <c r="AF363" s="5">
        <v>31116</v>
      </c>
      <c r="AG363" s="8">
        <f t="shared" ca="1" si="79"/>
        <v>39.632876712328766</v>
      </c>
      <c r="AH363" s="7" t="str">
        <f t="shared" ca="1" si="80"/>
        <v>&gt;35&lt; 45</v>
      </c>
      <c r="AI363" s="9">
        <v>16445045</v>
      </c>
      <c r="AJ363" s="10" t="s">
        <v>102</v>
      </c>
      <c r="AK363" s="9" t="s">
        <v>1376</v>
      </c>
      <c r="AL363" s="5">
        <v>38614</v>
      </c>
      <c r="AM363" s="3" t="s">
        <v>93</v>
      </c>
      <c r="AN363" s="3" t="s">
        <v>65</v>
      </c>
      <c r="AO363">
        <v>1</v>
      </c>
      <c r="AQ363" s="11">
        <v>3</v>
      </c>
      <c r="AR363" s="11">
        <v>2</v>
      </c>
      <c r="AS363" s="12">
        <f t="shared" si="81"/>
        <v>44851.5</v>
      </c>
      <c r="AT363" s="11" t="s">
        <v>135</v>
      </c>
      <c r="AU363" s="9">
        <v>3.3159999999999998</v>
      </c>
      <c r="AV363" s="14" t="s">
        <v>126</v>
      </c>
      <c r="AW363" s="15" t="s">
        <v>854</v>
      </c>
      <c r="AX363" s="16" t="s">
        <v>1377</v>
      </c>
      <c r="AY363" s="14" t="s">
        <v>348</v>
      </c>
      <c r="AZ363" s="11" t="s">
        <v>145</v>
      </c>
      <c r="BA363" s="17" t="str">
        <f t="shared" si="82"/>
        <v>07043010110552323812</v>
      </c>
      <c r="BB363" s="26">
        <f t="shared" si="84"/>
        <v>20</v>
      </c>
      <c r="BC363" s="19" t="s">
        <v>1378</v>
      </c>
      <c r="BD363" s="20" t="s">
        <v>233</v>
      </c>
      <c r="BF363" s="5"/>
      <c r="BG363" s="27">
        <v>25522467</v>
      </c>
      <c r="BH363" s="27">
        <v>51216070</v>
      </c>
      <c r="BI363" s="27"/>
      <c r="BJ363" t="s">
        <v>233</v>
      </c>
      <c r="BK363" s="11" t="str">
        <f t="shared" si="85"/>
        <v>B-</v>
      </c>
      <c r="BL363" s="11"/>
    </row>
    <row r="364" spans="1:64" x14ac:dyDescent="0.25">
      <c r="A364" s="3" t="s">
        <v>74</v>
      </c>
      <c r="B364" s="4">
        <v>363</v>
      </c>
      <c r="C364" s="3" t="s">
        <v>140</v>
      </c>
      <c r="D364" s="3" t="s">
        <v>7282</v>
      </c>
      <c r="E364" s="3" t="s">
        <v>7377</v>
      </c>
      <c r="F364" s="3"/>
      <c r="G364" s="3"/>
      <c r="H364" s="3"/>
      <c r="I364" s="3"/>
      <c r="J364" s="3" t="s">
        <v>228</v>
      </c>
      <c r="K364" s="3" t="s">
        <v>123</v>
      </c>
      <c r="L364" s="3" t="s">
        <v>77</v>
      </c>
      <c r="M364" s="3" t="s">
        <v>158</v>
      </c>
      <c r="N364" s="5">
        <v>44123</v>
      </c>
      <c r="P364" s="3">
        <f t="shared" ca="1" si="73"/>
        <v>-1235</v>
      </c>
      <c r="Q364" s="5">
        <v>44317</v>
      </c>
      <c r="R364" s="3" t="s">
        <v>1379</v>
      </c>
      <c r="S364" s="3"/>
      <c r="T364" s="6" t="s">
        <v>131</v>
      </c>
      <c r="U364" s="3" t="str">
        <f t="shared" si="74"/>
        <v>Contractuel</v>
      </c>
      <c r="V364" s="5">
        <v>44287</v>
      </c>
      <c r="W364" s="5">
        <v>44347</v>
      </c>
      <c r="X364" s="5"/>
      <c r="Y364" s="5"/>
      <c r="Z364" s="5">
        <v>44123</v>
      </c>
      <c r="AA364" s="3">
        <f t="shared" si="75"/>
        <v>10</v>
      </c>
      <c r="AB364" s="3">
        <f t="shared" si="76"/>
        <v>2020</v>
      </c>
      <c r="AC364" s="3">
        <f t="shared" si="77"/>
        <v>2024</v>
      </c>
      <c r="AD364" s="7">
        <f t="shared" ca="1" si="78"/>
        <v>3.9944444444444445</v>
      </c>
      <c r="AE364" s="7" t="str">
        <f t="shared" ca="1" si="83"/>
        <v>&lt; 4</v>
      </c>
      <c r="AF364" s="5">
        <v>30057</v>
      </c>
      <c r="AG364" s="8">
        <f t="shared" ca="1" si="79"/>
        <v>42.534246575342465</v>
      </c>
      <c r="AH364" s="7" t="str">
        <f t="shared" ca="1" si="80"/>
        <v>&gt;35&lt; 45</v>
      </c>
      <c r="AI364" s="9">
        <v>12493895</v>
      </c>
      <c r="AJ364" s="10" t="s">
        <v>62</v>
      </c>
      <c r="AK364" s="9" t="s">
        <v>1380</v>
      </c>
      <c r="AL364" s="5">
        <v>37575</v>
      </c>
      <c r="AM364" s="3" t="s">
        <v>93</v>
      </c>
      <c r="AN364" s="3" t="s">
        <v>65</v>
      </c>
      <c r="AQ364" s="11">
        <v>3</v>
      </c>
      <c r="AR364" s="11">
        <v>1</v>
      </c>
      <c r="AS364" s="12">
        <f t="shared" si="81"/>
        <v>44488.25</v>
      </c>
      <c r="AT364" s="11" t="s">
        <v>135</v>
      </c>
      <c r="AU364" s="9">
        <v>3.1930000000000001</v>
      </c>
      <c r="AV364" s="14">
        <v>17</v>
      </c>
      <c r="AW364" s="15" t="s">
        <v>169</v>
      </c>
      <c r="AX364" s="16" t="s">
        <v>1381</v>
      </c>
      <c r="AY364" s="14">
        <v>42</v>
      </c>
      <c r="AZ364" s="11" t="s">
        <v>171</v>
      </c>
      <c r="BA364" s="17" t="str">
        <f t="shared" si="82"/>
        <v>17001000000296896042</v>
      </c>
      <c r="BB364" s="26">
        <f t="shared" si="84"/>
        <v>20</v>
      </c>
      <c r="BC364" s="19" t="s">
        <v>1382</v>
      </c>
      <c r="BD364" s="20" t="s">
        <v>391</v>
      </c>
      <c r="BF364" s="5"/>
      <c r="BG364" s="27">
        <v>29480164</v>
      </c>
      <c r="BH364" s="27">
        <v>20066677</v>
      </c>
      <c r="BI364" s="27"/>
      <c r="BJ364" t="s">
        <v>391</v>
      </c>
      <c r="BK364" s="11" t="str">
        <f t="shared" si="85"/>
        <v>B-</v>
      </c>
      <c r="BL364" s="11"/>
    </row>
    <row r="365" spans="1:64" x14ac:dyDescent="0.25">
      <c r="A365" s="3" t="s">
        <v>56</v>
      </c>
      <c r="B365" s="4">
        <v>364</v>
      </c>
      <c r="C365" s="3" t="s">
        <v>140</v>
      </c>
      <c r="D365" s="3" t="s">
        <v>7617</v>
      </c>
      <c r="E365" s="3" t="s">
        <v>7246</v>
      </c>
      <c r="F365" s="3"/>
      <c r="G365" s="3"/>
      <c r="H365" s="3"/>
      <c r="I365" s="3" t="s">
        <v>561</v>
      </c>
      <c r="J365" s="3" t="s">
        <v>157</v>
      </c>
      <c r="K365" s="3" t="s">
        <v>123</v>
      </c>
      <c r="L365" s="3" t="s">
        <v>77</v>
      </c>
      <c r="M365" s="3" t="s">
        <v>158</v>
      </c>
      <c r="N365" s="5">
        <v>44123</v>
      </c>
      <c r="P365" s="3">
        <f t="shared" ca="1" si="73"/>
        <v>-47</v>
      </c>
      <c r="Q365" s="39"/>
      <c r="R365" s="3"/>
      <c r="S365" s="3"/>
      <c r="T365" s="6" t="s">
        <v>131</v>
      </c>
      <c r="U365" s="3" t="str">
        <f t="shared" si="74"/>
        <v>Contractuel</v>
      </c>
      <c r="V365" s="5">
        <v>45505</v>
      </c>
      <c r="W365" s="5">
        <f>VLOOKUP(B365,[1]base!$A:$V,22,0)</f>
        <v>45535</v>
      </c>
      <c r="X365" s="5"/>
      <c r="Y365" s="5"/>
      <c r="Z365" s="5">
        <v>44123</v>
      </c>
      <c r="AA365" s="3">
        <f t="shared" si="75"/>
        <v>10</v>
      </c>
      <c r="AB365" s="3">
        <f t="shared" si="76"/>
        <v>2020</v>
      </c>
      <c r="AC365" s="3">
        <f t="shared" si="77"/>
        <v>2024</v>
      </c>
      <c r="AD365" s="7">
        <f t="shared" ca="1" si="78"/>
        <v>3.9944444444444445</v>
      </c>
      <c r="AE365" s="7" t="str">
        <f t="shared" ca="1" si="83"/>
        <v>&lt; 4</v>
      </c>
      <c r="AF365" s="5">
        <v>30190</v>
      </c>
      <c r="AG365" s="8">
        <f t="shared" ca="1" si="79"/>
        <v>42.169863013698631</v>
      </c>
      <c r="AH365" s="7" t="str">
        <f t="shared" ca="1" si="80"/>
        <v>&gt;35&lt; 45</v>
      </c>
      <c r="AI365" s="9">
        <v>12499939</v>
      </c>
      <c r="AJ365" s="10" t="s">
        <v>102</v>
      </c>
      <c r="AK365" s="9" t="s">
        <v>1383</v>
      </c>
      <c r="AL365" s="5">
        <v>42867</v>
      </c>
      <c r="AM365" s="3" t="s">
        <v>93</v>
      </c>
      <c r="AN365" s="3" t="s">
        <v>65</v>
      </c>
      <c r="AO365">
        <v>3</v>
      </c>
      <c r="AQ365">
        <v>3</v>
      </c>
      <c r="AR365" s="11">
        <v>3</v>
      </c>
      <c r="AS365" s="12">
        <f t="shared" si="81"/>
        <v>45218.75</v>
      </c>
      <c r="AT365" s="11" t="s">
        <v>135</v>
      </c>
      <c r="AU365" s="9">
        <v>3.3210000000000002</v>
      </c>
      <c r="AV365" s="14" t="s">
        <v>161</v>
      </c>
      <c r="AW365" s="15" t="s">
        <v>703</v>
      </c>
      <c r="AX365" s="16" t="s">
        <v>1384</v>
      </c>
      <c r="AY365" s="14" t="s">
        <v>770</v>
      </c>
      <c r="AZ365" s="11" t="s">
        <v>164</v>
      </c>
      <c r="BA365" s="17" t="str">
        <f t="shared" si="82"/>
        <v>25135000000081729235</v>
      </c>
      <c r="BB365" s="26">
        <f t="shared" si="84"/>
        <v>20</v>
      </c>
      <c r="BC365" s="19" t="s">
        <v>1385</v>
      </c>
      <c r="BD365" s="20" t="s">
        <v>277</v>
      </c>
      <c r="BE365">
        <v>2011</v>
      </c>
      <c r="BF365" s="5"/>
      <c r="BG365" s="27">
        <v>22604208</v>
      </c>
      <c r="BH365" s="27">
        <v>27413294</v>
      </c>
      <c r="BI365" s="27"/>
      <c r="BJ365" t="s">
        <v>828</v>
      </c>
      <c r="BK365" s="11" t="str">
        <f t="shared" si="85"/>
        <v>A-</v>
      </c>
      <c r="BL365" s="11" t="s">
        <v>473</v>
      </c>
    </row>
    <row r="366" spans="1:64" x14ac:dyDescent="0.25">
      <c r="A366" s="3" t="s">
        <v>74</v>
      </c>
      <c r="B366" s="4">
        <v>365</v>
      </c>
      <c r="C366" s="3" t="s">
        <v>140</v>
      </c>
      <c r="D366" s="3" t="s">
        <v>7618</v>
      </c>
      <c r="E366" s="3" t="s">
        <v>7471</v>
      </c>
      <c r="F366" s="3"/>
      <c r="G366" s="3"/>
      <c r="H366" s="3"/>
      <c r="I366" s="3"/>
      <c r="J366" s="3" t="s">
        <v>157</v>
      </c>
      <c r="K366" s="3" t="s">
        <v>123</v>
      </c>
      <c r="L366" s="3" t="s">
        <v>77</v>
      </c>
      <c r="M366" s="3" t="s">
        <v>158</v>
      </c>
      <c r="N366" s="5">
        <v>44123</v>
      </c>
      <c r="P366" s="3">
        <f t="shared" ca="1" si="73"/>
        <v>-840</v>
      </c>
      <c r="Q366" s="5">
        <v>44682</v>
      </c>
      <c r="R366" s="3" t="s">
        <v>522</v>
      </c>
      <c r="S366" s="3"/>
      <c r="T366" s="6" t="s">
        <v>131</v>
      </c>
      <c r="U366" s="3" t="str">
        <f t="shared" si="74"/>
        <v>Contractuel</v>
      </c>
      <c r="V366" s="5">
        <v>44682</v>
      </c>
      <c r="W366" s="5">
        <v>44742</v>
      </c>
      <c r="X366" s="5"/>
      <c r="Y366" s="5"/>
      <c r="Z366" s="5">
        <v>44123</v>
      </c>
      <c r="AA366" s="3">
        <f t="shared" si="75"/>
        <v>10</v>
      </c>
      <c r="AB366" s="3">
        <f t="shared" si="76"/>
        <v>2020</v>
      </c>
      <c r="AC366" s="3">
        <f t="shared" si="77"/>
        <v>2024</v>
      </c>
      <c r="AD366" s="7">
        <f t="shared" ca="1" si="78"/>
        <v>3.9944444444444445</v>
      </c>
      <c r="AE366" s="7" t="str">
        <f t="shared" ca="1" si="83"/>
        <v>&lt; 4</v>
      </c>
      <c r="AF366" s="5">
        <v>28417</v>
      </c>
      <c r="AG366" s="8">
        <f t="shared" ca="1" si="79"/>
        <v>47.027397260273972</v>
      </c>
      <c r="AH366" s="7" t="str">
        <f t="shared" ca="1" si="80"/>
        <v>&gt;45&lt; 55</v>
      </c>
      <c r="AI366" s="9">
        <v>11706332</v>
      </c>
      <c r="AJ366" s="10" t="s">
        <v>67</v>
      </c>
      <c r="AK366" s="9" t="s">
        <v>1386</v>
      </c>
      <c r="AL366" s="5">
        <v>43001</v>
      </c>
      <c r="AM366" s="3" t="s">
        <v>93</v>
      </c>
      <c r="AN366" s="3" t="s">
        <v>541</v>
      </c>
      <c r="AO366">
        <v>1</v>
      </c>
      <c r="AQ366" s="11">
        <v>3</v>
      </c>
      <c r="AR366" s="11">
        <v>1</v>
      </c>
      <c r="AS366" s="12">
        <f t="shared" si="81"/>
        <v>44488.25</v>
      </c>
      <c r="AT366" s="11" t="s">
        <v>135</v>
      </c>
      <c r="AU366" s="9">
        <v>3.1930000000000001</v>
      </c>
      <c r="AV366" s="14" t="s">
        <v>195</v>
      </c>
      <c r="AW366" s="15" t="s">
        <v>169</v>
      </c>
      <c r="AX366" s="16" t="s">
        <v>1387</v>
      </c>
      <c r="AY366" s="14" t="s">
        <v>1388</v>
      </c>
      <c r="AZ366" s="11" t="s">
        <v>171</v>
      </c>
      <c r="BA366" s="17" t="str">
        <f t="shared" si="82"/>
        <v>17001000000270106291</v>
      </c>
      <c r="BB366" s="26">
        <f t="shared" si="84"/>
        <v>20</v>
      </c>
      <c r="BC366" s="19" t="s">
        <v>1389</v>
      </c>
      <c r="BD366" s="20" t="s">
        <v>277</v>
      </c>
      <c r="BF366" s="5"/>
      <c r="BG366" s="27">
        <v>21283441</v>
      </c>
      <c r="BH366" s="27">
        <v>56026142</v>
      </c>
      <c r="BI366" s="27"/>
      <c r="BJ366" t="s">
        <v>642</v>
      </c>
      <c r="BK366" s="11" t="str">
        <f t="shared" si="85"/>
        <v>A-</v>
      </c>
      <c r="BL366" s="11"/>
    </row>
    <row r="367" spans="1:64" x14ac:dyDescent="0.25">
      <c r="A367" s="3" t="s">
        <v>74</v>
      </c>
      <c r="B367" s="4">
        <v>366</v>
      </c>
      <c r="C367" s="3" t="s">
        <v>57</v>
      </c>
      <c r="D367" s="3" t="s">
        <v>8704</v>
      </c>
      <c r="E367" s="3" t="s">
        <v>7453</v>
      </c>
      <c r="F367" s="3"/>
      <c r="G367" s="3"/>
      <c r="H367" s="3"/>
      <c r="I367" s="3"/>
      <c r="J367" s="3"/>
      <c r="K367" s="3" t="s">
        <v>76</v>
      </c>
      <c r="L367" s="3" t="s">
        <v>77</v>
      </c>
      <c r="M367" s="3" t="s">
        <v>132</v>
      </c>
      <c r="N367" s="5">
        <v>44137</v>
      </c>
      <c r="P367" s="3">
        <f t="shared" ca="1" si="73"/>
        <v>-1327</v>
      </c>
      <c r="Q367" s="5">
        <v>44223</v>
      </c>
      <c r="R367" s="3" t="s">
        <v>90</v>
      </c>
      <c r="S367" s="3"/>
      <c r="T367" s="6" t="s">
        <v>131</v>
      </c>
      <c r="U367" s="3" t="str">
        <f t="shared" si="74"/>
        <v>Contractuel</v>
      </c>
      <c r="V367" s="5">
        <v>44197</v>
      </c>
      <c r="W367" s="5">
        <v>44255</v>
      </c>
      <c r="X367" s="5"/>
      <c r="Y367" s="5"/>
      <c r="Z367" s="5">
        <v>44137</v>
      </c>
      <c r="AA367" s="3">
        <f t="shared" si="75"/>
        <v>11</v>
      </c>
      <c r="AB367" s="3">
        <f t="shared" si="76"/>
        <v>2020</v>
      </c>
      <c r="AC367" s="3">
        <f t="shared" si="77"/>
        <v>2024</v>
      </c>
      <c r="AD367" s="7">
        <f t="shared" ca="1" si="78"/>
        <v>3.9583333333333335</v>
      </c>
      <c r="AE367" s="7" t="str">
        <f t="shared" ca="1" si="83"/>
        <v>&lt; 4</v>
      </c>
      <c r="AF367" s="5">
        <v>34723</v>
      </c>
      <c r="AG367" s="8">
        <f t="shared" ca="1" si="79"/>
        <v>29.75068493150685</v>
      </c>
      <c r="AH367" s="7" t="str">
        <f t="shared" ca="1" si="80"/>
        <v>&gt;25&lt; 35</v>
      </c>
      <c r="AI367" s="9">
        <v>17330273</v>
      </c>
      <c r="AJ367" s="10" t="s">
        <v>159</v>
      </c>
      <c r="AK367" s="9" t="s">
        <v>1390</v>
      </c>
      <c r="AL367" s="5">
        <v>42545</v>
      </c>
      <c r="AM367" s="3" t="s">
        <v>64</v>
      </c>
      <c r="AN367" s="3" t="s">
        <v>94</v>
      </c>
      <c r="AQ367" s="11">
        <v>3</v>
      </c>
      <c r="AR367" s="11">
        <v>1</v>
      </c>
      <c r="AS367" s="12">
        <f t="shared" si="81"/>
        <v>44502.25</v>
      </c>
      <c r="AT367" s="11" t="s">
        <v>135</v>
      </c>
      <c r="AU367" s="9">
        <v>3.1930000000000001</v>
      </c>
      <c r="AV367" s="14">
        <v>17</v>
      </c>
      <c r="AW367" s="15" t="s">
        <v>169</v>
      </c>
      <c r="AX367" s="16" t="s">
        <v>1391</v>
      </c>
      <c r="AY367" s="14">
        <v>25</v>
      </c>
      <c r="AZ367" s="11" t="s">
        <v>171</v>
      </c>
      <c r="BA367" s="17" t="str">
        <f t="shared" si="82"/>
        <v>17001000000236109925</v>
      </c>
      <c r="BB367" s="26">
        <f t="shared" si="84"/>
        <v>20</v>
      </c>
      <c r="BC367" s="19" t="s">
        <v>1392</v>
      </c>
      <c r="BD367" s="20" t="s">
        <v>452</v>
      </c>
      <c r="BE367">
        <v>2021</v>
      </c>
      <c r="BF367" s="5"/>
      <c r="BG367" s="27">
        <v>51036482</v>
      </c>
      <c r="BH367" s="27">
        <v>50909594</v>
      </c>
      <c r="BI367" s="27"/>
      <c r="BJ367" t="s">
        <v>300</v>
      </c>
      <c r="BK367" s="11" t="str">
        <f t="shared" si="85"/>
        <v>-</v>
      </c>
      <c r="BL367" s="11"/>
    </row>
    <row r="368" spans="1:64" x14ac:dyDescent="0.25">
      <c r="A368" s="3" t="s">
        <v>74</v>
      </c>
      <c r="B368" s="4">
        <v>367</v>
      </c>
      <c r="C368" s="3" t="s">
        <v>57</v>
      </c>
      <c r="D368" s="3" t="s">
        <v>7458</v>
      </c>
      <c r="E368" s="3" t="s">
        <v>7619</v>
      </c>
      <c r="F368" s="3"/>
      <c r="G368" s="3"/>
      <c r="H368" s="3"/>
      <c r="I368" s="3"/>
      <c r="J368" s="3"/>
      <c r="K368" s="3" t="s">
        <v>59</v>
      </c>
      <c r="L368" s="3" t="s">
        <v>89</v>
      </c>
      <c r="M368" s="3" t="s">
        <v>1393</v>
      </c>
      <c r="N368" s="5">
        <v>44137</v>
      </c>
      <c r="P368" s="3" t="str">
        <f t="shared" ca="1" si="73"/>
        <v/>
      </c>
      <c r="Q368" s="5">
        <v>44196</v>
      </c>
      <c r="R368" s="3" t="s">
        <v>284</v>
      </c>
      <c r="S368" s="3"/>
      <c r="T368" s="6" t="s">
        <v>317</v>
      </c>
      <c r="U368" s="3" t="str">
        <f t="shared" si="74"/>
        <v>Contractuel</v>
      </c>
      <c r="V368" s="5"/>
      <c r="W368" s="5"/>
      <c r="X368" s="5">
        <v>44136</v>
      </c>
      <c r="Y368" s="5">
        <v>44432</v>
      </c>
      <c r="Z368" s="5"/>
      <c r="AA368" s="3">
        <f t="shared" si="75"/>
        <v>11</v>
      </c>
      <c r="AB368" s="3">
        <f t="shared" si="76"/>
        <v>2020</v>
      </c>
      <c r="AC368" s="3">
        <f t="shared" si="77"/>
        <v>2024</v>
      </c>
      <c r="AD368" s="7">
        <f t="shared" ca="1" si="78"/>
        <v>3.9583333333333335</v>
      </c>
      <c r="AE368" s="7" t="str">
        <f t="shared" ca="1" si="83"/>
        <v>&lt; 4</v>
      </c>
      <c r="AF368" s="5">
        <v>34731</v>
      </c>
      <c r="AG368" s="8">
        <f t="shared" ca="1" si="79"/>
        <v>29.728767123287671</v>
      </c>
      <c r="AH368" s="7" t="str">
        <f t="shared" ca="1" si="80"/>
        <v>&gt;25&lt; 35</v>
      </c>
      <c r="AI368" s="9"/>
      <c r="AJ368" s="10"/>
      <c r="AK368" s="9">
        <v>13624633</v>
      </c>
      <c r="AL368" s="5">
        <v>42297</v>
      </c>
      <c r="AM368" s="3" t="s">
        <v>64</v>
      </c>
      <c r="AN368" s="3" t="s">
        <v>94</v>
      </c>
      <c r="AP368" t="s">
        <v>1394</v>
      </c>
      <c r="AQ368" s="11"/>
      <c r="AR368" s="11">
        <v>1</v>
      </c>
      <c r="AS368" s="12">
        <f t="shared" si="81"/>
        <v>44502.25</v>
      </c>
      <c r="AT368" s="11" t="s">
        <v>66</v>
      </c>
      <c r="AU368" s="9">
        <v>1000</v>
      </c>
      <c r="AV368" s="14" t="s">
        <v>79</v>
      </c>
      <c r="AW368" s="15" t="s">
        <v>1395</v>
      </c>
      <c r="AX368" s="16">
        <v>40053057519</v>
      </c>
      <c r="AY368" s="14">
        <v>17</v>
      </c>
      <c r="AZ368" s="11" t="s">
        <v>128</v>
      </c>
      <c r="BA368" s="17" t="str">
        <f t="shared" si="82"/>
        <v>04018104005305751917</v>
      </c>
      <c r="BB368" s="26">
        <f t="shared" si="84"/>
        <v>20</v>
      </c>
      <c r="BC368" s="19" t="s">
        <v>1396</v>
      </c>
      <c r="BD368" s="20" t="s">
        <v>122</v>
      </c>
      <c r="BE368">
        <v>2074</v>
      </c>
      <c r="BF368" s="5"/>
      <c r="BG368" s="27">
        <v>93506344</v>
      </c>
      <c r="BH368" s="27"/>
      <c r="BI368" s="27"/>
      <c r="BK368" s="11" t="str">
        <f t="shared" si="85"/>
        <v>CADRE</v>
      </c>
      <c r="BL368" s="11"/>
    </row>
    <row r="369" spans="1:64" x14ac:dyDescent="0.25">
      <c r="A369" s="3" t="s">
        <v>74</v>
      </c>
      <c r="B369" s="4">
        <v>368</v>
      </c>
      <c r="C369" s="3" t="s">
        <v>57</v>
      </c>
      <c r="D369" s="3" t="s">
        <v>7198</v>
      </c>
      <c r="E369" s="3" t="s">
        <v>7620</v>
      </c>
      <c r="F369" s="3"/>
      <c r="G369" s="3"/>
      <c r="H369" s="3"/>
      <c r="I369" s="3"/>
      <c r="J369" s="3"/>
      <c r="K369" s="3" t="s">
        <v>76</v>
      </c>
      <c r="L369" s="3" t="s">
        <v>77</v>
      </c>
      <c r="M369" s="3" t="s">
        <v>432</v>
      </c>
      <c r="N369" s="5">
        <v>44138</v>
      </c>
      <c r="P369" s="3">
        <f t="shared" ca="1" si="73"/>
        <v>-840</v>
      </c>
      <c r="Q369" s="5">
        <v>44624</v>
      </c>
      <c r="R369" s="3" t="s">
        <v>90</v>
      </c>
      <c r="S369" s="3"/>
      <c r="T369" s="6" t="s">
        <v>131</v>
      </c>
      <c r="U369" s="3" t="str">
        <f t="shared" si="74"/>
        <v>Contractuel</v>
      </c>
      <c r="V369" s="5">
        <v>44562</v>
      </c>
      <c r="W369" s="5">
        <v>44742</v>
      </c>
      <c r="X369" s="5"/>
      <c r="Y369" s="5"/>
      <c r="Z369" s="5">
        <v>44138</v>
      </c>
      <c r="AA369" s="3">
        <f t="shared" si="75"/>
        <v>11</v>
      </c>
      <c r="AB369" s="3">
        <f t="shared" si="76"/>
        <v>2020</v>
      </c>
      <c r="AC369" s="3">
        <f t="shared" si="77"/>
        <v>2024</v>
      </c>
      <c r="AD369" s="7">
        <f t="shared" ca="1" si="78"/>
        <v>3.9555555555555557</v>
      </c>
      <c r="AE369" s="7" t="str">
        <f t="shared" ca="1" si="83"/>
        <v>&lt; 4</v>
      </c>
      <c r="AF369" s="5">
        <v>33952</v>
      </c>
      <c r="AG369" s="8">
        <f t="shared" ca="1" si="79"/>
        <v>31.863013698630137</v>
      </c>
      <c r="AH369" s="7" t="str">
        <f t="shared" ca="1" si="80"/>
        <v>&gt;25&lt; 35</v>
      </c>
      <c r="AI369" s="9">
        <v>17191480</v>
      </c>
      <c r="AJ369" s="10" t="s">
        <v>126</v>
      </c>
      <c r="AK369" s="9">
        <v>13203412</v>
      </c>
      <c r="AL369" s="5">
        <v>44034</v>
      </c>
      <c r="AM369" s="3" t="s">
        <v>64</v>
      </c>
      <c r="AN369" s="3" t="s">
        <v>94</v>
      </c>
      <c r="AP369" t="s">
        <v>1397</v>
      </c>
      <c r="AQ369" s="11">
        <v>3</v>
      </c>
      <c r="AR369" s="11">
        <v>1</v>
      </c>
      <c r="AS369" s="12">
        <f t="shared" si="81"/>
        <v>44503.25</v>
      </c>
      <c r="AT369" s="11" t="s">
        <v>135</v>
      </c>
      <c r="AU369" s="9">
        <v>3.1930000000000001</v>
      </c>
      <c r="AV369" s="14" t="s">
        <v>91</v>
      </c>
      <c r="AW369" s="15" t="s">
        <v>1398</v>
      </c>
      <c r="AX369" s="16" t="s">
        <v>1399</v>
      </c>
      <c r="AY369" s="14" t="s">
        <v>120</v>
      </c>
      <c r="AZ369" s="11" t="s">
        <v>191</v>
      </c>
      <c r="BA369" s="17" t="str">
        <f t="shared" si="82"/>
        <v>05035000104500585933</v>
      </c>
      <c r="BB369" s="26">
        <f t="shared" si="84"/>
        <v>20</v>
      </c>
      <c r="BC369" s="19" t="s">
        <v>1400</v>
      </c>
      <c r="BD369" s="20" t="s">
        <v>828</v>
      </c>
      <c r="BE369">
        <v>2011</v>
      </c>
      <c r="BF369" s="5"/>
      <c r="BG369" s="27">
        <v>27973878</v>
      </c>
      <c r="BH369" s="27">
        <v>96691406</v>
      </c>
      <c r="BI369" s="27"/>
      <c r="BJ369" t="s">
        <v>828</v>
      </c>
      <c r="BK369" s="11" t="str">
        <f t="shared" si="85"/>
        <v>-</v>
      </c>
      <c r="BL369" s="11"/>
    </row>
    <row r="370" spans="1:64" x14ac:dyDescent="0.25">
      <c r="A370" s="3" t="s">
        <v>74</v>
      </c>
      <c r="B370" s="4">
        <v>369</v>
      </c>
      <c r="C370" s="3" t="s">
        <v>57</v>
      </c>
      <c r="D370" s="3" t="s">
        <v>7621</v>
      </c>
      <c r="E370" s="3" t="s">
        <v>7622</v>
      </c>
      <c r="F370" s="3"/>
      <c r="G370" s="3"/>
      <c r="H370" s="3"/>
      <c r="I370" s="3"/>
      <c r="J370" s="3"/>
      <c r="K370" s="3" t="s">
        <v>123</v>
      </c>
      <c r="L370" s="3" t="s">
        <v>77</v>
      </c>
      <c r="M370" s="3" t="s">
        <v>852</v>
      </c>
      <c r="N370" s="5">
        <v>44138</v>
      </c>
      <c r="P370" s="3">
        <f t="shared" ca="1" si="73"/>
        <v>-1355</v>
      </c>
      <c r="Q370" s="5">
        <v>44200</v>
      </c>
      <c r="R370" s="3" t="s">
        <v>133</v>
      </c>
      <c r="S370" s="3"/>
      <c r="T370" s="6" t="s">
        <v>131</v>
      </c>
      <c r="U370" s="3" t="str">
        <f t="shared" si="74"/>
        <v>Contractuel</v>
      </c>
      <c r="V370" s="5">
        <v>44197</v>
      </c>
      <c r="W370" s="5">
        <v>44227</v>
      </c>
      <c r="X370" s="5"/>
      <c r="Y370" s="5"/>
      <c r="Z370" s="5">
        <v>44138</v>
      </c>
      <c r="AA370" s="3">
        <f t="shared" si="75"/>
        <v>11</v>
      </c>
      <c r="AB370" s="3">
        <f t="shared" si="76"/>
        <v>2020</v>
      </c>
      <c r="AC370" s="3">
        <f t="shared" si="77"/>
        <v>2024</v>
      </c>
      <c r="AD370" s="7">
        <f t="shared" ca="1" si="78"/>
        <v>3.9555555555555557</v>
      </c>
      <c r="AE370" s="7" t="str">
        <f t="shared" ca="1" si="83"/>
        <v>&lt; 4</v>
      </c>
      <c r="AF370" s="5">
        <v>32286</v>
      </c>
      <c r="AG370" s="8">
        <f t="shared" ca="1" si="79"/>
        <v>36.42739726027397</v>
      </c>
      <c r="AH370" s="7" t="str">
        <f t="shared" ca="1" si="80"/>
        <v>&gt;35&lt; 45</v>
      </c>
      <c r="AI370" s="9">
        <v>17460263</v>
      </c>
      <c r="AJ370" s="10" t="s">
        <v>141</v>
      </c>
      <c r="AK370" s="9" t="s">
        <v>1401</v>
      </c>
      <c r="AL370" s="5">
        <v>42423</v>
      </c>
      <c r="AM370" s="3" t="s">
        <v>64</v>
      </c>
      <c r="AN370" s="3" t="s">
        <v>94</v>
      </c>
      <c r="AP370" t="s">
        <v>1402</v>
      </c>
      <c r="AQ370" s="11">
        <v>3</v>
      </c>
      <c r="AR370" s="11">
        <v>1</v>
      </c>
      <c r="AS370" s="12">
        <f t="shared" si="81"/>
        <v>44503.25</v>
      </c>
      <c r="AT370" s="11" t="s">
        <v>135</v>
      </c>
      <c r="AU370" s="9">
        <v>3.1930000000000001</v>
      </c>
      <c r="AV370" s="14">
        <v>17</v>
      </c>
      <c r="AW370" s="15">
        <v>20600</v>
      </c>
      <c r="AX370" s="16" t="s">
        <v>1403</v>
      </c>
      <c r="AY370" s="14">
        <v>39</v>
      </c>
      <c r="AZ370" s="11" t="s">
        <v>171</v>
      </c>
      <c r="BA370" s="17" t="str">
        <f t="shared" si="82"/>
        <v>17206000000151185639</v>
      </c>
      <c r="BB370" s="26">
        <f t="shared" si="84"/>
        <v>20</v>
      </c>
      <c r="BC370" s="19" t="s">
        <v>1404</v>
      </c>
      <c r="BD370" s="20" t="s">
        <v>1405</v>
      </c>
      <c r="BF370" s="5"/>
      <c r="BG370" s="27">
        <v>22854036</v>
      </c>
      <c r="BH370" s="27">
        <v>97602186</v>
      </c>
      <c r="BI370" s="27"/>
      <c r="BJ370" t="s">
        <v>647</v>
      </c>
      <c r="BK370" s="11" t="str">
        <f t="shared" si="85"/>
        <v>-</v>
      </c>
      <c r="BL370" s="11"/>
    </row>
    <row r="371" spans="1:64" x14ac:dyDescent="0.25">
      <c r="A371" s="3" t="s">
        <v>74</v>
      </c>
      <c r="B371" s="4">
        <v>370</v>
      </c>
      <c r="C371" s="3" t="s">
        <v>140</v>
      </c>
      <c r="D371" s="3" t="s">
        <v>7623</v>
      </c>
      <c r="E371" s="3" t="s">
        <v>7507</v>
      </c>
      <c r="F371" s="3"/>
      <c r="G371" s="3"/>
      <c r="H371" s="3"/>
      <c r="I371" s="3"/>
      <c r="J371" s="3" t="s">
        <v>228</v>
      </c>
      <c r="K371" s="3" t="s">
        <v>123</v>
      </c>
      <c r="L371" s="3" t="s">
        <v>77</v>
      </c>
      <c r="M371" s="3" t="s">
        <v>158</v>
      </c>
      <c r="N371" s="5">
        <v>44139</v>
      </c>
      <c r="P371" s="3">
        <f t="shared" ca="1" si="73"/>
        <v>-1296</v>
      </c>
      <c r="Q371" s="5">
        <v>44232</v>
      </c>
      <c r="R371" s="3" t="s">
        <v>133</v>
      </c>
      <c r="S371" s="3"/>
      <c r="T371" s="6" t="s">
        <v>131</v>
      </c>
      <c r="U371" s="3" t="str">
        <f t="shared" si="74"/>
        <v>Contractuel</v>
      </c>
      <c r="V371" s="5">
        <v>44228</v>
      </c>
      <c r="W371" s="5">
        <v>44286</v>
      </c>
      <c r="X371" s="5"/>
      <c r="Y371" s="5"/>
      <c r="Z371" s="5">
        <v>44139</v>
      </c>
      <c r="AA371" s="3">
        <f t="shared" si="75"/>
        <v>11</v>
      </c>
      <c r="AB371" s="3">
        <f t="shared" si="76"/>
        <v>2020</v>
      </c>
      <c r="AC371" s="3">
        <f t="shared" si="77"/>
        <v>2024</v>
      </c>
      <c r="AD371" s="7">
        <f t="shared" ca="1" si="78"/>
        <v>3.9527777777777779</v>
      </c>
      <c r="AE371" s="7" t="str">
        <f t="shared" ca="1" si="83"/>
        <v>&lt; 4</v>
      </c>
      <c r="AF371" s="5">
        <v>33598</v>
      </c>
      <c r="AG371" s="8">
        <f t="shared" ca="1" si="79"/>
        <v>32.832876712328769</v>
      </c>
      <c r="AH371" s="7" t="str">
        <f t="shared" ca="1" si="80"/>
        <v>&gt;25&lt; 35</v>
      </c>
      <c r="AI371" s="9">
        <v>16625838</v>
      </c>
      <c r="AJ371" s="10" t="s">
        <v>79</v>
      </c>
      <c r="AK371" s="9">
        <v>13605649</v>
      </c>
      <c r="AL371" s="5">
        <v>40493</v>
      </c>
      <c r="AM371" s="3" t="s">
        <v>93</v>
      </c>
      <c r="AN371" s="3" t="s">
        <v>65</v>
      </c>
      <c r="AO371">
        <v>1</v>
      </c>
      <c r="AQ371" s="11">
        <v>3</v>
      </c>
      <c r="AR371" s="11">
        <v>1</v>
      </c>
      <c r="AS371" s="12">
        <f t="shared" si="81"/>
        <v>44504.25</v>
      </c>
      <c r="AT371" s="11" t="s">
        <v>135</v>
      </c>
      <c r="AU371" s="9">
        <v>3.1930000000000001</v>
      </c>
      <c r="AV371" s="14">
        <v>17</v>
      </c>
      <c r="AW371" s="15" t="s">
        <v>169</v>
      </c>
      <c r="AX371" s="16" t="s">
        <v>1406</v>
      </c>
      <c r="AY371" s="14">
        <v>39</v>
      </c>
      <c r="AZ371" s="11" t="s">
        <v>171</v>
      </c>
      <c r="BA371" s="17" t="str">
        <f t="shared" si="82"/>
        <v>17001000000297749739</v>
      </c>
      <c r="BB371" s="26">
        <f t="shared" si="84"/>
        <v>20</v>
      </c>
      <c r="BC371" s="19" t="s">
        <v>1407</v>
      </c>
      <c r="BD371" s="20" t="s">
        <v>1408</v>
      </c>
      <c r="BE371">
        <v>2086</v>
      </c>
      <c r="BF371" s="5"/>
      <c r="BG371" s="27">
        <v>27394226</v>
      </c>
      <c r="BH371" s="27">
        <v>26658524</v>
      </c>
      <c r="BI371" s="27"/>
      <c r="BJ371" t="s">
        <v>642</v>
      </c>
      <c r="BK371" s="11" t="str">
        <f t="shared" si="85"/>
        <v>B-</v>
      </c>
      <c r="BL371" s="11"/>
    </row>
    <row r="372" spans="1:64" x14ac:dyDescent="0.25">
      <c r="A372" s="3" t="s">
        <v>74</v>
      </c>
      <c r="B372" s="4">
        <v>371</v>
      </c>
      <c r="C372" s="3" t="s">
        <v>140</v>
      </c>
      <c r="D372" s="3" t="s">
        <v>7624</v>
      </c>
      <c r="E372" s="3" t="s">
        <v>7335</v>
      </c>
      <c r="F372" s="3"/>
      <c r="G372" s="3"/>
      <c r="H372" s="3"/>
      <c r="I372" s="3"/>
      <c r="J372" s="3"/>
      <c r="K372" s="3" t="s">
        <v>123</v>
      </c>
      <c r="L372" s="3" t="s">
        <v>77</v>
      </c>
      <c r="M372" s="3" t="s">
        <v>158</v>
      </c>
      <c r="N372" s="5">
        <v>44144</v>
      </c>
      <c r="P372" s="3">
        <v>17</v>
      </c>
      <c r="Q372" s="5">
        <v>44152</v>
      </c>
      <c r="R372" s="3" t="s">
        <v>133</v>
      </c>
      <c r="S372" s="3"/>
      <c r="T372" s="6" t="s">
        <v>131</v>
      </c>
      <c r="U372" s="3" t="str">
        <f t="shared" si="74"/>
        <v>Contractuel</v>
      </c>
      <c r="V372" s="5">
        <v>44144</v>
      </c>
      <c r="W372" s="5">
        <v>44196</v>
      </c>
      <c r="X372" s="5"/>
      <c r="Y372" s="5"/>
      <c r="Z372" s="5">
        <v>44144</v>
      </c>
      <c r="AA372" s="3">
        <f t="shared" si="75"/>
        <v>11</v>
      </c>
      <c r="AB372" s="3">
        <f t="shared" si="76"/>
        <v>2020</v>
      </c>
      <c r="AC372" s="3">
        <f t="shared" si="77"/>
        <v>2024</v>
      </c>
      <c r="AD372" s="7">
        <f t="shared" ca="1" si="78"/>
        <v>3.9388888888888891</v>
      </c>
      <c r="AE372" s="7" t="str">
        <f t="shared" ca="1" si="83"/>
        <v>&lt; 4</v>
      </c>
      <c r="AF372" s="5">
        <v>32423</v>
      </c>
      <c r="AG372" s="8">
        <f t="shared" ca="1" si="79"/>
        <v>36.052054794520551</v>
      </c>
      <c r="AH372" s="7" t="str">
        <f t="shared" ca="1" si="80"/>
        <v>&gt;35&lt; 45</v>
      </c>
      <c r="AI372" s="9">
        <v>17216562</v>
      </c>
      <c r="AJ372" s="10" t="s">
        <v>70</v>
      </c>
      <c r="AK372" s="9" t="s">
        <v>1409</v>
      </c>
      <c r="AL372" s="5">
        <v>41877</v>
      </c>
      <c r="AM372" s="3" t="s">
        <v>93</v>
      </c>
      <c r="AN372" s="3" t="s">
        <v>65</v>
      </c>
      <c r="AO372">
        <v>1</v>
      </c>
      <c r="AQ372" s="11">
        <v>3</v>
      </c>
      <c r="AR372" s="11">
        <v>1</v>
      </c>
      <c r="AS372" s="12">
        <f t="shared" si="81"/>
        <v>44509.25</v>
      </c>
      <c r="AT372" s="11" t="s">
        <v>135</v>
      </c>
      <c r="AU372" s="9">
        <v>3.1930000000000001</v>
      </c>
      <c r="AV372" s="14">
        <v>17</v>
      </c>
      <c r="AW372" s="15" t="s">
        <v>169</v>
      </c>
      <c r="AX372" s="16" t="s">
        <v>1410</v>
      </c>
      <c r="AY372" s="14">
        <v>83</v>
      </c>
      <c r="AZ372" s="11" t="s">
        <v>171</v>
      </c>
      <c r="BA372" s="17" t="str">
        <f t="shared" si="82"/>
        <v>17001000000290159683</v>
      </c>
      <c r="BB372" s="26">
        <f t="shared" si="84"/>
        <v>20</v>
      </c>
      <c r="BC372" s="19" t="s">
        <v>1411</v>
      </c>
      <c r="BD372" s="20" t="s">
        <v>300</v>
      </c>
      <c r="BF372" s="5"/>
      <c r="BG372" s="27">
        <v>20187108</v>
      </c>
      <c r="BH372" s="27">
        <v>20707370</v>
      </c>
      <c r="BI372" s="27"/>
      <c r="BJ372" t="s">
        <v>300</v>
      </c>
      <c r="BK372" s="11" t="str">
        <f t="shared" si="85"/>
        <v>-</v>
      </c>
      <c r="BL372" s="11"/>
    </row>
    <row r="373" spans="1:64" x14ac:dyDescent="0.25">
      <c r="A373" s="3" t="s">
        <v>56</v>
      </c>
      <c r="B373" s="4">
        <v>372</v>
      </c>
      <c r="C373" s="3" t="s">
        <v>57</v>
      </c>
      <c r="D373" s="3" t="s">
        <v>7625</v>
      </c>
      <c r="E373" s="3" t="s">
        <v>7626</v>
      </c>
      <c r="F373" s="3"/>
      <c r="G373" s="3"/>
      <c r="H373" s="3"/>
      <c r="I373" s="3" t="s">
        <v>487</v>
      </c>
      <c r="J373" s="3" t="s">
        <v>228</v>
      </c>
      <c r="K373" s="3" t="s">
        <v>123</v>
      </c>
      <c r="L373" s="3" t="s">
        <v>77</v>
      </c>
      <c r="M373" s="3" t="s">
        <v>132</v>
      </c>
      <c r="N373" s="5">
        <v>44139</v>
      </c>
      <c r="P373" s="3">
        <f t="shared" ref="P373" ca="1" si="86">IF(W373="","",W373-TODAY())</f>
        <v>-47</v>
      </c>
      <c r="Q373" s="5"/>
      <c r="R373" s="3"/>
      <c r="S373" s="3"/>
      <c r="T373" s="6" t="s">
        <v>131</v>
      </c>
      <c r="U373" s="3" t="str">
        <f t="shared" si="74"/>
        <v>Contractuel</v>
      </c>
      <c r="V373" s="5">
        <v>45505</v>
      </c>
      <c r="W373" s="5">
        <f>VLOOKUP(B373,[1]base!$A:$V,22,0)</f>
        <v>45535</v>
      </c>
      <c r="X373" s="5"/>
      <c r="Y373" s="5"/>
      <c r="Z373" s="5">
        <v>44139</v>
      </c>
      <c r="AA373" s="3">
        <f t="shared" si="75"/>
        <v>11</v>
      </c>
      <c r="AB373" s="3">
        <f t="shared" si="76"/>
        <v>2020</v>
      </c>
      <c r="AC373" s="3">
        <f t="shared" si="77"/>
        <v>2024</v>
      </c>
      <c r="AD373" s="7">
        <f t="shared" ca="1" si="78"/>
        <v>3.9527777777777779</v>
      </c>
      <c r="AE373" s="7" t="str">
        <f t="shared" ca="1" si="83"/>
        <v>&lt; 4</v>
      </c>
      <c r="AF373" s="5">
        <v>33912</v>
      </c>
      <c r="AG373" s="8">
        <f t="shared" ca="1" si="79"/>
        <v>31.972602739726028</v>
      </c>
      <c r="AH373" s="7" t="str">
        <f t="shared" ca="1" si="80"/>
        <v>&gt;25&lt; 35</v>
      </c>
      <c r="AI373" s="9">
        <v>16718776</v>
      </c>
      <c r="AJ373" s="10" t="s">
        <v>62</v>
      </c>
      <c r="AK373" s="9" t="s">
        <v>1412</v>
      </c>
      <c r="AL373" s="5">
        <v>40637</v>
      </c>
      <c r="AM373" s="3" t="s">
        <v>64</v>
      </c>
      <c r="AN373" s="3" t="s">
        <v>94</v>
      </c>
      <c r="AQ373">
        <v>3</v>
      </c>
      <c r="AR373" s="11">
        <v>3</v>
      </c>
      <c r="AS373" s="12">
        <f t="shared" si="81"/>
        <v>45234.75</v>
      </c>
      <c r="AT373" s="11" t="s">
        <v>135</v>
      </c>
      <c r="AU373" s="9">
        <v>3.3159999999999998</v>
      </c>
      <c r="AV373" s="14" t="s">
        <v>161</v>
      </c>
      <c r="AW373" s="15" t="s">
        <v>373</v>
      </c>
      <c r="AX373" s="16" t="s">
        <v>1413</v>
      </c>
      <c r="AY373" s="14" t="s">
        <v>657</v>
      </c>
      <c r="AZ373" s="11" t="s">
        <v>164</v>
      </c>
      <c r="BA373" s="17" t="str">
        <f t="shared" si="82"/>
        <v>25047000000049335389</v>
      </c>
      <c r="BB373" s="26">
        <f t="shared" si="84"/>
        <v>20</v>
      </c>
      <c r="BC373" s="19" t="s">
        <v>1414</v>
      </c>
      <c r="BD373" s="20" t="s">
        <v>73</v>
      </c>
      <c r="BF373" s="5"/>
      <c r="BG373" s="27">
        <v>25720881</v>
      </c>
      <c r="BH373" s="27">
        <v>23621763</v>
      </c>
      <c r="BI373" s="27"/>
      <c r="BJ373" t="s">
        <v>360</v>
      </c>
      <c r="BK373" s="11" t="str">
        <f t="shared" si="85"/>
        <v>B-</v>
      </c>
      <c r="BL373" s="11" t="s">
        <v>245</v>
      </c>
    </row>
    <row r="374" spans="1:64" x14ac:dyDescent="0.25">
      <c r="A374" s="3" t="s">
        <v>74</v>
      </c>
      <c r="B374" s="4">
        <v>373</v>
      </c>
      <c r="C374" s="3" t="s">
        <v>57</v>
      </c>
      <c r="D374" s="3" t="s">
        <v>7542</v>
      </c>
      <c r="E374" s="3" t="s">
        <v>7222</v>
      </c>
      <c r="F374" s="3"/>
      <c r="G374" s="3"/>
      <c r="H374" s="3"/>
      <c r="I374" s="3"/>
      <c r="J374" s="3" t="s">
        <v>228</v>
      </c>
      <c r="K374" s="3" t="s">
        <v>123</v>
      </c>
      <c r="L374" s="3" t="s">
        <v>77</v>
      </c>
      <c r="M374" s="3" t="s">
        <v>132</v>
      </c>
      <c r="N374" s="5">
        <v>44139</v>
      </c>
      <c r="P374" s="3">
        <f ca="1">IF(W374="","",W374-TODAY())</f>
        <v>-778</v>
      </c>
      <c r="Q374" s="5">
        <v>44774</v>
      </c>
      <c r="R374" s="3" t="s">
        <v>133</v>
      </c>
      <c r="S374" s="3"/>
      <c r="T374" s="6" t="s">
        <v>131</v>
      </c>
      <c r="U374" s="3" t="str">
        <f t="shared" si="74"/>
        <v>Contractuel</v>
      </c>
      <c r="V374" s="5">
        <v>44713</v>
      </c>
      <c r="W374" s="5">
        <v>44804</v>
      </c>
      <c r="X374" s="5"/>
      <c r="Y374" s="5"/>
      <c r="Z374" s="5">
        <v>44139</v>
      </c>
      <c r="AA374" s="3">
        <f t="shared" si="75"/>
        <v>11</v>
      </c>
      <c r="AB374" s="3">
        <f t="shared" si="76"/>
        <v>2020</v>
      </c>
      <c r="AC374" s="3">
        <f t="shared" si="77"/>
        <v>2024</v>
      </c>
      <c r="AD374" s="7">
        <f t="shared" ca="1" si="78"/>
        <v>3.9527777777777779</v>
      </c>
      <c r="AE374" s="7" t="str">
        <f t="shared" ca="1" si="83"/>
        <v>&lt; 4</v>
      </c>
      <c r="AF374" s="5">
        <v>35153</v>
      </c>
      <c r="AG374" s="8">
        <f t="shared" ca="1" si="79"/>
        <v>28.572602739726026</v>
      </c>
      <c r="AH374" s="7" t="str">
        <f t="shared" ca="1" si="80"/>
        <v>&gt;25&lt; 35</v>
      </c>
      <c r="AI374" s="9">
        <v>17322535</v>
      </c>
      <c r="AJ374" s="10" t="s">
        <v>70</v>
      </c>
      <c r="AK374" s="9" t="s">
        <v>1415</v>
      </c>
      <c r="AL374" s="5">
        <v>43299</v>
      </c>
      <c r="AM374" s="3" t="s">
        <v>64</v>
      </c>
      <c r="AN374" s="3" t="s">
        <v>94</v>
      </c>
      <c r="AQ374" s="11">
        <v>3</v>
      </c>
      <c r="AR374" s="11">
        <v>2</v>
      </c>
      <c r="AS374" s="12">
        <f t="shared" si="81"/>
        <v>44869.5</v>
      </c>
      <c r="AT374" s="11" t="s">
        <v>135</v>
      </c>
      <c r="AU374" s="9">
        <v>3.3159999999999998</v>
      </c>
      <c r="AV374" s="14" t="s">
        <v>126</v>
      </c>
      <c r="AW374" s="15" t="s">
        <v>1416</v>
      </c>
      <c r="AX374" s="16" t="s">
        <v>1417</v>
      </c>
      <c r="AY374" s="14" t="s">
        <v>84</v>
      </c>
      <c r="AZ374" s="11" t="s">
        <v>145</v>
      </c>
      <c r="BA374" s="17" t="str">
        <f t="shared" si="82"/>
        <v>07101001610558755637</v>
      </c>
      <c r="BB374" s="26">
        <f t="shared" si="84"/>
        <v>20</v>
      </c>
      <c r="BC374" s="19" t="s">
        <v>1418</v>
      </c>
      <c r="BD374" s="20" t="s">
        <v>73</v>
      </c>
      <c r="BF374" s="5"/>
      <c r="BG374" s="27">
        <v>58999378</v>
      </c>
      <c r="BH374" s="27">
        <v>21480379</v>
      </c>
      <c r="BI374" s="27"/>
      <c r="BJ374" t="s">
        <v>360</v>
      </c>
      <c r="BK374" s="11" t="str">
        <f t="shared" si="85"/>
        <v>B-</v>
      </c>
      <c r="BL374" s="11"/>
    </row>
    <row r="375" spans="1:64" x14ac:dyDescent="0.25">
      <c r="A375" s="3" t="s">
        <v>74</v>
      </c>
      <c r="B375" s="4">
        <v>374</v>
      </c>
      <c r="C375" s="3" t="s">
        <v>87</v>
      </c>
      <c r="D375" s="3" t="s">
        <v>7450</v>
      </c>
      <c r="E375" s="3" t="s">
        <v>7402</v>
      </c>
      <c r="F375" s="3"/>
      <c r="G375" s="3"/>
      <c r="H375" s="3"/>
      <c r="I375" s="3"/>
      <c r="J375" s="3" t="s">
        <v>228</v>
      </c>
      <c r="K375" s="3" t="s">
        <v>123</v>
      </c>
      <c r="L375" s="3" t="s">
        <v>77</v>
      </c>
      <c r="M375" s="3" t="s">
        <v>158</v>
      </c>
      <c r="N375" s="5">
        <v>44148</v>
      </c>
      <c r="P375" s="3">
        <f ca="1">IF(W375="","",W375-TODAY())</f>
        <v>-1235</v>
      </c>
      <c r="Q375" s="5">
        <v>44301</v>
      </c>
      <c r="R375" s="3" t="s">
        <v>1419</v>
      </c>
      <c r="S375" s="3"/>
      <c r="T375" s="6" t="s">
        <v>131</v>
      </c>
      <c r="U375" s="3" t="str">
        <f t="shared" si="74"/>
        <v>Contractuel</v>
      </c>
      <c r="V375" s="5">
        <v>44287</v>
      </c>
      <c r="W375" s="5">
        <v>44347</v>
      </c>
      <c r="X375" s="5"/>
      <c r="Y375" s="5"/>
      <c r="Z375" s="5">
        <v>44148</v>
      </c>
      <c r="AA375" s="3">
        <f t="shared" si="75"/>
        <v>11</v>
      </c>
      <c r="AB375" s="3">
        <f t="shared" si="76"/>
        <v>2020</v>
      </c>
      <c r="AC375" s="3">
        <f t="shared" si="77"/>
        <v>2024</v>
      </c>
      <c r="AD375" s="7">
        <f t="shared" ca="1" si="78"/>
        <v>3.9277777777777776</v>
      </c>
      <c r="AE375" s="7" t="str">
        <f t="shared" ca="1" si="83"/>
        <v>&lt; 4</v>
      </c>
      <c r="AF375" s="5">
        <v>36988</v>
      </c>
      <c r="AG375" s="8">
        <f t="shared" ca="1" si="79"/>
        <v>23.545205479452054</v>
      </c>
      <c r="AH375" s="7" t="str">
        <f t="shared" ca="1" si="80"/>
        <v>&lt; 25</v>
      </c>
      <c r="AI375" s="9">
        <v>17460353</v>
      </c>
      <c r="AJ375" s="37" t="s">
        <v>179</v>
      </c>
      <c r="AK375" s="9">
        <v>11661851</v>
      </c>
      <c r="AL375" s="5">
        <v>42775</v>
      </c>
      <c r="AM375" s="3" t="s">
        <v>93</v>
      </c>
      <c r="AN375" s="3" t="s">
        <v>94</v>
      </c>
      <c r="AQ375" s="11">
        <v>3</v>
      </c>
      <c r="AR375" s="11">
        <v>1</v>
      </c>
      <c r="AS375" s="12">
        <f t="shared" si="81"/>
        <v>44513.25</v>
      </c>
      <c r="AT375" s="11" t="s">
        <v>135</v>
      </c>
      <c r="AU375" s="9">
        <v>3.1930000000000001</v>
      </c>
      <c r="AV375" s="14">
        <v>17</v>
      </c>
      <c r="AW375" s="15" t="s">
        <v>169</v>
      </c>
      <c r="AX375" s="16" t="s">
        <v>1420</v>
      </c>
      <c r="AY375" s="14">
        <v>55</v>
      </c>
      <c r="AZ375" s="11" t="s">
        <v>171</v>
      </c>
      <c r="BA375" s="17" t="str">
        <f t="shared" si="82"/>
        <v>17001000000291107955</v>
      </c>
      <c r="BB375" s="26">
        <f t="shared" si="84"/>
        <v>20</v>
      </c>
      <c r="BC375" s="19" t="s">
        <v>1421</v>
      </c>
      <c r="BD375" s="20" t="s">
        <v>233</v>
      </c>
      <c r="BF375" s="5"/>
      <c r="BG375" s="27">
        <v>25910568</v>
      </c>
      <c r="BH375" s="27">
        <v>23107273</v>
      </c>
      <c r="BI375" s="27"/>
      <c r="BJ375" t="s">
        <v>310</v>
      </c>
      <c r="BK375" s="11" t="str">
        <f t="shared" si="85"/>
        <v>B-</v>
      </c>
      <c r="BL375" s="11"/>
    </row>
    <row r="376" spans="1:64" x14ac:dyDescent="0.25">
      <c r="A376" s="3" t="s">
        <v>56</v>
      </c>
      <c r="B376" s="4">
        <v>375</v>
      </c>
      <c r="C376" s="3" t="s">
        <v>87</v>
      </c>
      <c r="D376" s="3" t="s">
        <v>7627</v>
      </c>
      <c r="E376" s="3" t="s">
        <v>7597</v>
      </c>
      <c r="F376" s="3"/>
      <c r="G376" s="3"/>
      <c r="H376" s="3"/>
      <c r="I376" s="3" t="s">
        <v>515</v>
      </c>
      <c r="J376" s="3" t="s">
        <v>228</v>
      </c>
      <c r="K376" s="3" t="s">
        <v>76</v>
      </c>
      <c r="L376" s="3" t="s">
        <v>77</v>
      </c>
      <c r="M376" s="3" t="s">
        <v>158</v>
      </c>
      <c r="N376" s="5">
        <v>44144</v>
      </c>
      <c r="P376" s="3">
        <f t="shared" ref="P376" ca="1" si="87">IF(W376="","",W376-TODAY())</f>
        <v>-47</v>
      </c>
      <c r="Q376" s="39"/>
      <c r="R376" s="3"/>
      <c r="S376" s="3"/>
      <c r="T376" s="6" t="s">
        <v>131</v>
      </c>
      <c r="U376" s="3" t="str">
        <f t="shared" si="74"/>
        <v>Contractuel</v>
      </c>
      <c r="V376" s="5">
        <v>45505</v>
      </c>
      <c r="W376" s="5">
        <f>VLOOKUP(B376,[1]base!$A:$V,22,0)</f>
        <v>45535</v>
      </c>
      <c r="X376" s="5"/>
      <c r="Y376" s="5"/>
      <c r="Z376" s="5">
        <v>44144</v>
      </c>
      <c r="AA376" s="3">
        <f t="shared" si="75"/>
        <v>11</v>
      </c>
      <c r="AB376" s="3">
        <f t="shared" si="76"/>
        <v>2020</v>
      </c>
      <c r="AC376" s="3">
        <f t="shared" si="77"/>
        <v>2024</v>
      </c>
      <c r="AD376" s="7">
        <f t="shared" ca="1" si="78"/>
        <v>3.9388888888888891</v>
      </c>
      <c r="AE376" s="7" t="str">
        <f t="shared" ca="1" si="83"/>
        <v>&lt; 4</v>
      </c>
      <c r="AF376" s="5">
        <v>34755</v>
      </c>
      <c r="AG376" s="8">
        <f t="shared" ca="1" si="79"/>
        <v>29.663013698630138</v>
      </c>
      <c r="AH376" s="7" t="str">
        <f t="shared" ca="1" si="80"/>
        <v>&gt;25&lt; 35</v>
      </c>
      <c r="AI376" s="9">
        <v>17216542</v>
      </c>
      <c r="AJ376" s="10" t="s">
        <v>67</v>
      </c>
      <c r="AK376" s="9" t="s">
        <v>1422</v>
      </c>
      <c r="AL376" s="5">
        <v>43801</v>
      </c>
      <c r="AM376" s="3" t="s">
        <v>93</v>
      </c>
      <c r="AN376" s="3" t="s">
        <v>94</v>
      </c>
      <c r="AQ376">
        <v>5</v>
      </c>
      <c r="AR376" s="11">
        <v>3</v>
      </c>
      <c r="AS376" s="12">
        <f t="shared" si="81"/>
        <v>45239.75</v>
      </c>
      <c r="AT376" s="11" t="s">
        <v>135</v>
      </c>
      <c r="AU376" s="9">
        <v>3.3159999999999998</v>
      </c>
      <c r="AV376" s="14" t="s">
        <v>195</v>
      </c>
      <c r="AW376" s="15" t="s">
        <v>169</v>
      </c>
      <c r="AX376" s="16" t="s">
        <v>1423</v>
      </c>
      <c r="AY376" s="14" t="s">
        <v>1048</v>
      </c>
      <c r="AZ376" s="11" t="s">
        <v>171</v>
      </c>
      <c r="BA376" s="17" t="str">
        <f t="shared" si="82"/>
        <v>17001000000289891478</v>
      </c>
      <c r="BB376" s="26">
        <f t="shared" si="84"/>
        <v>20</v>
      </c>
      <c r="BC376" s="19" t="s">
        <v>1424</v>
      </c>
      <c r="BD376" s="20" t="s">
        <v>277</v>
      </c>
      <c r="BF376" s="5"/>
      <c r="BG376" s="27">
        <v>23163946</v>
      </c>
      <c r="BH376" s="27">
        <v>22169260</v>
      </c>
      <c r="BI376" s="27"/>
      <c r="BJ376" t="s">
        <v>1425</v>
      </c>
      <c r="BK376" s="11" t="str">
        <f t="shared" si="85"/>
        <v>B-</v>
      </c>
      <c r="BL376" s="11" t="s">
        <v>167</v>
      </c>
    </row>
    <row r="377" spans="1:64" x14ac:dyDescent="0.25">
      <c r="A377" s="3" t="s">
        <v>74</v>
      </c>
      <c r="B377" s="4">
        <v>376</v>
      </c>
      <c r="C377" s="3" t="s">
        <v>57</v>
      </c>
      <c r="D377" s="3" t="s">
        <v>7192</v>
      </c>
      <c r="E377" s="3" t="s">
        <v>7628</v>
      </c>
      <c r="F377" s="3"/>
      <c r="G377" s="3"/>
      <c r="H377" s="3"/>
      <c r="I377" s="3"/>
      <c r="J377" s="3"/>
      <c r="K377" s="3" t="s">
        <v>123</v>
      </c>
      <c r="L377" s="3" t="s">
        <v>77</v>
      </c>
      <c r="M377" s="3" t="s">
        <v>852</v>
      </c>
      <c r="N377" s="5">
        <v>44147</v>
      </c>
      <c r="P377" s="3">
        <f ca="1">IF(Y377="","",W377-TODAY())</f>
        <v>-962</v>
      </c>
      <c r="Q377" s="5">
        <v>44569</v>
      </c>
      <c r="R377" s="3" t="s">
        <v>522</v>
      </c>
      <c r="S377" s="3"/>
      <c r="T377" s="6" t="s">
        <v>131</v>
      </c>
      <c r="U377" s="3" t="str">
        <f t="shared" si="74"/>
        <v>Contractuel</v>
      </c>
      <c r="V377" s="5">
        <v>44562</v>
      </c>
      <c r="W377" s="5">
        <v>44620</v>
      </c>
      <c r="X377" s="5">
        <v>44137</v>
      </c>
      <c r="Y377" s="5">
        <v>44501</v>
      </c>
      <c r="Z377" s="5">
        <v>44501</v>
      </c>
      <c r="AA377" s="3">
        <f t="shared" si="75"/>
        <v>11</v>
      </c>
      <c r="AB377" s="3">
        <f t="shared" si="76"/>
        <v>2020</v>
      </c>
      <c r="AC377" s="3">
        <f t="shared" si="77"/>
        <v>2024</v>
      </c>
      <c r="AD377" s="7">
        <f t="shared" ca="1" si="78"/>
        <v>3.9305555555555554</v>
      </c>
      <c r="AE377" s="7" t="str">
        <f t="shared" ca="1" si="83"/>
        <v>&lt; 4</v>
      </c>
      <c r="AF377" s="5">
        <v>34213</v>
      </c>
      <c r="AG377" s="8">
        <f t="shared" ca="1" si="79"/>
        <v>31.147945205479452</v>
      </c>
      <c r="AH377" s="7" t="str">
        <f t="shared" ca="1" si="80"/>
        <v>&gt;25&lt; 35</v>
      </c>
      <c r="AI377" s="9"/>
      <c r="AJ377" s="10"/>
      <c r="AK377" s="9" t="s">
        <v>1426</v>
      </c>
      <c r="AL377" s="5">
        <v>44081</v>
      </c>
      <c r="AM377" s="3" t="s">
        <v>64</v>
      </c>
      <c r="AN377" s="3" t="s">
        <v>94</v>
      </c>
      <c r="AQ377" s="11">
        <v>3</v>
      </c>
      <c r="AR377" s="11">
        <v>1</v>
      </c>
      <c r="AS377" s="12">
        <f t="shared" si="81"/>
        <v>44512.25</v>
      </c>
      <c r="AT377" s="11" t="s">
        <v>135</v>
      </c>
      <c r="AU377" s="9">
        <v>3.1930000000000001</v>
      </c>
      <c r="AV377" s="14" t="s">
        <v>195</v>
      </c>
      <c r="AW377" s="15" t="s">
        <v>169</v>
      </c>
      <c r="AX377" s="16" t="s">
        <v>1427</v>
      </c>
      <c r="AY377" s="14" t="s">
        <v>176</v>
      </c>
      <c r="AZ377" s="11" t="s">
        <v>171</v>
      </c>
      <c r="BA377" s="17" t="str">
        <f t="shared" si="82"/>
        <v>17001000000211739645</v>
      </c>
      <c r="BB377" s="26">
        <f t="shared" si="84"/>
        <v>20</v>
      </c>
      <c r="BC377" s="19" t="s">
        <v>1428</v>
      </c>
      <c r="BD377" s="20" t="s">
        <v>277</v>
      </c>
      <c r="BF377" s="5"/>
      <c r="BG377" s="27">
        <v>23148039</v>
      </c>
      <c r="BH377" s="27">
        <v>29662453</v>
      </c>
      <c r="BI377" s="27"/>
      <c r="BJ377" t="s">
        <v>300</v>
      </c>
      <c r="BK377" s="11" t="str">
        <f t="shared" si="85"/>
        <v>-</v>
      </c>
      <c r="BL377" s="11"/>
    </row>
    <row r="378" spans="1:64" x14ac:dyDescent="0.25">
      <c r="A378" s="3" t="s">
        <v>74</v>
      </c>
      <c r="B378" s="4">
        <v>377</v>
      </c>
      <c r="C378" s="3" t="s">
        <v>87</v>
      </c>
      <c r="D378" s="3" t="s">
        <v>7629</v>
      </c>
      <c r="E378" s="3" t="s">
        <v>7248</v>
      </c>
      <c r="F378" s="3"/>
      <c r="G378" s="3"/>
      <c r="H378" s="3"/>
      <c r="I378" s="3" t="s">
        <v>487</v>
      </c>
      <c r="J378" s="3" t="s">
        <v>228</v>
      </c>
      <c r="K378" s="3" t="s">
        <v>123</v>
      </c>
      <c r="L378" s="3" t="s">
        <v>77</v>
      </c>
      <c r="M378" s="3" t="s">
        <v>158</v>
      </c>
      <c r="N378" s="5">
        <v>44144</v>
      </c>
      <c r="P378" s="3">
        <f t="shared" ref="P378:P384" ca="1" si="88">IF(W378="","",W378-TODAY())</f>
        <v>-444</v>
      </c>
      <c r="Q378" s="5">
        <v>45138</v>
      </c>
      <c r="R378" s="3" t="s">
        <v>236</v>
      </c>
      <c r="S378" s="3" t="s">
        <v>1429</v>
      </c>
      <c r="T378" s="6" t="s">
        <v>131</v>
      </c>
      <c r="U378" s="3" t="str">
        <f t="shared" si="74"/>
        <v>Contractuel</v>
      </c>
      <c r="V378" s="5">
        <v>45017</v>
      </c>
      <c r="W378" s="5">
        <v>45138</v>
      </c>
      <c r="X378" s="5"/>
      <c r="Y378" s="5"/>
      <c r="Z378" s="5">
        <v>44144</v>
      </c>
      <c r="AA378" s="3">
        <f t="shared" si="75"/>
        <v>11</v>
      </c>
      <c r="AB378" s="3">
        <f t="shared" si="76"/>
        <v>2020</v>
      </c>
      <c r="AC378" s="3">
        <f t="shared" si="77"/>
        <v>2024</v>
      </c>
      <c r="AD378" s="7">
        <f t="shared" ca="1" si="78"/>
        <v>3.9388888888888891</v>
      </c>
      <c r="AE378" s="7" t="str">
        <f t="shared" ca="1" si="83"/>
        <v>&lt; 4</v>
      </c>
      <c r="AF378" s="5">
        <v>34459</v>
      </c>
      <c r="AG378" s="8">
        <f t="shared" ca="1" si="79"/>
        <v>30.473972602739725</v>
      </c>
      <c r="AH378" s="7" t="str">
        <f t="shared" ca="1" si="80"/>
        <v>&gt;25&lt; 35</v>
      </c>
      <c r="AI378" s="9">
        <v>16627454</v>
      </c>
      <c r="AJ378" s="10" t="s">
        <v>70</v>
      </c>
      <c r="AK378" s="9">
        <v>13001496</v>
      </c>
      <c r="AL378" s="5">
        <v>41201</v>
      </c>
      <c r="AM378" s="3" t="s">
        <v>93</v>
      </c>
      <c r="AN378" s="3" t="s">
        <v>94</v>
      </c>
      <c r="AQ378" s="11">
        <v>3</v>
      </c>
      <c r="AR378" s="11">
        <v>2</v>
      </c>
      <c r="AS378" s="12">
        <f t="shared" si="81"/>
        <v>44874.5</v>
      </c>
      <c r="AT378" s="11" t="s">
        <v>135</v>
      </c>
      <c r="AU378" s="9">
        <v>3.3159999999999998</v>
      </c>
      <c r="AV378" s="14" t="s">
        <v>67</v>
      </c>
      <c r="AW378" s="15" t="s">
        <v>879</v>
      </c>
      <c r="AX378" s="16" t="s">
        <v>1430</v>
      </c>
      <c r="AY378" s="14" t="s">
        <v>1306</v>
      </c>
      <c r="AZ378" s="11" t="s">
        <v>71</v>
      </c>
      <c r="BA378" s="17" t="str">
        <f t="shared" si="82"/>
        <v>08141031024000161588</v>
      </c>
      <c r="BB378" s="26">
        <f t="shared" si="84"/>
        <v>20</v>
      </c>
      <c r="BC378" s="19" t="s">
        <v>1431</v>
      </c>
      <c r="BD378" s="20" t="s">
        <v>277</v>
      </c>
      <c r="BF378" s="5"/>
      <c r="BG378" s="27">
        <v>58940830</v>
      </c>
      <c r="BH378" s="27">
        <v>25536540</v>
      </c>
      <c r="BI378" s="27"/>
      <c r="BJ378" t="s">
        <v>608</v>
      </c>
      <c r="BK378" s="11" t="str">
        <f t="shared" si="85"/>
        <v>B-</v>
      </c>
      <c r="BL378" s="11" t="s">
        <v>245</v>
      </c>
    </row>
    <row r="379" spans="1:64" x14ac:dyDescent="0.25">
      <c r="A379" s="3" t="s">
        <v>56</v>
      </c>
      <c r="B379" s="4">
        <v>378</v>
      </c>
      <c r="C379" s="3" t="s">
        <v>87</v>
      </c>
      <c r="D379" s="3" t="s">
        <v>7630</v>
      </c>
      <c r="E379" s="3" t="s">
        <v>7345</v>
      </c>
      <c r="F379" s="3"/>
      <c r="G379" s="3"/>
      <c r="H379" s="3"/>
      <c r="I379" s="3" t="s">
        <v>515</v>
      </c>
      <c r="J379" s="3" t="s">
        <v>228</v>
      </c>
      <c r="K379" s="3" t="s">
        <v>123</v>
      </c>
      <c r="L379" s="3" t="s">
        <v>77</v>
      </c>
      <c r="M379" s="3" t="s">
        <v>158</v>
      </c>
      <c r="N379" s="5">
        <v>44144</v>
      </c>
      <c r="P379" s="3">
        <f t="shared" ca="1" si="88"/>
        <v>-47</v>
      </c>
      <c r="Q379" s="5"/>
      <c r="R379" s="3"/>
      <c r="S379" s="3"/>
      <c r="T379" s="6" t="s">
        <v>131</v>
      </c>
      <c r="U379" s="3" t="str">
        <f t="shared" si="74"/>
        <v>Contractuel</v>
      </c>
      <c r="V379" s="5">
        <v>45505</v>
      </c>
      <c r="W379" s="5">
        <f>VLOOKUP(B379,[1]base!$A:$V,22,0)</f>
        <v>45535</v>
      </c>
      <c r="X379" s="5"/>
      <c r="Y379" s="5"/>
      <c r="Z379" s="5">
        <v>44144</v>
      </c>
      <c r="AA379" s="3">
        <f t="shared" si="75"/>
        <v>11</v>
      </c>
      <c r="AB379" s="3">
        <f t="shared" si="76"/>
        <v>2020</v>
      </c>
      <c r="AC379" s="3">
        <f t="shared" si="77"/>
        <v>2024</v>
      </c>
      <c r="AD379" s="7">
        <f t="shared" ca="1" si="78"/>
        <v>3.9388888888888891</v>
      </c>
      <c r="AE379" s="7" t="str">
        <f t="shared" ca="1" si="83"/>
        <v>&lt; 4</v>
      </c>
      <c r="AF379" s="5">
        <v>28152</v>
      </c>
      <c r="AG379" s="8">
        <f t="shared" ca="1" si="79"/>
        <v>47.753424657534246</v>
      </c>
      <c r="AH379" s="7" t="str">
        <f t="shared" ca="1" si="80"/>
        <v>&gt;45&lt; 55</v>
      </c>
      <c r="AI379" s="9">
        <v>12343272</v>
      </c>
      <c r="AJ379" s="10" t="s">
        <v>62</v>
      </c>
      <c r="AK379" s="9" t="s">
        <v>1432</v>
      </c>
      <c r="AL379" s="5">
        <v>40183</v>
      </c>
      <c r="AM379" s="3" t="s">
        <v>93</v>
      </c>
      <c r="AN379" s="3" t="s">
        <v>94</v>
      </c>
      <c r="AQ379">
        <v>3</v>
      </c>
      <c r="AR379" s="11">
        <v>3</v>
      </c>
      <c r="AS379" s="12">
        <f t="shared" si="81"/>
        <v>45239.75</v>
      </c>
      <c r="AT379" s="11" t="s">
        <v>135</v>
      </c>
      <c r="AU379" s="9">
        <v>3.3159999999999998</v>
      </c>
      <c r="AV379" s="14" t="s">
        <v>348</v>
      </c>
      <c r="AW379" s="15" t="s">
        <v>1433</v>
      </c>
      <c r="AX379" s="16" t="s">
        <v>1434</v>
      </c>
      <c r="AY379" s="14" t="s">
        <v>120</v>
      </c>
      <c r="AZ379" s="11" t="s">
        <v>352</v>
      </c>
      <c r="BA379" s="17" t="str">
        <f t="shared" si="82"/>
        <v>12203000013308980333</v>
      </c>
      <c r="BB379" s="26">
        <f t="shared" si="84"/>
        <v>20</v>
      </c>
      <c r="BC379" s="19" t="s">
        <v>557</v>
      </c>
      <c r="BD379" s="20" t="s">
        <v>277</v>
      </c>
      <c r="BF379" s="5"/>
      <c r="BG379" s="27">
        <v>22933972</v>
      </c>
      <c r="BH379" s="27">
        <v>28183190</v>
      </c>
      <c r="BI379" s="27"/>
      <c r="BJ379" t="s">
        <v>1435</v>
      </c>
      <c r="BK379" s="11" t="str">
        <f t="shared" si="85"/>
        <v>B-</v>
      </c>
      <c r="BL379" s="11" t="s">
        <v>473</v>
      </c>
    </row>
    <row r="380" spans="1:64" x14ac:dyDescent="0.25">
      <c r="A380" s="3" t="s">
        <v>74</v>
      </c>
      <c r="B380" s="4">
        <v>379</v>
      </c>
      <c r="C380" s="3" t="s">
        <v>140</v>
      </c>
      <c r="D380" s="3" t="s">
        <v>7631</v>
      </c>
      <c r="E380" s="3" t="s">
        <v>7599</v>
      </c>
      <c r="F380" s="3"/>
      <c r="G380" s="3"/>
      <c r="H380" s="3"/>
      <c r="I380" s="3"/>
      <c r="J380" s="3" t="s">
        <v>228</v>
      </c>
      <c r="K380" s="3" t="s">
        <v>123</v>
      </c>
      <c r="L380" s="3" t="s">
        <v>77</v>
      </c>
      <c r="M380" s="3" t="s">
        <v>158</v>
      </c>
      <c r="N380" s="5">
        <v>44144</v>
      </c>
      <c r="P380" s="3">
        <f t="shared" ca="1" si="88"/>
        <v>-1296</v>
      </c>
      <c r="Q380" s="5">
        <v>44228</v>
      </c>
      <c r="R380" s="3" t="s">
        <v>133</v>
      </c>
      <c r="S380" s="3"/>
      <c r="T380" s="6" t="s">
        <v>131</v>
      </c>
      <c r="U380" s="3" t="str">
        <f t="shared" si="74"/>
        <v>Contractuel</v>
      </c>
      <c r="V380" s="5">
        <v>44228</v>
      </c>
      <c r="W380" s="5">
        <v>44286</v>
      </c>
      <c r="X380" s="5"/>
      <c r="Y380" s="5"/>
      <c r="Z380" s="5">
        <v>44144</v>
      </c>
      <c r="AA380" s="3">
        <f t="shared" si="75"/>
        <v>11</v>
      </c>
      <c r="AB380" s="3">
        <f t="shared" si="76"/>
        <v>2020</v>
      </c>
      <c r="AC380" s="3">
        <f t="shared" si="77"/>
        <v>2024</v>
      </c>
      <c r="AD380" s="7">
        <f t="shared" ca="1" si="78"/>
        <v>3.9388888888888891</v>
      </c>
      <c r="AE380" s="7" t="str">
        <f t="shared" ca="1" si="83"/>
        <v>&lt; 4</v>
      </c>
      <c r="AF380" s="5">
        <v>30888</v>
      </c>
      <c r="AG380" s="8">
        <f t="shared" ca="1" si="79"/>
        <v>40.257534246575339</v>
      </c>
      <c r="AH380" s="7" t="str">
        <f t="shared" ca="1" si="80"/>
        <v>&gt;35&lt; 45</v>
      </c>
      <c r="AI380" s="9">
        <v>12668820</v>
      </c>
      <c r="AJ380" s="10" t="s">
        <v>67</v>
      </c>
      <c r="AK380" s="9" t="s">
        <v>1436</v>
      </c>
      <c r="AL380" s="5">
        <v>40639</v>
      </c>
      <c r="AM380" s="3" t="s">
        <v>93</v>
      </c>
      <c r="AN380" s="3" t="s">
        <v>65</v>
      </c>
      <c r="AO380">
        <v>2</v>
      </c>
      <c r="AQ380" s="11">
        <v>3</v>
      </c>
      <c r="AR380" s="11">
        <v>1</v>
      </c>
      <c r="AS380" s="12">
        <f t="shared" si="81"/>
        <v>44509.25</v>
      </c>
      <c r="AT380" s="11" t="s">
        <v>135</v>
      </c>
      <c r="AU380" s="9">
        <v>3.1930000000000001</v>
      </c>
      <c r="AV380" s="14">
        <v>12</v>
      </c>
      <c r="AW380" s="15" t="s">
        <v>1131</v>
      </c>
      <c r="AX380" s="16" t="s">
        <v>1437</v>
      </c>
      <c r="AY380" s="14">
        <v>13</v>
      </c>
      <c r="AZ380" s="11" t="s">
        <v>352</v>
      </c>
      <c r="BA380" s="17" t="str">
        <f t="shared" si="82"/>
        <v>12055000000238213713</v>
      </c>
      <c r="BB380" s="26">
        <f t="shared" si="84"/>
        <v>20</v>
      </c>
      <c r="BC380" s="19" t="s">
        <v>1438</v>
      </c>
      <c r="BD380" s="20" t="s">
        <v>277</v>
      </c>
      <c r="BF380" s="5"/>
      <c r="BG380" s="27">
        <v>58720621</v>
      </c>
      <c r="BH380" s="27">
        <v>97021218</v>
      </c>
      <c r="BI380" s="27"/>
      <c r="BJ380" t="s">
        <v>608</v>
      </c>
      <c r="BK380" s="11" t="str">
        <f t="shared" si="85"/>
        <v>B-</v>
      </c>
      <c r="BL380" s="11"/>
    </row>
    <row r="381" spans="1:64" x14ac:dyDescent="0.25">
      <c r="A381" s="3" t="s">
        <v>56</v>
      </c>
      <c r="B381" s="4">
        <v>380</v>
      </c>
      <c r="C381" s="3" t="s">
        <v>140</v>
      </c>
      <c r="D381" s="3" t="s">
        <v>7632</v>
      </c>
      <c r="E381" s="3" t="s">
        <v>7332</v>
      </c>
      <c r="F381" s="3"/>
      <c r="G381" s="3"/>
      <c r="H381" s="3"/>
      <c r="I381" s="43" t="s">
        <v>467</v>
      </c>
      <c r="J381" s="3" t="s">
        <v>157</v>
      </c>
      <c r="K381" s="3" t="s">
        <v>123</v>
      </c>
      <c r="L381" s="3" t="s">
        <v>77</v>
      </c>
      <c r="M381" s="3" t="s">
        <v>158</v>
      </c>
      <c r="N381" s="5">
        <v>44144</v>
      </c>
      <c r="P381" s="3">
        <f t="shared" ca="1" si="88"/>
        <v>-47</v>
      </c>
      <c r="Q381" s="5"/>
      <c r="R381" s="3"/>
      <c r="S381" s="3"/>
      <c r="T381" s="6" t="s">
        <v>131</v>
      </c>
      <c r="U381" s="3" t="str">
        <f t="shared" si="74"/>
        <v>Contractuel</v>
      </c>
      <c r="V381" s="5">
        <v>45505</v>
      </c>
      <c r="W381" s="5">
        <f>VLOOKUP(B381,[1]base!$A:$V,22,0)</f>
        <v>45535</v>
      </c>
      <c r="X381" s="5"/>
      <c r="Y381" s="5"/>
      <c r="Z381" s="5">
        <v>44144</v>
      </c>
      <c r="AA381" s="3">
        <f t="shared" si="75"/>
        <v>11</v>
      </c>
      <c r="AB381" s="3">
        <f t="shared" si="76"/>
        <v>2020</v>
      </c>
      <c r="AC381" s="3">
        <f t="shared" si="77"/>
        <v>2024</v>
      </c>
      <c r="AD381" s="7">
        <f t="shared" ca="1" si="78"/>
        <v>3.9388888888888891</v>
      </c>
      <c r="AE381" s="7" t="str">
        <f t="shared" ca="1" si="83"/>
        <v>&lt; 4</v>
      </c>
      <c r="AF381" s="5">
        <v>29712</v>
      </c>
      <c r="AG381" s="8">
        <f t="shared" ca="1" si="79"/>
        <v>43.479452054794521</v>
      </c>
      <c r="AH381" s="7" t="str">
        <f t="shared" ca="1" si="80"/>
        <v>&gt;35&lt; 45</v>
      </c>
      <c r="AI381" s="9">
        <v>12259366</v>
      </c>
      <c r="AJ381" s="10" t="s">
        <v>102</v>
      </c>
      <c r="AK381" s="9" t="s">
        <v>1439</v>
      </c>
      <c r="AL381" s="5">
        <v>40974</v>
      </c>
      <c r="AM381" s="3" t="s">
        <v>93</v>
      </c>
      <c r="AN381" s="3" t="s">
        <v>65</v>
      </c>
      <c r="AO381">
        <v>2</v>
      </c>
      <c r="AQ381">
        <v>3</v>
      </c>
      <c r="AR381" s="11">
        <v>3</v>
      </c>
      <c r="AS381" s="12">
        <f t="shared" si="81"/>
        <v>45239.75</v>
      </c>
      <c r="AT381" s="11" t="s">
        <v>135</v>
      </c>
      <c r="AU381" s="9">
        <v>3.3159999999999998</v>
      </c>
      <c r="AV381" s="14" t="s">
        <v>126</v>
      </c>
      <c r="AW381" s="15" t="s">
        <v>275</v>
      </c>
      <c r="AX381" s="16" t="s">
        <v>1440</v>
      </c>
      <c r="AY381" s="14" t="s">
        <v>1011</v>
      </c>
      <c r="AZ381" s="11" t="s">
        <v>145</v>
      </c>
      <c r="BA381" s="17" t="str">
        <f t="shared" si="82"/>
        <v>07080013810553736513</v>
      </c>
      <c r="BB381" s="26">
        <f t="shared" si="84"/>
        <v>20</v>
      </c>
      <c r="BC381" s="19" t="s">
        <v>1441</v>
      </c>
      <c r="BD381" s="20" t="s">
        <v>877</v>
      </c>
      <c r="BF381" s="5"/>
      <c r="BG381" s="27">
        <v>97441200</v>
      </c>
      <c r="BH381" s="27">
        <v>98511170</v>
      </c>
      <c r="BI381" s="27"/>
      <c r="BJ381" t="s">
        <v>877</v>
      </c>
      <c r="BK381" s="11" t="str">
        <f t="shared" si="85"/>
        <v>A-</v>
      </c>
      <c r="BL381" s="11" t="s">
        <v>235</v>
      </c>
    </row>
    <row r="382" spans="1:64" x14ac:dyDescent="0.25">
      <c r="A382" s="3" t="s">
        <v>74</v>
      </c>
      <c r="B382" s="4">
        <v>381</v>
      </c>
      <c r="C382" s="3" t="s">
        <v>87</v>
      </c>
      <c r="D382" s="3" t="s">
        <v>7633</v>
      </c>
      <c r="E382" s="3" t="s">
        <v>7391</v>
      </c>
      <c r="F382" s="3"/>
      <c r="G382" s="3"/>
      <c r="H382" s="3"/>
      <c r="I382" s="3" t="s">
        <v>561</v>
      </c>
      <c r="J382" s="3" t="s">
        <v>157</v>
      </c>
      <c r="K382" s="3" t="s">
        <v>76</v>
      </c>
      <c r="L382" s="3" t="s">
        <v>77</v>
      </c>
      <c r="M382" s="3" t="s">
        <v>426</v>
      </c>
      <c r="N382" s="5">
        <v>44148</v>
      </c>
      <c r="P382" s="3">
        <f t="shared" ca="1" si="88"/>
        <v>-322</v>
      </c>
      <c r="Q382" s="5">
        <v>45231</v>
      </c>
      <c r="R382" s="3" t="s">
        <v>1442</v>
      </c>
      <c r="S382" s="3"/>
      <c r="T382" s="6" t="s">
        <v>131</v>
      </c>
      <c r="U382" s="3" t="str">
        <f t="shared" si="74"/>
        <v>Contractuel</v>
      </c>
      <c r="V382" s="5">
        <v>45231</v>
      </c>
      <c r="W382" s="5">
        <v>45260</v>
      </c>
      <c r="X382" s="5"/>
      <c r="Y382" s="5"/>
      <c r="Z382" s="5">
        <v>44148</v>
      </c>
      <c r="AA382" s="3">
        <f t="shared" si="75"/>
        <v>11</v>
      </c>
      <c r="AB382" s="3">
        <f t="shared" si="76"/>
        <v>2020</v>
      </c>
      <c r="AC382" s="3">
        <f t="shared" si="77"/>
        <v>2024</v>
      </c>
      <c r="AD382" s="7">
        <f t="shared" ca="1" si="78"/>
        <v>3.9277777777777776</v>
      </c>
      <c r="AE382" s="7" t="str">
        <f t="shared" ca="1" si="83"/>
        <v>&lt; 4</v>
      </c>
      <c r="AF382" s="5">
        <v>37022</v>
      </c>
      <c r="AG382" s="8">
        <f t="shared" ca="1" si="79"/>
        <v>23.452054794520549</v>
      </c>
      <c r="AH382" s="7" t="str">
        <f t="shared" ca="1" si="80"/>
        <v>&lt; 25</v>
      </c>
      <c r="AI382" s="9">
        <v>17266713</v>
      </c>
      <c r="AJ382" s="10" t="s">
        <v>102</v>
      </c>
      <c r="AK382" s="9" t="s">
        <v>1443</v>
      </c>
      <c r="AL382" s="5">
        <v>42921</v>
      </c>
      <c r="AM382" s="3" t="s">
        <v>93</v>
      </c>
      <c r="AN382" s="3" t="s">
        <v>94</v>
      </c>
      <c r="AQ382" s="11">
        <v>3</v>
      </c>
      <c r="AR382" s="11">
        <v>2</v>
      </c>
      <c r="AS382" s="12">
        <f t="shared" si="81"/>
        <v>44878.5</v>
      </c>
      <c r="AT382" s="11" t="s">
        <v>135</v>
      </c>
      <c r="AU382" s="9">
        <v>3.3159999999999998</v>
      </c>
      <c r="AV382" s="14" t="s">
        <v>195</v>
      </c>
      <c r="AW382" s="15" t="s">
        <v>169</v>
      </c>
      <c r="AX382" s="16" t="s">
        <v>1444</v>
      </c>
      <c r="AY382" s="14" t="s">
        <v>197</v>
      </c>
      <c r="AZ382" s="11" t="s">
        <v>171</v>
      </c>
      <c r="BA382" s="17" t="str">
        <f t="shared" si="82"/>
        <v>17001000000263218127</v>
      </c>
      <c r="BB382" s="26">
        <f t="shared" si="84"/>
        <v>20</v>
      </c>
      <c r="BC382" s="19" t="s">
        <v>1445</v>
      </c>
      <c r="BD382" s="20" t="s">
        <v>1446</v>
      </c>
      <c r="BF382" s="5">
        <v>45176</v>
      </c>
      <c r="BG382" s="27">
        <v>90594212</v>
      </c>
      <c r="BH382" s="27">
        <v>94208500</v>
      </c>
      <c r="BI382" s="27"/>
      <c r="BJ382" t="s">
        <v>1163</v>
      </c>
      <c r="BK382" s="11" t="str">
        <f t="shared" si="85"/>
        <v>A-</v>
      </c>
      <c r="BL382" s="11" t="s">
        <v>235</v>
      </c>
    </row>
    <row r="383" spans="1:64" x14ac:dyDescent="0.25">
      <c r="A383" s="3" t="s">
        <v>74</v>
      </c>
      <c r="B383" s="4">
        <v>382</v>
      </c>
      <c r="C383" s="3" t="s">
        <v>57</v>
      </c>
      <c r="D383" s="3" t="s">
        <v>7634</v>
      </c>
      <c r="E383" s="3" t="s">
        <v>7464</v>
      </c>
      <c r="F383" s="3"/>
      <c r="G383" s="3"/>
      <c r="H383" s="3"/>
      <c r="I383" s="3"/>
      <c r="J383" s="3"/>
      <c r="K383" s="3" t="s">
        <v>59</v>
      </c>
      <c r="L383" s="3" t="s">
        <v>89</v>
      </c>
      <c r="M383" s="3" t="s">
        <v>1447</v>
      </c>
      <c r="N383" s="5">
        <v>44151</v>
      </c>
      <c r="P383" s="3" t="str">
        <f t="shared" ca="1" si="88"/>
        <v/>
      </c>
      <c r="Q383" s="5">
        <v>44303</v>
      </c>
      <c r="R383" s="3" t="s">
        <v>236</v>
      </c>
      <c r="S383" s="3"/>
      <c r="T383" s="6" t="s">
        <v>61</v>
      </c>
      <c r="U383" s="3" t="str">
        <f t="shared" si="74"/>
        <v>Titulaire</v>
      </c>
      <c r="V383" s="5"/>
      <c r="W383" s="5"/>
      <c r="X383" s="5"/>
      <c r="Y383" s="5"/>
      <c r="Z383" s="5">
        <v>44151</v>
      </c>
      <c r="AA383" s="3">
        <f t="shared" si="75"/>
        <v>11</v>
      </c>
      <c r="AB383" s="3">
        <f t="shared" si="76"/>
        <v>2020</v>
      </c>
      <c r="AC383" s="3">
        <f t="shared" si="77"/>
        <v>2024</v>
      </c>
      <c r="AD383" s="7">
        <f t="shared" ca="1" si="78"/>
        <v>3.9194444444444443</v>
      </c>
      <c r="AE383" s="7" t="str">
        <f t="shared" ca="1" si="83"/>
        <v>&lt; 4</v>
      </c>
      <c r="AF383" s="5">
        <v>31241</v>
      </c>
      <c r="AG383" s="8">
        <f t="shared" ca="1" si="79"/>
        <v>39.290410958904111</v>
      </c>
      <c r="AH383" s="7" t="str">
        <f t="shared" ca="1" si="80"/>
        <v>&gt;35&lt; 45</v>
      </c>
      <c r="AI383" s="9">
        <v>14142035</v>
      </c>
      <c r="AJ383" s="10" t="s">
        <v>70</v>
      </c>
      <c r="AK383" s="9" t="s">
        <v>1448</v>
      </c>
      <c r="AL383" s="5">
        <v>31241</v>
      </c>
      <c r="AM383" s="3" t="s">
        <v>64</v>
      </c>
      <c r="AN383" s="3" t="s">
        <v>65</v>
      </c>
      <c r="AO383">
        <v>2</v>
      </c>
      <c r="AQ383" s="11"/>
      <c r="AR383" s="11">
        <v>1</v>
      </c>
      <c r="AS383" s="12">
        <f t="shared" si="81"/>
        <v>44516.25</v>
      </c>
      <c r="AT383" s="11" t="s">
        <v>66</v>
      </c>
      <c r="AU383" s="9">
        <v>1800</v>
      </c>
      <c r="AV383" s="14">
        <v>17</v>
      </c>
      <c r="AW383" s="15" t="s">
        <v>1449</v>
      </c>
      <c r="AX383" s="16" t="s">
        <v>1450</v>
      </c>
      <c r="AY383" s="14">
        <v>97</v>
      </c>
      <c r="AZ383" s="11" t="s">
        <v>171</v>
      </c>
      <c r="BA383" s="17" t="str">
        <f t="shared" si="82"/>
        <v>17002000000269173397</v>
      </c>
      <c r="BB383" s="26">
        <f t="shared" si="84"/>
        <v>20</v>
      </c>
      <c r="BC383" s="19" t="s">
        <v>1451</v>
      </c>
      <c r="BD383" s="20" t="s">
        <v>315</v>
      </c>
      <c r="BF383" s="5"/>
      <c r="BG383" s="27">
        <v>28549384</v>
      </c>
      <c r="BH383" s="27"/>
      <c r="BI383" s="27"/>
      <c r="BK383" s="11" t="str">
        <f t="shared" si="85"/>
        <v>CADRE</v>
      </c>
      <c r="BL383" s="11"/>
    </row>
    <row r="384" spans="1:64" x14ac:dyDescent="0.25">
      <c r="A384" s="3" t="s">
        <v>74</v>
      </c>
      <c r="B384" s="4">
        <v>383</v>
      </c>
      <c r="C384" s="3" t="s">
        <v>57</v>
      </c>
      <c r="D384" s="3" t="s">
        <v>7282</v>
      </c>
      <c r="E384" s="3" t="s">
        <v>7327</v>
      </c>
      <c r="F384" s="3"/>
      <c r="G384" s="3"/>
      <c r="H384" s="3"/>
      <c r="I384" s="3"/>
      <c r="J384" s="3"/>
      <c r="K384" s="3" t="s">
        <v>76</v>
      </c>
      <c r="L384" s="3" t="s">
        <v>77</v>
      </c>
      <c r="M384" s="3" t="s">
        <v>1223</v>
      </c>
      <c r="N384" s="5">
        <v>44155</v>
      </c>
      <c r="P384" s="3">
        <f t="shared" ca="1" si="88"/>
        <v>-931</v>
      </c>
      <c r="Q384" s="5">
        <v>44651</v>
      </c>
      <c r="R384" s="3" t="s">
        <v>264</v>
      </c>
      <c r="S384" s="3"/>
      <c r="T384" s="6" t="s">
        <v>131</v>
      </c>
      <c r="U384" s="3" t="str">
        <f t="shared" si="74"/>
        <v>Contractuel</v>
      </c>
      <c r="V384" s="5">
        <v>44621</v>
      </c>
      <c r="W384" s="5">
        <v>44651</v>
      </c>
      <c r="X384" s="5"/>
      <c r="Y384" s="5"/>
      <c r="Z384" s="5">
        <v>44155</v>
      </c>
      <c r="AA384" s="3">
        <f t="shared" si="75"/>
        <v>11</v>
      </c>
      <c r="AB384" s="3">
        <f t="shared" si="76"/>
        <v>2020</v>
      </c>
      <c r="AC384" s="3">
        <f t="shared" si="77"/>
        <v>2024</v>
      </c>
      <c r="AD384" s="7">
        <f t="shared" ca="1" si="78"/>
        <v>3.9083333333333332</v>
      </c>
      <c r="AE384" s="7" t="str">
        <f t="shared" ca="1" si="83"/>
        <v>&lt; 4</v>
      </c>
      <c r="AF384" s="5">
        <v>33471</v>
      </c>
      <c r="AG384" s="8">
        <f t="shared" ca="1" si="79"/>
        <v>33.180821917808217</v>
      </c>
      <c r="AH384" s="7" t="str">
        <f t="shared" ca="1" si="80"/>
        <v>&gt;25&lt; 35</v>
      </c>
      <c r="AI384" s="9">
        <v>16442756</v>
      </c>
      <c r="AJ384" s="10" t="s">
        <v>159</v>
      </c>
      <c r="AK384" s="9" t="s">
        <v>1452</v>
      </c>
      <c r="AL384" s="5">
        <v>41444</v>
      </c>
      <c r="AM384" s="3" t="s">
        <v>64</v>
      </c>
      <c r="AN384" s="3" t="s">
        <v>94</v>
      </c>
      <c r="AQ384" s="11">
        <v>3</v>
      </c>
      <c r="AR384" s="11">
        <v>1</v>
      </c>
      <c r="AS384" s="12">
        <f t="shared" si="81"/>
        <v>44520.25</v>
      </c>
      <c r="AT384" s="11" t="s">
        <v>135</v>
      </c>
      <c r="AU384" s="9">
        <v>3.1930000000000001</v>
      </c>
      <c r="AV384" s="14" t="s">
        <v>126</v>
      </c>
      <c r="AW384" s="15" t="s">
        <v>275</v>
      </c>
      <c r="AX384" s="16" t="s">
        <v>1453</v>
      </c>
      <c r="AY384" s="14" t="s">
        <v>1048</v>
      </c>
      <c r="AZ384" s="11" t="s">
        <v>145</v>
      </c>
      <c r="BA384" s="17" t="str">
        <f t="shared" si="82"/>
        <v>07080013810553779678</v>
      </c>
      <c r="BB384" s="26">
        <f t="shared" si="84"/>
        <v>20</v>
      </c>
      <c r="BC384" s="19" t="s">
        <v>1454</v>
      </c>
      <c r="BD384" s="20" t="s">
        <v>1001</v>
      </c>
      <c r="BE384">
        <v>2011</v>
      </c>
      <c r="BF384" s="5"/>
      <c r="BG384" s="27">
        <v>58994018</v>
      </c>
      <c r="BH384" s="27">
        <v>28819572</v>
      </c>
      <c r="BI384" s="27"/>
      <c r="BJ384" t="s">
        <v>811</v>
      </c>
      <c r="BK384" s="11" t="str">
        <f t="shared" si="85"/>
        <v>-</v>
      </c>
      <c r="BL384" s="11"/>
    </row>
    <row r="385" spans="1:64" x14ac:dyDescent="0.25">
      <c r="A385" s="3" t="s">
        <v>74</v>
      </c>
      <c r="B385" s="4">
        <v>384</v>
      </c>
      <c r="C385" s="3" t="s">
        <v>57</v>
      </c>
      <c r="D385" s="3" t="s">
        <v>7213</v>
      </c>
      <c r="E385" s="3" t="s">
        <v>7635</v>
      </c>
      <c r="F385" s="3"/>
      <c r="G385" s="3"/>
      <c r="H385" s="3"/>
      <c r="I385" s="3"/>
      <c r="J385" s="3"/>
      <c r="K385" s="3" t="s">
        <v>76</v>
      </c>
      <c r="L385" s="3" t="s">
        <v>77</v>
      </c>
      <c r="M385" s="3" t="s">
        <v>1223</v>
      </c>
      <c r="N385" s="5">
        <v>44158</v>
      </c>
      <c r="P385" s="3">
        <v>17</v>
      </c>
      <c r="Q385" s="5">
        <v>44166</v>
      </c>
      <c r="R385" s="3" t="s">
        <v>133</v>
      </c>
      <c r="S385" s="3"/>
      <c r="T385" s="6" t="s">
        <v>131</v>
      </c>
      <c r="U385" s="3" t="str">
        <f t="shared" si="74"/>
        <v>Contractuel</v>
      </c>
      <c r="V385" s="5">
        <v>44158</v>
      </c>
      <c r="W385" s="5">
        <v>44196</v>
      </c>
      <c r="X385" s="5"/>
      <c r="Y385" s="5"/>
      <c r="Z385" s="5">
        <v>44158</v>
      </c>
      <c r="AA385" s="3">
        <f t="shared" si="75"/>
        <v>11</v>
      </c>
      <c r="AB385" s="3">
        <f t="shared" si="76"/>
        <v>2020</v>
      </c>
      <c r="AC385" s="3">
        <f t="shared" si="77"/>
        <v>2024</v>
      </c>
      <c r="AD385" s="7">
        <f t="shared" ca="1" si="78"/>
        <v>3.9</v>
      </c>
      <c r="AE385" s="7" t="str">
        <f t="shared" ca="1" si="83"/>
        <v>&lt; 4</v>
      </c>
      <c r="AF385" s="5">
        <v>33604</v>
      </c>
      <c r="AG385" s="8">
        <f t="shared" ca="1" si="79"/>
        <v>32.816438356164383</v>
      </c>
      <c r="AH385" s="7" t="str">
        <f t="shared" ca="1" si="80"/>
        <v>&gt;25&lt; 35</v>
      </c>
      <c r="AI385" s="9">
        <v>17159832</v>
      </c>
      <c r="AJ385" s="10" t="s">
        <v>141</v>
      </c>
      <c r="AK385" s="9" t="s">
        <v>1455</v>
      </c>
      <c r="AL385" s="5">
        <v>44140</v>
      </c>
      <c r="AM385" s="3" t="s">
        <v>64</v>
      </c>
      <c r="AN385" s="3" t="s">
        <v>94</v>
      </c>
      <c r="AQ385" s="11">
        <v>3</v>
      </c>
      <c r="AR385" s="11">
        <v>1</v>
      </c>
      <c r="AS385" s="12">
        <f t="shared" si="81"/>
        <v>44523.25</v>
      </c>
      <c r="AT385" s="11" t="s">
        <v>135</v>
      </c>
      <c r="AU385" s="9">
        <v>2.4990000000000001</v>
      </c>
      <c r="AV385" s="14"/>
      <c r="AW385" s="15"/>
      <c r="AX385" s="16"/>
      <c r="AY385" s="14"/>
      <c r="AZ385" s="11"/>
      <c r="BA385" s="17" t="str">
        <f t="shared" si="82"/>
        <v/>
      </c>
      <c r="BB385" s="26">
        <f t="shared" si="84"/>
        <v>0</v>
      </c>
      <c r="BC385" s="19" t="s">
        <v>1456</v>
      </c>
      <c r="BD385" s="20" t="s">
        <v>300</v>
      </c>
      <c r="BF385" s="5"/>
      <c r="BG385" s="27">
        <v>24221891</v>
      </c>
      <c r="BH385" s="27">
        <v>54521891</v>
      </c>
      <c r="BI385" s="27"/>
      <c r="BJ385" t="s">
        <v>300</v>
      </c>
      <c r="BK385" s="11" t="str">
        <f t="shared" si="85"/>
        <v>-</v>
      </c>
      <c r="BL385" s="11"/>
    </row>
    <row r="386" spans="1:64" x14ac:dyDescent="0.25">
      <c r="A386" s="3" t="s">
        <v>56</v>
      </c>
      <c r="B386" s="4">
        <v>385</v>
      </c>
      <c r="C386" s="3" t="s">
        <v>140</v>
      </c>
      <c r="D386" s="3" t="s">
        <v>7586</v>
      </c>
      <c r="E386" s="3" t="s">
        <v>7233</v>
      </c>
      <c r="F386" s="3"/>
      <c r="G386" s="3"/>
      <c r="H386" s="3"/>
      <c r="I386" s="3" t="s">
        <v>1457</v>
      </c>
      <c r="J386" s="3" t="s">
        <v>228</v>
      </c>
      <c r="K386" s="3" t="s">
        <v>76</v>
      </c>
      <c r="L386" s="3" t="s">
        <v>77</v>
      </c>
      <c r="M386" s="3" t="s">
        <v>426</v>
      </c>
      <c r="N386" s="5">
        <v>44158</v>
      </c>
      <c r="P386" s="3">
        <f t="shared" ref="P386:P391" ca="1" si="89">IF(W386="","",W386-TODAY())</f>
        <v>-47</v>
      </c>
      <c r="Q386" s="5"/>
      <c r="R386" s="3"/>
      <c r="S386" s="3"/>
      <c r="T386" s="6" t="s">
        <v>131</v>
      </c>
      <c r="U386" s="3" t="str">
        <f t="shared" ref="U386:U449" si="90">IF(T386="CDI","Titulaire","Contractuel")</f>
        <v>Contractuel</v>
      </c>
      <c r="V386" s="5">
        <v>45505</v>
      </c>
      <c r="W386" s="5">
        <f>VLOOKUP(B386,[1]base!$A:$V,22,0)</f>
        <v>45535</v>
      </c>
      <c r="X386" s="5"/>
      <c r="Y386" s="5"/>
      <c r="Z386" s="5">
        <v>44158</v>
      </c>
      <c r="AA386" s="3">
        <f t="shared" ref="AA386:AA449" si="91">MONTH(N386)</f>
        <v>11</v>
      </c>
      <c r="AB386" s="3">
        <f t="shared" ref="AB386:AB449" si="92">IF(N386="","",YEAR(N386))</f>
        <v>2020</v>
      </c>
      <c r="AC386" s="3">
        <f t="shared" ref="AC386:AC449" si="93">AB386+4</f>
        <v>2024</v>
      </c>
      <c r="AD386" s="7">
        <f t="shared" ref="AD386:AD449" ca="1" si="94">IF(A386="Non",(DAYS360(N386,Q386)/360),(DAYS360(N386,TODAY())/360))</f>
        <v>3.9</v>
      </c>
      <c r="AE386" s="7" t="str">
        <f t="shared" ca="1" si="83"/>
        <v>&lt; 4</v>
      </c>
      <c r="AF386" s="5">
        <v>32267</v>
      </c>
      <c r="AG386" s="8">
        <f t="shared" ref="AG386:AG449" ca="1" si="95">(TODAY()-AF386)/365</f>
        <v>36.479452054794521</v>
      </c>
      <c r="AH386" s="7" t="str">
        <f t="shared" ref="AH386:AH449" ca="1" si="96">+IF(AG386&lt;25,"&lt; 25",IF(AND(AG386&gt;=25,AG386&lt;35),"&gt;25&lt; 35",IF(AND(AG386&gt;=35,AG386&lt;45),"&gt;35&lt; 45",IF(AND(AG386&gt;=45,AG386&lt;=55),"&gt;45&lt; 55",IF(AG386&gt;55,"&gt; 55")))))</f>
        <v>&gt;35&lt; 45</v>
      </c>
      <c r="AI386" s="9">
        <v>16865557</v>
      </c>
      <c r="AJ386" s="10" t="s">
        <v>91</v>
      </c>
      <c r="AK386" s="9" t="s">
        <v>1458</v>
      </c>
      <c r="AL386" s="5">
        <v>43000</v>
      </c>
      <c r="AM386" s="3" t="s">
        <v>93</v>
      </c>
      <c r="AN386" s="3" t="s">
        <v>65</v>
      </c>
      <c r="AQ386">
        <v>3</v>
      </c>
      <c r="AR386" s="11">
        <v>3</v>
      </c>
      <c r="AS386" s="12">
        <f t="shared" ref="AS386:AS449" si="97">N386+(365.25*AR386)</f>
        <v>45253.75</v>
      </c>
      <c r="AT386" s="11" t="s">
        <v>135</v>
      </c>
      <c r="AU386" s="9">
        <v>3.3159999999999998</v>
      </c>
      <c r="AV386" s="14" t="s">
        <v>161</v>
      </c>
      <c r="AW386" s="15" t="s">
        <v>373</v>
      </c>
      <c r="AX386" s="16" t="s">
        <v>1459</v>
      </c>
      <c r="AY386" s="14" t="s">
        <v>1081</v>
      </c>
      <c r="AZ386" s="11" t="s">
        <v>164</v>
      </c>
      <c r="BA386" s="17" t="str">
        <f t="shared" ref="BA386:BA449" si="98">CONCATENATE(AV386,AW386,AX386,AY386)</f>
        <v>25047000000062095448</v>
      </c>
      <c r="BB386" s="26">
        <f>LEN(BA386)</f>
        <v>20</v>
      </c>
      <c r="BC386" s="19" t="s">
        <v>1460</v>
      </c>
      <c r="BD386" s="20" t="s">
        <v>122</v>
      </c>
      <c r="BE386">
        <v>2074</v>
      </c>
      <c r="BF386" s="5">
        <v>44971</v>
      </c>
      <c r="BG386" s="27">
        <v>53588687</v>
      </c>
      <c r="BH386" s="27">
        <v>95333029</v>
      </c>
      <c r="BI386" s="27"/>
      <c r="BJ386" t="s">
        <v>360</v>
      </c>
      <c r="BK386" s="11" t="str">
        <f>IF(K386="CADRE","CADRE",CONCATENATE(J386,"-",H386))</f>
        <v>B-</v>
      </c>
      <c r="BL386" s="11" t="s">
        <v>235</v>
      </c>
    </row>
    <row r="387" spans="1:64" x14ac:dyDescent="0.25">
      <c r="A387" s="3" t="s">
        <v>56</v>
      </c>
      <c r="B387" s="4">
        <v>386</v>
      </c>
      <c r="C387" s="3" t="s">
        <v>57</v>
      </c>
      <c r="D387" s="3" t="s">
        <v>7546</v>
      </c>
      <c r="E387" s="3" t="s">
        <v>7636</v>
      </c>
      <c r="F387" s="3"/>
      <c r="G387" s="3"/>
      <c r="H387" s="3"/>
      <c r="I387" s="3"/>
      <c r="J387" s="3"/>
      <c r="K387" s="3" t="s">
        <v>76</v>
      </c>
      <c r="L387" s="3" t="s">
        <v>77</v>
      </c>
      <c r="M387" s="3" t="s">
        <v>75</v>
      </c>
      <c r="N387" s="5">
        <v>44166</v>
      </c>
      <c r="P387" s="3" t="str">
        <f t="shared" ca="1" si="89"/>
        <v/>
      </c>
      <c r="Q387" s="5"/>
      <c r="R387" s="3"/>
      <c r="S387" s="3"/>
      <c r="T387" s="6" t="s">
        <v>61</v>
      </c>
      <c r="U387" s="3" t="str">
        <f t="shared" si="90"/>
        <v>Titulaire</v>
      </c>
      <c r="V387" s="5"/>
      <c r="W387" s="5"/>
      <c r="X387" s="5"/>
      <c r="Y387" s="5"/>
      <c r="Z387" s="5">
        <v>44166</v>
      </c>
      <c r="AA387" s="3">
        <f t="shared" si="91"/>
        <v>12</v>
      </c>
      <c r="AB387" s="3">
        <f t="shared" si="92"/>
        <v>2020</v>
      </c>
      <c r="AC387" s="3">
        <f t="shared" si="93"/>
        <v>2024</v>
      </c>
      <c r="AD387" s="7">
        <f t="shared" ca="1" si="94"/>
        <v>3.8777777777777778</v>
      </c>
      <c r="AE387" s="7" t="str">
        <f t="shared" ref="AE387:AE450" ca="1" si="99">+IF(AD387&lt;1,"&lt; 1",IF(AND(AD387&gt;=1,AD387&lt;2),"&lt; 2",IF(AND(AD387&gt;=2,AD387&lt;3),"&lt; 3",IF(AND(AD387&gt;=3,AD387&lt;=4),"&lt; 4",IF(AD387&gt;4,"&gt; 4")))))</f>
        <v>&lt; 4</v>
      </c>
      <c r="AF387" s="5">
        <v>30570</v>
      </c>
      <c r="AG387" s="8">
        <f t="shared" ca="1" si="95"/>
        <v>41.128767123287673</v>
      </c>
      <c r="AH387" s="7" t="str">
        <f t="shared" ca="1" si="96"/>
        <v>&gt;35&lt; 45</v>
      </c>
      <c r="AI387" s="9">
        <v>16188297</v>
      </c>
      <c r="AJ387" s="10" t="s">
        <v>126</v>
      </c>
      <c r="AK387" s="9" t="s">
        <v>1461</v>
      </c>
      <c r="AL387" s="5">
        <v>37121</v>
      </c>
      <c r="AM387" s="3" t="s">
        <v>64</v>
      </c>
      <c r="AN387" s="3" t="s">
        <v>65</v>
      </c>
      <c r="AO387">
        <v>2</v>
      </c>
      <c r="AQ387">
        <v>10</v>
      </c>
      <c r="AR387" s="11">
        <v>3</v>
      </c>
      <c r="AS387" s="12">
        <f t="shared" si="97"/>
        <v>45261.75</v>
      </c>
      <c r="AT387" s="11" t="s">
        <v>66</v>
      </c>
      <c r="AU387" s="9">
        <v>1800</v>
      </c>
      <c r="AV387" s="14" t="s">
        <v>161</v>
      </c>
      <c r="AW387" s="15" t="s">
        <v>373</v>
      </c>
      <c r="AX387" s="16" t="s">
        <v>1462</v>
      </c>
      <c r="AY387" s="14" t="s">
        <v>569</v>
      </c>
      <c r="AZ387" s="11" t="s">
        <v>164</v>
      </c>
      <c r="BA387" s="17" t="str">
        <f t="shared" si="98"/>
        <v>25047000000061828116</v>
      </c>
      <c r="BB387" s="26">
        <f>LEN(BA387)</f>
        <v>20</v>
      </c>
      <c r="BC387" s="19" t="s">
        <v>1463</v>
      </c>
      <c r="BD387" s="20" t="s">
        <v>100</v>
      </c>
      <c r="BF387" s="5"/>
      <c r="BG387" s="27">
        <v>29501606</v>
      </c>
      <c r="BH387" s="27">
        <v>56130962</v>
      </c>
      <c r="BI387" s="27">
        <v>98137107</v>
      </c>
      <c r="BJ387" t="s">
        <v>1464</v>
      </c>
      <c r="BK387" s="11" t="str">
        <f>IF(K387="CADRE","CADRE",CONCATENATE(J387,"-",H387))</f>
        <v>-</v>
      </c>
      <c r="BL387" s="11" t="s">
        <v>1205</v>
      </c>
    </row>
    <row r="388" spans="1:64" x14ac:dyDescent="0.25">
      <c r="A388" s="3" t="s">
        <v>74</v>
      </c>
      <c r="B388" s="4">
        <v>387</v>
      </c>
      <c r="C388" s="3" t="s">
        <v>57</v>
      </c>
      <c r="D388" s="3" t="s">
        <v>7637</v>
      </c>
      <c r="E388" s="3" t="s">
        <v>7457</v>
      </c>
      <c r="F388" s="3"/>
      <c r="G388" s="3"/>
      <c r="H388" s="3"/>
      <c r="I388" s="43" t="s">
        <v>1465</v>
      </c>
      <c r="J388" s="3"/>
      <c r="K388" s="3" t="s">
        <v>76</v>
      </c>
      <c r="L388" s="3" t="s">
        <v>77</v>
      </c>
      <c r="M388" s="3" t="s">
        <v>1223</v>
      </c>
      <c r="N388" s="5">
        <v>44169</v>
      </c>
      <c r="P388" s="3">
        <f t="shared" ca="1" si="89"/>
        <v>-170</v>
      </c>
      <c r="Q388" s="5">
        <v>45309</v>
      </c>
      <c r="R388" s="3" t="s">
        <v>1466</v>
      </c>
      <c r="S388" s="3"/>
      <c r="T388" s="6" t="s">
        <v>131</v>
      </c>
      <c r="U388" s="3" t="str">
        <f t="shared" si="90"/>
        <v>Contractuel</v>
      </c>
      <c r="V388" s="5">
        <v>45231</v>
      </c>
      <c r="W388" s="5">
        <v>45412</v>
      </c>
      <c r="X388" s="5"/>
      <c r="Y388" s="5"/>
      <c r="Z388" s="5">
        <v>44169</v>
      </c>
      <c r="AA388" s="3">
        <f t="shared" si="91"/>
        <v>12</v>
      </c>
      <c r="AB388" s="3">
        <f t="shared" si="92"/>
        <v>2020</v>
      </c>
      <c r="AC388" s="3">
        <f t="shared" si="93"/>
        <v>2024</v>
      </c>
      <c r="AD388" s="7">
        <f t="shared" ca="1" si="94"/>
        <v>3.8694444444444445</v>
      </c>
      <c r="AE388" s="7" t="str">
        <f t="shared" ca="1" si="99"/>
        <v>&lt; 4</v>
      </c>
      <c r="AF388" s="5">
        <v>32883</v>
      </c>
      <c r="AG388" s="8">
        <f t="shared" ca="1" si="95"/>
        <v>34.791780821917811</v>
      </c>
      <c r="AH388" s="7" t="str">
        <f t="shared" ca="1" si="96"/>
        <v>&gt;25&lt; 35</v>
      </c>
      <c r="AI388" s="9">
        <v>17201564</v>
      </c>
      <c r="AJ388" s="10" t="s">
        <v>70</v>
      </c>
      <c r="AK388" s="9" t="s">
        <v>1467</v>
      </c>
      <c r="AL388" s="5">
        <v>40430</v>
      </c>
      <c r="AM388" s="3" t="s">
        <v>64</v>
      </c>
      <c r="AN388" s="3" t="s">
        <v>94</v>
      </c>
      <c r="AQ388" s="11">
        <v>3</v>
      </c>
      <c r="AR388" s="11">
        <v>3</v>
      </c>
      <c r="AS388" s="12">
        <f t="shared" si="97"/>
        <v>45264.75</v>
      </c>
      <c r="AT388" s="11" t="s">
        <v>135</v>
      </c>
      <c r="AU388" s="9">
        <v>3.3210000000000002</v>
      </c>
      <c r="AV388" s="14" t="s">
        <v>67</v>
      </c>
      <c r="AW388" s="15" t="s">
        <v>1468</v>
      </c>
      <c r="AX388" s="16" t="s">
        <v>1469</v>
      </c>
      <c r="AY388" s="14" t="s">
        <v>657</v>
      </c>
      <c r="AZ388" s="11" t="s">
        <v>71</v>
      </c>
      <c r="BA388" s="17" t="str">
        <f t="shared" si="98"/>
        <v>08020011014009027189</v>
      </c>
      <c r="BB388" s="26">
        <f>LEN(BA388)</f>
        <v>20</v>
      </c>
      <c r="BC388" s="19" t="s">
        <v>1470</v>
      </c>
      <c r="BD388" s="20" t="s">
        <v>403</v>
      </c>
      <c r="BF388" s="5"/>
      <c r="BG388" s="27">
        <v>22666056</v>
      </c>
      <c r="BH388" s="27">
        <v>96235622</v>
      </c>
      <c r="BI388" s="27">
        <v>98137117</v>
      </c>
      <c r="BJ388" t="s">
        <v>566</v>
      </c>
      <c r="BK388" s="11" t="str">
        <f>IF(K388="CADRE","CADRE",CONCATENATE(J388,"-",H388))</f>
        <v>-</v>
      </c>
      <c r="BL388" s="11" t="s">
        <v>167</v>
      </c>
    </row>
    <row r="389" spans="1:64" x14ac:dyDescent="0.25">
      <c r="A389" s="3" t="s">
        <v>56</v>
      </c>
      <c r="B389" s="4">
        <v>388</v>
      </c>
      <c r="C389" s="3" t="s">
        <v>57</v>
      </c>
      <c r="D389" s="3" t="s">
        <v>7638</v>
      </c>
      <c r="E389" s="3" t="s">
        <v>7639</v>
      </c>
      <c r="F389" s="3"/>
      <c r="G389" s="3"/>
      <c r="H389" s="3"/>
      <c r="I389" s="3" t="s">
        <v>431</v>
      </c>
      <c r="J389" s="3"/>
      <c r="K389" s="3" t="s">
        <v>76</v>
      </c>
      <c r="L389" s="3" t="s">
        <v>77</v>
      </c>
      <c r="M389" s="3" t="s">
        <v>432</v>
      </c>
      <c r="N389" s="5">
        <v>44172</v>
      </c>
      <c r="P389" s="3">
        <f t="shared" ca="1" si="89"/>
        <v>-47</v>
      </c>
      <c r="Q389" s="5"/>
      <c r="R389" s="3"/>
      <c r="S389" s="3"/>
      <c r="T389" s="6" t="s">
        <v>131</v>
      </c>
      <c r="U389" s="3" t="str">
        <f t="shared" si="90"/>
        <v>Contractuel</v>
      </c>
      <c r="V389" s="5">
        <v>45505</v>
      </c>
      <c r="W389" s="5">
        <f>VLOOKUP(B389,[1]base!$A:$V,22,0)</f>
        <v>45535</v>
      </c>
      <c r="X389" s="5"/>
      <c r="Y389" s="5"/>
      <c r="Z389" s="5">
        <v>44172</v>
      </c>
      <c r="AA389" s="3">
        <f t="shared" si="91"/>
        <v>12</v>
      </c>
      <c r="AB389" s="3">
        <f t="shared" si="92"/>
        <v>2020</v>
      </c>
      <c r="AC389" s="3">
        <f t="shared" si="93"/>
        <v>2024</v>
      </c>
      <c r="AD389" s="7">
        <f t="shared" ca="1" si="94"/>
        <v>3.8611111111111112</v>
      </c>
      <c r="AE389" s="7" t="str">
        <f t="shared" ca="1" si="99"/>
        <v>&lt; 4</v>
      </c>
      <c r="AF389" s="5">
        <v>35182</v>
      </c>
      <c r="AG389" s="8">
        <f t="shared" ca="1" si="95"/>
        <v>28.493150684931507</v>
      </c>
      <c r="AH389" s="7" t="str">
        <f t="shared" ca="1" si="96"/>
        <v>&gt;25&lt; 35</v>
      </c>
      <c r="AI389" s="9">
        <v>16795806</v>
      </c>
      <c r="AJ389" s="10" t="s">
        <v>70</v>
      </c>
      <c r="AK389" s="9">
        <v>11650197</v>
      </c>
      <c r="AL389" s="5">
        <v>41573</v>
      </c>
      <c r="AM389" s="3" t="s">
        <v>64</v>
      </c>
      <c r="AN389" s="3" t="s">
        <v>94</v>
      </c>
      <c r="AQ389">
        <v>5</v>
      </c>
      <c r="AR389" s="11">
        <v>3</v>
      </c>
      <c r="AS389" s="12">
        <f t="shared" si="97"/>
        <v>45267.75</v>
      </c>
      <c r="AT389" s="11" t="s">
        <v>135</v>
      </c>
      <c r="AU389" s="9">
        <v>3.3210000000000002</v>
      </c>
      <c r="AV389" s="14" t="s">
        <v>79</v>
      </c>
      <c r="AW389" s="15" t="s">
        <v>1471</v>
      </c>
      <c r="AX389" s="16" t="s">
        <v>1472</v>
      </c>
      <c r="AY389" s="14" t="s">
        <v>671</v>
      </c>
      <c r="AZ389" s="11" t="s">
        <v>128</v>
      </c>
      <c r="BA389" s="17" t="str">
        <f t="shared" si="98"/>
        <v>04055140007878464223</v>
      </c>
      <c r="BB389" s="26">
        <f>LEN(BA389)</f>
        <v>20</v>
      </c>
      <c r="BC389" s="19" t="s">
        <v>1473</v>
      </c>
      <c r="BD389" s="20" t="s">
        <v>1331</v>
      </c>
      <c r="BF389" s="5"/>
      <c r="BG389" s="27">
        <v>58613301</v>
      </c>
      <c r="BH389" s="27">
        <v>51508099</v>
      </c>
      <c r="BI389" s="27"/>
      <c r="BJ389" t="s">
        <v>366</v>
      </c>
      <c r="BK389" s="11" t="str">
        <f>IF(K389="CADRE","CADRE",CONCATENATE(J389,"-",H389))</f>
        <v>-</v>
      </c>
      <c r="BL389" s="11" t="s">
        <v>167</v>
      </c>
    </row>
    <row r="390" spans="1:64" x14ac:dyDescent="0.25">
      <c r="A390" s="3" t="s">
        <v>74</v>
      </c>
      <c r="B390" s="4">
        <v>389</v>
      </c>
      <c r="C390" s="3" t="s">
        <v>57</v>
      </c>
      <c r="D390" s="3" t="s">
        <v>7640</v>
      </c>
      <c r="E390" s="3" t="s">
        <v>7641</v>
      </c>
      <c r="F390" s="3"/>
      <c r="G390" s="3"/>
      <c r="H390" s="3"/>
      <c r="I390" s="3"/>
      <c r="J390" s="3"/>
      <c r="K390" s="3" t="s">
        <v>123</v>
      </c>
      <c r="L390" s="3" t="s">
        <v>77</v>
      </c>
      <c r="M390" s="3" t="s">
        <v>852</v>
      </c>
      <c r="N390" s="5">
        <v>44172</v>
      </c>
      <c r="P390" s="3">
        <f t="shared" ca="1" si="89"/>
        <v>-1355</v>
      </c>
      <c r="Q390" s="5">
        <v>44216</v>
      </c>
      <c r="R390" s="3" t="s">
        <v>133</v>
      </c>
      <c r="S390" s="3"/>
      <c r="T390" s="6" t="s">
        <v>131</v>
      </c>
      <c r="U390" s="3" t="str">
        <f t="shared" si="90"/>
        <v>Contractuel</v>
      </c>
      <c r="V390" s="5">
        <v>44172</v>
      </c>
      <c r="W390" s="5">
        <v>44227</v>
      </c>
      <c r="X390" s="5"/>
      <c r="Y390" s="5"/>
      <c r="Z390" s="5">
        <v>44172</v>
      </c>
      <c r="AA390" s="3">
        <f t="shared" si="91"/>
        <v>12</v>
      </c>
      <c r="AB390" s="3">
        <f t="shared" si="92"/>
        <v>2020</v>
      </c>
      <c r="AC390" s="3">
        <f t="shared" si="93"/>
        <v>2024</v>
      </c>
      <c r="AD390" s="7">
        <f t="shared" ca="1" si="94"/>
        <v>3.8611111111111112</v>
      </c>
      <c r="AE390" s="7" t="str">
        <f t="shared" ca="1" si="99"/>
        <v>&lt; 4</v>
      </c>
      <c r="AF390" s="5">
        <v>35870</v>
      </c>
      <c r="AG390" s="8">
        <f t="shared" ca="1" si="95"/>
        <v>26.608219178082191</v>
      </c>
      <c r="AH390" s="7" t="str">
        <f t="shared" ca="1" si="96"/>
        <v>&gt;25&lt; 35</v>
      </c>
      <c r="AI390" s="9"/>
      <c r="AJ390" s="10"/>
      <c r="AK390" s="9">
        <v>11658073</v>
      </c>
      <c r="AL390" s="5">
        <v>42390</v>
      </c>
      <c r="AM390" s="3" t="s">
        <v>64</v>
      </c>
      <c r="AN390" s="3" t="s">
        <v>94</v>
      </c>
      <c r="AQ390" s="11">
        <v>3</v>
      </c>
      <c r="AR390" s="11">
        <v>1</v>
      </c>
      <c r="AS390" s="12">
        <f t="shared" si="97"/>
        <v>44537.25</v>
      </c>
      <c r="AT390" s="11" t="s">
        <v>135</v>
      </c>
      <c r="AU390" s="9">
        <v>3.1930000000000001</v>
      </c>
      <c r="AV390" s="14">
        <v>25</v>
      </c>
      <c r="AW390" s="15" t="s">
        <v>1474</v>
      </c>
      <c r="AX390" s="16" t="s">
        <v>1475</v>
      </c>
      <c r="AY390" s="14">
        <v>49</v>
      </c>
      <c r="AZ390" s="11" t="s">
        <v>164</v>
      </c>
      <c r="BA390" s="17" t="str">
        <f t="shared" si="98"/>
        <v>25019000000062984549</v>
      </c>
      <c r="BB390" s="26">
        <f t="shared" ref="BB390:BB453" si="100">LEN(BA390)</f>
        <v>20</v>
      </c>
      <c r="BC390" s="19" t="s">
        <v>1476</v>
      </c>
      <c r="BD390" s="20" t="s">
        <v>403</v>
      </c>
      <c r="BF390" s="5"/>
      <c r="BG390" s="27">
        <v>20118579</v>
      </c>
      <c r="BH390" s="27">
        <v>95538347</v>
      </c>
      <c r="BI390" s="27"/>
      <c r="BJ390" t="s">
        <v>1001</v>
      </c>
      <c r="BK390" s="11" t="str">
        <f t="shared" ref="BK390:BK453" si="101">IF(K390="CADRE","CADRE",CONCATENATE(J390,"-",H390))</f>
        <v>-</v>
      </c>
      <c r="BL390" s="11"/>
    </row>
    <row r="391" spans="1:64" x14ac:dyDescent="0.25">
      <c r="A391" s="3" t="s">
        <v>74</v>
      </c>
      <c r="B391" s="4">
        <v>390</v>
      </c>
      <c r="C391" s="3" t="s">
        <v>57</v>
      </c>
      <c r="D391" s="3" t="s">
        <v>7642</v>
      </c>
      <c r="E391" s="3" t="s">
        <v>7643</v>
      </c>
      <c r="F391" s="3"/>
      <c r="G391" s="3"/>
      <c r="H391" s="3"/>
      <c r="I391" s="3"/>
      <c r="J391" s="3"/>
      <c r="K391" s="3" t="s">
        <v>59</v>
      </c>
      <c r="L391" s="3" t="s">
        <v>89</v>
      </c>
      <c r="M391" s="3" t="s">
        <v>1393</v>
      </c>
      <c r="N391" s="5">
        <v>44181</v>
      </c>
      <c r="P391" s="3" t="str">
        <f t="shared" ca="1" si="89"/>
        <v/>
      </c>
      <c r="Q391" s="5">
        <v>44196</v>
      </c>
      <c r="R391" s="3" t="s">
        <v>284</v>
      </c>
      <c r="S391" s="3"/>
      <c r="T391" s="6" t="s">
        <v>317</v>
      </c>
      <c r="U391" s="3" t="str">
        <f t="shared" si="90"/>
        <v>Contractuel</v>
      </c>
      <c r="V391" s="5"/>
      <c r="W391" s="5"/>
      <c r="X391" s="5"/>
      <c r="Y391" s="5"/>
      <c r="Z391" s="5"/>
      <c r="AA391" s="3">
        <f t="shared" si="91"/>
        <v>12</v>
      </c>
      <c r="AB391" s="3">
        <f t="shared" si="92"/>
        <v>2020</v>
      </c>
      <c r="AC391" s="3">
        <f t="shared" si="93"/>
        <v>2024</v>
      </c>
      <c r="AD391" s="7">
        <f t="shared" ca="1" si="94"/>
        <v>3.8361111111111112</v>
      </c>
      <c r="AE391" s="7" t="str">
        <f t="shared" ca="1" si="99"/>
        <v>&lt; 4</v>
      </c>
      <c r="AF391" s="5">
        <v>35103</v>
      </c>
      <c r="AG391" s="8">
        <f t="shared" ca="1" si="95"/>
        <v>28.709589041095889</v>
      </c>
      <c r="AH391" s="7" t="str">
        <f t="shared" ca="1" si="96"/>
        <v>&gt;25&lt; 35</v>
      </c>
      <c r="AI391" s="9"/>
      <c r="AJ391" s="10"/>
      <c r="AK391" s="9">
        <v>11652810</v>
      </c>
      <c r="AL391" s="5">
        <v>41877</v>
      </c>
      <c r="AM391" s="3" t="s">
        <v>64</v>
      </c>
      <c r="AN391" s="3" t="s">
        <v>94</v>
      </c>
      <c r="AP391" t="s">
        <v>1477</v>
      </c>
      <c r="AQ391" s="11"/>
      <c r="AR391" s="11">
        <v>1</v>
      </c>
      <c r="AS391" s="12">
        <f t="shared" si="97"/>
        <v>44546.25</v>
      </c>
      <c r="AT391" s="11" t="s">
        <v>66</v>
      </c>
      <c r="AU391" s="9">
        <v>900</v>
      </c>
      <c r="AV391" s="14">
        <v>25</v>
      </c>
      <c r="AW391" s="15" t="s">
        <v>713</v>
      </c>
      <c r="AX391" s="16" t="s">
        <v>1478</v>
      </c>
      <c r="AY391" s="14">
        <v>96</v>
      </c>
      <c r="AZ391" s="11" t="s">
        <v>164</v>
      </c>
      <c r="BA391" s="17" t="str">
        <f t="shared" si="98"/>
        <v>25024000000059460896</v>
      </c>
      <c r="BB391" s="26">
        <f t="shared" si="100"/>
        <v>20</v>
      </c>
      <c r="BC391" s="19" t="s">
        <v>1479</v>
      </c>
      <c r="BD391" s="20" t="s">
        <v>100</v>
      </c>
      <c r="BF391" s="5"/>
      <c r="BG391" s="27">
        <v>20042260</v>
      </c>
      <c r="BH391" s="27"/>
      <c r="BI391" s="27"/>
      <c r="BK391" s="11" t="str">
        <f t="shared" si="101"/>
        <v>CADRE</v>
      </c>
      <c r="BL391" s="11"/>
    </row>
    <row r="392" spans="1:64" x14ac:dyDescent="0.25">
      <c r="A392" s="3" t="s">
        <v>74</v>
      </c>
      <c r="B392" s="4">
        <v>391</v>
      </c>
      <c r="C392" s="3" t="s">
        <v>57</v>
      </c>
      <c r="D392" s="3" t="s">
        <v>7644</v>
      </c>
      <c r="E392" s="3" t="s">
        <v>7645</v>
      </c>
      <c r="F392" s="3"/>
      <c r="G392" s="3"/>
      <c r="H392" s="3"/>
      <c r="I392" s="3"/>
      <c r="J392" s="3"/>
      <c r="K392" s="3" t="s">
        <v>59</v>
      </c>
      <c r="L392" s="3" t="s">
        <v>89</v>
      </c>
      <c r="M392" s="3" t="s">
        <v>216</v>
      </c>
      <c r="N392" s="5">
        <v>44183</v>
      </c>
      <c r="P392" s="3">
        <f ca="1">IF(Y392="","",Y392-TODAY())</f>
        <v>-1135</v>
      </c>
      <c r="Q392" s="5">
        <v>44338</v>
      </c>
      <c r="R392" s="3" t="s">
        <v>133</v>
      </c>
      <c r="S392" s="3"/>
      <c r="T392" s="6" t="s">
        <v>317</v>
      </c>
      <c r="U392" s="3" t="str">
        <f t="shared" si="90"/>
        <v>Contractuel</v>
      </c>
      <c r="V392" s="5"/>
      <c r="W392" s="5"/>
      <c r="X392" s="5">
        <v>44180</v>
      </c>
      <c r="Y392" s="5">
        <v>44447</v>
      </c>
      <c r="Z392" s="5"/>
      <c r="AA392" s="3">
        <f t="shared" si="91"/>
        <v>12</v>
      </c>
      <c r="AB392" s="3">
        <f t="shared" si="92"/>
        <v>2020</v>
      </c>
      <c r="AC392" s="3">
        <f t="shared" si="93"/>
        <v>2024</v>
      </c>
      <c r="AD392" s="7">
        <f t="shared" ca="1" si="94"/>
        <v>3.8305555555555557</v>
      </c>
      <c r="AE392" s="7" t="str">
        <f t="shared" ca="1" si="99"/>
        <v>&lt; 4</v>
      </c>
      <c r="AF392" s="5">
        <v>34223</v>
      </c>
      <c r="AG392" s="8">
        <f t="shared" ca="1" si="95"/>
        <v>31.12054794520548</v>
      </c>
      <c r="AH392" s="7" t="str">
        <f t="shared" ca="1" si="96"/>
        <v>&gt;25&lt; 35</v>
      </c>
      <c r="AI392" s="9"/>
      <c r="AJ392" s="10"/>
      <c r="AK392" s="9" t="s">
        <v>1480</v>
      </c>
      <c r="AL392" s="5">
        <v>43434</v>
      </c>
      <c r="AM392" s="3" t="s">
        <v>64</v>
      </c>
      <c r="AN392" s="3" t="s">
        <v>94</v>
      </c>
      <c r="AQ392" s="11"/>
      <c r="AR392" s="11">
        <v>1</v>
      </c>
      <c r="AS392" s="12">
        <f t="shared" si="97"/>
        <v>44548.25</v>
      </c>
      <c r="AT392" s="11" t="s">
        <v>66</v>
      </c>
      <c r="AU392" s="9">
        <v>800</v>
      </c>
      <c r="AV392" s="14">
        <v>25</v>
      </c>
      <c r="AW392" s="15" t="s">
        <v>1481</v>
      </c>
      <c r="AX392" s="16" t="s">
        <v>1482</v>
      </c>
      <c r="AY392" s="14">
        <v>62</v>
      </c>
      <c r="AZ392" s="11" t="s">
        <v>164</v>
      </c>
      <c r="BA392" s="17" t="str">
        <f t="shared" si="98"/>
        <v>25012000000083707362</v>
      </c>
      <c r="BB392" s="26">
        <f t="shared" si="100"/>
        <v>20</v>
      </c>
      <c r="BC392" s="19" t="s">
        <v>1483</v>
      </c>
      <c r="BD392" s="20" t="s">
        <v>1484</v>
      </c>
      <c r="BF392" s="5"/>
      <c r="BG392" s="27">
        <v>20063353</v>
      </c>
      <c r="BH392" s="27"/>
      <c r="BI392" s="27"/>
      <c r="BK392" s="11" t="str">
        <f t="shared" si="101"/>
        <v>CADRE</v>
      </c>
      <c r="BL392" s="11"/>
    </row>
    <row r="393" spans="1:64" x14ac:dyDescent="0.25">
      <c r="A393" s="3" t="s">
        <v>74</v>
      </c>
      <c r="B393" s="4">
        <v>392</v>
      </c>
      <c r="C393" s="3" t="s">
        <v>87</v>
      </c>
      <c r="D393" s="3" t="s">
        <v>7646</v>
      </c>
      <c r="E393" s="3" t="s">
        <v>7402</v>
      </c>
      <c r="F393" s="3"/>
      <c r="G393" s="3"/>
      <c r="H393" s="3"/>
      <c r="I393" s="3"/>
      <c r="J393" s="3" t="s">
        <v>228</v>
      </c>
      <c r="K393" s="3" t="s">
        <v>123</v>
      </c>
      <c r="L393" s="3" t="s">
        <v>77</v>
      </c>
      <c r="M393" s="3" t="s">
        <v>158</v>
      </c>
      <c r="N393" s="5">
        <v>44183</v>
      </c>
      <c r="P393" s="3">
        <f t="shared" ref="P393:P401" ca="1" si="102">IF(W393="","",W393-TODAY())</f>
        <v>-931</v>
      </c>
      <c r="Q393" s="5">
        <v>44607</v>
      </c>
      <c r="R393" s="3" t="s">
        <v>296</v>
      </c>
      <c r="S393" s="3"/>
      <c r="T393" s="6" t="s">
        <v>131</v>
      </c>
      <c r="U393" s="3" t="str">
        <f t="shared" si="90"/>
        <v>Contractuel</v>
      </c>
      <c r="V393" s="5">
        <v>44593</v>
      </c>
      <c r="W393" s="5">
        <v>44651</v>
      </c>
      <c r="X393" s="5"/>
      <c r="Y393" s="5"/>
      <c r="Z393" s="5">
        <v>44183</v>
      </c>
      <c r="AA393" s="3">
        <f t="shared" si="91"/>
        <v>12</v>
      </c>
      <c r="AB393" s="3">
        <f t="shared" si="92"/>
        <v>2020</v>
      </c>
      <c r="AC393" s="3">
        <f t="shared" si="93"/>
        <v>2024</v>
      </c>
      <c r="AD393" s="7">
        <f t="shared" ca="1" si="94"/>
        <v>3.8305555555555557</v>
      </c>
      <c r="AE393" s="7" t="str">
        <f t="shared" ca="1" si="99"/>
        <v>&lt; 4</v>
      </c>
      <c r="AF393" s="5">
        <v>31797</v>
      </c>
      <c r="AG393" s="8">
        <f t="shared" ca="1" si="95"/>
        <v>37.767123287671232</v>
      </c>
      <c r="AH393" s="7" t="str">
        <f t="shared" ca="1" si="96"/>
        <v>&gt;35&lt; 45</v>
      </c>
      <c r="AI393" s="9">
        <v>16106276</v>
      </c>
      <c r="AJ393" s="10" t="s">
        <v>79</v>
      </c>
      <c r="AK393" s="9" t="s">
        <v>1485</v>
      </c>
      <c r="AL393" s="5">
        <v>37768</v>
      </c>
      <c r="AM393" s="3" t="s">
        <v>93</v>
      </c>
      <c r="AN393" s="3" t="s">
        <v>94</v>
      </c>
      <c r="AQ393" s="11">
        <v>3</v>
      </c>
      <c r="AR393" s="11">
        <v>1</v>
      </c>
      <c r="AS393" s="12">
        <f t="shared" si="97"/>
        <v>44548.25</v>
      </c>
      <c r="AT393" s="11" t="s">
        <v>135</v>
      </c>
      <c r="AU393" s="9">
        <v>3.1930000000000001</v>
      </c>
      <c r="AV393" s="14" t="s">
        <v>150</v>
      </c>
      <c r="AW393" s="15" t="s">
        <v>636</v>
      </c>
      <c r="AX393" s="16" t="s">
        <v>1486</v>
      </c>
      <c r="AY393" s="14" t="s">
        <v>108</v>
      </c>
      <c r="AZ393" s="11" t="s">
        <v>154</v>
      </c>
      <c r="BA393" s="17" t="str">
        <f t="shared" si="98"/>
        <v>14008008100711058138</v>
      </c>
      <c r="BB393" s="26">
        <f t="shared" si="100"/>
        <v>20</v>
      </c>
      <c r="BC393" s="19" t="s">
        <v>1487</v>
      </c>
      <c r="BD393" s="20" t="s">
        <v>749</v>
      </c>
      <c r="BF393" s="5"/>
      <c r="BG393" s="27">
        <v>23706329</v>
      </c>
      <c r="BH393" s="27">
        <v>51965762</v>
      </c>
      <c r="BI393" s="27"/>
      <c r="BJ393" t="s">
        <v>1488</v>
      </c>
      <c r="BK393" s="11" t="str">
        <f t="shared" si="101"/>
        <v>B-</v>
      </c>
      <c r="BL393" s="11"/>
    </row>
    <row r="394" spans="1:64" x14ac:dyDescent="0.25">
      <c r="A394" s="3" t="s">
        <v>74</v>
      </c>
      <c r="B394" s="4">
        <v>393</v>
      </c>
      <c r="C394" s="3" t="s">
        <v>87</v>
      </c>
      <c r="D394" s="3" t="s">
        <v>7525</v>
      </c>
      <c r="E394" s="3" t="s">
        <v>7491</v>
      </c>
      <c r="F394" s="3"/>
      <c r="G394" s="3"/>
      <c r="H394" s="3"/>
      <c r="I394" s="3" t="s">
        <v>561</v>
      </c>
      <c r="J394" s="3" t="s">
        <v>157</v>
      </c>
      <c r="K394" s="3" t="s">
        <v>123</v>
      </c>
      <c r="L394" s="3" t="s">
        <v>77</v>
      </c>
      <c r="M394" s="3" t="s">
        <v>158</v>
      </c>
      <c r="N394" s="5">
        <v>44183</v>
      </c>
      <c r="P394" s="3">
        <f t="shared" ca="1" si="102"/>
        <v>-566</v>
      </c>
      <c r="Q394" s="5">
        <v>44986</v>
      </c>
      <c r="R394" s="3" t="s">
        <v>133</v>
      </c>
      <c r="S394" s="3"/>
      <c r="T394" s="6" t="s">
        <v>131</v>
      </c>
      <c r="U394" s="3" t="str">
        <f t="shared" si="90"/>
        <v>Contractuel</v>
      </c>
      <c r="V394" s="5">
        <v>44927</v>
      </c>
      <c r="W394" s="5">
        <v>45016</v>
      </c>
      <c r="X394" s="5"/>
      <c r="Y394" s="5"/>
      <c r="Z394" s="5">
        <v>44183</v>
      </c>
      <c r="AA394" s="3">
        <f t="shared" si="91"/>
        <v>12</v>
      </c>
      <c r="AB394" s="3">
        <f t="shared" si="92"/>
        <v>2020</v>
      </c>
      <c r="AC394" s="3">
        <f t="shared" si="93"/>
        <v>2024</v>
      </c>
      <c r="AD394" s="7">
        <f t="shared" ca="1" si="94"/>
        <v>3.8305555555555557</v>
      </c>
      <c r="AE394" s="7" t="str">
        <f t="shared" ca="1" si="99"/>
        <v>&lt; 4</v>
      </c>
      <c r="AF394" s="5">
        <v>35207</v>
      </c>
      <c r="AG394" s="8">
        <f t="shared" ca="1" si="95"/>
        <v>28.424657534246574</v>
      </c>
      <c r="AH394" s="7" t="str">
        <f t="shared" ca="1" si="96"/>
        <v>&gt;25&lt; 35</v>
      </c>
      <c r="AI394" s="9">
        <v>17323748</v>
      </c>
      <c r="AJ394" s="10" t="s">
        <v>79</v>
      </c>
      <c r="AK394" s="9">
        <v>13631134</v>
      </c>
      <c r="AL394" s="5">
        <v>41933</v>
      </c>
      <c r="AM394" s="3" t="s">
        <v>93</v>
      </c>
      <c r="AN394" s="3" t="s">
        <v>94</v>
      </c>
      <c r="AQ394" s="11">
        <v>3</v>
      </c>
      <c r="AR394" s="11">
        <v>3</v>
      </c>
      <c r="AS394" s="12">
        <f t="shared" si="97"/>
        <v>45278.75</v>
      </c>
      <c r="AT394" s="11" t="s">
        <v>135</v>
      </c>
      <c r="AU394" s="9">
        <v>3.3210000000000002</v>
      </c>
      <c r="AV394" s="14" t="s">
        <v>195</v>
      </c>
      <c r="AW394" s="15" t="s">
        <v>1253</v>
      </c>
      <c r="AX394" s="16" t="s">
        <v>1489</v>
      </c>
      <c r="AY394" s="14" t="s">
        <v>471</v>
      </c>
      <c r="AZ394" s="11" t="s">
        <v>171</v>
      </c>
      <c r="BA394" s="17" t="str">
        <f t="shared" si="98"/>
        <v>17535940144115891836</v>
      </c>
      <c r="BB394" s="26">
        <f t="shared" si="100"/>
        <v>20</v>
      </c>
      <c r="BC394" s="19" t="s">
        <v>1490</v>
      </c>
      <c r="BD394" s="20" t="s">
        <v>1491</v>
      </c>
      <c r="BE394">
        <v>2096</v>
      </c>
      <c r="BF394" s="5"/>
      <c r="BG394" s="27">
        <v>25199917</v>
      </c>
      <c r="BH394" s="27">
        <v>92975996</v>
      </c>
      <c r="BI394" s="27"/>
      <c r="BJ394" t="s">
        <v>360</v>
      </c>
      <c r="BK394" s="11" t="str">
        <f t="shared" si="101"/>
        <v>A-</v>
      </c>
      <c r="BL394" s="11"/>
    </row>
    <row r="395" spans="1:64" x14ac:dyDescent="0.25">
      <c r="A395" s="3" t="s">
        <v>74</v>
      </c>
      <c r="B395" s="4">
        <v>394</v>
      </c>
      <c r="C395" s="3" t="s">
        <v>87</v>
      </c>
      <c r="D395" s="3" t="s">
        <v>7563</v>
      </c>
      <c r="E395" s="3" t="s">
        <v>7428</v>
      </c>
      <c r="F395" s="3"/>
      <c r="G395" s="3"/>
      <c r="H395" s="3"/>
      <c r="I395" s="3"/>
      <c r="J395" s="3" t="s">
        <v>228</v>
      </c>
      <c r="K395" s="3" t="s">
        <v>123</v>
      </c>
      <c r="L395" s="3" t="s">
        <v>77</v>
      </c>
      <c r="M395" s="3" t="s">
        <v>158</v>
      </c>
      <c r="N395" s="5">
        <v>44183</v>
      </c>
      <c r="P395" s="3">
        <f t="shared" ca="1" si="102"/>
        <v>-1113</v>
      </c>
      <c r="Q395" s="5">
        <v>44436</v>
      </c>
      <c r="R395" s="3" t="s">
        <v>971</v>
      </c>
      <c r="S395" s="3"/>
      <c r="T395" s="6" t="s">
        <v>131</v>
      </c>
      <c r="U395" s="3" t="str">
        <f t="shared" si="90"/>
        <v>Contractuel</v>
      </c>
      <c r="V395" s="5">
        <v>44409</v>
      </c>
      <c r="W395" s="5">
        <v>44469</v>
      </c>
      <c r="X395" s="5"/>
      <c r="Y395" s="5"/>
      <c r="Z395" s="5">
        <v>44183</v>
      </c>
      <c r="AA395" s="3">
        <f t="shared" si="91"/>
        <v>12</v>
      </c>
      <c r="AB395" s="3">
        <f t="shared" si="92"/>
        <v>2020</v>
      </c>
      <c r="AC395" s="3">
        <f t="shared" si="93"/>
        <v>2024</v>
      </c>
      <c r="AD395" s="7">
        <f t="shared" ca="1" si="94"/>
        <v>3.8305555555555557</v>
      </c>
      <c r="AE395" s="7" t="str">
        <f t="shared" ca="1" si="99"/>
        <v>&lt; 4</v>
      </c>
      <c r="AF395" s="5">
        <v>33605</v>
      </c>
      <c r="AG395" s="8">
        <f t="shared" ca="1" si="95"/>
        <v>32.813698630136983</v>
      </c>
      <c r="AH395" s="7" t="str">
        <f t="shared" ca="1" si="96"/>
        <v>&gt;25&lt; 35</v>
      </c>
      <c r="AI395" s="9">
        <v>16828186</v>
      </c>
      <c r="AJ395" s="10" t="s">
        <v>159</v>
      </c>
      <c r="AK395" s="9" t="s">
        <v>1151</v>
      </c>
      <c r="AL395" s="5">
        <v>41545</v>
      </c>
      <c r="AM395" s="3" t="s">
        <v>93</v>
      </c>
      <c r="AN395" s="3" t="s">
        <v>94</v>
      </c>
      <c r="AQ395" s="11">
        <v>3</v>
      </c>
      <c r="AR395" s="11">
        <v>1</v>
      </c>
      <c r="AS395" s="12">
        <f t="shared" si="97"/>
        <v>44548.25</v>
      </c>
      <c r="AT395" s="11" t="s">
        <v>135</v>
      </c>
      <c r="AU395" s="9">
        <v>3.1930000000000001</v>
      </c>
      <c r="AV395" s="14">
        <v>17</v>
      </c>
      <c r="AW395" s="15">
        <v>20600</v>
      </c>
      <c r="AX395" s="16" t="s">
        <v>1152</v>
      </c>
      <c r="AY395" s="14">
        <v>69</v>
      </c>
      <c r="AZ395" s="11" t="s">
        <v>171</v>
      </c>
      <c r="BA395" s="17" t="str">
        <f t="shared" si="98"/>
        <v>17206000000227746769</v>
      </c>
      <c r="BB395" s="26">
        <f t="shared" si="100"/>
        <v>20</v>
      </c>
      <c r="BC395" s="19" t="s">
        <v>1490</v>
      </c>
      <c r="BD395" s="20" t="s">
        <v>1491</v>
      </c>
      <c r="BE395">
        <v>2096</v>
      </c>
      <c r="BF395" s="5"/>
      <c r="BG395" s="27">
        <v>50944672</v>
      </c>
      <c r="BH395" s="27">
        <v>94153841</v>
      </c>
      <c r="BI395" s="27"/>
      <c r="BJ395" t="s">
        <v>360</v>
      </c>
      <c r="BK395" s="11" t="str">
        <f t="shared" si="101"/>
        <v>B-</v>
      </c>
      <c r="BL395" s="11"/>
    </row>
    <row r="396" spans="1:64" x14ac:dyDescent="0.25">
      <c r="A396" s="3" t="s">
        <v>74</v>
      </c>
      <c r="B396" s="4">
        <v>395</v>
      </c>
      <c r="C396" s="3" t="s">
        <v>57</v>
      </c>
      <c r="D396" s="3" t="s">
        <v>7647</v>
      </c>
      <c r="E396" s="3" t="s">
        <v>7457</v>
      </c>
      <c r="F396" s="3"/>
      <c r="G396" s="3"/>
      <c r="H396" s="3"/>
      <c r="I396" s="3"/>
      <c r="J396" s="3" t="s">
        <v>157</v>
      </c>
      <c r="K396" s="3" t="s">
        <v>123</v>
      </c>
      <c r="L396" s="3" t="s">
        <v>77</v>
      </c>
      <c r="M396" s="3" t="s">
        <v>132</v>
      </c>
      <c r="N396" s="5">
        <v>44186</v>
      </c>
      <c r="P396" s="3">
        <f t="shared" ca="1" si="102"/>
        <v>-1235</v>
      </c>
      <c r="Q396" s="5">
        <v>44338</v>
      </c>
      <c r="R396" s="3" t="s">
        <v>133</v>
      </c>
      <c r="S396" s="3"/>
      <c r="T396" s="6" t="s">
        <v>131</v>
      </c>
      <c r="U396" s="3" t="str">
        <f t="shared" si="90"/>
        <v>Contractuel</v>
      </c>
      <c r="V396" s="5">
        <v>44287</v>
      </c>
      <c r="W396" s="5">
        <v>44347</v>
      </c>
      <c r="X396" s="5"/>
      <c r="Y396" s="5"/>
      <c r="Z396" s="5">
        <v>44186</v>
      </c>
      <c r="AA396" s="3">
        <f t="shared" si="91"/>
        <v>12</v>
      </c>
      <c r="AB396" s="3">
        <f t="shared" si="92"/>
        <v>2020</v>
      </c>
      <c r="AC396" s="3">
        <f t="shared" si="93"/>
        <v>2024</v>
      </c>
      <c r="AD396" s="7">
        <f t="shared" ca="1" si="94"/>
        <v>3.8222222222222224</v>
      </c>
      <c r="AE396" s="7" t="str">
        <f t="shared" ca="1" si="99"/>
        <v>&lt; 4</v>
      </c>
      <c r="AF396" s="5">
        <v>34208</v>
      </c>
      <c r="AG396" s="8">
        <f t="shared" ca="1" si="95"/>
        <v>31.161643835616438</v>
      </c>
      <c r="AH396" s="7" t="str">
        <f t="shared" ca="1" si="96"/>
        <v>&gt;25&lt; 35</v>
      </c>
      <c r="AI396" s="9">
        <v>16488657</v>
      </c>
      <c r="AJ396" s="10" t="s">
        <v>91</v>
      </c>
      <c r="AK396" s="9" t="s">
        <v>1492</v>
      </c>
      <c r="AL396" s="5">
        <v>41810</v>
      </c>
      <c r="AM396" s="3" t="s">
        <v>64</v>
      </c>
      <c r="AN396" s="3" t="s">
        <v>94</v>
      </c>
      <c r="AQ396" s="11">
        <v>3</v>
      </c>
      <c r="AR396" s="11">
        <v>1</v>
      </c>
      <c r="AS396" s="12">
        <f t="shared" si="97"/>
        <v>44551.25</v>
      </c>
      <c r="AT396" s="11" t="s">
        <v>135</v>
      </c>
      <c r="AU396" s="9">
        <v>3.1930000000000001</v>
      </c>
      <c r="AV396" s="14" t="s">
        <v>67</v>
      </c>
      <c r="AW396" s="15" t="s">
        <v>204</v>
      </c>
      <c r="AX396" s="16" t="s">
        <v>1493</v>
      </c>
      <c r="AY396" s="14">
        <v>54</v>
      </c>
      <c r="AZ396" s="11" t="s">
        <v>71</v>
      </c>
      <c r="BA396" s="17" t="str">
        <f t="shared" si="98"/>
        <v>08003000612068935354</v>
      </c>
      <c r="BB396" s="26">
        <f t="shared" si="100"/>
        <v>20</v>
      </c>
      <c r="BC396" s="19" t="s">
        <v>1494</v>
      </c>
      <c r="BD396" s="20" t="s">
        <v>73</v>
      </c>
      <c r="BF396" s="5"/>
      <c r="BG396" s="27">
        <v>22992274</v>
      </c>
      <c r="BH396" s="27">
        <v>21809984</v>
      </c>
      <c r="BI396" s="27"/>
      <c r="BJ396" t="s">
        <v>360</v>
      </c>
      <c r="BK396" s="11" t="str">
        <f t="shared" si="101"/>
        <v>A-</v>
      </c>
      <c r="BL396" s="11"/>
    </row>
    <row r="397" spans="1:64" x14ac:dyDescent="0.25">
      <c r="A397" s="3" t="s">
        <v>74</v>
      </c>
      <c r="B397" s="4">
        <v>396</v>
      </c>
      <c r="C397" s="3" t="s">
        <v>57</v>
      </c>
      <c r="D397" s="3" t="s">
        <v>7501</v>
      </c>
      <c r="E397" s="3" t="s">
        <v>7648</v>
      </c>
      <c r="F397" s="3"/>
      <c r="G397" s="3"/>
      <c r="H397" s="3"/>
      <c r="I397" s="3"/>
      <c r="J397" s="3" t="s">
        <v>157</v>
      </c>
      <c r="K397" s="3" t="s">
        <v>123</v>
      </c>
      <c r="L397" s="3" t="s">
        <v>77</v>
      </c>
      <c r="M397" s="3" t="s">
        <v>132</v>
      </c>
      <c r="N397" s="5">
        <v>44186</v>
      </c>
      <c r="P397" s="3">
        <f t="shared" ca="1" si="102"/>
        <v>-1296</v>
      </c>
      <c r="Q397" s="5">
        <v>44260</v>
      </c>
      <c r="R397" s="3" t="s">
        <v>133</v>
      </c>
      <c r="S397" s="3"/>
      <c r="T397" s="6" t="s">
        <v>131</v>
      </c>
      <c r="U397" s="3" t="str">
        <f t="shared" si="90"/>
        <v>Contractuel</v>
      </c>
      <c r="V397" s="5">
        <v>44228</v>
      </c>
      <c r="W397" s="5">
        <v>44286</v>
      </c>
      <c r="X397" s="5"/>
      <c r="Y397" s="5"/>
      <c r="Z397" s="5">
        <v>44186</v>
      </c>
      <c r="AA397" s="3">
        <f t="shared" si="91"/>
        <v>12</v>
      </c>
      <c r="AB397" s="3">
        <f t="shared" si="92"/>
        <v>2020</v>
      </c>
      <c r="AC397" s="3">
        <f t="shared" si="93"/>
        <v>2024</v>
      </c>
      <c r="AD397" s="7">
        <f t="shared" ca="1" si="94"/>
        <v>3.8222222222222224</v>
      </c>
      <c r="AE397" s="7" t="str">
        <f t="shared" ca="1" si="99"/>
        <v>&lt; 4</v>
      </c>
      <c r="AF397" s="5">
        <v>34479</v>
      </c>
      <c r="AG397" s="8">
        <f t="shared" ca="1" si="95"/>
        <v>30.419178082191781</v>
      </c>
      <c r="AH397" s="7" t="str">
        <f t="shared" ca="1" si="96"/>
        <v>&gt;25&lt; 35</v>
      </c>
      <c r="AI397" s="9">
        <v>17323749</v>
      </c>
      <c r="AJ397" s="10" t="s">
        <v>70</v>
      </c>
      <c r="AK397" s="9" t="s">
        <v>1495</v>
      </c>
      <c r="AL397" s="5">
        <v>43838</v>
      </c>
      <c r="AM397" s="3" t="s">
        <v>64</v>
      </c>
      <c r="AN397" s="3" t="s">
        <v>94</v>
      </c>
      <c r="AQ397" s="11">
        <v>3</v>
      </c>
      <c r="AR397" s="11">
        <v>1</v>
      </c>
      <c r="AS397" s="12">
        <f t="shared" si="97"/>
        <v>44551.25</v>
      </c>
      <c r="AT397" s="11" t="s">
        <v>135</v>
      </c>
      <c r="AU397" s="9">
        <v>3.1930000000000001</v>
      </c>
      <c r="AV397" s="14">
        <v>17</v>
      </c>
      <c r="AW397" s="15">
        <v>20600</v>
      </c>
      <c r="AX397" s="16" t="s">
        <v>1496</v>
      </c>
      <c r="AY397" s="14">
        <v>75</v>
      </c>
      <c r="AZ397" s="11" t="s">
        <v>171</v>
      </c>
      <c r="BA397" s="17" t="str">
        <f t="shared" si="98"/>
        <v>17206000000265479575</v>
      </c>
      <c r="BB397" s="26">
        <f t="shared" si="100"/>
        <v>20</v>
      </c>
      <c r="BC397" s="19" t="s">
        <v>1497</v>
      </c>
      <c r="BD397" s="20" t="s">
        <v>73</v>
      </c>
      <c r="BF397" s="5"/>
      <c r="BG397" s="27">
        <v>95331725</v>
      </c>
      <c r="BH397" s="27">
        <v>97893796</v>
      </c>
      <c r="BI397" s="27"/>
      <c r="BJ397" t="s">
        <v>360</v>
      </c>
      <c r="BK397" s="11" t="str">
        <f t="shared" si="101"/>
        <v>A-</v>
      </c>
      <c r="BL397" s="11"/>
    </row>
    <row r="398" spans="1:64" x14ac:dyDescent="0.25">
      <c r="A398" s="3" t="s">
        <v>74</v>
      </c>
      <c r="B398" s="4">
        <v>397</v>
      </c>
      <c r="C398" s="3" t="s">
        <v>57</v>
      </c>
      <c r="D398" s="3" t="s">
        <v>7434</v>
      </c>
      <c r="E398" s="3" t="s">
        <v>7453</v>
      </c>
      <c r="F398" s="3"/>
      <c r="G398" s="3"/>
      <c r="H398" s="3"/>
      <c r="I398" s="3"/>
      <c r="J398" s="3" t="s">
        <v>157</v>
      </c>
      <c r="K398" s="3" t="s">
        <v>123</v>
      </c>
      <c r="L398" s="3" t="s">
        <v>77</v>
      </c>
      <c r="M398" s="3" t="s">
        <v>132</v>
      </c>
      <c r="N398" s="5">
        <v>44186</v>
      </c>
      <c r="P398" s="3">
        <f t="shared" ca="1" si="102"/>
        <v>-778</v>
      </c>
      <c r="Q398" s="5">
        <v>44795</v>
      </c>
      <c r="R398" s="3" t="s">
        <v>90</v>
      </c>
      <c r="S398" s="3"/>
      <c r="T398" s="6" t="s">
        <v>131</v>
      </c>
      <c r="U398" s="3" t="str">
        <f t="shared" si="90"/>
        <v>Contractuel</v>
      </c>
      <c r="V398" s="5">
        <v>44713</v>
      </c>
      <c r="W398" s="5">
        <v>44804</v>
      </c>
      <c r="X398" s="5"/>
      <c r="Y398" s="5"/>
      <c r="Z398" s="5">
        <v>44186</v>
      </c>
      <c r="AA398" s="3">
        <f t="shared" si="91"/>
        <v>12</v>
      </c>
      <c r="AB398" s="3">
        <f t="shared" si="92"/>
        <v>2020</v>
      </c>
      <c r="AC398" s="3">
        <f t="shared" si="93"/>
        <v>2024</v>
      </c>
      <c r="AD398" s="7">
        <f t="shared" ca="1" si="94"/>
        <v>3.8222222222222224</v>
      </c>
      <c r="AE398" s="7" t="str">
        <f t="shared" ca="1" si="99"/>
        <v>&lt; 4</v>
      </c>
      <c r="AF398" s="5">
        <v>29874</v>
      </c>
      <c r="AG398" s="8">
        <f t="shared" ca="1" si="95"/>
        <v>43.035616438356165</v>
      </c>
      <c r="AH398" s="7" t="str">
        <f t="shared" ca="1" si="96"/>
        <v>&gt;35&lt; 45</v>
      </c>
      <c r="AI398" s="9">
        <v>12493612</v>
      </c>
      <c r="AJ398" s="10" t="s">
        <v>70</v>
      </c>
      <c r="AK398" s="9" t="s">
        <v>1498</v>
      </c>
      <c r="AL398" s="5">
        <v>43795</v>
      </c>
      <c r="AM398" s="3" t="s">
        <v>64</v>
      </c>
      <c r="AN398" s="3" t="s">
        <v>65</v>
      </c>
      <c r="AO398">
        <v>1</v>
      </c>
      <c r="AQ398" s="11">
        <v>3</v>
      </c>
      <c r="AR398" s="11">
        <v>2</v>
      </c>
      <c r="AS398" s="12">
        <f t="shared" si="97"/>
        <v>44916.5</v>
      </c>
      <c r="AT398" s="11" t="s">
        <v>135</v>
      </c>
      <c r="AU398" s="9">
        <v>3.3159999999999998</v>
      </c>
      <c r="AV398" s="14" t="s">
        <v>195</v>
      </c>
      <c r="AW398" s="15" t="s">
        <v>169</v>
      </c>
      <c r="AX398" s="16" t="s">
        <v>1499</v>
      </c>
      <c r="AY398" s="14" t="s">
        <v>436</v>
      </c>
      <c r="AZ398" s="11" t="s">
        <v>171</v>
      </c>
      <c r="BA398" s="17" t="str">
        <f t="shared" si="98"/>
        <v>17001000000106225567</v>
      </c>
      <c r="BB398" s="26">
        <f t="shared" si="100"/>
        <v>20</v>
      </c>
      <c r="BC398" s="19" t="s">
        <v>1500</v>
      </c>
      <c r="BD398" s="20" t="s">
        <v>73</v>
      </c>
      <c r="BF398" s="5"/>
      <c r="BG398" s="27">
        <v>20511005</v>
      </c>
      <c r="BH398" s="27"/>
      <c r="BI398" s="27"/>
      <c r="BJ398" t="s">
        <v>1501</v>
      </c>
      <c r="BK398" s="11" t="str">
        <f t="shared" si="101"/>
        <v>A-</v>
      </c>
      <c r="BL398" s="11"/>
    </row>
    <row r="399" spans="1:64" x14ac:dyDescent="0.25">
      <c r="A399" s="3" t="s">
        <v>74</v>
      </c>
      <c r="B399" s="4">
        <v>398</v>
      </c>
      <c r="C399" s="3" t="s">
        <v>57</v>
      </c>
      <c r="D399" s="3" t="s">
        <v>8705</v>
      </c>
      <c r="E399" s="3" t="s">
        <v>7650</v>
      </c>
      <c r="F399" s="3"/>
      <c r="G399" s="3"/>
      <c r="H399" s="3"/>
      <c r="I399" s="3"/>
      <c r="J399" s="3"/>
      <c r="K399" s="3" t="s">
        <v>59</v>
      </c>
      <c r="L399" s="3" t="s">
        <v>77</v>
      </c>
      <c r="M399" s="3" t="s">
        <v>1502</v>
      </c>
      <c r="N399" s="5">
        <v>44200</v>
      </c>
      <c r="P399" s="3" t="str">
        <f t="shared" ca="1" si="102"/>
        <v/>
      </c>
      <c r="Q399" s="5">
        <v>44957</v>
      </c>
      <c r="R399" s="3" t="s">
        <v>115</v>
      </c>
      <c r="S399" s="3"/>
      <c r="T399" s="6" t="s">
        <v>61</v>
      </c>
      <c r="U399" s="3" t="str">
        <f t="shared" si="90"/>
        <v>Titulaire</v>
      </c>
      <c r="V399" s="5"/>
      <c r="W399" s="5"/>
      <c r="X399" s="5"/>
      <c r="Y399" s="5"/>
      <c r="Z399" s="5">
        <v>44200</v>
      </c>
      <c r="AA399" s="3">
        <f t="shared" si="91"/>
        <v>1</v>
      </c>
      <c r="AB399" s="3">
        <f t="shared" si="92"/>
        <v>2021</v>
      </c>
      <c r="AC399" s="3">
        <f t="shared" si="93"/>
        <v>2025</v>
      </c>
      <c r="AD399" s="7">
        <f t="shared" ca="1" si="94"/>
        <v>3.786111111111111</v>
      </c>
      <c r="AE399" s="7" t="str">
        <f t="shared" ca="1" si="99"/>
        <v>&lt; 4</v>
      </c>
      <c r="AF399" s="5">
        <v>29961</v>
      </c>
      <c r="AG399" s="8">
        <f t="shared" ca="1" si="95"/>
        <v>42.797260273972604</v>
      </c>
      <c r="AH399" s="7" t="str">
        <f t="shared" ca="1" si="96"/>
        <v>&gt;35&lt; 45</v>
      </c>
      <c r="AI399" s="9">
        <v>16160975</v>
      </c>
      <c r="AJ399" s="10" t="s">
        <v>91</v>
      </c>
      <c r="AK399" s="9" t="s">
        <v>1503</v>
      </c>
      <c r="AL399" s="5">
        <v>40924</v>
      </c>
      <c r="AM399" s="3" t="s">
        <v>64</v>
      </c>
      <c r="AN399" s="3" t="s">
        <v>65</v>
      </c>
      <c r="AO399">
        <v>0</v>
      </c>
      <c r="AQ399" s="11"/>
      <c r="AR399" s="11">
        <v>2</v>
      </c>
      <c r="AS399" s="12">
        <f t="shared" si="97"/>
        <v>44930.5</v>
      </c>
      <c r="AT399" s="11" t="s">
        <v>66</v>
      </c>
      <c r="AU399" s="9"/>
      <c r="AV399" s="14" t="s">
        <v>62</v>
      </c>
      <c r="AW399" s="15" t="s">
        <v>1504</v>
      </c>
      <c r="AX399" s="16" t="s">
        <v>1505</v>
      </c>
      <c r="AY399" s="14" t="s">
        <v>905</v>
      </c>
      <c r="AZ399" s="11" t="s">
        <v>85</v>
      </c>
      <c r="BA399" s="17" t="str">
        <f t="shared" si="98"/>
        <v>01019059111018088749</v>
      </c>
      <c r="BB399" s="26">
        <f t="shared" si="100"/>
        <v>20</v>
      </c>
      <c r="BC399" s="19" t="s">
        <v>1506</v>
      </c>
      <c r="BD399" s="20" t="s">
        <v>666</v>
      </c>
      <c r="BF399" s="5"/>
      <c r="BG399" s="27">
        <v>22845281</v>
      </c>
      <c r="BH399" s="27"/>
      <c r="BI399" s="27">
        <v>98139380</v>
      </c>
      <c r="BK399" s="11" t="str">
        <f t="shared" si="101"/>
        <v>CADRE</v>
      </c>
      <c r="BL399" s="11"/>
    </row>
    <row r="400" spans="1:64" x14ac:dyDescent="0.25">
      <c r="A400" s="3" t="s">
        <v>74</v>
      </c>
      <c r="B400" s="4">
        <v>399</v>
      </c>
      <c r="C400" s="3" t="s">
        <v>57</v>
      </c>
      <c r="D400" s="3" t="s">
        <v>7651</v>
      </c>
      <c r="E400" s="3" t="s">
        <v>7327</v>
      </c>
      <c r="F400" s="3"/>
      <c r="G400" s="3"/>
      <c r="H400" s="3"/>
      <c r="I400" s="3"/>
      <c r="J400" s="3"/>
      <c r="K400" s="3" t="s">
        <v>59</v>
      </c>
      <c r="L400" s="3" t="s">
        <v>89</v>
      </c>
      <c r="M400" s="3" t="s">
        <v>1507</v>
      </c>
      <c r="N400" s="5">
        <v>44200</v>
      </c>
      <c r="P400" s="3" t="str">
        <f t="shared" ca="1" si="102"/>
        <v/>
      </c>
      <c r="Q400" s="5">
        <v>44591</v>
      </c>
      <c r="R400" s="3" t="s">
        <v>90</v>
      </c>
      <c r="S400" s="3"/>
      <c r="T400" s="6" t="s">
        <v>61</v>
      </c>
      <c r="U400" s="3" t="str">
        <f t="shared" si="90"/>
        <v>Titulaire</v>
      </c>
      <c r="V400" s="5"/>
      <c r="W400" s="5"/>
      <c r="X400" s="5"/>
      <c r="Y400" s="5"/>
      <c r="Z400" s="5">
        <v>44200</v>
      </c>
      <c r="AA400" s="3">
        <f t="shared" si="91"/>
        <v>1</v>
      </c>
      <c r="AB400" s="3">
        <f t="shared" si="92"/>
        <v>2021</v>
      </c>
      <c r="AC400" s="3">
        <f t="shared" si="93"/>
        <v>2025</v>
      </c>
      <c r="AD400" s="7">
        <f t="shared" ca="1" si="94"/>
        <v>3.786111111111111</v>
      </c>
      <c r="AE400" s="7" t="str">
        <f t="shared" ca="1" si="99"/>
        <v>&lt; 4</v>
      </c>
      <c r="AF400" s="5">
        <v>31902</v>
      </c>
      <c r="AG400" s="8">
        <f t="shared" ca="1" si="95"/>
        <v>37.479452054794521</v>
      </c>
      <c r="AH400" s="7" t="str">
        <f t="shared" ca="1" si="96"/>
        <v>&gt;35&lt; 45</v>
      </c>
      <c r="AI400" s="9">
        <v>16760654</v>
      </c>
      <c r="AJ400" s="37" t="s">
        <v>179</v>
      </c>
      <c r="AK400" s="9" t="s">
        <v>1508</v>
      </c>
      <c r="AL400" s="5">
        <v>42684</v>
      </c>
      <c r="AM400" s="3" t="s">
        <v>64</v>
      </c>
      <c r="AN400" s="3" t="s">
        <v>94</v>
      </c>
      <c r="AQ400" s="11"/>
      <c r="AR400" s="11">
        <v>1</v>
      </c>
      <c r="AS400" s="12">
        <f t="shared" si="97"/>
        <v>44565.25</v>
      </c>
      <c r="AT400" s="11" t="s">
        <v>66</v>
      </c>
      <c r="AU400" s="9">
        <v>1800</v>
      </c>
      <c r="AV400" s="14" t="s">
        <v>161</v>
      </c>
      <c r="AW400" s="15" t="s">
        <v>373</v>
      </c>
      <c r="AX400" s="16" t="s">
        <v>1509</v>
      </c>
      <c r="AY400" s="14" t="s">
        <v>1510</v>
      </c>
      <c r="AZ400" s="11" t="s">
        <v>164</v>
      </c>
      <c r="BA400" s="17" t="str">
        <f t="shared" si="98"/>
        <v>25047000000020819232</v>
      </c>
      <c r="BB400" s="26">
        <f t="shared" si="100"/>
        <v>20</v>
      </c>
      <c r="BC400" s="19" t="s">
        <v>1511</v>
      </c>
      <c r="BD400" s="20" t="s">
        <v>100</v>
      </c>
      <c r="BF400" s="5"/>
      <c r="BG400" s="27">
        <v>21925936</v>
      </c>
      <c r="BH400" s="27"/>
      <c r="BI400" s="27"/>
      <c r="BK400" s="11" t="str">
        <f t="shared" si="101"/>
        <v>CADRE</v>
      </c>
      <c r="BL400" s="11"/>
    </row>
    <row r="401" spans="1:64" x14ac:dyDescent="0.25">
      <c r="A401" s="3" t="s">
        <v>74</v>
      </c>
      <c r="B401" s="4">
        <v>400</v>
      </c>
      <c r="C401" s="3" t="s">
        <v>140</v>
      </c>
      <c r="D401" s="3" t="s">
        <v>7295</v>
      </c>
      <c r="E401" s="3" t="s">
        <v>7301</v>
      </c>
      <c r="F401" s="3"/>
      <c r="G401" s="3"/>
      <c r="H401" s="3"/>
      <c r="I401" s="3"/>
      <c r="J401" s="3" t="s">
        <v>228</v>
      </c>
      <c r="K401" s="3" t="s">
        <v>76</v>
      </c>
      <c r="L401" s="3" t="s">
        <v>77</v>
      </c>
      <c r="M401" s="3" t="s">
        <v>426</v>
      </c>
      <c r="N401" s="5">
        <v>44200</v>
      </c>
      <c r="P401" s="3">
        <f t="shared" ca="1" si="102"/>
        <v>-1082</v>
      </c>
      <c r="Q401" s="5">
        <v>44499</v>
      </c>
      <c r="R401" s="3" t="s">
        <v>236</v>
      </c>
      <c r="S401" s="3"/>
      <c r="T401" s="6" t="s">
        <v>131</v>
      </c>
      <c r="U401" s="3" t="str">
        <f t="shared" si="90"/>
        <v>Contractuel</v>
      </c>
      <c r="V401" s="5">
        <v>44440</v>
      </c>
      <c r="W401" s="5">
        <v>44500</v>
      </c>
      <c r="X401" s="5"/>
      <c r="Y401" s="5"/>
      <c r="Z401" s="5">
        <v>44200</v>
      </c>
      <c r="AA401" s="3">
        <f t="shared" si="91"/>
        <v>1</v>
      </c>
      <c r="AB401" s="3">
        <f t="shared" si="92"/>
        <v>2021</v>
      </c>
      <c r="AC401" s="3">
        <f t="shared" si="93"/>
        <v>2025</v>
      </c>
      <c r="AD401" s="7">
        <f t="shared" ca="1" si="94"/>
        <v>3.786111111111111</v>
      </c>
      <c r="AE401" s="7" t="str">
        <f t="shared" ca="1" si="99"/>
        <v>&lt; 4</v>
      </c>
      <c r="AF401" s="5">
        <v>32874</v>
      </c>
      <c r="AG401" s="8">
        <f t="shared" ca="1" si="95"/>
        <v>34.816438356164383</v>
      </c>
      <c r="AH401" s="7" t="str">
        <f t="shared" ca="1" si="96"/>
        <v>&gt;25&lt; 35</v>
      </c>
      <c r="AI401" s="9">
        <v>17460692</v>
      </c>
      <c r="AJ401" s="37" t="s">
        <v>179</v>
      </c>
      <c r="AK401" s="9">
        <v>11861259</v>
      </c>
      <c r="AL401" s="5">
        <v>40086</v>
      </c>
      <c r="AM401" s="3" t="s">
        <v>93</v>
      </c>
      <c r="AN401" s="3" t="s">
        <v>65</v>
      </c>
      <c r="AO401">
        <v>2</v>
      </c>
      <c r="AQ401" s="11">
        <v>3</v>
      </c>
      <c r="AR401" s="11">
        <v>1</v>
      </c>
      <c r="AS401" s="12">
        <f t="shared" si="97"/>
        <v>44565.25</v>
      </c>
      <c r="AT401" s="11" t="s">
        <v>135</v>
      </c>
      <c r="AU401" s="9">
        <v>3.1930000000000001</v>
      </c>
      <c r="AV401" s="14" t="s">
        <v>126</v>
      </c>
      <c r="AW401" s="15">
        <v>20100</v>
      </c>
      <c r="AX401" s="16">
        <v>35105817647</v>
      </c>
      <c r="AY401" s="14">
        <v>77</v>
      </c>
      <c r="AZ401" s="11" t="s">
        <v>145</v>
      </c>
      <c r="BA401" s="17" t="str">
        <f t="shared" si="98"/>
        <v>07201003510581764777</v>
      </c>
      <c r="BB401" s="26">
        <f t="shared" si="100"/>
        <v>20</v>
      </c>
      <c r="BC401" s="19" t="s">
        <v>1512</v>
      </c>
      <c r="BD401" s="20" t="s">
        <v>100</v>
      </c>
      <c r="BF401" s="5"/>
      <c r="BG401" s="27">
        <v>92371622</v>
      </c>
      <c r="BH401" s="27">
        <v>93471718</v>
      </c>
      <c r="BI401" s="27"/>
      <c r="BJ401" t="s">
        <v>647</v>
      </c>
      <c r="BK401" s="11" t="str">
        <f t="shared" si="101"/>
        <v>B-</v>
      </c>
      <c r="BL401" s="11"/>
    </row>
    <row r="402" spans="1:64" x14ac:dyDescent="0.25">
      <c r="A402" s="3" t="s">
        <v>74</v>
      </c>
      <c r="B402" s="4">
        <v>401</v>
      </c>
      <c r="C402" s="3" t="s">
        <v>57</v>
      </c>
      <c r="D402" s="3" t="s">
        <v>7652</v>
      </c>
      <c r="E402" s="3" t="s">
        <v>7577</v>
      </c>
      <c r="F402" s="3"/>
      <c r="G402" s="3"/>
      <c r="H402" s="3"/>
      <c r="I402" s="3"/>
      <c r="J402" s="3" t="s">
        <v>157</v>
      </c>
      <c r="K402" s="3" t="s">
        <v>76</v>
      </c>
      <c r="L402" s="3" t="s">
        <v>77</v>
      </c>
      <c r="M402" s="3" t="s">
        <v>426</v>
      </c>
      <c r="N402" s="5">
        <v>44209</v>
      </c>
      <c r="P402" s="3">
        <f ca="1">IF(Y402="","",Y402-TODAY())</f>
        <v>-1010</v>
      </c>
      <c r="Q402" s="5">
        <v>44457</v>
      </c>
      <c r="R402" s="3" t="s">
        <v>750</v>
      </c>
      <c r="S402" s="3"/>
      <c r="T402" s="6" t="s">
        <v>317</v>
      </c>
      <c r="U402" s="3" t="str">
        <f t="shared" si="90"/>
        <v>Contractuel</v>
      </c>
      <c r="V402" s="5"/>
      <c r="W402" s="5"/>
      <c r="X402" s="5">
        <v>44208</v>
      </c>
      <c r="Y402" s="5">
        <v>44572</v>
      </c>
      <c r="Z402" s="5"/>
      <c r="AA402" s="3">
        <f t="shared" si="91"/>
        <v>1</v>
      </c>
      <c r="AB402" s="3">
        <f t="shared" si="92"/>
        <v>2021</v>
      </c>
      <c r="AC402" s="3">
        <f t="shared" si="93"/>
        <v>2025</v>
      </c>
      <c r="AD402" s="7">
        <f t="shared" ca="1" si="94"/>
        <v>3.7611111111111111</v>
      </c>
      <c r="AE402" s="7" t="str">
        <f t="shared" ca="1" si="99"/>
        <v>&lt; 4</v>
      </c>
      <c r="AF402" s="5">
        <v>32924</v>
      </c>
      <c r="AG402" s="8">
        <f t="shared" ca="1" si="95"/>
        <v>34.679452054794524</v>
      </c>
      <c r="AH402" s="7" t="str">
        <f t="shared" ca="1" si="96"/>
        <v>&gt;25&lt; 35</v>
      </c>
      <c r="AI402" s="9"/>
      <c r="AJ402" s="10"/>
      <c r="AK402" s="9">
        <v>12619743</v>
      </c>
      <c r="AL402" s="5">
        <v>40288</v>
      </c>
      <c r="AM402" s="3" t="s">
        <v>64</v>
      </c>
      <c r="AN402" s="3" t="s">
        <v>94</v>
      </c>
      <c r="AQ402" s="11">
        <v>3</v>
      </c>
      <c r="AR402" s="11">
        <v>2</v>
      </c>
      <c r="AS402" s="12">
        <f t="shared" si="97"/>
        <v>44939.5</v>
      </c>
      <c r="AT402" s="11" t="s">
        <v>135</v>
      </c>
      <c r="AU402" s="9">
        <v>2.1629999999999998</v>
      </c>
      <c r="AV402" s="14">
        <v>25</v>
      </c>
      <c r="AW402" s="15" t="s">
        <v>1474</v>
      </c>
      <c r="AX402" s="16" t="s">
        <v>1513</v>
      </c>
      <c r="AY402" s="14">
        <v>63</v>
      </c>
      <c r="AZ402" s="11" t="s">
        <v>164</v>
      </c>
      <c r="BA402" s="17" t="str">
        <f t="shared" si="98"/>
        <v>25019000000084311163</v>
      </c>
      <c r="BB402" s="26">
        <f t="shared" si="100"/>
        <v>20</v>
      </c>
      <c r="BC402" s="19" t="s">
        <v>1514</v>
      </c>
      <c r="BD402" s="20" t="s">
        <v>566</v>
      </c>
      <c r="BF402" s="5"/>
      <c r="BG402" s="27">
        <v>99152968</v>
      </c>
      <c r="BH402" s="27">
        <v>50246971</v>
      </c>
      <c r="BI402" s="27"/>
      <c r="BJ402" t="s">
        <v>566</v>
      </c>
      <c r="BK402" s="11" t="str">
        <f t="shared" si="101"/>
        <v>A-</v>
      </c>
      <c r="BL402" s="11"/>
    </row>
    <row r="403" spans="1:64" x14ac:dyDescent="0.25">
      <c r="A403" s="3" t="s">
        <v>74</v>
      </c>
      <c r="B403" s="4">
        <v>402</v>
      </c>
      <c r="C403" s="3" t="s">
        <v>57</v>
      </c>
      <c r="D403" s="3" t="s">
        <v>7517</v>
      </c>
      <c r="E403" s="3" t="s">
        <v>7653</v>
      </c>
      <c r="F403" s="3"/>
      <c r="G403" s="3"/>
      <c r="H403" s="3"/>
      <c r="I403" s="3"/>
      <c r="J403" s="3"/>
      <c r="K403" s="3" t="s">
        <v>76</v>
      </c>
      <c r="L403" s="3" t="s">
        <v>77</v>
      </c>
      <c r="M403" s="3" t="s">
        <v>426</v>
      </c>
      <c r="N403" s="5">
        <v>44200</v>
      </c>
      <c r="P403" s="3">
        <f ca="1">IF(Y403="","",Y403-TODAY())</f>
        <v>-1246</v>
      </c>
      <c r="Q403" s="5">
        <v>44309</v>
      </c>
      <c r="R403" s="3" t="s">
        <v>133</v>
      </c>
      <c r="S403" s="3"/>
      <c r="T403" s="6" t="s">
        <v>317</v>
      </c>
      <c r="U403" s="3" t="str">
        <f t="shared" si="90"/>
        <v>Contractuel</v>
      </c>
      <c r="V403" s="5"/>
      <c r="W403" s="5"/>
      <c r="X403" s="5">
        <v>44201</v>
      </c>
      <c r="Y403" s="5">
        <v>44336</v>
      </c>
      <c r="Z403" s="5"/>
      <c r="AA403" s="3">
        <f t="shared" si="91"/>
        <v>1</v>
      </c>
      <c r="AB403" s="3">
        <f t="shared" si="92"/>
        <v>2021</v>
      </c>
      <c r="AC403" s="3">
        <f t="shared" si="93"/>
        <v>2025</v>
      </c>
      <c r="AD403" s="7">
        <f t="shared" ca="1" si="94"/>
        <v>3.786111111111111</v>
      </c>
      <c r="AE403" s="7" t="str">
        <f t="shared" ca="1" si="99"/>
        <v>&lt; 4</v>
      </c>
      <c r="AF403" s="5">
        <v>34123</v>
      </c>
      <c r="AG403" s="8">
        <f t="shared" ca="1" si="95"/>
        <v>31.394520547945206</v>
      </c>
      <c r="AH403" s="7" t="str">
        <f t="shared" ca="1" si="96"/>
        <v>&gt;25&lt; 35</v>
      </c>
      <c r="AI403" s="9"/>
      <c r="AJ403" s="10"/>
      <c r="AK403" s="9">
        <v>13614988</v>
      </c>
      <c r="AL403" s="5">
        <v>40774</v>
      </c>
      <c r="AM403" s="3" t="s">
        <v>64</v>
      </c>
      <c r="AN403" s="3" t="s">
        <v>94</v>
      </c>
      <c r="AQ403" s="11">
        <v>3</v>
      </c>
      <c r="AR403" s="11">
        <v>1</v>
      </c>
      <c r="AS403" s="12">
        <f t="shared" si="97"/>
        <v>44565.25</v>
      </c>
      <c r="AT403" s="11" t="s">
        <v>135</v>
      </c>
      <c r="AU403" s="9">
        <v>2.1629999999999998</v>
      </c>
      <c r="AV403" s="14" t="s">
        <v>79</v>
      </c>
      <c r="AW403" s="15">
        <v>50302</v>
      </c>
      <c r="AX403" s="16">
        <v>10054499116</v>
      </c>
      <c r="AY403" s="14">
        <v>47</v>
      </c>
      <c r="AZ403" s="11" t="s">
        <v>128</v>
      </c>
      <c r="BA403" s="17" t="str">
        <f t="shared" si="98"/>
        <v>04503021005449911647</v>
      </c>
      <c r="BB403" s="26">
        <f t="shared" si="100"/>
        <v>20</v>
      </c>
      <c r="BC403" s="19" t="s">
        <v>1515</v>
      </c>
      <c r="BD403" s="20" t="s">
        <v>233</v>
      </c>
      <c r="BF403" s="5"/>
      <c r="BG403" s="27">
        <v>27871670</v>
      </c>
      <c r="BH403" s="27">
        <v>50706413</v>
      </c>
      <c r="BI403" s="27"/>
      <c r="BJ403" t="s">
        <v>677</v>
      </c>
      <c r="BK403" s="11" t="str">
        <f t="shared" si="101"/>
        <v>-</v>
      </c>
      <c r="BL403" s="11"/>
    </row>
    <row r="404" spans="1:64" x14ac:dyDescent="0.25">
      <c r="A404" s="3" t="s">
        <v>74</v>
      </c>
      <c r="B404" s="4">
        <v>403</v>
      </c>
      <c r="C404" s="3" t="s">
        <v>57</v>
      </c>
      <c r="D404" s="3" t="s">
        <v>7654</v>
      </c>
      <c r="E404" s="3" t="s">
        <v>7655</v>
      </c>
      <c r="F404" s="3"/>
      <c r="G404" s="3"/>
      <c r="H404" s="3"/>
      <c r="I404" s="3"/>
      <c r="J404" s="3"/>
      <c r="K404" s="3" t="s">
        <v>59</v>
      </c>
      <c r="L404" s="3" t="s">
        <v>89</v>
      </c>
      <c r="M404" s="3" t="s">
        <v>1393</v>
      </c>
      <c r="N404" s="5">
        <v>44200</v>
      </c>
      <c r="P404" s="3">
        <f ca="1">IF(W404="","",W404-TODAY())</f>
        <v>-1021</v>
      </c>
      <c r="Q404" s="5">
        <v>44239</v>
      </c>
      <c r="R404" s="3" t="s">
        <v>90</v>
      </c>
      <c r="S404" s="3"/>
      <c r="T404" s="6" t="s">
        <v>131</v>
      </c>
      <c r="U404" s="3" t="str">
        <f t="shared" si="90"/>
        <v>Contractuel</v>
      </c>
      <c r="V404" s="5">
        <v>44200</v>
      </c>
      <c r="W404" s="5">
        <v>44561</v>
      </c>
      <c r="X404" s="5"/>
      <c r="Y404" s="5"/>
      <c r="Z404" s="5">
        <v>44200</v>
      </c>
      <c r="AA404" s="3">
        <f t="shared" si="91"/>
        <v>1</v>
      </c>
      <c r="AB404" s="3">
        <f t="shared" si="92"/>
        <v>2021</v>
      </c>
      <c r="AC404" s="3">
        <f t="shared" si="93"/>
        <v>2025</v>
      </c>
      <c r="AD404" s="7">
        <f t="shared" ca="1" si="94"/>
        <v>3.786111111111111</v>
      </c>
      <c r="AE404" s="7" t="str">
        <f t="shared" ca="1" si="99"/>
        <v>&lt; 4</v>
      </c>
      <c r="AF404" s="5">
        <v>34465</v>
      </c>
      <c r="AG404" s="8">
        <f t="shared" ca="1" si="95"/>
        <v>30.457534246575342</v>
      </c>
      <c r="AH404" s="7" t="str">
        <f t="shared" ca="1" si="96"/>
        <v>&gt;25&lt; 35</v>
      </c>
      <c r="AI404" s="9"/>
      <c r="AJ404" s="10"/>
      <c r="AK404" s="9" t="s">
        <v>1516</v>
      </c>
      <c r="AL404" s="5">
        <v>42173</v>
      </c>
      <c r="AM404" s="3" t="s">
        <v>64</v>
      </c>
      <c r="AN404" s="3" t="s">
        <v>94</v>
      </c>
      <c r="AQ404" s="11"/>
      <c r="AR404" s="11">
        <v>1</v>
      </c>
      <c r="AS404" s="12">
        <f t="shared" si="97"/>
        <v>44565.25</v>
      </c>
      <c r="AT404" s="11" t="s">
        <v>66</v>
      </c>
      <c r="AU404" s="9">
        <v>1500</v>
      </c>
      <c r="AV404" s="14" t="s">
        <v>67</v>
      </c>
      <c r="AW404" s="15" t="s">
        <v>1517</v>
      </c>
      <c r="AX404" s="16">
        <v>30940019347</v>
      </c>
      <c r="AY404" s="14">
        <v>75</v>
      </c>
      <c r="AZ404" s="11" t="s">
        <v>71</v>
      </c>
      <c r="BA404" s="17" t="str">
        <f t="shared" si="98"/>
        <v>08045013094001934775</v>
      </c>
      <c r="BB404" s="26">
        <f t="shared" si="100"/>
        <v>20</v>
      </c>
      <c r="BC404" s="19" t="s">
        <v>1518</v>
      </c>
      <c r="BD404" s="20" t="s">
        <v>73</v>
      </c>
      <c r="BF404" s="5"/>
      <c r="BG404" s="27">
        <v>52177113</v>
      </c>
      <c r="BH404" s="27"/>
      <c r="BI404" s="27"/>
      <c r="BK404" s="11" t="str">
        <f t="shared" si="101"/>
        <v>CADRE</v>
      </c>
      <c r="BL404" s="11"/>
    </row>
    <row r="405" spans="1:64" x14ac:dyDescent="0.25">
      <c r="A405" s="3" t="s">
        <v>74</v>
      </c>
      <c r="B405" s="4">
        <v>404</v>
      </c>
      <c r="C405" s="3" t="s">
        <v>87</v>
      </c>
      <c r="D405" s="3" t="s">
        <v>7525</v>
      </c>
      <c r="E405" s="3" t="s">
        <v>7491</v>
      </c>
      <c r="F405" s="3"/>
      <c r="G405" s="3"/>
      <c r="H405" s="3"/>
      <c r="I405" s="3"/>
      <c r="J405" s="3" t="s">
        <v>157</v>
      </c>
      <c r="K405" s="3" t="s">
        <v>123</v>
      </c>
      <c r="L405" s="3" t="s">
        <v>77</v>
      </c>
      <c r="M405" s="3" t="s">
        <v>158</v>
      </c>
      <c r="N405" s="5">
        <v>44200</v>
      </c>
      <c r="P405" s="3">
        <f ca="1">IF(W405="","",W405-TODAY())</f>
        <v>-962</v>
      </c>
      <c r="Q405" s="5">
        <v>44609</v>
      </c>
      <c r="R405" s="3" t="s">
        <v>133</v>
      </c>
      <c r="S405" s="3"/>
      <c r="T405" s="6" t="s">
        <v>131</v>
      </c>
      <c r="U405" s="3" t="str">
        <f t="shared" si="90"/>
        <v>Contractuel</v>
      </c>
      <c r="V405" s="5">
        <v>44562</v>
      </c>
      <c r="W405" s="5">
        <v>44620</v>
      </c>
      <c r="X405" s="5"/>
      <c r="Y405" s="5"/>
      <c r="Z405" s="5">
        <v>44200</v>
      </c>
      <c r="AA405" s="3">
        <f t="shared" si="91"/>
        <v>1</v>
      </c>
      <c r="AB405" s="3">
        <f t="shared" si="92"/>
        <v>2021</v>
      </c>
      <c r="AC405" s="3">
        <f t="shared" si="93"/>
        <v>2025</v>
      </c>
      <c r="AD405" s="7">
        <f t="shared" ca="1" si="94"/>
        <v>3.786111111111111</v>
      </c>
      <c r="AE405" s="7" t="str">
        <f t="shared" ca="1" si="99"/>
        <v>&lt; 4</v>
      </c>
      <c r="AF405" s="5">
        <v>32729</v>
      </c>
      <c r="AG405" s="8">
        <f t="shared" ca="1" si="95"/>
        <v>35.213698630136989</v>
      </c>
      <c r="AH405" s="7" t="str">
        <f t="shared" ca="1" si="96"/>
        <v>&gt;35&lt; 45</v>
      </c>
      <c r="AI405" s="9">
        <v>16601791</v>
      </c>
      <c r="AJ405" s="37" t="s">
        <v>179</v>
      </c>
      <c r="AK405" s="9" t="s">
        <v>1519</v>
      </c>
      <c r="AL405" s="5">
        <v>43463</v>
      </c>
      <c r="AM405" s="3" t="s">
        <v>93</v>
      </c>
      <c r="AN405" s="3" t="s">
        <v>94</v>
      </c>
      <c r="AQ405" s="11">
        <v>3</v>
      </c>
      <c r="AR405" s="11">
        <v>1</v>
      </c>
      <c r="AS405" s="12">
        <f t="shared" si="97"/>
        <v>44565.25</v>
      </c>
      <c r="AT405" s="11" t="s">
        <v>135</v>
      </c>
      <c r="AU405" s="9">
        <v>3.1930000000000001</v>
      </c>
      <c r="AV405" s="14" t="s">
        <v>195</v>
      </c>
      <c r="AW405" s="15">
        <v>20600</v>
      </c>
      <c r="AX405" s="16" t="s">
        <v>1520</v>
      </c>
      <c r="AY405" s="14" t="s">
        <v>531</v>
      </c>
      <c r="AZ405" s="11" t="s">
        <v>171</v>
      </c>
      <c r="BA405" s="17" t="str">
        <f t="shared" si="98"/>
        <v>17206000000196977593</v>
      </c>
      <c r="BB405" s="26">
        <f t="shared" si="100"/>
        <v>20</v>
      </c>
      <c r="BC405" s="19" t="s">
        <v>1521</v>
      </c>
      <c r="BD405" s="20"/>
      <c r="BF405" s="5"/>
      <c r="BG405" s="27">
        <v>97994347</v>
      </c>
      <c r="BH405" s="27">
        <v>56701611</v>
      </c>
      <c r="BI405" s="27"/>
      <c r="BJ405" t="s">
        <v>1501</v>
      </c>
      <c r="BK405" s="11" t="str">
        <f t="shared" si="101"/>
        <v>A-</v>
      </c>
      <c r="BL405" s="11"/>
    </row>
    <row r="406" spans="1:64" x14ac:dyDescent="0.25">
      <c r="A406" s="3" t="s">
        <v>74</v>
      </c>
      <c r="B406" s="4">
        <v>405</v>
      </c>
      <c r="C406" s="3" t="s">
        <v>87</v>
      </c>
      <c r="D406" s="3" t="s">
        <v>7656</v>
      </c>
      <c r="E406" s="3" t="s">
        <v>7186</v>
      </c>
      <c r="F406" s="3"/>
      <c r="G406" s="3"/>
      <c r="H406" s="3"/>
      <c r="I406" s="3"/>
      <c r="J406" s="3"/>
      <c r="K406" s="3" t="s">
        <v>76</v>
      </c>
      <c r="L406" s="3" t="s">
        <v>77</v>
      </c>
      <c r="M406" s="3" t="s">
        <v>426</v>
      </c>
      <c r="N406" s="5">
        <v>44201</v>
      </c>
      <c r="P406" s="3">
        <f ca="1">IF(Y406="","",Y406-TODAY())</f>
        <v>-1017</v>
      </c>
      <c r="Q406" s="5">
        <v>44232</v>
      </c>
      <c r="R406" s="3" t="s">
        <v>133</v>
      </c>
      <c r="S406" s="3"/>
      <c r="T406" s="6" t="s">
        <v>317</v>
      </c>
      <c r="U406" s="3" t="str">
        <f t="shared" si="90"/>
        <v>Contractuel</v>
      </c>
      <c r="V406" s="5"/>
      <c r="W406" s="5"/>
      <c r="X406" s="5">
        <v>44201</v>
      </c>
      <c r="Y406" s="5">
        <v>44565</v>
      </c>
      <c r="Z406" s="5"/>
      <c r="AA406" s="3">
        <f t="shared" si="91"/>
        <v>1</v>
      </c>
      <c r="AB406" s="3">
        <f t="shared" si="92"/>
        <v>2021</v>
      </c>
      <c r="AC406" s="3">
        <f t="shared" si="93"/>
        <v>2025</v>
      </c>
      <c r="AD406" s="7">
        <f t="shared" ca="1" si="94"/>
        <v>3.7833333333333332</v>
      </c>
      <c r="AE406" s="7" t="str">
        <f t="shared" ca="1" si="99"/>
        <v>&lt; 4</v>
      </c>
      <c r="AF406" s="5">
        <v>34956</v>
      </c>
      <c r="AG406" s="8">
        <f t="shared" ca="1" si="95"/>
        <v>29.112328767123287</v>
      </c>
      <c r="AH406" s="7" t="str">
        <f t="shared" ca="1" si="96"/>
        <v>&gt;25&lt; 35</v>
      </c>
      <c r="AI406" s="9"/>
      <c r="AJ406" s="10"/>
      <c r="AK406" s="9">
        <v>14352565</v>
      </c>
      <c r="AL406" s="5">
        <v>42304</v>
      </c>
      <c r="AM406" s="3" t="s">
        <v>93</v>
      </c>
      <c r="AN406" s="3" t="s">
        <v>94</v>
      </c>
      <c r="AQ406" s="11">
        <v>3</v>
      </c>
      <c r="AR406" s="11">
        <v>1</v>
      </c>
      <c r="AS406" s="12">
        <f t="shared" si="97"/>
        <v>44566.25</v>
      </c>
      <c r="AT406" s="11" t="s">
        <v>135</v>
      </c>
      <c r="AU406" s="9">
        <v>2.1629999999999998</v>
      </c>
      <c r="AV406" s="14">
        <v>17</v>
      </c>
      <c r="AW406" s="15" t="s">
        <v>169</v>
      </c>
      <c r="AX406" s="16" t="s">
        <v>1522</v>
      </c>
      <c r="AY406" s="14">
        <v>27</v>
      </c>
      <c r="AZ406" s="11" t="s">
        <v>171</v>
      </c>
      <c r="BA406" s="17" t="str">
        <f t="shared" si="98"/>
        <v>17001000000299195427</v>
      </c>
      <c r="BB406" s="26">
        <f t="shared" si="100"/>
        <v>20</v>
      </c>
      <c r="BC406" s="19" t="s">
        <v>1523</v>
      </c>
      <c r="BD406" s="20" t="s">
        <v>277</v>
      </c>
      <c r="BF406" s="5"/>
      <c r="BG406" s="27">
        <v>58618044</v>
      </c>
      <c r="BH406" s="27">
        <v>97441955</v>
      </c>
      <c r="BI406" s="27"/>
      <c r="BJ406" t="s">
        <v>642</v>
      </c>
      <c r="BK406" s="11" t="str">
        <f t="shared" si="101"/>
        <v>-</v>
      </c>
      <c r="BL406" s="11"/>
    </row>
    <row r="407" spans="1:64" x14ac:dyDescent="0.25">
      <c r="A407" s="3" t="s">
        <v>74</v>
      </c>
      <c r="B407" s="4">
        <v>406</v>
      </c>
      <c r="C407" s="3" t="s">
        <v>87</v>
      </c>
      <c r="D407" s="3" t="s">
        <v>7656</v>
      </c>
      <c r="E407" s="3" t="s">
        <v>7233</v>
      </c>
      <c r="F407" s="3"/>
      <c r="G407" s="3"/>
      <c r="H407" s="3"/>
      <c r="I407" s="3"/>
      <c r="J407" s="3"/>
      <c r="K407" s="3" t="s">
        <v>76</v>
      </c>
      <c r="L407" s="3" t="s">
        <v>77</v>
      </c>
      <c r="M407" s="3" t="s">
        <v>426</v>
      </c>
      <c r="N407" s="5">
        <v>44201</v>
      </c>
      <c r="P407" s="3">
        <f ca="1">IF(Y407="","",Y407-TODAY())</f>
        <v>-1017</v>
      </c>
      <c r="Q407" s="5">
        <v>44228</v>
      </c>
      <c r="R407" s="3" t="s">
        <v>133</v>
      </c>
      <c r="S407" s="3"/>
      <c r="T407" s="6" t="s">
        <v>317</v>
      </c>
      <c r="U407" s="3" t="str">
        <f t="shared" si="90"/>
        <v>Contractuel</v>
      </c>
      <c r="V407" s="5"/>
      <c r="W407" s="5"/>
      <c r="X407" s="5">
        <v>44201</v>
      </c>
      <c r="Y407" s="5">
        <v>44565</v>
      </c>
      <c r="Z407" s="5"/>
      <c r="AA407" s="3">
        <f t="shared" si="91"/>
        <v>1</v>
      </c>
      <c r="AB407" s="3">
        <f t="shared" si="92"/>
        <v>2021</v>
      </c>
      <c r="AC407" s="3">
        <f t="shared" si="93"/>
        <v>2025</v>
      </c>
      <c r="AD407" s="7">
        <f t="shared" ca="1" si="94"/>
        <v>3.7833333333333332</v>
      </c>
      <c r="AE407" s="7" t="str">
        <f t="shared" ca="1" si="99"/>
        <v>&lt; 4</v>
      </c>
      <c r="AF407" s="5">
        <v>34151</v>
      </c>
      <c r="AG407" s="8">
        <f t="shared" ca="1" si="95"/>
        <v>31.317808219178083</v>
      </c>
      <c r="AH407" s="7" t="str">
        <f t="shared" ca="1" si="96"/>
        <v>&gt;25&lt; 35</v>
      </c>
      <c r="AI407" s="9"/>
      <c r="AJ407" s="10"/>
      <c r="AK407" s="9" t="s">
        <v>1524</v>
      </c>
      <c r="AL407" s="5">
        <v>42412</v>
      </c>
      <c r="AM407" s="3" t="s">
        <v>93</v>
      </c>
      <c r="AN407" s="3" t="s">
        <v>94</v>
      </c>
      <c r="AQ407" s="11">
        <v>3</v>
      </c>
      <c r="AR407" s="11">
        <v>1</v>
      </c>
      <c r="AS407" s="12">
        <f t="shared" si="97"/>
        <v>44566.25</v>
      </c>
      <c r="AT407" s="11" t="s">
        <v>135</v>
      </c>
      <c r="AU407" s="9">
        <v>2.1629999999999998</v>
      </c>
      <c r="AV407" s="14">
        <v>17</v>
      </c>
      <c r="AW407" s="15" t="s">
        <v>169</v>
      </c>
      <c r="AX407" s="16" t="s">
        <v>1525</v>
      </c>
      <c r="AY407" s="14">
        <v>42</v>
      </c>
      <c r="AZ407" s="11" t="s">
        <v>171</v>
      </c>
      <c r="BA407" s="17" t="str">
        <f t="shared" si="98"/>
        <v>17001000000299194942</v>
      </c>
      <c r="BB407" s="26">
        <f t="shared" si="100"/>
        <v>20</v>
      </c>
      <c r="BC407" s="19" t="s">
        <v>1526</v>
      </c>
      <c r="BD407" s="20" t="s">
        <v>277</v>
      </c>
      <c r="BF407" s="5"/>
      <c r="BG407" s="27">
        <v>56530566</v>
      </c>
      <c r="BH407" s="27">
        <v>22976126</v>
      </c>
      <c r="BI407" s="27"/>
      <c r="BJ407" t="s">
        <v>642</v>
      </c>
      <c r="BK407" s="11" t="str">
        <f t="shared" si="101"/>
        <v>-</v>
      </c>
      <c r="BL407" s="11"/>
    </row>
    <row r="408" spans="1:64" x14ac:dyDescent="0.25">
      <c r="A408" s="3" t="s">
        <v>74</v>
      </c>
      <c r="B408" s="4">
        <v>407</v>
      </c>
      <c r="C408" s="3" t="s">
        <v>87</v>
      </c>
      <c r="D408" s="3" t="s">
        <v>7333</v>
      </c>
      <c r="E408" s="3" t="s">
        <v>7212</v>
      </c>
      <c r="F408" s="3"/>
      <c r="G408" s="3"/>
      <c r="H408" s="3"/>
      <c r="I408" s="3"/>
      <c r="J408" s="3" t="s">
        <v>157</v>
      </c>
      <c r="K408" s="3" t="s">
        <v>76</v>
      </c>
      <c r="L408" s="3" t="s">
        <v>77</v>
      </c>
      <c r="M408" s="3" t="s">
        <v>426</v>
      </c>
      <c r="N408" s="5">
        <v>44201</v>
      </c>
      <c r="P408" s="3">
        <f ca="1">IF(Y408="","",Y408-TODAY())</f>
        <v>-1080</v>
      </c>
      <c r="Q408" s="5">
        <v>44413</v>
      </c>
      <c r="R408" s="3" t="s">
        <v>296</v>
      </c>
      <c r="S408" s="3"/>
      <c r="T408" s="6" t="s">
        <v>317</v>
      </c>
      <c r="U408" s="3" t="str">
        <f t="shared" si="90"/>
        <v>Contractuel</v>
      </c>
      <c r="V408" s="5"/>
      <c r="W408" s="5"/>
      <c r="X408" s="5">
        <v>44201</v>
      </c>
      <c r="Y408" s="5">
        <v>44502</v>
      </c>
      <c r="Z408" s="5"/>
      <c r="AA408" s="3">
        <f t="shared" si="91"/>
        <v>1</v>
      </c>
      <c r="AB408" s="3">
        <f t="shared" si="92"/>
        <v>2021</v>
      </c>
      <c r="AC408" s="3">
        <f t="shared" si="93"/>
        <v>2025</v>
      </c>
      <c r="AD408" s="7">
        <f t="shared" ca="1" si="94"/>
        <v>3.7833333333333332</v>
      </c>
      <c r="AE408" s="7" t="str">
        <f t="shared" ca="1" si="99"/>
        <v>&lt; 4</v>
      </c>
      <c r="AF408" s="5">
        <v>34443</v>
      </c>
      <c r="AG408" s="8">
        <f t="shared" ca="1" si="95"/>
        <v>30.517808219178082</v>
      </c>
      <c r="AH408" s="7" t="str">
        <f t="shared" ca="1" si="96"/>
        <v>&gt;25&lt; 35</v>
      </c>
      <c r="AI408" s="9"/>
      <c r="AJ408" s="10"/>
      <c r="AK408" s="9" t="s">
        <v>1527</v>
      </c>
      <c r="AL408" s="5">
        <v>41436</v>
      </c>
      <c r="AM408" s="3" t="s">
        <v>93</v>
      </c>
      <c r="AN408" s="3" t="s">
        <v>94</v>
      </c>
      <c r="AQ408" s="11">
        <v>3</v>
      </c>
      <c r="AR408" s="11">
        <v>1</v>
      </c>
      <c r="AS408" s="12">
        <f t="shared" si="97"/>
        <v>44566.25</v>
      </c>
      <c r="AT408" s="11" t="s">
        <v>135</v>
      </c>
      <c r="AU408" s="9">
        <v>2.1629999999999998</v>
      </c>
      <c r="AV408" s="14">
        <v>17</v>
      </c>
      <c r="AW408" s="15" t="s">
        <v>169</v>
      </c>
      <c r="AX408" s="16" t="s">
        <v>1528</v>
      </c>
      <c r="AY408" s="14">
        <v>60</v>
      </c>
      <c r="AZ408" s="11" t="s">
        <v>171</v>
      </c>
      <c r="BA408" s="17" t="str">
        <f t="shared" si="98"/>
        <v>17001000000251383060</v>
      </c>
      <c r="BB408" s="26">
        <f t="shared" si="100"/>
        <v>20</v>
      </c>
      <c r="BC408" s="19" t="s">
        <v>1529</v>
      </c>
      <c r="BD408" s="20" t="s">
        <v>277</v>
      </c>
      <c r="BF408" s="5"/>
      <c r="BG408" s="27">
        <v>53286373</v>
      </c>
      <c r="BH408" s="27">
        <v>96225897</v>
      </c>
      <c r="BI408" s="27"/>
      <c r="BJ408" t="s">
        <v>300</v>
      </c>
      <c r="BK408" s="11" t="str">
        <f t="shared" si="101"/>
        <v>A-</v>
      </c>
      <c r="BL408" s="11"/>
    </row>
    <row r="409" spans="1:64" x14ac:dyDescent="0.25">
      <c r="A409" s="3" t="s">
        <v>74</v>
      </c>
      <c r="B409" s="4">
        <v>408</v>
      </c>
      <c r="C409" s="3" t="s">
        <v>140</v>
      </c>
      <c r="D409" s="3" t="s">
        <v>7282</v>
      </c>
      <c r="E409" s="3" t="s">
        <v>7332</v>
      </c>
      <c r="F409" s="3"/>
      <c r="G409" s="3"/>
      <c r="H409" s="3"/>
      <c r="I409" s="3"/>
      <c r="J409" s="3" t="s">
        <v>157</v>
      </c>
      <c r="K409" s="3" t="s">
        <v>123</v>
      </c>
      <c r="L409" s="3" t="s">
        <v>77</v>
      </c>
      <c r="M409" s="3" t="s">
        <v>158</v>
      </c>
      <c r="N409" s="5">
        <v>44201</v>
      </c>
      <c r="O409" t="str">
        <f ca="1">IF(AD409&gt;=4,IF(T409="CDD","OK",""),"")</f>
        <v/>
      </c>
      <c r="P409" s="3">
        <f t="shared" ref="P409:P421" ca="1" si="103">IF(W409="","",W409-TODAY())</f>
        <v>-1327</v>
      </c>
      <c r="Q409" s="5">
        <v>44207</v>
      </c>
      <c r="R409" s="3" t="s">
        <v>296</v>
      </c>
      <c r="S409" s="3"/>
      <c r="T409" s="6" t="s">
        <v>131</v>
      </c>
      <c r="U409" s="3" t="str">
        <f t="shared" si="90"/>
        <v>Contractuel</v>
      </c>
      <c r="V409" s="5">
        <v>44201</v>
      </c>
      <c r="W409" s="5">
        <v>44255</v>
      </c>
      <c r="X409" s="5"/>
      <c r="Y409" s="5"/>
      <c r="Z409" s="5">
        <v>44201</v>
      </c>
      <c r="AA409" s="3">
        <f t="shared" si="91"/>
        <v>1</v>
      </c>
      <c r="AB409" s="3">
        <f t="shared" si="92"/>
        <v>2021</v>
      </c>
      <c r="AC409" s="3">
        <f t="shared" si="93"/>
        <v>2025</v>
      </c>
      <c r="AD409" s="7">
        <f t="shared" ca="1" si="94"/>
        <v>3.7833333333333332</v>
      </c>
      <c r="AE409" s="7" t="str">
        <f t="shared" ca="1" si="99"/>
        <v>&lt; 4</v>
      </c>
      <c r="AF409" s="5">
        <v>29003</v>
      </c>
      <c r="AG409" s="8">
        <f t="shared" ca="1" si="95"/>
        <v>45.421917808219177</v>
      </c>
      <c r="AH409" s="7" t="str">
        <f t="shared" ca="1" si="96"/>
        <v>&gt;45&lt; 55</v>
      </c>
      <c r="AI409" s="9">
        <v>12143726</v>
      </c>
      <c r="AJ409" s="10" t="s">
        <v>126</v>
      </c>
      <c r="AK409" s="9" t="s">
        <v>908</v>
      </c>
      <c r="AL409" s="5">
        <v>39157</v>
      </c>
      <c r="AM409" s="3" t="s">
        <v>93</v>
      </c>
      <c r="AN409" s="3" t="s">
        <v>65</v>
      </c>
      <c r="AO409">
        <v>3</v>
      </c>
      <c r="AQ409" s="11">
        <v>3</v>
      </c>
      <c r="AR409" s="11">
        <v>1</v>
      </c>
      <c r="AS409" s="12">
        <f t="shared" si="97"/>
        <v>44566.25</v>
      </c>
      <c r="AT409" s="11" t="s">
        <v>135</v>
      </c>
      <c r="AU409" s="9">
        <v>3.1930000000000001</v>
      </c>
      <c r="AV409" s="14" t="s">
        <v>126</v>
      </c>
      <c r="AW409" s="15" t="s">
        <v>909</v>
      </c>
      <c r="AX409" s="16">
        <v>34105512060</v>
      </c>
      <c r="AY409" s="14">
        <v>80</v>
      </c>
      <c r="AZ409" s="11" t="s">
        <v>145</v>
      </c>
      <c r="BA409" s="17" t="str">
        <f t="shared" si="98"/>
        <v>07076013410551206080</v>
      </c>
      <c r="BB409" s="26">
        <f t="shared" si="100"/>
        <v>20</v>
      </c>
      <c r="BC409" s="19" t="s">
        <v>910</v>
      </c>
      <c r="BD409" s="20"/>
      <c r="BF409" s="5"/>
      <c r="BG409" s="27">
        <v>53900501</v>
      </c>
      <c r="BH409" s="27">
        <v>52813780</v>
      </c>
      <c r="BI409" s="27"/>
      <c r="BJ409" t="s">
        <v>642</v>
      </c>
      <c r="BK409" s="11" t="str">
        <f t="shared" si="101"/>
        <v>A-</v>
      </c>
      <c r="BL409" s="11"/>
    </row>
    <row r="410" spans="1:64" x14ac:dyDescent="0.25">
      <c r="A410" s="3" t="s">
        <v>74</v>
      </c>
      <c r="B410" s="4">
        <v>409</v>
      </c>
      <c r="C410" s="3" t="s">
        <v>87</v>
      </c>
      <c r="D410" s="3" t="s">
        <v>7309</v>
      </c>
      <c r="E410" s="3" t="s">
        <v>7391</v>
      </c>
      <c r="F410" s="3"/>
      <c r="G410" s="3"/>
      <c r="H410" s="3"/>
      <c r="I410" s="3"/>
      <c r="J410" s="3" t="s">
        <v>157</v>
      </c>
      <c r="K410" s="3" t="s">
        <v>123</v>
      </c>
      <c r="L410" s="3" t="s">
        <v>77</v>
      </c>
      <c r="M410" s="3" t="s">
        <v>158</v>
      </c>
      <c r="N410" s="5">
        <v>44201</v>
      </c>
      <c r="O410" t="str">
        <f ca="1">IF(AD410&gt;=4,IF(T410="CDD","OK",""),"")</f>
        <v/>
      </c>
      <c r="P410" s="3">
        <f t="shared" ca="1" si="103"/>
        <v>-717</v>
      </c>
      <c r="Q410" s="5">
        <v>44821</v>
      </c>
      <c r="R410" s="3" t="s">
        <v>1530</v>
      </c>
      <c r="S410" s="3"/>
      <c r="T410" s="6" t="s">
        <v>131</v>
      </c>
      <c r="U410" s="3" t="str">
        <f t="shared" si="90"/>
        <v>Contractuel</v>
      </c>
      <c r="V410" s="5">
        <v>44805</v>
      </c>
      <c r="W410" s="5">
        <v>44865</v>
      </c>
      <c r="X410" s="5"/>
      <c r="Y410" s="5"/>
      <c r="Z410" s="5">
        <v>44201</v>
      </c>
      <c r="AA410" s="3">
        <f t="shared" si="91"/>
        <v>1</v>
      </c>
      <c r="AB410" s="3">
        <f t="shared" si="92"/>
        <v>2021</v>
      </c>
      <c r="AC410" s="3">
        <f t="shared" si="93"/>
        <v>2025</v>
      </c>
      <c r="AD410" s="7">
        <f t="shared" ca="1" si="94"/>
        <v>3.7833333333333332</v>
      </c>
      <c r="AE410" s="7" t="str">
        <f t="shared" ca="1" si="99"/>
        <v>&lt; 4</v>
      </c>
      <c r="AF410" s="5">
        <v>36007</v>
      </c>
      <c r="AG410" s="8">
        <f t="shared" ca="1" si="95"/>
        <v>26.232876712328768</v>
      </c>
      <c r="AH410" s="7" t="str">
        <f t="shared" ca="1" si="96"/>
        <v>&gt;25&lt; 35</v>
      </c>
      <c r="AI410" s="9">
        <v>17284536</v>
      </c>
      <c r="AJ410" s="10" t="s">
        <v>79</v>
      </c>
      <c r="AK410" s="9">
        <v>13639493</v>
      </c>
      <c r="AL410" s="5">
        <v>42682</v>
      </c>
      <c r="AM410" s="3" t="s">
        <v>93</v>
      </c>
      <c r="AN410" s="3" t="s">
        <v>94</v>
      </c>
      <c r="AQ410" s="11">
        <v>3</v>
      </c>
      <c r="AR410" s="11">
        <v>2</v>
      </c>
      <c r="AS410" s="12">
        <f t="shared" si="97"/>
        <v>44931.5</v>
      </c>
      <c r="AT410" s="11" t="s">
        <v>135</v>
      </c>
      <c r="AU410" s="9">
        <v>3.3159999999999998</v>
      </c>
      <c r="AV410" s="14" t="s">
        <v>126</v>
      </c>
      <c r="AW410" s="15" t="s">
        <v>664</v>
      </c>
      <c r="AX410" s="16" t="s">
        <v>1531</v>
      </c>
      <c r="AY410" s="14" t="s">
        <v>500</v>
      </c>
      <c r="AZ410" s="11" t="s">
        <v>145</v>
      </c>
      <c r="BA410" s="17" t="str">
        <f t="shared" si="98"/>
        <v>07077013510552315710</v>
      </c>
      <c r="BB410" s="26">
        <f t="shared" si="100"/>
        <v>20</v>
      </c>
      <c r="BC410" s="19" t="s">
        <v>665</v>
      </c>
      <c r="BD410" s="20" t="s">
        <v>446</v>
      </c>
      <c r="BF410" s="5"/>
      <c r="BG410" s="27">
        <v>58853899</v>
      </c>
      <c r="BH410" s="27">
        <v>96112346</v>
      </c>
      <c r="BI410" s="27"/>
      <c r="BJ410" t="s">
        <v>1532</v>
      </c>
      <c r="BK410" s="11" t="str">
        <f t="shared" si="101"/>
        <v>A-</v>
      </c>
      <c r="BL410" s="11"/>
    </row>
    <row r="411" spans="1:64" x14ac:dyDescent="0.25">
      <c r="A411" s="3" t="s">
        <v>56</v>
      </c>
      <c r="B411" s="4">
        <v>410</v>
      </c>
      <c r="C411" s="3" t="s">
        <v>57</v>
      </c>
      <c r="D411" s="3" t="s">
        <v>7380</v>
      </c>
      <c r="E411" s="3" t="s">
        <v>7381</v>
      </c>
      <c r="F411" s="3"/>
      <c r="G411" s="3"/>
      <c r="H411" s="3"/>
      <c r="I411" s="3" t="s">
        <v>467</v>
      </c>
      <c r="J411" s="3" t="s">
        <v>157</v>
      </c>
      <c r="K411" s="3" t="s">
        <v>123</v>
      </c>
      <c r="L411" s="3" t="s">
        <v>77</v>
      </c>
      <c r="M411" s="3" t="s">
        <v>132</v>
      </c>
      <c r="N411" s="5">
        <v>44203</v>
      </c>
      <c r="O411" t="str">
        <f ca="1">IF(AD411&gt;=4,IF(T411="CDD","OK",""),"")</f>
        <v/>
      </c>
      <c r="P411" s="3">
        <f t="shared" ca="1" si="103"/>
        <v>-47</v>
      </c>
      <c r="Q411" s="5"/>
      <c r="R411" s="3"/>
      <c r="S411" s="3"/>
      <c r="T411" s="6" t="s">
        <v>131</v>
      </c>
      <c r="U411" s="3" t="str">
        <f t="shared" si="90"/>
        <v>Contractuel</v>
      </c>
      <c r="V411" s="5">
        <v>45505</v>
      </c>
      <c r="W411" s="5">
        <f>VLOOKUP(B411,[1]base!$A:$V,22,0)</f>
        <v>45535</v>
      </c>
      <c r="X411" s="5"/>
      <c r="Y411" s="5"/>
      <c r="Z411" s="5">
        <v>44203</v>
      </c>
      <c r="AA411" s="3">
        <f t="shared" si="91"/>
        <v>1</v>
      </c>
      <c r="AB411" s="3">
        <f t="shared" si="92"/>
        <v>2021</v>
      </c>
      <c r="AC411" s="3">
        <f t="shared" si="93"/>
        <v>2025</v>
      </c>
      <c r="AD411" s="7">
        <f t="shared" ca="1" si="94"/>
        <v>3.7777777777777777</v>
      </c>
      <c r="AE411" s="7" t="str">
        <f t="shared" ca="1" si="99"/>
        <v>&lt; 4</v>
      </c>
      <c r="AF411" s="5">
        <v>30432</v>
      </c>
      <c r="AG411" s="8">
        <f t="shared" ca="1" si="95"/>
        <v>41.506849315068493</v>
      </c>
      <c r="AH411" s="7" t="str">
        <f t="shared" ca="1" si="96"/>
        <v>&gt;35&lt; 45</v>
      </c>
      <c r="AI411" s="9">
        <v>16066020</v>
      </c>
      <c r="AJ411" s="10" t="s">
        <v>141</v>
      </c>
      <c r="AK411" s="9" t="s">
        <v>639</v>
      </c>
      <c r="AL411" s="5">
        <v>40926</v>
      </c>
      <c r="AM411" s="3" t="s">
        <v>64</v>
      </c>
      <c r="AN411" s="3" t="s">
        <v>65</v>
      </c>
      <c r="AQ411">
        <v>3</v>
      </c>
      <c r="AR411" s="11">
        <v>3</v>
      </c>
      <c r="AS411" s="12">
        <f t="shared" si="97"/>
        <v>45298.75</v>
      </c>
      <c r="AT411" s="11" t="s">
        <v>135</v>
      </c>
      <c r="AU411" s="9">
        <v>3.3159999999999998</v>
      </c>
      <c r="AV411" s="14" t="s">
        <v>195</v>
      </c>
      <c r="AW411" s="15" t="s">
        <v>169</v>
      </c>
      <c r="AX411" s="16" t="s">
        <v>640</v>
      </c>
      <c r="AY411" s="14" t="s">
        <v>1533</v>
      </c>
      <c r="AZ411" s="11" t="s">
        <v>171</v>
      </c>
      <c r="BA411" s="17" t="str">
        <f t="shared" si="98"/>
        <v>17001000000289868392</v>
      </c>
      <c r="BB411" s="26">
        <f t="shared" si="100"/>
        <v>20</v>
      </c>
      <c r="BC411" s="19" t="s">
        <v>641</v>
      </c>
      <c r="BD411" s="20" t="s">
        <v>277</v>
      </c>
      <c r="BF411" s="5"/>
      <c r="BG411" s="27">
        <v>29586541</v>
      </c>
      <c r="BH411" s="27">
        <v>28584370</v>
      </c>
      <c r="BI411" s="27"/>
      <c r="BJ411" t="s">
        <v>244</v>
      </c>
      <c r="BK411" s="11" t="str">
        <f t="shared" si="101"/>
        <v>A-</v>
      </c>
      <c r="BL411" s="11" t="s">
        <v>245</v>
      </c>
    </row>
    <row r="412" spans="1:64" x14ac:dyDescent="0.25">
      <c r="A412" s="3" t="s">
        <v>56</v>
      </c>
      <c r="B412" s="4">
        <v>411</v>
      </c>
      <c r="C412" s="3" t="s">
        <v>57</v>
      </c>
      <c r="D412" s="3" t="s">
        <v>7657</v>
      </c>
      <c r="E412" s="3" t="s">
        <v>7658</v>
      </c>
      <c r="F412" s="3"/>
      <c r="G412" s="3"/>
      <c r="H412" s="3"/>
      <c r="I412" s="3"/>
      <c r="J412" s="3"/>
      <c r="K412" s="3" t="s">
        <v>59</v>
      </c>
      <c r="L412" s="3" t="s">
        <v>89</v>
      </c>
      <c r="M412" s="3" t="s">
        <v>125</v>
      </c>
      <c r="N412" s="5">
        <v>44214</v>
      </c>
      <c r="P412" s="3" t="str">
        <f t="shared" ca="1" si="103"/>
        <v/>
      </c>
      <c r="Q412" s="5"/>
      <c r="R412" s="3"/>
      <c r="S412" s="3"/>
      <c r="T412" s="6" t="s">
        <v>61</v>
      </c>
      <c r="U412" s="3" t="str">
        <f t="shared" si="90"/>
        <v>Titulaire</v>
      </c>
      <c r="V412" s="5"/>
      <c r="W412" s="5"/>
      <c r="X412" s="5"/>
      <c r="Y412" s="5"/>
      <c r="Z412" s="5">
        <v>44214</v>
      </c>
      <c r="AA412" s="3">
        <f t="shared" si="91"/>
        <v>1</v>
      </c>
      <c r="AB412" s="3">
        <f t="shared" si="92"/>
        <v>2021</v>
      </c>
      <c r="AC412" s="3">
        <f t="shared" si="93"/>
        <v>2025</v>
      </c>
      <c r="AD412" s="7">
        <f t="shared" ca="1" si="94"/>
        <v>3.7472222222222222</v>
      </c>
      <c r="AE412" s="7" t="str">
        <f t="shared" ca="1" si="99"/>
        <v>&lt; 4</v>
      </c>
      <c r="AF412" s="5">
        <v>28740</v>
      </c>
      <c r="AG412" s="8">
        <f t="shared" ca="1" si="95"/>
        <v>46.142465753424659</v>
      </c>
      <c r="AH412" s="7" t="str">
        <f t="shared" ca="1" si="96"/>
        <v>&gt;45&lt; 55</v>
      </c>
      <c r="AI412" s="9">
        <v>12946114</v>
      </c>
      <c r="AJ412" s="10" t="s">
        <v>70</v>
      </c>
      <c r="AK412" s="9" t="s">
        <v>1534</v>
      </c>
      <c r="AL412" s="5">
        <v>43206</v>
      </c>
      <c r="AM412" s="3" t="s">
        <v>64</v>
      </c>
      <c r="AN412" s="3" t="s">
        <v>65</v>
      </c>
      <c r="AO412">
        <v>2</v>
      </c>
      <c r="AQ412">
        <v>14</v>
      </c>
      <c r="AR412" s="11">
        <v>3</v>
      </c>
      <c r="AS412" s="12">
        <f t="shared" si="97"/>
        <v>45309.75</v>
      </c>
      <c r="AT412" s="11" t="s">
        <v>66</v>
      </c>
      <c r="AU412" s="9">
        <v>1800</v>
      </c>
      <c r="AV412" s="14" t="s">
        <v>161</v>
      </c>
      <c r="AW412" s="15" t="s">
        <v>1535</v>
      </c>
      <c r="AX412" s="16" t="s">
        <v>1536</v>
      </c>
      <c r="AY412" s="14" t="s">
        <v>1161</v>
      </c>
      <c r="AZ412" s="11" t="s">
        <v>164</v>
      </c>
      <c r="BA412" s="17" t="str">
        <f t="shared" si="98"/>
        <v>25133000000085824471</v>
      </c>
      <c r="BB412" s="26">
        <f t="shared" si="100"/>
        <v>20</v>
      </c>
      <c r="BC412" s="19" t="s">
        <v>1537</v>
      </c>
      <c r="BD412" s="20" t="s">
        <v>277</v>
      </c>
      <c r="BE412">
        <v>1124</v>
      </c>
      <c r="BF412" s="5"/>
      <c r="BG412" s="27">
        <v>23342322</v>
      </c>
      <c r="BH412" s="27"/>
      <c r="BI412" s="27">
        <v>98139387</v>
      </c>
      <c r="BK412" s="11" t="str">
        <f t="shared" si="101"/>
        <v>CADRE</v>
      </c>
      <c r="BL412" s="11"/>
    </row>
    <row r="413" spans="1:64" x14ac:dyDescent="0.25">
      <c r="A413" s="3" t="s">
        <v>74</v>
      </c>
      <c r="B413" s="4">
        <v>412</v>
      </c>
      <c r="C413" s="3" t="s">
        <v>87</v>
      </c>
      <c r="D413" s="3" t="s">
        <v>7289</v>
      </c>
      <c r="E413" s="3" t="s">
        <v>7659</v>
      </c>
      <c r="F413" s="3"/>
      <c r="G413" s="3"/>
      <c r="H413" s="3"/>
      <c r="I413" s="3"/>
      <c r="J413" s="3" t="s">
        <v>157</v>
      </c>
      <c r="K413" s="3" t="s">
        <v>123</v>
      </c>
      <c r="L413" s="3" t="s">
        <v>77</v>
      </c>
      <c r="M413" s="3" t="s">
        <v>158</v>
      </c>
      <c r="N413" s="5">
        <v>44204</v>
      </c>
      <c r="O413" t="str">
        <f t="shared" ref="O413:O429" ca="1" si="104">IF(AD413&gt;=4,IF(T413="CDD","OK",""),"")</f>
        <v/>
      </c>
      <c r="P413" s="3">
        <f t="shared" ca="1" si="103"/>
        <v>-1205</v>
      </c>
      <c r="Q413" s="5">
        <v>44370</v>
      </c>
      <c r="R413" s="3" t="s">
        <v>296</v>
      </c>
      <c r="S413" s="3"/>
      <c r="T413" s="6" t="s">
        <v>131</v>
      </c>
      <c r="U413" s="3" t="str">
        <f t="shared" si="90"/>
        <v>Contractuel</v>
      </c>
      <c r="V413" s="5">
        <v>44317</v>
      </c>
      <c r="W413" s="5">
        <v>44377</v>
      </c>
      <c r="X413" s="5"/>
      <c r="Y413" s="5"/>
      <c r="Z413" s="5">
        <v>44204</v>
      </c>
      <c r="AA413" s="3">
        <f t="shared" si="91"/>
        <v>1</v>
      </c>
      <c r="AB413" s="3">
        <f t="shared" si="92"/>
        <v>2021</v>
      </c>
      <c r="AC413" s="3">
        <f t="shared" si="93"/>
        <v>2025</v>
      </c>
      <c r="AD413" s="7">
        <f t="shared" ca="1" si="94"/>
        <v>3.7749999999999999</v>
      </c>
      <c r="AE413" s="7" t="str">
        <f t="shared" ca="1" si="99"/>
        <v>&lt; 4</v>
      </c>
      <c r="AF413" s="5">
        <v>33856</v>
      </c>
      <c r="AG413" s="8">
        <f t="shared" ca="1" si="95"/>
        <v>32.126027397260273</v>
      </c>
      <c r="AH413" s="7" t="str">
        <f t="shared" ca="1" si="96"/>
        <v>&gt;25&lt; 35</v>
      </c>
      <c r="AI413" s="9"/>
      <c r="AJ413" s="10"/>
      <c r="AK413" s="9" t="s">
        <v>1538</v>
      </c>
      <c r="AL413" s="5">
        <v>40904</v>
      </c>
      <c r="AM413" s="3" t="s">
        <v>93</v>
      </c>
      <c r="AN413" s="3" t="s">
        <v>94</v>
      </c>
      <c r="AQ413" s="11">
        <v>3</v>
      </c>
      <c r="AR413" s="11">
        <v>1</v>
      </c>
      <c r="AS413" s="12">
        <f t="shared" si="97"/>
        <v>44569.25</v>
      </c>
      <c r="AT413" s="11" t="s">
        <v>135</v>
      </c>
      <c r="AU413" s="9">
        <v>3.1930000000000001</v>
      </c>
      <c r="AV413" s="14" t="s">
        <v>126</v>
      </c>
      <c r="AW413" s="15" t="s">
        <v>275</v>
      </c>
      <c r="AX413" s="16">
        <v>38105538631</v>
      </c>
      <c r="AY413" s="14">
        <v>95</v>
      </c>
      <c r="AZ413" s="11" t="s">
        <v>145</v>
      </c>
      <c r="BA413" s="17" t="str">
        <f t="shared" si="98"/>
        <v>07080013810553863195</v>
      </c>
      <c r="BB413" s="26">
        <f t="shared" si="100"/>
        <v>20</v>
      </c>
      <c r="BC413" s="19" t="s">
        <v>1539</v>
      </c>
      <c r="BD413" s="20" t="s">
        <v>100</v>
      </c>
      <c r="BF413" s="5"/>
      <c r="BG413" s="27">
        <v>54421708</v>
      </c>
      <c r="BH413" s="27">
        <v>97478565</v>
      </c>
      <c r="BI413" s="27"/>
      <c r="BJ413" t="s">
        <v>1001</v>
      </c>
      <c r="BK413" s="11" t="str">
        <f t="shared" si="101"/>
        <v>A-</v>
      </c>
      <c r="BL413" s="11"/>
    </row>
    <row r="414" spans="1:64" x14ac:dyDescent="0.25">
      <c r="A414" s="3" t="s">
        <v>74</v>
      </c>
      <c r="B414" s="4">
        <v>413</v>
      </c>
      <c r="C414" s="3" t="s">
        <v>140</v>
      </c>
      <c r="D414" s="3" t="s">
        <v>7660</v>
      </c>
      <c r="E414" s="3" t="s">
        <v>7332</v>
      </c>
      <c r="F414" s="3"/>
      <c r="G414" s="3"/>
      <c r="H414" s="3"/>
      <c r="I414" s="3"/>
      <c r="J414" s="3" t="s">
        <v>157</v>
      </c>
      <c r="K414" s="3" t="s">
        <v>123</v>
      </c>
      <c r="L414" s="3" t="s">
        <v>77</v>
      </c>
      <c r="M414" s="3" t="s">
        <v>158</v>
      </c>
      <c r="N414" s="5">
        <v>44204</v>
      </c>
      <c r="O414" t="str">
        <f t="shared" ca="1" si="104"/>
        <v/>
      </c>
      <c r="P414" s="3">
        <f t="shared" ca="1" si="103"/>
        <v>-1205</v>
      </c>
      <c r="Q414" s="5">
        <v>44348</v>
      </c>
      <c r="R414" s="3" t="s">
        <v>133</v>
      </c>
      <c r="S414" s="3"/>
      <c r="T414" s="6" t="s">
        <v>131</v>
      </c>
      <c r="U414" s="3" t="str">
        <f t="shared" si="90"/>
        <v>Contractuel</v>
      </c>
      <c r="V414" s="5">
        <v>44317</v>
      </c>
      <c r="W414" s="5">
        <v>44377</v>
      </c>
      <c r="X414" s="5"/>
      <c r="Y414" s="5"/>
      <c r="Z414" s="5">
        <v>44204</v>
      </c>
      <c r="AA414" s="3">
        <f t="shared" si="91"/>
        <v>1</v>
      </c>
      <c r="AB414" s="3">
        <f t="shared" si="92"/>
        <v>2021</v>
      </c>
      <c r="AC414" s="3">
        <f t="shared" si="93"/>
        <v>2025</v>
      </c>
      <c r="AD414" s="7">
        <f t="shared" ca="1" si="94"/>
        <v>3.7749999999999999</v>
      </c>
      <c r="AE414" s="7" t="str">
        <f t="shared" ca="1" si="99"/>
        <v>&lt; 4</v>
      </c>
      <c r="AF414" s="5">
        <v>30379</v>
      </c>
      <c r="AG414" s="8">
        <f t="shared" ca="1" si="95"/>
        <v>41.652054794520545</v>
      </c>
      <c r="AH414" s="7" t="str">
        <f t="shared" ca="1" si="96"/>
        <v>&gt;35&lt; 45</v>
      </c>
      <c r="AI414" s="9">
        <v>16374447</v>
      </c>
      <c r="AJ414" s="10" t="s">
        <v>159</v>
      </c>
      <c r="AK414" s="9" t="s">
        <v>1540</v>
      </c>
      <c r="AL414" s="5">
        <v>41256</v>
      </c>
      <c r="AM414" s="3" t="s">
        <v>93</v>
      </c>
      <c r="AN414" s="3" t="s">
        <v>65</v>
      </c>
      <c r="AO414">
        <v>2</v>
      </c>
      <c r="AQ414" s="11">
        <v>3</v>
      </c>
      <c r="AR414" s="11">
        <v>1</v>
      </c>
      <c r="AS414" s="12">
        <f t="shared" si="97"/>
        <v>44569.25</v>
      </c>
      <c r="AT414" s="11" t="s">
        <v>135</v>
      </c>
      <c r="AU414" s="9">
        <v>3.1930000000000001</v>
      </c>
      <c r="AV414" s="14" t="s">
        <v>79</v>
      </c>
      <c r="AW414" s="15">
        <v>13822</v>
      </c>
      <c r="AX414" s="16" t="s">
        <v>1541</v>
      </c>
      <c r="AY414" s="14">
        <v>11</v>
      </c>
      <c r="AZ414" s="11" t="s">
        <v>128</v>
      </c>
      <c r="BA414" s="17" t="str">
        <f t="shared" si="98"/>
        <v>04138220006278874011</v>
      </c>
      <c r="BB414" s="26">
        <f t="shared" si="100"/>
        <v>20</v>
      </c>
      <c r="BC414" s="19" t="s">
        <v>1542</v>
      </c>
      <c r="BD414" s="20" t="s">
        <v>100</v>
      </c>
      <c r="BF414" s="5"/>
      <c r="BG414" s="27">
        <v>50830188</v>
      </c>
      <c r="BH414" s="27">
        <v>50830406</v>
      </c>
      <c r="BI414" s="27"/>
      <c r="BJ414" t="s">
        <v>1001</v>
      </c>
      <c r="BK414" s="11" t="str">
        <f t="shared" si="101"/>
        <v>A-</v>
      </c>
      <c r="BL414" s="11"/>
    </row>
    <row r="415" spans="1:64" x14ac:dyDescent="0.25">
      <c r="A415" s="3" t="s">
        <v>56</v>
      </c>
      <c r="B415" s="4">
        <v>414</v>
      </c>
      <c r="C415" s="3" t="s">
        <v>140</v>
      </c>
      <c r="D415" s="3" t="s">
        <v>7478</v>
      </c>
      <c r="E415" s="3" t="s">
        <v>7661</v>
      </c>
      <c r="F415" s="3"/>
      <c r="G415" s="3"/>
      <c r="H415" s="36"/>
      <c r="I415" s="3" t="s">
        <v>156</v>
      </c>
      <c r="J415" s="3" t="s">
        <v>157</v>
      </c>
      <c r="K415" s="3" t="s">
        <v>123</v>
      </c>
      <c r="L415" s="3" t="s">
        <v>77</v>
      </c>
      <c r="M415" s="3" t="s">
        <v>158</v>
      </c>
      <c r="N415" s="5">
        <v>44204</v>
      </c>
      <c r="O415" t="str">
        <f t="shared" ca="1" si="104"/>
        <v/>
      </c>
      <c r="P415" s="3">
        <f t="shared" ca="1" si="103"/>
        <v>-47</v>
      </c>
      <c r="Q415" s="5"/>
      <c r="R415" s="3"/>
      <c r="S415" s="3"/>
      <c r="T415" s="6" t="s">
        <v>131</v>
      </c>
      <c r="U415" s="3" t="str">
        <f t="shared" si="90"/>
        <v>Contractuel</v>
      </c>
      <c r="V415" s="5">
        <v>45505</v>
      </c>
      <c r="W415" s="5">
        <f>VLOOKUP(B415,[1]base!$A:$V,22,0)</f>
        <v>45535</v>
      </c>
      <c r="X415" s="5"/>
      <c r="Y415" s="5"/>
      <c r="Z415" s="5">
        <v>44204</v>
      </c>
      <c r="AA415" s="3">
        <f t="shared" si="91"/>
        <v>1</v>
      </c>
      <c r="AB415" s="3">
        <f t="shared" si="92"/>
        <v>2021</v>
      </c>
      <c r="AC415" s="3">
        <f t="shared" si="93"/>
        <v>2025</v>
      </c>
      <c r="AD415" s="7">
        <f t="shared" ca="1" si="94"/>
        <v>3.7749999999999999</v>
      </c>
      <c r="AE415" s="7" t="str">
        <f t="shared" ca="1" si="99"/>
        <v>&lt; 4</v>
      </c>
      <c r="AF415" s="5">
        <v>32187</v>
      </c>
      <c r="AG415" s="8">
        <f t="shared" ca="1" si="95"/>
        <v>36.698630136986303</v>
      </c>
      <c r="AH415" s="7" t="str">
        <f t="shared" ca="1" si="96"/>
        <v>&gt;35&lt; 45</v>
      </c>
      <c r="AI415" s="9">
        <v>16327969</v>
      </c>
      <c r="AJ415" s="10" t="s">
        <v>67</v>
      </c>
      <c r="AK415" s="9" t="s">
        <v>1543</v>
      </c>
      <c r="AL415" s="5">
        <v>39224</v>
      </c>
      <c r="AM415" s="3" t="s">
        <v>93</v>
      </c>
      <c r="AN415" s="3" t="s">
        <v>65</v>
      </c>
      <c r="AO415">
        <v>2</v>
      </c>
      <c r="AQ415">
        <v>3</v>
      </c>
      <c r="AR415" s="11">
        <v>3</v>
      </c>
      <c r="AS415" s="12">
        <f t="shared" si="97"/>
        <v>45299.75</v>
      </c>
      <c r="AT415" s="11" t="s">
        <v>135</v>
      </c>
      <c r="AU415" s="9">
        <v>3.3159999999999998</v>
      </c>
      <c r="AV415" s="14" t="s">
        <v>195</v>
      </c>
      <c r="AW415" s="15" t="s">
        <v>169</v>
      </c>
      <c r="AX415" s="16" t="s">
        <v>1544</v>
      </c>
      <c r="AY415" s="14" t="s">
        <v>348</v>
      </c>
      <c r="AZ415" s="11" t="s">
        <v>171</v>
      </c>
      <c r="BA415" s="17" t="str">
        <f t="shared" si="98"/>
        <v>17001000000118300612</v>
      </c>
      <c r="BB415" s="26">
        <f t="shared" si="100"/>
        <v>20</v>
      </c>
      <c r="BC415" s="19" t="s">
        <v>1545</v>
      </c>
      <c r="BD415" s="20" t="s">
        <v>277</v>
      </c>
      <c r="BF415" s="5"/>
      <c r="BG415" s="27">
        <v>58653317</v>
      </c>
      <c r="BH415" s="27">
        <v>58916505</v>
      </c>
      <c r="BI415" s="27"/>
      <c r="BJ415" t="s">
        <v>391</v>
      </c>
      <c r="BK415" s="11" t="str">
        <f t="shared" si="101"/>
        <v>A-</v>
      </c>
      <c r="BL415" s="11" t="s">
        <v>245</v>
      </c>
    </row>
    <row r="416" spans="1:64" x14ac:dyDescent="0.25">
      <c r="A416" s="3" t="s">
        <v>74</v>
      </c>
      <c r="B416" s="4">
        <v>415</v>
      </c>
      <c r="C416" s="3" t="s">
        <v>57</v>
      </c>
      <c r="D416" s="3" t="s">
        <v>7478</v>
      </c>
      <c r="E416" s="3" t="s">
        <v>7453</v>
      </c>
      <c r="F416" s="3"/>
      <c r="G416" s="3"/>
      <c r="H416" s="3"/>
      <c r="I416" s="3"/>
      <c r="J416" s="3" t="s">
        <v>157</v>
      </c>
      <c r="K416" s="3" t="s">
        <v>123</v>
      </c>
      <c r="L416" s="3" t="s">
        <v>77</v>
      </c>
      <c r="M416" s="3" t="s">
        <v>132</v>
      </c>
      <c r="N416" s="5">
        <v>44204</v>
      </c>
      <c r="O416" t="str">
        <f t="shared" ca="1" si="104"/>
        <v/>
      </c>
      <c r="P416" s="3">
        <f t="shared" ca="1" si="103"/>
        <v>-1266</v>
      </c>
      <c r="Q416" s="5">
        <v>44256</v>
      </c>
      <c r="R416" s="3" t="s">
        <v>133</v>
      </c>
      <c r="S416" s="3"/>
      <c r="T416" s="6" t="s">
        <v>131</v>
      </c>
      <c r="U416" s="3" t="str">
        <f t="shared" si="90"/>
        <v>Contractuel</v>
      </c>
      <c r="V416" s="5">
        <v>44256</v>
      </c>
      <c r="W416" s="5">
        <v>44316</v>
      </c>
      <c r="X416" s="5"/>
      <c r="Y416" s="5"/>
      <c r="Z416" s="5">
        <v>44204</v>
      </c>
      <c r="AA416" s="3">
        <f t="shared" si="91"/>
        <v>1</v>
      </c>
      <c r="AB416" s="3">
        <f t="shared" si="92"/>
        <v>2021</v>
      </c>
      <c r="AC416" s="3">
        <f t="shared" si="93"/>
        <v>2025</v>
      </c>
      <c r="AD416" s="7">
        <f t="shared" ca="1" si="94"/>
        <v>3.7749999999999999</v>
      </c>
      <c r="AE416" s="7" t="str">
        <f t="shared" ca="1" si="99"/>
        <v>&lt; 4</v>
      </c>
      <c r="AF416" s="5">
        <v>31405</v>
      </c>
      <c r="AG416" s="8">
        <f t="shared" ca="1" si="95"/>
        <v>38.841095890410962</v>
      </c>
      <c r="AH416" s="7" t="str">
        <f t="shared" ca="1" si="96"/>
        <v>&gt;35&lt; 45</v>
      </c>
      <c r="AI416" s="9">
        <v>12833573</v>
      </c>
      <c r="AJ416" s="10" t="s">
        <v>126</v>
      </c>
      <c r="AK416" s="9" t="s">
        <v>1546</v>
      </c>
      <c r="AL416" s="5">
        <v>39519</v>
      </c>
      <c r="AM416" s="3" t="s">
        <v>64</v>
      </c>
      <c r="AN416" s="3" t="s">
        <v>94</v>
      </c>
      <c r="AQ416" s="11">
        <v>3</v>
      </c>
      <c r="AR416" s="11">
        <v>1</v>
      </c>
      <c r="AS416" s="12">
        <f t="shared" si="97"/>
        <v>44569.25</v>
      </c>
      <c r="AT416" s="11" t="s">
        <v>135</v>
      </c>
      <c r="AU416" s="9">
        <v>3.1930000000000001</v>
      </c>
      <c r="AV416" s="14">
        <v>12</v>
      </c>
      <c r="AW416" s="15" t="s">
        <v>1547</v>
      </c>
      <c r="AX416" s="16" t="s">
        <v>1548</v>
      </c>
      <c r="AY416" s="14">
        <v>56</v>
      </c>
      <c r="AZ416" s="11" t="s">
        <v>352</v>
      </c>
      <c r="BA416" s="17" t="str">
        <f t="shared" si="98"/>
        <v>12007000013307582556</v>
      </c>
      <c r="BB416" s="26">
        <f t="shared" si="100"/>
        <v>20</v>
      </c>
      <c r="BC416" s="19" t="s">
        <v>1549</v>
      </c>
      <c r="BD416" s="20" t="s">
        <v>343</v>
      </c>
      <c r="BF416" s="5"/>
      <c r="BG416" s="27">
        <v>54159088</v>
      </c>
      <c r="BH416" s="27">
        <v>23058526</v>
      </c>
      <c r="BI416" s="27"/>
      <c r="BJ416" t="s">
        <v>396</v>
      </c>
      <c r="BK416" s="11" t="str">
        <f t="shared" si="101"/>
        <v>A-</v>
      </c>
      <c r="BL416" s="11"/>
    </row>
    <row r="417" spans="1:64" x14ac:dyDescent="0.25">
      <c r="A417" s="3" t="s">
        <v>74</v>
      </c>
      <c r="B417" s="4">
        <v>416</v>
      </c>
      <c r="C417" s="3" t="s">
        <v>87</v>
      </c>
      <c r="D417" s="3" t="s">
        <v>7662</v>
      </c>
      <c r="E417" s="3" t="s">
        <v>7238</v>
      </c>
      <c r="F417" s="3"/>
      <c r="G417" s="3"/>
      <c r="H417" s="3"/>
      <c r="I417" s="3"/>
      <c r="J417" s="3" t="s">
        <v>157</v>
      </c>
      <c r="K417" s="3" t="s">
        <v>123</v>
      </c>
      <c r="L417" s="3" t="s">
        <v>77</v>
      </c>
      <c r="M417" s="3" t="s">
        <v>158</v>
      </c>
      <c r="N417" s="5">
        <v>44204</v>
      </c>
      <c r="O417" t="str">
        <f t="shared" ca="1" si="104"/>
        <v/>
      </c>
      <c r="P417" s="3">
        <f t="shared" ca="1" si="103"/>
        <v>-1143</v>
      </c>
      <c r="Q417" s="5">
        <v>44366</v>
      </c>
      <c r="R417" s="3" t="s">
        <v>133</v>
      </c>
      <c r="S417" s="3"/>
      <c r="T417" s="6" t="s">
        <v>131</v>
      </c>
      <c r="U417" s="3" t="str">
        <f t="shared" si="90"/>
        <v>Contractuel</v>
      </c>
      <c r="V417" s="5">
        <v>44378</v>
      </c>
      <c r="W417" s="5">
        <v>44439</v>
      </c>
      <c r="X417" s="5"/>
      <c r="Y417" s="5"/>
      <c r="Z417" s="5">
        <v>44204</v>
      </c>
      <c r="AA417" s="3">
        <f t="shared" si="91"/>
        <v>1</v>
      </c>
      <c r="AB417" s="3">
        <f t="shared" si="92"/>
        <v>2021</v>
      </c>
      <c r="AC417" s="3">
        <f t="shared" si="93"/>
        <v>2025</v>
      </c>
      <c r="AD417" s="7">
        <f t="shared" ca="1" si="94"/>
        <v>3.7749999999999999</v>
      </c>
      <c r="AE417" s="7" t="str">
        <f t="shared" ca="1" si="99"/>
        <v>&lt; 4</v>
      </c>
      <c r="AF417" s="5">
        <v>32864</v>
      </c>
      <c r="AG417" s="8">
        <f t="shared" ca="1" si="95"/>
        <v>34.843835616438355</v>
      </c>
      <c r="AH417" s="7" t="str">
        <f t="shared" ca="1" si="96"/>
        <v>&gt;25&lt; 35</v>
      </c>
      <c r="AI417" s="9">
        <v>12668555</v>
      </c>
      <c r="AJ417" s="10" t="s">
        <v>141</v>
      </c>
      <c r="AK417" s="9" t="s">
        <v>1550</v>
      </c>
      <c r="AL417" s="5">
        <v>42975</v>
      </c>
      <c r="AM417" s="3" t="s">
        <v>93</v>
      </c>
      <c r="AN417" s="3" t="s">
        <v>94</v>
      </c>
      <c r="AQ417" s="11">
        <v>3</v>
      </c>
      <c r="AR417" s="11">
        <v>1</v>
      </c>
      <c r="AS417" s="12">
        <f t="shared" si="97"/>
        <v>44569.25</v>
      </c>
      <c r="AT417" s="11" t="s">
        <v>135</v>
      </c>
      <c r="AU417" s="9">
        <v>3.1930000000000001</v>
      </c>
      <c r="AV417" s="14">
        <v>17</v>
      </c>
      <c r="AW417" s="15" t="s">
        <v>169</v>
      </c>
      <c r="AX417" s="16" t="s">
        <v>1551</v>
      </c>
      <c r="AY417" s="14">
        <v>66</v>
      </c>
      <c r="AZ417" s="11" t="s">
        <v>171</v>
      </c>
      <c r="BA417" s="17" t="str">
        <f t="shared" si="98"/>
        <v>17001000000147495866</v>
      </c>
      <c r="BB417" s="26">
        <f t="shared" si="100"/>
        <v>20</v>
      </c>
      <c r="BC417" s="19" t="s">
        <v>1552</v>
      </c>
      <c r="BD417" s="20" t="s">
        <v>277</v>
      </c>
      <c r="BF417" s="5"/>
      <c r="BG417" s="27">
        <v>54037094</v>
      </c>
      <c r="BH417" s="27">
        <v>21283251</v>
      </c>
      <c r="BI417" s="27"/>
      <c r="BJ417" t="s">
        <v>642</v>
      </c>
      <c r="BK417" s="11" t="str">
        <f t="shared" si="101"/>
        <v>A-</v>
      </c>
      <c r="BL417" s="11"/>
    </row>
    <row r="418" spans="1:64" x14ac:dyDescent="0.25">
      <c r="A418" s="3" t="s">
        <v>74</v>
      </c>
      <c r="B418" s="4">
        <v>417</v>
      </c>
      <c r="C418" s="3" t="s">
        <v>57</v>
      </c>
      <c r="D418" s="3" t="s">
        <v>7191</v>
      </c>
      <c r="E418" s="3" t="s">
        <v>7663</v>
      </c>
      <c r="F418" s="3"/>
      <c r="G418" s="3"/>
      <c r="H418" s="3"/>
      <c r="I418" s="3"/>
      <c r="J418" s="3" t="s">
        <v>157</v>
      </c>
      <c r="K418" s="3" t="s">
        <v>123</v>
      </c>
      <c r="L418" s="3" t="s">
        <v>77</v>
      </c>
      <c r="M418" s="3" t="s">
        <v>132</v>
      </c>
      <c r="N418" s="5">
        <v>44204</v>
      </c>
      <c r="O418" t="str">
        <f t="shared" ca="1" si="104"/>
        <v/>
      </c>
      <c r="P418" s="3">
        <f t="shared" ca="1" si="103"/>
        <v>-1266</v>
      </c>
      <c r="Q418" s="5">
        <v>44256</v>
      </c>
      <c r="R418" s="3" t="s">
        <v>133</v>
      </c>
      <c r="S418" s="3"/>
      <c r="T418" s="6" t="s">
        <v>131</v>
      </c>
      <c r="U418" s="3" t="str">
        <f t="shared" si="90"/>
        <v>Contractuel</v>
      </c>
      <c r="V418" s="5">
        <v>44256</v>
      </c>
      <c r="W418" s="5">
        <v>44316</v>
      </c>
      <c r="X418" s="5"/>
      <c r="Y418" s="5"/>
      <c r="Z418" s="5">
        <v>44204</v>
      </c>
      <c r="AA418" s="3">
        <f t="shared" si="91"/>
        <v>1</v>
      </c>
      <c r="AB418" s="3">
        <f t="shared" si="92"/>
        <v>2021</v>
      </c>
      <c r="AC418" s="3">
        <f t="shared" si="93"/>
        <v>2025</v>
      </c>
      <c r="AD418" s="7">
        <f t="shared" ca="1" si="94"/>
        <v>3.7749999999999999</v>
      </c>
      <c r="AE418" s="7" t="str">
        <f t="shared" ca="1" si="99"/>
        <v>&lt; 4</v>
      </c>
      <c r="AF418" s="5">
        <v>35583</v>
      </c>
      <c r="AG418" s="8">
        <f t="shared" ca="1" si="95"/>
        <v>27.394520547945206</v>
      </c>
      <c r="AH418" s="7" t="str">
        <f t="shared" ca="1" si="96"/>
        <v>&gt;25&lt; 35</v>
      </c>
      <c r="AI418" s="9">
        <v>17323773</v>
      </c>
      <c r="AJ418" s="10" t="s">
        <v>159</v>
      </c>
      <c r="AK418" s="9" t="s">
        <v>1553</v>
      </c>
      <c r="AL418" s="5">
        <v>43012</v>
      </c>
      <c r="AM418" s="3" t="s">
        <v>64</v>
      </c>
      <c r="AN418" s="3" t="s">
        <v>94</v>
      </c>
      <c r="AQ418" s="11">
        <v>3</v>
      </c>
      <c r="AR418" s="11">
        <v>1</v>
      </c>
      <c r="AS418" s="12">
        <f t="shared" si="97"/>
        <v>44569.25</v>
      </c>
      <c r="AT418" s="11" t="s">
        <v>135</v>
      </c>
      <c r="AU418" s="9">
        <v>3.1930000000000001</v>
      </c>
      <c r="AV418" s="14">
        <v>17</v>
      </c>
      <c r="AW418" s="15" t="s">
        <v>169</v>
      </c>
      <c r="AX418" s="16" t="s">
        <v>1554</v>
      </c>
      <c r="AY418" s="14">
        <v>83</v>
      </c>
      <c r="AZ418" s="11" t="s">
        <v>171</v>
      </c>
      <c r="BA418" s="17" t="str">
        <f t="shared" si="98"/>
        <v>17001000000223423683</v>
      </c>
      <c r="BB418" s="26">
        <f t="shared" si="100"/>
        <v>20</v>
      </c>
      <c r="BC418" s="19" t="s">
        <v>1555</v>
      </c>
      <c r="BD418" s="20" t="s">
        <v>343</v>
      </c>
      <c r="BF418" s="5"/>
      <c r="BG418" s="27">
        <v>99801468</v>
      </c>
      <c r="BH418" s="27">
        <v>96166274</v>
      </c>
      <c r="BI418" s="27"/>
      <c r="BJ418" t="s">
        <v>396</v>
      </c>
      <c r="BK418" s="11" t="str">
        <f t="shared" si="101"/>
        <v>A-</v>
      </c>
      <c r="BL418" s="11"/>
    </row>
    <row r="419" spans="1:64" x14ac:dyDescent="0.25">
      <c r="A419" s="3" t="s">
        <v>74</v>
      </c>
      <c r="B419" s="4">
        <v>418</v>
      </c>
      <c r="C419" s="3" t="s">
        <v>87</v>
      </c>
      <c r="D419" s="3" t="s">
        <v>7455</v>
      </c>
      <c r="E419" s="3" t="s">
        <v>7664</v>
      </c>
      <c r="F419" s="3"/>
      <c r="G419" s="3"/>
      <c r="H419" s="3"/>
      <c r="I419" s="3"/>
      <c r="J419" s="3" t="s">
        <v>157</v>
      </c>
      <c r="K419" s="3" t="s">
        <v>123</v>
      </c>
      <c r="L419" s="3" t="s">
        <v>77</v>
      </c>
      <c r="M419" s="3" t="s">
        <v>158</v>
      </c>
      <c r="N419" s="5">
        <v>44204</v>
      </c>
      <c r="O419" t="str">
        <f t="shared" ca="1" si="104"/>
        <v/>
      </c>
      <c r="P419" s="3">
        <f t="shared" ca="1" si="103"/>
        <v>-1327</v>
      </c>
      <c r="Q419" s="5">
        <v>44244</v>
      </c>
      <c r="R419" s="3" t="s">
        <v>133</v>
      </c>
      <c r="S419" s="3"/>
      <c r="T419" s="6" t="s">
        <v>131</v>
      </c>
      <c r="U419" s="3" t="str">
        <f t="shared" si="90"/>
        <v>Contractuel</v>
      </c>
      <c r="V419" s="5">
        <v>44204</v>
      </c>
      <c r="W419" s="5">
        <v>44255</v>
      </c>
      <c r="X419" s="5"/>
      <c r="Y419" s="5"/>
      <c r="Z419" s="5">
        <v>44204</v>
      </c>
      <c r="AA419" s="3">
        <f t="shared" si="91"/>
        <v>1</v>
      </c>
      <c r="AB419" s="3">
        <f t="shared" si="92"/>
        <v>2021</v>
      </c>
      <c r="AC419" s="3">
        <f t="shared" si="93"/>
        <v>2025</v>
      </c>
      <c r="AD419" s="7">
        <f t="shared" ca="1" si="94"/>
        <v>3.7749999999999999</v>
      </c>
      <c r="AE419" s="7" t="str">
        <f t="shared" ca="1" si="99"/>
        <v>&lt; 4</v>
      </c>
      <c r="AF419" s="5">
        <v>30668</v>
      </c>
      <c r="AG419" s="8">
        <f t="shared" ca="1" si="95"/>
        <v>40.860273972602741</v>
      </c>
      <c r="AH419" s="7" t="str">
        <f t="shared" ca="1" si="96"/>
        <v>&gt;35&lt; 45</v>
      </c>
      <c r="AI419" s="9">
        <v>12727492</v>
      </c>
      <c r="AJ419" s="10" t="s">
        <v>141</v>
      </c>
      <c r="AK419" s="9" t="s">
        <v>1556</v>
      </c>
      <c r="AL419" s="5">
        <v>40621</v>
      </c>
      <c r="AM419" s="3" t="s">
        <v>93</v>
      </c>
      <c r="AN419" s="3" t="s">
        <v>94</v>
      </c>
      <c r="AQ419" s="11">
        <v>3</v>
      </c>
      <c r="AR419" s="11">
        <v>1</v>
      </c>
      <c r="AS419" s="12">
        <f t="shared" si="97"/>
        <v>44569.25</v>
      </c>
      <c r="AT419" s="11" t="s">
        <v>135</v>
      </c>
      <c r="AU419" s="9">
        <v>3.1930000000000001</v>
      </c>
      <c r="AV419" s="14">
        <v>17</v>
      </c>
      <c r="AW419" s="15" t="s">
        <v>169</v>
      </c>
      <c r="AX419" s="16" t="s">
        <v>1557</v>
      </c>
      <c r="AY419" s="14">
        <v>32</v>
      </c>
      <c r="AZ419" s="11" t="s">
        <v>171</v>
      </c>
      <c r="BA419" s="17" t="str">
        <f t="shared" si="98"/>
        <v>17001000000149753832</v>
      </c>
      <c r="BB419" s="26">
        <f t="shared" si="100"/>
        <v>20</v>
      </c>
      <c r="BC419" s="19" t="s">
        <v>1558</v>
      </c>
      <c r="BD419" s="20" t="s">
        <v>73</v>
      </c>
      <c r="BE419">
        <v>2096</v>
      </c>
      <c r="BF419" s="5"/>
      <c r="BG419" s="27">
        <v>55932855</v>
      </c>
      <c r="BH419" s="27">
        <v>58993595</v>
      </c>
      <c r="BI419" s="27"/>
      <c r="BJ419" t="s">
        <v>396</v>
      </c>
      <c r="BK419" s="11" t="str">
        <f t="shared" si="101"/>
        <v>A-</v>
      </c>
      <c r="BL419" s="11"/>
    </row>
    <row r="420" spans="1:64" x14ac:dyDescent="0.25">
      <c r="A420" s="3" t="s">
        <v>74</v>
      </c>
      <c r="B420" s="4">
        <v>419</v>
      </c>
      <c r="C420" s="3" t="s">
        <v>57</v>
      </c>
      <c r="D420" s="3" t="s">
        <v>7405</v>
      </c>
      <c r="E420" s="3" t="s">
        <v>7188</v>
      </c>
      <c r="F420" s="3"/>
      <c r="G420" s="3"/>
      <c r="H420" s="3"/>
      <c r="I420" s="3" t="s">
        <v>431</v>
      </c>
      <c r="J420" s="3"/>
      <c r="K420" s="3" t="s">
        <v>123</v>
      </c>
      <c r="L420" s="3" t="s">
        <v>77</v>
      </c>
      <c r="M420" s="3" t="s">
        <v>852</v>
      </c>
      <c r="N420" s="5">
        <v>44221</v>
      </c>
      <c r="O420" s="28"/>
      <c r="P420" s="3">
        <f t="shared" ca="1" si="103"/>
        <v>-260</v>
      </c>
      <c r="Q420" s="5">
        <v>45322</v>
      </c>
      <c r="R420" s="3" t="s">
        <v>236</v>
      </c>
      <c r="S420" s="3"/>
      <c r="T420" s="6" t="s">
        <v>131</v>
      </c>
      <c r="U420" s="3" t="str">
        <f t="shared" si="90"/>
        <v>Contractuel</v>
      </c>
      <c r="V420" s="5">
        <v>45292</v>
      </c>
      <c r="W420" s="5">
        <v>45322</v>
      </c>
      <c r="X420" s="5"/>
      <c r="Y420" s="5"/>
      <c r="Z420" s="5">
        <v>44221</v>
      </c>
      <c r="AA420" s="3">
        <f t="shared" si="91"/>
        <v>1</v>
      </c>
      <c r="AB420" s="3">
        <f t="shared" si="92"/>
        <v>2021</v>
      </c>
      <c r="AC420" s="3">
        <f t="shared" si="93"/>
        <v>2025</v>
      </c>
      <c r="AD420" s="7">
        <f t="shared" ca="1" si="94"/>
        <v>3.7277777777777779</v>
      </c>
      <c r="AE420" s="7" t="str">
        <f t="shared" ca="1" si="99"/>
        <v>&lt; 4</v>
      </c>
      <c r="AF420" s="5">
        <v>31509</v>
      </c>
      <c r="AG420" s="8">
        <f t="shared" ca="1" si="95"/>
        <v>38.556164383561644</v>
      </c>
      <c r="AH420" s="7" t="str">
        <f t="shared" ca="1" si="96"/>
        <v>&gt;35&lt; 45</v>
      </c>
      <c r="AI420" s="9">
        <v>16414407</v>
      </c>
      <c r="AJ420" s="10" t="s">
        <v>79</v>
      </c>
      <c r="AK420" s="9" t="s">
        <v>1559</v>
      </c>
      <c r="AL420" s="5">
        <v>40322</v>
      </c>
      <c r="AM420" s="3" t="s">
        <v>64</v>
      </c>
      <c r="AN420" s="3" t="s">
        <v>65</v>
      </c>
      <c r="AO420">
        <v>1</v>
      </c>
      <c r="AQ420" s="11">
        <v>3</v>
      </c>
      <c r="AR420" s="11">
        <v>3</v>
      </c>
      <c r="AS420" s="12">
        <f t="shared" si="97"/>
        <v>45316.75</v>
      </c>
      <c r="AT420" s="11" t="s">
        <v>135</v>
      </c>
      <c r="AU420" s="9">
        <v>3.3159999999999998</v>
      </c>
      <c r="AV420" s="14" t="s">
        <v>126</v>
      </c>
      <c r="AW420" s="15" t="s">
        <v>275</v>
      </c>
      <c r="AX420" s="16" t="s">
        <v>1560</v>
      </c>
      <c r="AY420" s="14" t="s">
        <v>1388</v>
      </c>
      <c r="AZ420" s="11" t="s">
        <v>145</v>
      </c>
      <c r="BA420" s="17" t="str">
        <f t="shared" si="98"/>
        <v>07080013810551997691</v>
      </c>
      <c r="BB420" s="26">
        <f t="shared" si="100"/>
        <v>20</v>
      </c>
      <c r="BC420" s="19" t="s">
        <v>1561</v>
      </c>
      <c r="BD420" s="20" t="s">
        <v>403</v>
      </c>
      <c r="BE420">
        <v>1110</v>
      </c>
      <c r="BF420" s="5">
        <v>44985</v>
      </c>
      <c r="BG420" s="27">
        <v>90064785</v>
      </c>
      <c r="BH420" s="27">
        <v>90064783</v>
      </c>
      <c r="BI420" s="27"/>
      <c r="BJ420" t="s">
        <v>608</v>
      </c>
      <c r="BK420" s="11" t="str">
        <f t="shared" si="101"/>
        <v>-</v>
      </c>
      <c r="BL420" s="11" t="s">
        <v>200</v>
      </c>
    </row>
    <row r="421" spans="1:64" x14ac:dyDescent="0.25">
      <c r="A421" s="3" t="s">
        <v>56</v>
      </c>
      <c r="B421" s="4">
        <v>420</v>
      </c>
      <c r="C421" s="3" t="s">
        <v>57</v>
      </c>
      <c r="D421" s="3" t="s">
        <v>7665</v>
      </c>
      <c r="E421" s="3" t="s">
        <v>7666</v>
      </c>
      <c r="F421" s="3"/>
      <c r="G421" s="3"/>
      <c r="H421" s="3"/>
      <c r="I421" s="43" t="s">
        <v>1465</v>
      </c>
      <c r="J421" s="3"/>
      <c r="K421" s="3" t="s">
        <v>76</v>
      </c>
      <c r="L421" s="3" t="s">
        <v>77</v>
      </c>
      <c r="M421" s="3" t="s">
        <v>1562</v>
      </c>
      <c r="N421" s="5">
        <v>44230</v>
      </c>
      <c r="O421" t="str">
        <f t="shared" ca="1" si="104"/>
        <v/>
      </c>
      <c r="P421" s="3">
        <f t="shared" ca="1" si="103"/>
        <v>-17</v>
      </c>
      <c r="Q421" s="5"/>
      <c r="R421" s="3"/>
      <c r="S421" s="3"/>
      <c r="T421" s="6" t="s">
        <v>131</v>
      </c>
      <c r="U421" s="3" t="str">
        <f t="shared" si="90"/>
        <v>Contractuel</v>
      </c>
      <c r="V421" s="5">
        <v>45413</v>
      </c>
      <c r="W421" s="5">
        <v>45565</v>
      </c>
      <c r="X421" s="5">
        <v>44229</v>
      </c>
      <c r="Y421" s="5">
        <v>44593</v>
      </c>
      <c r="Z421" s="5"/>
      <c r="AA421" s="3">
        <f t="shared" si="91"/>
        <v>2</v>
      </c>
      <c r="AB421" s="3">
        <f t="shared" si="92"/>
        <v>2021</v>
      </c>
      <c r="AC421" s="3">
        <f t="shared" si="93"/>
        <v>2025</v>
      </c>
      <c r="AD421" s="7">
        <f t="shared" ca="1" si="94"/>
        <v>3.7055555555555557</v>
      </c>
      <c r="AE421" s="7" t="str">
        <f t="shared" ca="1" si="99"/>
        <v>&lt; 4</v>
      </c>
      <c r="AF421" s="5">
        <v>35221</v>
      </c>
      <c r="AG421" s="8">
        <f t="shared" ca="1" si="95"/>
        <v>28.386301369863013</v>
      </c>
      <c r="AH421" s="7" t="str">
        <f t="shared" ca="1" si="96"/>
        <v>&gt;25&lt; 35</v>
      </c>
      <c r="AI421" s="9">
        <v>17308282</v>
      </c>
      <c r="AJ421" s="10" t="s">
        <v>126</v>
      </c>
      <c r="AK421" s="9">
        <v>13002778</v>
      </c>
      <c r="AL421" s="5">
        <v>41271</v>
      </c>
      <c r="AM421" s="3" t="s">
        <v>64</v>
      </c>
      <c r="AN421" s="3" t="s">
        <v>94</v>
      </c>
      <c r="AQ421">
        <v>5</v>
      </c>
      <c r="AR421" s="11">
        <v>3</v>
      </c>
      <c r="AS421" s="12">
        <f t="shared" si="97"/>
        <v>45325.75</v>
      </c>
      <c r="AT421" s="11" t="s">
        <v>135</v>
      </c>
      <c r="AU421" s="9">
        <v>3.3159999999999998</v>
      </c>
      <c r="AV421" s="14" t="s">
        <v>79</v>
      </c>
      <c r="AW421" s="15" t="s">
        <v>1471</v>
      </c>
      <c r="AX421" s="16" t="s">
        <v>1563</v>
      </c>
      <c r="AY421" s="14" t="s">
        <v>965</v>
      </c>
      <c r="AZ421" s="11" t="s">
        <v>128</v>
      </c>
      <c r="BA421" s="17" t="str">
        <f t="shared" si="98"/>
        <v>04055140004412784397</v>
      </c>
      <c r="BB421" s="26">
        <f t="shared" si="100"/>
        <v>20</v>
      </c>
      <c r="BC421" s="19" t="s">
        <v>1564</v>
      </c>
      <c r="BD421" s="20" t="s">
        <v>403</v>
      </c>
      <c r="BE421">
        <v>1110</v>
      </c>
      <c r="BF421" s="5"/>
      <c r="BG421" s="27">
        <v>27799067</v>
      </c>
      <c r="BH421" s="27">
        <v>93145404</v>
      </c>
      <c r="BI421" s="27">
        <v>98137122</v>
      </c>
      <c r="BJ421" t="s">
        <v>566</v>
      </c>
      <c r="BK421" s="11" t="str">
        <f t="shared" si="101"/>
        <v>-</v>
      </c>
      <c r="BL421" s="11" t="s">
        <v>167</v>
      </c>
    </row>
    <row r="422" spans="1:64" x14ac:dyDescent="0.25">
      <c r="A422" s="3" t="s">
        <v>74</v>
      </c>
      <c r="B422" s="4">
        <v>421</v>
      </c>
      <c r="C422" s="3" t="s">
        <v>57</v>
      </c>
      <c r="D422" s="3" t="s">
        <v>7667</v>
      </c>
      <c r="E422" s="3" t="s">
        <v>7628</v>
      </c>
      <c r="F422" s="3"/>
      <c r="G422" s="3"/>
      <c r="H422" s="3"/>
      <c r="I422" s="3"/>
      <c r="J422" s="3"/>
      <c r="K422" s="3" t="s">
        <v>59</v>
      </c>
      <c r="L422" s="3" t="s">
        <v>89</v>
      </c>
      <c r="M422" s="3" t="s">
        <v>1393</v>
      </c>
      <c r="N422" s="5">
        <v>44228</v>
      </c>
      <c r="O422" t="str">
        <f t="shared" ca="1" si="104"/>
        <v/>
      </c>
      <c r="P422" s="3">
        <f ca="1">IF(Y422="","",Y422-TODAY())</f>
        <v>-1003</v>
      </c>
      <c r="Q422" s="5">
        <v>44419</v>
      </c>
      <c r="R422" s="3" t="s">
        <v>90</v>
      </c>
      <c r="S422" s="3"/>
      <c r="T422" s="6" t="s">
        <v>317</v>
      </c>
      <c r="U422" s="3" t="str">
        <f t="shared" si="90"/>
        <v>Contractuel</v>
      </c>
      <c r="V422" s="5"/>
      <c r="W422" s="5"/>
      <c r="X422" s="5">
        <v>44215</v>
      </c>
      <c r="Y422" s="5">
        <v>44579</v>
      </c>
      <c r="Z422" s="5"/>
      <c r="AA422" s="3">
        <f t="shared" si="91"/>
        <v>2</v>
      </c>
      <c r="AB422" s="3">
        <f t="shared" si="92"/>
        <v>2021</v>
      </c>
      <c r="AC422" s="3">
        <f t="shared" si="93"/>
        <v>2025</v>
      </c>
      <c r="AD422" s="7">
        <f t="shared" ca="1" si="94"/>
        <v>3.7111111111111112</v>
      </c>
      <c r="AE422" s="7" t="str">
        <f t="shared" ca="1" si="99"/>
        <v>&lt; 4</v>
      </c>
      <c r="AF422" s="5">
        <v>34483</v>
      </c>
      <c r="AG422" s="8">
        <f t="shared" ca="1" si="95"/>
        <v>30.408219178082192</v>
      </c>
      <c r="AH422" s="7" t="str">
        <f t="shared" ca="1" si="96"/>
        <v>&gt;25&lt; 35</v>
      </c>
      <c r="AI422" s="9"/>
      <c r="AJ422" s="10"/>
      <c r="AK422" s="9" t="s">
        <v>1565</v>
      </c>
      <c r="AL422" s="5">
        <v>43379</v>
      </c>
      <c r="AM422" s="3" t="s">
        <v>64</v>
      </c>
      <c r="AN422" s="3" t="s">
        <v>94</v>
      </c>
      <c r="AQ422" s="11"/>
      <c r="AR422" s="11">
        <v>1</v>
      </c>
      <c r="AS422" s="12">
        <f t="shared" si="97"/>
        <v>44593.25</v>
      </c>
      <c r="AT422" s="11" t="s">
        <v>66</v>
      </c>
      <c r="AU422" s="9">
        <v>800</v>
      </c>
      <c r="AV422" s="14" t="s">
        <v>79</v>
      </c>
      <c r="AW422" s="15">
        <v>90909</v>
      </c>
      <c r="AX422" s="16">
        <v>60071004857</v>
      </c>
      <c r="AY422" s="14">
        <v>62</v>
      </c>
      <c r="AZ422" s="11" t="s">
        <v>128</v>
      </c>
      <c r="BA422" s="17" t="str">
        <f t="shared" si="98"/>
        <v>04909096007100485762</v>
      </c>
      <c r="BB422" s="26">
        <f t="shared" si="100"/>
        <v>20</v>
      </c>
      <c r="BC422" s="19" t="s">
        <v>1566</v>
      </c>
      <c r="BD422" s="20" t="s">
        <v>1567</v>
      </c>
      <c r="BF422" s="5"/>
      <c r="BG422" s="27">
        <v>58472880</v>
      </c>
      <c r="BH422" s="27"/>
      <c r="BI422" s="27"/>
      <c r="BK422" s="11" t="str">
        <f t="shared" si="101"/>
        <v>CADRE</v>
      </c>
      <c r="BL422" s="11"/>
    </row>
    <row r="423" spans="1:64" x14ac:dyDescent="0.25">
      <c r="A423" s="3" t="s">
        <v>74</v>
      </c>
      <c r="B423" s="4">
        <v>422</v>
      </c>
      <c r="C423" s="3" t="s">
        <v>57</v>
      </c>
      <c r="D423" s="3" t="s">
        <v>8706</v>
      </c>
      <c r="E423" s="3" t="s">
        <v>8707</v>
      </c>
      <c r="F423" s="3"/>
      <c r="G423" s="3"/>
      <c r="H423" s="3"/>
      <c r="I423" s="3"/>
      <c r="J423" s="3"/>
      <c r="K423" s="3" t="s">
        <v>59</v>
      </c>
      <c r="L423" s="3" t="s">
        <v>89</v>
      </c>
      <c r="M423" s="3" t="s">
        <v>1393</v>
      </c>
      <c r="N423" s="5">
        <v>44228</v>
      </c>
      <c r="O423" t="str">
        <f t="shared" ca="1" si="104"/>
        <v/>
      </c>
      <c r="P423" s="3">
        <f ca="1">IF(Y423="","",Y423-TODAY())</f>
        <v>-1017</v>
      </c>
      <c r="Q423" s="5">
        <v>44446</v>
      </c>
      <c r="R423" s="3" t="s">
        <v>90</v>
      </c>
      <c r="S423" s="3"/>
      <c r="T423" s="6" t="s">
        <v>317</v>
      </c>
      <c r="U423" s="3" t="str">
        <f t="shared" si="90"/>
        <v>Contractuel</v>
      </c>
      <c r="V423" s="5"/>
      <c r="W423" s="5"/>
      <c r="X423" s="5">
        <v>44201</v>
      </c>
      <c r="Y423" s="5">
        <v>44565</v>
      </c>
      <c r="Z423" s="5"/>
      <c r="AA423" s="3">
        <f t="shared" si="91"/>
        <v>2</v>
      </c>
      <c r="AB423" s="3">
        <f t="shared" si="92"/>
        <v>2021</v>
      </c>
      <c r="AC423" s="3">
        <f t="shared" si="93"/>
        <v>2025</v>
      </c>
      <c r="AD423" s="7">
        <f t="shared" ca="1" si="94"/>
        <v>3.7111111111111112</v>
      </c>
      <c r="AE423" s="7" t="str">
        <f t="shared" ca="1" si="99"/>
        <v>&lt; 4</v>
      </c>
      <c r="AF423" s="5">
        <v>35153</v>
      </c>
      <c r="AG423" s="8">
        <f t="shared" ca="1" si="95"/>
        <v>28.572602739726026</v>
      </c>
      <c r="AH423" s="7" t="str">
        <f t="shared" ca="1" si="96"/>
        <v>&gt;25&lt; 35</v>
      </c>
      <c r="AI423" s="9"/>
      <c r="AJ423" s="10"/>
      <c r="AK423" s="9" t="s">
        <v>1568</v>
      </c>
      <c r="AL423" s="5">
        <v>41771</v>
      </c>
      <c r="AM423" s="3" t="s">
        <v>64</v>
      </c>
      <c r="AN423" s="3" t="s">
        <v>94</v>
      </c>
      <c r="AQ423" s="11"/>
      <c r="AR423" s="11">
        <v>1</v>
      </c>
      <c r="AS423" s="12">
        <f t="shared" si="97"/>
        <v>44593.25</v>
      </c>
      <c r="AT423" s="11" t="s">
        <v>66</v>
      </c>
      <c r="AU423" s="9">
        <v>800</v>
      </c>
      <c r="AV423" s="14" t="s">
        <v>79</v>
      </c>
      <c r="AW423" s="15" t="s">
        <v>1569</v>
      </c>
      <c r="AX423" s="16">
        <v>30071028575</v>
      </c>
      <c r="AY423" s="14">
        <v>49</v>
      </c>
      <c r="AZ423" s="11" t="s">
        <v>128</v>
      </c>
      <c r="BA423" s="17" t="str">
        <f t="shared" si="98"/>
        <v>04027113007102857549</v>
      </c>
      <c r="BB423" s="26">
        <f t="shared" si="100"/>
        <v>20</v>
      </c>
      <c r="BC423" s="19" t="s">
        <v>1570</v>
      </c>
      <c r="BD423" s="20" t="s">
        <v>207</v>
      </c>
      <c r="BF423" s="5"/>
      <c r="BG423" s="27">
        <v>24381584</v>
      </c>
      <c r="BH423" s="27"/>
      <c r="BI423" s="27">
        <v>98137105</v>
      </c>
      <c r="BK423" s="11" t="str">
        <f t="shared" si="101"/>
        <v>CADRE</v>
      </c>
      <c r="BL423" s="11"/>
    </row>
    <row r="424" spans="1:64" x14ac:dyDescent="0.25">
      <c r="A424" s="3" t="s">
        <v>74</v>
      </c>
      <c r="B424" s="4">
        <v>423</v>
      </c>
      <c r="C424" s="3" t="s">
        <v>140</v>
      </c>
      <c r="D424" s="3" t="s">
        <v>7482</v>
      </c>
      <c r="E424" s="3" t="s">
        <v>7483</v>
      </c>
      <c r="F424" s="3"/>
      <c r="G424" s="3"/>
      <c r="H424" s="3"/>
      <c r="I424" s="3"/>
      <c r="J424" s="3" t="s">
        <v>228</v>
      </c>
      <c r="K424" s="3" t="s">
        <v>123</v>
      </c>
      <c r="L424" s="3" t="s">
        <v>77</v>
      </c>
      <c r="M424" s="3" t="s">
        <v>158</v>
      </c>
      <c r="N424" s="5">
        <v>44228</v>
      </c>
      <c r="O424" t="str">
        <f t="shared" ca="1" si="104"/>
        <v/>
      </c>
      <c r="P424" s="3">
        <f t="shared" ref="P424:P431" ca="1" si="105">IF(W424="","",W424-TODAY())</f>
        <v>-1266</v>
      </c>
      <c r="Q424" s="5">
        <v>44266</v>
      </c>
      <c r="R424" s="3" t="s">
        <v>1571</v>
      </c>
      <c r="S424" s="3"/>
      <c r="T424" s="6" t="s">
        <v>131</v>
      </c>
      <c r="U424" s="3" t="str">
        <f t="shared" si="90"/>
        <v>Contractuel</v>
      </c>
      <c r="V424" s="5">
        <v>44256</v>
      </c>
      <c r="W424" s="5">
        <v>44316</v>
      </c>
      <c r="X424" s="5"/>
      <c r="Y424" s="5"/>
      <c r="Z424" s="5">
        <v>44228</v>
      </c>
      <c r="AA424" s="3">
        <f t="shared" si="91"/>
        <v>2</v>
      </c>
      <c r="AB424" s="3">
        <f t="shared" si="92"/>
        <v>2021</v>
      </c>
      <c r="AC424" s="3">
        <f t="shared" si="93"/>
        <v>2025</v>
      </c>
      <c r="AD424" s="7">
        <f t="shared" ca="1" si="94"/>
        <v>3.7111111111111112</v>
      </c>
      <c r="AE424" s="7" t="str">
        <f t="shared" ca="1" si="99"/>
        <v>&lt; 4</v>
      </c>
      <c r="AF424" s="5">
        <v>28532</v>
      </c>
      <c r="AG424" s="8">
        <f t="shared" ca="1" si="95"/>
        <v>46.712328767123289</v>
      </c>
      <c r="AH424" s="7" t="str">
        <f t="shared" ca="1" si="96"/>
        <v>&gt;45&lt; 55</v>
      </c>
      <c r="AI424" s="9">
        <v>12253020</v>
      </c>
      <c r="AJ424" s="10" t="s">
        <v>126</v>
      </c>
      <c r="AK424" s="9" t="s">
        <v>934</v>
      </c>
      <c r="AL424" s="5">
        <v>43805</v>
      </c>
      <c r="AM424" s="3" t="s">
        <v>93</v>
      </c>
      <c r="AN424" s="3" t="s">
        <v>65</v>
      </c>
      <c r="AQ424" s="11">
        <v>3</v>
      </c>
      <c r="AR424" s="11">
        <v>1</v>
      </c>
      <c r="AS424" s="12">
        <f t="shared" si="97"/>
        <v>44593.25</v>
      </c>
      <c r="AT424" s="11" t="s">
        <v>135</v>
      </c>
      <c r="AU424" s="9">
        <v>3.1930000000000001</v>
      </c>
      <c r="AV424" s="14">
        <v>17</v>
      </c>
      <c r="AW424" s="15" t="s">
        <v>169</v>
      </c>
      <c r="AX424" s="16" t="s">
        <v>935</v>
      </c>
      <c r="AY424" s="14">
        <v>20</v>
      </c>
      <c r="AZ424" s="11" t="s">
        <v>171</v>
      </c>
      <c r="BA424" s="17" t="str">
        <f t="shared" si="98"/>
        <v>17001000000290821320</v>
      </c>
      <c r="BB424" s="26">
        <f t="shared" si="100"/>
        <v>20</v>
      </c>
      <c r="BC424" s="19" t="s">
        <v>936</v>
      </c>
      <c r="BD424" s="20" t="s">
        <v>391</v>
      </c>
      <c r="BF424" s="5"/>
      <c r="BG424" s="27">
        <v>50616199</v>
      </c>
      <c r="BH424" s="27">
        <v>21001242</v>
      </c>
      <c r="BI424" s="27"/>
      <c r="BJ424" t="s">
        <v>936</v>
      </c>
      <c r="BK424" s="11" t="str">
        <f t="shared" si="101"/>
        <v>B-</v>
      </c>
      <c r="BL424" s="11"/>
    </row>
    <row r="425" spans="1:64" x14ac:dyDescent="0.25">
      <c r="A425" s="3" t="s">
        <v>74</v>
      </c>
      <c r="B425" s="4">
        <v>424</v>
      </c>
      <c r="C425" s="3" t="s">
        <v>87</v>
      </c>
      <c r="D425" s="3" t="s">
        <v>7669</v>
      </c>
      <c r="E425" s="3" t="s">
        <v>7268</v>
      </c>
      <c r="F425" s="3"/>
      <c r="G425" s="3"/>
      <c r="H425" s="3"/>
      <c r="I425" s="3"/>
      <c r="J425" s="3" t="s">
        <v>228</v>
      </c>
      <c r="K425" s="3" t="s">
        <v>123</v>
      </c>
      <c r="L425" s="3" t="s">
        <v>77</v>
      </c>
      <c r="M425" s="3" t="s">
        <v>158</v>
      </c>
      <c r="N425" s="5">
        <v>44228</v>
      </c>
      <c r="O425" t="str">
        <f t="shared" ca="1" si="104"/>
        <v/>
      </c>
      <c r="P425" s="3">
        <f t="shared" ca="1" si="105"/>
        <v>-1327</v>
      </c>
      <c r="Q425" s="5">
        <v>44255</v>
      </c>
      <c r="R425" s="3" t="s">
        <v>236</v>
      </c>
      <c r="S425" s="3"/>
      <c r="T425" s="6" t="s">
        <v>131</v>
      </c>
      <c r="U425" s="3" t="str">
        <f t="shared" si="90"/>
        <v>Contractuel</v>
      </c>
      <c r="V425" s="5">
        <v>44230</v>
      </c>
      <c r="W425" s="5">
        <v>44255</v>
      </c>
      <c r="X425" s="5"/>
      <c r="Y425" s="5"/>
      <c r="Z425" s="5">
        <v>44230</v>
      </c>
      <c r="AA425" s="3">
        <f t="shared" si="91"/>
        <v>2</v>
      </c>
      <c r="AB425" s="3">
        <f t="shared" si="92"/>
        <v>2021</v>
      </c>
      <c r="AC425" s="3">
        <f t="shared" si="93"/>
        <v>2025</v>
      </c>
      <c r="AD425" s="7">
        <f t="shared" ca="1" si="94"/>
        <v>3.7111111111111112</v>
      </c>
      <c r="AE425" s="7" t="str">
        <f t="shared" ca="1" si="99"/>
        <v>&lt; 4</v>
      </c>
      <c r="AF425" s="5">
        <v>34400</v>
      </c>
      <c r="AG425" s="8">
        <f t="shared" ca="1" si="95"/>
        <v>30.635616438356163</v>
      </c>
      <c r="AH425" s="7" t="str">
        <f t="shared" ca="1" si="96"/>
        <v>&gt;25&lt; 35</v>
      </c>
      <c r="AI425" s="9"/>
      <c r="AJ425" s="10"/>
      <c r="AK425" s="9" t="s">
        <v>1572</v>
      </c>
      <c r="AL425" s="5">
        <v>42192</v>
      </c>
      <c r="AM425" s="3" t="s">
        <v>93</v>
      </c>
      <c r="AN425" s="3" t="s">
        <v>94</v>
      </c>
      <c r="AQ425" s="11">
        <v>3</v>
      </c>
      <c r="AR425" s="11">
        <v>1</v>
      </c>
      <c r="AS425" s="12">
        <f t="shared" si="97"/>
        <v>44593.25</v>
      </c>
      <c r="AT425" s="11" t="s">
        <v>135</v>
      </c>
      <c r="AU425" s="9">
        <v>3.1930000000000001</v>
      </c>
      <c r="AV425" s="14">
        <v>17</v>
      </c>
      <c r="AW425" s="15" t="s">
        <v>169</v>
      </c>
      <c r="AX425" s="16" t="s">
        <v>1573</v>
      </c>
      <c r="AY425" s="14">
        <v>11</v>
      </c>
      <c r="AZ425" s="11" t="s">
        <v>171</v>
      </c>
      <c r="BA425" s="17" t="str">
        <f t="shared" si="98"/>
        <v>17001000000283740611</v>
      </c>
      <c r="BB425" s="26">
        <f t="shared" si="100"/>
        <v>20</v>
      </c>
      <c r="BC425" s="19" t="s">
        <v>1574</v>
      </c>
      <c r="BD425" s="20" t="s">
        <v>391</v>
      </c>
      <c r="BF425" s="5"/>
      <c r="BG425" s="27">
        <v>24996269</v>
      </c>
      <c r="BH425" s="27">
        <v>58410075</v>
      </c>
      <c r="BI425" s="27"/>
      <c r="BJ425" t="s">
        <v>391</v>
      </c>
      <c r="BK425" s="11" t="str">
        <f t="shared" si="101"/>
        <v>B-</v>
      </c>
      <c r="BL425" s="11"/>
    </row>
    <row r="426" spans="1:64" x14ac:dyDescent="0.25">
      <c r="A426" s="3" t="s">
        <v>74</v>
      </c>
      <c r="B426" s="4">
        <v>425</v>
      </c>
      <c r="C426" s="3" t="s">
        <v>57</v>
      </c>
      <c r="D426" s="3" t="s">
        <v>7670</v>
      </c>
      <c r="E426" s="3" t="s">
        <v>7464</v>
      </c>
      <c r="F426" s="3"/>
      <c r="G426" s="3"/>
      <c r="H426" s="3"/>
      <c r="I426" s="3" t="s">
        <v>156</v>
      </c>
      <c r="J426" s="3" t="s">
        <v>157</v>
      </c>
      <c r="K426" s="3" t="s">
        <v>123</v>
      </c>
      <c r="L426" s="3" t="s">
        <v>77</v>
      </c>
      <c r="M426" s="3" t="s">
        <v>132</v>
      </c>
      <c r="N426" s="5">
        <v>44228</v>
      </c>
      <c r="O426" t="str">
        <f t="shared" ca="1" si="104"/>
        <v/>
      </c>
      <c r="P426" s="3">
        <f t="shared" ca="1" si="105"/>
        <v>-597</v>
      </c>
      <c r="Q426" s="5">
        <v>44980</v>
      </c>
      <c r="R426" s="3" t="s">
        <v>133</v>
      </c>
      <c r="S426" s="3"/>
      <c r="T426" s="6" t="s">
        <v>131</v>
      </c>
      <c r="U426" s="3" t="str">
        <f t="shared" si="90"/>
        <v>Contractuel</v>
      </c>
      <c r="V426" s="5">
        <v>44927</v>
      </c>
      <c r="W426" s="5">
        <v>44985</v>
      </c>
      <c r="X426" s="5"/>
      <c r="Y426" s="5"/>
      <c r="Z426" s="5">
        <v>44228</v>
      </c>
      <c r="AA426" s="3">
        <f t="shared" si="91"/>
        <v>2</v>
      </c>
      <c r="AB426" s="3">
        <f t="shared" si="92"/>
        <v>2021</v>
      </c>
      <c r="AC426" s="3">
        <f t="shared" si="93"/>
        <v>2025</v>
      </c>
      <c r="AD426" s="7">
        <f t="shared" ca="1" si="94"/>
        <v>3.7111111111111112</v>
      </c>
      <c r="AE426" s="7" t="str">
        <f t="shared" ca="1" si="99"/>
        <v>&lt; 4</v>
      </c>
      <c r="AF426" s="5">
        <v>35280</v>
      </c>
      <c r="AG426" s="8">
        <f t="shared" ca="1" si="95"/>
        <v>28.224657534246575</v>
      </c>
      <c r="AH426" s="7" t="str">
        <f t="shared" ca="1" si="96"/>
        <v>&gt;25&lt; 35</v>
      </c>
      <c r="AI426" s="9">
        <v>16752468</v>
      </c>
      <c r="AJ426" s="10" t="s">
        <v>70</v>
      </c>
      <c r="AK426" s="9" t="s">
        <v>1575</v>
      </c>
      <c r="AL426" s="5">
        <v>44169</v>
      </c>
      <c r="AM426" s="3" t="s">
        <v>64</v>
      </c>
      <c r="AN426" s="3" t="s">
        <v>94</v>
      </c>
      <c r="AQ426" s="11">
        <v>3</v>
      </c>
      <c r="AR426" s="11">
        <v>3</v>
      </c>
      <c r="AS426" s="12">
        <f t="shared" si="97"/>
        <v>45323.75</v>
      </c>
      <c r="AT426" s="11" t="s">
        <v>135</v>
      </c>
      <c r="AU426" s="9">
        <v>3.3159999999999998</v>
      </c>
      <c r="AV426" s="14" t="s">
        <v>195</v>
      </c>
      <c r="AW426" s="15" t="s">
        <v>169</v>
      </c>
      <c r="AX426" s="16" t="s">
        <v>1576</v>
      </c>
      <c r="AY426" s="14" t="s">
        <v>1577</v>
      </c>
      <c r="AZ426" s="11" t="s">
        <v>171</v>
      </c>
      <c r="BA426" s="17" t="str">
        <f t="shared" si="98"/>
        <v>17001000000251712763</v>
      </c>
      <c r="BB426" s="26">
        <f t="shared" si="100"/>
        <v>20</v>
      </c>
      <c r="BC426" s="19" t="s">
        <v>1578</v>
      </c>
      <c r="BD426" s="20" t="s">
        <v>388</v>
      </c>
      <c r="BE426">
        <v>2022</v>
      </c>
      <c r="BF426" s="5"/>
      <c r="BG426" s="27">
        <v>96690373</v>
      </c>
      <c r="BH426" s="27">
        <v>23164394</v>
      </c>
      <c r="BI426" s="27"/>
      <c r="BJ426" t="s">
        <v>1163</v>
      </c>
      <c r="BK426" s="11" t="str">
        <f t="shared" si="101"/>
        <v>A-</v>
      </c>
      <c r="BL426" s="11"/>
    </row>
    <row r="427" spans="1:64" x14ac:dyDescent="0.25">
      <c r="A427" s="3" t="s">
        <v>74</v>
      </c>
      <c r="B427" s="4">
        <v>426</v>
      </c>
      <c r="C427" s="3" t="s">
        <v>87</v>
      </c>
      <c r="D427" s="3" t="s">
        <v>7671</v>
      </c>
      <c r="E427" s="3" t="s">
        <v>7672</v>
      </c>
      <c r="F427" s="3"/>
      <c r="G427" s="3"/>
      <c r="H427" s="3"/>
      <c r="I427" s="3"/>
      <c r="J427" s="3" t="s">
        <v>157</v>
      </c>
      <c r="K427" s="3" t="s">
        <v>123</v>
      </c>
      <c r="L427" s="3" t="s">
        <v>77</v>
      </c>
      <c r="M427" s="3" t="s">
        <v>158</v>
      </c>
      <c r="N427" s="5">
        <v>44228</v>
      </c>
      <c r="O427" t="str">
        <f t="shared" ca="1" si="104"/>
        <v/>
      </c>
      <c r="P427" s="3">
        <f t="shared" ca="1" si="105"/>
        <v>-1327</v>
      </c>
      <c r="Q427" s="5">
        <v>44237</v>
      </c>
      <c r="R427" s="3" t="s">
        <v>133</v>
      </c>
      <c r="S427" s="3"/>
      <c r="T427" s="6" t="s">
        <v>131</v>
      </c>
      <c r="U427" s="3" t="str">
        <f t="shared" si="90"/>
        <v>Contractuel</v>
      </c>
      <c r="V427" s="5">
        <v>44228</v>
      </c>
      <c r="W427" s="5">
        <v>44255</v>
      </c>
      <c r="X427" s="5"/>
      <c r="Y427" s="5"/>
      <c r="Z427" s="5">
        <v>44228</v>
      </c>
      <c r="AA427" s="3">
        <f t="shared" si="91"/>
        <v>2</v>
      </c>
      <c r="AB427" s="3">
        <f t="shared" si="92"/>
        <v>2021</v>
      </c>
      <c r="AC427" s="3">
        <f t="shared" si="93"/>
        <v>2025</v>
      </c>
      <c r="AD427" s="7">
        <f t="shared" ca="1" si="94"/>
        <v>3.7111111111111112</v>
      </c>
      <c r="AE427" s="7" t="str">
        <f t="shared" ca="1" si="99"/>
        <v>&lt; 4</v>
      </c>
      <c r="AF427" s="5">
        <v>36428</v>
      </c>
      <c r="AG427" s="8">
        <f t="shared" ca="1" si="95"/>
        <v>25.079452054794519</v>
      </c>
      <c r="AH427" s="7" t="str">
        <f t="shared" ca="1" si="96"/>
        <v>&gt;25&lt; 35</v>
      </c>
      <c r="AI427" s="9">
        <v>17164012</v>
      </c>
      <c r="AJ427" s="10" t="s">
        <v>62</v>
      </c>
      <c r="AK427" s="9">
        <v>14326137</v>
      </c>
      <c r="AL427" s="5">
        <v>42982</v>
      </c>
      <c r="AM427" s="3" t="s">
        <v>93</v>
      </c>
      <c r="AN427" s="3" t="s">
        <v>94</v>
      </c>
      <c r="AQ427" s="11">
        <v>3</v>
      </c>
      <c r="AR427" s="11">
        <v>1</v>
      </c>
      <c r="AS427" s="12">
        <f t="shared" si="97"/>
        <v>44593.25</v>
      </c>
      <c r="AT427" s="11" t="s">
        <v>135</v>
      </c>
      <c r="AU427" s="9">
        <v>3.1930000000000001</v>
      </c>
      <c r="AV427" s="14">
        <v>17</v>
      </c>
      <c r="AW427" s="15" t="s">
        <v>169</v>
      </c>
      <c r="AX427" s="16" t="s">
        <v>1579</v>
      </c>
      <c r="AY427" s="14">
        <v>22</v>
      </c>
      <c r="AZ427" s="11" t="s">
        <v>171</v>
      </c>
      <c r="BA427" s="17" t="str">
        <f t="shared" si="98"/>
        <v>17001000000271718722</v>
      </c>
      <c r="BB427" s="26">
        <f t="shared" si="100"/>
        <v>20</v>
      </c>
      <c r="BC427" s="19" t="s">
        <v>1578</v>
      </c>
      <c r="BD427" s="20" t="s">
        <v>388</v>
      </c>
      <c r="BE427">
        <v>2022</v>
      </c>
      <c r="BF427" s="5"/>
      <c r="BG427" s="27">
        <v>93559567</v>
      </c>
      <c r="BH427" s="27">
        <v>95139671</v>
      </c>
      <c r="BI427" s="27"/>
      <c r="BJ427" t="s">
        <v>1580</v>
      </c>
      <c r="BK427" s="11" t="str">
        <f t="shared" si="101"/>
        <v>A-</v>
      </c>
      <c r="BL427" s="11"/>
    </row>
    <row r="428" spans="1:64" x14ac:dyDescent="0.25">
      <c r="A428" s="3" t="s">
        <v>56</v>
      </c>
      <c r="B428" s="4">
        <v>427</v>
      </c>
      <c r="C428" s="3" t="s">
        <v>87</v>
      </c>
      <c r="D428" s="3" t="s">
        <v>7556</v>
      </c>
      <c r="E428" s="3" t="s">
        <v>7233</v>
      </c>
      <c r="F428" s="3"/>
      <c r="G428" s="3"/>
      <c r="H428" s="3"/>
      <c r="I428" s="3" t="s">
        <v>561</v>
      </c>
      <c r="J428" s="3" t="s">
        <v>157</v>
      </c>
      <c r="K428" s="3" t="s">
        <v>123</v>
      </c>
      <c r="L428" s="3" t="s">
        <v>77</v>
      </c>
      <c r="M428" s="3" t="s">
        <v>158</v>
      </c>
      <c r="N428" s="5">
        <v>44228</v>
      </c>
      <c r="O428" t="str">
        <f t="shared" ca="1" si="104"/>
        <v/>
      </c>
      <c r="P428" s="3">
        <f t="shared" ca="1" si="105"/>
        <v>-47</v>
      </c>
      <c r="Q428" s="5"/>
      <c r="R428" s="3"/>
      <c r="S428" s="3"/>
      <c r="T428" s="6" t="s">
        <v>131</v>
      </c>
      <c r="U428" s="3" t="str">
        <f t="shared" si="90"/>
        <v>Contractuel</v>
      </c>
      <c r="V428" s="5">
        <v>45505</v>
      </c>
      <c r="W428" s="5">
        <f>VLOOKUP(B428,[1]base!$A:$V,22,0)</f>
        <v>45535</v>
      </c>
      <c r="X428" s="5"/>
      <c r="Y428" s="5"/>
      <c r="Z428" s="5">
        <v>44228</v>
      </c>
      <c r="AA428" s="3">
        <f t="shared" si="91"/>
        <v>2</v>
      </c>
      <c r="AB428" s="3">
        <f t="shared" si="92"/>
        <v>2021</v>
      </c>
      <c r="AC428" s="3">
        <f t="shared" si="93"/>
        <v>2025</v>
      </c>
      <c r="AD428" s="7">
        <f t="shared" ca="1" si="94"/>
        <v>3.7111111111111112</v>
      </c>
      <c r="AE428" s="7" t="str">
        <f t="shared" ca="1" si="99"/>
        <v>&lt; 4</v>
      </c>
      <c r="AF428" s="5">
        <v>35810</v>
      </c>
      <c r="AG428" s="8">
        <f t="shared" ca="1" si="95"/>
        <v>26.772602739726029</v>
      </c>
      <c r="AH428" s="7" t="str">
        <f t="shared" ca="1" si="96"/>
        <v>&gt;25&lt; 35</v>
      </c>
      <c r="AI428" s="9">
        <v>17134211</v>
      </c>
      <c r="AJ428" s="10" t="s">
        <v>70</v>
      </c>
      <c r="AK428" s="9" t="s">
        <v>1581</v>
      </c>
      <c r="AL428" s="5">
        <v>42669</v>
      </c>
      <c r="AM428" s="3" t="s">
        <v>93</v>
      </c>
      <c r="AN428" s="3" t="s">
        <v>94</v>
      </c>
      <c r="AQ428">
        <v>3</v>
      </c>
      <c r="AR428" s="11">
        <v>3</v>
      </c>
      <c r="AS428" s="12">
        <f t="shared" si="97"/>
        <v>45323.75</v>
      </c>
      <c r="AT428" s="11" t="s">
        <v>135</v>
      </c>
      <c r="AU428" s="9">
        <v>3.3159999999999998</v>
      </c>
      <c r="AV428" s="14" t="s">
        <v>67</v>
      </c>
      <c r="AW428" s="15" t="s">
        <v>1158</v>
      </c>
      <c r="AX428" s="16" t="s">
        <v>1582</v>
      </c>
      <c r="AY428" s="14" t="s">
        <v>62</v>
      </c>
      <c r="AZ428" s="11" t="s">
        <v>71</v>
      </c>
      <c r="BA428" s="17" t="str">
        <f t="shared" si="98"/>
        <v>08034012064002238301</v>
      </c>
      <c r="BB428" s="26">
        <f t="shared" si="100"/>
        <v>20</v>
      </c>
      <c r="BC428" s="19" t="s">
        <v>1578</v>
      </c>
      <c r="BD428" s="20" t="s">
        <v>388</v>
      </c>
      <c r="BE428">
        <v>2022</v>
      </c>
      <c r="BF428" s="5"/>
      <c r="BG428" s="27">
        <v>90601676</v>
      </c>
      <c r="BH428" s="27">
        <v>50812068</v>
      </c>
      <c r="BI428" s="27"/>
      <c r="BJ428" t="s">
        <v>1163</v>
      </c>
      <c r="BK428" s="11" t="str">
        <f t="shared" si="101"/>
        <v>A-</v>
      </c>
      <c r="BL428" s="11" t="s">
        <v>473</v>
      </c>
    </row>
    <row r="429" spans="1:64" x14ac:dyDescent="0.25">
      <c r="A429" s="3" t="s">
        <v>74</v>
      </c>
      <c r="B429" s="4">
        <v>428</v>
      </c>
      <c r="C429" s="3" t="s">
        <v>140</v>
      </c>
      <c r="D429" s="3" t="s">
        <v>7291</v>
      </c>
      <c r="E429" s="3" t="s">
        <v>7391</v>
      </c>
      <c r="F429" s="3"/>
      <c r="G429" s="3"/>
      <c r="H429" s="3"/>
      <c r="I429" s="3"/>
      <c r="J429" s="3" t="s">
        <v>157</v>
      </c>
      <c r="K429" s="3" t="s">
        <v>123</v>
      </c>
      <c r="L429" s="3" t="s">
        <v>77</v>
      </c>
      <c r="M429" s="3" t="s">
        <v>158</v>
      </c>
      <c r="N429" s="5">
        <v>44233</v>
      </c>
      <c r="O429" t="str">
        <f t="shared" ca="1" si="104"/>
        <v/>
      </c>
      <c r="P429" s="3">
        <f t="shared" ca="1" si="105"/>
        <v>-1327</v>
      </c>
      <c r="Q429" s="5">
        <v>44255</v>
      </c>
      <c r="R429" s="3" t="s">
        <v>236</v>
      </c>
      <c r="S429" s="3"/>
      <c r="T429" s="6" t="s">
        <v>131</v>
      </c>
      <c r="U429" s="3" t="str">
        <f t="shared" si="90"/>
        <v>Contractuel</v>
      </c>
      <c r="V429" s="5">
        <v>44233</v>
      </c>
      <c r="W429" s="5">
        <v>44255</v>
      </c>
      <c r="X429" s="5"/>
      <c r="Y429" s="5"/>
      <c r="Z429" s="5">
        <v>44233</v>
      </c>
      <c r="AA429" s="3">
        <f t="shared" si="91"/>
        <v>2</v>
      </c>
      <c r="AB429" s="3">
        <f t="shared" si="92"/>
        <v>2021</v>
      </c>
      <c r="AC429" s="3">
        <f t="shared" si="93"/>
        <v>2025</v>
      </c>
      <c r="AD429" s="7">
        <f t="shared" ca="1" si="94"/>
        <v>3.6972222222222224</v>
      </c>
      <c r="AE429" s="7" t="str">
        <f t="shared" ca="1" si="99"/>
        <v>&lt; 4</v>
      </c>
      <c r="AF429" s="5">
        <v>35541</v>
      </c>
      <c r="AG429" s="8">
        <f t="shared" ca="1" si="95"/>
        <v>27.509589041095889</v>
      </c>
      <c r="AH429" s="7" t="str">
        <f t="shared" ca="1" si="96"/>
        <v>&gt;25&lt; 35</v>
      </c>
      <c r="AI429" s="9">
        <v>17134618</v>
      </c>
      <c r="AJ429" s="10" t="s">
        <v>159</v>
      </c>
      <c r="AK429" s="9" t="s">
        <v>1583</v>
      </c>
      <c r="AL429" s="5">
        <v>43518</v>
      </c>
      <c r="AM429" s="3" t="s">
        <v>93</v>
      </c>
      <c r="AN429" s="3" t="s">
        <v>65</v>
      </c>
      <c r="AQ429" s="11">
        <v>3</v>
      </c>
      <c r="AR429" s="11">
        <v>1</v>
      </c>
      <c r="AS429" s="12">
        <f t="shared" si="97"/>
        <v>44598.25</v>
      </c>
      <c r="AT429" s="11" t="s">
        <v>135</v>
      </c>
      <c r="AU429" s="9">
        <v>3.1930000000000001</v>
      </c>
      <c r="AV429" s="14" t="s">
        <v>67</v>
      </c>
      <c r="AW429" s="15" t="s">
        <v>1158</v>
      </c>
      <c r="AX429" s="16">
        <v>20640021042</v>
      </c>
      <c r="AY429" s="14">
        <v>47</v>
      </c>
      <c r="AZ429" s="11" t="s">
        <v>71</v>
      </c>
      <c r="BA429" s="17" t="str">
        <f t="shared" si="98"/>
        <v>08034012064002104247</v>
      </c>
      <c r="BB429" s="26">
        <f t="shared" si="100"/>
        <v>20</v>
      </c>
      <c r="BC429" s="19" t="s">
        <v>1578</v>
      </c>
      <c r="BD429" s="20" t="s">
        <v>388</v>
      </c>
      <c r="BE429">
        <v>2022</v>
      </c>
      <c r="BF429" s="5"/>
      <c r="BG429" s="27">
        <v>96386095</v>
      </c>
      <c r="BH429" s="27">
        <v>97156724</v>
      </c>
      <c r="BI429" s="27"/>
      <c r="BJ429" t="s">
        <v>1580</v>
      </c>
      <c r="BK429" s="11" t="str">
        <f t="shared" si="101"/>
        <v>A-</v>
      </c>
      <c r="BL429" s="11"/>
    </row>
    <row r="430" spans="1:64" x14ac:dyDescent="0.25">
      <c r="A430" s="3" t="s">
        <v>74</v>
      </c>
      <c r="B430" s="4">
        <v>429</v>
      </c>
      <c r="C430" s="3" t="s">
        <v>87</v>
      </c>
      <c r="D430" s="3" t="s">
        <v>7382</v>
      </c>
      <c r="E430" s="3" t="s">
        <v>7332</v>
      </c>
      <c r="F430" s="3"/>
      <c r="G430" s="3"/>
      <c r="H430" s="3"/>
      <c r="I430" s="3"/>
      <c r="J430" s="3" t="s">
        <v>228</v>
      </c>
      <c r="K430" s="3" t="s">
        <v>123</v>
      </c>
      <c r="L430" s="3" t="s">
        <v>77</v>
      </c>
      <c r="M430" s="3" t="s">
        <v>158</v>
      </c>
      <c r="N430" s="5">
        <v>44231</v>
      </c>
      <c r="P430" s="3">
        <f t="shared" ca="1" si="105"/>
        <v>-1266</v>
      </c>
      <c r="Q430" s="5">
        <v>44270</v>
      </c>
      <c r="R430" s="3" t="s">
        <v>133</v>
      </c>
      <c r="S430" s="3"/>
      <c r="T430" s="6" t="s">
        <v>131</v>
      </c>
      <c r="U430" s="3" t="str">
        <f t="shared" si="90"/>
        <v>Contractuel</v>
      </c>
      <c r="V430" s="5">
        <v>44256</v>
      </c>
      <c r="W430" s="5">
        <v>44316</v>
      </c>
      <c r="X430" s="5"/>
      <c r="Y430" s="5"/>
      <c r="Z430" s="5">
        <v>44231</v>
      </c>
      <c r="AA430" s="3">
        <f t="shared" si="91"/>
        <v>2</v>
      </c>
      <c r="AB430" s="3">
        <f t="shared" si="92"/>
        <v>2021</v>
      </c>
      <c r="AC430" s="3">
        <f t="shared" si="93"/>
        <v>2025</v>
      </c>
      <c r="AD430" s="7">
        <f t="shared" ca="1" si="94"/>
        <v>3.7027777777777779</v>
      </c>
      <c r="AE430" s="7" t="str">
        <f t="shared" ca="1" si="99"/>
        <v>&lt; 4</v>
      </c>
      <c r="AF430" s="5">
        <v>32430</v>
      </c>
      <c r="AG430" s="8">
        <f t="shared" ca="1" si="95"/>
        <v>36.032876712328765</v>
      </c>
      <c r="AH430" s="7" t="str">
        <f t="shared" ca="1" si="96"/>
        <v>&gt;35&lt; 45</v>
      </c>
      <c r="AI430" s="9">
        <v>16232070</v>
      </c>
      <c r="AJ430" s="10" t="s">
        <v>102</v>
      </c>
      <c r="AK430" s="9" t="s">
        <v>1070</v>
      </c>
      <c r="AL430" s="5">
        <v>39346</v>
      </c>
      <c r="AM430" s="3" t="s">
        <v>93</v>
      </c>
      <c r="AN430" s="3" t="s">
        <v>94</v>
      </c>
      <c r="AQ430" s="11">
        <v>3</v>
      </c>
      <c r="AR430" s="11">
        <v>1</v>
      </c>
      <c r="AS430" s="12">
        <f t="shared" si="97"/>
        <v>44596.25</v>
      </c>
      <c r="AT430" s="11" t="s">
        <v>135</v>
      </c>
      <c r="AU430" s="9">
        <v>3.1930000000000001</v>
      </c>
      <c r="AV430" s="14">
        <v>17</v>
      </c>
      <c r="AW430" s="15" t="s">
        <v>169</v>
      </c>
      <c r="AX430" s="16" t="s">
        <v>1071</v>
      </c>
      <c r="AY430" s="14">
        <v>58</v>
      </c>
      <c r="AZ430" s="11" t="s">
        <v>171</v>
      </c>
      <c r="BA430" s="17" t="str">
        <f t="shared" si="98"/>
        <v>17001000000124869258</v>
      </c>
      <c r="BB430" s="26">
        <f t="shared" si="100"/>
        <v>20</v>
      </c>
      <c r="BC430" s="19" t="s">
        <v>1072</v>
      </c>
      <c r="BD430" s="20" t="s">
        <v>73</v>
      </c>
      <c r="BE430">
        <v>2090</v>
      </c>
      <c r="BF430" s="5"/>
      <c r="BG430" s="27">
        <v>24811250</v>
      </c>
      <c r="BH430" s="27">
        <v>95174186</v>
      </c>
      <c r="BI430" s="27"/>
      <c r="BJ430" t="s">
        <v>1584</v>
      </c>
      <c r="BK430" s="11" t="str">
        <f t="shared" si="101"/>
        <v>B-</v>
      </c>
      <c r="BL430" s="11"/>
    </row>
    <row r="431" spans="1:64" x14ac:dyDescent="0.25">
      <c r="A431" s="3" t="s">
        <v>56</v>
      </c>
      <c r="B431" s="4">
        <v>430</v>
      </c>
      <c r="C431" s="3" t="s">
        <v>87</v>
      </c>
      <c r="D431" s="3" t="s">
        <v>7673</v>
      </c>
      <c r="E431" s="3" t="s">
        <v>7320</v>
      </c>
      <c r="F431" s="3"/>
      <c r="G431" s="3"/>
      <c r="H431" s="3"/>
      <c r="I431" s="3" t="s">
        <v>156</v>
      </c>
      <c r="J431" s="3" t="s">
        <v>157</v>
      </c>
      <c r="K431" s="3" t="s">
        <v>76</v>
      </c>
      <c r="L431" s="3" t="s">
        <v>77</v>
      </c>
      <c r="M431" s="3" t="s">
        <v>426</v>
      </c>
      <c r="N431" s="5">
        <v>44231</v>
      </c>
      <c r="P431" s="3">
        <f t="shared" ca="1" si="105"/>
        <v>-47</v>
      </c>
      <c r="Q431" s="5"/>
      <c r="R431" s="3"/>
      <c r="S431" s="3"/>
      <c r="T431" s="6" t="s">
        <v>131</v>
      </c>
      <c r="U431" s="3" t="str">
        <f t="shared" si="90"/>
        <v>Contractuel</v>
      </c>
      <c r="V431" s="5">
        <v>45505</v>
      </c>
      <c r="W431" s="5">
        <f>VLOOKUP(B431,[1]base!$A:$V,22,0)</f>
        <v>45535</v>
      </c>
      <c r="X431" s="5">
        <v>44230</v>
      </c>
      <c r="Y431" s="5">
        <v>44594</v>
      </c>
      <c r="Z431" s="5"/>
      <c r="AA431" s="3">
        <f t="shared" si="91"/>
        <v>2</v>
      </c>
      <c r="AB431" s="3">
        <f t="shared" si="92"/>
        <v>2021</v>
      </c>
      <c r="AC431" s="3">
        <f t="shared" si="93"/>
        <v>2025</v>
      </c>
      <c r="AD431" s="7">
        <f t="shared" ca="1" si="94"/>
        <v>3.7027777777777779</v>
      </c>
      <c r="AE431" s="7" t="str">
        <f t="shared" ca="1" si="99"/>
        <v>&lt; 4</v>
      </c>
      <c r="AF431" s="5">
        <v>34861</v>
      </c>
      <c r="AG431" s="8">
        <f t="shared" ca="1" si="95"/>
        <v>29.372602739726027</v>
      </c>
      <c r="AH431" s="7" t="str">
        <f t="shared" ca="1" si="96"/>
        <v>&gt;25&lt; 35</v>
      </c>
      <c r="AI431" s="9">
        <v>17211447</v>
      </c>
      <c r="AJ431" s="10" t="s">
        <v>91</v>
      </c>
      <c r="AK431" s="9" t="s">
        <v>1585</v>
      </c>
      <c r="AL431" s="5">
        <v>41928</v>
      </c>
      <c r="AM431" s="3" t="s">
        <v>93</v>
      </c>
      <c r="AN431" s="3" t="s">
        <v>94</v>
      </c>
      <c r="AQ431">
        <v>3</v>
      </c>
      <c r="AR431" s="11">
        <v>3</v>
      </c>
      <c r="AS431" s="12">
        <f t="shared" si="97"/>
        <v>45326.75</v>
      </c>
      <c r="AT431" s="11" t="s">
        <v>135</v>
      </c>
      <c r="AU431" s="9">
        <v>3.3159999999999998</v>
      </c>
      <c r="AV431" s="14" t="s">
        <v>161</v>
      </c>
      <c r="AW431" s="15" t="s">
        <v>1586</v>
      </c>
      <c r="AX431" s="16" t="s">
        <v>1587</v>
      </c>
      <c r="AY431" s="14" t="s">
        <v>783</v>
      </c>
      <c r="AZ431" s="11" t="s">
        <v>164</v>
      </c>
      <c r="BA431" s="17" t="str">
        <f t="shared" si="98"/>
        <v>25107000000070475682</v>
      </c>
      <c r="BB431" s="26">
        <f t="shared" si="100"/>
        <v>20</v>
      </c>
      <c r="BC431" s="19" t="s">
        <v>1588</v>
      </c>
      <c r="BD431" s="20" t="s">
        <v>1491</v>
      </c>
      <c r="BF431" s="5"/>
      <c r="BG431" s="27">
        <v>21606746</v>
      </c>
      <c r="BH431" s="27">
        <v>23940598</v>
      </c>
      <c r="BI431" s="27"/>
      <c r="BJ431" t="s">
        <v>396</v>
      </c>
      <c r="BK431" s="11" t="str">
        <f t="shared" si="101"/>
        <v>A-</v>
      </c>
      <c r="BL431" s="11" t="s">
        <v>235</v>
      </c>
    </row>
    <row r="432" spans="1:64" x14ac:dyDescent="0.25">
      <c r="A432" s="3" t="s">
        <v>74</v>
      </c>
      <c r="B432" s="4">
        <v>431</v>
      </c>
      <c r="C432" s="3" t="s">
        <v>57</v>
      </c>
      <c r="D432" s="3" t="s">
        <v>7213</v>
      </c>
      <c r="E432" s="3" t="s">
        <v>7606</v>
      </c>
      <c r="F432" s="3"/>
      <c r="G432" s="3"/>
      <c r="H432" s="3"/>
      <c r="I432" s="3"/>
      <c r="J432" s="3"/>
      <c r="K432" s="3" t="s">
        <v>123</v>
      </c>
      <c r="L432" s="3" t="s">
        <v>77</v>
      </c>
      <c r="M432" s="3" t="s">
        <v>852</v>
      </c>
      <c r="N432" s="5">
        <v>44231</v>
      </c>
      <c r="P432" s="3">
        <f ca="1">IF(Y432="","",Y432-TODAY())</f>
        <v>-1056</v>
      </c>
      <c r="Q432" s="5">
        <v>44503</v>
      </c>
      <c r="R432" s="3" t="s">
        <v>133</v>
      </c>
      <c r="S432" s="3"/>
      <c r="T432" s="6" t="s">
        <v>317</v>
      </c>
      <c r="U432" s="3" t="str">
        <f t="shared" si="90"/>
        <v>Contractuel</v>
      </c>
      <c r="V432" s="5"/>
      <c r="W432" s="5"/>
      <c r="X432" s="5">
        <v>44231</v>
      </c>
      <c r="Y432" s="5">
        <v>44526</v>
      </c>
      <c r="Z432" s="5"/>
      <c r="AA432" s="3">
        <f t="shared" si="91"/>
        <v>2</v>
      </c>
      <c r="AB432" s="3">
        <f t="shared" si="92"/>
        <v>2021</v>
      </c>
      <c r="AC432" s="3">
        <f t="shared" si="93"/>
        <v>2025</v>
      </c>
      <c r="AD432" s="7">
        <f t="shared" ca="1" si="94"/>
        <v>3.7027777777777779</v>
      </c>
      <c r="AE432" s="7" t="str">
        <f t="shared" ca="1" si="99"/>
        <v>&lt; 4</v>
      </c>
      <c r="AF432" s="5">
        <v>33830</v>
      </c>
      <c r="AG432" s="8">
        <f t="shared" ca="1" si="95"/>
        <v>32.197260273972603</v>
      </c>
      <c r="AH432" s="7" t="str">
        <f t="shared" ca="1" si="96"/>
        <v>&gt;25&lt; 35</v>
      </c>
      <c r="AI432" s="9">
        <v>16444975</v>
      </c>
      <c r="AJ432" s="10" t="s">
        <v>70</v>
      </c>
      <c r="AK432" s="9" t="s">
        <v>1589</v>
      </c>
      <c r="AL432" s="5">
        <v>40946</v>
      </c>
      <c r="AM432" s="3" t="s">
        <v>64</v>
      </c>
      <c r="AN432" s="3" t="s">
        <v>94</v>
      </c>
      <c r="AQ432" s="11">
        <v>3</v>
      </c>
      <c r="AR432" s="11">
        <v>1</v>
      </c>
      <c r="AS432" s="12">
        <f t="shared" si="97"/>
        <v>44596.25</v>
      </c>
      <c r="AT432" s="11" t="s">
        <v>135</v>
      </c>
      <c r="AU432" s="9">
        <v>2.1629999999999998</v>
      </c>
      <c r="AV432" s="14">
        <v>17</v>
      </c>
      <c r="AW432" s="15" t="s">
        <v>169</v>
      </c>
      <c r="AX432" s="16" t="s">
        <v>1590</v>
      </c>
      <c r="AY432" s="14">
        <v>46</v>
      </c>
      <c r="AZ432" s="11" t="s">
        <v>171</v>
      </c>
      <c r="BA432" s="17" t="str">
        <f t="shared" si="98"/>
        <v>17001000000237680646</v>
      </c>
      <c r="BB432" s="26">
        <f t="shared" si="100"/>
        <v>20</v>
      </c>
      <c r="BC432" s="19" t="s">
        <v>1591</v>
      </c>
      <c r="BD432" s="20" t="s">
        <v>100</v>
      </c>
      <c r="BF432" s="5"/>
      <c r="BG432" s="27">
        <v>29132203</v>
      </c>
      <c r="BH432" s="27">
        <v>27622180</v>
      </c>
      <c r="BI432" s="27"/>
      <c r="BJ432" t="s">
        <v>233</v>
      </c>
      <c r="BK432" s="11" t="str">
        <f t="shared" si="101"/>
        <v>-</v>
      </c>
      <c r="BL432" s="11"/>
    </row>
    <row r="433" spans="1:64" x14ac:dyDescent="0.25">
      <c r="A433" s="3" t="s">
        <v>74</v>
      </c>
      <c r="B433" s="4">
        <v>432</v>
      </c>
      <c r="C433" s="3" t="s">
        <v>87</v>
      </c>
      <c r="D433" s="3" t="s">
        <v>7297</v>
      </c>
      <c r="E433" s="3" t="s">
        <v>7216</v>
      </c>
      <c r="F433" s="3"/>
      <c r="G433" s="3"/>
      <c r="H433" s="3"/>
      <c r="I433" s="3"/>
      <c r="J433" s="3" t="s">
        <v>157</v>
      </c>
      <c r="K433" s="3" t="s">
        <v>123</v>
      </c>
      <c r="L433" s="3" t="s">
        <v>77</v>
      </c>
      <c r="M433" s="3" t="s">
        <v>158</v>
      </c>
      <c r="N433" s="5">
        <v>44235</v>
      </c>
      <c r="P433" s="3">
        <f t="shared" ref="P433:P448" ca="1" si="106">IF(W433="","",W433-TODAY())</f>
        <v>-870</v>
      </c>
      <c r="Q433" s="5">
        <v>44699</v>
      </c>
      <c r="R433" s="3" t="s">
        <v>971</v>
      </c>
      <c r="S433" s="3"/>
      <c r="T433" s="6" t="s">
        <v>131</v>
      </c>
      <c r="U433" s="3" t="str">
        <f t="shared" si="90"/>
        <v>Contractuel</v>
      </c>
      <c r="V433" s="5">
        <v>44652</v>
      </c>
      <c r="W433" s="5">
        <v>44712</v>
      </c>
      <c r="X433" s="5"/>
      <c r="Y433" s="5"/>
      <c r="Z433" s="5">
        <v>44235</v>
      </c>
      <c r="AA433" s="3">
        <f t="shared" si="91"/>
        <v>2</v>
      </c>
      <c r="AB433" s="3">
        <f t="shared" si="92"/>
        <v>2021</v>
      </c>
      <c r="AC433" s="3">
        <f t="shared" si="93"/>
        <v>2025</v>
      </c>
      <c r="AD433" s="7">
        <f t="shared" ca="1" si="94"/>
        <v>3.6916666666666669</v>
      </c>
      <c r="AE433" s="7" t="str">
        <f t="shared" ca="1" si="99"/>
        <v>&lt; 4</v>
      </c>
      <c r="AF433" s="5">
        <v>35258</v>
      </c>
      <c r="AG433" s="8">
        <f t="shared" ca="1" si="95"/>
        <v>28.284931506849315</v>
      </c>
      <c r="AH433" s="7" t="str">
        <f t="shared" ca="1" si="96"/>
        <v>&gt;25&lt; 35</v>
      </c>
      <c r="AI433" s="9">
        <v>16579191</v>
      </c>
      <c r="AJ433" s="10" t="s">
        <v>79</v>
      </c>
      <c r="AK433" s="9" t="s">
        <v>1592</v>
      </c>
      <c r="AL433" s="5">
        <v>43603</v>
      </c>
      <c r="AM433" s="3" t="s">
        <v>93</v>
      </c>
      <c r="AN433" s="3" t="s">
        <v>94</v>
      </c>
      <c r="AQ433" s="11">
        <v>3</v>
      </c>
      <c r="AR433" s="11">
        <v>1</v>
      </c>
      <c r="AS433" s="12">
        <f t="shared" si="97"/>
        <v>44600.25</v>
      </c>
      <c r="AT433" s="11" t="s">
        <v>135</v>
      </c>
      <c r="AU433" s="9">
        <v>3.1930000000000001</v>
      </c>
      <c r="AV433" s="14" t="s">
        <v>126</v>
      </c>
      <c r="AW433" s="15" t="s">
        <v>1593</v>
      </c>
      <c r="AX433" s="16" t="s">
        <v>1594</v>
      </c>
      <c r="AY433" s="14" t="s">
        <v>436</v>
      </c>
      <c r="AZ433" s="11" t="s">
        <v>145</v>
      </c>
      <c r="BA433" s="17" t="str">
        <f t="shared" si="98"/>
        <v>07505006612166461767</v>
      </c>
      <c r="BB433" s="26">
        <f t="shared" si="100"/>
        <v>20</v>
      </c>
      <c r="BC433" s="19" t="s">
        <v>1578</v>
      </c>
      <c r="BD433" s="20" t="s">
        <v>388</v>
      </c>
      <c r="BE433">
        <v>2022</v>
      </c>
      <c r="BF433" s="5"/>
      <c r="BG433" s="27">
        <v>24447220</v>
      </c>
      <c r="BH433" s="27">
        <v>28888363</v>
      </c>
      <c r="BI433" s="27"/>
      <c r="BJ433" t="s">
        <v>1163</v>
      </c>
      <c r="BK433" s="11" t="str">
        <f t="shared" si="101"/>
        <v>A-</v>
      </c>
      <c r="BL433" s="11"/>
    </row>
    <row r="434" spans="1:64" x14ac:dyDescent="0.25">
      <c r="A434" s="3" t="s">
        <v>56</v>
      </c>
      <c r="B434" s="4">
        <v>433</v>
      </c>
      <c r="C434" s="3" t="s">
        <v>140</v>
      </c>
      <c r="D434" s="3" t="s">
        <v>7445</v>
      </c>
      <c r="E434" s="3" t="s">
        <v>7472</v>
      </c>
      <c r="F434" s="3"/>
      <c r="G434" s="3"/>
      <c r="H434" s="3"/>
      <c r="I434" s="3" t="s">
        <v>561</v>
      </c>
      <c r="J434" s="3" t="s">
        <v>157</v>
      </c>
      <c r="K434" s="3" t="s">
        <v>123</v>
      </c>
      <c r="L434" s="3" t="s">
        <v>77</v>
      </c>
      <c r="M434" s="3" t="s">
        <v>158</v>
      </c>
      <c r="N434" s="5">
        <v>44235</v>
      </c>
      <c r="P434" s="3">
        <f t="shared" ca="1" si="106"/>
        <v>-47</v>
      </c>
      <c r="Q434" s="5"/>
      <c r="R434" s="3"/>
      <c r="S434" s="3"/>
      <c r="T434" s="6" t="s">
        <v>131</v>
      </c>
      <c r="U434" s="3" t="str">
        <f t="shared" si="90"/>
        <v>Contractuel</v>
      </c>
      <c r="V434" s="5">
        <v>45505</v>
      </c>
      <c r="W434" s="5">
        <f>VLOOKUP(B434,[1]base!$A:$V,22,0)</f>
        <v>45535</v>
      </c>
      <c r="X434" s="5"/>
      <c r="Y434" s="5"/>
      <c r="Z434" s="5">
        <v>44235</v>
      </c>
      <c r="AA434" s="3">
        <f t="shared" si="91"/>
        <v>2</v>
      </c>
      <c r="AB434" s="3">
        <f t="shared" si="92"/>
        <v>2021</v>
      </c>
      <c r="AC434" s="3">
        <f t="shared" si="93"/>
        <v>2025</v>
      </c>
      <c r="AD434" s="7">
        <f t="shared" ca="1" si="94"/>
        <v>3.6916666666666669</v>
      </c>
      <c r="AE434" s="7" t="str">
        <f t="shared" ca="1" si="99"/>
        <v>&lt; 4</v>
      </c>
      <c r="AF434" s="5">
        <v>34210</v>
      </c>
      <c r="AG434" s="8">
        <f t="shared" ca="1" si="95"/>
        <v>31.156164383561645</v>
      </c>
      <c r="AH434" s="7" t="str">
        <f t="shared" ca="1" si="96"/>
        <v>&gt;25&lt; 35</v>
      </c>
      <c r="AI434" s="9">
        <v>16937675</v>
      </c>
      <c r="AJ434" s="10" t="s">
        <v>141</v>
      </c>
      <c r="AK434" s="9" t="s">
        <v>1595</v>
      </c>
      <c r="AL434" s="5">
        <v>41130</v>
      </c>
      <c r="AM434" s="3" t="s">
        <v>93</v>
      </c>
      <c r="AN434" s="3" t="s">
        <v>65</v>
      </c>
      <c r="AO434">
        <v>1</v>
      </c>
      <c r="AQ434">
        <v>3</v>
      </c>
      <c r="AR434" s="11">
        <v>3</v>
      </c>
      <c r="AS434" s="12">
        <f t="shared" si="97"/>
        <v>45330.75</v>
      </c>
      <c r="AT434" s="11" t="s">
        <v>135</v>
      </c>
      <c r="AU434" s="9">
        <v>3.3159999999999998</v>
      </c>
      <c r="AV434" s="14" t="s">
        <v>67</v>
      </c>
      <c r="AW434" s="15" t="s">
        <v>1596</v>
      </c>
      <c r="AX434" s="16" t="s">
        <v>1597</v>
      </c>
      <c r="AY434" s="14" t="s">
        <v>1048</v>
      </c>
      <c r="AZ434" s="11" t="s">
        <v>71</v>
      </c>
      <c r="BA434" s="17" t="str">
        <f t="shared" si="98"/>
        <v>08093027012000438478</v>
      </c>
      <c r="BB434" s="26">
        <f t="shared" si="100"/>
        <v>20</v>
      </c>
      <c r="BC434" s="19" t="s">
        <v>1578</v>
      </c>
      <c r="BD434" s="20" t="s">
        <v>388</v>
      </c>
      <c r="BE434">
        <v>2022</v>
      </c>
      <c r="BF434" s="5"/>
      <c r="BG434" s="27">
        <v>27778208</v>
      </c>
      <c r="BH434" s="27">
        <v>26509758</v>
      </c>
      <c r="BI434" s="27"/>
      <c r="BJ434" t="s">
        <v>1163</v>
      </c>
      <c r="BK434" s="11" t="str">
        <f t="shared" si="101"/>
        <v>A-</v>
      </c>
      <c r="BL434" s="11" t="s">
        <v>245</v>
      </c>
    </row>
    <row r="435" spans="1:64" x14ac:dyDescent="0.25">
      <c r="A435" s="3" t="s">
        <v>74</v>
      </c>
      <c r="B435" s="4">
        <v>434</v>
      </c>
      <c r="C435" s="3" t="s">
        <v>140</v>
      </c>
      <c r="D435" s="3" t="s">
        <v>7510</v>
      </c>
      <c r="E435" s="3" t="s">
        <v>7674</v>
      </c>
      <c r="F435" s="3"/>
      <c r="G435" s="3"/>
      <c r="H435" s="3"/>
      <c r="I435" s="3"/>
      <c r="J435" s="3" t="s">
        <v>228</v>
      </c>
      <c r="K435" s="3" t="s">
        <v>123</v>
      </c>
      <c r="L435" s="3" t="s">
        <v>77</v>
      </c>
      <c r="M435" s="3" t="s">
        <v>158</v>
      </c>
      <c r="N435" s="5">
        <v>44235</v>
      </c>
      <c r="P435" s="3">
        <f t="shared" ca="1" si="106"/>
        <v>-1266</v>
      </c>
      <c r="Q435" s="5">
        <v>44256</v>
      </c>
      <c r="R435" s="3" t="s">
        <v>133</v>
      </c>
      <c r="S435" s="3"/>
      <c r="T435" s="6" t="s">
        <v>131</v>
      </c>
      <c r="U435" s="3" t="str">
        <f t="shared" si="90"/>
        <v>Contractuel</v>
      </c>
      <c r="V435" s="5">
        <v>44256</v>
      </c>
      <c r="W435" s="5">
        <v>44316</v>
      </c>
      <c r="X435" s="5"/>
      <c r="Y435" s="5"/>
      <c r="Z435" s="5">
        <v>44235</v>
      </c>
      <c r="AA435" s="3">
        <f t="shared" si="91"/>
        <v>2</v>
      </c>
      <c r="AB435" s="3">
        <f t="shared" si="92"/>
        <v>2021</v>
      </c>
      <c r="AC435" s="3">
        <f t="shared" si="93"/>
        <v>2025</v>
      </c>
      <c r="AD435" s="7">
        <f t="shared" ca="1" si="94"/>
        <v>3.6916666666666669</v>
      </c>
      <c r="AE435" s="7" t="str">
        <f t="shared" ca="1" si="99"/>
        <v>&lt; 4</v>
      </c>
      <c r="AF435" s="5">
        <v>31089</v>
      </c>
      <c r="AG435" s="8">
        <f t="shared" ca="1" si="95"/>
        <v>39.706849315068496</v>
      </c>
      <c r="AH435" s="7" t="str">
        <f t="shared" ca="1" si="96"/>
        <v>&gt;35&lt; 45</v>
      </c>
      <c r="AI435" s="9">
        <v>12729516</v>
      </c>
      <c r="AJ435" s="10" t="s">
        <v>126</v>
      </c>
      <c r="AK435" s="9" t="s">
        <v>1598</v>
      </c>
      <c r="AL435" s="5">
        <v>37719</v>
      </c>
      <c r="AM435" s="3" t="s">
        <v>93</v>
      </c>
      <c r="AN435" s="3" t="s">
        <v>65</v>
      </c>
      <c r="AO435">
        <v>2</v>
      </c>
      <c r="AQ435" s="11">
        <v>3</v>
      </c>
      <c r="AR435" s="11">
        <v>1</v>
      </c>
      <c r="AS435" s="12">
        <f t="shared" si="97"/>
        <v>44600.25</v>
      </c>
      <c r="AT435" s="11" t="s">
        <v>135</v>
      </c>
      <c r="AU435" s="9">
        <v>3.1930000000000001</v>
      </c>
      <c r="AV435" s="14">
        <v>17</v>
      </c>
      <c r="AW435" s="15" t="s">
        <v>169</v>
      </c>
      <c r="AX435" s="16" t="s">
        <v>1599</v>
      </c>
      <c r="AY435" s="14">
        <v>96</v>
      </c>
      <c r="AZ435" s="11" t="s">
        <v>171</v>
      </c>
      <c r="BA435" s="17" t="str">
        <f t="shared" si="98"/>
        <v>17001000000060825396</v>
      </c>
      <c r="BB435" s="26">
        <f t="shared" si="100"/>
        <v>20</v>
      </c>
      <c r="BC435" s="19" t="s">
        <v>1600</v>
      </c>
      <c r="BD435" s="20" t="s">
        <v>100</v>
      </c>
      <c r="BF435" s="5"/>
      <c r="BG435" s="27">
        <v>20193677</v>
      </c>
      <c r="BH435" s="27">
        <v>22818290</v>
      </c>
      <c r="BI435" s="27"/>
      <c r="BJ435" t="s">
        <v>739</v>
      </c>
      <c r="BK435" s="11" t="str">
        <f t="shared" si="101"/>
        <v>B-</v>
      </c>
      <c r="BL435" s="11"/>
    </row>
    <row r="436" spans="1:64" x14ac:dyDescent="0.25">
      <c r="A436" s="3" t="s">
        <v>74</v>
      </c>
      <c r="B436" s="4">
        <v>435</v>
      </c>
      <c r="C436" s="3" t="s">
        <v>140</v>
      </c>
      <c r="D436" s="3" t="s">
        <v>7675</v>
      </c>
      <c r="E436" s="3" t="s">
        <v>7258</v>
      </c>
      <c r="F436" s="3"/>
      <c r="G436" s="3"/>
      <c r="H436" s="3"/>
      <c r="I436" s="3" t="s">
        <v>227</v>
      </c>
      <c r="J436" s="3" t="s">
        <v>228</v>
      </c>
      <c r="K436" s="3" t="s">
        <v>123</v>
      </c>
      <c r="L436" s="3" t="s">
        <v>77</v>
      </c>
      <c r="M436" s="3" t="s">
        <v>158</v>
      </c>
      <c r="N436" s="5">
        <v>44235</v>
      </c>
      <c r="P436" s="3">
        <f t="shared" ca="1" si="106"/>
        <v>-597</v>
      </c>
      <c r="Q436" s="5">
        <v>44946</v>
      </c>
      <c r="R436" s="3" t="s">
        <v>1601</v>
      </c>
      <c r="S436" s="3"/>
      <c r="T436" s="6" t="s">
        <v>131</v>
      </c>
      <c r="U436" s="3" t="str">
        <f t="shared" si="90"/>
        <v>Contractuel</v>
      </c>
      <c r="V436" s="5">
        <v>44927</v>
      </c>
      <c r="W436" s="5">
        <v>44985</v>
      </c>
      <c r="X436" s="5"/>
      <c r="Y436" s="5"/>
      <c r="Z436" s="5">
        <v>44235</v>
      </c>
      <c r="AA436" s="3">
        <f t="shared" si="91"/>
        <v>2</v>
      </c>
      <c r="AB436" s="3">
        <f t="shared" si="92"/>
        <v>2021</v>
      </c>
      <c r="AC436" s="3">
        <f t="shared" si="93"/>
        <v>2025</v>
      </c>
      <c r="AD436" s="7">
        <f t="shared" ca="1" si="94"/>
        <v>3.6916666666666669</v>
      </c>
      <c r="AE436" s="7" t="str">
        <f t="shared" ca="1" si="99"/>
        <v>&lt; 4</v>
      </c>
      <c r="AF436" s="5">
        <v>29638</v>
      </c>
      <c r="AG436" s="8">
        <f t="shared" ca="1" si="95"/>
        <v>43.682191780821917</v>
      </c>
      <c r="AH436" s="7" t="str">
        <f t="shared" ca="1" si="96"/>
        <v>&gt;35&lt; 45</v>
      </c>
      <c r="AI436" s="9">
        <v>12537286</v>
      </c>
      <c r="AJ436" s="10" t="s">
        <v>159</v>
      </c>
      <c r="AK436" s="9" t="s">
        <v>1602</v>
      </c>
      <c r="AL436" s="5">
        <v>36678</v>
      </c>
      <c r="AM436" s="3" t="s">
        <v>93</v>
      </c>
      <c r="AN436" s="3" t="s">
        <v>65</v>
      </c>
      <c r="AO436">
        <v>3</v>
      </c>
      <c r="AQ436" s="11">
        <v>3</v>
      </c>
      <c r="AR436" s="11">
        <v>2</v>
      </c>
      <c r="AS436" s="12">
        <f t="shared" si="97"/>
        <v>44965.5</v>
      </c>
      <c r="AT436" s="11" t="s">
        <v>135</v>
      </c>
      <c r="AU436" s="9">
        <v>3.3159999999999998</v>
      </c>
      <c r="AV436" s="14" t="s">
        <v>195</v>
      </c>
      <c r="AW436" s="15" t="s">
        <v>169</v>
      </c>
      <c r="AX436" s="16" t="s">
        <v>1603</v>
      </c>
      <c r="AY436" s="14" t="s">
        <v>671</v>
      </c>
      <c r="AZ436" s="11" t="s">
        <v>171</v>
      </c>
      <c r="BA436" s="17" t="str">
        <f t="shared" si="98"/>
        <v>17001000000308417023</v>
      </c>
      <c r="BB436" s="26">
        <f t="shared" si="100"/>
        <v>20</v>
      </c>
      <c r="BC436" s="19" t="s">
        <v>1604</v>
      </c>
      <c r="BD436" s="20" t="s">
        <v>100</v>
      </c>
      <c r="BF436" s="5"/>
      <c r="BG436" s="27">
        <v>22686914</v>
      </c>
      <c r="BH436" s="27">
        <v>53866914</v>
      </c>
      <c r="BI436" s="27"/>
      <c r="BJ436" t="s">
        <v>647</v>
      </c>
      <c r="BK436" s="11" t="str">
        <f t="shared" si="101"/>
        <v>B-</v>
      </c>
      <c r="BL436" s="11"/>
    </row>
    <row r="437" spans="1:64" x14ac:dyDescent="0.25">
      <c r="A437" s="3" t="s">
        <v>74</v>
      </c>
      <c r="B437" s="4">
        <v>436</v>
      </c>
      <c r="C437" s="3" t="s">
        <v>87</v>
      </c>
      <c r="D437" s="3" t="s">
        <v>7183</v>
      </c>
      <c r="E437" s="3" t="s">
        <v>7612</v>
      </c>
      <c r="F437" s="3"/>
      <c r="G437" s="3"/>
      <c r="H437" s="3"/>
      <c r="I437" s="3"/>
      <c r="J437" s="3" t="s">
        <v>157</v>
      </c>
      <c r="K437" s="3" t="s">
        <v>123</v>
      </c>
      <c r="L437" s="3" t="s">
        <v>77</v>
      </c>
      <c r="M437" s="3" t="s">
        <v>158</v>
      </c>
      <c r="N437" s="5">
        <v>44235</v>
      </c>
      <c r="P437" s="3">
        <f t="shared" ca="1" si="106"/>
        <v>-840</v>
      </c>
      <c r="Q437" s="5">
        <v>44682</v>
      </c>
      <c r="R437" s="3" t="s">
        <v>90</v>
      </c>
      <c r="S437" s="3"/>
      <c r="T437" s="6" t="s">
        <v>131</v>
      </c>
      <c r="U437" s="3" t="str">
        <f t="shared" si="90"/>
        <v>Contractuel</v>
      </c>
      <c r="V437" s="5">
        <v>44682</v>
      </c>
      <c r="W437" s="5">
        <v>44742</v>
      </c>
      <c r="X437" s="5"/>
      <c r="Y437" s="5"/>
      <c r="Z437" s="5">
        <v>44235</v>
      </c>
      <c r="AA437" s="3">
        <f t="shared" si="91"/>
        <v>2</v>
      </c>
      <c r="AB437" s="3">
        <f t="shared" si="92"/>
        <v>2021</v>
      </c>
      <c r="AC437" s="3">
        <f t="shared" si="93"/>
        <v>2025</v>
      </c>
      <c r="AD437" s="7">
        <f t="shared" ca="1" si="94"/>
        <v>3.6916666666666669</v>
      </c>
      <c r="AE437" s="7" t="str">
        <f t="shared" ca="1" si="99"/>
        <v>&lt; 4</v>
      </c>
      <c r="AF437" s="5">
        <v>33427</v>
      </c>
      <c r="AG437" s="8">
        <f t="shared" ca="1" si="95"/>
        <v>33.301369863013697</v>
      </c>
      <c r="AH437" s="7" t="str">
        <f t="shared" ca="1" si="96"/>
        <v>&gt;25&lt; 35</v>
      </c>
      <c r="AI437" s="9">
        <v>16717048</v>
      </c>
      <c r="AJ437" s="10" t="s">
        <v>91</v>
      </c>
      <c r="AK437" s="9" t="s">
        <v>1605</v>
      </c>
      <c r="AL437" s="5">
        <v>41892</v>
      </c>
      <c r="AM437" s="3" t="s">
        <v>93</v>
      </c>
      <c r="AN437" s="3" t="s">
        <v>94</v>
      </c>
      <c r="AQ437" s="11">
        <v>3</v>
      </c>
      <c r="AR437" s="11">
        <v>1</v>
      </c>
      <c r="AS437" s="12">
        <f t="shared" si="97"/>
        <v>44600.25</v>
      </c>
      <c r="AT437" s="11" t="s">
        <v>135</v>
      </c>
      <c r="AU437" s="9">
        <v>3.1930000000000001</v>
      </c>
      <c r="AV437" s="14" t="s">
        <v>79</v>
      </c>
      <c r="AW437" s="15" t="s">
        <v>1606</v>
      </c>
      <c r="AX437" s="16" t="s">
        <v>1607</v>
      </c>
      <c r="AY437" s="14" t="s">
        <v>1608</v>
      </c>
      <c r="AZ437" s="11" t="s">
        <v>128</v>
      </c>
      <c r="BA437" s="17" t="str">
        <f t="shared" si="98"/>
        <v>04119187007127641454</v>
      </c>
      <c r="BB437" s="26">
        <f t="shared" si="100"/>
        <v>20</v>
      </c>
      <c r="BC437" s="19" t="s">
        <v>1609</v>
      </c>
      <c r="BD437" s="20" t="s">
        <v>416</v>
      </c>
      <c r="BE437">
        <v>1135</v>
      </c>
      <c r="BF437" s="5"/>
      <c r="BG437" s="27">
        <v>54659308</v>
      </c>
      <c r="BH437" s="27">
        <v>20850659</v>
      </c>
      <c r="BI437" s="27"/>
      <c r="BJ437" t="s">
        <v>1532</v>
      </c>
      <c r="BK437" s="11" t="str">
        <f t="shared" si="101"/>
        <v>A-</v>
      </c>
      <c r="BL437" s="11"/>
    </row>
    <row r="438" spans="1:64" x14ac:dyDescent="0.25">
      <c r="A438" s="3" t="s">
        <v>74</v>
      </c>
      <c r="B438" s="4">
        <v>437</v>
      </c>
      <c r="C438" s="3" t="s">
        <v>87</v>
      </c>
      <c r="D438" s="3" t="s">
        <v>7387</v>
      </c>
      <c r="E438" s="3" t="s">
        <v>7467</v>
      </c>
      <c r="F438" s="3"/>
      <c r="G438" s="3"/>
      <c r="H438" s="3"/>
      <c r="I438" s="3"/>
      <c r="J438" s="3" t="s">
        <v>228</v>
      </c>
      <c r="K438" s="3" t="s">
        <v>123</v>
      </c>
      <c r="L438" s="3" t="s">
        <v>77</v>
      </c>
      <c r="M438" s="3" t="s">
        <v>158</v>
      </c>
      <c r="N438" s="5">
        <v>44236</v>
      </c>
      <c r="O438" t="str">
        <f ca="1">IF(AD438&gt;=4,IF(T438="CDD","OK",""),"")</f>
        <v/>
      </c>
      <c r="P438" s="3">
        <f t="shared" ca="1" si="106"/>
        <v>-1327</v>
      </c>
      <c r="Q438" s="5">
        <v>44244</v>
      </c>
      <c r="R438" s="3" t="s">
        <v>1211</v>
      </c>
      <c r="S438" s="3"/>
      <c r="T438" s="6" t="s">
        <v>131</v>
      </c>
      <c r="U438" s="3" t="str">
        <f t="shared" si="90"/>
        <v>Contractuel</v>
      </c>
      <c r="V438" s="5">
        <v>44236</v>
      </c>
      <c r="W438" s="5">
        <v>44255</v>
      </c>
      <c r="X438" s="5"/>
      <c r="Y438" s="5"/>
      <c r="Z438" s="5">
        <v>44236</v>
      </c>
      <c r="AA438" s="3">
        <f t="shared" si="91"/>
        <v>2</v>
      </c>
      <c r="AB438" s="3">
        <f t="shared" si="92"/>
        <v>2021</v>
      </c>
      <c r="AC438" s="3">
        <f t="shared" si="93"/>
        <v>2025</v>
      </c>
      <c r="AD438" s="7">
        <f t="shared" ca="1" si="94"/>
        <v>3.6888888888888891</v>
      </c>
      <c r="AE438" s="7" t="str">
        <f t="shared" ca="1" si="99"/>
        <v>&lt; 4</v>
      </c>
      <c r="AF438" s="5">
        <v>30548</v>
      </c>
      <c r="AG438" s="8">
        <f t="shared" ca="1" si="95"/>
        <v>41.18904109589041</v>
      </c>
      <c r="AH438" s="7" t="str">
        <f t="shared" ca="1" si="96"/>
        <v>&gt;35&lt; 45</v>
      </c>
      <c r="AI438" s="9">
        <v>12661409</v>
      </c>
      <c r="AJ438" s="10" t="s">
        <v>159</v>
      </c>
      <c r="AK438" s="9" t="s">
        <v>875</v>
      </c>
      <c r="AL438" s="5">
        <v>36963</v>
      </c>
      <c r="AM438" s="3" t="s">
        <v>93</v>
      </c>
      <c r="AN438" s="3" t="s">
        <v>94</v>
      </c>
      <c r="AQ438" s="11">
        <v>3</v>
      </c>
      <c r="AR438" s="11">
        <v>1</v>
      </c>
      <c r="AS438" s="12">
        <f t="shared" si="97"/>
        <v>44601.25</v>
      </c>
      <c r="AT438" s="11" t="s">
        <v>135</v>
      </c>
      <c r="AU438" s="9">
        <v>3.1930000000000001</v>
      </c>
      <c r="AV438" s="14" t="s">
        <v>67</v>
      </c>
      <c r="AW438" s="15">
        <v>14103</v>
      </c>
      <c r="AX438" s="16">
        <v>10220012890</v>
      </c>
      <c r="AY438" s="14">
        <v>87</v>
      </c>
      <c r="AZ438" s="11" t="s">
        <v>71</v>
      </c>
      <c r="BA438" s="17" t="str">
        <f t="shared" si="98"/>
        <v>08141031022001289087</v>
      </c>
      <c r="BB438" s="26">
        <f t="shared" si="100"/>
        <v>20</v>
      </c>
      <c r="BC438" s="19" t="s">
        <v>876</v>
      </c>
      <c r="BD438" s="20" t="s">
        <v>277</v>
      </c>
      <c r="BE438">
        <v>1142</v>
      </c>
      <c r="BF438" s="5"/>
      <c r="BG438" s="27">
        <v>96099330</v>
      </c>
      <c r="BH438" s="27"/>
      <c r="BI438" s="27"/>
      <c r="BJ438" t="s">
        <v>877</v>
      </c>
      <c r="BK438" s="11" t="str">
        <f t="shared" si="101"/>
        <v>B-</v>
      </c>
      <c r="BL438" s="11"/>
    </row>
    <row r="439" spans="1:64" x14ac:dyDescent="0.25">
      <c r="A439" s="3" t="s">
        <v>74</v>
      </c>
      <c r="B439" s="4">
        <v>438</v>
      </c>
      <c r="C439" s="3" t="s">
        <v>140</v>
      </c>
      <c r="D439" s="3" t="s">
        <v>7323</v>
      </c>
      <c r="E439" s="3" t="s">
        <v>7484</v>
      </c>
      <c r="F439" s="3"/>
      <c r="G439" s="3"/>
      <c r="H439" s="3"/>
      <c r="I439" s="3" t="s">
        <v>487</v>
      </c>
      <c r="J439" s="3" t="s">
        <v>228</v>
      </c>
      <c r="K439" s="3" t="s">
        <v>123</v>
      </c>
      <c r="L439" s="3" t="s">
        <v>77</v>
      </c>
      <c r="M439" s="3" t="s">
        <v>158</v>
      </c>
      <c r="N439" s="5">
        <v>44246</v>
      </c>
      <c r="P439" s="3">
        <f t="shared" ca="1" si="106"/>
        <v>-444</v>
      </c>
      <c r="Q439" s="5">
        <v>45138</v>
      </c>
      <c r="R439" s="3" t="s">
        <v>236</v>
      </c>
      <c r="S439" s="3" t="s">
        <v>1429</v>
      </c>
      <c r="T439" s="6" t="s">
        <v>131</v>
      </c>
      <c r="U439" s="3" t="str">
        <f t="shared" si="90"/>
        <v>Contractuel</v>
      </c>
      <c r="V439" s="5">
        <v>44986</v>
      </c>
      <c r="W439" s="5">
        <v>45138</v>
      </c>
      <c r="X439" s="5"/>
      <c r="Y439" s="5"/>
      <c r="Z439" s="5">
        <v>44246</v>
      </c>
      <c r="AA439" s="3">
        <f t="shared" si="91"/>
        <v>2</v>
      </c>
      <c r="AB439" s="3">
        <f t="shared" si="92"/>
        <v>2021</v>
      </c>
      <c r="AC439" s="3">
        <f t="shared" si="93"/>
        <v>2025</v>
      </c>
      <c r="AD439" s="7">
        <f t="shared" ca="1" si="94"/>
        <v>3.661111111111111</v>
      </c>
      <c r="AE439" s="7" t="str">
        <f t="shared" ca="1" si="99"/>
        <v>&lt; 4</v>
      </c>
      <c r="AF439" s="5">
        <v>30427</v>
      </c>
      <c r="AG439" s="8">
        <f t="shared" ca="1" si="95"/>
        <v>41.520547945205479</v>
      </c>
      <c r="AH439" s="7" t="str">
        <f t="shared" ca="1" si="96"/>
        <v>&gt;35&lt; 45</v>
      </c>
      <c r="AI439" s="9">
        <v>12884616</v>
      </c>
      <c r="AJ439" s="10" t="s">
        <v>141</v>
      </c>
      <c r="AK439" s="9" t="s">
        <v>1610</v>
      </c>
      <c r="AL439" s="5">
        <v>42584</v>
      </c>
      <c r="AM439" s="3" t="s">
        <v>93</v>
      </c>
      <c r="AN439" s="3" t="s">
        <v>65</v>
      </c>
      <c r="AO439">
        <v>2</v>
      </c>
      <c r="AQ439" s="11">
        <v>3</v>
      </c>
      <c r="AR439" s="11">
        <v>3</v>
      </c>
      <c r="AS439" s="12">
        <f t="shared" si="97"/>
        <v>45341.75</v>
      </c>
      <c r="AT439" s="11" t="s">
        <v>135</v>
      </c>
      <c r="AU439" s="9">
        <v>3.3159999999999998</v>
      </c>
      <c r="AV439" s="14" t="s">
        <v>67</v>
      </c>
      <c r="AW439" s="15" t="s">
        <v>556</v>
      </c>
      <c r="AX439" s="16" t="s">
        <v>1611</v>
      </c>
      <c r="AY439" s="14" t="s">
        <v>105</v>
      </c>
      <c r="AZ439" s="11" t="s">
        <v>71</v>
      </c>
      <c r="BA439" s="17" t="str">
        <f t="shared" si="98"/>
        <v>08081023082002523211</v>
      </c>
      <c r="BB439" s="26">
        <f t="shared" si="100"/>
        <v>20</v>
      </c>
      <c r="BC439" s="19" t="s">
        <v>1612</v>
      </c>
      <c r="BD439" s="20" t="s">
        <v>233</v>
      </c>
      <c r="BF439" s="5"/>
      <c r="BG439" s="27">
        <v>23525146</v>
      </c>
      <c r="BH439" s="27">
        <v>26695348</v>
      </c>
      <c r="BI439" s="27"/>
      <c r="BJ439" t="s">
        <v>310</v>
      </c>
      <c r="BK439" s="11" t="str">
        <f t="shared" si="101"/>
        <v>B-</v>
      </c>
      <c r="BL439" s="11" t="s">
        <v>245</v>
      </c>
    </row>
    <row r="440" spans="1:64" x14ac:dyDescent="0.25">
      <c r="A440" s="3" t="s">
        <v>74</v>
      </c>
      <c r="B440" s="4">
        <v>439</v>
      </c>
      <c r="C440" s="3" t="s">
        <v>140</v>
      </c>
      <c r="D440" s="3" t="s">
        <v>7410</v>
      </c>
      <c r="E440" s="3" t="s">
        <v>7268</v>
      </c>
      <c r="F440" s="3"/>
      <c r="G440" s="3"/>
      <c r="H440" s="3"/>
      <c r="I440" s="3"/>
      <c r="J440" s="3" t="s">
        <v>228</v>
      </c>
      <c r="K440" s="3" t="s">
        <v>123</v>
      </c>
      <c r="L440" s="3" t="s">
        <v>77</v>
      </c>
      <c r="M440" s="3" t="s">
        <v>158</v>
      </c>
      <c r="N440" s="5">
        <v>44246</v>
      </c>
      <c r="P440" s="3">
        <f t="shared" ca="1" si="106"/>
        <v>-1296</v>
      </c>
      <c r="Q440" s="5">
        <v>44280</v>
      </c>
      <c r="R440" s="3" t="s">
        <v>133</v>
      </c>
      <c r="S440" s="3"/>
      <c r="T440" s="6" t="s">
        <v>131</v>
      </c>
      <c r="U440" s="3" t="str">
        <f t="shared" si="90"/>
        <v>Contractuel</v>
      </c>
      <c r="V440" s="5">
        <v>44246</v>
      </c>
      <c r="W440" s="5">
        <v>44286</v>
      </c>
      <c r="X440" s="5"/>
      <c r="Y440" s="5"/>
      <c r="Z440" s="5">
        <v>44246</v>
      </c>
      <c r="AA440" s="3">
        <f t="shared" si="91"/>
        <v>2</v>
      </c>
      <c r="AB440" s="3">
        <f t="shared" si="92"/>
        <v>2021</v>
      </c>
      <c r="AC440" s="3">
        <f t="shared" si="93"/>
        <v>2025</v>
      </c>
      <c r="AD440" s="7">
        <f t="shared" ca="1" si="94"/>
        <v>3.661111111111111</v>
      </c>
      <c r="AE440" s="7" t="str">
        <f t="shared" ca="1" si="99"/>
        <v>&lt; 4</v>
      </c>
      <c r="AF440" s="5">
        <v>32879</v>
      </c>
      <c r="AG440" s="8">
        <f t="shared" ca="1" si="95"/>
        <v>34.802739726027397</v>
      </c>
      <c r="AH440" s="7" t="str">
        <f t="shared" ca="1" si="96"/>
        <v>&gt;25&lt; 35</v>
      </c>
      <c r="AI440" s="9">
        <v>16256568</v>
      </c>
      <c r="AJ440" s="10" t="s">
        <v>79</v>
      </c>
      <c r="AK440" s="9" t="s">
        <v>1613</v>
      </c>
      <c r="AL440" s="5">
        <v>40123</v>
      </c>
      <c r="AM440" s="3" t="s">
        <v>93</v>
      </c>
      <c r="AN440" s="3" t="s">
        <v>65</v>
      </c>
      <c r="AO440">
        <v>2</v>
      </c>
      <c r="AQ440" s="11">
        <v>3</v>
      </c>
      <c r="AR440" s="11">
        <v>1</v>
      </c>
      <c r="AS440" s="12">
        <f t="shared" si="97"/>
        <v>44611.25</v>
      </c>
      <c r="AT440" s="11" t="s">
        <v>135</v>
      </c>
      <c r="AU440" s="9">
        <v>3.1930000000000001</v>
      </c>
      <c r="AV440" s="14" t="s">
        <v>67</v>
      </c>
      <c r="AW440" s="15">
        <v>20100</v>
      </c>
      <c r="AX440" s="16" t="s">
        <v>1614</v>
      </c>
      <c r="AY440" s="14">
        <v>76</v>
      </c>
      <c r="AZ440" s="11" t="s">
        <v>71</v>
      </c>
      <c r="BA440" s="17" t="str">
        <f t="shared" si="98"/>
        <v>08201000554005507876</v>
      </c>
      <c r="BB440" s="26">
        <f t="shared" si="100"/>
        <v>20</v>
      </c>
      <c r="BC440" s="19" t="s">
        <v>1615</v>
      </c>
      <c r="BD440" s="20" t="s">
        <v>1616</v>
      </c>
      <c r="BF440" s="5"/>
      <c r="BG440" s="27">
        <v>24426356</v>
      </c>
      <c r="BH440" s="27">
        <v>92452412</v>
      </c>
      <c r="BI440" s="27"/>
      <c r="BJ440" t="s">
        <v>233</v>
      </c>
      <c r="BK440" s="11" t="str">
        <f t="shared" si="101"/>
        <v>B-</v>
      </c>
      <c r="BL440" s="11"/>
    </row>
    <row r="441" spans="1:64" x14ac:dyDescent="0.25">
      <c r="A441" s="3" t="s">
        <v>74</v>
      </c>
      <c r="B441" s="4">
        <v>440</v>
      </c>
      <c r="C441" s="3" t="s">
        <v>87</v>
      </c>
      <c r="D441" s="3" t="s">
        <v>7676</v>
      </c>
      <c r="E441" s="3" t="s">
        <v>2515</v>
      </c>
      <c r="F441" s="3"/>
      <c r="G441" s="3"/>
      <c r="H441" s="3"/>
      <c r="I441" s="3" t="s">
        <v>156</v>
      </c>
      <c r="J441" s="3" t="s">
        <v>157</v>
      </c>
      <c r="K441" s="3" t="s">
        <v>123</v>
      </c>
      <c r="L441" s="3" t="s">
        <v>77</v>
      </c>
      <c r="M441" s="3" t="s">
        <v>158</v>
      </c>
      <c r="N441" s="5">
        <v>44246</v>
      </c>
      <c r="P441" s="3">
        <f t="shared" ca="1" si="106"/>
        <v>-597</v>
      </c>
      <c r="Q441" s="5">
        <v>44927</v>
      </c>
      <c r="R441" s="3" t="s">
        <v>124</v>
      </c>
      <c r="S441" s="3"/>
      <c r="T441" s="6" t="s">
        <v>131</v>
      </c>
      <c r="U441" s="3" t="str">
        <f t="shared" si="90"/>
        <v>Contractuel</v>
      </c>
      <c r="V441" s="5">
        <v>44927</v>
      </c>
      <c r="W441" s="5">
        <v>44985</v>
      </c>
      <c r="X441" s="5"/>
      <c r="Y441" s="5"/>
      <c r="Z441" s="5">
        <v>44246</v>
      </c>
      <c r="AA441" s="3">
        <f t="shared" si="91"/>
        <v>2</v>
      </c>
      <c r="AB441" s="3">
        <f t="shared" si="92"/>
        <v>2021</v>
      </c>
      <c r="AC441" s="3">
        <f t="shared" si="93"/>
        <v>2025</v>
      </c>
      <c r="AD441" s="7">
        <f t="shared" ca="1" si="94"/>
        <v>3.661111111111111</v>
      </c>
      <c r="AE441" s="7" t="str">
        <f t="shared" ca="1" si="99"/>
        <v>&lt; 4</v>
      </c>
      <c r="AF441" s="5">
        <v>36244</v>
      </c>
      <c r="AG441" s="8">
        <f t="shared" ca="1" si="95"/>
        <v>25.583561643835615</v>
      </c>
      <c r="AH441" s="7" t="str">
        <f t="shared" ca="1" si="96"/>
        <v>&gt;25&lt; 35</v>
      </c>
      <c r="AI441" s="9">
        <v>17211546</v>
      </c>
      <c r="AJ441" s="10" t="s">
        <v>91</v>
      </c>
      <c r="AK441" s="9">
        <v>12694474</v>
      </c>
      <c r="AL441" s="5">
        <v>42693</v>
      </c>
      <c r="AM441" s="3" t="s">
        <v>93</v>
      </c>
      <c r="AN441" s="3" t="s">
        <v>94</v>
      </c>
      <c r="AQ441" s="11">
        <v>3</v>
      </c>
      <c r="AR441" s="11">
        <v>2</v>
      </c>
      <c r="AS441" s="12">
        <f t="shared" si="97"/>
        <v>44976.5</v>
      </c>
      <c r="AT441" s="11" t="s">
        <v>135</v>
      </c>
      <c r="AU441" s="9">
        <v>3.3159999999999998</v>
      </c>
      <c r="AV441" s="14" t="s">
        <v>195</v>
      </c>
      <c r="AW441" s="15">
        <v>60600</v>
      </c>
      <c r="AX441" s="16" t="s">
        <v>1617</v>
      </c>
      <c r="AY441" s="14" t="s">
        <v>91</v>
      </c>
      <c r="AZ441" s="11" t="s">
        <v>171</v>
      </c>
      <c r="BA441" s="17" t="str">
        <f t="shared" si="98"/>
        <v>17606000000256129205</v>
      </c>
      <c r="BB441" s="26">
        <f t="shared" si="100"/>
        <v>20</v>
      </c>
      <c r="BC441" s="19" t="s">
        <v>1618</v>
      </c>
      <c r="BD441" s="20" t="s">
        <v>347</v>
      </c>
      <c r="BF441" s="5"/>
      <c r="BG441" s="27">
        <v>51076668</v>
      </c>
      <c r="BH441" s="27">
        <v>24216437</v>
      </c>
      <c r="BI441" s="27"/>
      <c r="BJ441" t="s">
        <v>347</v>
      </c>
      <c r="BK441" s="11" t="str">
        <f t="shared" si="101"/>
        <v>A-</v>
      </c>
      <c r="BL441" s="11"/>
    </row>
    <row r="442" spans="1:64" x14ac:dyDescent="0.25">
      <c r="A442" s="3" t="s">
        <v>56</v>
      </c>
      <c r="B442" s="4">
        <v>441</v>
      </c>
      <c r="C442" s="3" t="s">
        <v>57</v>
      </c>
      <c r="D442" s="3" t="s">
        <v>7595</v>
      </c>
      <c r="E442" s="3" t="s">
        <v>7677</v>
      </c>
      <c r="F442" s="3"/>
      <c r="G442" s="3"/>
      <c r="H442" s="3"/>
      <c r="I442" s="3"/>
      <c r="J442" s="3"/>
      <c r="K442" s="3" t="s">
        <v>59</v>
      </c>
      <c r="L442" s="3" t="s">
        <v>89</v>
      </c>
      <c r="M442" s="3" t="s">
        <v>311</v>
      </c>
      <c r="N442" s="5">
        <v>44246</v>
      </c>
      <c r="P442" s="3" t="str">
        <f t="shared" ca="1" si="106"/>
        <v/>
      </c>
      <c r="Q442" s="5"/>
      <c r="R442" s="3"/>
      <c r="S442" s="3"/>
      <c r="T442" s="6" t="s">
        <v>61</v>
      </c>
      <c r="U442" s="3" t="str">
        <f t="shared" si="90"/>
        <v>Titulaire</v>
      </c>
      <c r="V442" s="5"/>
      <c r="W442" s="5"/>
      <c r="X442" s="5"/>
      <c r="Y442" s="5"/>
      <c r="Z442" s="5">
        <v>44246</v>
      </c>
      <c r="AA442" s="3">
        <f t="shared" si="91"/>
        <v>2</v>
      </c>
      <c r="AB442" s="3">
        <f t="shared" si="92"/>
        <v>2021</v>
      </c>
      <c r="AC442" s="3">
        <f t="shared" si="93"/>
        <v>2025</v>
      </c>
      <c r="AD442" s="7">
        <f t="shared" ca="1" si="94"/>
        <v>3.661111111111111</v>
      </c>
      <c r="AE442" s="7" t="str">
        <f t="shared" ca="1" si="99"/>
        <v>&lt; 4</v>
      </c>
      <c r="AF442" s="5">
        <v>31759</v>
      </c>
      <c r="AG442" s="8">
        <f t="shared" ca="1" si="95"/>
        <v>37.871232876712327</v>
      </c>
      <c r="AH442" s="7" t="str">
        <f t="shared" ca="1" si="96"/>
        <v>&gt;35&lt; 45</v>
      </c>
      <c r="AI442" s="9">
        <v>16717043</v>
      </c>
      <c r="AJ442" s="37" t="s">
        <v>179</v>
      </c>
      <c r="AK442" s="9" t="s">
        <v>1619</v>
      </c>
      <c r="AL442" s="5">
        <v>43213</v>
      </c>
      <c r="AM442" s="3" t="s">
        <v>64</v>
      </c>
      <c r="AN442" s="3" t="s">
        <v>65</v>
      </c>
      <c r="AO442">
        <v>1</v>
      </c>
      <c r="AQ442">
        <v>14</v>
      </c>
      <c r="AR442" s="11">
        <v>3</v>
      </c>
      <c r="AS442" s="12">
        <f t="shared" si="97"/>
        <v>45341.75</v>
      </c>
      <c r="AT442" s="11" t="s">
        <v>66</v>
      </c>
      <c r="AU442" s="9">
        <v>1500</v>
      </c>
      <c r="AV442" s="14" t="s">
        <v>67</v>
      </c>
      <c r="AW442" s="15" t="s">
        <v>1620</v>
      </c>
      <c r="AX442" s="16" t="s">
        <v>1621</v>
      </c>
      <c r="AY442" s="14" t="s">
        <v>161</v>
      </c>
      <c r="AZ442" s="11" t="s">
        <v>71</v>
      </c>
      <c r="BA442" s="17" t="str">
        <f t="shared" si="98"/>
        <v>08125028092001858325</v>
      </c>
      <c r="BB442" s="26">
        <f t="shared" si="100"/>
        <v>20</v>
      </c>
      <c r="BC442" s="19" t="s">
        <v>1622</v>
      </c>
      <c r="BD442" s="20" t="s">
        <v>73</v>
      </c>
      <c r="BF442" s="5"/>
      <c r="BG442" s="27">
        <v>23906485</v>
      </c>
      <c r="BH442" s="27">
        <v>54053136</v>
      </c>
      <c r="BI442" s="27">
        <v>98137104</v>
      </c>
      <c r="BK442" s="11" t="str">
        <f t="shared" si="101"/>
        <v>CADRE</v>
      </c>
      <c r="BL442" s="11"/>
    </row>
    <row r="443" spans="1:64" x14ac:dyDescent="0.25">
      <c r="A443" s="3" t="s">
        <v>56</v>
      </c>
      <c r="B443" s="4">
        <v>442</v>
      </c>
      <c r="C443" s="3" t="s">
        <v>57</v>
      </c>
      <c r="D443" s="3" t="s">
        <v>7178</v>
      </c>
      <c r="E443" s="3" t="s">
        <v>7678</v>
      </c>
      <c r="F443" s="3"/>
      <c r="G443" s="3"/>
      <c r="H443" s="3"/>
      <c r="I443" s="3"/>
      <c r="J443" s="3"/>
      <c r="K443" s="3" t="s">
        <v>76</v>
      </c>
      <c r="L443" s="3" t="s">
        <v>89</v>
      </c>
      <c r="M443" s="3" t="s">
        <v>1623</v>
      </c>
      <c r="N443" s="5">
        <v>44258</v>
      </c>
      <c r="P443" s="3" t="str">
        <f t="shared" ca="1" si="106"/>
        <v/>
      </c>
      <c r="Q443" s="5"/>
      <c r="R443" s="3"/>
      <c r="S443" s="3"/>
      <c r="T443" s="6" t="s">
        <v>61</v>
      </c>
      <c r="U443" s="3" t="str">
        <f t="shared" si="90"/>
        <v>Titulaire</v>
      </c>
      <c r="V443" s="5"/>
      <c r="W443" s="5"/>
      <c r="X443" s="5"/>
      <c r="Y443" s="5"/>
      <c r="Z443" s="5">
        <v>44258</v>
      </c>
      <c r="AA443" s="3">
        <f t="shared" si="91"/>
        <v>3</v>
      </c>
      <c r="AB443" s="3">
        <f t="shared" si="92"/>
        <v>2021</v>
      </c>
      <c r="AC443" s="3">
        <f t="shared" si="93"/>
        <v>2025</v>
      </c>
      <c r="AD443" s="7">
        <f t="shared" ca="1" si="94"/>
        <v>3.6222222222222222</v>
      </c>
      <c r="AE443" s="7" t="str">
        <f t="shared" ca="1" si="99"/>
        <v>&lt; 4</v>
      </c>
      <c r="AF443" s="5">
        <v>33141</v>
      </c>
      <c r="AG443" s="8">
        <f t="shared" ca="1" si="95"/>
        <v>34.084931506849315</v>
      </c>
      <c r="AH443" s="7" t="str">
        <f t="shared" ca="1" si="96"/>
        <v>&gt;25&lt; 35</v>
      </c>
      <c r="AI443" s="9">
        <v>17305819</v>
      </c>
      <c r="AJ443" s="10" t="s">
        <v>91</v>
      </c>
      <c r="AK443" s="9" t="s">
        <v>1624</v>
      </c>
      <c r="AL443" s="5">
        <v>42663</v>
      </c>
      <c r="AM443" s="3" t="s">
        <v>64</v>
      </c>
      <c r="AN443" s="3" t="s">
        <v>94</v>
      </c>
      <c r="AQ443">
        <v>7</v>
      </c>
      <c r="AR443" s="11">
        <v>3</v>
      </c>
      <c r="AS443" s="12">
        <f t="shared" si="97"/>
        <v>45353.75</v>
      </c>
      <c r="AT443" s="11" t="s">
        <v>66</v>
      </c>
      <c r="AU443" s="9">
        <v>1200</v>
      </c>
      <c r="AV443" s="14" t="s">
        <v>67</v>
      </c>
      <c r="AW443" s="15" t="s">
        <v>68</v>
      </c>
      <c r="AX443" s="16" t="s">
        <v>1625</v>
      </c>
      <c r="AY443" s="14" t="s">
        <v>126</v>
      </c>
      <c r="AZ443" s="11" t="s">
        <v>71</v>
      </c>
      <c r="BA443" s="17" t="str">
        <f t="shared" si="98"/>
        <v>08019011022004941807</v>
      </c>
      <c r="BB443" s="26">
        <f t="shared" si="100"/>
        <v>20</v>
      </c>
      <c r="BC443" s="19" t="s">
        <v>1626</v>
      </c>
      <c r="BD443" s="20" t="s">
        <v>73</v>
      </c>
      <c r="BF443" s="5"/>
      <c r="BG443" s="27">
        <v>24242929</v>
      </c>
      <c r="BH443" s="27"/>
      <c r="BI443" s="27">
        <v>98137106</v>
      </c>
      <c r="BJ443" t="s">
        <v>1627</v>
      </c>
      <c r="BK443" s="11" t="str">
        <f t="shared" si="101"/>
        <v>-</v>
      </c>
      <c r="BL443" s="11"/>
    </row>
    <row r="444" spans="1:64" x14ac:dyDescent="0.25">
      <c r="A444" s="3" t="s">
        <v>74</v>
      </c>
      <c r="B444" s="4">
        <v>443</v>
      </c>
      <c r="C444" s="3" t="s">
        <v>140</v>
      </c>
      <c r="D444" s="3" t="s">
        <v>7581</v>
      </c>
      <c r="E444" s="3" t="s">
        <v>7214</v>
      </c>
      <c r="F444" s="3"/>
      <c r="G444" s="3"/>
      <c r="H444" s="3"/>
      <c r="I444" s="3"/>
      <c r="J444" s="3" t="s">
        <v>228</v>
      </c>
      <c r="K444" s="3" t="s">
        <v>123</v>
      </c>
      <c r="L444" s="3" t="s">
        <v>77</v>
      </c>
      <c r="M444" s="3" t="s">
        <v>158</v>
      </c>
      <c r="N444" s="5">
        <v>44246</v>
      </c>
      <c r="P444" s="3">
        <f t="shared" ca="1" si="106"/>
        <v>-1235</v>
      </c>
      <c r="Q444" s="5">
        <v>44294</v>
      </c>
      <c r="R444" s="3" t="s">
        <v>1211</v>
      </c>
      <c r="S444" s="3"/>
      <c r="T444" s="6" t="s">
        <v>131</v>
      </c>
      <c r="U444" s="3" t="str">
        <f t="shared" si="90"/>
        <v>Contractuel</v>
      </c>
      <c r="V444" s="5">
        <v>44287</v>
      </c>
      <c r="W444" s="5">
        <v>44347</v>
      </c>
      <c r="X444" s="5"/>
      <c r="Y444" s="5"/>
      <c r="Z444" s="5">
        <v>44246</v>
      </c>
      <c r="AA444" s="3">
        <f t="shared" si="91"/>
        <v>2</v>
      </c>
      <c r="AB444" s="3">
        <f t="shared" si="92"/>
        <v>2021</v>
      </c>
      <c r="AC444" s="3">
        <f t="shared" si="93"/>
        <v>2025</v>
      </c>
      <c r="AD444" s="7">
        <f t="shared" ca="1" si="94"/>
        <v>3.661111111111111</v>
      </c>
      <c r="AE444" s="7" t="str">
        <f t="shared" ca="1" si="99"/>
        <v>&lt; 4</v>
      </c>
      <c r="AF444" s="5">
        <v>28709</v>
      </c>
      <c r="AG444" s="8">
        <f t="shared" ca="1" si="95"/>
        <v>46.227397260273975</v>
      </c>
      <c r="AH444" s="7" t="str">
        <f t="shared" ca="1" si="96"/>
        <v>&gt;45&lt; 55</v>
      </c>
      <c r="AI444" s="9">
        <v>12302528</v>
      </c>
      <c r="AJ444" s="10" t="s">
        <v>141</v>
      </c>
      <c r="AK444" s="9" t="s">
        <v>1628</v>
      </c>
      <c r="AL444" s="5">
        <v>43050</v>
      </c>
      <c r="AM444" s="3" t="s">
        <v>93</v>
      </c>
      <c r="AN444" s="3" t="s">
        <v>541</v>
      </c>
      <c r="AO444">
        <v>1</v>
      </c>
      <c r="AQ444" s="11">
        <v>3</v>
      </c>
      <c r="AR444" s="11">
        <v>1</v>
      </c>
      <c r="AS444" s="12">
        <f t="shared" si="97"/>
        <v>44611.25</v>
      </c>
      <c r="AT444" s="11" t="s">
        <v>135</v>
      </c>
      <c r="AU444" s="9">
        <v>3.1930000000000001</v>
      </c>
      <c r="AV444" s="14">
        <v>17</v>
      </c>
      <c r="AW444" s="15" t="s">
        <v>169</v>
      </c>
      <c r="AX444" s="16" t="s">
        <v>1629</v>
      </c>
      <c r="AY444" s="14">
        <v>96</v>
      </c>
      <c r="AZ444" s="11" t="s">
        <v>171</v>
      </c>
      <c r="BA444" s="17" t="str">
        <f t="shared" si="98"/>
        <v>17001000000167777596</v>
      </c>
      <c r="BB444" s="26">
        <f t="shared" si="100"/>
        <v>20</v>
      </c>
      <c r="BC444" s="19" t="s">
        <v>1630</v>
      </c>
      <c r="BD444" s="20" t="s">
        <v>416</v>
      </c>
      <c r="BE444">
        <v>1135</v>
      </c>
      <c r="BF444" s="5"/>
      <c r="BG444" s="27">
        <v>24356574</v>
      </c>
      <c r="BH444" s="27">
        <v>28341564</v>
      </c>
      <c r="BI444" s="27"/>
      <c r="BJ444" t="s">
        <v>416</v>
      </c>
      <c r="BK444" s="11" t="str">
        <f t="shared" si="101"/>
        <v>B-</v>
      </c>
      <c r="BL444" s="11"/>
    </row>
    <row r="445" spans="1:64" x14ac:dyDescent="0.25">
      <c r="A445" s="3" t="s">
        <v>74</v>
      </c>
      <c r="B445" s="4">
        <v>444</v>
      </c>
      <c r="C445" s="3" t="s">
        <v>87</v>
      </c>
      <c r="D445" s="3" t="s">
        <v>7192</v>
      </c>
      <c r="E445" s="3" t="s">
        <v>7509</v>
      </c>
      <c r="F445" s="3"/>
      <c r="G445" s="3"/>
      <c r="H445" s="3"/>
      <c r="I445" s="3"/>
      <c r="J445" s="3" t="s">
        <v>228</v>
      </c>
      <c r="K445" s="3" t="s">
        <v>123</v>
      </c>
      <c r="L445" s="3" t="s">
        <v>77</v>
      </c>
      <c r="M445" s="3" t="s">
        <v>158</v>
      </c>
      <c r="N445" s="5">
        <v>44249</v>
      </c>
      <c r="P445" s="3">
        <f t="shared" ca="1" si="106"/>
        <v>-1296</v>
      </c>
      <c r="Q445" s="5">
        <v>44256</v>
      </c>
      <c r="R445" s="3" t="s">
        <v>133</v>
      </c>
      <c r="S445" s="3"/>
      <c r="T445" s="6" t="s">
        <v>131</v>
      </c>
      <c r="U445" s="3" t="str">
        <f t="shared" si="90"/>
        <v>Contractuel</v>
      </c>
      <c r="V445" s="5">
        <v>44249</v>
      </c>
      <c r="W445" s="5">
        <v>44286</v>
      </c>
      <c r="X445" s="5"/>
      <c r="Y445" s="5"/>
      <c r="Z445" s="5">
        <v>44249</v>
      </c>
      <c r="AA445" s="3">
        <f t="shared" si="91"/>
        <v>2</v>
      </c>
      <c r="AB445" s="3">
        <f t="shared" si="92"/>
        <v>2021</v>
      </c>
      <c r="AC445" s="3">
        <f t="shared" si="93"/>
        <v>2025</v>
      </c>
      <c r="AD445" s="7">
        <f t="shared" ca="1" si="94"/>
        <v>3.6527777777777777</v>
      </c>
      <c r="AE445" s="7" t="str">
        <f t="shared" ca="1" si="99"/>
        <v>&lt; 4</v>
      </c>
      <c r="AF445" s="5">
        <v>34808</v>
      </c>
      <c r="AG445" s="8">
        <f t="shared" ca="1" si="95"/>
        <v>29.517808219178082</v>
      </c>
      <c r="AH445" s="7" t="str">
        <f t="shared" ca="1" si="96"/>
        <v>&gt;25&lt; 35</v>
      </c>
      <c r="AI445" s="9">
        <v>16795293</v>
      </c>
      <c r="AJ445" s="10" t="s">
        <v>70</v>
      </c>
      <c r="AK445" s="9">
        <v>11651128</v>
      </c>
      <c r="AL445" s="5">
        <v>41676</v>
      </c>
      <c r="AM445" s="3" t="s">
        <v>93</v>
      </c>
      <c r="AN445" s="3" t="s">
        <v>94</v>
      </c>
      <c r="AQ445" s="11">
        <v>3</v>
      </c>
      <c r="AR445" s="11">
        <v>1</v>
      </c>
      <c r="AS445" s="12">
        <f t="shared" si="97"/>
        <v>44614.25</v>
      </c>
      <c r="AT445" s="11" t="s">
        <v>135</v>
      </c>
      <c r="AU445" s="9">
        <v>3.1930000000000001</v>
      </c>
      <c r="AV445" s="14">
        <v>17</v>
      </c>
      <c r="AW445" s="15" t="s">
        <v>169</v>
      </c>
      <c r="AX445" s="16" t="s">
        <v>1631</v>
      </c>
      <c r="AY445" s="14">
        <v>14</v>
      </c>
      <c r="AZ445" s="11" t="s">
        <v>171</v>
      </c>
      <c r="BA445" s="17" t="str">
        <f t="shared" si="98"/>
        <v>17001000000300812514</v>
      </c>
      <c r="BB445" s="26">
        <f t="shared" si="100"/>
        <v>20</v>
      </c>
      <c r="BC445" s="19" t="s">
        <v>1632</v>
      </c>
      <c r="BD445" s="20" t="s">
        <v>233</v>
      </c>
      <c r="BE445">
        <v>2030</v>
      </c>
      <c r="BF445" s="5"/>
      <c r="BG445" s="27">
        <v>21288550</v>
      </c>
      <c r="BH445" s="27">
        <v>97581353</v>
      </c>
      <c r="BI445" s="27"/>
      <c r="BJ445" t="s">
        <v>477</v>
      </c>
      <c r="BK445" s="11" t="str">
        <f t="shared" si="101"/>
        <v>B-</v>
      </c>
      <c r="BL445" s="11"/>
    </row>
    <row r="446" spans="1:64" x14ac:dyDescent="0.25">
      <c r="A446" s="3" t="s">
        <v>56</v>
      </c>
      <c r="B446" s="4">
        <v>445</v>
      </c>
      <c r="C446" s="3" t="s">
        <v>87</v>
      </c>
      <c r="D446" s="3" t="s">
        <v>7669</v>
      </c>
      <c r="E446" s="3" t="s">
        <v>7679</v>
      </c>
      <c r="F446" s="3"/>
      <c r="G446" s="3"/>
      <c r="H446" s="3"/>
      <c r="I446" s="3" t="s">
        <v>487</v>
      </c>
      <c r="J446" s="3" t="s">
        <v>228</v>
      </c>
      <c r="K446" s="3" t="s">
        <v>123</v>
      </c>
      <c r="L446" s="3" t="s">
        <v>77</v>
      </c>
      <c r="M446" s="3" t="s">
        <v>158</v>
      </c>
      <c r="N446" s="5">
        <v>44247</v>
      </c>
      <c r="P446" s="3">
        <f t="shared" ca="1" si="106"/>
        <v>-47</v>
      </c>
      <c r="Q446" s="5"/>
      <c r="R446" s="3"/>
      <c r="S446" s="3"/>
      <c r="T446" s="6" t="s">
        <v>131</v>
      </c>
      <c r="U446" s="3" t="str">
        <f t="shared" si="90"/>
        <v>Contractuel</v>
      </c>
      <c r="V446" s="5">
        <v>45505</v>
      </c>
      <c r="W446" s="5">
        <f>VLOOKUP(B446,[1]base!$A:$V,22,0)</f>
        <v>45535</v>
      </c>
      <c r="X446" s="5"/>
      <c r="Y446" s="5"/>
      <c r="Z446" s="5">
        <v>44247</v>
      </c>
      <c r="AA446" s="3">
        <f t="shared" si="91"/>
        <v>2</v>
      </c>
      <c r="AB446" s="3">
        <f t="shared" si="92"/>
        <v>2021</v>
      </c>
      <c r="AC446" s="3">
        <f t="shared" si="93"/>
        <v>2025</v>
      </c>
      <c r="AD446" s="7">
        <f t="shared" ca="1" si="94"/>
        <v>3.6583333333333332</v>
      </c>
      <c r="AE446" s="7" t="str">
        <f t="shared" ca="1" si="99"/>
        <v>&lt; 4</v>
      </c>
      <c r="AF446" s="5">
        <v>31411</v>
      </c>
      <c r="AG446" s="8">
        <f t="shared" ca="1" si="95"/>
        <v>38.824657534246576</v>
      </c>
      <c r="AH446" s="7" t="str">
        <f t="shared" ca="1" si="96"/>
        <v>&gt;35&lt; 45</v>
      </c>
      <c r="AI446" s="9">
        <v>16258580</v>
      </c>
      <c r="AJ446" s="10" t="s">
        <v>79</v>
      </c>
      <c r="AK446" s="9" t="s">
        <v>1633</v>
      </c>
      <c r="AL446" s="5">
        <v>37784</v>
      </c>
      <c r="AM446" s="3" t="s">
        <v>93</v>
      </c>
      <c r="AN446" s="3" t="s">
        <v>94</v>
      </c>
      <c r="AQ446">
        <v>3</v>
      </c>
      <c r="AR446" s="11">
        <v>3</v>
      </c>
      <c r="AS446" s="12">
        <f t="shared" si="97"/>
        <v>45342.75</v>
      </c>
      <c r="AT446" s="11" t="s">
        <v>135</v>
      </c>
      <c r="AU446" s="9">
        <v>3.3159999999999998</v>
      </c>
      <c r="AV446" s="14" t="s">
        <v>62</v>
      </c>
      <c r="AW446" s="15" t="s">
        <v>1117</v>
      </c>
      <c r="AX446" s="16" t="s">
        <v>1634</v>
      </c>
      <c r="AY446" s="14" t="s">
        <v>661</v>
      </c>
      <c r="AZ446" s="11" t="s">
        <v>85</v>
      </c>
      <c r="BA446" s="17" t="str">
        <f t="shared" si="98"/>
        <v>01038076113028466364</v>
      </c>
      <c r="BB446" s="26">
        <f t="shared" si="100"/>
        <v>20</v>
      </c>
      <c r="BC446" s="19" t="s">
        <v>1635</v>
      </c>
      <c r="BD446" s="20" t="s">
        <v>403</v>
      </c>
      <c r="BE446">
        <v>2052</v>
      </c>
      <c r="BF446" s="5">
        <v>44971</v>
      </c>
      <c r="BG446" s="27">
        <v>94183383</v>
      </c>
      <c r="BH446" s="27">
        <v>95742955</v>
      </c>
      <c r="BI446" s="27"/>
      <c r="BJ446" t="s">
        <v>734</v>
      </c>
      <c r="BK446" s="11" t="str">
        <f t="shared" si="101"/>
        <v>B-</v>
      </c>
      <c r="BL446" s="11" t="s">
        <v>245</v>
      </c>
    </row>
    <row r="447" spans="1:64" x14ac:dyDescent="0.25">
      <c r="A447" s="3" t="s">
        <v>56</v>
      </c>
      <c r="B447" s="4">
        <v>446</v>
      </c>
      <c r="C447" s="3" t="s">
        <v>87</v>
      </c>
      <c r="D447" s="3" t="s">
        <v>7470</v>
      </c>
      <c r="E447" s="3" t="s">
        <v>7415</v>
      </c>
      <c r="F447" s="3"/>
      <c r="G447" s="3"/>
      <c r="H447" s="36"/>
      <c r="I447" s="3" t="s">
        <v>156</v>
      </c>
      <c r="J447" s="3" t="s">
        <v>157</v>
      </c>
      <c r="K447" s="3" t="s">
        <v>123</v>
      </c>
      <c r="L447" s="3" t="s">
        <v>77</v>
      </c>
      <c r="M447" s="3" t="s">
        <v>158</v>
      </c>
      <c r="N447" s="5">
        <v>44247</v>
      </c>
      <c r="P447" s="3">
        <f t="shared" ca="1" si="106"/>
        <v>-47</v>
      </c>
      <c r="Q447" s="5"/>
      <c r="R447" s="3"/>
      <c r="S447" s="3"/>
      <c r="T447" s="6" t="s">
        <v>131</v>
      </c>
      <c r="U447" s="3" t="str">
        <f t="shared" si="90"/>
        <v>Contractuel</v>
      </c>
      <c r="V447" s="5">
        <v>45505</v>
      </c>
      <c r="W447" s="5">
        <f>VLOOKUP(B447,[1]base!$A:$V,22,0)</f>
        <v>45535</v>
      </c>
      <c r="X447" s="5"/>
      <c r="Y447" s="5"/>
      <c r="Z447" s="5">
        <v>44247</v>
      </c>
      <c r="AA447" s="3">
        <f t="shared" si="91"/>
        <v>2</v>
      </c>
      <c r="AB447" s="3">
        <f t="shared" si="92"/>
        <v>2021</v>
      </c>
      <c r="AC447" s="3">
        <f t="shared" si="93"/>
        <v>2025</v>
      </c>
      <c r="AD447" s="7">
        <f t="shared" ca="1" si="94"/>
        <v>3.6583333333333332</v>
      </c>
      <c r="AE447" s="7" t="str">
        <f t="shared" ca="1" si="99"/>
        <v>&lt; 4</v>
      </c>
      <c r="AF447" s="5">
        <v>33942</v>
      </c>
      <c r="AG447" s="8">
        <f t="shared" ca="1" si="95"/>
        <v>31.890410958904109</v>
      </c>
      <c r="AH447" s="7" t="str">
        <f t="shared" ca="1" si="96"/>
        <v>&gt;25&lt; 35</v>
      </c>
      <c r="AI447" s="9">
        <v>17461240</v>
      </c>
      <c r="AJ447" s="10" t="s">
        <v>91</v>
      </c>
      <c r="AK447" s="9">
        <v>13614079</v>
      </c>
      <c r="AL447" s="5">
        <v>40718</v>
      </c>
      <c r="AM447" s="3" t="s">
        <v>93</v>
      </c>
      <c r="AN447" s="3" t="s">
        <v>94</v>
      </c>
      <c r="AQ447">
        <v>3</v>
      </c>
      <c r="AR447" s="11">
        <v>3</v>
      </c>
      <c r="AS447" s="12">
        <f t="shared" si="97"/>
        <v>45342.75</v>
      </c>
      <c r="AT447" s="11" t="s">
        <v>135</v>
      </c>
      <c r="AU447" s="9">
        <v>3.3159999999999998</v>
      </c>
      <c r="AV447" s="14" t="s">
        <v>79</v>
      </c>
      <c r="AW447" s="15" t="s">
        <v>1636</v>
      </c>
      <c r="AX447" s="16" t="s">
        <v>1637</v>
      </c>
      <c r="AY447" s="14" t="s">
        <v>1638</v>
      </c>
      <c r="AZ447" s="11" t="s">
        <v>128</v>
      </c>
      <c r="BA447" s="17" t="str">
        <f t="shared" si="98"/>
        <v>04008034007141411415</v>
      </c>
      <c r="BB447" s="26">
        <f t="shared" si="100"/>
        <v>20</v>
      </c>
      <c r="BC447" s="19" t="s">
        <v>1639</v>
      </c>
      <c r="BD447" s="20" t="s">
        <v>446</v>
      </c>
      <c r="BF447" s="5"/>
      <c r="BG447" s="27">
        <v>28765440</v>
      </c>
      <c r="BH447" s="27">
        <v>24338377</v>
      </c>
      <c r="BI447" s="27"/>
      <c r="BJ447" t="s">
        <v>951</v>
      </c>
      <c r="BK447" s="11" t="str">
        <f t="shared" si="101"/>
        <v>A-</v>
      </c>
      <c r="BL447" s="11" t="s">
        <v>245</v>
      </c>
    </row>
    <row r="448" spans="1:64" x14ac:dyDescent="0.25">
      <c r="A448" s="3" t="s">
        <v>74</v>
      </c>
      <c r="B448" s="4">
        <v>447</v>
      </c>
      <c r="C448" s="3" t="s">
        <v>140</v>
      </c>
      <c r="D448" s="3" t="s">
        <v>7183</v>
      </c>
      <c r="E448" s="3" t="s">
        <v>7229</v>
      </c>
      <c r="F448" s="3"/>
      <c r="G448" s="3"/>
      <c r="H448" s="3"/>
      <c r="I448" s="3"/>
      <c r="J448" s="3" t="s">
        <v>228</v>
      </c>
      <c r="K448" s="3" t="s">
        <v>123</v>
      </c>
      <c r="L448" s="3" t="s">
        <v>77</v>
      </c>
      <c r="M448" s="3" t="s">
        <v>158</v>
      </c>
      <c r="N448" s="5">
        <v>44247</v>
      </c>
      <c r="P448" s="3">
        <f t="shared" ca="1" si="106"/>
        <v>-778</v>
      </c>
      <c r="Q448" s="5">
        <v>44704</v>
      </c>
      <c r="R448" s="3" t="s">
        <v>133</v>
      </c>
      <c r="S448" s="3"/>
      <c r="T448" s="6" t="s">
        <v>131</v>
      </c>
      <c r="U448" s="3" t="str">
        <f t="shared" si="90"/>
        <v>Contractuel</v>
      </c>
      <c r="V448" s="5">
        <v>44713</v>
      </c>
      <c r="W448" s="5">
        <v>44804</v>
      </c>
      <c r="X448" s="5"/>
      <c r="Y448" s="5"/>
      <c r="Z448" s="5">
        <v>44247</v>
      </c>
      <c r="AA448" s="3">
        <f t="shared" si="91"/>
        <v>2</v>
      </c>
      <c r="AB448" s="3">
        <f t="shared" si="92"/>
        <v>2021</v>
      </c>
      <c r="AC448" s="3">
        <f t="shared" si="93"/>
        <v>2025</v>
      </c>
      <c r="AD448" s="7">
        <f t="shared" ca="1" si="94"/>
        <v>3.6583333333333332</v>
      </c>
      <c r="AE448" s="7" t="str">
        <f t="shared" ca="1" si="99"/>
        <v>&lt; 4</v>
      </c>
      <c r="AF448" s="5">
        <v>29717</v>
      </c>
      <c r="AG448" s="8">
        <f t="shared" ca="1" si="95"/>
        <v>43.465753424657535</v>
      </c>
      <c r="AH448" s="7" t="str">
        <f t="shared" ca="1" si="96"/>
        <v>&gt;35&lt; 45</v>
      </c>
      <c r="AI448" s="9">
        <v>12486423</v>
      </c>
      <c r="AJ448" s="10" t="s">
        <v>102</v>
      </c>
      <c r="AK448" s="9" t="s">
        <v>1640</v>
      </c>
      <c r="AL448" s="5">
        <v>36754</v>
      </c>
      <c r="AM448" s="3" t="s">
        <v>93</v>
      </c>
      <c r="AN448" s="3" t="s">
        <v>65</v>
      </c>
      <c r="AO448">
        <v>2</v>
      </c>
      <c r="AQ448" s="11">
        <v>3</v>
      </c>
      <c r="AR448" s="11">
        <v>1</v>
      </c>
      <c r="AS448" s="12">
        <f t="shared" si="97"/>
        <v>44612.25</v>
      </c>
      <c r="AT448" s="11" t="s">
        <v>135</v>
      </c>
      <c r="AU448" s="9">
        <v>3.1930000000000001</v>
      </c>
      <c r="AV448" s="14" t="s">
        <v>1198</v>
      </c>
      <c r="AW448" s="15" t="s">
        <v>247</v>
      </c>
      <c r="AX448" s="16" t="s">
        <v>1641</v>
      </c>
      <c r="AY448" s="14" t="s">
        <v>500</v>
      </c>
      <c r="AZ448" s="11" t="s">
        <v>249</v>
      </c>
      <c r="BA448" s="17" t="str">
        <f t="shared" si="98"/>
        <v>47010000000006214910</v>
      </c>
      <c r="BB448" s="26">
        <f t="shared" si="100"/>
        <v>20</v>
      </c>
      <c r="BC448" s="19" t="s">
        <v>1642</v>
      </c>
      <c r="BD448" s="20" t="s">
        <v>100</v>
      </c>
      <c r="BF448" s="5"/>
      <c r="BG448" s="27">
        <v>21422296</v>
      </c>
      <c r="BH448" s="27">
        <v>22843303</v>
      </c>
      <c r="BI448" s="27"/>
      <c r="BJ448" t="s">
        <v>647</v>
      </c>
      <c r="BK448" s="11" t="str">
        <f t="shared" si="101"/>
        <v>B-</v>
      </c>
      <c r="BL448" s="11"/>
    </row>
    <row r="449" spans="1:64" x14ac:dyDescent="0.25">
      <c r="A449" s="3" t="s">
        <v>74</v>
      </c>
      <c r="B449" s="4">
        <v>448</v>
      </c>
      <c r="C449" s="3" t="s">
        <v>87</v>
      </c>
      <c r="D449" s="3" t="s">
        <v>7408</v>
      </c>
      <c r="E449" s="3" t="s">
        <v>7229</v>
      </c>
      <c r="F449" s="3"/>
      <c r="G449" s="3"/>
      <c r="H449" s="3"/>
      <c r="I449" s="3"/>
      <c r="J449" s="3" t="s">
        <v>157</v>
      </c>
      <c r="K449" s="3" t="s">
        <v>76</v>
      </c>
      <c r="L449" s="3" t="s">
        <v>77</v>
      </c>
      <c r="M449" s="3" t="s">
        <v>426</v>
      </c>
      <c r="N449" s="5">
        <v>44251</v>
      </c>
      <c r="P449" s="3">
        <f ca="1">IF(Y449="","",Y449-TODAY())</f>
        <v>-976</v>
      </c>
      <c r="Q449" s="5">
        <v>44477</v>
      </c>
      <c r="R449" s="3" t="s">
        <v>78</v>
      </c>
      <c r="S449" s="3"/>
      <c r="T449" s="6" t="s">
        <v>317</v>
      </c>
      <c r="U449" s="3" t="str">
        <f t="shared" si="90"/>
        <v>Contractuel</v>
      </c>
      <c r="V449" s="5"/>
      <c r="W449" s="5"/>
      <c r="X449" s="5">
        <v>44242</v>
      </c>
      <c r="Y449" s="5">
        <v>44606</v>
      </c>
      <c r="Z449" s="5"/>
      <c r="AA449" s="3">
        <f t="shared" si="91"/>
        <v>2</v>
      </c>
      <c r="AB449" s="3">
        <f t="shared" si="92"/>
        <v>2021</v>
      </c>
      <c r="AC449" s="3">
        <f t="shared" si="93"/>
        <v>2025</v>
      </c>
      <c r="AD449" s="7">
        <f t="shared" ca="1" si="94"/>
        <v>3.6472222222222221</v>
      </c>
      <c r="AE449" s="7" t="str">
        <f t="shared" ca="1" si="99"/>
        <v>&lt; 4</v>
      </c>
      <c r="AF449" s="5">
        <v>32970</v>
      </c>
      <c r="AG449" s="8">
        <f t="shared" ca="1" si="95"/>
        <v>34.553424657534244</v>
      </c>
      <c r="AH449" s="7" t="str">
        <f t="shared" ca="1" si="96"/>
        <v>&gt;25&lt; 35</v>
      </c>
      <c r="AI449" s="9">
        <v>17190530</v>
      </c>
      <c r="AJ449" s="10" t="s">
        <v>141</v>
      </c>
      <c r="AK449" s="9" t="s">
        <v>1643</v>
      </c>
      <c r="AL449" s="5">
        <v>41832</v>
      </c>
      <c r="AM449" s="3" t="s">
        <v>93</v>
      </c>
      <c r="AN449" s="3" t="s">
        <v>94</v>
      </c>
      <c r="AQ449" s="11">
        <v>3</v>
      </c>
      <c r="AR449" s="11">
        <v>1</v>
      </c>
      <c r="AS449" s="12">
        <f t="shared" si="97"/>
        <v>44616.25</v>
      </c>
      <c r="AT449" s="11" t="s">
        <v>135</v>
      </c>
      <c r="AU449" s="9">
        <v>2.1629999999999998</v>
      </c>
      <c r="AV449" s="14" t="s">
        <v>67</v>
      </c>
      <c r="AW449" s="15" t="s">
        <v>1468</v>
      </c>
      <c r="AX449" s="16">
        <v>10120104420</v>
      </c>
      <c r="AY449" s="14" t="s">
        <v>159</v>
      </c>
      <c r="AZ449" s="11" t="s">
        <v>71</v>
      </c>
      <c r="BA449" s="17" t="str">
        <f t="shared" si="98"/>
        <v>08020011012010442002</v>
      </c>
      <c r="BB449" s="26">
        <f t="shared" si="100"/>
        <v>20</v>
      </c>
      <c r="BC449" s="19" t="s">
        <v>1644</v>
      </c>
      <c r="BD449" s="20" t="s">
        <v>100</v>
      </c>
      <c r="BE449">
        <v>2051</v>
      </c>
      <c r="BF449" s="5"/>
      <c r="BG449" s="27">
        <v>25882974</v>
      </c>
      <c r="BH449" s="27">
        <v>55143188</v>
      </c>
      <c r="BI449" s="27"/>
      <c r="BJ449" t="s">
        <v>566</v>
      </c>
      <c r="BK449" s="11" t="str">
        <f t="shared" si="101"/>
        <v>A-</v>
      </c>
      <c r="BL449" s="11"/>
    </row>
    <row r="450" spans="1:64" x14ac:dyDescent="0.25">
      <c r="A450" s="3" t="s">
        <v>74</v>
      </c>
      <c r="B450" s="4">
        <v>449</v>
      </c>
      <c r="C450" s="3" t="s">
        <v>87</v>
      </c>
      <c r="D450" s="3" t="s">
        <v>7180</v>
      </c>
      <c r="E450" s="3" t="s">
        <v>7340</v>
      </c>
      <c r="F450" s="3"/>
      <c r="G450" s="3"/>
      <c r="H450" s="3"/>
      <c r="I450" s="3"/>
      <c r="J450" s="3" t="s">
        <v>157</v>
      </c>
      <c r="K450" s="3" t="s">
        <v>76</v>
      </c>
      <c r="L450" s="3" t="s">
        <v>77</v>
      </c>
      <c r="M450" s="3" t="s">
        <v>426</v>
      </c>
      <c r="N450" s="5">
        <v>44257</v>
      </c>
      <c r="P450" s="3">
        <f ca="1">IF(Y450="","",Y450-TODAY())</f>
        <v>-961</v>
      </c>
      <c r="Q450" s="5">
        <v>44375</v>
      </c>
      <c r="R450" s="3" t="s">
        <v>592</v>
      </c>
      <c r="S450" s="3"/>
      <c r="T450" s="6" t="s">
        <v>317</v>
      </c>
      <c r="U450" s="3" t="str">
        <f t="shared" ref="U450:U513" si="107">IF(T450="CDI","Titulaire","Contractuel")</f>
        <v>Contractuel</v>
      </c>
      <c r="V450" s="5"/>
      <c r="W450" s="5"/>
      <c r="X450" s="5">
        <v>44257</v>
      </c>
      <c r="Y450" s="5">
        <v>44621</v>
      </c>
      <c r="Z450" s="5"/>
      <c r="AA450" s="3">
        <f t="shared" ref="AA450:AA513" si="108">MONTH(N450)</f>
        <v>3</v>
      </c>
      <c r="AB450" s="3">
        <f t="shared" ref="AB450:AB513" si="109">IF(N450="","",YEAR(N450))</f>
        <v>2021</v>
      </c>
      <c r="AC450" s="3">
        <f t="shared" ref="AC450:AC513" si="110">AB450+4</f>
        <v>2025</v>
      </c>
      <c r="AD450" s="7">
        <f t="shared" ref="AD450:AD513" ca="1" si="111">IF(A450="Non",(DAYS360(N450,Q450)/360),(DAYS360(N450,TODAY())/360))</f>
        <v>3.625</v>
      </c>
      <c r="AE450" s="7" t="str">
        <f t="shared" ca="1" si="99"/>
        <v>&lt; 4</v>
      </c>
      <c r="AF450" s="5">
        <v>34344</v>
      </c>
      <c r="AG450" s="8">
        <f t="shared" ref="AG450:AG513" ca="1" si="112">(TODAY()-AF450)/365</f>
        <v>30.789041095890411</v>
      </c>
      <c r="AH450" s="7" t="str">
        <f t="shared" ref="AH450:AH513" ca="1" si="113">+IF(AG450&lt;25,"&lt; 25",IF(AND(AG450&gt;=25,AG450&lt;35),"&gt;25&lt; 35",IF(AND(AG450&gt;=35,AG450&lt;45),"&gt;35&lt; 45",IF(AND(AG450&gt;=45,AG450&lt;=55),"&gt;45&lt; 55",IF(AG450&gt;55,"&gt; 55")))))</f>
        <v>&gt;25&lt; 35</v>
      </c>
      <c r="AI450" s="9">
        <v>17241642</v>
      </c>
      <c r="AJ450" s="10" t="s">
        <v>91</v>
      </c>
      <c r="AK450" s="9" t="s">
        <v>1645</v>
      </c>
      <c r="AL450" s="5">
        <v>43602</v>
      </c>
      <c r="AM450" s="3" t="s">
        <v>93</v>
      </c>
      <c r="AN450" s="3" t="s">
        <v>94</v>
      </c>
      <c r="AQ450" s="11">
        <v>3</v>
      </c>
      <c r="AR450" s="11">
        <v>1</v>
      </c>
      <c r="AS450" s="12">
        <f t="shared" ref="AS450:AS513" si="114">N450+(365.25*AR450)</f>
        <v>44622.25</v>
      </c>
      <c r="AT450" s="11" t="s">
        <v>135</v>
      </c>
      <c r="AU450" s="9">
        <v>2.1629999999999998</v>
      </c>
      <c r="AV450" s="14">
        <v>17</v>
      </c>
      <c r="AW450" s="15" t="s">
        <v>169</v>
      </c>
      <c r="AX450" s="16" t="s">
        <v>1646</v>
      </c>
      <c r="AY450" s="14">
        <v>21</v>
      </c>
      <c r="AZ450" s="11" t="s">
        <v>171</v>
      </c>
      <c r="BA450" s="17" t="str">
        <f t="shared" ref="BA450:BA513" si="115">CONCATENATE(AV450,AW450,AX450,AY450)</f>
        <v>17001000000292318321</v>
      </c>
      <c r="BB450" s="26">
        <f t="shared" si="100"/>
        <v>20</v>
      </c>
      <c r="BC450" s="19" t="s">
        <v>1647</v>
      </c>
      <c r="BD450" s="20" t="s">
        <v>73</v>
      </c>
      <c r="BF450" s="5"/>
      <c r="BG450" s="27">
        <v>95584079</v>
      </c>
      <c r="BH450" s="27">
        <v>94071762</v>
      </c>
      <c r="BI450" s="27"/>
      <c r="BJ450" t="s">
        <v>608</v>
      </c>
      <c r="BK450" s="11" t="str">
        <f t="shared" si="101"/>
        <v>A-</v>
      </c>
      <c r="BL450" s="11"/>
    </row>
    <row r="451" spans="1:64" x14ac:dyDescent="0.25">
      <c r="A451" s="3" t="s">
        <v>74</v>
      </c>
      <c r="B451" s="4">
        <v>450</v>
      </c>
      <c r="C451" s="3" t="s">
        <v>87</v>
      </c>
      <c r="D451" s="3" t="s">
        <v>8708</v>
      </c>
      <c r="E451" s="3" t="s">
        <v>7680</v>
      </c>
      <c r="G451" s="3"/>
      <c r="H451" s="3"/>
      <c r="I451" s="3"/>
      <c r="J451" s="3" t="s">
        <v>228</v>
      </c>
      <c r="K451" s="3" t="s">
        <v>123</v>
      </c>
      <c r="L451" s="3" t="s">
        <v>77</v>
      </c>
      <c r="M451" s="3" t="s">
        <v>158</v>
      </c>
      <c r="N451" s="5">
        <v>44259</v>
      </c>
      <c r="P451" s="3">
        <f t="shared" ref="P451:P514" ca="1" si="116">IF(W451="","",W451-TODAY())</f>
        <v>-778</v>
      </c>
      <c r="Q451" s="5">
        <v>44742</v>
      </c>
      <c r="R451" s="3" t="s">
        <v>971</v>
      </c>
      <c r="S451" s="3"/>
      <c r="T451" s="6" t="s">
        <v>131</v>
      </c>
      <c r="U451" s="3" t="str">
        <f t="shared" si="107"/>
        <v>Contractuel</v>
      </c>
      <c r="V451" s="5">
        <v>44713</v>
      </c>
      <c r="W451" s="5">
        <v>44804</v>
      </c>
      <c r="X451" s="5"/>
      <c r="Y451" s="5"/>
      <c r="Z451" s="5">
        <v>44259</v>
      </c>
      <c r="AA451" s="3">
        <f t="shared" si="108"/>
        <v>3</v>
      </c>
      <c r="AB451" s="3">
        <f t="shared" si="109"/>
        <v>2021</v>
      </c>
      <c r="AC451" s="3">
        <f t="shared" si="110"/>
        <v>2025</v>
      </c>
      <c r="AD451" s="7">
        <f t="shared" ca="1" si="111"/>
        <v>3.6194444444444445</v>
      </c>
      <c r="AE451" s="7" t="str">
        <f t="shared" ref="AE451:AE514" ca="1" si="117">+IF(AD451&lt;1,"&lt; 1",IF(AND(AD451&gt;=1,AD451&lt;2),"&lt; 2",IF(AND(AD451&gt;=2,AD451&lt;3),"&lt; 3",IF(AND(AD451&gt;=3,AD451&lt;=4),"&lt; 4",IF(AD451&gt;4,"&gt; 4")))))</f>
        <v>&lt; 4</v>
      </c>
      <c r="AF451" s="5">
        <v>35093</v>
      </c>
      <c r="AG451" s="8">
        <f t="shared" ca="1" si="112"/>
        <v>28.736986301369864</v>
      </c>
      <c r="AH451" s="7" t="str">
        <f t="shared" ca="1" si="113"/>
        <v>&gt;25&lt; 35</v>
      </c>
      <c r="AI451" s="9">
        <v>16917106</v>
      </c>
      <c r="AJ451" s="37" t="s">
        <v>179</v>
      </c>
      <c r="AK451" s="9" t="s">
        <v>1648</v>
      </c>
      <c r="AL451" s="5">
        <v>41470</v>
      </c>
      <c r="AM451" s="3" t="s">
        <v>93</v>
      </c>
      <c r="AN451" s="3" t="s">
        <v>94</v>
      </c>
      <c r="AQ451" s="11">
        <v>3</v>
      </c>
      <c r="AR451" s="11">
        <v>2</v>
      </c>
      <c r="AS451" s="12">
        <f t="shared" si="114"/>
        <v>44989.5</v>
      </c>
      <c r="AT451" s="11" t="s">
        <v>135</v>
      </c>
      <c r="AU451" s="9">
        <v>3.3159999999999998</v>
      </c>
      <c r="AV451" s="14" t="s">
        <v>195</v>
      </c>
      <c r="AW451" s="15" t="s">
        <v>169</v>
      </c>
      <c r="AX451" s="16" t="s">
        <v>1649</v>
      </c>
      <c r="AY451" s="14" t="s">
        <v>531</v>
      </c>
      <c r="AZ451" s="11" t="s">
        <v>171</v>
      </c>
      <c r="BA451" s="17" t="str">
        <f t="shared" si="115"/>
        <v>17001000000234125693</v>
      </c>
      <c r="BB451" s="26">
        <f t="shared" si="100"/>
        <v>20</v>
      </c>
      <c r="BC451" s="19" t="s">
        <v>1650</v>
      </c>
      <c r="BD451" s="20" t="s">
        <v>100</v>
      </c>
      <c r="BF451" s="5"/>
      <c r="BG451" s="27">
        <v>51878318</v>
      </c>
      <c r="BH451" s="27">
        <v>58098817</v>
      </c>
      <c r="BI451" s="27"/>
      <c r="BJ451" t="s">
        <v>739</v>
      </c>
      <c r="BK451" s="11" t="str">
        <f t="shared" si="101"/>
        <v>B-</v>
      </c>
      <c r="BL451" s="11"/>
    </row>
    <row r="452" spans="1:64" x14ac:dyDescent="0.25">
      <c r="A452" s="3" t="s">
        <v>74</v>
      </c>
      <c r="B452" s="4">
        <v>451</v>
      </c>
      <c r="C452" s="3" t="s">
        <v>57</v>
      </c>
      <c r="D452" s="3" t="s">
        <v>7681</v>
      </c>
      <c r="E452" s="3" t="s">
        <v>7218</v>
      </c>
      <c r="F452" s="3"/>
      <c r="G452" s="3"/>
      <c r="H452" s="3"/>
      <c r="I452" s="3"/>
      <c r="J452" s="3" t="s">
        <v>157</v>
      </c>
      <c r="K452" s="3" t="s">
        <v>123</v>
      </c>
      <c r="L452" s="3" t="s">
        <v>77</v>
      </c>
      <c r="M452" s="3" t="s">
        <v>158</v>
      </c>
      <c r="N452" s="5">
        <v>44259</v>
      </c>
      <c r="P452" s="3">
        <f t="shared" ca="1" si="116"/>
        <v>-1235</v>
      </c>
      <c r="Q452" s="5">
        <v>44315</v>
      </c>
      <c r="R452" s="3" t="s">
        <v>133</v>
      </c>
      <c r="S452" s="3"/>
      <c r="T452" s="6" t="s">
        <v>131</v>
      </c>
      <c r="U452" s="3" t="str">
        <f t="shared" si="107"/>
        <v>Contractuel</v>
      </c>
      <c r="V452" s="5">
        <v>44287</v>
      </c>
      <c r="W452" s="5">
        <v>44347</v>
      </c>
      <c r="X452" s="5"/>
      <c r="Y452" s="5"/>
      <c r="Z452" s="5">
        <v>44259</v>
      </c>
      <c r="AA452" s="3">
        <f t="shared" si="108"/>
        <v>3</v>
      </c>
      <c r="AB452" s="3">
        <f t="shared" si="109"/>
        <v>2021</v>
      </c>
      <c r="AC452" s="3">
        <f t="shared" si="110"/>
        <v>2025</v>
      </c>
      <c r="AD452" s="7">
        <f t="shared" ca="1" si="111"/>
        <v>3.6194444444444445</v>
      </c>
      <c r="AE452" s="7" t="str">
        <f t="shared" ca="1" si="117"/>
        <v>&lt; 4</v>
      </c>
      <c r="AF452" s="5">
        <v>28601</v>
      </c>
      <c r="AG452" s="8">
        <f t="shared" ca="1" si="112"/>
        <v>46.523287671232879</v>
      </c>
      <c r="AH452" s="7" t="str">
        <f t="shared" ca="1" si="113"/>
        <v>&gt;45&lt; 55</v>
      </c>
      <c r="AI452" s="9">
        <v>17020191</v>
      </c>
      <c r="AJ452" s="10" t="s">
        <v>67</v>
      </c>
      <c r="AK452" s="9" t="s">
        <v>1651</v>
      </c>
      <c r="AL452" s="5">
        <v>42256</v>
      </c>
      <c r="AM452" s="3" t="s">
        <v>64</v>
      </c>
      <c r="AN452" s="3" t="s">
        <v>65</v>
      </c>
      <c r="AQ452" s="11">
        <v>3</v>
      </c>
      <c r="AR452" s="11">
        <v>1</v>
      </c>
      <c r="AS452" s="12">
        <f t="shared" si="114"/>
        <v>44624.25</v>
      </c>
      <c r="AT452" s="11" t="s">
        <v>135</v>
      </c>
      <c r="AU452" s="9">
        <v>3.1930000000000001</v>
      </c>
      <c r="AV452" s="14" t="s">
        <v>79</v>
      </c>
      <c r="AW452" s="15" t="s">
        <v>944</v>
      </c>
      <c r="AX452" s="16">
        <v>80048645758</v>
      </c>
      <c r="AY452" s="14">
        <v>66</v>
      </c>
      <c r="AZ452" s="11" t="s">
        <v>128</v>
      </c>
      <c r="BA452" s="17" t="str">
        <f t="shared" si="115"/>
        <v>04032118004864575866</v>
      </c>
      <c r="BB452" s="26">
        <f t="shared" si="100"/>
        <v>20</v>
      </c>
      <c r="BC452" s="19" t="s">
        <v>1652</v>
      </c>
      <c r="BD452" s="20" t="s">
        <v>343</v>
      </c>
      <c r="BE452">
        <v>2063</v>
      </c>
      <c r="BF452" s="5"/>
      <c r="BG452" s="27">
        <v>95658647</v>
      </c>
      <c r="BH452" s="27">
        <v>58944962</v>
      </c>
      <c r="BI452" s="27"/>
      <c r="BJ452" t="s">
        <v>1653</v>
      </c>
      <c r="BK452" s="11" t="str">
        <f t="shared" si="101"/>
        <v>A-</v>
      </c>
      <c r="BL452" s="11"/>
    </row>
    <row r="453" spans="1:64" x14ac:dyDescent="0.25">
      <c r="A453" s="3" t="s">
        <v>74</v>
      </c>
      <c r="B453" s="4">
        <v>452</v>
      </c>
      <c r="C453" s="3" t="s">
        <v>87</v>
      </c>
      <c r="D453" s="3" t="s">
        <v>7325</v>
      </c>
      <c r="E453" s="3" t="s">
        <v>7682</v>
      </c>
      <c r="F453" s="3"/>
      <c r="G453" s="3"/>
      <c r="H453" s="3"/>
      <c r="I453" s="3"/>
      <c r="J453" s="3"/>
      <c r="K453" s="3" t="s">
        <v>76</v>
      </c>
      <c r="L453" s="3" t="s">
        <v>77</v>
      </c>
      <c r="M453" s="3" t="s">
        <v>426</v>
      </c>
      <c r="N453" s="5">
        <v>44259</v>
      </c>
      <c r="P453" s="3">
        <f t="shared" ca="1" si="116"/>
        <v>-1266</v>
      </c>
      <c r="Q453" s="5">
        <v>44316</v>
      </c>
      <c r="R453" s="3" t="s">
        <v>236</v>
      </c>
      <c r="S453" s="3"/>
      <c r="T453" s="6" t="s">
        <v>131</v>
      </c>
      <c r="U453" s="3" t="str">
        <f t="shared" si="107"/>
        <v>Contractuel</v>
      </c>
      <c r="V453" s="5">
        <v>44287</v>
      </c>
      <c r="W453" s="5">
        <v>44316</v>
      </c>
      <c r="X453" s="5"/>
      <c r="Y453" s="5"/>
      <c r="Z453" s="5">
        <v>44259</v>
      </c>
      <c r="AA453" s="3">
        <f t="shared" si="108"/>
        <v>3</v>
      </c>
      <c r="AB453" s="3">
        <f t="shared" si="109"/>
        <v>2021</v>
      </c>
      <c r="AC453" s="3">
        <f t="shared" si="110"/>
        <v>2025</v>
      </c>
      <c r="AD453" s="7">
        <f t="shared" ca="1" si="111"/>
        <v>3.6194444444444445</v>
      </c>
      <c r="AE453" s="7" t="str">
        <f t="shared" ca="1" si="117"/>
        <v>&lt; 4</v>
      </c>
      <c r="AF453" s="5">
        <v>34833</v>
      </c>
      <c r="AG453" s="8">
        <f t="shared" ca="1" si="112"/>
        <v>29.449315068493149</v>
      </c>
      <c r="AH453" s="7" t="str">
        <f t="shared" ca="1" si="113"/>
        <v>&gt;25&lt; 35</v>
      </c>
      <c r="AI453" s="9">
        <v>17144041</v>
      </c>
      <c r="AJ453" s="37" t="s">
        <v>179</v>
      </c>
      <c r="AK453" s="9">
        <v>13614259</v>
      </c>
      <c r="AL453" s="5">
        <v>42686</v>
      </c>
      <c r="AM453" s="3" t="s">
        <v>93</v>
      </c>
      <c r="AN453" s="3" t="s">
        <v>94</v>
      </c>
      <c r="AQ453" s="11">
        <v>3</v>
      </c>
      <c r="AR453" s="11">
        <v>1</v>
      </c>
      <c r="AS453" s="12">
        <f t="shared" si="114"/>
        <v>44624.25</v>
      </c>
      <c r="AT453" s="11" t="s">
        <v>135</v>
      </c>
      <c r="AU453" s="9">
        <v>3.1930000000000001</v>
      </c>
      <c r="AV453" s="14">
        <v>17</v>
      </c>
      <c r="AW453" s="15">
        <v>20600</v>
      </c>
      <c r="AX453" s="16" t="s">
        <v>1654</v>
      </c>
      <c r="AY453" s="14">
        <v>63</v>
      </c>
      <c r="AZ453" s="11" t="s">
        <v>171</v>
      </c>
      <c r="BA453" s="17" t="str">
        <f t="shared" si="115"/>
        <v>17206000000257370763</v>
      </c>
      <c r="BB453" s="26">
        <f t="shared" si="100"/>
        <v>20</v>
      </c>
      <c r="BC453" s="19" t="s">
        <v>1655</v>
      </c>
      <c r="BD453" s="20" t="s">
        <v>1656</v>
      </c>
      <c r="BF453" s="5"/>
      <c r="BG453" s="27">
        <v>20401534</v>
      </c>
      <c r="BH453" s="27">
        <v>20408684</v>
      </c>
      <c r="BI453" s="27"/>
      <c r="BJ453" t="s">
        <v>1464</v>
      </c>
      <c r="BK453" s="11" t="str">
        <f t="shared" si="101"/>
        <v>-</v>
      </c>
      <c r="BL453" s="11"/>
    </row>
    <row r="454" spans="1:64" x14ac:dyDescent="0.25">
      <c r="A454" s="3" t="s">
        <v>74</v>
      </c>
      <c r="B454" s="4">
        <v>453</v>
      </c>
      <c r="C454" s="3" t="s">
        <v>140</v>
      </c>
      <c r="D454" s="3" t="s">
        <v>7439</v>
      </c>
      <c r="E454" s="3" t="s">
        <v>7440</v>
      </c>
      <c r="F454" s="3"/>
      <c r="G454" s="3"/>
      <c r="H454" s="3"/>
      <c r="I454" s="3"/>
      <c r="J454" s="3" t="s">
        <v>228</v>
      </c>
      <c r="K454" s="3" t="s">
        <v>123</v>
      </c>
      <c r="L454" s="3" t="s">
        <v>77</v>
      </c>
      <c r="M454" s="3" t="s">
        <v>158</v>
      </c>
      <c r="N454" s="5">
        <v>44259</v>
      </c>
      <c r="O454" t="str">
        <f ca="1">IF(AD454&gt;=4,IF(T454="CDD","OK",""),"")</f>
        <v/>
      </c>
      <c r="P454" s="3">
        <f t="shared" ca="1" si="116"/>
        <v>-1296</v>
      </c>
      <c r="Q454" s="5">
        <v>44267</v>
      </c>
      <c r="R454" s="3" t="s">
        <v>133</v>
      </c>
      <c r="S454" s="3"/>
      <c r="T454" s="6" t="s">
        <v>131</v>
      </c>
      <c r="U454" s="3" t="str">
        <f t="shared" si="107"/>
        <v>Contractuel</v>
      </c>
      <c r="V454" s="5">
        <v>44259</v>
      </c>
      <c r="W454" s="5">
        <v>44286</v>
      </c>
      <c r="X454" s="5"/>
      <c r="Y454" s="5"/>
      <c r="Z454" s="5">
        <v>44259</v>
      </c>
      <c r="AA454" s="3">
        <f t="shared" si="108"/>
        <v>3</v>
      </c>
      <c r="AB454" s="3">
        <f t="shared" si="109"/>
        <v>2021</v>
      </c>
      <c r="AC454" s="3">
        <f t="shared" si="110"/>
        <v>2025</v>
      </c>
      <c r="AD454" s="7">
        <f t="shared" ca="1" si="111"/>
        <v>3.6194444444444445</v>
      </c>
      <c r="AE454" s="7" t="str">
        <f t="shared" ca="1" si="117"/>
        <v>&lt; 4</v>
      </c>
      <c r="AF454" s="5">
        <v>28532</v>
      </c>
      <c r="AG454" s="8">
        <f t="shared" ca="1" si="112"/>
        <v>46.712328767123289</v>
      </c>
      <c r="AH454" s="7" t="str">
        <f t="shared" ca="1" si="113"/>
        <v>&gt;45&lt; 55</v>
      </c>
      <c r="AI454" s="9">
        <v>11996746</v>
      </c>
      <c r="AJ454" s="10" t="s">
        <v>91</v>
      </c>
      <c r="AK454" s="9" t="s">
        <v>801</v>
      </c>
      <c r="AL454" s="5">
        <v>34870</v>
      </c>
      <c r="AM454" s="3" t="s">
        <v>93</v>
      </c>
      <c r="AN454" s="3" t="s">
        <v>65</v>
      </c>
      <c r="AO454">
        <v>3</v>
      </c>
      <c r="AQ454" s="11">
        <v>3</v>
      </c>
      <c r="AR454" s="11">
        <v>1</v>
      </c>
      <c r="AS454" s="12">
        <f t="shared" si="114"/>
        <v>44624.25</v>
      </c>
      <c r="AT454" s="11" t="s">
        <v>135</v>
      </c>
      <c r="AU454" s="9">
        <v>3.1930000000000001</v>
      </c>
      <c r="AV454" s="14">
        <v>17</v>
      </c>
      <c r="AW454" s="15" t="s">
        <v>169</v>
      </c>
      <c r="AX454" s="16" t="s">
        <v>802</v>
      </c>
      <c r="AY454" s="14" t="s">
        <v>159</v>
      </c>
      <c r="AZ454" s="11" t="s">
        <v>171</v>
      </c>
      <c r="BA454" s="17" t="str">
        <f t="shared" si="115"/>
        <v>17001000000149842102</v>
      </c>
      <c r="BB454" s="26">
        <f t="shared" ref="BB454:BB517" si="118">LEN(BA454)</f>
        <v>20</v>
      </c>
      <c r="BC454" s="19" t="s">
        <v>803</v>
      </c>
      <c r="BD454" s="20" t="s">
        <v>452</v>
      </c>
      <c r="BE454">
        <v>2021</v>
      </c>
      <c r="BF454" s="5"/>
      <c r="BG454" s="27">
        <v>20678879</v>
      </c>
      <c r="BH454" s="27">
        <v>20752625</v>
      </c>
      <c r="BI454" s="27"/>
      <c r="BJ454" t="s">
        <v>300</v>
      </c>
      <c r="BK454" s="11" t="str">
        <f t="shared" ref="BK454:BK517" si="119">IF(K454="CADRE","CADRE",CONCATENATE(J454,"-",H454))</f>
        <v>B-</v>
      </c>
      <c r="BL454" s="11"/>
    </row>
    <row r="455" spans="1:64" x14ac:dyDescent="0.25">
      <c r="A455" s="3" t="s">
        <v>74</v>
      </c>
      <c r="B455" s="4">
        <v>454</v>
      </c>
      <c r="C455" s="3" t="s">
        <v>140</v>
      </c>
      <c r="D455" s="3" t="s">
        <v>7460</v>
      </c>
      <c r="E455" s="3" t="s">
        <v>7413</v>
      </c>
      <c r="F455" s="3"/>
      <c r="G455" s="3"/>
      <c r="H455" s="3"/>
      <c r="I455" s="43" t="s">
        <v>487</v>
      </c>
      <c r="J455" s="3" t="s">
        <v>228</v>
      </c>
      <c r="K455" s="3" t="s">
        <v>123</v>
      </c>
      <c r="L455" s="3" t="s">
        <v>77</v>
      </c>
      <c r="M455" s="3" t="s">
        <v>158</v>
      </c>
      <c r="N455" s="5">
        <v>44259</v>
      </c>
      <c r="P455" s="3">
        <f t="shared" ca="1" si="116"/>
        <v>-139</v>
      </c>
      <c r="Q455" s="5">
        <v>45443</v>
      </c>
      <c r="R455" s="3" t="s">
        <v>236</v>
      </c>
      <c r="S455" s="3" t="s">
        <v>609</v>
      </c>
      <c r="T455" s="6" t="s">
        <v>131</v>
      </c>
      <c r="U455" s="3" t="str">
        <f t="shared" si="107"/>
        <v>Contractuel</v>
      </c>
      <c r="V455" s="5">
        <v>45352</v>
      </c>
      <c r="W455" s="5">
        <v>45443</v>
      </c>
      <c r="X455" s="5"/>
      <c r="Y455" s="5"/>
      <c r="Z455" s="5">
        <v>44259</v>
      </c>
      <c r="AA455" s="3">
        <f t="shared" si="108"/>
        <v>3</v>
      </c>
      <c r="AB455" s="3">
        <f t="shared" si="109"/>
        <v>2021</v>
      </c>
      <c r="AC455" s="3">
        <f t="shared" si="110"/>
        <v>2025</v>
      </c>
      <c r="AD455" s="7">
        <f t="shared" ca="1" si="111"/>
        <v>3.6194444444444445</v>
      </c>
      <c r="AE455" s="7" t="str">
        <f t="shared" ca="1" si="117"/>
        <v>&lt; 4</v>
      </c>
      <c r="AF455" s="5">
        <v>29141</v>
      </c>
      <c r="AG455" s="8">
        <f t="shared" ca="1" si="112"/>
        <v>45.043835616438358</v>
      </c>
      <c r="AH455" s="7" t="str">
        <f t="shared" ca="1" si="113"/>
        <v>&gt;45&lt; 55</v>
      </c>
      <c r="AI455" s="9">
        <v>12305760</v>
      </c>
      <c r="AJ455" s="10" t="s">
        <v>141</v>
      </c>
      <c r="AK455" s="9" t="s">
        <v>1657</v>
      </c>
      <c r="AL455" s="5">
        <v>42647</v>
      </c>
      <c r="AM455" s="3" t="s">
        <v>93</v>
      </c>
      <c r="AN455" s="3" t="s">
        <v>65</v>
      </c>
      <c r="AO455">
        <v>2</v>
      </c>
      <c r="AQ455">
        <v>3</v>
      </c>
      <c r="AR455" s="11">
        <v>3</v>
      </c>
      <c r="AS455" s="12">
        <f t="shared" si="114"/>
        <v>45354.75</v>
      </c>
      <c r="AT455" s="11" t="s">
        <v>135</v>
      </c>
      <c r="AU455" s="9">
        <v>3.3210000000000002</v>
      </c>
      <c r="AV455" s="14" t="s">
        <v>161</v>
      </c>
      <c r="AW455" s="15" t="s">
        <v>746</v>
      </c>
      <c r="AX455" s="16" t="s">
        <v>1658</v>
      </c>
      <c r="AY455" s="14" t="s">
        <v>496</v>
      </c>
      <c r="AZ455" s="11" t="s">
        <v>164</v>
      </c>
      <c r="BA455" s="17" t="str">
        <f t="shared" si="115"/>
        <v>25027000000038978144</v>
      </c>
      <c r="BB455" s="26">
        <f t="shared" si="118"/>
        <v>20</v>
      </c>
      <c r="BC455" s="19" t="s">
        <v>1659</v>
      </c>
      <c r="BD455" s="20" t="s">
        <v>100</v>
      </c>
      <c r="BE455">
        <v>1009</v>
      </c>
      <c r="BF455" s="5">
        <v>45212</v>
      </c>
      <c r="BG455" s="27">
        <v>23496021</v>
      </c>
      <c r="BH455" s="27">
        <v>29136518</v>
      </c>
      <c r="BI455" s="27"/>
      <c r="BJ455" t="s">
        <v>647</v>
      </c>
      <c r="BK455" s="11" t="str">
        <f t="shared" si="119"/>
        <v>B-</v>
      </c>
      <c r="BL455" s="11" t="s">
        <v>235</v>
      </c>
    </row>
    <row r="456" spans="1:64" x14ac:dyDescent="0.25">
      <c r="A456" s="3" t="s">
        <v>74</v>
      </c>
      <c r="B456" s="4">
        <v>455</v>
      </c>
      <c r="C456" s="3" t="s">
        <v>140</v>
      </c>
      <c r="D456" s="3" t="s">
        <v>7657</v>
      </c>
      <c r="E456" s="3" t="s">
        <v>7491</v>
      </c>
      <c r="F456" s="3"/>
      <c r="G456" s="3"/>
      <c r="H456" s="3"/>
      <c r="I456" s="3"/>
      <c r="J456" s="3" t="s">
        <v>157</v>
      </c>
      <c r="K456" s="3" t="s">
        <v>123</v>
      </c>
      <c r="L456" s="3" t="s">
        <v>77</v>
      </c>
      <c r="M456" s="3" t="s">
        <v>158</v>
      </c>
      <c r="N456" s="5">
        <v>44259</v>
      </c>
      <c r="P456" s="3">
        <f t="shared" ca="1" si="116"/>
        <v>-1113</v>
      </c>
      <c r="Q456" s="5">
        <v>44440</v>
      </c>
      <c r="R456" s="3" t="s">
        <v>133</v>
      </c>
      <c r="S456" s="3"/>
      <c r="T456" s="6" t="s">
        <v>131</v>
      </c>
      <c r="U456" s="3" t="str">
        <f t="shared" si="107"/>
        <v>Contractuel</v>
      </c>
      <c r="V456" s="5">
        <v>44440</v>
      </c>
      <c r="W456" s="5">
        <v>44469</v>
      </c>
      <c r="X456" s="5"/>
      <c r="Y456" s="5"/>
      <c r="Z456" s="5">
        <v>44259</v>
      </c>
      <c r="AA456" s="3">
        <f t="shared" si="108"/>
        <v>3</v>
      </c>
      <c r="AB456" s="3">
        <f t="shared" si="109"/>
        <v>2021</v>
      </c>
      <c r="AC456" s="3">
        <f t="shared" si="110"/>
        <v>2025</v>
      </c>
      <c r="AD456" s="7">
        <f t="shared" ca="1" si="111"/>
        <v>3.6194444444444445</v>
      </c>
      <c r="AE456" s="7" t="str">
        <f t="shared" ca="1" si="117"/>
        <v>&lt; 4</v>
      </c>
      <c r="AF456" s="5">
        <v>32660</v>
      </c>
      <c r="AG456" s="8">
        <f t="shared" ca="1" si="112"/>
        <v>35.402739726027399</v>
      </c>
      <c r="AH456" s="7" t="str">
        <f t="shared" ca="1" si="113"/>
        <v>&gt;35&lt; 45</v>
      </c>
      <c r="AI456" s="9">
        <v>16603816</v>
      </c>
      <c r="AJ456" s="10" t="s">
        <v>126</v>
      </c>
      <c r="AK456" s="9" t="s">
        <v>1660</v>
      </c>
      <c r="AL456" s="5">
        <v>39942</v>
      </c>
      <c r="AM456" s="3" t="s">
        <v>93</v>
      </c>
      <c r="AN456" s="3" t="s">
        <v>65</v>
      </c>
      <c r="AO456">
        <v>2</v>
      </c>
      <c r="AQ456" s="11">
        <v>3</v>
      </c>
      <c r="AR456" s="11">
        <v>1</v>
      </c>
      <c r="AS456" s="12">
        <f t="shared" si="114"/>
        <v>44624.25</v>
      </c>
      <c r="AT456" s="11" t="s">
        <v>135</v>
      </c>
      <c r="AU456" s="9">
        <v>3.1930000000000001</v>
      </c>
      <c r="AV456" s="14">
        <v>17</v>
      </c>
      <c r="AW456" s="15" t="s">
        <v>169</v>
      </c>
      <c r="AX456" s="16" t="s">
        <v>1661</v>
      </c>
      <c r="AY456" s="14">
        <v>38</v>
      </c>
      <c r="AZ456" s="11" t="s">
        <v>171</v>
      </c>
      <c r="BA456" s="17" t="str">
        <f t="shared" si="115"/>
        <v>17001000000259150238</v>
      </c>
      <c r="BB456" s="26">
        <f t="shared" si="118"/>
        <v>20</v>
      </c>
      <c r="BC456" s="19" t="s">
        <v>748</v>
      </c>
      <c r="BD456" s="20" t="s">
        <v>792</v>
      </c>
      <c r="BF456" s="5"/>
      <c r="BG456" s="27">
        <v>28087067</v>
      </c>
      <c r="BH456" s="27">
        <v>29870400</v>
      </c>
      <c r="BI456" s="27"/>
      <c r="BJ456" t="s">
        <v>647</v>
      </c>
      <c r="BK456" s="11" t="str">
        <f t="shared" si="119"/>
        <v>A-</v>
      </c>
      <c r="BL456" s="11"/>
    </row>
    <row r="457" spans="1:64" x14ac:dyDescent="0.25">
      <c r="A457" s="3" t="s">
        <v>56</v>
      </c>
      <c r="B457" s="4">
        <v>456</v>
      </c>
      <c r="C457" s="3" t="s">
        <v>87</v>
      </c>
      <c r="D457" s="3" t="s">
        <v>7683</v>
      </c>
      <c r="E457" s="3" t="s">
        <v>7684</v>
      </c>
      <c r="F457" s="3"/>
      <c r="G457" s="3"/>
      <c r="H457" s="3"/>
      <c r="I457" s="3" t="s">
        <v>487</v>
      </c>
      <c r="J457" s="3" t="s">
        <v>228</v>
      </c>
      <c r="K457" s="3" t="s">
        <v>123</v>
      </c>
      <c r="L457" s="3" t="s">
        <v>77</v>
      </c>
      <c r="M457" s="3" t="s">
        <v>158</v>
      </c>
      <c r="N457" s="5">
        <v>44260</v>
      </c>
      <c r="P457" s="3">
        <f t="shared" ca="1" si="116"/>
        <v>-47</v>
      </c>
      <c r="Q457" s="5"/>
      <c r="R457" s="3"/>
      <c r="S457" s="3"/>
      <c r="T457" s="6" t="s">
        <v>131</v>
      </c>
      <c r="U457" s="3" t="str">
        <f t="shared" si="107"/>
        <v>Contractuel</v>
      </c>
      <c r="V457" s="5">
        <v>45505</v>
      </c>
      <c r="W457" s="5">
        <f>VLOOKUP(B457,[1]base!$A:$V,22,0)</f>
        <v>45535</v>
      </c>
      <c r="X457" s="5"/>
      <c r="Y457" s="5"/>
      <c r="Z457" s="5">
        <v>44260</v>
      </c>
      <c r="AA457" s="3">
        <f t="shared" si="108"/>
        <v>3</v>
      </c>
      <c r="AB457" s="3">
        <f t="shared" si="109"/>
        <v>2021</v>
      </c>
      <c r="AC457" s="3">
        <f t="shared" si="110"/>
        <v>2025</v>
      </c>
      <c r="AD457" s="7">
        <f t="shared" ca="1" si="111"/>
        <v>3.6166666666666667</v>
      </c>
      <c r="AE457" s="7" t="str">
        <f t="shared" ca="1" si="117"/>
        <v>&lt; 4</v>
      </c>
      <c r="AF457" s="5">
        <v>33178</v>
      </c>
      <c r="AG457" s="8">
        <f t="shared" ca="1" si="112"/>
        <v>33.983561643835614</v>
      </c>
      <c r="AH457" s="7" t="str">
        <f t="shared" ca="1" si="113"/>
        <v>&gt;25&lt; 35</v>
      </c>
      <c r="AI457" s="9">
        <v>16801479</v>
      </c>
      <c r="AJ457" s="10" t="s">
        <v>91</v>
      </c>
      <c r="AK457" s="9" t="s">
        <v>1662</v>
      </c>
      <c r="AL457" s="5">
        <v>39625</v>
      </c>
      <c r="AM457" s="3" t="s">
        <v>93</v>
      </c>
      <c r="AN457" s="3" t="s">
        <v>94</v>
      </c>
      <c r="AQ457">
        <v>3</v>
      </c>
      <c r="AR457" s="11">
        <v>3</v>
      </c>
      <c r="AS457" s="12">
        <f t="shared" si="114"/>
        <v>45355.75</v>
      </c>
      <c r="AT457" s="11" t="s">
        <v>135</v>
      </c>
      <c r="AU457" s="9">
        <v>3.3210000000000002</v>
      </c>
      <c r="AV457" s="14" t="s">
        <v>195</v>
      </c>
      <c r="AW457" s="15">
        <v>53594</v>
      </c>
      <c r="AX457" s="16" t="s">
        <v>1663</v>
      </c>
      <c r="AY457" s="14">
        <v>48</v>
      </c>
      <c r="AZ457" s="11" t="s">
        <v>171</v>
      </c>
      <c r="BA457" s="17" t="str">
        <f t="shared" si="115"/>
        <v>17535940171422536048</v>
      </c>
      <c r="BB457" s="26">
        <f t="shared" si="118"/>
        <v>20</v>
      </c>
      <c r="BC457" s="19" t="s">
        <v>1664</v>
      </c>
      <c r="BD457" s="20" t="s">
        <v>100</v>
      </c>
      <c r="BF457" s="5"/>
      <c r="BG457" s="27">
        <v>27907902</v>
      </c>
      <c r="BH457" s="27">
        <v>51441527</v>
      </c>
      <c r="BI457" s="27"/>
      <c r="BJ457" t="s">
        <v>1488</v>
      </c>
      <c r="BK457" s="11" t="str">
        <f t="shared" si="119"/>
        <v>B-</v>
      </c>
      <c r="BL457" s="11" t="s">
        <v>245</v>
      </c>
    </row>
    <row r="458" spans="1:64" x14ac:dyDescent="0.25">
      <c r="A458" s="3" t="s">
        <v>74</v>
      </c>
      <c r="B458" s="4">
        <v>457</v>
      </c>
      <c r="C458" s="3" t="s">
        <v>87</v>
      </c>
      <c r="D458" s="3" t="s">
        <v>7685</v>
      </c>
      <c r="E458" s="3" t="s">
        <v>7500</v>
      </c>
      <c r="F458" s="3"/>
      <c r="G458" s="3"/>
      <c r="H458" s="3"/>
      <c r="I458" s="3"/>
      <c r="J458" s="3" t="s">
        <v>228</v>
      </c>
      <c r="K458" s="3" t="s">
        <v>123</v>
      </c>
      <c r="L458" s="3" t="s">
        <v>77</v>
      </c>
      <c r="M458" s="3" t="s">
        <v>158</v>
      </c>
      <c r="N458" s="5">
        <v>44260</v>
      </c>
      <c r="P458" s="3">
        <f t="shared" ca="1" si="116"/>
        <v>-990</v>
      </c>
      <c r="Q458" s="5">
        <v>44582</v>
      </c>
      <c r="R458" s="3" t="s">
        <v>133</v>
      </c>
      <c r="S458" s="3"/>
      <c r="T458" s="6" t="s">
        <v>131</v>
      </c>
      <c r="U458" s="3" t="str">
        <f t="shared" si="107"/>
        <v>Contractuel</v>
      </c>
      <c r="V458" s="5">
        <v>44531</v>
      </c>
      <c r="W458" s="5">
        <v>44592</v>
      </c>
      <c r="X458" s="5"/>
      <c r="Y458" s="5"/>
      <c r="Z458" s="5">
        <v>44260</v>
      </c>
      <c r="AA458" s="3">
        <f t="shared" si="108"/>
        <v>3</v>
      </c>
      <c r="AB458" s="3">
        <f t="shared" si="109"/>
        <v>2021</v>
      </c>
      <c r="AC458" s="3">
        <f t="shared" si="110"/>
        <v>2025</v>
      </c>
      <c r="AD458" s="7">
        <f t="shared" ca="1" si="111"/>
        <v>3.6166666666666667</v>
      </c>
      <c r="AE458" s="7" t="str">
        <f t="shared" ca="1" si="117"/>
        <v>&lt; 4</v>
      </c>
      <c r="AF458" s="5">
        <v>30368</v>
      </c>
      <c r="AG458" s="8">
        <f t="shared" ca="1" si="112"/>
        <v>41.682191780821917</v>
      </c>
      <c r="AH458" s="7" t="str">
        <f t="shared" ca="1" si="113"/>
        <v>&gt;35&lt; 45</v>
      </c>
      <c r="AI458" s="9">
        <v>12728388</v>
      </c>
      <c r="AJ458" s="10" t="s">
        <v>79</v>
      </c>
      <c r="AK458" s="9" t="s">
        <v>1665</v>
      </c>
      <c r="AL458" s="5">
        <v>37786</v>
      </c>
      <c r="AM458" s="3" t="s">
        <v>93</v>
      </c>
      <c r="AN458" s="3" t="s">
        <v>94</v>
      </c>
      <c r="AQ458" s="11">
        <v>3</v>
      </c>
      <c r="AR458" s="11">
        <v>1</v>
      </c>
      <c r="AS458" s="12">
        <f t="shared" si="114"/>
        <v>44625.25</v>
      </c>
      <c r="AT458" s="11" t="s">
        <v>135</v>
      </c>
      <c r="AU458" s="9">
        <v>3.1930000000000001</v>
      </c>
      <c r="AV458" s="14" t="s">
        <v>195</v>
      </c>
      <c r="AW458" s="15" t="s">
        <v>169</v>
      </c>
      <c r="AX458" s="16" t="s">
        <v>1666</v>
      </c>
      <c r="AY458" s="14" t="s">
        <v>675</v>
      </c>
      <c r="AZ458" s="11" t="s">
        <v>171</v>
      </c>
      <c r="BA458" s="17" t="str">
        <f t="shared" si="115"/>
        <v>17001000000167417629</v>
      </c>
      <c r="BB458" s="26">
        <f t="shared" si="118"/>
        <v>20</v>
      </c>
      <c r="BC458" s="19" t="s">
        <v>1667</v>
      </c>
      <c r="BD458" s="20" t="s">
        <v>343</v>
      </c>
      <c r="BE458">
        <v>2063</v>
      </c>
      <c r="BF458" s="5"/>
      <c r="BG458" s="27">
        <v>90227352</v>
      </c>
      <c r="BH458" s="27">
        <v>28206494</v>
      </c>
      <c r="BI458" s="27"/>
      <c r="BJ458" t="s">
        <v>360</v>
      </c>
      <c r="BK458" s="11" t="str">
        <f t="shared" si="119"/>
        <v>B-</v>
      </c>
      <c r="BL458" s="11"/>
    </row>
    <row r="459" spans="1:64" x14ac:dyDescent="0.25">
      <c r="A459" s="3" t="s">
        <v>74</v>
      </c>
      <c r="B459" s="4">
        <v>458</v>
      </c>
      <c r="C459" s="3" t="s">
        <v>87</v>
      </c>
      <c r="D459" s="3" t="s">
        <v>7686</v>
      </c>
      <c r="E459" s="3" t="s">
        <v>7238</v>
      </c>
      <c r="F459" s="3"/>
      <c r="G459" s="3"/>
      <c r="H459" s="3"/>
      <c r="I459" s="3"/>
      <c r="J459" s="3" t="s">
        <v>228</v>
      </c>
      <c r="K459" s="3" t="s">
        <v>76</v>
      </c>
      <c r="L459" s="3" t="s">
        <v>77</v>
      </c>
      <c r="M459" s="3" t="s">
        <v>158</v>
      </c>
      <c r="N459" s="5">
        <v>44260</v>
      </c>
      <c r="P459" s="3">
        <f t="shared" ca="1" si="116"/>
        <v>-566</v>
      </c>
      <c r="Q459" s="5">
        <v>44960</v>
      </c>
      <c r="R459" s="3" t="s">
        <v>124</v>
      </c>
      <c r="S459" s="3"/>
      <c r="T459" s="6" t="s">
        <v>131</v>
      </c>
      <c r="U459" s="3" t="str">
        <f t="shared" si="107"/>
        <v>Contractuel</v>
      </c>
      <c r="V459" s="5">
        <v>44835</v>
      </c>
      <c r="W459" s="5">
        <v>45016</v>
      </c>
      <c r="X459" s="5"/>
      <c r="Y459" s="5"/>
      <c r="Z459" s="5">
        <v>44260</v>
      </c>
      <c r="AA459" s="3">
        <f t="shared" si="108"/>
        <v>3</v>
      </c>
      <c r="AB459" s="3">
        <f t="shared" si="109"/>
        <v>2021</v>
      </c>
      <c r="AC459" s="3">
        <f t="shared" si="110"/>
        <v>2025</v>
      </c>
      <c r="AD459" s="7">
        <f t="shared" ca="1" si="111"/>
        <v>3.6166666666666667</v>
      </c>
      <c r="AE459" s="7" t="str">
        <f t="shared" ca="1" si="117"/>
        <v>&lt; 4</v>
      </c>
      <c r="AF459" s="5">
        <v>33565</v>
      </c>
      <c r="AG459" s="8">
        <f t="shared" ca="1" si="112"/>
        <v>32.923287671232877</v>
      </c>
      <c r="AH459" s="7" t="str">
        <f t="shared" ca="1" si="113"/>
        <v>&gt;25&lt; 35</v>
      </c>
      <c r="AI459" s="9">
        <v>16802380</v>
      </c>
      <c r="AJ459" s="10" t="s">
        <v>62</v>
      </c>
      <c r="AK459" s="9" t="s">
        <v>1668</v>
      </c>
      <c r="AL459" s="5">
        <v>40463</v>
      </c>
      <c r="AM459" s="3" t="s">
        <v>93</v>
      </c>
      <c r="AN459" s="3" t="s">
        <v>94</v>
      </c>
      <c r="AQ459" s="11">
        <v>3</v>
      </c>
      <c r="AR459" s="11">
        <v>2</v>
      </c>
      <c r="AS459" s="12">
        <f t="shared" si="114"/>
        <v>44990.5</v>
      </c>
      <c r="AT459" s="11" t="s">
        <v>135</v>
      </c>
      <c r="AU459" s="9">
        <v>3.3159999999999998</v>
      </c>
      <c r="AV459" s="14" t="s">
        <v>870</v>
      </c>
      <c r="AW459" s="15" t="s">
        <v>1669</v>
      </c>
      <c r="AX459" s="16" t="s">
        <v>1670</v>
      </c>
      <c r="AY459" s="14" t="s">
        <v>338</v>
      </c>
      <c r="AZ459" s="11" t="s">
        <v>358</v>
      </c>
      <c r="BA459" s="17" t="str">
        <f t="shared" si="115"/>
        <v>24011027965251110177</v>
      </c>
      <c r="BB459" s="26">
        <f t="shared" si="118"/>
        <v>20</v>
      </c>
      <c r="BC459" s="19" t="s">
        <v>1671</v>
      </c>
      <c r="BD459" s="20" t="s">
        <v>1672</v>
      </c>
      <c r="BE459">
        <v>2013</v>
      </c>
      <c r="BF459" s="5"/>
      <c r="BG459" s="27">
        <v>23720568</v>
      </c>
      <c r="BH459" s="27">
        <v>50332436</v>
      </c>
      <c r="BI459" s="27"/>
      <c r="BJ459" t="s">
        <v>1673</v>
      </c>
      <c r="BK459" s="11" t="str">
        <f t="shared" si="119"/>
        <v>B-</v>
      </c>
      <c r="BL459" s="11"/>
    </row>
    <row r="460" spans="1:64" x14ac:dyDescent="0.25">
      <c r="A460" s="3" t="s">
        <v>74</v>
      </c>
      <c r="B460" s="4">
        <v>459</v>
      </c>
      <c r="C460" s="3" t="s">
        <v>140</v>
      </c>
      <c r="D460" s="3" t="s">
        <v>7687</v>
      </c>
      <c r="E460" s="3" t="s">
        <v>7186</v>
      </c>
      <c r="F460" s="3"/>
      <c r="G460" s="3"/>
      <c r="H460" s="3"/>
      <c r="I460" s="3"/>
      <c r="J460" s="3" t="s">
        <v>228</v>
      </c>
      <c r="K460" s="3" t="s">
        <v>123</v>
      </c>
      <c r="L460" s="3" t="s">
        <v>77</v>
      </c>
      <c r="M460" s="3" t="s">
        <v>158</v>
      </c>
      <c r="N460" s="5">
        <v>44260</v>
      </c>
      <c r="P460" s="3">
        <f t="shared" ca="1" si="116"/>
        <v>-931</v>
      </c>
      <c r="Q460" s="5">
        <v>44625</v>
      </c>
      <c r="R460" s="3" t="s">
        <v>1235</v>
      </c>
      <c r="S460" s="3"/>
      <c r="T460" s="6" t="s">
        <v>131</v>
      </c>
      <c r="U460" s="3" t="str">
        <f t="shared" si="107"/>
        <v>Contractuel</v>
      </c>
      <c r="V460" s="5">
        <v>44593</v>
      </c>
      <c r="W460" s="5">
        <v>44651</v>
      </c>
      <c r="X460" s="5"/>
      <c r="Y460" s="5"/>
      <c r="Z460" s="5">
        <v>44260</v>
      </c>
      <c r="AA460" s="3">
        <f t="shared" si="108"/>
        <v>3</v>
      </c>
      <c r="AB460" s="3">
        <f t="shared" si="109"/>
        <v>2021</v>
      </c>
      <c r="AC460" s="3">
        <f t="shared" si="110"/>
        <v>2025</v>
      </c>
      <c r="AD460" s="7">
        <f t="shared" ca="1" si="111"/>
        <v>3.6166666666666667</v>
      </c>
      <c r="AE460" s="7" t="str">
        <f t="shared" ca="1" si="117"/>
        <v>&lt; 4</v>
      </c>
      <c r="AF460" s="5">
        <v>34136</v>
      </c>
      <c r="AG460" s="8">
        <f t="shared" ca="1" si="112"/>
        <v>31.358904109589041</v>
      </c>
      <c r="AH460" s="7" t="str">
        <f t="shared" ca="1" si="113"/>
        <v>&gt;25&lt; 35</v>
      </c>
      <c r="AI460" s="9">
        <v>16259411</v>
      </c>
      <c r="AJ460" s="10" t="s">
        <v>126</v>
      </c>
      <c r="AK460" s="9" t="s">
        <v>1674</v>
      </c>
      <c r="AL460" s="5">
        <v>40732</v>
      </c>
      <c r="AM460" s="3" t="s">
        <v>93</v>
      </c>
      <c r="AN460" s="3" t="s">
        <v>65</v>
      </c>
      <c r="AQ460" s="11">
        <v>3</v>
      </c>
      <c r="AR460" s="11">
        <v>1</v>
      </c>
      <c r="AS460" s="12">
        <f t="shared" si="114"/>
        <v>44625.25</v>
      </c>
      <c r="AT460" s="11" t="s">
        <v>135</v>
      </c>
      <c r="AU460" s="9">
        <v>3.1930000000000001</v>
      </c>
      <c r="AV460" s="14" t="s">
        <v>195</v>
      </c>
      <c r="AW460" s="15" t="s">
        <v>169</v>
      </c>
      <c r="AX460" s="16" t="s">
        <v>1675</v>
      </c>
      <c r="AY460" s="14" t="s">
        <v>901</v>
      </c>
      <c r="AZ460" s="11" t="s">
        <v>171</v>
      </c>
      <c r="BA460" s="17" t="str">
        <f t="shared" si="115"/>
        <v>17001000000309547946</v>
      </c>
      <c r="BB460" s="26">
        <f t="shared" si="118"/>
        <v>20</v>
      </c>
      <c r="BC460" s="19" t="s">
        <v>1676</v>
      </c>
      <c r="BD460" s="20" t="s">
        <v>1677</v>
      </c>
      <c r="BF460" s="5"/>
      <c r="BG460" s="27">
        <v>53512231</v>
      </c>
      <c r="BH460" s="27">
        <v>53003072</v>
      </c>
      <c r="BI460" s="27"/>
      <c r="BJ460" t="s">
        <v>608</v>
      </c>
      <c r="BK460" s="11" t="str">
        <f t="shared" si="119"/>
        <v>B-</v>
      </c>
      <c r="BL460" s="11"/>
    </row>
    <row r="461" spans="1:64" x14ac:dyDescent="0.25">
      <c r="A461" s="3" t="s">
        <v>74</v>
      </c>
      <c r="B461" s="4">
        <v>460</v>
      </c>
      <c r="C461" s="3" t="s">
        <v>140</v>
      </c>
      <c r="D461" s="3" t="s">
        <v>7334</v>
      </c>
      <c r="E461" s="3" t="s">
        <v>7332</v>
      </c>
      <c r="F461" s="3"/>
      <c r="G461" s="3"/>
      <c r="H461" s="3"/>
      <c r="I461" s="3"/>
      <c r="J461" s="3" t="s">
        <v>228</v>
      </c>
      <c r="K461" s="3" t="s">
        <v>123</v>
      </c>
      <c r="L461" s="3" t="s">
        <v>77</v>
      </c>
      <c r="M461" s="3" t="s">
        <v>158</v>
      </c>
      <c r="N461" s="5">
        <v>44260</v>
      </c>
      <c r="P461" s="3">
        <f t="shared" ca="1" si="116"/>
        <v>-1296</v>
      </c>
      <c r="Q461" s="5">
        <v>44287</v>
      </c>
      <c r="R461" s="3" t="s">
        <v>133</v>
      </c>
      <c r="S461" s="3"/>
      <c r="T461" s="6" t="s">
        <v>131</v>
      </c>
      <c r="U461" s="3" t="str">
        <f t="shared" si="107"/>
        <v>Contractuel</v>
      </c>
      <c r="V461" s="5">
        <v>44260</v>
      </c>
      <c r="W461" s="5">
        <v>44286</v>
      </c>
      <c r="X461" s="5"/>
      <c r="Y461" s="5"/>
      <c r="Z461" s="5">
        <v>44260</v>
      </c>
      <c r="AA461" s="3">
        <f t="shared" si="108"/>
        <v>3</v>
      </c>
      <c r="AB461" s="3">
        <f t="shared" si="109"/>
        <v>2021</v>
      </c>
      <c r="AC461" s="3">
        <f t="shared" si="110"/>
        <v>2025</v>
      </c>
      <c r="AD461" s="7">
        <f t="shared" ca="1" si="111"/>
        <v>3.6166666666666667</v>
      </c>
      <c r="AE461" s="7" t="str">
        <f t="shared" ca="1" si="117"/>
        <v>&lt; 4</v>
      </c>
      <c r="AF461" s="5">
        <v>29440</v>
      </c>
      <c r="AG461" s="8">
        <f t="shared" ca="1" si="112"/>
        <v>44.224657534246575</v>
      </c>
      <c r="AH461" s="7" t="str">
        <f t="shared" ca="1" si="113"/>
        <v>&gt;35&lt; 45</v>
      </c>
      <c r="AI461" s="9">
        <v>12727843</v>
      </c>
      <c r="AJ461" s="10" t="s">
        <v>91</v>
      </c>
      <c r="AK461" s="9" t="s">
        <v>1678</v>
      </c>
      <c r="AL461" s="5">
        <v>39729</v>
      </c>
      <c r="AM461" s="3" t="s">
        <v>93</v>
      </c>
      <c r="AN461" s="3" t="s">
        <v>65</v>
      </c>
      <c r="AO461">
        <v>1</v>
      </c>
      <c r="AQ461" s="11">
        <v>3</v>
      </c>
      <c r="AR461" s="11">
        <v>1</v>
      </c>
      <c r="AS461" s="12">
        <f t="shared" si="114"/>
        <v>44625.25</v>
      </c>
      <c r="AT461" s="11" t="s">
        <v>135</v>
      </c>
      <c r="AU461" s="9">
        <v>3.1930000000000001</v>
      </c>
      <c r="AV461" s="14">
        <v>17</v>
      </c>
      <c r="AW461" s="15" t="s">
        <v>169</v>
      </c>
      <c r="AX461" s="16" t="s">
        <v>1679</v>
      </c>
      <c r="AY461" s="14">
        <v>72</v>
      </c>
      <c r="AZ461" s="11" t="s">
        <v>171</v>
      </c>
      <c r="BA461" s="17" t="str">
        <f t="shared" si="115"/>
        <v>17001000000301221272</v>
      </c>
      <c r="BB461" s="26">
        <f t="shared" si="118"/>
        <v>20</v>
      </c>
      <c r="BC461" s="19" t="s">
        <v>1680</v>
      </c>
      <c r="BD461" s="20" t="s">
        <v>1616</v>
      </c>
      <c r="BE461">
        <v>1095</v>
      </c>
      <c r="BF461" s="5"/>
      <c r="BG461" s="27">
        <v>25232810</v>
      </c>
      <c r="BH461" s="27">
        <v>25595017</v>
      </c>
      <c r="BI461" s="27"/>
      <c r="BJ461" t="s">
        <v>233</v>
      </c>
      <c r="BK461" s="11" t="str">
        <f t="shared" si="119"/>
        <v>B-</v>
      </c>
      <c r="BL461" s="11"/>
    </row>
    <row r="462" spans="1:64" x14ac:dyDescent="0.25">
      <c r="A462" s="3" t="s">
        <v>74</v>
      </c>
      <c r="B462" s="4">
        <v>461</v>
      </c>
      <c r="C462" s="3" t="s">
        <v>140</v>
      </c>
      <c r="D462" s="3" t="s">
        <v>7676</v>
      </c>
      <c r="E462" s="3" t="s">
        <v>7348</v>
      </c>
      <c r="F462" s="3"/>
      <c r="G462" s="3"/>
      <c r="H462" s="3"/>
      <c r="I462" s="3"/>
      <c r="J462" s="3" t="s">
        <v>228</v>
      </c>
      <c r="K462" s="3" t="s">
        <v>123</v>
      </c>
      <c r="L462" s="3" t="s">
        <v>77</v>
      </c>
      <c r="M462" s="3" t="s">
        <v>158</v>
      </c>
      <c r="N462" s="5">
        <v>44260</v>
      </c>
      <c r="P462" s="3">
        <f t="shared" ca="1" si="116"/>
        <v>-1052</v>
      </c>
      <c r="Q462" s="5">
        <v>44506</v>
      </c>
      <c r="R462" s="3" t="s">
        <v>133</v>
      </c>
      <c r="S462" s="3"/>
      <c r="T462" s="6" t="s">
        <v>131</v>
      </c>
      <c r="U462" s="3" t="str">
        <f t="shared" si="107"/>
        <v>Contractuel</v>
      </c>
      <c r="V462" s="5">
        <v>44470</v>
      </c>
      <c r="W462" s="5">
        <v>44530</v>
      </c>
      <c r="X462" s="5"/>
      <c r="Y462" s="5"/>
      <c r="Z462" s="5">
        <v>44260</v>
      </c>
      <c r="AA462" s="3">
        <f t="shared" si="108"/>
        <v>3</v>
      </c>
      <c r="AB462" s="3">
        <f t="shared" si="109"/>
        <v>2021</v>
      </c>
      <c r="AC462" s="3">
        <f t="shared" si="110"/>
        <v>2025</v>
      </c>
      <c r="AD462" s="7">
        <f t="shared" ca="1" si="111"/>
        <v>3.6166666666666667</v>
      </c>
      <c r="AE462" s="7" t="str">
        <f t="shared" ca="1" si="117"/>
        <v>&lt; 4</v>
      </c>
      <c r="AF462" s="5">
        <v>33107</v>
      </c>
      <c r="AG462" s="8">
        <f t="shared" ca="1" si="112"/>
        <v>34.178082191780824</v>
      </c>
      <c r="AH462" s="7" t="str">
        <f t="shared" ca="1" si="113"/>
        <v>&gt;25&lt; 35</v>
      </c>
      <c r="AI462" s="9">
        <v>12779124</v>
      </c>
      <c r="AJ462" s="10" t="s">
        <v>102</v>
      </c>
      <c r="AK462" s="9">
        <v>12601726</v>
      </c>
      <c r="AL462" s="5">
        <v>43503</v>
      </c>
      <c r="AM462" s="3" t="s">
        <v>93</v>
      </c>
      <c r="AN462" s="3" t="s">
        <v>65</v>
      </c>
      <c r="AO462">
        <v>1</v>
      </c>
      <c r="AQ462" s="11">
        <v>3</v>
      </c>
      <c r="AR462" s="11">
        <v>1</v>
      </c>
      <c r="AS462" s="12">
        <f t="shared" si="114"/>
        <v>44625.25</v>
      </c>
      <c r="AT462" s="11" t="s">
        <v>135</v>
      </c>
      <c r="AU462" s="9">
        <v>3.1930000000000001</v>
      </c>
      <c r="AV462" s="14">
        <v>14</v>
      </c>
      <c r="AW462" s="15" t="s">
        <v>1681</v>
      </c>
      <c r="AX462" s="16">
        <v>61007002703</v>
      </c>
      <c r="AY462" s="14">
        <v>62</v>
      </c>
      <c r="AZ462" s="11" t="s">
        <v>154</v>
      </c>
      <c r="BA462" s="17" t="str">
        <f t="shared" si="115"/>
        <v>14096096100700270362</v>
      </c>
      <c r="BB462" s="26">
        <f t="shared" si="118"/>
        <v>20</v>
      </c>
      <c r="BC462" s="19" t="s">
        <v>1682</v>
      </c>
      <c r="BD462" s="20" t="s">
        <v>73</v>
      </c>
      <c r="BF462" s="5"/>
      <c r="BG462" s="27">
        <v>24216437</v>
      </c>
      <c r="BH462" s="27">
        <v>22075029</v>
      </c>
      <c r="BI462" s="27"/>
      <c r="BJ462" t="s">
        <v>347</v>
      </c>
      <c r="BK462" s="11" t="str">
        <f t="shared" si="119"/>
        <v>B-</v>
      </c>
      <c r="BL462" s="11"/>
    </row>
    <row r="463" spans="1:64" x14ac:dyDescent="0.25">
      <c r="A463" s="3" t="s">
        <v>74</v>
      </c>
      <c r="B463" s="4">
        <v>462</v>
      </c>
      <c r="C463" s="3" t="s">
        <v>87</v>
      </c>
      <c r="D463" s="3" t="s">
        <v>7593</v>
      </c>
      <c r="E463" s="3" t="s">
        <v>7275</v>
      </c>
      <c r="F463" s="3"/>
      <c r="G463" s="3"/>
      <c r="H463" s="3"/>
      <c r="I463" s="3"/>
      <c r="J463" s="3" t="s">
        <v>228</v>
      </c>
      <c r="K463" s="3" t="s">
        <v>123</v>
      </c>
      <c r="L463" s="3" t="s">
        <v>77</v>
      </c>
      <c r="M463" s="3" t="s">
        <v>158</v>
      </c>
      <c r="N463" s="5">
        <v>44260</v>
      </c>
      <c r="P463" s="3">
        <f t="shared" ca="1" si="116"/>
        <v>-809</v>
      </c>
      <c r="Q463" s="5">
        <v>44743</v>
      </c>
      <c r="R463" s="3" t="s">
        <v>133</v>
      </c>
      <c r="S463" s="3"/>
      <c r="T463" s="6" t="s">
        <v>131</v>
      </c>
      <c r="U463" s="3" t="str">
        <f t="shared" si="107"/>
        <v>Contractuel</v>
      </c>
      <c r="V463" s="5">
        <v>44725</v>
      </c>
      <c r="W463" s="5">
        <v>44773</v>
      </c>
      <c r="X463" s="5"/>
      <c r="Y463" s="5"/>
      <c r="Z463" s="5">
        <v>44260</v>
      </c>
      <c r="AA463" s="3">
        <f t="shared" si="108"/>
        <v>3</v>
      </c>
      <c r="AB463" s="3">
        <f t="shared" si="109"/>
        <v>2021</v>
      </c>
      <c r="AC463" s="3">
        <f t="shared" si="110"/>
        <v>2025</v>
      </c>
      <c r="AD463" s="7">
        <f t="shared" ca="1" si="111"/>
        <v>3.6166666666666667</v>
      </c>
      <c r="AE463" s="7" t="str">
        <f t="shared" ca="1" si="117"/>
        <v>&lt; 4</v>
      </c>
      <c r="AF463" s="5">
        <v>36779</v>
      </c>
      <c r="AG463" s="8">
        <f t="shared" ca="1" si="112"/>
        <v>24.117808219178084</v>
      </c>
      <c r="AH463" s="7" t="str">
        <f t="shared" ca="1" si="113"/>
        <v>&lt; 25</v>
      </c>
      <c r="AI463" s="9">
        <v>17304417</v>
      </c>
      <c r="AJ463" s="10" t="s">
        <v>79</v>
      </c>
      <c r="AK463" s="9" t="s">
        <v>1683</v>
      </c>
      <c r="AL463" s="5">
        <v>43102</v>
      </c>
      <c r="AM463" s="3" t="s">
        <v>93</v>
      </c>
      <c r="AN463" s="3" t="s">
        <v>94</v>
      </c>
      <c r="AQ463" s="11">
        <v>3</v>
      </c>
      <c r="AR463" s="11">
        <v>2</v>
      </c>
      <c r="AS463" s="12">
        <f t="shared" si="114"/>
        <v>44990.5</v>
      </c>
      <c r="AT463" s="11" t="s">
        <v>135</v>
      </c>
      <c r="AU463" s="9">
        <v>3.3159999999999998</v>
      </c>
      <c r="AV463" s="14" t="s">
        <v>1510</v>
      </c>
      <c r="AW463" s="15" t="s">
        <v>1684</v>
      </c>
      <c r="AX463" s="16" t="s">
        <v>1685</v>
      </c>
      <c r="AY463" s="14" t="s">
        <v>619</v>
      </c>
      <c r="AZ463" s="11" t="s">
        <v>1686</v>
      </c>
      <c r="BA463" s="17" t="str">
        <f t="shared" si="115"/>
        <v>32020788101128937131</v>
      </c>
      <c r="BB463" s="26">
        <f t="shared" si="118"/>
        <v>20</v>
      </c>
      <c r="BC463" s="19" t="s">
        <v>1687</v>
      </c>
      <c r="BD463" s="20" t="s">
        <v>207</v>
      </c>
      <c r="BF463" s="5"/>
      <c r="BG463" s="27">
        <v>95018917</v>
      </c>
      <c r="BH463" s="27">
        <v>21370939</v>
      </c>
      <c r="BI463" s="27"/>
      <c r="BJ463" t="s">
        <v>1688</v>
      </c>
      <c r="BK463" s="11" t="str">
        <f t="shared" si="119"/>
        <v>B-</v>
      </c>
      <c r="BL463" s="11"/>
    </row>
    <row r="464" spans="1:64" x14ac:dyDescent="0.25">
      <c r="A464" s="3" t="s">
        <v>74</v>
      </c>
      <c r="B464" s="4">
        <v>463</v>
      </c>
      <c r="C464" s="3" t="s">
        <v>87</v>
      </c>
      <c r="D464" s="3" t="s">
        <v>7688</v>
      </c>
      <c r="E464" s="3" t="s">
        <v>7689</v>
      </c>
      <c r="F464" s="3"/>
      <c r="G464" s="3"/>
      <c r="H464" s="3"/>
      <c r="I464" s="3"/>
      <c r="J464" s="3" t="s">
        <v>157</v>
      </c>
      <c r="K464" s="3" t="s">
        <v>123</v>
      </c>
      <c r="L464" s="3" t="s">
        <v>77</v>
      </c>
      <c r="M464" s="3" t="s">
        <v>158</v>
      </c>
      <c r="N464" s="5">
        <v>44260</v>
      </c>
      <c r="P464" s="3">
        <f t="shared" ca="1" si="116"/>
        <v>-1113</v>
      </c>
      <c r="Q464" s="5">
        <v>44440</v>
      </c>
      <c r="R464" s="3" t="s">
        <v>592</v>
      </c>
      <c r="S464" s="3"/>
      <c r="T464" s="6" t="s">
        <v>131</v>
      </c>
      <c r="U464" s="3" t="str">
        <f t="shared" si="107"/>
        <v>Contractuel</v>
      </c>
      <c r="V464" s="5">
        <v>44409</v>
      </c>
      <c r="W464" s="5">
        <v>44469</v>
      </c>
      <c r="X464" s="5"/>
      <c r="Y464" s="5"/>
      <c r="Z464" s="5">
        <v>44260</v>
      </c>
      <c r="AA464" s="3">
        <f t="shared" si="108"/>
        <v>3</v>
      </c>
      <c r="AB464" s="3">
        <f t="shared" si="109"/>
        <v>2021</v>
      </c>
      <c r="AC464" s="3">
        <f t="shared" si="110"/>
        <v>2025</v>
      </c>
      <c r="AD464" s="7">
        <f t="shared" ca="1" si="111"/>
        <v>3.6166666666666667</v>
      </c>
      <c r="AE464" s="7" t="str">
        <f t="shared" ca="1" si="117"/>
        <v>&lt; 4</v>
      </c>
      <c r="AF464" s="5">
        <v>30277</v>
      </c>
      <c r="AG464" s="8">
        <f t="shared" ca="1" si="112"/>
        <v>41.93150684931507</v>
      </c>
      <c r="AH464" s="7" t="str">
        <f t="shared" ca="1" si="113"/>
        <v>&gt;35&lt; 45</v>
      </c>
      <c r="AI464" s="9">
        <v>16228435</v>
      </c>
      <c r="AJ464" s="10" t="s">
        <v>79</v>
      </c>
      <c r="AK464" s="9" t="s">
        <v>1689</v>
      </c>
      <c r="AL464" s="5">
        <v>43714</v>
      </c>
      <c r="AM464" s="3" t="s">
        <v>93</v>
      </c>
      <c r="AN464" s="3" t="s">
        <v>94</v>
      </c>
      <c r="AQ464" s="11">
        <v>3</v>
      </c>
      <c r="AR464" s="11">
        <v>1</v>
      </c>
      <c r="AS464" s="12">
        <f t="shared" si="114"/>
        <v>44625.25</v>
      </c>
      <c r="AT464" s="11" t="s">
        <v>135</v>
      </c>
      <c r="AU464" s="9">
        <v>3.1930000000000001</v>
      </c>
      <c r="AV464" s="14">
        <v>17</v>
      </c>
      <c r="AW464" s="15" t="s">
        <v>169</v>
      </c>
      <c r="AX464" s="16" t="s">
        <v>1690</v>
      </c>
      <c r="AY464" s="14">
        <v>28</v>
      </c>
      <c r="AZ464" s="11" t="s">
        <v>171</v>
      </c>
      <c r="BA464" s="17" t="str">
        <f t="shared" si="115"/>
        <v>17001000000301235628</v>
      </c>
      <c r="BB464" s="26">
        <f t="shared" si="118"/>
        <v>20</v>
      </c>
      <c r="BC464" s="19" t="s">
        <v>1691</v>
      </c>
      <c r="BD464" s="20" t="s">
        <v>755</v>
      </c>
      <c r="BF464" s="5"/>
      <c r="BG464" s="27">
        <v>28791388</v>
      </c>
      <c r="BH464" s="27">
        <v>28451371</v>
      </c>
      <c r="BI464" s="27"/>
      <c r="BJ464" t="s">
        <v>811</v>
      </c>
      <c r="BK464" s="11" t="str">
        <f t="shared" si="119"/>
        <v>A-</v>
      </c>
      <c r="BL464" s="11"/>
    </row>
    <row r="465" spans="1:64" x14ac:dyDescent="0.25">
      <c r="A465" s="3" t="s">
        <v>74</v>
      </c>
      <c r="B465" s="4">
        <v>464</v>
      </c>
      <c r="C465" s="3" t="s">
        <v>57</v>
      </c>
      <c r="D465" s="3" t="s">
        <v>7411</v>
      </c>
      <c r="E465" s="3" t="s">
        <v>7539</v>
      </c>
      <c r="F465" s="3"/>
      <c r="G465" s="3"/>
      <c r="H465" s="3"/>
      <c r="I465" s="3"/>
      <c r="J465" s="3" t="s">
        <v>228</v>
      </c>
      <c r="K465" s="3" t="s">
        <v>123</v>
      </c>
      <c r="L465" s="3" t="s">
        <v>77</v>
      </c>
      <c r="M465" s="3" t="s">
        <v>132</v>
      </c>
      <c r="N465" s="5">
        <v>44263</v>
      </c>
      <c r="P465" s="3">
        <f t="shared" ca="1" si="116"/>
        <v>-990</v>
      </c>
      <c r="Q465" s="5">
        <v>44571</v>
      </c>
      <c r="R465" s="3" t="s">
        <v>133</v>
      </c>
      <c r="S465" s="3"/>
      <c r="T465" s="6" t="s">
        <v>131</v>
      </c>
      <c r="U465" s="3" t="str">
        <f t="shared" si="107"/>
        <v>Contractuel</v>
      </c>
      <c r="V465" s="5">
        <v>44531</v>
      </c>
      <c r="W465" s="5">
        <v>44592</v>
      </c>
      <c r="X465" s="5"/>
      <c r="Y465" s="5"/>
      <c r="Z465" s="5">
        <v>44263</v>
      </c>
      <c r="AA465" s="3">
        <f t="shared" si="108"/>
        <v>3</v>
      </c>
      <c r="AB465" s="3">
        <f t="shared" si="109"/>
        <v>2021</v>
      </c>
      <c r="AC465" s="3">
        <f t="shared" si="110"/>
        <v>2025</v>
      </c>
      <c r="AD465" s="7">
        <f t="shared" ca="1" si="111"/>
        <v>3.6083333333333334</v>
      </c>
      <c r="AE465" s="7" t="str">
        <f t="shared" ca="1" si="117"/>
        <v>&lt; 4</v>
      </c>
      <c r="AF465" s="5">
        <v>33083</v>
      </c>
      <c r="AG465" s="8">
        <f t="shared" ca="1" si="112"/>
        <v>34.243835616438353</v>
      </c>
      <c r="AH465" s="7" t="str">
        <f t="shared" ca="1" si="113"/>
        <v>&gt;25&lt; 35</v>
      </c>
      <c r="AI465" s="9">
        <v>16638541</v>
      </c>
      <c r="AJ465" s="10" t="s">
        <v>91</v>
      </c>
      <c r="AK465" s="9" t="s">
        <v>1087</v>
      </c>
      <c r="AL465" s="5">
        <v>39948</v>
      </c>
      <c r="AM465" s="3" t="s">
        <v>64</v>
      </c>
      <c r="AN465" s="3" t="s">
        <v>94</v>
      </c>
      <c r="AQ465" s="11">
        <v>3</v>
      </c>
      <c r="AR465" s="11">
        <v>1</v>
      </c>
      <c r="AS465" s="12">
        <f t="shared" si="114"/>
        <v>44628.25</v>
      </c>
      <c r="AT465" s="11" t="s">
        <v>135</v>
      </c>
      <c r="AU465" s="9">
        <v>3.1930000000000001</v>
      </c>
      <c r="AV465" s="14" t="s">
        <v>150</v>
      </c>
      <c r="AW465" s="15" t="s">
        <v>636</v>
      </c>
      <c r="AX465" s="16" t="s">
        <v>1692</v>
      </c>
      <c r="AY465" s="14" t="s">
        <v>231</v>
      </c>
      <c r="AZ465" s="11" t="s">
        <v>154</v>
      </c>
      <c r="BA465" s="17" t="str">
        <f t="shared" si="115"/>
        <v>14008008100714486021</v>
      </c>
      <c r="BB465" s="26">
        <f t="shared" si="118"/>
        <v>20</v>
      </c>
      <c r="BC465" s="19" t="s">
        <v>1088</v>
      </c>
      <c r="BD465" s="20" t="s">
        <v>416</v>
      </c>
      <c r="BE465">
        <v>1135</v>
      </c>
      <c r="BF465" s="5"/>
      <c r="BG465" s="27">
        <v>50124267</v>
      </c>
      <c r="BH465" s="27">
        <v>90028748</v>
      </c>
      <c r="BI465" s="27"/>
      <c r="BJ465" t="s">
        <v>416</v>
      </c>
      <c r="BK465" s="11" t="str">
        <f t="shared" si="119"/>
        <v>B-</v>
      </c>
      <c r="BL465" s="11"/>
    </row>
    <row r="466" spans="1:64" x14ac:dyDescent="0.25">
      <c r="A466" s="3" t="s">
        <v>74</v>
      </c>
      <c r="B466" s="4">
        <v>465</v>
      </c>
      <c r="C466" s="3" t="s">
        <v>87</v>
      </c>
      <c r="D466" s="3" t="s">
        <v>7515</v>
      </c>
      <c r="E466" s="3" t="s">
        <v>7516</v>
      </c>
      <c r="F466" s="3"/>
      <c r="G466" s="3"/>
      <c r="H466" s="3"/>
      <c r="I466" s="3"/>
      <c r="J466" s="3" t="s">
        <v>228</v>
      </c>
      <c r="K466" s="3" t="s">
        <v>123</v>
      </c>
      <c r="L466" s="3" t="s">
        <v>77</v>
      </c>
      <c r="M466" s="3" t="s">
        <v>158</v>
      </c>
      <c r="N466" s="5">
        <v>44263</v>
      </c>
      <c r="O466" t="str">
        <f t="shared" ref="O466:O529" ca="1" si="120">IF(AD466&gt;=4,IF(T466="CDD","OK",""),"")</f>
        <v/>
      </c>
      <c r="P466" s="3">
        <f t="shared" ca="1" si="116"/>
        <v>-1266</v>
      </c>
      <c r="Q466" s="5">
        <v>44271</v>
      </c>
      <c r="R466" s="3" t="s">
        <v>133</v>
      </c>
      <c r="S466" s="3"/>
      <c r="T466" s="6" t="s">
        <v>131</v>
      </c>
      <c r="U466" s="3" t="str">
        <f t="shared" si="107"/>
        <v>Contractuel</v>
      </c>
      <c r="V466" s="5">
        <v>44263</v>
      </c>
      <c r="W466" s="5">
        <v>44316</v>
      </c>
      <c r="X466" s="5"/>
      <c r="Y466" s="5"/>
      <c r="Z466" s="5">
        <v>44263</v>
      </c>
      <c r="AA466" s="3">
        <f t="shared" si="108"/>
        <v>3</v>
      </c>
      <c r="AB466" s="3">
        <f t="shared" si="109"/>
        <v>2021</v>
      </c>
      <c r="AC466" s="3">
        <f t="shared" si="110"/>
        <v>2025</v>
      </c>
      <c r="AD466" s="7">
        <f t="shared" ca="1" si="111"/>
        <v>3.6083333333333334</v>
      </c>
      <c r="AE466" s="7" t="str">
        <f t="shared" ca="1" si="117"/>
        <v>&lt; 4</v>
      </c>
      <c r="AF466" s="5">
        <v>36057</v>
      </c>
      <c r="AG466" s="8">
        <f t="shared" ca="1" si="112"/>
        <v>26.095890410958905</v>
      </c>
      <c r="AH466" s="7" t="str">
        <f t="shared" ca="1" si="113"/>
        <v>&gt;25&lt; 35</v>
      </c>
      <c r="AI466" s="9">
        <v>17023652</v>
      </c>
      <c r="AJ466" s="10" t="s">
        <v>79</v>
      </c>
      <c r="AK466" s="9" t="s">
        <v>1021</v>
      </c>
      <c r="AL466" s="5">
        <v>41932</v>
      </c>
      <c r="AM466" s="3" t="s">
        <v>93</v>
      </c>
      <c r="AN466" s="3" t="s">
        <v>94</v>
      </c>
      <c r="AQ466" s="11">
        <v>3</v>
      </c>
      <c r="AR466" s="11">
        <v>1</v>
      </c>
      <c r="AS466" s="12">
        <f t="shared" si="114"/>
        <v>44628.25</v>
      </c>
      <c r="AT466" s="11" t="s">
        <v>135</v>
      </c>
      <c r="AU466" s="9">
        <v>3.1930000000000001</v>
      </c>
      <c r="AV466" s="14">
        <v>17</v>
      </c>
      <c r="AW466" s="15" t="s">
        <v>169</v>
      </c>
      <c r="AX466" s="16" t="s">
        <v>1022</v>
      </c>
      <c r="AY466" s="14">
        <v>93</v>
      </c>
      <c r="AZ466" s="11" t="s">
        <v>171</v>
      </c>
      <c r="BA466" s="17" t="str">
        <f t="shared" si="115"/>
        <v>17001000000253865193</v>
      </c>
      <c r="BB466" s="26">
        <f t="shared" si="118"/>
        <v>20</v>
      </c>
      <c r="BC466" s="19" t="s">
        <v>1023</v>
      </c>
      <c r="BD466" s="20" t="s">
        <v>100</v>
      </c>
      <c r="BE466">
        <v>1015</v>
      </c>
      <c r="BF466" s="5"/>
      <c r="BG466" s="27">
        <v>50223447</v>
      </c>
      <c r="BH466" s="27">
        <v>95554451</v>
      </c>
      <c r="BI466" s="27"/>
      <c r="BJ466" t="s">
        <v>739</v>
      </c>
      <c r="BK466" s="11" t="str">
        <f t="shared" si="119"/>
        <v>B-</v>
      </c>
      <c r="BL466" s="11"/>
    </row>
    <row r="467" spans="1:64" x14ac:dyDescent="0.25">
      <c r="A467" s="3" t="s">
        <v>74</v>
      </c>
      <c r="B467" s="4">
        <v>466</v>
      </c>
      <c r="C467" s="3" t="s">
        <v>87</v>
      </c>
      <c r="D467" s="3" t="s">
        <v>7458</v>
      </c>
      <c r="E467" s="3" t="s">
        <v>7268</v>
      </c>
      <c r="F467" s="3"/>
      <c r="G467" s="3"/>
      <c r="H467" s="3"/>
      <c r="I467" s="3" t="s">
        <v>156</v>
      </c>
      <c r="J467" s="3" t="s">
        <v>157</v>
      </c>
      <c r="K467" s="3" t="s">
        <v>123</v>
      </c>
      <c r="L467" s="3" t="s">
        <v>77</v>
      </c>
      <c r="M467" s="3" t="s">
        <v>158</v>
      </c>
      <c r="N467" s="5">
        <v>44264</v>
      </c>
      <c r="O467" t="str">
        <f t="shared" ca="1" si="120"/>
        <v/>
      </c>
      <c r="P467" s="3">
        <f t="shared" ca="1" si="116"/>
        <v>-597</v>
      </c>
      <c r="Q467" s="5">
        <v>44959</v>
      </c>
      <c r="R467" s="3" t="s">
        <v>124</v>
      </c>
      <c r="S467" s="3"/>
      <c r="T467" s="6" t="s">
        <v>131</v>
      </c>
      <c r="U467" s="3" t="str">
        <f t="shared" si="107"/>
        <v>Contractuel</v>
      </c>
      <c r="V467" s="5">
        <v>44927</v>
      </c>
      <c r="W467" s="5">
        <v>44985</v>
      </c>
      <c r="X467" s="5"/>
      <c r="Y467" s="5"/>
      <c r="Z467" s="5">
        <v>44264</v>
      </c>
      <c r="AA467" s="3">
        <f t="shared" si="108"/>
        <v>3</v>
      </c>
      <c r="AB467" s="3">
        <f t="shared" si="109"/>
        <v>2021</v>
      </c>
      <c r="AC467" s="3">
        <f t="shared" si="110"/>
        <v>2025</v>
      </c>
      <c r="AD467" s="7">
        <f t="shared" ca="1" si="111"/>
        <v>3.6055555555555556</v>
      </c>
      <c r="AE467" s="7" t="str">
        <f t="shared" ca="1" si="117"/>
        <v>&lt; 4</v>
      </c>
      <c r="AF467" s="5">
        <v>37386</v>
      </c>
      <c r="AG467" s="8">
        <f t="shared" ca="1" si="112"/>
        <v>22.454794520547946</v>
      </c>
      <c r="AH467" s="7" t="str">
        <f t="shared" ca="1" si="113"/>
        <v>&lt; 25</v>
      </c>
      <c r="AI467" s="9">
        <v>17447781</v>
      </c>
      <c r="AJ467" s="10" t="s">
        <v>141</v>
      </c>
      <c r="AK467" s="9">
        <v>14661884</v>
      </c>
      <c r="AL467" s="5">
        <v>44097</v>
      </c>
      <c r="AM467" s="3" t="s">
        <v>93</v>
      </c>
      <c r="AN467" s="3" t="s">
        <v>94</v>
      </c>
      <c r="AQ467" s="11">
        <v>3</v>
      </c>
      <c r="AR467" s="11">
        <v>2</v>
      </c>
      <c r="AS467" s="12">
        <f t="shared" si="114"/>
        <v>44994.5</v>
      </c>
      <c r="AT467" s="11" t="s">
        <v>135</v>
      </c>
      <c r="AU467" s="9">
        <v>3.3159999999999998</v>
      </c>
      <c r="AV467" s="14" t="s">
        <v>195</v>
      </c>
      <c r="AW467" s="15" t="s">
        <v>169</v>
      </c>
      <c r="AX467" s="16" t="s">
        <v>1693</v>
      </c>
      <c r="AY467" s="14" t="s">
        <v>91</v>
      </c>
      <c r="AZ467" s="11" t="s">
        <v>171</v>
      </c>
      <c r="BA467" s="17" t="str">
        <f t="shared" si="115"/>
        <v>17001000000302781905</v>
      </c>
      <c r="BB467" s="26">
        <f t="shared" si="118"/>
        <v>20</v>
      </c>
      <c r="BC467" s="19" t="s">
        <v>1694</v>
      </c>
      <c r="BD467" s="20" t="s">
        <v>73</v>
      </c>
      <c r="BF467" s="5"/>
      <c r="BG467" s="27">
        <v>24312744</v>
      </c>
      <c r="BH467" s="27">
        <v>20823624</v>
      </c>
      <c r="BI467" s="27"/>
      <c r="BJ467" t="s">
        <v>166</v>
      </c>
      <c r="BK467" s="11" t="str">
        <f t="shared" si="119"/>
        <v>A-</v>
      </c>
      <c r="BL467" s="11"/>
    </row>
    <row r="468" spans="1:64" x14ac:dyDescent="0.25">
      <c r="A468" s="3" t="s">
        <v>74</v>
      </c>
      <c r="B468" s="4">
        <v>467</v>
      </c>
      <c r="C468" s="3" t="s">
        <v>87</v>
      </c>
      <c r="D468" s="3" t="s">
        <v>7387</v>
      </c>
      <c r="E468" s="3" t="s">
        <v>7279</v>
      </c>
      <c r="F468" s="3"/>
      <c r="G468" s="3"/>
      <c r="H468" s="3"/>
      <c r="I468" s="3" t="s">
        <v>561</v>
      </c>
      <c r="J468" s="3" t="s">
        <v>157</v>
      </c>
      <c r="K468" s="3" t="s">
        <v>123</v>
      </c>
      <c r="L468" s="3" t="s">
        <v>77</v>
      </c>
      <c r="M468" s="3" t="s">
        <v>158</v>
      </c>
      <c r="N468" s="5">
        <v>44264</v>
      </c>
      <c r="O468" t="str">
        <f t="shared" ca="1" si="120"/>
        <v/>
      </c>
      <c r="P468" s="3">
        <f t="shared" ca="1" si="116"/>
        <v>-444</v>
      </c>
      <c r="Q468" s="5">
        <v>45138</v>
      </c>
      <c r="R468" s="3" t="s">
        <v>236</v>
      </c>
      <c r="S468" s="3"/>
      <c r="T468" s="6" t="s">
        <v>131</v>
      </c>
      <c r="U468" s="3" t="str">
        <f t="shared" si="107"/>
        <v>Contractuel</v>
      </c>
      <c r="V468" s="5">
        <v>44986</v>
      </c>
      <c r="W468" s="5">
        <v>45138</v>
      </c>
      <c r="X468" s="5"/>
      <c r="Y468" s="5"/>
      <c r="Z468" s="5">
        <v>44264</v>
      </c>
      <c r="AA468" s="3">
        <f t="shared" si="108"/>
        <v>3</v>
      </c>
      <c r="AB468" s="3">
        <f t="shared" si="109"/>
        <v>2021</v>
      </c>
      <c r="AC468" s="3">
        <f t="shared" si="110"/>
        <v>2025</v>
      </c>
      <c r="AD468" s="7">
        <f t="shared" ca="1" si="111"/>
        <v>3.6055555555555556</v>
      </c>
      <c r="AE468" s="7" t="str">
        <f t="shared" ca="1" si="117"/>
        <v>&lt; 4</v>
      </c>
      <c r="AF468" s="5">
        <v>35249</v>
      </c>
      <c r="AG468" s="8">
        <f t="shared" ca="1" si="112"/>
        <v>28.30958904109589</v>
      </c>
      <c r="AH468" s="7" t="str">
        <f t="shared" ca="1" si="113"/>
        <v>&gt;25&lt; 35</v>
      </c>
      <c r="AI468" s="9">
        <v>17007224</v>
      </c>
      <c r="AJ468" s="10" t="s">
        <v>102</v>
      </c>
      <c r="AK468" s="9" t="s">
        <v>1695</v>
      </c>
      <c r="AL468" s="5">
        <v>41410</v>
      </c>
      <c r="AM468" s="3" t="s">
        <v>93</v>
      </c>
      <c r="AN468" s="3" t="s">
        <v>94</v>
      </c>
      <c r="AQ468" s="11">
        <v>3</v>
      </c>
      <c r="AR468" s="11">
        <v>3</v>
      </c>
      <c r="AS468" s="12">
        <f t="shared" si="114"/>
        <v>45359.75</v>
      </c>
      <c r="AT468" s="11" t="s">
        <v>135</v>
      </c>
      <c r="AU468" s="9">
        <v>3.3210000000000002</v>
      </c>
      <c r="AV468" s="14" t="s">
        <v>195</v>
      </c>
      <c r="AW468" s="15" t="s">
        <v>169</v>
      </c>
      <c r="AX468" s="16" t="s">
        <v>1696</v>
      </c>
      <c r="AY468" s="14" t="s">
        <v>1697</v>
      </c>
      <c r="AZ468" s="11" t="s">
        <v>171</v>
      </c>
      <c r="BA468" s="17" t="str">
        <f t="shared" si="115"/>
        <v>17001000000273252486</v>
      </c>
      <c r="BB468" s="26">
        <f t="shared" si="118"/>
        <v>20</v>
      </c>
      <c r="BC468" s="19" t="s">
        <v>1698</v>
      </c>
      <c r="BD468" s="20" t="s">
        <v>277</v>
      </c>
      <c r="BE468">
        <v>2010</v>
      </c>
      <c r="BF468" s="5">
        <v>44927</v>
      </c>
      <c r="BG468" s="27">
        <v>42525692</v>
      </c>
      <c r="BH468" s="27">
        <v>96838734</v>
      </c>
      <c r="BI468" s="27"/>
      <c r="BJ468" t="s">
        <v>533</v>
      </c>
      <c r="BK468" s="11" t="str">
        <f t="shared" si="119"/>
        <v>A-</v>
      </c>
      <c r="BL468" s="11" t="s">
        <v>235</v>
      </c>
    </row>
    <row r="469" spans="1:64" x14ac:dyDescent="0.25">
      <c r="A469" s="3" t="s">
        <v>74</v>
      </c>
      <c r="B469" s="4">
        <v>468</v>
      </c>
      <c r="C469" s="3" t="s">
        <v>87</v>
      </c>
      <c r="D469" s="3" t="s">
        <v>7690</v>
      </c>
      <c r="E469" s="3" t="s">
        <v>7348</v>
      </c>
      <c r="F469" s="3"/>
      <c r="G469" s="3"/>
      <c r="H469" s="3"/>
      <c r="I469" s="3"/>
      <c r="J469" s="3"/>
      <c r="K469" s="3" t="s">
        <v>76</v>
      </c>
      <c r="L469" s="3" t="s">
        <v>77</v>
      </c>
      <c r="M469" s="3" t="s">
        <v>426</v>
      </c>
      <c r="N469" s="5">
        <v>44264</v>
      </c>
      <c r="O469" t="str">
        <f t="shared" ca="1" si="120"/>
        <v/>
      </c>
      <c r="P469" s="3">
        <f t="shared" ca="1" si="116"/>
        <v>-1235</v>
      </c>
      <c r="Q469" s="5">
        <v>44322</v>
      </c>
      <c r="R469" s="3" t="s">
        <v>1442</v>
      </c>
      <c r="S469" s="3"/>
      <c r="T469" s="6" t="s">
        <v>131</v>
      </c>
      <c r="U469" s="3" t="str">
        <f t="shared" si="107"/>
        <v>Contractuel</v>
      </c>
      <c r="V469" s="5">
        <v>44317</v>
      </c>
      <c r="W469" s="5">
        <v>44347</v>
      </c>
      <c r="X469" s="5"/>
      <c r="Y469" s="5"/>
      <c r="Z469" s="5">
        <v>44264</v>
      </c>
      <c r="AA469" s="3">
        <f t="shared" si="108"/>
        <v>3</v>
      </c>
      <c r="AB469" s="3">
        <f t="shared" si="109"/>
        <v>2021</v>
      </c>
      <c r="AC469" s="3">
        <f t="shared" si="110"/>
        <v>2025</v>
      </c>
      <c r="AD469" s="7">
        <f t="shared" ca="1" si="111"/>
        <v>3.6055555555555556</v>
      </c>
      <c r="AE469" s="7" t="str">
        <f t="shared" ca="1" si="117"/>
        <v>&lt; 4</v>
      </c>
      <c r="AF469" s="5">
        <v>33984</v>
      </c>
      <c r="AG469" s="8">
        <f t="shared" ca="1" si="112"/>
        <v>31.775342465753425</v>
      </c>
      <c r="AH469" s="7" t="str">
        <f t="shared" ca="1" si="113"/>
        <v>&gt;25&lt; 35</v>
      </c>
      <c r="AI469" s="9">
        <v>17024687</v>
      </c>
      <c r="AJ469" s="10" t="s">
        <v>62</v>
      </c>
      <c r="AK469" s="9">
        <v>11920118</v>
      </c>
      <c r="AL469" s="5">
        <v>41540</v>
      </c>
      <c r="AM469" s="3" t="s">
        <v>93</v>
      </c>
      <c r="AN469" s="3" t="s">
        <v>94</v>
      </c>
      <c r="AQ469" s="11">
        <v>3</v>
      </c>
      <c r="AR469" s="11">
        <v>1</v>
      </c>
      <c r="AS469" s="12">
        <f t="shared" si="114"/>
        <v>44629.25</v>
      </c>
      <c r="AT469" s="11" t="s">
        <v>135</v>
      </c>
      <c r="AU469" s="9">
        <v>3.1930000000000001</v>
      </c>
      <c r="AV469" s="14" t="s">
        <v>91</v>
      </c>
      <c r="AW469" s="15">
        <v>60200</v>
      </c>
      <c r="AX469" s="16" t="s">
        <v>1699</v>
      </c>
      <c r="AY469" s="14">
        <v>64</v>
      </c>
      <c r="AZ469" s="11" t="s">
        <v>191</v>
      </c>
      <c r="BA469" s="17" t="str">
        <f t="shared" si="115"/>
        <v>05602000073583131364</v>
      </c>
      <c r="BB469" s="26">
        <f t="shared" si="118"/>
        <v>20</v>
      </c>
      <c r="BC469" s="19" t="s">
        <v>1700</v>
      </c>
      <c r="BD469" s="20" t="s">
        <v>100</v>
      </c>
      <c r="BE469">
        <v>2053</v>
      </c>
      <c r="BF469" s="5"/>
      <c r="BG469" s="27">
        <v>23792831</v>
      </c>
      <c r="BH469" s="27">
        <v>97355943</v>
      </c>
      <c r="BI469" s="27"/>
      <c r="BJ469" t="s">
        <v>792</v>
      </c>
      <c r="BK469" s="11" t="str">
        <f t="shared" si="119"/>
        <v>-</v>
      </c>
      <c r="BL469" s="11"/>
    </row>
    <row r="470" spans="1:64" x14ac:dyDescent="0.25">
      <c r="A470" s="3" t="s">
        <v>56</v>
      </c>
      <c r="B470" s="4">
        <v>469</v>
      </c>
      <c r="C470" s="3" t="s">
        <v>87</v>
      </c>
      <c r="D470" s="3" t="s">
        <v>7436</v>
      </c>
      <c r="E470" s="3" t="s">
        <v>7484</v>
      </c>
      <c r="F470" s="3"/>
      <c r="G470" s="3"/>
      <c r="H470" s="36"/>
      <c r="I470" s="3" t="s">
        <v>156</v>
      </c>
      <c r="J470" s="3" t="s">
        <v>157</v>
      </c>
      <c r="K470" s="3" t="s">
        <v>123</v>
      </c>
      <c r="L470" s="3" t="s">
        <v>77</v>
      </c>
      <c r="M470" s="3" t="s">
        <v>158</v>
      </c>
      <c r="N470" s="5">
        <v>44264</v>
      </c>
      <c r="O470" t="str">
        <f t="shared" ca="1" si="120"/>
        <v/>
      </c>
      <c r="P470" s="3">
        <f t="shared" ca="1" si="116"/>
        <v>-47</v>
      </c>
      <c r="Q470" s="5"/>
      <c r="R470" s="3"/>
      <c r="S470" s="3"/>
      <c r="T470" s="6" t="s">
        <v>131</v>
      </c>
      <c r="U470" s="3" t="str">
        <f t="shared" si="107"/>
        <v>Contractuel</v>
      </c>
      <c r="V470" s="5">
        <v>45505</v>
      </c>
      <c r="W470" s="5">
        <f>VLOOKUP(B470,[1]base!$A:$V,22,0)</f>
        <v>45535</v>
      </c>
      <c r="X470" s="5"/>
      <c r="Y470" s="5"/>
      <c r="Z470" s="5">
        <v>44264</v>
      </c>
      <c r="AA470" s="3">
        <f t="shared" si="108"/>
        <v>3</v>
      </c>
      <c r="AB470" s="3">
        <f t="shared" si="109"/>
        <v>2021</v>
      </c>
      <c r="AC470" s="3">
        <f t="shared" si="110"/>
        <v>2025</v>
      </c>
      <c r="AD470" s="7">
        <f t="shared" ca="1" si="111"/>
        <v>3.6055555555555556</v>
      </c>
      <c r="AE470" s="7" t="str">
        <f t="shared" ca="1" si="117"/>
        <v>&lt; 4</v>
      </c>
      <c r="AF470" s="5">
        <v>35144</v>
      </c>
      <c r="AG470" s="8">
        <f t="shared" ca="1" si="112"/>
        <v>28.597260273972601</v>
      </c>
      <c r="AH470" s="7" t="str">
        <f t="shared" ca="1" si="113"/>
        <v>&gt;25&lt; 35</v>
      </c>
      <c r="AI470" s="9">
        <v>17201200</v>
      </c>
      <c r="AJ470" s="10" t="s">
        <v>70</v>
      </c>
      <c r="AK470" s="9" t="s">
        <v>1701</v>
      </c>
      <c r="AL470" s="5">
        <v>41908</v>
      </c>
      <c r="AM470" s="3" t="s">
        <v>93</v>
      </c>
      <c r="AN470" s="3" t="s">
        <v>94</v>
      </c>
      <c r="AQ470">
        <v>3</v>
      </c>
      <c r="AR470" s="11">
        <v>3</v>
      </c>
      <c r="AS470" s="12">
        <f t="shared" si="114"/>
        <v>45359.75</v>
      </c>
      <c r="AT470" s="11" t="s">
        <v>135</v>
      </c>
      <c r="AU470" s="9">
        <v>3.3210000000000002</v>
      </c>
      <c r="AV470" s="14" t="s">
        <v>195</v>
      </c>
      <c r="AW470" s="15" t="s">
        <v>169</v>
      </c>
      <c r="AX470" s="16" t="s">
        <v>1702</v>
      </c>
      <c r="AY470" s="14" t="s">
        <v>671</v>
      </c>
      <c r="AZ470" s="11" t="s">
        <v>171</v>
      </c>
      <c r="BA470" s="17" t="str">
        <f t="shared" si="115"/>
        <v>17001000000255299823</v>
      </c>
      <c r="BB470" s="26">
        <f t="shared" si="118"/>
        <v>20</v>
      </c>
      <c r="BC470" s="19" t="s">
        <v>1703</v>
      </c>
      <c r="BD470" s="20" t="s">
        <v>300</v>
      </c>
      <c r="BE470">
        <v>2021</v>
      </c>
      <c r="BF470" s="5"/>
      <c r="BG470" s="27">
        <v>21549511</v>
      </c>
      <c r="BH470" s="27">
        <v>52993076</v>
      </c>
      <c r="BI470" s="27"/>
      <c r="BJ470" t="s">
        <v>300</v>
      </c>
      <c r="BK470" s="11" t="str">
        <f t="shared" si="119"/>
        <v>A-</v>
      </c>
      <c r="BL470" s="11" t="s">
        <v>235</v>
      </c>
    </row>
    <row r="471" spans="1:64" x14ac:dyDescent="0.25">
      <c r="A471" s="3" t="s">
        <v>56</v>
      </c>
      <c r="B471" s="4">
        <v>470</v>
      </c>
      <c r="C471" s="3" t="s">
        <v>140</v>
      </c>
      <c r="D471" s="3" t="s">
        <v>7206</v>
      </c>
      <c r="E471" s="3" t="s">
        <v>7691</v>
      </c>
      <c r="F471" s="3"/>
      <c r="G471" s="3"/>
      <c r="H471" s="3"/>
      <c r="I471" s="43" t="s">
        <v>467</v>
      </c>
      <c r="J471" s="3" t="s">
        <v>157</v>
      </c>
      <c r="K471" s="3" t="s">
        <v>123</v>
      </c>
      <c r="L471" s="3" t="s">
        <v>77</v>
      </c>
      <c r="M471" s="3" t="s">
        <v>158</v>
      </c>
      <c r="N471" s="5">
        <v>44264</v>
      </c>
      <c r="O471" t="str">
        <f t="shared" ca="1" si="120"/>
        <v/>
      </c>
      <c r="P471" s="3">
        <f t="shared" ca="1" si="116"/>
        <v>-47</v>
      </c>
      <c r="Q471" s="5"/>
      <c r="R471" s="3"/>
      <c r="S471" s="3"/>
      <c r="T471" s="6" t="s">
        <v>131</v>
      </c>
      <c r="U471" s="3" t="str">
        <f t="shared" si="107"/>
        <v>Contractuel</v>
      </c>
      <c r="V471" s="5">
        <v>45505</v>
      </c>
      <c r="W471" s="5">
        <f>VLOOKUP(B471,[1]base!$A:$V,22,0)</f>
        <v>45535</v>
      </c>
      <c r="X471" s="5"/>
      <c r="Y471" s="5"/>
      <c r="Z471" s="5">
        <v>44264</v>
      </c>
      <c r="AA471" s="3">
        <f t="shared" si="108"/>
        <v>3</v>
      </c>
      <c r="AB471" s="3">
        <f t="shared" si="109"/>
        <v>2021</v>
      </c>
      <c r="AC471" s="3">
        <f t="shared" si="110"/>
        <v>2025</v>
      </c>
      <c r="AD471" s="7">
        <f t="shared" ca="1" si="111"/>
        <v>3.6055555555555556</v>
      </c>
      <c r="AE471" s="7" t="str">
        <f t="shared" ca="1" si="117"/>
        <v>&lt; 4</v>
      </c>
      <c r="AF471" s="5">
        <v>32024</v>
      </c>
      <c r="AG471" s="8">
        <f t="shared" ca="1" si="112"/>
        <v>37.145205479452052</v>
      </c>
      <c r="AH471" s="7" t="str">
        <f t="shared" ca="1" si="113"/>
        <v>&gt;35&lt; 45</v>
      </c>
      <c r="AI471" s="9">
        <v>16925905</v>
      </c>
      <c r="AJ471" s="10" t="s">
        <v>102</v>
      </c>
      <c r="AK471" s="9" t="s">
        <v>1704</v>
      </c>
      <c r="AL471" s="5">
        <v>40250</v>
      </c>
      <c r="AM471" s="3" t="s">
        <v>93</v>
      </c>
      <c r="AN471" s="3" t="s">
        <v>65</v>
      </c>
      <c r="AO471">
        <v>1</v>
      </c>
      <c r="AQ471">
        <v>3</v>
      </c>
      <c r="AR471" s="11">
        <v>3</v>
      </c>
      <c r="AS471" s="12">
        <f t="shared" si="114"/>
        <v>45359.75</v>
      </c>
      <c r="AT471" s="11" t="s">
        <v>135</v>
      </c>
      <c r="AU471" s="9">
        <v>3.3210000000000002</v>
      </c>
      <c r="AV471" s="14" t="s">
        <v>195</v>
      </c>
      <c r="AW471" s="15" t="s">
        <v>169</v>
      </c>
      <c r="AX471" s="16" t="s">
        <v>1705</v>
      </c>
      <c r="AY471" s="14" t="s">
        <v>1706</v>
      </c>
      <c r="AZ471" s="11" t="s">
        <v>171</v>
      </c>
      <c r="BA471" s="17" t="str">
        <f t="shared" si="115"/>
        <v>17001000000226149868</v>
      </c>
      <c r="BB471" s="26">
        <f t="shared" si="118"/>
        <v>20</v>
      </c>
      <c r="BC471" s="19" t="s">
        <v>199</v>
      </c>
      <c r="BD471" s="20" t="s">
        <v>100</v>
      </c>
      <c r="BF471" s="5"/>
      <c r="BG471" s="27">
        <v>22621457</v>
      </c>
      <c r="BH471" s="27">
        <v>20904082</v>
      </c>
      <c r="BI471" s="27"/>
      <c r="BJ471" t="s">
        <v>199</v>
      </c>
      <c r="BK471" s="11" t="str">
        <f t="shared" si="119"/>
        <v>A-</v>
      </c>
      <c r="BL471" s="11" t="s">
        <v>235</v>
      </c>
    </row>
    <row r="472" spans="1:64" x14ac:dyDescent="0.25">
      <c r="A472" s="3" t="s">
        <v>74</v>
      </c>
      <c r="B472" s="4">
        <v>471</v>
      </c>
      <c r="C472" s="3" t="s">
        <v>87</v>
      </c>
      <c r="D472" s="3" t="s">
        <v>7414</v>
      </c>
      <c r="E472" s="3" t="s">
        <v>7402</v>
      </c>
      <c r="F472" s="3"/>
      <c r="G472" s="3"/>
      <c r="H472" s="3"/>
      <c r="I472" s="3"/>
      <c r="J472" s="3"/>
      <c r="K472" s="3" t="s">
        <v>76</v>
      </c>
      <c r="L472" s="3" t="s">
        <v>77</v>
      </c>
      <c r="M472" s="3" t="s">
        <v>158</v>
      </c>
      <c r="N472" s="5">
        <v>44270</v>
      </c>
      <c r="O472" t="str">
        <f t="shared" ca="1" si="120"/>
        <v/>
      </c>
      <c r="P472" s="3">
        <f t="shared" ca="1" si="116"/>
        <v>-1174</v>
      </c>
      <c r="Q472" s="5">
        <v>44409</v>
      </c>
      <c r="R472" s="3" t="s">
        <v>971</v>
      </c>
      <c r="S472" s="3"/>
      <c r="T472" s="6" t="s">
        <v>131</v>
      </c>
      <c r="U472" s="3" t="str">
        <f t="shared" si="107"/>
        <v>Contractuel</v>
      </c>
      <c r="V472" s="5">
        <v>44378</v>
      </c>
      <c r="W472" s="5">
        <v>44408</v>
      </c>
      <c r="X472" s="5"/>
      <c r="Y472" s="5"/>
      <c r="Z472" s="5">
        <v>44270</v>
      </c>
      <c r="AA472" s="3">
        <f t="shared" si="108"/>
        <v>3</v>
      </c>
      <c r="AB472" s="3">
        <f t="shared" si="109"/>
        <v>2021</v>
      </c>
      <c r="AC472" s="3">
        <f t="shared" si="110"/>
        <v>2025</v>
      </c>
      <c r="AD472" s="7">
        <f t="shared" ca="1" si="111"/>
        <v>3.588888888888889</v>
      </c>
      <c r="AE472" s="7" t="str">
        <f t="shared" ca="1" si="117"/>
        <v>&lt; 4</v>
      </c>
      <c r="AF472" s="5">
        <v>34393</v>
      </c>
      <c r="AG472" s="8">
        <f t="shared" ca="1" si="112"/>
        <v>30.654794520547945</v>
      </c>
      <c r="AH472" s="7" t="str">
        <f t="shared" ca="1" si="113"/>
        <v>&gt;25&lt; 35</v>
      </c>
      <c r="AI472" s="9">
        <v>17461241</v>
      </c>
      <c r="AJ472" s="10" t="s">
        <v>79</v>
      </c>
      <c r="AK472" s="9">
        <v>13002593</v>
      </c>
      <c r="AL472" s="5">
        <v>41256</v>
      </c>
      <c r="AM472" s="3" t="s">
        <v>93</v>
      </c>
      <c r="AN472" s="3" t="s">
        <v>94</v>
      </c>
      <c r="AQ472" s="11">
        <v>3</v>
      </c>
      <c r="AR472" s="11">
        <v>1</v>
      </c>
      <c r="AS472" s="12">
        <f t="shared" si="114"/>
        <v>44635.25</v>
      </c>
      <c r="AT472" s="11" t="s">
        <v>135</v>
      </c>
      <c r="AU472" s="9">
        <v>3.1930000000000001</v>
      </c>
      <c r="AV472" s="14" t="s">
        <v>79</v>
      </c>
      <c r="AW472" s="15" t="s">
        <v>720</v>
      </c>
      <c r="AX472" s="16">
        <v>80064017478</v>
      </c>
      <c r="AY472" s="14">
        <v>39</v>
      </c>
      <c r="AZ472" s="11" t="s">
        <v>128</v>
      </c>
      <c r="BA472" s="17" t="str">
        <f t="shared" si="115"/>
        <v>04043128006401747839</v>
      </c>
      <c r="BB472" s="26">
        <f t="shared" si="118"/>
        <v>20</v>
      </c>
      <c r="BC472" s="19" t="s">
        <v>733</v>
      </c>
      <c r="BD472" s="20" t="s">
        <v>100</v>
      </c>
      <c r="BF472" s="5"/>
      <c r="BG472" s="27">
        <v>20611130</v>
      </c>
      <c r="BH472" s="27">
        <v>22271422</v>
      </c>
      <c r="BI472" s="27"/>
      <c r="BJ472" t="s">
        <v>734</v>
      </c>
      <c r="BK472" s="11" t="str">
        <f t="shared" si="119"/>
        <v>-</v>
      </c>
      <c r="BL472" s="11"/>
    </row>
    <row r="473" spans="1:64" x14ac:dyDescent="0.25">
      <c r="A473" s="3" t="s">
        <v>74</v>
      </c>
      <c r="B473" s="4">
        <v>472</v>
      </c>
      <c r="C473" s="3" t="s">
        <v>87</v>
      </c>
      <c r="D473" s="3" t="s">
        <v>7462</v>
      </c>
      <c r="E473" s="3" t="s">
        <v>7229</v>
      </c>
      <c r="F473" s="3"/>
      <c r="G473" s="3"/>
      <c r="H473" s="3"/>
      <c r="I473" s="3"/>
      <c r="J473" s="3" t="s">
        <v>157</v>
      </c>
      <c r="K473" s="3" t="s">
        <v>123</v>
      </c>
      <c r="L473" s="3" t="s">
        <v>77</v>
      </c>
      <c r="M473" s="3" t="s">
        <v>158</v>
      </c>
      <c r="N473" s="5">
        <v>44264</v>
      </c>
      <c r="O473" t="str">
        <f t="shared" ca="1" si="120"/>
        <v/>
      </c>
      <c r="P473" s="3">
        <f t="shared" ca="1" si="116"/>
        <v>-1205</v>
      </c>
      <c r="Q473" s="5">
        <v>44350</v>
      </c>
      <c r="R473" s="3" t="s">
        <v>296</v>
      </c>
      <c r="S473" s="3"/>
      <c r="T473" s="6" t="s">
        <v>131</v>
      </c>
      <c r="U473" s="3" t="str">
        <f t="shared" si="107"/>
        <v>Contractuel</v>
      </c>
      <c r="V473" s="5">
        <v>44317</v>
      </c>
      <c r="W473" s="5">
        <v>44377</v>
      </c>
      <c r="X473" s="5"/>
      <c r="Y473" s="5"/>
      <c r="Z473" s="5">
        <v>44264</v>
      </c>
      <c r="AA473" s="3">
        <f t="shared" si="108"/>
        <v>3</v>
      </c>
      <c r="AB473" s="3">
        <f t="shared" si="109"/>
        <v>2021</v>
      </c>
      <c r="AC473" s="3">
        <f t="shared" si="110"/>
        <v>2025</v>
      </c>
      <c r="AD473" s="7">
        <f t="shared" ca="1" si="111"/>
        <v>3.6055555555555556</v>
      </c>
      <c r="AE473" s="7" t="str">
        <f t="shared" ca="1" si="117"/>
        <v>&lt; 4</v>
      </c>
      <c r="AF473" s="5">
        <v>35648</v>
      </c>
      <c r="AG473" s="8">
        <f t="shared" ca="1" si="112"/>
        <v>27.216438356164385</v>
      </c>
      <c r="AH473" s="7" t="str">
        <f t="shared" ca="1" si="113"/>
        <v>&gt;25&lt; 35</v>
      </c>
      <c r="AI473" s="9">
        <v>17330369</v>
      </c>
      <c r="AJ473" s="10" t="s">
        <v>126</v>
      </c>
      <c r="AK473" s="9">
        <v>11656895</v>
      </c>
      <c r="AL473" s="5">
        <v>42257</v>
      </c>
      <c r="AM473" s="3" t="s">
        <v>93</v>
      </c>
      <c r="AN473" s="3" t="s">
        <v>94</v>
      </c>
      <c r="AQ473" s="11">
        <v>3</v>
      </c>
      <c r="AR473" s="11">
        <v>1</v>
      </c>
      <c r="AS473" s="12">
        <f t="shared" si="114"/>
        <v>44629.25</v>
      </c>
      <c r="AT473" s="11" t="s">
        <v>135</v>
      </c>
      <c r="AU473" s="9">
        <v>3.1930000000000001</v>
      </c>
      <c r="AV473" s="14">
        <v>17</v>
      </c>
      <c r="AW473" s="15" t="s">
        <v>169</v>
      </c>
      <c r="AX473" s="16" t="s">
        <v>1707</v>
      </c>
      <c r="AY473" s="14" t="s">
        <v>159</v>
      </c>
      <c r="AZ473" s="11" t="s">
        <v>171</v>
      </c>
      <c r="BA473" s="17" t="str">
        <f t="shared" si="115"/>
        <v>17001000000285302602</v>
      </c>
      <c r="BB473" s="26">
        <f t="shared" si="118"/>
        <v>20</v>
      </c>
      <c r="BC473" s="19" t="s">
        <v>1676</v>
      </c>
      <c r="BD473" s="20" t="s">
        <v>1677</v>
      </c>
      <c r="BE473">
        <v>1110</v>
      </c>
      <c r="BF473" s="5"/>
      <c r="BG473" s="27">
        <v>52065523</v>
      </c>
      <c r="BH473" s="27">
        <v>95616687</v>
      </c>
      <c r="BI473" s="27"/>
      <c r="BJ473" t="s">
        <v>608</v>
      </c>
      <c r="BK473" s="11" t="str">
        <f t="shared" si="119"/>
        <v>A-</v>
      </c>
      <c r="BL473" s="11"/>
    </row>
    <row r="474" spans="1:64" x14ac:dyDescent="0.25">
      <c r="A474" s="3" t="s">
        <v>74</v>
      </c>
      <c r="B474" s="4">
        <v>473</v>
      </c>
      <c r="C474" s="3" t="s">
        <v>140</v>
      </c>
      <c r="D474" s="3" t="s">
        <v>7688</v>
      </c>
      <c r="E474" s="3" t="s">
        <v>7375</v>
      </c>
      <c r="F474" s="3"/>
      <c r="G474" s="3"/>
      <c r="H474" s="3"/>
      <c r="I474" s="3"/>
      <c r="J474" s="3" t="s">
        <v>157</v>
      </c>
      <c r="K474" s="3" t="s">
        <v>123</v>
      </c>
      <c r="L474" s="3" t="s">
        <v>77</v>
      </c>
      <c r="M474" s="3" t="s">
        <v>158</v>
      </c>
      <c r="N474" s="5">
        <v>44264</v>
      </c>
      <c r="O474" t="str">
        <f t="shared" ca="1" si="120"/>
        <v/>
      </c>
      <c r="P474" s="3">
        <f t="shared" ca="1" si="116"/>
        <v>-1266</v>
      </c>
      <c r="Q474" s="5">
        <v>44289</v>
      </c>
      <c r="R474" s="3" t="s">
        <v>133</v>
      </c>
      <c r="S474" s="3"/>
      <c r="T474" s="6" t="s">
        <v>131</v>
      </c>
      <c r="U474" s="3" t="str">
        <f t="shared" si="107"/>
        <v>Contractuel</v>
      </c>
      <c r="V474" s="5">
        <v>44264</v>
      </c>
      <c r="W474" s="5">
        <v>44316</v>
      </c>
      <c r="X474" s="5"/>
      <c r="Y474" s="5"/>
      <c r="Z474" s="5">
        <v>44264</v>
      </c>
      <c r="AA474" s="3">
        <f t="shared" si="108"/>
        <v>3</v>
      </c>
      <c r="AB474" s="3">
        <f t="shared" si="109"/>
        <v>2021</v>
      </c>
      <c r="AC474" s="3">
        <f t="shared" si="110"/>
        <v>2025</v>
      </c>
      <c r="AD474" s="7">
        <f t="shared" ca="1" si="111"/>
        <v>3.6055555555555556</v>
      </c>
      <c r="AE474" s="7" t="str">
        <f t="shared" ca="1" si="117"/>
        <v>&lt; 4</v>
      </c>
      <c r="AF474" s="5">
        <v>28381</v>
      </c>
      <c r="AG474" s="8">
        <f t="shared" ca="1" si="112"/>
        <v>47.126027397260273</v>
      </c>
      <c r="AH474" s="7" t="str">
        <f t="shared" ca="1" si="113"/>
        <v>&gt;45&lt; 55</v>
      </c>
      <c r="AI474" s="9">
        <v>11818285</v>
      </c>
      <c r="AJ474" s="10" t="s">
        <v>67</v>
      </c>
      <c r="AK474" s="9" t="s">
        <v>1708</v>
      </c>
      <c r="AL474" s="5">
        <v>42613</v>
      </c>
      <c r="AM474" s="3" t="s">
        <v>93</v>
      </c>
      <c r="AN474" s="3" t="s">
        <v>65</v>
      </c>
      <c r="AO474">
        <v>1</v>
      </c>
      <c r="AQ474" s="11">
        <v>3</v>
      </c>
      <c r="AR474" s="11">
        <v>1</v>
      </c>
      <c r="AS474" s="12">
        <f t="shared" si="114"/>
        <v>44629.25</v>
      </c>
      <c r="AT474" s="11" t="s">
        <v>135</v>
      </c>
      <c r="AU474" s="9">
        <v>3.1930000000000001</v>
      </c>
      <c r="AV474" s="14">
        <v>17</v>
      </c>
      <c r="AW474" s="15" t="s">
        <v>169</v>
      </c>
      <c r="AX474" s="16" t="s">
        <v>1709</v>
      </c>
      <c r="AY474" s="14">
        <v>32</v>
      </c>
      <c r="AZ474" s="11" t="s">
        <v>171</v>
      </c>
      <c r="BA474" s="17" t="str">
        <f t="shared" si="115"/>
        <v>17001000000268928032</v>
      </c>
      <c r="BB474" s="26">
        <f t="shared" si="118"/>
        <v>20</v>
      </c>
      <c r="BC474" s="19" t="s">
        <v>1710</v>
      </c>
      <c r="BD474" s="20" t="s">
        <v>828</v>
      </c>
      <c r="BE474">
        <v>2011</v>
      </c>
      <c r="BF474" s="5"/>
      <c r="BG474" s="27">
        <v>28451371</v>
      </c>
      <c r="BH474" s="27">
        <v>24377059</v>
      </c>
      <c r="BI474" s="27"/>
      <c r="BJ474" t="s">
        <v>755</v>
      </c>
      <c r="BK474" s="11" t="str">
        <f t="shared" si="119"/>
        <v>A-</v>
      </c>
      <c r="BL474" s="11"/>
    </row>
    <row r="475" spans="1:64" x14ac:dyDescent="0.25">
      <c r="A475" s="3" t="s">
        <v>56</v>
      </c>
      <c r="B475" s="4">
        <v>474</v>
      </c>
      <c r="C475" s="3" t="s">
        <v>140</v>
      </c>
      <c r="D475" s="3" t="s">
        <v>7436</v>
      </c>
      <c r="E475" s="3" t="s">
        <v>7491</v>
      </c>
      <c r="F475" s="3"/>
      <c r="G475" s="3"/>
      <c r="H475" s="36"/>
      <c r="I475" s="3" t="s">
        <v>156</v>
      </c>
      <c r="J475" s="3" t="s">
        <v>157</v>
      </c>
      <c r="K475" s="3" t="s">
        <v>123</v>
      </c>
      <c r="L475" s="3" t="s">
        <v>77</v>
      </c>
      <c r="M475" s="3" t="s">
        <v>158</v>
      </c>
      <c r="N475" s="5">
        <v>44264</v>
      </c>
      <c r="O475" t="str">
        <f t="shared" ca="1" si="120"/>
        <v/>
      </c>
      <c r="P475" s="3">
        <f t="shared" ca="1" si="116"/>
        <v>-47</v>
      </c>
      <c r="Q475" s="5"/>
      <c r="R475" s="3"/>
      <c r="S475" s="3"/>
      <c r="T475" s="6" t="s">
        <v>131</v>
      </c>
      <c r="U475" s="3" t="str">
        <f t="shared" si="107"/>
        <v>Contractuel</v>
      </c>
      <c r="V475" s="5">
        <v>45505</v>
      </c>
      <c r="W475" s="5">
        <f>VLOOKUP(B475,[1]base!$A:$V,22,0)</f>
        <v>45535</v>
      </c>
      <c r="X475" s="5"/>
      <c r="Y475" s="5"/>
      <c r="Z475" s="5">
        <v>44264</v>
      </c>
      <c r="AA475" s="3">
        <f t="shared" si="108"/>
        <v>3</v>
      </c>
      <c r="AB475" s="3">
        <f t="shared" si="109"/>
        <v>2021</v>
      </c>
      <c r="AC475" s="3">
        <f t="shared" si="110"/>
        <v>2025</v>
      </c>
      <c r="AD475" s="7">
        <f t="shared" ca="1" si="111"/>
        <v>3.6055555555555556</v>
      </c>
      <c r="AE475" s="7" t="str">
        <f t="shared" ca="1" si="117"/>
        <v>&lt; 4</v>
      </c>
      <c r="AF475" s="5">
        <v>30590</v>
      </c>
      <c r="AG475" s="8">
        <f t="shared" ca="1" si="112"/>
        <v>41.073972602739723</v>
      </c>
      <c r="AH475" s="7" t="str">
        <f t="shared" ca="1" si="113"/>
        <v>&gt;35&lt; 45</v>
      </c>
      <c r="AI475" s="9">
        <v>12691974</v>
      </c>
      <c r="AJ475" s="10" t="s">
        <v>79</v>
      </c>
      <c r="AK475" s="9" t="s">
        <v>961</v>
      </c>
      <c r="AL475" s="5">
        <v>40114</v>
      </c>
      <c r="AM475" s="3" t="s">
        <v>93</v>
      </c>
      <c r="AN475" s="3" t="s">
        <v>65</v>
      </c>
      <c r="AO475">
        <v>3</v>
      </c>
      <c r="AQ475">
        <v>3</v>
      </c>
      <c r="AR475" s="11">
        <v>3</v>
      </c>
      <c r="AS475" s="12">
        <f t="shared" si="114"/>
        <v>45359.75</v>
      </c>
      <c r="AT475" s="11" t="s">
        <v>135</v>
      </c>
      <c r="AU475" s="9">
        <v>3.3210000000000002</v>
      </c>
      <c r="AV475" s="14">
        <v>17</v>
      </c>
      <c r="AW475" s="15">
        <v>53594</v>
      </c>
      <c r="AX475" s="16" t="s">
        <v>1711</v>
      </c>
      <c r="AY475" s="14">
        <v>64</v>
      </c>
      <c r="AZ475" s="11" t="s">
        <v>171</v>
      </c>
      <c r="BA475" s="17" t="str">
        <f t="shared" si="115"/>
        <v>17535940171269657064</v>
      </c>
      <c r="BB475" s="26">
        <f t="shared" si="118"/>
        <v>20</v>
      </c>
      <c r="BC475" s="19" t="s">
        <v>963</v>
      </c>
      <c r="BD475" s="20" t="s">
        <v>277</v>
      </c>
      <c r="BF475" s="5"/>
      <c r="BG475" s="27">
        <v>25283797</v>
      </c>
      <c r="BH475" s="27">
        <v>96428545</v>
      </c>
      <c r="BI475" s="27"/>
      <c r="BJ475" t="s">
        <v>300</v>
      </c>
      <c r="BK475" s="11" t="str">
        <f t="shared" si="119"/>
        <v>A-</v>
      </c>
      <c r="BL475" s="11" t="s">
        <v>245</v>
      </c>
    </row>
    <row r="476" spans="1:64" x14ac:dyDescent="0.25">
      <c r="A476" s="3" t="s">
        <v>74</v>
      </c>
      <c r="B476" s="4">
        <v>475</v>
      </c>
      <c r="C476" s="3" t="s">
        <v>140</v>
      </c>
      <c r="D476" s="3" t="s">
        <v>7692</v>
      </c>
      <c r="E476" s="3" t="s">
        <v>7599</v>
      </c>
      <c r="F476" s="3"/>
      <c r="G476" s="3"/>
      <c r="H476" s="3"/>
      <c r="I476" s="3"/>
      <c r="J476" s="3" t="s">
        <v>157</v>
      </c>
      <c r="K476" s="3" t="s">
        <v>123</v>
      </c>
      <c r="L476" s="3" t="s">
        <v>77</v>
      </c>
      <c r="M476" s="3" t="s">
        <v>158</v>
      </c>
      <c r="N476" s="5">
        <v>44264</v>
      </c>
      <c r="O476" t="str">
        <f t="shared" ca="1" si="120"/>
        <v/>
      </c>
      <c r="P476" s="3">
        <f t="shared" ca="1" si="116"/>
        <v>-1143</v>
      </c>
      <c r="Q476" s="5">
        <v>44379</v>
      </c>
      <c r="R476" s="3" t="s">
        <v>133</v>
      </c>
      <c r="S476" s="3"/>
      <c r="T476" s="6" t="s">
        <v>131</v>
      </c>
      <c r="U476" s="3" t="str">
        <f t="shared" si="107"/>
        <v>Contractuel</v>
      </c>
      <c r="V476" s="5">
        <v>44378</v>
      </c>
      <c r="W476" s="5">
        <v>44439</v>
      </c>
      <c r="X476" s="5"/>
      <c r="Y476" s="5"/>
      <c r="Z476" s="5">
        <v>44264</v>
      </c>
      <c r="AA476" s="3">
        <f t="shared" si="108"/>
        <v>3</v>
      </c>
      <c r="AB476" s="3">
        <f t="shared" si="109"/>
        <v>2021</v>
      </c>
      <c r="AC476" s="3">
        <f t="shared" si="110"/>
        <v>2025</v>
      </c>
      <c r="AD476" s="7">
        <f t="shared" ca="1" si="111"/>
        <v>3.6055555555555556</v>
      </c>
      <c r="AE476" s="7" t="str">
        <f t="shared" ca="1" si="117"/>
        <v>&lt; 4</v>
      </c>
      <c r="AF476" s="5">
        <v>28849</v>
      </c>
      <c r="AG476" s="8">
        <f t="shared" ca="1" si="112"/>
        <v>45.843835616438355</v>
      </c>
      <c r="AH476" s="7" t="str">
        <f t="shared" ca="1" si="113"/>
        <v>&gt;45&lt; 55</v>
      </c>
      <c r="AI476" s="9">
        <v>16281021</v>
      </c>
      <c r="AJ476" s="10" t="s">
        <v>70</v>
      </c>
      <c r="AK476" s="9" t="s">
        <v>1712</v>
      </c>
      <c r="AL476" s="5">
        <v>44081</v>
      </c>
      <c r="AM476" s="3" t="s">
        <v>93</v>
      </c>
      <c r="AN476" s="3" t="s">
        <v>65</v>
      </c>
      <c r="AO476">
        <v>3</v>
      </c>
      <c r="AQ476" s="11">
        <v>3</v>
      </c>
      <c r="AR476" s="11">
        <v>1</v>
      </c>
      <c r="AS476" s="12">
        <f t="shared" si="114"/>
        <v>44629.25</v>
      </c>
      <c r="AT476" s="11" t="s">
        <v>135</v>
      </c>
      <c r="AU476" s="9">
        <v>3.1930000000000001</v>
      </c>
      <c r="AV476" s="14" t="s">
        <v>126</v>
      </c>
      <c r="AW476" s="15" t="s">
        <v>1713</v>
      </c>
      <c r="AX476" s="16">
        <v>93105575933</v>
      </c>
      <c r="AY476" s="14">
        <v>66</v>
      </c>
      <c r="AZ476" s="11" t="s">
        <v>145</v>
      </c>
      <c r="BA476" s="17" t="str">
        <f t="shared" si="115"/>
        <v>07026009310557593366</v>
      </c>
      <c r="BB476" s="26">
        <f t="shared" si="118"/>
        <v>20</v>
      </c>
      <c r="BC476" s="19" t="s">
        <v>1714</v>
      </c>
      <c r="BD476" s="20" t="s">
        <v>100</v>
      </c>
      <c r="BF476" s="5"/>
      <c r="BG476" s="27">
        <v>46657681</v>
      </c>
      <c r="BH476" s="27">
        <v>28547709</v>
      </c>
      <c r="BI476" s="27"/>
      <c r="BJ476" t="s">
        <v>1001</v>
      </c>
      <c r="BK476" s="11" t="str">
        <f t="shared" si="119"/>
        <v>A-</v>
      </c>
      <c r="BL476" s="11"/>
    </row>
    <row r="477" spans="1:64" x14ac:dyDescent="0.25">
      <c r="A477" s="3" t="s">
        <v>56</v>
      </c>
      <c r="B477" s="4">
        <v>476</v>
      </c>
      <c r="C477" s="3" t="s">
        <v>140</v>
      </c>
      <c r="D477" s="3" t="s">
        <v>7349</v>
      </c>
      <c r="E477" s="3" t="s">
        <v>7301</v>
      </c>
      <c r="F477" s="3"/>
      <c r="G477" s="3"/>
      <c r="H477" s="3"/>
      <c r="I477" s="3" t="s">
        <v>561</v>
      </c>
      <c r="J477" s="3" t="s">
        <v>157</v>
      </c>
      <c r="K477" s="3" t="s">
        <v>76</v>
      </c>
      <c r="L477" s="3" t="s">
        <v>77</v>
      </c>
      <c r="M477" s="3" t="s">
        <v>158</v>
      </c>
      <c r="N477" s="5">
        <v>44264</v>
      </c>
      <c r="O477" t="str">
        <f t="shared" ca="1" si="120"/>
        <v/>
      </c>
      <c r="P477" s="3">
        <f t="shared" ca="1" si="116"/>
        <v>-47</v>
      </c>
      <c r="Q477" s="5"/>
      <c r="R477" s="3"/>
      <c r="S477" s="3"/>
      <c r="T477" s="6" t="s">
        <v>131</v>
      </c>
      <c r="U477" s="3" t="str">
        <f t="shared" si="107"/>
        <v>Contractuel</v>
      </c>
      <c r="V477" s="5">
        <v>45444</v>
      </c>
      <c r="W477" s="5">
        <v>45535</v>
      </c>
      <c r="X477" s="5"/>
      <c r="Y477" s="5"/>
      <c r="Z477" s="5">
        <v>44264</v>
      </c>
      <c r="AA477" s="3">
        <f t="shared" si="108"/>
        <v>3</v>
      </c>
      <c r="AB477" s="3">
        <f t="shared" si="109"/>
        <v>2021</v>
      </c>
      <c r="AC477" s="3">
        <f t="shared" si="110"/>
        <v>2025</v>
      </c>
      <c r="AD477" s="7">
        <f t="shared" ca="1" si="111"/>
        <v>3.6055555555555556</v>
      </c>
      <c r="AE477" s="7" t="str">
        <f t="shared" ca="1" si="117"/>
        <v>&lt; 4</v>
      </c>
      <c r="AF477" s="5">
        <v>32530</v>
      </c>
      <c r="AG477" s="8">
        <f t="shared" ca="1" si="112"/>
        <v>35.758904109589039</v>
      </c>
      <c r="AH477" s="7" t="str">
        <f t="shared" ca="1" si="113"/>
        <v>&gt;35&lt; 45</v>
      </c>
      <c r="AI477" s="9">
        <v>17461245</v>
      </c>
      <c r="AJ477" s="37" t="s">
        <v>179</v>
      </c>
      <c r="AK477" s="9" t="s">
        <v>1715</v>
      </c>
      <c r="AL477" s="5">
        <v>44144</v>
      </c>
      <c r="AM477" s="3" t="s">
        <v>93</v>
      </c>
      <c r="AN477" s="3" t="s">
        <v>65</v>
      </c>
      <c r="AO477">
        <v>2</v>
      </c>
      <c r="AQ477">
        <v>5</v>
      </c>
      <c r="AR477" s="11">
        <v>3</v>
      </c>
      <c r="AS477" s="12">
        <f t="shared" si="114"/>
        <v>45359.75</v>
      </c>
      <c r="AT477" s="11" t="s">
        <v>135</v>
      </c>
      <c r="AU477" s="9">
        <v>3.3210000000000002</v>
      </c>
      <c r="AV477" s="14" t="s">
        <v>195</v>
      </c>
      <c r="AW477" s="15" t="s">
        <v>169</v>
      </c>
      <c r="AX477" s="16" t="s">
        <v>1716</v>
      </c>
      <c r="AY477" s="14" t="s">
        <v>1510</v>
      </c>
      <c r="AZ477" s="11" t="s">
        <v>171</v>
      </c>
      <c r="BA477" s="17" t="str">
        <f t="shared" si="115"/>
        <v>17001000000301258132</v>
      </c>
      <c r="BB477" s="26">
        <f t="shared" si="118"/>
        <v>20</v>
      </c>
      <c r="BC477" s="19" t="s">
        <v>1717</v>
      </c>
      <c r="BD477" s="20" t="s">
        <v>100</v>
      </c>
      <c r="BF477" s="5"/>
      <c r="BG477" s="27">
        <v>50713655</v>
      </c>
      <c r="BH477" s="27">
        <v>20737857</v>
      </c>
      <c r="BI477" s="27"/>
      <c r="BJ477" t="s">
        <v>608</v>
      </c>
      <c r="BK477" s="11" t="str">
        <f t="shared" si="119"/>
        <v>A-</v>
      </c>
      <c r="BL477" s="11" t="s">
        <v>167</v>
      </c>
    </row>
    <row r="478" spans="1:64" x14ac:dyDescent="0.25">
      <c r="A478" s="3" t="s">
        <v>74</v>
      </c>
      <c r="B478" s="4">
        <v>477</v>
      </c>
      <c r="C478" s="3" t="s">
        <v>140</v>
      </c>
      <c r="D478" s="3" t="s">
        <v>7282</v>
      </c>
      <c r="E478" s="3" t="s">
        <v>7375</v>
      </c>
      <c r="F478" s="3"/>
      <c r="G478" s="3"/>
      <c r="H478" s="3"/>
      <c r="I478" s="3"/>
      <c r="J478" s="3" t="s">
        <v>157</v>
      </c>
      <c r="K478" s="3" t="s">
        <v>123</v>
      </c>
      <c r="L478" s="3" t="s">
        <v>77</v>
      </c>
      <c r="M478" s="3" t="s">
        <v>158</v>
      </c>
      <c r="N478" s="5">
        <v>44264</v>
      </c>
      <c r="O478" t="str">
        <f t="shared" ca="1" si="120"/>
        <v/>
      </c>
      <c r="P478" s="3">
        <f t="shared" ca="1" si="116"/>
        <v>-1266</v>
      </c>
      <c r="Q478" s="5"/>
      <c r="R478" s="3"/>
      <c r="S478" s="3"/>
      <c r="T478" s="6" t="s">
        <v>131</v>
      </c>
      <c r="U478" s="3" t="str">
        <f t="shared" si="107"/>
        <v>Contractuel</v>
      </c>
      <c r="V478" s="5">
        <v>44264</v>
      </c>
      <c r="W478" s="5">
        <v>44316</v>
      </c>
      <c r="X478" s="5"/>
      <c r="Y478" s="5"/>
      <c r="Z478" s="5">
        <v>44264</v>
      </c>
      <c r="AA478" s="3">
        <f t="shared" si="108"/>
        <v>3</v>
      </c>
      <c r="AB478" s="3">
        <f t="shared" si="109"/>
        <v>2021</v>
      </c>
      <c r="AC478" s="3">
        <f t="shared" si="110"/>
        <v>2025</v>
      </c>
      <c r="AD478" s="7">
        <f t="shared" ca="1" si="111"/>
        <v>3.6055555555555556</v>
      </c>
      <c r="AE478" s="7" t="str">
        <f t="shared" ca="1" si="117"/>
        <v>&lt; 4</v>
      </c>
      <c r="AF478" s="5">
        <v>28765</v>
      </c>
      <c r="AG478" s="8">
        <f t="shared" ca="1" si="112"/>
        <v>46.073972602739723</v>
      </c>
      <c r="AH478" s="7" t="str">
        <f t="shared" ca="1" si="113"/>
        <v>&gt;45&lt; 55</v>
      </c>
      <c r="AI478" s="9">
        <v>12257457</v>
      </c>
      <c r="AJ478" s="37" t="s">
        <v>179</v>
      </c>
      <c r="AK478" s="9" t="s">
        <v>1718</v>
      </c>
      <c r="AL478" s="5">
        <v>42485</v>
      </c>
      <c r="AM478" s="3" t="s">
        <v>93</v>
      </c>
      <c r="AN478" s="3" t="s">
        <v>65</v>
      </c>
      <c r="AO478">
        <v>3</v>
      </c>
      <c r="AQ478" s="11">
        <v>3</v>
      </c>
      <c r="AR478" s="11">
        <v>1</v>
      </c>
      <c r="AS478" s="12">
        <f t="shared" si="114"/>
        <v>44629.25</v>
      </c>
      <c r="AT478" s="11" t="s">
        <v>135</v>
      </c>
      <c r="AU478" s="9">
        <v>3.1930000000000001</v>
      </c>
      <c r="AV478" s="14">
        <v>17</v>
      </c>
      <c r="AW478" s="15" t="s">
        <v>169</v>
      </c>
      <c r="AX478" s="16" t="s">
        <v>1719</v>
      </c>
      <c r="AY478" s="14">
        <v>15</v>
      </c>
      <c r="AZ478" s="11" t="s">
        <v>171</v>
      </c>
      <c r="BA478" s="17" t="str">
        <f t="shared" si="115"/>
        <v>17001000000027498815</v>
      </c>
      <c r="BB478" s="26">
        <f t="shared" si="118"/>
        <v>20</v>
      </c>
      <c r="BC478" s="19" t="s">
        <v>1720</v>
      </c>
      <c r="BD478" s="20" t="s">
        <v>233</v>
      </c>
      <c r="BE478">
        <v>1095</v>
      </c>
      <c r="BF478" s="5"/>
      <c r="BG478" s="27">
        <v>21617208</v>
      </c>
      <c r="BH478" s="27">
        <v>22641186</v>
      </c>
      <c r="BI478" s="27"/>
      <c r="BJ478" t="s">
        <v>354</v>
      </c>
      <c r="BK478" s="11" t="str">
        <f t="shared" si="119"/>
        <v>A-</v>
      </c>
      <c r="BL478" s="11"/>
    </row>
    <row r="479" spans="1:64" x14ac:dyDescent="0.25">
      <c r="A479" s="3" t="s">
        <v>56</v>
      </c>
      <c r="B479" s="4">
        <v>478</v>
      </c>
      <c r="C479" s="3" t="s">
        <v>140</v>
      </c>
      <c r="D479" s="3" t="s">
        <v>7693</v>
      </c>
      <c r="E479" s="3" t="s">
        <v>7694</v>
      </c>
      <c r="F479" s="3"/>
      <c r="G479" s="3"/>
      <c r="H479" s="3"/>
      <c r="I479" s="3" t="s">
        <v>227</v>
      </c>
      <c r="J479" s="3" t="s">
        <v>228</v>
      </c>
      <c r="K479" s="3" t="s">
        <v>123</v>
      </c>
      <c r="L479" s="3" t="s">
        <v>77</v>
      </c>
      <c r="M479" s="3" t="s">
        <v>158</v>
      </c>
      <c r="N479" s="5">
        <v>44265</v>
      </c>
      <c r="O479" t="str">
        <f t="shared" ca="1" si="120"/>
        <v/>
      </c>
      <c r="P479" s="3">
        <f t="shared" ca="1" si="116"/>
        <v>-47</v>
      </c>
      <c r="Q479" s="5"/>
      <c r="R479" s="3"/>
      <c r="S479" s="3"/>
      <c r="T479" s="6" t="s">
        <v>131</v>
      </c>
      <c r="U479" s="3" t="str">
        <f t="shared" si="107"/>
        <v>Contractuel</v>
      </c>
      <c r="V479" s="5">
        <v>45505</v>
      </c>
      <c r="W479" s="5">
        <f>VLOOKUP(B479,[1]base!$A:$V,22,0)</f>
        <v>45535</v>
      </c>
      <c r="X479" s="5"/>
      <c r="Y479" s="5"/>
      <c r="Z479" s="5">
        <v>44265</v>
      </c>
      <c r="AA479" s="3">
        <f t="shared" si="108"/>
        <v>3</v>
      </c>
      <c r="AB479" s="3">
        <f t="shared" si="109"/>
        <v>2021</v>
      </c>
      <c r="AC479" s="3">
        <f t="shared" si="110"/>
        <v>2025</v>
      </c>
      <c r="AD479" s="7">
        <f t="shared" ca="1" si="111"/>
        <v>3.6027777777777779</v>
      </c>
      <c r="AE479" s="7" t="str">
        <f t="shared" ca="1" si="117"/>
        <v>&lt; 4</v>
      </c>
      <c r="AF479" s="5">
        <v>26010</v>
      </c>
      <c r="AG479" s="8">
        <f t="shared" ca="1" si="112"/>
        <v>53.62191780821918</v>
      </c>
      <c r="AH479" s="7" t="str">
        <f t="shared" ca="1" si="113"/>
        <v>&gt;45&lt; 55</v>
      </c>
      <c r="AI479" s="9">
        <v>11710545</v>
      </c>
      <c r="AJ479" s="10" t="s">
        <v>70</v>
      </c>
      <c r="AK479" s="9" t="s">
        <v>1721</v>
      </c>
      <c r="AL479" s="5">
        <v>40035</v>
      </c>
      <c r="AM479" s="3" t="s">
        <v>93</v>
      </c>
      <c r="AN479" s="3" t="s">
        <v>65</v>
      </c>
      <c r="AO479">
        <v>3</v>
      </c>
      <c r="AQ479">
        <v>3</v>
      </c>
      <c r="AR479" s="11">
        <v>3</v>
      </c>
      <c r="AS479" s="12">
        <f t="shared" si="114"/>
        <v>45360.75</v>
      </c>
      <c r="AT479" s="11" t="s">
        <v>135</v>
      </c>
      <c r="AU479" s="9">
        <v>3.3210000000000002</v>
      </c>
      <c r="AV479" s="14" t="s">
        <v>195</v>
      </c>
      <c r="AW479" s="15" t="s">
        <v>169</v>
      </c>
      <c r="AX479" s="16" t="s">
        <v>1722</v>
      </c>
      <c r="AY479" s="14" t="s">
        <v>1723</v>
      </c>
      <c r="AZ479" s="11" t="s">
        <v>171</v>
      </c>
      <c r="BA479" s="17" t="str">
        <f t="shared" si="115"/>
        <v>17001000000301424972</v>
      </c>
      <c r="BB479" s="26">
        <f t="shared" si="118"/>
        <v>20</v>
      </c>
      <c r="BC479" s="19" t="s">
        <v>1724</v>
      </c>
      <c r="BD479" s="20" t="s">
        <v>1331</v>
      </c>
      <c r="BF479" s="5"/>
      <c r="BG479" s="27">
        <v>94301382</v>
      </c>
      <c r="BH479" s="27">
        <v>22722948</v>
      </c>
      <c r="BI479" s="27"/>
      <c r="BJ479" t="s">
        <v>366</v>
      </c>
      <c r="BK479" s="11" t="str">
        <f t="shared" si="119"/>
        <v>B-</v>
      </c>
      <c r="BL479" s="11" t="s">
        <v>473</v>
      </c>
    </row>
    <row r="480" spans="1:64" x14ac:dyDescent="0.25">
      <c r="A480" s="3" t="s">
        <v>56</v>
      </c>
      <c r="B480" s="4">
        <v>479</v>
      </c>
      <c r="C480" s="3" t="s">
        <v>57</v>
      </c>
      <c r="D480" s="3" t="s">
        <v>8709</v>
      </c>
      <c r="E480" s="3" t="s">
        <v>7359</v>
      </c>
      <c r="F480" s="3"/>
      <c r="G480" s="3"/>
      <c r="H480" s="3"/>
      <c r="I480" s="43" t="s">
        <v>467</v>
      </c>
      <c r="J480" s="3" t="s">
        <v>157</v>
      </c>
      <c r="K480" s="3" t="s">
        <v>123</v>
      </c>
      <c r="L480" s="3" t="s">
        <v>77</v>
      </c>
      <c r="M480" s="3" t="s">
        <v>132</v>
      </c>
      <c r="N480" s="5">
        <v>44265</v>
      </c>
      <c r="O480" t="str">
        <f t="shared" ca="1" si="120"/>
        <v/>
      </c>
      <c r="P480" s="3">
        <f t="shared" ca="1" si="116"/>
        <v>-47</v>
      </c>
      <c r="Q480" s="5"/>
      <c r="R480" s="3"/>
      <c r="S480" s="3"/>
      <c r="T480" s="6" t="s">
        <v>131</v>
      </c>
      <c r="U480" s="3" t="str">
        <f t="shared" si="107"/>
        <v>Contractuel</v>
      </c>
      <c r="V480" s="5">
        <v>45505</v>
      </c>
      <c r="W480" s="5">
        <f>VLOOKUP(B480,[1]base!$A:$V,22,0)</f>
        <v>45535</v>
      </c>
      <c r="X480" s="5"/>
      <c r="Y480" s="5"/>
      <c r="Z480" s="5">
        <v>44265</v>
      </c>
      <c r="AA480" s="3">
        <f t="shared" si="108"/>
        <v>3</v>
      </c>
      <c r="AB480" s="3">
        <f t="shared" si="109"/>
        <v>2021</v>
      </c>
      <c r="AC480" s="3">
        <f t="shared" si="110"/>
        <v>2025</v>
      </c>
      <c r="AD480" s="7">
        <f t="shared" ca="1" si="111"/>
        <v>3.6027777777777779</v>
      </c>
      <c r="AE480" s="7" t="str">
        <f t="shared" ca="1" si="117"/>
        <v>&lt; 4</v>
      </c>
      <c r="AF480" s="5">
        <v>36326</v>
      </c>
      <c r="AG480" s="8">
        <f t="shared" ca="1" si="112"/>
        <v>25.358904109589041</v>
      </c>
      <c r="AH480" s="7" t="str">
        <f t="shared" ca="1" si="113"/>
        <v>&gt;25&lt; 35</v>
      </c>
      <c r="AI480" s="9">
        <v>17461249</v>
      </c>
      <c r="AJ480" s="10" t="s">
        <v>102</v>
      </c>
      <c r="AK480" s="9" t="s">
        <v>1725</v>
      </c>
      <c r="AL480" s="5">
        <v>43300</v>
      </c>
      <c r="AM480" s="3" t="s">
        <v>64</v>
      </c>
      <c r="AN480" s="3" t="s">
        <v>94</v>
      </c>
      <c r="AQ480">
        <v>3</v>
      </c>
      <c r="AR480" s="11">
        <v>3</v>
      </c>
      <c r="AS480" s="12">
        <f t="shared" si="114"/>
        <v>45360.75</v>
      </c>
      <c r="AT480" s="11" t="s">
        <v>135</v>
      </c>
      <c r="AU480" s="9">
        <v>3.3210000000000002</v>
      </c>
      <c r="AV480" s="14" t="s">
        <v>195</v>
      </c>
      <c r="AW480" s="15" t="s">
        <v>169</v>
      </c>
      <c r="AX480" s="16" t="s">
        <v>1726</v>
      </c>
      <c r="AY480" s="14" t="s">
        <v>531</v>
      </c>
      <c r="AZ480" s="11" t="s">
        <v>171</v>
      </c>
      <c r="BA480" s="17" t="str">
        <f t="shared" si="115"/>
        <v>17001000000295575193</v>
      </c>
      <c r="BB480" s="26">
        <f t="shared" si="118"/>
        <v>20</v>
      </c>
      <c r="BC480" s="19" t="s">
        <v>1727</v>
      </c>
      <c r="BD480" s="20" t="s">
        <v>100</v>
      </c>
      <c r="BF480" s="5"/>
      <c r="BG480" s="27">
        <v>56442034</v>
      </c>
      <c r="BH480" s="27"/>
      <c r="BI480" s="27"/>
      <c r="BJ480" t="s">
        <v>647</v>
      </c>
      <c r="BK480" s="11" t="str">
        <f t="shared" si="119"/>
        <v>A-</v>
      </c>
      <c r="BL480" s="11" t="s">
        <v>235</v>
      </c>
    </row>
    <row r="481" spans="1:64" x14ac:dyDescent="0.25">
      <c r="A481" s="3" t="s">
        <v>74</v>
      </c>
      <c r="B481" s="4">
        <v>480</v>
      </c>
      <c r="C481" s="3" t="s">
        <v>140</v>
      </c>
      <c r="D481" s="3" t="s">
        <v>7291</v>
      </c>
      <c r="E481" s="3" t="s">
        <v>7479</v>
      </c>
      <c r="F481" s="3"/>
      <c r="G481" s="3"/>
      <c r="H481" s="3"/>
      <c r="I481" s="3" t="s">
        <v>487</v>
      </c>
      <c r="J481" s="3" t="s">
        <v>228</v>
      </c>
      <c r="K481" s="3" t="s">
        <v>76</v>
      </c>
      <c r="L481" s="3" t="s">
        <v>77</v>
      </c>
      <c r="M481" s="3" t="s">
        <v>158</v>
      </c>
      <c r="N481" s="5">
        <v>44265</v>
      </c>
      <c r="O481" t="str">
        <f t="shared" ca="1" si="120"/>
        <v/>
      </c>
      <c r="P481" s="3">
        <f t="shared" ca="1" si="116"/>
        <v>-291</v>
      </c>
      <c r="Q481" s="5">
        <v>45084</v>
      </c>
      <c r="R481" s="3" t="s">
        <v>1728</v>
      </c>
      <c r="S481" s="3"/>
      <c r="T481" s="6" t="s">
        <v>131</v>
      </c>
      <c r="U481" s="3" t="str">
        <f t="shared" si="107"/>
        <v>Contractuel</v>
      </c>
      <c r="V481" s="5">
        <v>44986</v>
      </c>
      <c r="W481" s="5">
        <v>45291</v>
      </c>
      <c r="X481" s="5"/>
      <c r="Y481" s="5"/>
      <c r="Z481" s="5">
        <v>44265</v>
      </c>
      <c r="AA481" s="3">
        <f t="shared" si="108"/>
        <v>3</v>
      </c>
      <c r="AB481" s="3">
        <f t="shared" si="109"/>
        <v>2021</v>
      </c>
      <c r="AC481" s="3">
        <f t="shared" si="110"/>
        <v>2025</v>
      </c>
      <c r="AD481" s="7">
        <f t="shared" ca="1" si="111"/>
        <v>3.6027777777777779</v>
      </c>
      <c r="AE481" s="7" t="str">
        <f t="shared" ca="1" si="117"/>
        <v>&lt; 4</v>
      </c>
      <c r="AF481" s="5">
        <v>32556</v>
      </c>
      <c r="AG481" s="8">
        <f t="shared" ca="1" si="112"/>
        <v>35.68767123287671</v>
      </c>
      <c r="AH481" s="7" t="str">
        <f t="shared" ca="1" si="113"/>
        <v>&gt;35&lt; 45</v>
      </c>
      <c r="AI481" s="9">
        <v>16097836</v>
      </c>
      <c r="AJ481" s="10" t="s">
        <v>67</v>
      </c>
      <c r="AK481" s="9" t="s">
        <v>1729</v>
      </c>
      <c r="AL481" s="5">
        <v>38915</v>
      </c>
      <c r="AM481" s="3" t="s">
        <v>93</v>
      </c>
      <c r="AN481" s="3" t="s">
        <v>65</v>
      </c>
      <c r="AO481">
        <v>1</v>
      </c>
      <c r="AQ481" s="11">
        <v>3</v>
      </c>
      <c r="AR481" s="11">
        <v>3</v>
      </c>
      <c r="AS481" s="12">
        <f t="shared" si="114"/>
        <v>45360.75</v>
      </c>
      <c r="AT481" s="11" t="s">
        <v>135</v>
      </c>
      <c r="AU481" s="9">
        <v>3.3210000000000002</v>
      </c>
      <c r="AV481" s="14">
        <v>17</v>
      </c>
      <c r="AW481" s="15" t="s">
        <v>169</v>
      </c>
      <c r="AX481" s="16" t="s">
        <v>1730</v>
      </c>
      <c r="AY481" s="14">
        <v>79</v>
      </c>
      <c r="AZ481" s="11" t="s">
        <v>171</v>
      </c>
      <c r="BA481" s="17" t="str">
        <f t="shared" si="115"/>
        <v>17001000000303755979</v>
      </c>
      <c r="BB481" s="26">
        <f t="shared" si="118"/>
        <v>20</v>
      </c>
      <c r="BC481" s="19" t="s">
        <v>1731</v>
      </c>
      <c r="BD481" s="20" t="s">
        <v>277</v>
      </c>
      <c r="BF481" s="5"/>
      <c r="BG481" s="27">
        <v>50829438</v>
      </c>
      <c r="BH481" s="27">
        <v>95698339</v>
      </c>
      <c r="BI481" s="27"/>
      <c r="BJ481" t="s">
        <v>244</v>
      </c>
      <c r="BK481" s="11" t="str">
        <f t="shared" si="119"/>
        <v>B-</v>
      </c>
      <c r="BL481" s="11"/>
    </row>
    <row r="482" spans="1:64" x14ac:dyDescent="0.25">
      <c r="A482" s="3" t="s">
        <v>74</v>
      </c>
      <c r="B482" s="4">
        <v>481</v>
      </c>
      <c r="C482" s="3" t="s">
        <v>1732</v>
      </c>
      <c r="D482" s="3" t="s">
        <v>7411</v>
      </c>
      <c r="E482" s="3" t="s">
        <v>7695</v>
      </c>
      <c r="F482" s="3"/>
      <c r="G482" s="3"/>
      <c r="H482" s="3"/>
      <c r="I482" s="3"/>
      <c r="J482" s="3" t="s">
        <v>157</v>
      </c>
      <c r="K482" s="3" t="s">
        <v>123</v>
      </c>
      <c r="L482" s="3" t="s">
        <v>77</v>
      </c>
      <c r="M482" s="3" t="s">
        <v>158</v>
      </c>
      <c r="N482" s="5">
        <v>44265</v>
      </c>
      <c r="O482" t="str">
        <f t="shared" ca="1" si="120"/>
        <v/>
      </c>
      <c r="P482" s="3">
        <f t="shared" ca="1" si="116"/>
        <v>-1205</v>
      </c>
      <c r="Q482" s="5">
        <v>44316</v>
      </c>
      <c r="R482" s="3" t="s">
        <v>133</v>
      </c>
      <c r="S482" s="3"/>
      <c r="T482" s="6" t="s">
        <v>131</v>
      </c>
      <c r="U482" s="3" t="str">
        <f t="shared" si="107"/>
        <v>Contractuel</v>
      </c>
      <c r="V482" s="5">
        <v>44317</v>
      </c>
      <c r="W482" s="5">
        <v>44377</v>
      </c>
      <c r="X482" s="5"/>
      <c r="Y482" s="5"/>
      <c r="Z482" s="5">
        <v>44265</v>
      </c>
      <c r="AA482" s="3">
        <f t="shared" si="108"/>
        <v>3</v>
      </c>
      <c r="AB482" s="3">
        <f t="shared" si="109"/>
        <v>2021</v>
      </c>
      <c r="AC482" s="3">
        <f t="shared" si="110"/>
        <v>2025</v>
      </c>
      <c r="AD482" s="7">
        <f t="shared" ca="1" si="111"/>
        <v>3.6027777777777779</v>
      </c>
      <c r="AE482" s="7" t="str">
        <f t="shared" ca="1" si="117"/>
        <v>&lt; 4</v>
      </c>
      <c r="AF482" s="5">
        <v>30609</v>
      </c>
      <c r="AG482" s="8">
        <f t="shared" ca="1" si="112"/>
        <v>41.021917808219179</v>
      </c>
      <c r="AH482" s="7" t="str">
        <f t="shared" ca="1" si="113"/>
        <v>&gt;35&lt; 45</v>
      </c>
      <c r="AI482" s="9">
        <v>12669200</v>
      </c>
      <c r="AJ482" s="10" t="s">
        <v>102</v>
      </c>
      <c r="AK482" s="9" t="s">
        <v>1733</v>
      </c>
      <c r="AL482" s="5">
        <v>42747</v>
      </c>
      <c r="AM482" s="3" t="s">
        <v>93</v>
      </c>
      <c r="AN482" s="3" t="s">
        <v>94</v>
      </c>
      <c r="AQ482" s="11">
        <v>3</v>
      </c>
      <c r="AR482" s="11">
        <v>1</v>
      </c>
      <c r="AS482" s="12">
        <f t="shared" si="114"/>
        <v>44630.25</v>
      </c>
      <c r="AT482" s="11" t="s">
        <v>135</v>
      </c>
      <c r="AU482" s="9">
        <v>3.1930000000000001</v>
      </c>
      <c r="AV482" s="14">
        <v>12</v>
      </c>
      <c r="AW482" s="15">
        <v>11500</v>
      </c>
      <c r="AX482" s="16" t="s">
        <v>1734</v>
      </c>
      <c r="AY482" s="14">
        <v>50</v>
      </c>
      <c r="AZ482" s="11" t="s">
        <v>352</v>
      </c>
      <c r="BA482" s="17" t="str">
        <f t="shared" si="115"/>
        <v>12115000013308904850</v>
      </c>
      <c r="BB482" s="26">
        <f t="shared" si="118"/>
        <v>20</v>
      </c>
      <c r="BC482" s="19" t="s">
        <v>1735</v>
      </c>
      <c r="BD482" s="20" t="s">
        <v>240</v>
      </c>
      <c r="BE482">
        <v>2086</v>
      </c>
      <c r="BF482" s="5"/>
      <c r="BG482" s="27">
        <v>21207085</v>
      </c>
      <c r="BH482" s="27">
        <v>96141605</v>
      </c>
      <c r="BI482" s="27"/>
      <c r="BJ482" t="s">
        <v>642</v>
      </c>
      <c r="BK482" s="11" t="str">
        <f t="shared" si="119"/>
        <v>A-</v>
      </c>
      <c r="BL482" s="11"/>
    </row>
    <row r="483" spans="1:64" x14ac:dyDescent="0.25">
      <c r="A483" s="3" t="s">
        <v>74</v>
      </c>
      <c r="B483" s="4">
        <v>482</v>
      </c>
      <c r="C483" s="3" t="s">
        <v>140</v>
      </c>
      <c r="D483" s="3" t="s">
        <v>7349</v>
      </c>
      <c r="E483" s="3" t="s">
        <v>7311</v>
      </c>
      <c r="F483" s="3"/>
      <c r="G483" s="3"/>
      <c r="H483" s="3"/>
      <c r="I483" s="3"/>
      <c r="J483" s="3" t="s">
        <v>228</v>
      </c>
      <c r="K483" s="3" t="s">
        <v>123</v>
      </c>
      <c r="L483" s="3" t="s">
        <v>77</v>
      </c>
      <c r="M483" s="3" t="s">
        <v>158</v>
      </c>
      <c r="N483" s="5">
        <v>44265</v>
      </c>
      <c r="O483" t="str">
        <f t="shared" ca="1" si="120"/>
        <v/>
      </c>
      <c r="P483" s="3">
        <f t="shared" ca="1" si="116"/>
        <v>-840</v>
      </c>
      <c r="Q483" s="5">
        <v>44742</v>
      </c>
      <c r="R483" s="3" t="s">
        <v>236</v>
      </c>
      <c r="S483" s="3"/>
      <c r="T483" s="6" t="s">
        <v>131</v>
      </c>
      <c r="U483" s="3" t="str">
        <f t="shared" si="107"/>
        <v>Contractuel</v>
      </c>
      <c r="V483" s="5">
        <v>44682</v>
      </c>
      <c r="W483" s="5">
        <v>44742</v>
      </c>
      <c r="X483" s="5"/>
      <c r="Y483" s="5"/>
      <c r="Z483" s="5">
        <v>44265</v>
      </c>
      <c r="AA483" s="3">
        <f t="shared" si="108"/>
        <v>3</v>
      </c>
      <c r="AB483" s="3">
        <f t="shared" si="109"/>
        <v>2021</v>
      </c>
      <c r="AC483" s="3">
        <f t="shared" si="110"/>
        <v>2025</v>
      </c>
      <c r="AD483" s="7">
        <f t="shared" ca="1" si="111"/>
        <v>3.6027777777777779</v>
      </c>
      <c r="AE483" s="7" t="str">
        <f t="shared" ca="1" si="117"/>
        <v>&lt; 4</v>
      </c>
      <c r="AF483" s="5">
        <v>34854</v>
      </c>
      <c r="AG483" s="8">
        <f t="shared" ca="1" si="112"/>
        <v>29.391780821917809</v>
      </c>
      <c r="AH483" s="7" t="str">
        <f t="shared" ca="1" si="113"/>
        <v>&gt;25&lt; 35</v>
      </c>
      <c r="AI483" s="9">
        <v>16629363</v>
      </c>
      <c r="AJ483" s="10" t="s">
        <v>141</v>
      </c>
      <c r="AK483" s="9" t="s">
        <v>1736</v>
      </c>
      <c r="AL483" s="5">
        <v>40976</v>
      </c>
      <c r="AM483" s="3" t="s">
        <v>93</v>
      </c>
      <c r="AN483" s="3" t="s">
        <v>65</v>
      </c>
      <c r="AO483">
        <v>1</v>
      </c>
      <c r="AQ483" s="11">
        <v>3</v>
      </c>
      <c r="AR483" s="11">
        <v>2</v>
      </c>
      <c r="AS483" s="12">
        <f t="shared" si="114"/>
        <v>44995.5</v>
      </c>
      <c r="AT483" s="11" t="s">
        <v>135</v>
      </c>
      <c r="AU483" s="9">
        <v>3.3159999999999998</v>
      </c>
      <c r="AV483" s="14" t="s">
        <v>195</v>
      </c>
      <c r="AW483" s="15" t="s">
        <v>169</v>
      </c>
      <c r="AX483" s="16" t="s">
        <v>1737</v>
      </c>
      <c r="AY483" s="14" t="s">
        <v>1738</v>
      </c>
      <c r="AZ483" s="11" t="s">
        <v>171</v>
      </c>
      <c r="BA483" s="17" t="str">
        <f t="shared" si="115"/>
        <v>17001000000212808876</v>
      </c>
      <c r="BB483" s="26">
        <f t="shared" si="118"/>
        <v>20</v>
      </c>
      <c r="BC483" s="19" t="s">
        <v>1739</v>
      </c>
      <c r="BD483" s="20" t="s">
        <v>452</v>
      </c>
      <c r="BE483">
        <v>2021</v>
      </c>
      <c r="BF483" s="5"/>
      <c r="BG483" s="27">
        <v>53122185</v>
      </c>
      <c r="BH483" s="27">
        <v>27376670</v>
      </c>
      <c r="BI483" s="27"/>
      <c r="BJ483" t="s">
        <v>300</v>
      </c>
      <c r="BK483" s="11" t="str">
        <f t="shared" si="119"/>
        <v>B-</v>
      </c>
      <c r="BL483" s="11"/>
    </row>
    <row r="484" spans="1:64" x14ac:dyDescent="0.25">
      <c r="A484" s="3" t="s">
        <v>74</v>
      </c>
      <c r="B484" s="4">
        <v>483</v>
      </c>
      <c r="C484" s="3" t="s">
        <v>140</v>
      </c>
      <c r="D484" s="3" t="s">
        <v>7425</v>
      </c>
      <c r="E484" s="3" t="s">
        <v>7212</v>
      </c>
      <c r="F484" s="3"/>
      <c r="G484" s="3"/>
      <c r="H484" s="3"/>
      <c r="I484" s="3"/>
      <c r="J484" s="3" t="s">
        <v>157</v>
      </c>
      <c r="K484" s="3" t="s">
        <v>123</v>
      </c>
      <c r="L484" s="3" t="s">
        <v>77</v>
      </c>
      <c r="M484" s="3" t="s">
        <v>158</v>
      </c>
      <c r="N484" s="5">
        <v>44265</v>
      </c>
      <c r="O484" t="str">
        <f t="shared" ca="1" si="120"/>
        <v/>
      </c>
      <c r="P484" s="3">
        <f t="shared" ca="1" si="116"/>
        <v>-1143</v>
      </c>
      <c r="Q484" s="5">
        <v>44390</v>
      </c>
      <c r="R484" s="3" t="s">
        <v>133</v>
      </c>
      <c r="S484" s="3"/>
      <c r="T484" s="6" t="s">
        <v>131</v>
      </c>
      <c r="U484" s="3" t="str">
        <f t="shared" si="107"/>
        <v>Contractuel</v>
      </c>
      <c r="V484" s="5">
        <v>44378</v>
      </c>
      <c r="W484" s="5">
        <v>44439</v>
      </c>
      <c r="X484" s="5"/>
      <c r="Y484" s="5"/>
      <c r="Z484" s="5">
        <v>44265</v>
      </c>
      <c r="AA484" s="3">
        <f t="shared" si="108"/>
        <v>3</v>
      </c>
      <c r="AB484" s="3">
        <f t="shared" si="109"/>
        <v>2021</v>
      </c>
      <c r="AC484" s="3">
        <f t="shared" si="110"/>
        <v>2025</v>
      </c>
      <c r="AD484" s="7">
        <f t="shared" ca="1" si="111"/>
        <v>3.6027777777777779</v>
      </c>
      <c r="AE484" s="7" t="str">
        <f t="shared" ca="1" si="117"/>
        <v>&lt; 4</v>
      </c>
      <c r="AF484" s="5">
        <v>27604</v>
      </c>
      <c r="AG484" s="8">
        <f t="shared" ca="1" si="112"/>
        <v>49.254794520547946</v>
      </c>
      <c r="AH484" s="7" t="str">
        <f t="shared" ca="1" si="113"/>
        <v>&gt;45&lt; 55</v>
      </c>
      <c r="AI484" s="9">
        <v>11633539</v>
      </c>
      <c r="AJ484" s="10" t="s">
        <v>91</v>
      </c>
      <c r="AK484" s="9" t="s">
        <v>1740</v>
      </c>
      <c r="AL484" s="5">
        <v>39771</v>
      </c>
      <c r="AM484" s="3" t="s">
        <v>93</v>
      </c>
      <c r="AN484" s="3" t="s">
        <v>541</v>
      </c>
      <c r="AO484">
        <v>2</v>
      </c>
      <c r="AQ484" s="11">
        <v>3</v>
      </c>
      <c r="AR484" s="11">
        <v>1</v>
      </c>
      <c r="AS484" s="12">
        <f t="shared" si="114"/>
        <v>44630.25</v>
      </c>
      <c r="AT484" s="11" t="s">
        <v>135</v>
      </c>
      <c r="AU484" s="9">
        <v>3.1930000000000001</v>
      </c>
      <c r="AV484" s="14">
        <v>25</v>
      </c>
      <c r="AW484" s="15" t="s">
        <v>713</v>
      </c>
      <c r="AX484" s="16" t="s">
        <v>1741</v>
      </c>
      <c r="AY484" s="14" t="s">
        <v>102</v>
      </c>
      <c r="AZ484" s="11" t="s">
        <v>164</v>
      </c>
      <c r="BA484" s="17" t="str">
        <f t="shared" si="115"/>
        <v>25024000000072617006</v>
      </c>
      <c r="BB484" s="26">
        <f t="shared" si="118"/>
        <v>20</v>
      </c>
      <c r="BC484" s="19" t="s">
        <v>1742</v>
      </c>
      <c r="BD484" s="20" t="s">
        <v>1616</v>
      </c>
      <c r="BE484">
        <v>2052</v>
      </c>
      <c r="BF484" s="5"/>
      <c r="BG484" s="27">
        <v>50902513</v>
      </c>
      <c r="BH484" s="27"/>
      <c r="BI484" s="27"/>
      <c r="BJ484" t="s">
        <v>233</v>
      </c>
      <c r="BK484" s="11" t="str">
        <f t="shared" si="119"/>
        <v>A-</v>
      </c>
      <c r="BL484" s="11"/>
    </row>
    <row r="485" spans="1:64" x14ac:dyDescent="0.25">
      <c r="A485" s="3" t="s">
        <v>74</v>
      </c>
      <c r="B485" s="4">
        <v>484</v>
      </c>
      <c r="C485" s="3" t="s">
        <v>87</v>
      </c>
      <c r="D485" s="3" t="s">
        <v>7423</v>
      </c>
      <c r="E485" s="3" t="s">
        <v>7424</v>
      </c>
      <c r="F485" s="3"/>
      <c r="G485" s="3"/>
      <c r="H485" s="3"/>
      <c r="I485" s="3"/>
      <c r="J485" s="3" t="s">
        <v>228</v>
      </c>
      <c r="K485" s="3" t="s">
        <v>123</v>
      </c>
      <c r="L485" s="3" t="s">
        <v>77</v>
      </c>
      <c r="M485" s="3" t="s">
        <v>158</v>
      </c>
      <c r="N485" s="5">
        <v>44265</v>
      </c>
      <c r="O485" t="str">
        <f t="shared" ca="1" si="120"/>
        <v/>
      </c>
      <c r="P485" s="3">
        <f t="shared" ca="1" si="116"/>
        <v>-1266</v>
      </c>
      <c r="Q485" s="5">
        <v>44275</v>
      </c>
      <c r="R485" s="3" t="s">
        <v>133</v>
      </c>
      <c r="S485" s="3"/>
      <c r="T485" s="6" t="s">
        <v>131</v>
      </c>
      <c r="U485" s="3" t="str">
        <f t="shared" si="107"/>
        <v>Contractuel</v>
      </c>
      <c r="V485" s="5">
        <v>44265</v>
      </c>
      <c r="W485" s="5">
        <v>44316</v>
      </c>
      <c r="X485" s="5"/>
      <c r="Y485" s="5"/>
      <c r="Z485" s="5">
        <v>44265</v>
      </c>
      <c r="AA485" s="3">
        <f t="shared" si="108"/>
        <v>3</v>
      </c>
      <c r="AB485" s="3">
        <f t="shared" si="109"/>
        <v>2021</v>
      </c>
      <c r="AC485" s="3">
        <f t="shared" si="110"/>
        <v>2025</v>
      </c>
      <c r="AD485" s="7">
        <f t="shared" ca="1" si="111"/>
        <v>3.6027777777777779</v>
      </c>
      <c r="AE485" s="7" t="str">
        <f t="shared" ca="1" si="117"/>
        <v>&lt; 4</v>
      </c>
      <c r="AF485" s="5">
        <v>33559</v>
      </c>
      <c r="AG485" s="8">
        <f t="shared" ca="1" si="112"/>
        <v>32.939726027397263</v>
      </c>
      <c r="AH485" s="7" t="str">
        <f t="shared" ca="1" si="113"/>
        <v>&gt;25&lt; 35</v>
      </c>
      <c r="AI485" s="9">
        <v>16388961</v>
      </c>
      <c r="AJ485" s="10" t="s">
        <v>67</v>
      </c>
      <c r="AK485" s="9" t="s">
        <v>756</v>
      </c>
      <c r="AL485" s="5">
        <v>39750</v>
      </c>
      <c r="AM485" s="3" t="s">
        <v>93</v>
      </c>
      <c r="AN485" s="3" t="s">
        <v>94</v>
      </c>
      <c r="AQ485" s="11">
        <v>3</v>
      </c>
      <c r="AR485" s="11">
        <v>1</v>
      </c>
      <c r="AS485" s="12">
        <f t="shared" si="114"/>
        <v>44630.25</v>
      </c>
      <c r="AT485" s="11" t="s">
        <v>135</v>
      </c>
      <c r="AU485" s="9">
        <v>3.1930000000000001</v>
      </c>
      <c r="AV485" s="14" t="s">
        <v>91</v>
      </c>
      <c r="AW485" s="15" t="s">
        <v>757</v>
      </c>
      <c r="AX485" s="16" t="s">
        <v>758</v>
      </c>
      <c r="AY485" s="14">
        <v>72</v>
      </c>
      <c r="AZ485" s="11" t="s">
        <v>191</v>
      </c>
      <c r="BA485" s="17" t="str">
        <f t="shared" si="115"/>
        <v>05030000082502485972</v>
      </c>
      <c r="BB485" s="26">
        <f t="shared" si="118"/>
        <v>20</v>
      </c>
      <c r="BC485" s="19" t="s">
        <v>1743</v>
      </c>
      <c r="BD485" s="20" t="s">
        <v>73</v>
      </c>
      <c r="BF485" s="5"/>
      <c r="BG485" s="27">
        <v>22862175</v>
      </c>
      <c r="BH485" s="27">
        <v>96015063</v>
      </c>
      <c r="BI485" s="27"/>
      <c r="BJ485" t="s">
        <v>347</v>
      </c>
      <c r="BK485" s="11" t="str">
        <f t="shared" si="119"/>
        <v>B-</v>
      </c>
      <c r="BL485" s="11"/>
    </row>
    <row r="486" spans="1:64" x14ac:dyDescent="0.25">
      <c r="A486" s="3" t="s">
        <v>74</v>
      </c>
      <c r="B486" s="4">
        <v>485</v>
      </c>
      <c r="C486" s="3" t="s">
        <v>140</v>
      </c>
      <c r="D486" s="3" t="s">
        <v>7291</v>
      </c>
      <c r="E486" s="3" t="s">
        <v>7696</v>
      </c>
      <c r="F486" s="3"/>
      <c r="G486" s="3"/>
      <c r="H486" s="3"/>
      <c r="I486" s="3" t="s">
        <v>227</v>
      </c>
      <c r="J486" s="3" t="s">
        <v>228</v>
      </c>
      <c r="K486" s="3" t="s">
        <v>123</v>
      </c>
      <c r="L486" s="3" t="s">
        <v>77</v>
      </c>
      <c r="M486" s="3" t="s">
        <v>158</v>
      </c>
      <c r="N486" s="5">
        <v>44265</v>
      </c>
      <c r="O486" t="str">
        <f t="shared" ca="1" si="120"/>
        <v/>
      </c>
      <c r="P486" s="3">
        <f t="shared" ca="1" si="116"/>
        <v>-597</v>
      </c>
      <c r="Q486" s="5">
        <v>44986</v>
      </c>
      <c r="R486" s="3" t="s">
        <v>1328</v>
      </c>
      <c r="S486" s="3"/>
      <c r="T486" s="6" t="s">
        <v>131</v>
      </c>
      <c r="U486" s="3" t="str">
        <f t="shared" si="107"/>
        <v>Contractuel</v>
      </c>
      <c r="V486" s="5">
        <v>44927</v>
      </c>
      <c r="W486" s="5">
        <v>44985</v>
      </c>
      <c r="X486" s="5"/>
      <c r="Y486" s="5"/>
      <c r="Z486" s="5">
        <v>44265</v>
      </c>
      <c r="AA486" s="3">
        <f t="shared" si="108"/>
        <v>3</v>
      </c>
      <c r="AB486" s="3">
        <f t="shared" si="109"/>
        <v>2021</v>
      </c>
      <c r="AC486" s="3">
        <f t="shared" si="110"/>
        <v>2025</v>
      </c>
      <c r="AD486" s="7">
        <f t="shared" ca="1" si="111"/>
        <v>3.6027777777777779</v>
      </c>
      <c r="AE486" s="7" t="str">
        <f t="shared" ca="1" si="117"/>
        <v>&lt; 4</v>
      </c>
      <c r="AF486" s="5">
        <v>30066</v>
      </c>
      <c r="AG486" s="8">
        <f t="shared" ca="1" si="112"/>
        <v>42.509589041095893</v>
      </c>
      <c r="AH486" s="7" t="str">
        <f t="shared" ca="1" si="113"/>
        <v>&gt;35&lt; 45</v>
      </c>
      <c r="AI486" s="9">
        <v>12127624</v>
      </c>
      <c r="AJ486" s="10" t="s">
        <v>70</v>
      </c>
      <c r="AK486" s="9" t="s">
        <v>1744</v>
      </c>
      <c r="AL486" s="5">
        <v>41668</v>
      </c>
      <c r="AM486" s="3" t="s">
        <v>93</v>
      </c>
      <c r="AN486" s="3" t="s">
        <v>65</v>
      </c>
      <c r="AO486">
        <v>2</v>
      </c>
      <c r="AQ486" s="11">
        <v>3</v>
      </c>
      <c r="AR486" s="11">
        <v>2</v>
      </c>
      <c r="AS486" s="12">
        <f t="shared" si="114"/>
        <v>44995.5</v>
      </c>
      <c r="AT486" s="11" t="s">
        <v>135</v>
      </c>
      <c r="AU486" s="9">
        <v>3.3159999999999998</v>
      </c>
      <c r="AV486" s="14" t="s">
        <v>195</v>
      </c>
      <c r="AW486" s="15" t="s">
        <v>169</v>
      </c>
      <c r="AX486" s="16" t="s">
        <v>1745</v>
      </c>
      <c r="AY486" s="14" t="s">
        <v>1161</v>
      </c>
      <c r="AZ486" s="11" t="s">
        <v>171</v>
      </c>
      <c r="BA486" s="17" t="str">
        <f t="shared" si="115"/>
        <v>17001000000265939171</v>
      </c>
      <c r="BB486" s="26">
        <f t="shared" si="118"/>
        <v>20</v>
      </c>
      <c r="BC486" s="19" t="s">
        <v>1746</v>
      </c>
      <c r="BD486" s="20" t="s">
        <v>416</v>
      </c>
      <c r="BF486" s="5"/>
      <c r="BG486" s="27">
        <v>20971906</v>
      </c>
      <c r="BH486" s="27">
        <v>20643521</v>
      </c>
      <c r="BI486" s="27"/>
      <c r="BJ486" t="s">
        <v>416</v>
      </c>
      <c r="BK486" s="11" t="str">
        <f t="shared" si="119"/>
        <v>B-</v>
      </c>
      <c r="BL486" s="11"/>
    </row>
    <row r="487" spans="1:64" x14ac:dyDescent="0.25">
      <c r="A487" s="3" t="s">
        <v>74</v>
      </c>
      <c r="B487" s="4">
        <v>486</v>
      </c>
      <c r="C487" s="3" t="s">
        <v>87</v>
      </c>
      <c r="D487" s="3" t="s">
        <v>7697</v>
      </c>
      <c r="E487" s="3" t="s">
        <v>7316</v>
      </c>
      <c r="F487" s="3"/>
      <c r="G487" s="3"/>
      <c r="H487" s="3"/>
      <c r="I487" s="3"/>
      <c r="J487" s="3"/>
      <c r="K487" s="3" t="s">
        <v>123</v>
      </c>
      <c r="L487" s="3" t="s">
        <v>77</v>
      </c>
      <c r="M487" s="3" t="s">
        <v>158</v>
      </c>
      <c r="N487" s="5">
        <v>44270</v>
      </c>
      <c r="O487" t="str">
        <f t="shared" ca="1" si="120"/>
        <v/>
      </c>
      <c r="P487" s="3">
        <f t="shared" ca="1" si="116"/>
        <v>-1266</v>
      </c>
      <c r="Q487" s="5">
        <v>44291</v>
      </c>
      <c r="R487" s="3" t="s">
        <v>1211</v>
      </c>
      <c r="S487" s="3"/>
      <c r="T487" s="6" t="s">
        <v>131</v>
      </c>
      <c r="U487" s="3" t="str">
        <f t="shared" si="107"/>
        <v>Contractuel</v>
      </c>
      <c r="V487" s="5">
        <v>44270</v>
      </c>
      <c r="W487" s="5">
        <v>44316</v>
      </c>
      <c r="X487" s="5"/>
      <c r="Y487" s="5"/>
      <c r="Z487" s="5">
        <v>44270</v>
      </c>
      <c r="AA487" s="3">
        <f t="shared" si="108"/>
        <v>3</v>
      </c>
      <c r="AB487" s="3">
        <f t="shared" si="109"/>
        <v>2021</v>
      </c>
      <c r="AC487" s="3">
        <f t="shared" si="110"/>
        <v>2025</v>
      </c>
      <c r="AD487" s="7">
        <f t="shared" ca="1" si="111"/>
        <v>3.588888888888889</v>
      </c>
      <c r="AE487" s="7" t="str">
        <f t="shared" ca="1" si="117"/>
        <v>&lt; 4</v>
      </c>
      <c r="AF487" s="5">
        <v>36283</v>
      </c>
      <c r="AG487" s="8">
        <f t="shared" ca="1" si="112"/>
        <v>25.476712328767125</v>
      </c>
      <c r="AH487" s="7" t="str">
        <f t="shared" ca="1" si="113"/>
        <v>&gt;25&lt; 35</v>
      </c>
      <c r="AI487" s="9"/>
      <c r="AJ487" s="10"/>
      <c r="AK487" s="9" t="s">
        <v>1747</v>
      </c>
      <c r="AL487" s="5">
        <v>42594</v>
      </c>
      <c r="AM487" s="3" t="s">
        <v>93</v>
      </c>
      <c r="AN487" s="3" t="s">
        <v>94</v>
      </c>
      <c r="AQ487" s="11">
        <v>3</v>
      </c>
      <c r="AR487" s="11">
        <v>1</v>
      </c>
      <c r="AS487" s="12">
        <f t="shared" si="114"/>
        <v>44635.25</v>
      </c>
      <c r="AT487" s="11" t="s">
        <v>135</v>
      </c>
      <c r="AU487" s="9">
        <v>3.1930000000000001</v>
      </c>
      <c r="AV487" s="14">
        <v>17</v>
      </c>
      <c r="AW487" s="15" t="s">
        <v>169</v>
      </c>
      <c r="AX487" s="16" t="s">
        <v>1748</v>
      </c>
      <c r="AY487" s="14">
        <v>55</v>
      </c>
      <c r="AZ487" s="11" t="s">
        <v>171</v>
      </c>
      <c r="BA487" s="17" t="str">
        <f t="shared" si="115"/>
        <v>17001000000301457855</v>
      </c>
      <c r="BB487" s="26">
        <f t="shared" si="118"/>
        <v>20</v>
      </c>
      <c r="BC487" s="19" t="s">
        <v>1749</v>
      </c>
      <c r="BD487" s="20" t="s">
        <v>315</v>
      </c>
      <c r="BF487" s="5"/>
      <c r="BG487" s="27">
        <v>53344845</v>
      </c>
      <c r="BH487" s="27">
        <v>95002221</v>
      </c>
      <c r="BI487" s="27"/>
      <c r="BJ487" t="s">
        <v>828</v>
      </c>
      <c r="BK487" s="11" t="str">
        <f t="shared" si="119"/>
        <v>-</v>
      </c>
      <c r="BL487" s="11"/>
    </row>
    <row r="488" spans="1:64" x14ac:dyDescent="0.25">
      <c r="A488" s="3" t="s">
        <v>56</v>
      </c>
      <c r="B488" s="4">
        <v>487</v>
      </c>
      <c r="C488" s="3" t="s">
        <v>87</v>
      </c>
      <c r="D488" s="3" t="s">
        <v>7698</v>
      </c>
      <c r="E488" s="3" t="s">
        <v>7314</v>
      </c>
      <c r="F488" s="3"/>
      <c r="G488" s="3"/>
      <c r="H488" s="3"/>
      <c r="I488" s="3" t="s">
        <v>561</v>
      </c>
      <c r="J488" s="3" t="s">
        <v>157</v>
      </c>
      <c r="K488" s="3" t="s">
        <v>123</v>
      </c>
      <c r="L488" s="3" t="s">
        <v>77</v>
      </c>
      <c r="M488" s="3" t="s">
        <v>158</v>
      </c>
      <c r="N488" s="5">
        <v>44271</v>
      </c>
      <c r="O488" t="str">
        <f t="shared" ca="1" si="120"/>
        <v/>
      </c>
      <c r="P488" s="3">
        <f t="shared" ca="1" si="116"/>
        <v>-47</v>
      </c>
      <c r="Q488" s="5"/>
      <c r="R488" s="3"/>
      <c r="S488" s="3"/>
      <c r="T488" s="6" t="s">
        <v>131</v>
      </c>
      <c r="U488" s="3" t="str">
        <f t="shared" si="107"/>
        <v>Contractuel</v>
      </c>
      <c r="V488" s="5">
        <v>45505</v>
      </c>
      <c r="W488" s="5">
        <f>VLOOKUP(B488,[1]base!$A:$V,22,0)</f>
        <v>45535</v>
      </c>
      <c r="X488" s="5"/>
      <c r="Y488" s="5"/>
      <c r="Z488" s="5">
        <v>44271</v>
      </c>
      <c r="AA488" s="3">
        <f t="shared" si="108"/>
        <v>3</v>
      </c>
      <c r="AB488" s="3">
        <f t="shared" si="109"/>
        <v>2021</v>
      </c>
      <c r="AC488" s="3">
        <f t="shared" si="110"/>
        <v>2025</v>
      </c>
      <c r="AD488" s="7">
        <f t="shared" ca="1" si="111"/>
        <v>3.5861111111111112</v>
      </c>
      <c r="AE488" s="7" t="str">
        <f t="shared" ca="1" si="117"/>
        <v>&lt; 4</v>
      </c>
      <c r="AF488" s="5">
        <v>35090</v>
      </c>
      <c r="AG488" s="8">
        <f t="shared" ca="1" si="112"/>
        <v>28.745205479452054</v>
      </c>
      <c r="AH488" s="7" t="str">
        <f t="shared" ca="1" si="113"/>
        <v>&gt;25&lt; 35</v>
      </c>
      <c r="AI488" s="9">
        <v>16629784</v>
      </c>
      <c r="AJ488" s="37" t="s">
        <v>179</v>
      </c>
      <c r="AK488" s="9" t="s">
        <v>1750</v>
      </c>
      <c r="AL488" s="5">
        <v>42021</v>
      </c>
      <c r="AM488" s="3" t="s">
        <v>93</v>
      </c>
      <c r="AN488" s="3" t="s">
        <v>94</v>
      </c>
      <c r="AQ488">
        <v>3</v>
      </c>
      <c r="AR488" s="11">
        <v>3</v>
      </c>
      <c r="AS488" s="12">
        <f t="shared" si="114"/>
        <v>45366.75</v>
      </c>
      <c r="AT488" s="11" t="s">
        <v>135</v>
      </c>
      <c r="AU488" s="9">
        <v>3.3210000000000002</v>
      </c>
      <c r="AV488" s="14" t="s">
        <v>161</v>
      </c>
      <c r="AW488" s="15" t="s">
        <v>703</v>
      </c>
      <c r="AX488" s="16" t="s">
        <v>1751</v>
      </c>
      <c r="AY488" s="14" t="s">
        <v>661</v>
      </c>
      <c r="AZ488" s="11" t="s">
        <v>164</v>
      </c>
      <c r="BA488" s="17" t="str">
        <f t="shared" si="115"/>
        <v>25135000000086759364</v>
      </c>
      <c r="BB488" s="26">
        <f t="shared" si="118"/>
        <v>20</v>
      </c>
      <c r="BC488" s="19" t="s">
        <v>1752</v>
      </c>
      <c r="BD488" s="20" t="s">
        <v>547</v>
      </c>
      <c r="BE488">
        <v>6100</v>
      </c>
      <c r="BF488" s="5">
        <v>45218</v>
      </c>
      <c r="BG488" s="27">
        <v>27473251</v>
      </c>
      <c r="BH488" s="27">
        <v>54892010</v>
      </c>
      <c r="BI488" s="27"/>
      <c r="BJ488" t="s">
        <v>828</v>
      </c>
      <c r="BK488" s="11" t="str">
        <f t="shared" si="119"/>
        <v>A-</v>
      </c>
      <c r="BL488" s="11" t="s">
        <v>235</v>
      </c>
    </row>
    <row r="489" spans="1:64" x14ac:dyDescent="0.25">
      <c r="A489" s="3" t="s">
        <v>74</v>
      </c>
      <c r="B489" s="4">
        <v>488</v>
      </c>
      <c r="C489" s="3" t="s">
        <v>140</v>
      </c>
      <c r="D489" s="3" t="s">
        <v>7210</v>
      </c>
      <c r="E489" s="3" t="s">
        <v>7415</v>
      </c>
      <c r="F489" s="3"/>
      <c r="G489" s="3"/>
      <c r="H489" s="3"/>
      <c r="I489" s="3"/>
      <c r="J489" s="3" t="s">
        <v>228</v>
      </c>
      <c r="K489" s="3" t="s">
        <v>123</v>
      </c>
      <c r="L489" s="3" t="s">
        <v>77</v>
      </c>
      <c r="M489" s="3" t="s">
        <v>158</v>
      </c>
      <c r="N489" s="5">
        <v>44271</v>
      </c>
      <c r="O489" t="str">
        <f t="shared" ca="1" si="120"/>
        <v/>
      </c>
      <c r="P489" s="3">
        <f t="shared" ca="1" si="116"/>
        <v>-1266</v>
      </c>
      <c r="Q489" s="5">
        <v>44287</v>
      </c>
      <c r="R489" s="3" t="s">
        <v>133</v>
      </c>
      <c r="S489" s="3"/>
      <c r="T489" s="6" t="s">
        <v>131</v>
      </c>
      <c r="U489" s="3" t="str">
        <f t="shared" si="107"/>
        <v>Contractuel</v>
      </c>
      <c r="V489" s="5">
        <v>44271</v>
      </c>
      <c r="W489" s="5">
        <v>44316</v>
      </c>
      <c r="X489" s="5"/>
      <c r="Y489" s="5"/>
      <c r="Z489" s="5">
        <v>44271</v>
      </c>
      <c r="AA489" s="3">
        <f t="shared" si="108"/>
        <v>3</v>
      </c>
      <c r="AB489" s="3">
        <f t="shared" si="109"/>
        <v>2021</v>
      </c>
      <c r="AC489" s="3">
        <f t="shared" si="110"/>
        <v>2025</v>
      </c>
      <c r="AD489" s="7">
        <f t="shared" ca="1" si="111"/>
        <v>3.5861111111111112</v>
      </c>
      <c r="AE489" s="7" t="str">
        <f t="shared" ca="1" si="117"/>
        <v>&lt; 4</v>
      </c>
      <c r="AF489" s="5">
        <v>31528</v>
      </c>
      <c r="AG489" s="8">
        <f t="shared" ca="1" si="112"/>
        <v>38.504109589041093</v>
      </c>
      <c r="AH489" s="7" t="str">
        <f t="shared" ca="1" si="113"/>
        <v>&gt;35&lt; 45</v>
      </c>
      <c r="AI489" s="9"/>
      <c r="AJ489" s="10"/>
      <c r="AK489" s="9" t="s">
        <v>1753</v>
      </c>
      <c r="AL489" s="5">
        <v>37935</v>
      </c>
      <c r="AM489" s="3" t="s">
        <v>93</v>
      </c>
      <c r="AN489" s="3" t="s">
        <v>65</v>
      </c>
      <c r="AO489">
        <v>2</v>
      </c>
      <c r="AQ489" s="11">
        <v>3</v>
      </c>
      <c r="AR489" s="11">
        <v>1</v>
      </c>
      <c r="AS489" s="12">
        <f t="shared" si="114"/>
        <v>44636.25</v>
      </c>
      <c r="AT489" s="11" t="s">
        <v>135</v>
      </c>
      <c r="AU489" s="9">
        <v>3.1930000000000001</v>
      </c>
      <c r="AV489" s="14">
        <v>12</v>
      </c>
      <c r="AW489" s="15" t="s">
        <v>1131</v>
      </c>
      <c r="AX489" s="16" t="s">
        <v>1754</v>
      </c>
      <c r="AY489" s="14">
        <v>23</v>
      </c>
      <c r="AZ489" s="11" t="s">
        <v>352</v>
      </c>
      <c r="BA489" s="17" t="str">
        <f t="shared" si="115"/>
        <v>12055000000238750123</v>
      </c>
      <c r="BB489" s="26">
        <f t="shared" si="118"/>
        <v>20</v>
      </c>
      <c r="BC489" s="19" t="s">
        <v>710</v>
      </c>
      <c r="BD489" s="20" t="s">
        <v>277</v>
      </c>
      <c r="BF489" s="5"/>
      <c r="BG489" s="27">
        <v>20669189</v>
      </c>
      <c r="BH489" s="27">
        <v>27911584</v>
      </c>
      <c r="BI489" s="27"/>
      <c r="BJ489" t="s">
        <v>498</v>
      </c>
      <c r="BK489" s="11" t="str">
        <f t="shared" si="119"/>
        <v>B-</v>
      </c>
      <c r="BL489" s="11"/>
    </row>
    <row r="490" spans="1:64" x14ac:dyDescent="0.25">
      <c r="A490" s="3" t="s">
        <v>74</v>
      </c>
      <c r="B490" s="4">
        <v>489</v>
      </c>
      <c r="C490" s="3" t="s">
        <v>140</v>
      </c>
      <c r="D490" s="3" t="s">
        <v>7699</v>
      </c>
      <c r="E490" s="3" t="s">
        <v>7479</v>
      </c>
      <c r="F490" s="3"/>
      <c r="G490" s="3"/>
      <c r="H490" s="3"/>
      <c r="I490" s="3"/>
      <c r="J490" s="3" t="s">
        <v>157</v>
      </c>
      <c r="K490" s="3" t="s">
        <v>123</v>
      </c>
      <c r="L490" s="3" t="s">
        <v>77</v>
      </c>
      <c r="M490" s="3" t="s">
        <v>158</v>
      </c>
      <c r="N490" s="5">
        <v>44271</v>
      </c>
      <c r="O490" t="str">
        <f t="shared" ca="1" si="120"/>
        <v/>
      </c>
      <c r="P490" s="3">
        <f t="shared" ca="1" si="116"/>
        <v>-1021</v>
      </c>
      <c r="Q490" s="5">
        <v>44532</v>
      </c>
      <c r="R490" s="3" t="s">
        <v>971</v>
      </c>
      <c r="S490" s="3"/>
      <c r="T490" s="6" t="s">
        <v>131</v>
      </c>
      <c r="U490" s="3" t="str">
        <f t="shared" si="107"/>
        <v>Contractuel</v>
      </c>
      <c r="V490" s="5">
        <v>44501</v>
      </c>
      <c r="W490" s="5">
        <v>44561</v>
      </c>
      <c r="X490" s="5"/>
      <c r="Y490" s="5"/>
      <c r="Z490" s="5">
        <v>44271</v>
      </c>
      <c r="AA490" s="3">
        <f t="shared" si="108"/>
        <v>3</v>
      </c>
      <c r="AB490" s="3">
        <f t="shared" si="109"/>
        <v>2021</v>
      </c>
      <c r="AC490" s="3">
        <f t="shared" si="110"/>
        <v>2025</v>
      </c>
      <c r="AD490" s="7">
        <f t="shared" ca="1" si="111"/>
        <v>3.5861111111111112</v>
      </c>
      <c r="AE490" s="7" t="str">
        <f t="shared" ca="1" si="117"/>
        <v>&lt; 4</v>
      </c>
      <c r="AF490" s="5">
        <v>29912</v>
      </c>
      <c r="AG490" s="8">
        <f t="shared" ca="1" si="112"/>
        <v>42.93150684931507</v>
      </c>
      <c r="AH490" s="7" t="str">
        <f t="shared" ca="1" si="113"/>
        <v>&gt;35&lt; 45</v>
      </c>
      <c r="AI490" s="9">
        <v>12983988</v>
      </c>
      <c r="AJ490" s="10" t="s">
        <v>141</v>
      </c>
      <c r="AK490" s="9" t="s">
        <v>1755</v>
      </c>
      <c r="AL490" s="5">
        <v>42838</v>
      </c>
      <c r="AM490" s="3" t="s">
        <v>93</v>
      </c>
      <c r="AN490" s="3" t="s">
        <v>541</v>
      </c>
      <c r="AQ490" s="11">
        <v>3</v>
      </c>
      <c r="AR490" s="11">
        <v>1</v>
      </c>
      <c r="AS490" s="12">
        <f t="shared" si="114"/>
        <v>44636.25</v>
      </c>
      <c r="AT490" s="11" t="s">
        <v>135</v>
      </c>
      <c r="AU490" s="9">
        <v>3.1930000000000001</v>
      </c>
      <c r="AV490" s="14">
        <v>25</v>
      </c>
      <c r="AW490" s="15" t="s">
        <v>713</v>
      </c>
      <c r="AX490" s="16" t="s">
        <v>1756</v>
      </c>
      <c r="AY490" s="14">
        <v>11</v>
      </c>
      <c r="AZ490" s="11" t="s">
        <v>164</v>
      </c>
      <c r="BA490" s="17" t="str">
        <f t="shared" si="115"/>
        <v>25024000000086601011</v>
      </c>
      <c r="BB490" s="26">
        <f t="shared" si="118"/>
        <v>20</v>
      </c>
      <c r="BC490" s="19" t="s">
        <v>1757</v>
      </c>
      <c r="BD490" s="20" t="s">
        <v>100</v>
      </c>
      <c r="BE490">
        <v>1095</v>
      </c>
      <c r="BF490" s="5"/>
      <c r="BG490" s="27">
        <v>22949448</v>
      </c>
      <c r="BH490" s="27"/>
      <c r="BI490" s="27"/>
      <c r="BJ490" t="s">
        <v>233</v>
      </c>
      <c r="BK490" s="11" t="str">
        <f t="shared" si="119"/>
        <v>A-</v>
      </c>
      <c r="BL490" s="11"/>
    </row>
    <row r="491" spans="1:64" x14ac:dyDescent="0.25">
      <c r="A491" s="3" t="s">
        <v>74</v>
      </c>
      <c r="B491" s="4">
        <v>490</v>
      </c>
      <c r="C491" s="3" t="s">
        <v>140</v>
      </c>
      <c r="D491" s="3" t="s">
        <v>8710</v>
      </c>
      <c r="E491" s="3" t="s">
        <v>7609</v>
      </c>
      <c r="F491" s="3"/>
      <c r="G491" s="3"/>
      <c r="H491" s="3"/>
      <c r="I491" s="3" t="s">
        <v>561</v>
      </c>
      <c r="J491" s="3" t="s">
        <v>157</v>
      </c>
      <c r="K491" s="3" t="s">
        <v>123</v>
      </c>
      <c r="L491" s="3" t="s">
        <v>77</v>
      </c>
      <c r="M491" s="3" t="s">
        <v>158</v>
      </c>
      <c r="N491" s="5">
        <v>44271</v>
      </c>
      <c r="O491" t="str">
        <f t="shared" ca="1" si="120"/>
        <v/>
      </c>
      <c r="P491" s="3">
        <f t="shared" ca="1" si="116"/>
        <v>-505</v>
      </c>
      <c r="Q491" s="5">
        <v>45017</v>
      </c>
      <c r="R491" s="3" t="s">
        <v>1442</v>
      </c>
      <c r="S491" s="3"/>
      <c r="T491" s="6" t="s">
        <v>131</v>
      </c>
      <c r="U491" s="3" t="str">
        <f t="shared" si="107"/>
        <v>Contractuel</v>
      </c>
      <c r="V491" s="5">
        <v>44986</v>
      </c>
      <c r="W491" s="5">
        <v>45077</v>
      </c>
      <c r="X491" s="5"/>
      <c r="Y491" s="5"/>
      <c r="Z491" s="5">
        <v>44271</v>
      </c>
      <c r="AA491" s="3">
        <f t="shared" si="108"/>
        <v>3</v>
      </c>
      <c r="AB491" s="3">
        <f t="shared" si="109"/>
        <v>2021</v>
      </c>
      <c r="AC491" s="3">
        <f t="shared" si="110"/>
        <v>2025</v>
      </c>
      <c r="AD491" s="7">
        <f t="shared" ca="1" si="111"/>
        <v>3.5861111111111112</v>
      </c>
      <c r="AE491" s="7" t="str">
        <f t="shared" ca="1" si="117"/>
        <v>&lt; 4</v>
      </c>
      <c r="AF491" s="5">
        <v>31927</v>
      </c>
      <c r="AG491" s="8">
        <f t="shared" ca="1" si="112"/>
        <v>37.410958904109592</v>
      </c>
      <c r="AH491" s="7" t="str">
        <f t="shared" ca="1" si="113"/>
        <v>&gt;35&lt; 45</v>
      </c>
      <c r="AI491" s="9">
        <v>12497347</v>
      </c>
      <c r="AJ491" s="10" t="s">
        <v>102</v>
      </c>
      <c r="AK491" s="9" t="s">
        <v>1758</v>
      </c>
      <c r="AL491" s="5">
        <v>38551</v>
      </c>
      <c r="AM491" s="3" t="s">
        <v>93</v>
      </c>
      <c r="AN491" s="3" t="s">
        <v>65</v>
      </c>
      <c r="AO491">
        <v>2</v>
      </c>
      <c r="AQ491" s="11">
        <v>3</v>
      </c>
      <c r="AR491" s="11">
        <v>3</v>
      </c>
      <c r="AS491" s="12">
        <f t="shared" si="114"/>
        <v>45366.75</v>
      </c>
      <c r="AT491" s="11" t="s">
        <v>135</v>
      </c>
      <c r="AU491" s="9">
        <v>3.3210000000000002</v>
      </c>
      <c r="AV491" s="14" t="s">
        <v>195</v>
      </c>
      <c r="AW491" s="15" t="s">
        <v>169</v>
      </c>
      <c r="AX491" s="16" t="s">
        <v>1759</v>
      </c>
      <c r="AY491" s="14" t="s">
        <v>612</v>
      </c>
      <c r="AZ491" s="11" t="s">
        <v>171</v>
      </c>
      <c r="BA491" s="17" t="str">
        <f t="shared" si="115"/>
        <v>17001000000131866256</v>
      </c>
      <c r="BB491" s="26">
        <f t="shared" si="118"/>
        <v>20</v>
      </c>
      <c r="BC491" s="19" t="s">
        <v>1760</v>
      </c>
      <c r="BD491" s="20" t="s">
        <v>100</v>
      </c>
      <c r="BF491" s="5"/>
      <c r="BG491" s="27">
        <v>26534152</v>
      </c>
      <c r="BH491" s="27">
        <v>20807508</v>
      </c>
      <c r="BI491" s="27"/>
      <c r="BJ491" t="s">
        <v>366</v>
      </c>
      <c r="BK491" s="11" t="str">
        <f t="shared" si="119"/>
        <v>A-</v>
      </c>
      <c r="BL491" s="11"/>
    </row>
    <row r="492" spans="1:64" x14ac:dyDescent="0.25">
      <c r="A492" s="3" t="s">
        <v>74</v>
      </c>
      <c r="B492" s="4">
        <v>491</v>
      </c>
      <c r="C492" s="3" t="s">
        <v>140</v>
      </c>
      <c r="D492" s="3" t="s">
        <v>7453</v>
      </c>
      <c r="E492" s="3" t="s">
        <v>7285</v>
      </c>
      <c r="F492" s="3"/>
      <c r="G492" s="3"/>
      <c r="H492" s="3"/>
      <c r="I492" s="3" t="s">
        <v>487</v>
      </c>
      <c r="J492" s="3" t="s">
        <v>228</v>
      </c>
      <c r="K492" s="3" t="s">
        <v>123</v>
      </c>
      <c r="L492" s="3" t="s">
        <v>77</v>
      </c>
      <c r="M492" s="3" t="s">
        <v>158</v>
      </c>
      <c r="N492" s="5">
        <v>44271</v>
      </c>
      <c r="O492" t="str">
        <f t="shared" ca="1" si="120"/>
        <v/>
      </c>
      <c r="P492" s="3">
        <f t="shared" ca="1" si="116"/>
        <v>-656</v>
      </c>
      <c r="Q492" s="5">
        <v>44911</v>
      </c>
      <c r="R492" s="3" t="s">
        <v>609</v>
      </c>
      <c r="S492" s="3" t="s">
        <v>1761</v>
      </c>
      <c r="T492" s="6" t="s">
        <v>131</v>
      </c>
      <c r="U492" s="3" t="str">
        <f t="shared" si="107"/>
        <v>Contractuel</v>
      </c>
      <c r="V492" s="5">
        <v>44866</v>
      </c>
      <c r="W492" s="5">
        <v>44926</v>
      </c>
      <c r="X492" s="5"/>
      <c r="Y492" s="5"/>
      <c r="Z492" s="5">
        <v>44271</v>
      </c>
      <c r="AA492" s="3">
        <f t="shared" si="108"/>
        <v>3</v>
      </c>
      <c r="AB492" s="3">
        <f t="shared" si="109"/>
        <v>2021</v>
      </c>
      <c r="AC492" s="3">
        <f t="shared" si="110"/>
        <v>2025</v>
      </c>
      <c r="AD492" s="7">
        <f t="shared" ca="1" si="111"/>
        <v>3.5861111111111112</v>
      </c>
      <c r="AE492" s="7" t="str">
        <f t="shared" ca="1" si="117"/>
        <v>&lt; 4</v>
      </c>
      <c r="AF492" s="5">
        <v>29537</v>
      </c>
      <c r="AG492" s="8">
        <f t="shared" ca="1" si="112"/>
        <v>43.958904109589042</v>
      </c>
      <c r="AH492" s="7" t="str">
        <f t="shared" ca="1" si="113"/>
        <v>&gt;35&lt; 45</v>
      </c>
      <c r="AI492" s="9">
        <v>12660569</v>
      </c>
      <c r="AJ492" s="37" t="s">
        <v>179</v>
      </c>
      <c r="AK492" s="9" t="s">
        <v>1762</v>
      </c>
      <c r="AL492" s="5">
        <v>43524</v>
      </c>
      <c r="AM492" s="3" t="s">
        <v>93</v>
      </c>
      <c r="AN492" s="3" t="s">
        <v>65</v>
      </c>
      <c r="AO492">
        <v>1</v>
      </c>
      <c r="AQ492" s="11">
        <v>3</v>
      </c>
      <c r="AR492" s="11">
        <v>2</v>
      </c>
      <c r="AS492" s="12">
        <f t="shared" si="114"/>
        <v>45001.5</v>
      </c>
      <c r="AT492" s="11" t="s">
        <v>135</v>
      </c>
      <c r="AU492" s="9">
        <v>3.3159999999999998</v>
      </c>
      <c r="AV492" s="14" t="s">
        <v>195</v>
      </c>
      <c r="AW492" s="15" t="s">
        <v>169</v>
      </c>
      <c r="AX492" s="16" t="s">
        <v>1763</v>
      </c>
      <c r="AY492" s="14" t="s">
        <v>108</v>
      </c>
      <c r="AZ492" s="11" t="s">
        <v>171</v>
      </c>
      <c r="BA492" s="17" t="str">
        <f t="shared" si="115"/>
        <v>17001000000301558638</v>
      </c>
      <c r="BB492" s="26">
        <f t="shared" si="118"/>
        <v>20</v>
      </c>
      <c r="BC492" s="19" t="s">
        <v>1764</v>
      </c>
      <c r="BD492" s="20" t="s">
        <v>100</v>
      </c>
      <c r="BF492" s="5"/>
      <c r="BG492" s="27">
        <v>97540942</v>
      </c>
      <c r="BH492" s="27">
        <v>92765759</v>
      </c>
      <c r="BI492" s="27"/>
      <c r="BJ492" t="s">
        <v>566</v>
      </c>
      <c r="BK492" s="11" t="str">
        <f t="shared" si="119"/>
        <v>B-</v>
      </c>
      <c r="BL492" s="11"/>
    </row>
    <row r="493" spans="1:64" x14ac:dyDescent="0.25">
      <c r="A493" s="3" t="s">
        <v>74</v>
      </c>
      <c r="B493" s="4">
        <v>492</v>
      </c>
      <c r="C493" s="3" t="s">
        <v>57</v>
      </c>
      <c r="D493" s="3" t="s">
        <v>7584</v>
      </c>
      <c r="E493" s="3" t="s">
        <v>7649</v>
      </c>
      <c r="F493" s="3"/>
      <c r="G493" s="3"/>
      <c r="H493" s="3"/>
      <c r="I493" s="3"/>
      <c r="J493" s="3" t="s">
        <v>157</v>
      </c>
      <c r="K493" s="3" t="s">
        <v>123</v>
      </c>
      <c r="L493" s="3" t="s">
        <v>77</v>
      </c>
      <c r="M493" s="3" t="s">
        <v>158</v>
      </c>
      <c r="N493" s="5">
        <v>44271</v>
      </c>
      <c r="O493" t="str">
        <f t="shared" ca="1" si="120"/>
        <v/>
      </c>
      <c r="P493" s="3">
        <f t="shared" ca="1" si="116"/>
        <v>-1205</v>
      </c>
      <c r="Q493" s="5">
        <v>44348</v>
      </c>
      <c r="R493" s="3" t="s">
        <v>133</v>
      </c>
      <c r="S493" s="3"/>
      <c r="T493" s="6" t="s">
        <v>131</v>
      </c>
      <c r="U493" s="3" t="str">
        <f t="shared" si="107"/>
        <v>Contractuel</v>
      </c>
      <c r="V493" s="5">
        <v>44317</v>
      </c>
      <c r="W493" s="5">
        <v>44377</v>
      </c>
      <c r="X493" s="5"/>
      <c r="Y493" s="5"/>
      <c r="Z493" s="5">
        <v>44271</v>
      </c>
      <c r="AA493" s="3">
        <f t="shared" si="108"/>
        <v>3</v>
      </c>
      <c r="AB493" s="3">
        <f t="shared" si="109"/>
        <v>2021</v>
      </c>
      <c r="AC493" s="3">
        <f t="shared" si="110"/>
        <v>2025</v>
      </c>
      <c r="AD493" s="7">
        <f t="shared" ca="1" si="111"/>
        <v>3.5861111111111112</v>
      </c>
      <c r="AE493" s="7" t="str">
        <f t="shared" ca="1" si="117"/>
        <v>&lt; 4</v>
      </c>
      <c r="AF493" s="5">
        <v>26837</v>
      </c>
      <c r="AG493" s="8">
        <f t="shared" ca="1" si="112"/>
        <v>51.356164383561641</v>
      </c>
      <c r="AH493" s="7" t="str">
        <f t="shared" ca="1" si="113"/>
        <v>&gt;45&lt; 55</v>
      </c>
      <c r="AI493" s="9">
        <v>11778608</v>
      </c>
      <c r="AJ493" s="10" t="s">
        <v>79</v>
      </c>
      <c r="AK493" s="9" t="s">
        <v>1765</v>
      </c>
      <c r="AL493" s="5">
        <v>36461</v>
      </c>
      <c r="AM493" s="3" t="s">
        <v>64</v>
      </c>
      <c r="AN493" s="3" t="s">
        <v>94</v>
      </c>
      <c r="AQ493" s="11">
        <v>3</v>
      </c>
      <c r="AR493" s="11">
        <v>1</v>
      </c>
      <c r="AS493" s="12">
        <f t="shared" si="114"/>
        <v>44636.25</v>
      </c>
      <c r="AT493" s="11" t="s">
        <v>135</v>
      </c>
      <c r="AU493" s="9">
        <v>3.1930000000000001</v>
      </c>
      <c r="AV493" s="14">
        <v>17</v>
      </c>
      <c r="AW493" s="15" t="s">
        <v>169</v>
      </c>
      <c r="AX493" s="16" t="s">
        <v>1766</v>
      </c>
      <c r="AY493" s="14">
        <v>37</v>
      </c>
      <c r="AZ493" s="11" t="s">
        <v>171</v>
      </c>
      <c r="BA493" s="17" t="str">
        <f t="shared" si="115"/>
        <v>17001000000301468137</v>
      </c>
      <c r="BB493" s="26">
        <f t="shared" si="118"/>
        <v>20</v>
      </c>
      <c r="BC493" s="19" t="s">
        <v>1767</v>
      </c>
      <c r="BD493" s="20" t="s">
        <v>1616</v>
      </c>
      <c r="BE493">
        <v>203</v>
      </c>
      <c r="BF493" s="5"/>
      <c r="BG493" s="27">
        <v>98278091</v>
      </c>
      <c r="BH493" s="27">
        <v>24386931</v>
      </c>
      <c r="BI493" s="27"/>
      <c r="BJ493" t="s">
        <v>477</v>
      </c>
      <c r="BK493" s="11" t="str">
        <f t="shared" si="119"/>
        <v>A-</v>
      </c>
      <c r="BL493" s="11"/>
    </row>
    <row r="494" spans="1:64" x14ac:dyDescent="0.25">
      <c r="A494" s="3" t="s">
        <v>56</v>
      </c>
      <c r="B494" s="4">
        <v>493</v>
      </c>
      <c r="C494" s="3" t="s">
        <v>140</v>
      </c>
      <c r="D494" s="3" t="s">
        <v>7701</v>
      </c>
      <c r="E494" s="3" t="s">
        <v>7306</v>
      </c>
      <c r="F494" s="3"/>
      <c r="G494" s="3"/>
      <c r="H494" s="36"/>
      <c r="I494" s="3" t="s">
        <v>156</v>
      </c>
      <c r="J494" s="3" t="s">
        <v>157</v>
      </c>
      <c r="K494" s="3" t="s">
        <v>123</v>
      </c>
      <c r="L494" s="3" t="s">
        <v>77</v>
      </c>
      <c r="M494" s="3" t="s">
        <v>158</v>
      </c>
      <c r="N494" s="5">
        <v>44271</v>
      </c>
      <c r="O494" t="str">
        <f t="shared" ca="1" si="120"/>
        <v/>
      </c>
      <c r="P494" s="3">
        <f t="shared" ca="1" si="116"/>
        <v>-47</v>
      </c>
      <c r="Q494" s="5"/>
      <c r="R494" s="3"/>
      <c r="S494" s="3"/>
      <c r="T494" s="6" t="s">
        <v>131</v>
      </c>
      <c r="U494" s="3" t="str">
        <f t="shared" si="107"/>
        <v>Contractuel</v>
      </c>
      <c r="V494" s="5">
        <v>45505</v>
      </c>
      <c r="W494" s="5">
        <f>VLOOKUP(B494,[1]base!$A:$V,22,0)</f>
        <v>45535</v>
      </c>
      <c r="X494" s="5"/>
      <c r="Y494" s="5"/>
      <c r="Z494" s="5">
        <v>44271</v>
      </c>
      <c r="AA494" s="3">
        <f t="shared" si="108"/>
        <v>3</v>
      </c>
      <c r="AB494" s="3">
        <f t="shared" si="109"/>
        <v>2021</v>
      </c>
      <c r="AC494" s="3">
        <f t="shared" si="110"/>
        <v>2025</v>
      </c>
      <c r="AD494" s="7">
        <f t="shared" ca="1" si="111"/>
        <v>3.5861111111111112</v>
      </c>
      <c r="AE494" s="7" t="str">
        <f t="shared" ca="1" si="117"/>
        <v>&lt; 4</v>
      </c>
      <c r="AF494" s="5">
        <v>28598</v>
      </c>
      <c r="AG494" s="8">
        <f t="shared" ca="1" si="112"/>
        <v>46.531506849315072</v>
      </c>
      <c r="AH494" s="7" t="str">
        <f t="shared" ca="1" si="113"/>
        <v>&gt;45&lt; 55</v>
      </c>
      <c r="AI494" s="9">
        <v>11781980</v>
      </c>
      <c r="AJ494" s="10" t="s">
        <v>102</v>
      </c>
      <c r="AK494" s="9" t="s">
        <v>1768</v>
      </c>
      <c r="AL494" s="5">
        <v>36138</v>
      </c>
      <c r="AM494" s="3" t="s">
        <v>93</v>
      </c>
      <c r="AN494" s="3" t="s">
        <v>65</v>
      </c>
      <c r="AO494">
        <v>3</v>
      </c>
      <c r="AQ494">
        <v>3</v>
      </c>
      <c r="AR494" s="11">
        <v>3</v>
      </c>
      <c r="AS494" s="12">
        <f t="shared" si="114"/>
        <v>45366.75</v>
      </c>
      <c r="AT494" s="11" t="s">
        <v>135</v>
      </c>
      <c r="AU494" s="9">
        <v>3.3210000000000002</v>
      </c>
      <c r="AV494" s="14" t="s">
        <v>348</v>
      </c>
      <c r="AW494" s="15" t="s">
        <v>349</v>
      </c>
      <c r="AX494" s="16" t="s">
        <v>1769</v>
      </c>
      <c r="AY494" s="14" t="s">
        <v>1638</v>
      </c>
      <c r="AZ494" s="11" t="s">
        <v>352</v>
      </c>
      <c r="BA494" s="17" t="str">
        <f t="shared" si="115"/>
        <v>12406000013311460315</v>
      </c>
      <c r="BB494" s="26">
        <f t="shared" si="118"/>
        <v>20</v>
      </c>
      <c r="BC494" s="19" t="s">
        <v>1770</v>
      </c>
      <c r="BD494" s="20" t="s">
        <v>1616</v>
      </c>
      <c r="BE494">
        <v>1095</v>
      </c>
      <c r="BF494" s="5"/>
      <c r="BG494" s="27">
        <v>21597841</v>
      </c>
      <c r="BH494" s="27">
        <v>20963728</v>
      </c>
      <c r="BI494" s="27"/>
      <c r="BJ494" t="s">
        <v>477</v>
      </c>
      <c r="BK494" s="11" t="str">
        <f t="shared" si="119"/>
        <v>A-</v>
      </c>
      <c r="BL494" s="11" t="s">
        <v>235</v>
      </c>
    </row>
    <row r="495" spans="1:64" x14ac:dyDescent="0.25">
      <c r="A495" s="3" t="s">
        <v>74</v>
      </c>
      <c r="B495" s="4">
        <v>494</v>
      </c>
      <c r="C495" s="3" t="s">
        <v>140</v>
      </c>
      <c r="D495" s="3" t="s">
        <v>7319</v>
      </c>
      <c r="E495" s="3" t="s">
        <v>7467</v>
      </c>
      <c r="F495" s="3"/>
      <c r="G495" s="3"/>
      <c r="H495" s="3"/>
      <c r="I495" s="3" t="s">
        <v>227</v>
      </c>
      <c r="J495" s="3" t="s">
        <v>228</v>
      </c>
      <c r="K495" s="3" t="s">
        <v>123</v>
      </c>
      <c r="L495" s="3" t="s">
        <v>77</v>
      </c>
      <c r="M495" s="3" t="s">
        <v>158</v>
      </c>
      <c r="N495" s="5">
        <v>44271</v>
      </c>
      <c r="O495" t="str">
        <f t="shared" ca="1" si="120"/>
        <v/>
      </c>
      <c r="P495" s="3">
        <f t="shared" ca="1" si="116"/>
        <v>-47</v>
      </c>
      <c r="Q495" s="5">
        <v>45538</v>
      </c>
      <c r="R495" s="3" t="s">
        <v>1771</v>
      </c>
      <c r="S495" s="3"/>
      <c r="T495" s="6" t="s">
        <v>131</v>
      </c>
      <c r="U495" s="3" t="str">
        <f t="shared" si="107"/>
        <v>Contractuel</v>
      </c>
      <c r="V495" s="5">
        <v>45505</v>
      </c>
      <c r="W495" s="5">
        <f>VLOOKUP(B495,[1]base!$A:$V,22,0)</f>
        <v>45535</v>
      </c>
      <c r="X495" s="5"/>
      <c r="Y495" s="5"/>
      <c r="Z495" s="5">
        <v>44271</v>
      </c>
      <c r="AA495" s="3">
        <f t="shared" si="108"/>
        <v>3</v>
      </c>
      <c r="AB495" s="3">
        <f t="shared" si="109"/>
        <v>2021</v>
      </c>
      <c r="AC495" s="3">
        <f t="shared" si="110"/>
        <v>2025</v>
      </c>
      <c r="AD495" s="7">
        <f t="shared" ca="1" si="111"/>
        <v>3.5861111111111112</v>
      </c>
      <c r="AE495" s="7" t="str">
        <f t="shared" ca="1" si="117"/>
        <v>&lt; 4</v>
      </c>
      <c r="AF495" s="5">
        <v>30550</v>
      </c>
      <c r="AG495" s="8">
        <f t="shared" ca="1" si="112"/>
        <v>41.183561643835617</v>
      </c>
      <c r="AH495" s="7" t="str">
        <f t="shared" ca="1" si="113"/>
        <v>&gt;35&lt; 45</v>
      </c>
      <c r="AI495" s="9">
        <v>12498358</v>
      </c>
      <c r="AJ495" s="37" t="s">
        <v>179</v>
      </c>
      <c r="AK495" s="9" t="s">
        <v>1772</v>
      </c>
      <c r="AL495" s="5">
        <v>37582</v>
      </c>
      <c r="AM495" s="3" t="s">
        <v>93</v>
      </c>
      <c r="AN495" s="3" t="s">
        <v>65</v>
      </c>
      <c r="AO495">
        <v>2</v>
      </c>
      <c r="AQ495">
        <v>3</v>
      </c>
      <c r="AR495" s="11">
        <v>3</v>
      </c>
      <c r="AS495" s="12">
        <f t="shared" si="114"/>
        <v>45366.75</v>
      </c>
      <c r="AT495" s="11" t="s">
        <v>135</v>
      </c>
      <c r="AU495" s="9">
        <v>3.3210000000000002</v>
      </c>
      <c r="AV495" s="14" t="s">
        <v>91</v>
      </c>
      <c r="AW495" s="15" t="s">
        <v>469</v>
      </c>
      <c r="AX495" s="16" t="s">
        <v>1773</v>
      </c>
      <c r="AY495" s="14" t="s">
        <v>1774</v>
      </c>
      <c r="AZ495" s="11" t="s">
        <v>191</v>
      </c>
      <c r="BA495" s="17" t="str">
        <f t="shared" si="115"/>
        <v>05046000114501688279</v>
      </c>
      <c r="BB495" s="26">
        <f t="shared" si="118"/>
        <v>20</v>
      </c>
      <c r="BC495" s="19" t="s">
        <v>1775</v>
      </c>
      <c r="BD495" s="20" t="s">
        <v>100</v>
      </c>
      <c r="BE495">
        <v>2051</v>
      </c>
      <c r="BF495" s="5">
        <v>45212</v>
      </c>
      <c r="BG495" s="27">
        <v>50150843</v>
      </c>
      <c r="BH495" s="27">
        <v>58920255</v>
      </c>
      <c r="BI495" s="27"/>
      <c r="BJ495" t="s">
        <v>566</v>
      </c>
      <c r="BK495" s="11" t="str">
        <f t="shared" si="119"/>
        <v>B-</v>
      </c>
      <c r="BL495" s="11" t="s">
        <v>245</v>
      </c>
    </row>
    <row r="496" spans="1:64" x14ac:dyDescent="0.25">
      <c r="A496" s="3" t="s">
        <v>74</v>
      </c>
      <c r="B496" s="4">
        <v>495</v>
      </c>
      <c r="C496" s="3" t="s">
        <v>57</v>
      </c>
      <c r="D496" s="3" t="s">
        <v>7702</v>
      </c>
      <c r="E496" s="3" t="s">
        <v>7703</v>
      </c>
      <c r="F496" s="3"/>
      <c r="G496" s="3"/>
      <c r="H496" s="3"/>
      <c r="I496" s="3" t="s">
        <v>561</v>
      </c>
      <c r="J496" s="3" t="s">
        <v>157</v>
      </c>
      <c r="K496" s="3" t="s">
        <v>76</v>
      </c>
      <c r="L496" s="3" t="s">
        <v>77</v>
      </c>
      <c r="M496" s="3" t="s">
        <v>426</v>
      </c>
      <c r="N496" s="5">
        <v>44271</v>
      </c>
      <c r="O496" t="str">
        <f t="shared" ca="1" si="120"/>
        <v/>
      </c>
      <c r="P496" s="3">
        <f t="shared" ca="1" si="116"/>
        <v>-78</v>
      </c>
      <c r="Q496" s="5">
        <v>45504</v>
      </c>
      <c r="R496" s="3" t="s">
        <v>719</v>
      </c>
      <c r="S496" s="3" t="s">
        <v>1776</v>
      </c>
      <c r="T496" s="6" t="s">
        <v>131</v>
      </c>
      <c r="U496" s="3" t="str">
        <f t="shared" si="107"/>
        <v>Contractuel</v>
      </c>
      <c r="V496" s="5">
        <v>45474</v>
      </c>
      <c r="W496" s="5">
        <v>45504</v>
      </c>
      <c r="X496" s="5"/>
      <c r="Y496" s="5"/>
      <c r="Z496" s="5">
        <v>44271</v>
      </c>
      <c r="AA496" s="3">
        <f t="shared" si="108"/>
        <v>3</v>
      </c>
      <c r="AB496" s="3">
        <f t="shared" si="109"/>
        <v>2021</v>
      </c>
      <c r="AC496" s="3">
        <f t="shared" si="110"/>
        <v>2025</v>
      </c>
      <c r="AD496" s="7">
        <f t="shared" ca="1" si="111"/>
        <v>3.5861111111111112</v>
      </c>
      <c r="AE496" s="7" t="str">
        <f t="shared" ca="1" si="117"/>
        <v>&lt; 4</v>
      </c>
      <c r="AF496" s="5">
        <v>35195</v>
      </c>
      <c r="AG496" s="8">
        <f t="shared" ca="1" si="112"/>
        <v>28.457534246575342</v>
      </c>
      <c r="AH496" s="7" t="str">
        <f t="shared" ca="1" si="113"/>
        <v>&gt;25&lt; 35</v>
      </c>
      <c r="AI496" s="9">
        <v>17120802</v>
      </c>
      <c r="AJ496" s="10" t="s">
        <v>126</v>
      </c>
      <c r="AK496" s="9">
        <v>13007009</v>
      </c>
      <c r="AL496" s="5">
        <v>41537</v>
      </c>
      <c r="AM496" s="3" t="s">
        <v>64</v>
      </c>
      <c r="AN496" s="3" t="s">
        <v>94</v>
      </c>
      <c r="AQ496">
        <v>3</v>
      </c>
      <c r="AR496" s="11">
        <v>3</v>
      </c>
      <c r="AS496" s="12">
        <f t="shared" si="114"/>
        <v>45366.75</v>
      </c>
      <c r="AT496" s="11" t="s">
        <v>135</v>
      </c>
      <c r="AU496" s="9">
        <v>3.3210000000000002</v>
      </c>
      <c r="AV496" s="14" t="s">
        <v>161</v>
      </c>
      <c r="AW496" s="15" t="s">
        <v>703</v>
      </c>
      <c r="AX496" s="16" t="s">
        <v>1777</v>
      </c>
      <c r="AY496" s="14" t="s">
        <v>102</v>
      </c>
      <c r="AZ496" s="11" t="s">
        <v>164</v>
      </c>
      <c r="BA496" s="17" t="str">
        <f t="shared" si="115"/>
        <v>25135000000086758006</v>
      </c>
      <c r="BB496" s="26">
        <f t="shared" si="118"/>
        <v>20</v>
      </c>
      <c r="BC496" s="19" t="s">
        <v>1778</v>
      </c>
      <c r="BD496" s="20" t="s">
        <v>1616</v>
      </c>
      <c r="BE496">
        <v>2052</v>
      </c>
      <c r="BF496" s="5"/>
      <c r="BG496" s="27">
        <v>21271595</v>
      </c>
      <c r="BH496" s="27">
        <v>29002185</v>
      </c>
      <c r="BI496" s="27"/>
      <c r="BJ496" t="s">
        <v>366</v>
      </c>
      <c r="BK496" s="11" t="str">
        <f t="shared" si="119"/>
        <v>A-</v>
      </c>
      <c r="BL496" s="11" t="s">
        <v>235</v>
      </c>
    </row>
    <row r="497" spans="1:64" x14ac:dyDescent="0.25">
      <c r="A497" s="3" t="s">
        <v>74</v>
      </c>
      <c r="B497" s="4">
        <v>496</v>
      </c>
      <c r="C497" s="3" t="s">
        <v>140</v>
      </c>
      <c r="D497" s="3" t="s">
        <v>7264</v>
      </c>
      <c r="E497" s="3" t="s">
        <v>7281</v>
      </c>
      <c r="F497" s="3"/>
      <c r="G497" s="3"/>
      <c r="H497" s="3"/>
      <c r="I497" s="3" t="s">
        <v>561</v>
      </c>
      <c r="J497" s="3" t="s">
        <v>157</v>
      </c>
      <c r="K497" s="3" t="s">
        <v>123</v>
      </c>
      <c r="L497" s="3" t="s">
        <v>77</v>
      </c>
      <c r="M497" s="3" t="s">
        <v>158</v>
      </c>
      <c r="N497" s="5">
        <v>44271</v>
      </c>
      <c r="O497" t="str">
        <f t="shared" ca="1" si="120"/>
        <v/>
      </c>
      <c r="P497" s="3">
        <f t="shared" ca="1" si="116"/>
        <v>-597</v>
      </c>
      <c r="Q497" s="5">
        <v>44927</v>
      </c>
      <c r="R497" s="3" t="s">
        <v>133</v>
      </c>
      <c r="S497" s="3"/>
      <c r="T497" s="6" t="s">
        <v>131</v>
      </c>
      <c r="U497" s="3" t="str">
        <f t="shared" si="107"/>
        <v>Contractuel</v>
      </c>
      <c r="V497" s="5">
        <v>44927</v>
      </c>
      <c r="W497" s="5">
        <v>44985</v>
      </c>
      <c r="X497" s="5"/>
      <c r="Y497" s="5"/>
      <c r="Z497" s="5">
        <v>44271</v>
      </c>
      <c r="AA497" s="3">
        <f t="shared" si="108"/>
        <v>3</v>
      </c>
      <c r="AB497" s="3">
        <f t="shared" si="109"/>
        <v>2021</v>
      </c>
      <c r="AC497" s="3">
        <f t="shared" si="110"/>
        <v>2025</v>
      </c>
      <c r="AD497" s="7">
        <f t="shared" ca="1" si="111"/>
        <v>3.5861111111111112</v>
      </c>
      <c r="AE497" s="7" t="str">
        <f t="shared" ca="1" si="117"/>
        <v>&lt; 4</v>
      </c>
      <c r="AF497" s="5">
        <v>34750</v>
      </c>
      <c r="AG497" s="8">
        <f t="shared" ca="1" si="112"/>
        <v>29.676712328767124</v>
      </c>
      <c r="AH497" s="7" t="str">
        <f t="shared" ca="1" si="113"/>
        <v>&gt;25&lt; 35</v>
      </c>
      <c r="AI497" s="9">
        <v>17461385</v>
      </c>
      <c r="AJ497" s="37" t="s">
        <v>179</v>
      </c>
      <c r="AK497" s="9">
        <v>13003518</v>
      </c>
      <c r="AL497" s="5">
        <v>41342</v>
      </c>
      <c r="AM497" s="3" t="s">
        <v>93</v>
      </c>
      <c r="AN497" s="3" t="s">
        <v>65</v>
      </c>
      <c r="AQ497" s="11">
        <v>3</v>
      </c>
      <c r="AR497" s="11">
        <v>2</v>
      </c>
      <c r="AS497" s="12">
        <f t="shared" si="114"/>
        <v>45001.5</v>
      </c>
      <c r="AT497" s="11" t="s">
        <v>135</v>
      </c>
      <c r="AU497" s="9">
        <v>3.3159999999999998</v>
      </c>
      <c r="AV497" s="14" t="s">
        <v>126</v>
      </c>
      <c r="AW497" s="15" t="s">
        <v>854</v>
      </c>
      <c r="AX497" s="16" t="s">
        <v>1779</v>
      </c>
      <c r="AY497" s="14" t="s">
        <v>870</v>
      </c>
      <c r="AZ497" s="11" t="s">
        <v>145</v>
      </c>
      <c r="BA497" s="17" t="str">
        <f t="shared" si="115"/>
        <v>07043010110552478624</v>
      </c>
      <c r="BB497" s="26">
        <f t="shared" si="118"/>
        <v>20</v>
      </c>
      <c r="BC497" s="19" t="s">
        <v>1780</v>
      </c>
      <c r="BD497" s="20" t="s">
        <v>233</v>
      </c>
      <c r="BF497" s="5"/>
      <c r="BG497" s="27">
        <v>54421274</v>
      </c>
      <c r="BH497" s="27">
        <v>54472429</v>
      </c>
      <c r="BI497" s="27"/>
      <c r="BJ497" t="s">
        <v>244</v>
      </c>
      <c r="BK497" s="11" t="str">
        <f t="shared" si="119"/>
        <v>A-</v>
      </c>
      <c r="BL497" s="11"/>
    </row>
    <row r="498" spans="1:64" x14ac:dyDescent="0.25">
      <c r="A498" s="3" t="s">
        <v>74</v>
      </c>
      <c r="B498" s="4">
        <v>497</v>
      </c>
      <c r="C498" s="3" t="s">
        <v>87</v>
      </c>
      <c r="D498" s="3" t="s">
        <v>7704</v>
      </c>
      <c r="E498" s="3" t="s">
        <v>7705</v>
      </c>
      <c r="F498" s="3"/>
      <c r="G498" s="3"/>
      <c r="H498" s="3"/>
      <c r="I498" s="3"/>
      <c r="J498" s="3" t="s">
        <v>228</v>
      </c>
      <c r="K498" s="3" t="s">
        <v>123</v>
      </c>
      <c r="L498" s="3" t="s">
        <v>77</v>
      </c>
      <c r="M498" s="3" t="s">
        <v>158</v>
      </c>
      <c r="N498" s="5">
        <v>44271</v>
      </c>
      <c r="O498" t="str">
        <f t="shared" ca="1" si="120"/>
        <v/>
      </c>
      <c r="P498" s="3">
        <f t="shared" ca="1" si="116"/>
        <v>-1205</v>
      </c>
      <c r="Q498" s="5">
        <v>44320</v>
      </c>
      <c r="R498" s="3" t="s">
        <v>133</v>
      </c>
      <c r="S498" s="3"/>
      <c r="T498" s="6" t="s">
        <v>131</v>
      </c>
      <c r="U498" s="3" t="str">
        <f t="shared" si="107"/>
        <v>Contractuel</v>
      </c>
      <c r="V498" s="5">
        <v>44317</v>
      </c>
      <c r="W498" s="5">
        <v>44377</v>
      </c>
      <c r="X498" s="5"/>
      <c r="Y498" s="5"/>
      <c r="Z498" s="5">
        <v>44271</v>
      </c>
      <c r="AA498" s="3">
        <f t="shared" si="108"/>
        <v>3</v>
      </c>
      <c r="AB498" s="3">
        <f t="shared" si="109"/>
        <v>2021</v>
      </c>
      <c r="AC498" s="3">
        <f t="shared" si="110"/>
        <v>2025</v>
      </c>
      <c r="AD498" s="7">
        <f t="shared" ca="1" si="111"/>
        <v>3.5861111111111112</v>
      </c>
      <c r="AE498" s="7" t="str">
        <f t="shared" ca="1" si="117"/>
        <v>&lt; 4</v>
      </c>
      <c r="AF498" s="5">
        <v>33239</v>
      </c>
      <c r="AG498" s="8">
        <f t="shared" ca="1" si="112"/>
        <v>33.816438356164383</v>
      </c>
      <c r="AH498" s="7" t="str">
        <f t="shared" ca="1" si="113"/>
        <v>&gt;25&lt; 35</v>
      </c>
      <c r="AI498" s="9">
        <v>16277613</v>
      </c>
      <c r="AJ498" s="10" t="s">
        <v>91</v>
      </c>
      <c r="AK498" s="9" t="s">
        <v>1781</v>
      </c>
      <c r="AL498" s="5">
        <v>41270</v>
      </c>
      <c r="AM498" s="3" t="s">
        <v>93</v>
      </c>
      <c r="AN498" s="3" t="s">
        <v>94</v>
      </c>
      <c r="AQ498" s="11">
        <v>3</v>
      </c>
      <c r="AR498" s="11">
        <v>1</v>
      </c>
      <c r="AS498" s="12">
        <f t="shared" si="114"/>
        <v>44636.25</v>
      </c>
      <c r="AT498" s="11" t="s">
        <v>135</v>
      </c>
      <c r="AU498" s="9">
        <v>3.1930000000000001</v>
      </c>
      <c r="AV498" s="14" t="s">
        <v>67</v>
      </c>
      <c r="AW498" s="15">
        <v>10500</v>
      </c>
      <c r="AX498" s="16" t="s">
        <v>1782</v>
      </c>
      <c r="AY498" s="14">
        <v>58</v>
      </c>
      <c r="AZ498" s="11" t="s">
        <v>71</v>
      </c>
      <c r="BA498" s="17" t="str">
        <f t="shared" si="115"/>
        <v>08105000754009409258</v>
      </c>
      <c r="BB498" s="26">
        <f t="shared" si="118"/>
        <v>20</v>
      </c>
      <c r="BC498" s="19" t="s">
        <v>1783</v>
      </c>
      <c r="BD498" s="20" t="s">
        <v>347</v>
      </c>
      <c r="BE498">
        <v>1145</v>
      </c>
      <c r="BF498" s="5"/>
      <c r="BG498" s="27">
        <v>23781180</v>
      </c>
      <c r="BH498" s="27">
        <v>99552744</v>
      </c>
      <c r="BI498" s="27"/>
      <c r="BJ498" t="s">
        <v>347</v>
      </c>
      <c r="BK498" s="11" t="str">
        <f t="shared" si="119"/>
        <v>B-</v>
      </c>
      <c r="BL498" s="11"/>
    </row>
    <row r="499" spans="1:64" x14ac:dyDescent="0.25">
      <c r="A499" s="3" t="s">
        <v>74</v>
      </c>
      <c r="B499" s="4">
        <v>498</v>
      </c>
      <c r="C499" s="3" t="s">
        <v>140</v>
      </c>
      <c r="D499" s="3" t="s">
        <v>7706</v>
      </c>
      <c r="E499" s="3" t="s">
        <v>7565</v>
      </c>
      <c r="F499" s="3"/>
      <c r="G499" s="3"/>
      <c r="H499" s="3"/>
      <c r="I499" s="3"/>
      <c r="J499" s="3" t="s">
        <v>228</v>
      </c>
      <c r="K499" s="3" t="s">
        <v>123</v>
      </c>
      <c r="L499" s="3" t="s">
        <v>77</v>
      </c>
      <c r="M499" s="3" t="s">
        <v>158</v>
      </c>
      <c r="N499" s="5">
        <v>44271</v>
      </c>
      <c r="O499" t="str">
        <f t="shared" ca="1" si="120"/>
        <v/>
      </c>
      <c r="P499" s="3">
        <f t="shared" ca="1" si="116"/>
        <v>-1266</v>
      </c>
      <c r="Q499" s="5">
        <v>44299</v>
      </c>
      <c r="R499" s="3" t="s">
        <v>133</v>
      </c>
      <c r="S499" s="3"/>
      <c r="T499" s="6" t="s">
        <v>131</v>
      </c>
      <c r="U499" s="3" t="str">
        <f t="shared" si="107"/>
        <v>Contractuel</v>
      </c>
      <c r="V499" s="5">
        <v>44271</v>
      </c>
      <c r="W499" s="5">
        <v>44316</v>
      </c>
      <c r="X499" s="5"/>
      <c r="Y499" s="5"/>
      <c r="Z499" s="5">
        <v>44271</v>
      </c>
      <c r="AA499" s="3">
        <f t="shared" si="108"/>
        <v>3</v>
      </c>
      <c r="AB499" s="3">
        <f t="shared" si="109"/>
        <v>2021</v>
      </c>
      <c r="AC499" s="3">
        <f t="shared" si="110"/>
        <v>2025</v>
      </c>
      <c r="AD499" s="7">
        <f t="shared" ca="1" si="111"/>
        <v>3.5861111111111112</v>
      </c>
      <c r="AE499" s="7" t="str">
        <f t="shared" ca="1" si="117"/>
        <v>&lt; 4</v>
      </c>
      <c r="AF499" s="5">
        <v>28125</v>
      </c>
      <c r="AG499" s="8">
        <f t="shared" ca="1" si="112"/>
        <v>47.827397260273976</v>
      </c>
      <c r="AH499" s="7" t="str">
        <f t="shared" ca="1" si="113"/>
        <v>&gt;45&lt; 55</v>
      </c>
      <c r="AI499" s="9">
        <v>11804637</v>
      </c>
      <c r="AJ499" s="10" t="s">
        <v>70</v>
      </c>
      <c r="AK499" s="9" t="s">
        <v>1784</v>
      </c>
      <c r="AL499" s="5">
        <v>36649</v>
      </c>
      <c r="AM499" s="3" t="s">
        <v>93</v>
      </c>
      <c r="AN499" s="3" t="s">
        <v>65</v>
      </c>
      <c r="AO499">
        <v>1</v>
      </c>
      <c r="AQ499" s="11">
        <v>3</v>
      </c>
      <c r="AR499" s="11">
        <v>1</v>
      </c>
      <c r="AS499" s="12">
        <f t="shared" si="114"/>
        <v>44636.25</v>
      </c>
      <c r="AT499" s="11" t="s">
        <v>135</v>
      </c>
      <c r="AU499" s="9">
        <v>3.1930000000000001</v>
      </c>
      <c r="AV499" s="14">
        <v>17</v>
      </c>
      <c r="AW499" s="15" t="s">
        <v>169</v>
      </c>
      <c r="AX499" s="16" t="s">
        <v>1785</v>
      </c>
      <c r="AY499" s="14" t="s">
        <v>67</v>
      </c>
      <c r="AZ499" s="11" t="s">
        <v>171</v>
      </c>
      <c r="BA499" s="17" t="str">
        <f t="shared" si="115"/>
        <v>17001000000301559608</v>
      </c>
      <c r="BB499" s="26">
        <f t="shared" si="118"/>
        <v>20</v>
      </c>
      <c r="BC499" s="19" t="s">
        <v>1786</v>
      </c>
      <c r="BD499" s="20" t="s">
        <v>100</v>
      </c>
      <c r="BE499">
        <v>2051</v>
      </c>
      <c r="BF499" s="5"/>
      <c r="BG499" s="27">
        <v>21036353</v>
      </c>
      <c r="BH499" s="27">
        <v>50989602</v>
      </c>
      <c r="BI499" s="27"/>
      <c r="BJ499" t="s">
        <v>566</v>
      </c>
      <c r="BK499" s="11" t="str">
        <f t="shared" si="119"/>
        <v>B-</v>
      </c>
      <c r="BL499" s="11"/>
    </row>
    <row r="500" spans="1:64" x14ac:dyDescent="0.25">
      <c r="A500" s="63" t="s">
        <v>74</v>
      </c>
      <c r="B500" s="64">
        <v>499</v>
      </c>
      <c r="C500" s="63" t="s">
        <v>140</v>
      </c>
      <c r="D500" s="63" t="s">
        <v>7707</v>
      </c>
      <c r="E500" s="63" t="s">
        <v>7708</v>
      </c>
      <c r="F500" s="63"/>
      <c r="G500" s="63"/>
      <c r="H500" s="63"/>
      <c r="I500" s="63" t="s">
        <v>156</v>
      </c>
      <c r="J500" s="63" t="s">
        <v>157</v>
      </c>
      <c r="K500" s="63" t="s">
        <v>123</v>
      </c>
      <c r="L500" s="63" t="s">
        <v>77</v>
      </c>
      <c r="M500" s="63" t="s">
        <v>158</v>
      </c>
      <c r="N500" s="48">
        <v>44271</v>
      </c>
      <c r="O500" s="65" t="str">
        <f t="shared" ca="1" si="120"/>
        <v/>
      </c>
      <c r="P500" s="3">
        <f t="shared" ca="1" si="116"/>
        <v>-139</v>
      </c>
      <c r="Q500" s="48">
        <v>45394</v>
      </c>
      <c r="R500" s="63" t="s">
        <v>1728</v>
      </c>
      <c r="S500" s="63" t="s">
        <v>1787</v>
      </c>
      <c r="T500" s="63" t="s">
        <v>131</v>
      </c>
      <c r="U500" s="3" t="str">
        <f t="shared" si="107"/>
        <v>Contractuel</v>
      </c>
      <c r="V500" s="5">
        <v>45352</v>
      </c>
      <c r="W500" s="5">
        <v>45443</v>
      </c>
      <c r="X500" s="48"/>
      <c r="Y500" s="48"/>
      <c r="Z500" s="48">
        <v>44271</v>
      </c>
      <c r="AA500" s="3">
        <f t="shared" si="108"/>
        <v>3</v>
      </c>
      <c r="AB500" s="63">
        <f t="shared" si="109"/>
        <v>2021</v>
      </c>
      <c r="AC500" s="63">
        <f t="shared" si="110"/>
        <v>2025</v>
      </c>
      <c r="AD500" s="7">
        <f t="shared" ca="1" si="111"/>
        <v>3.5861111111111112</v>
      </c>
      <c r="AE500" s="7" t="str">
        <f t="shared" ca="1" si="117"/>
        <v>&lt; 4</v>
      </c>
      <c r="AF500" s="48">
        <v>27560</v>
      </c>
      <c r="AG500" s="8">
        <f t="shared" ca="1" si="112"/>
        <v>49.375342465753427</v>
      </c>
      <c r="AH500" s="7" t="str">
        <f t="shared" ca="1" si="113"/>
        <v>&gt;45&lt; 55</v>
      </c>
      <c r="AI500" s="66">
        <v>11577053</v>
      </c>
      <c r="AJ500" s="37" t="s">
        <v>179</v>
      </c>
      <c r="AK500" s="66" t="s">
        <v>1788</v>
      </c>
      <c r="AL500" s="48">
        <v>41179</v>
      </c>
      <c r="AM500" s="63" t="s">
        <v>93</v>
      </c>
      <c r="AN500" s="63" t="s">
        <v>65</v>
      </c>
      <c r="AO500" s="65">
        <v>3</v>
      </c>
      <c r="AP500" s="65"/>
      <c r="AQ500" s="67">
        <v>3</v>
      </c>
      <c r="AR500" s="67">
        <v>3</v>
      </c>
      <c r="AS500" s="12">
        <f t="shared" si="114"/>
        <v>45366.75</v>
      </c>
      <c r="AT500" s="67" t="s">
        <v>135</v>
      </c>
      <c r="AU500" s="66">
        <v>3.3210000000000002</v>
      </c>
      <c r="AV500" s="68" t="s">
        <v>195</v>
      </c>
      <c r="AW500" s="69" t="s">
        <v>169</v>
      </c>
      <c r="AX500" s="70" t="s">
        <v>1789</v>
      </c>
      <c r="AY500" s="68" t="s">
        <v>519</v>
      </c>
      <c r="AZ500" s="67" t="s">
        <v>171</v>
      </c>
      <c r="BA500" s="71" t="str">
        <f t="shared" si="115"/>
        <v>17001000000121713266</v>
      </c>
      <c r="BB500" s="26">
        <f t="shared" si="118"/>
        <v>20</v>
      </c>
      <c r="BC500" s="72" t="s">
        <v>1790</v>
      </c>
      <c r="BD500" s="67" t="s">
        <v>1408</v>
      </c>
      <c r="BE500" s="65">
        <v>2010</v>
      </c>
      <c r="BF500" s="48"/>
      <c r="BG500" s="73">
        <v>95745137</v>
      </c>
      <c r="BH500" s="73">
        <v>22263107</v>
      </c>
      <c r="BI500" s="73"/>
      <c r="BJ500" s="65" t="s">
        <v>244</v>
      </c>
      <c r="BK500" s="67" t="str">
        <f t="shared" si="119"/>
        <v>A-</v>
      </c>
      <c r="BL500" s="67" t="s">
        <v>473</v>
      </c>
    </row>
    <row r="501" spans="1:64" x14ac:dyDescent="0.25">
      <c r="A501" s="3" t="s">
        <v>74</v>
      </c>
      <c r="B501" s="4">
        <v>500</v>
      </c>
      <c r="C501" s="3" t="s">
        <v>87</v>
      </c>
      <c r="D501" s="3" t="s">
        <v>7709</v>
      </c>
      <c r="E501" s="3" t="s">
        <v>7231</v>
      </c>
      <c r="F501" s="3"/>
      <c r="G501" s="3"/>
      <c r="H501" s="3"/>
      <c r="I501" s="3"/>
      <c r="J501" s="3" t="s">
        <v>157</v>
      </c>
      <c r="K501" s="3" t="s">
        <v>123</v>
      </c>
      <c r="L501" s="3" t="s">
        <v>77</v>
      </c>
      <c r="M501" s="3" t="s">
        <v>158</v>
      </c>
      <c r="N501" s="5">
        <v>44271</v>
      </c>
      <c r="O501" t="str">
        <f t="shared" ca="1" si="120"/>
        <v/>
      </c>
      <c r="P501" s="3">
        <f t="shared" ca="1" si="116"/>
        <v>-1021</v>
      </c>
      <c r="Q501" s="5">
        <v>44532</v>
      </c>
      <c r="R501" s="3" t="s">
        <v>1791</v>
      </c>
      <c r="S501" s="3"/>
      <c r="T501" s="6" t="s">
        <v>131</v>
      </c>
      <c r="U501" s="3" t="str">
        <f t="shared" si="107"/>
        <v>Contractuel</v>
      </c>
      <c r="V501" s="5">
        <v>44501</v>
      </c>
      <c r="W501" s="5">
        <v>44561</v>
      </c>
      <c r="X501" s="5"/>
      <c r="Y501" s="5"/>
      <c r="Z501" s="5">
        <v>44271</v>
      </c>
      <c r="AA501" s="3">
        <f t="shared" si="108"/>
        <v>3</v>
      </c>
      <c r="AB501" s="3">
        <f t="shared" si="109"/>
        <v>2021</v>
      </c>
      <c r="AC501" s="3">
        <f t="shared" si="110"/>
        <v>2025</v>
      </c>
      <c r="AD501" s="7">
        <f t="shared" ca="1" si="111"/>
        <v>3.5861111111111112</v>
      </c>
      <c r="AE501" s="7" t="str">
        <f t="shared" ca="1" si="117"/>
        <v>&lt; 4</v>
      </c>
      <c r="AF501" s="5">
        <v>30225</v>
      </c>
      <c r="AG501" s="8">
        <f t="shared" ca="1" si="112"/>
        <v>42.073972602739723</v>
      </c>
      <c r="AH501" s="7" t="str">
        <f t="shared" ca="1" si="113"/>
        <v>&gt;35&lt; 45</v>
      </c>
      <c r="AI501" s="9">
        <v>12878209</v>
      </c>
      <c r="AJ501" s="10" t="s">
        <v>79</v>
      </c>
      <c r="AK501" s="9" t="s">
        <v>1792</v>
      </c>
      <c r="AL501" s="5">
        <v>37571</v>
      </c>
      <c r="AM501" s="3" t="s">
        <v>93</v>
      </c>
      <c r="AN501" s="3" t="s">
        <v>94</v>
      </c>
      <c r="AQ501" s="11">
        <v>3</v>
      </c>
      <c r="AR501" s="11">
        <v>1</v>
      </c>
      <c r="AS501" s="12">
        <f t="shared" si="114"/>
        <v>44636.25</v>
      </c>
      <c r="AT501" s="11" t="s">
        <v>135</v>
      </c>
      <c r="AU501" s="9">
        <v>3.1930000000000001</v>
      </c>
      <c r="AV501" s="14">
        <v>17</v>
      </c>
      <c r="AW501" s="15" t="s">
        <v>1449</v>
      </c>
      <c r="AX501" s="16" t="s">
        <v>1793</v>
      </c>
      <c r="AY501" s="14">
        <v>78</v>
      </c>
      <c r="AZ501" s="11" t="s">
        <v>171</v>
      </c>
      <c r="BA501" s="17" t="str">
        <f t="shared" si="115"/>
        <v>17002000000131595678</v>
      </c>
      <c r="BB501" s="26">
        <f t="shared" si="118"/>
        <v>20</v>
      </c>
      <c r="BC501" s="19" t="s">
        <v>1794</v>
      </c>
      <c r="BD501" s="20" t="s">
        <v>315</v>
      </c>
      <c r="BF501" s="5"/>
      <c r="BG501" s="27">
        <v>24336318</v>
      </c>
      <c r="BH501" s="27">
        <v>55897046</v>
      </c>
      <c r="BI501" s="27"/>
      <c r="BJ501" t="s">
        <v>226</v>
      </c>
      <c r="BK501" s="11" t="str">
        <f t="shared" si="119"/>
        <v>A-</v>
      </c>
      <c r="BL501" s="11"/>
    </row>
    <row r="502" spans="1:64" x14ac:dyDescent="0.25">
      <c r="A502" s="3" t="s">
        <v>74</v>
      </c>
      <c r="B502" s="4">
        <v>501</v>
      </c>
      <c r="C502" s="3" t="s">
        <v>140</v>
      </c>
      <c r="D502" s="3" t="s">
        <v>7189</v>
      </c>
      <c r="E502" s="3" t="s">
        <v>7428</v>
      </c>
      <c r="F502" s="3"/>
      <c r="G502" s="3"/>
      <c r="H502" s="3"/>
      <c r="I502" s="3" t="s">
        <v>1795</v>
      </c>
      <c r="J502" s="3" t="s">
        <v>157</v>
      </c>
      <c r="K502" s="3" t="s">
        <v>123</v>
      </c>
      <c r="L502" s="3" t="s">
        <v>77</v>
      </c>
      <c r="M502" s="3" t="s">
        <v>158</v>
      </c>
      <c r="N502" s="5">
        <v>44271</v>
      </c>
      <c r="O502" t="str">
        <f t="shared" ca="1" si="120"/>
        <v/>
      </c>
      <c r="P502" s="3">
        <f t="shared" ca="1" si="116"/>
        <v>-597</v>
      </c>
      <c r="Q502" s="5">
        <v>44938</v>
      </c>
      <c r="R502" s="3" t="s">
        <v>1796</v>
      </c>
      <c r="S502" s="3"/>
      <c r="T502" s="6" t="s">
        <v>131</v>
      </c>
      <c r="U502" s="3" t="str">
        <f t="shared" si="107"/>
        <v>Contractuel</v>
      </c>
      <c r="V502" s="5">
        <v>44927</v>
      </c>
      <c r="W502" s="5">
        <v>44985</v>
      </c>
      <c r="X502" s="5"/>
      <c r="Y502" s="5"/>
      <c r="Z502" s="5">
        <v>44271</v>
      </c>
      <c r="AA502" s="3">
        <f t="shared" si="108"/>
        <v>3</v>
      </c>
      <c r="AB502" s="3">
        <f t="shared" si="109"/>
        <v>2021</v>
      </c>
      <c r="AC502" s="3">
        <f t="shared" si="110"/>
        <v>2025</v>
      </c>
      <c r="AD502" s="7">
        <f t="shared" ca="1" si="111"/>
        <v>3.5861111111111112</v>
      </c>
      <c r="AE502" s="7" t="str">
        <f t="shared" ca="1" si="117"/>
        <v>&lt; 4</v>
      </c>
      <c r="AF502" s="5">
        <v>34578</v>
      </c>
      <c r="AG502" s="8">
        <f t="shared" ca="1" si="112"/>
        <v>30.147945205479452</v>
      </c>
      <c r="AH502" s="7" t="str">
        <f t="shared" ca="1" si="113"/>
        <v>&gt;25&lt; 35</v>
      </c>
      <c r="AI502" s="9">
        <v>17054105</v>
      </c>
      <c r="AJ502" s="10" t="s">
        <v>159</v>
      </c>
      <c r="AK502" s="9">
        <v>11910505</v>
      </c>
      <c r="AL502" s="5">
        <v>42998</v>
      </c>
      <c r="AM502" s="3" t="s">
        <v>93</v>
      </c>
      <c r="AN502" s="3" t="s">
        <v>65</v>
      </c>
      <c r="AO502">
        <v>1</v>
      </c>
      <c r="AQ502" s="11">
        <v>3</v>
      </c>
      <c r="AR502" s="11">
        <v>2</v>
      </c>
      <c r="AS502" s="12">
        <f t="shared" si="114"/>
        <v>45001.5</v>
      </c>
      <c r="AT502" s="11" t="s">
        <v>135</v>
      </c>
      <c r="AU502" s="9">
        <v>3.3159999999999998</v>
      </c>
      <c r="AV502" s="14" t="s">
        <v>91</v>
      </c>
      <c r="AW502" s="15" t="s">
        <v>469</v>
      </c>
      <c r="AX502" s="16" t="s">
        <v>1797</v>
      </c>
      <c r="AY502" s="14" t="s">
        <v>574</v>
      </c>
      <c r="AZ502" s="11" t="s">
        <v>191</v>
      </c>
      <c r="BA502" s="17" t="str">
        <f t="shared" si="115"/>
        <v>05046000114501371962</v>
      </c>
      <c r="BB502" s="26">
        <f t="shared" si="118"/>
        <v>20</v>
      </c>
      <c r="BC502" s="19" t="s">
        <v>1798</v>
      </c>
      <c r="BD502" s="20" t="s">
        <v>1616</v>
      </c>
      <c r="BE502">
        <v>1095</v>
      </c>
      <c r="BF502" s="5"/>
      <c r="BG502" s="27">
        <v>24891684</v>
      </c>
      <c r="BH502" s="27">
        <v>95724487</v>
      </c>
      <c r="BI502" s="27"/>
      <c r="BJ502" t="s">
        <v>233</v>
      </c>
      <c r="BK502" s="11" t="str">
        <f t="shared" si="119"/>
        <v>A-</v>
      </c>
      <c r="BL502" s="11"/>
    </row>
    <row r="503" spans="1:64" x14ac:dyDescent="0.25">
      <c r="A503" s="3" t="s">
        <v>74</v>
      </c>
      <c r="B503" s="4">
        <v>502</v>
      </c>
      <c r="C503" s="3" t="s">
        <v>140</v>
      </c>
      <c r="D503" s="3" t="s">
        <v>8711</v>
      </c>
      <c r="E503" s="3" t="s">
        <v>7306</v>
      </c>
      <c r="F503" s="3"/>
      <c r="G503" s="3"/>
      <c r="H503" s="3"/>
      <c r="I503" s="3"/>
      <c r="J503" s="3" t="s">
        <v>228</v>
      </c>
      <c r="K503" s="3" t="s">
        <v>76</v>
      </c>
      <c r="L503" s="3" t="s">
        <v>77</v>
      </c>
      <c r="M503" s="3" t="s">
        <v>426</v>
      </c>
      <c r="N503" s="5">
        <v>44271</v>
      </c>
      <c r="O503" t="str">
        <f t="shared" ca="1" si="120"/>
        <v/>
      </c>
      <c r="P503" s="3">
        <f t="shared" ca="1" si="116"/>
        <v>-962</v>
      </c>
      <c r="Q503" s="5">
        <v>44607</v>
      </c>
      <c r="R503" s="3" t="s">
        <v>133</v>
      </c>
      <c r="S503" s="3"/>
      <c r="T503" s="6" t="s">
        <v>131</v>
      </c>
      <c r="U503" s="3" t="str">
        <f t="shared" si="107"/>
        <v>Contractuel</v>
      </c>
      <c r="V503" s="5">
        <v>44562</v>
      </c>
      <c r="W503" s="5">
        <v>44620</v>
      </c>
      <c r="X503" s="5"/>
      <c r="Y503" s="5"/>
      <c r="Z503" s="5">
        <v>44271</v>
      </c>
      <c r="AA503" s="3">
        <f t="shared" si="108"/>
        <v>3</v>
      </c>
      <c r="AB503" s="3">
        <f t="shared" si="109"/>
        <v>2021</v>
      </c>
      <c r="AC503" s="3">
        <f t="shared" si="110"/>
        <v>2025</v>
      </c>
      <c r="AD503" s="7">
        <f t="shared" ca="1" si="111"/>
        <v>3.5861111111111112</v>
      </c>
      <c r="AE503" s="7" t="str">
        <f t="shared" ca="1" si="117"/>
        <v>&lt; 4</v>
      </c>
      <c r="AF503" s="5">
        <v>33382</v>
      </c>
      <c r="AG503" s="8">
        <f t="shared" ca="1" si="112"/>
        <v>33.424657534246577</v>
      </c>
      <c r="AH503" s="7" t="str">
        <f t="shared" ca="1" si="113"/>
        <v>&gt;25&lt; 35</v>
      </c>
      <c r="AI503" s="9">
        <v>16679675</v>
      </c>
      <c r="AJ503" s="10" t="s">
        <v>126</v>
      </c>
      <c r="AK503" s="9" t="s">
        <v>1799</v>
      </c>
      <c r="AL503" s="5">
        <v>40809</v>
      </c>
      <c r="AM503" s="3" t="s">
        <v>93</v>
      </c>
      <c r="AN503" s="3" t="s">
        <v>541</v>
      </c>
      <c r="AQ503" s="11">
        <v>3</v>
      </c>
      <c r="AR503" s="11">
        <v>1</v>
      </c>
      <c r="AS503" s="12">
        <f t="shared" si="114"/>
        <v>44636.25</v>
      </c>
      <c r="AT503" s="11" t="s">
        <v>135</v>
      </c>
      <c r="AU503" s="9">
        <v>3.1930000000000001</v>
      </c>
      <c r="AV503" s="14" t="s">
        <v>195</v>
      </c>
      <c r="AW503" s="15" t="s">
        <v>169</v>
      </c>
      <c r="AX503" s="16" t="s">
        <v>1800</v>
      </c>
      <c r="AY503" s="14" t="s">
        <v>150</v>
      </c>
      <c r="AZ503" s="11" t="s">
        <v>171</v>
      </c>
      <c r="BA503" s="17" t="str">
        <f t="shared" si="115"/>
        <v>17001000000201358414</v>
      </c>
      <c r="BB503" s="26">
        <f t="shared" si="118"/>
        <v>20</v>
      </c>
      <c r="BC503" s="19" t="s">
        <v>1801</v>
      </c>
      <c r="BD503" s="20" t="s">
        <v>233</v>
      </c>
      <c r="BE503">
        <v>1095</v>
      </c>
      <c r="BF503" s="5"/>
      <c r="BG503" s="27">
        <v>24531044</v>
      </c>
      <c r="BH503" s="27">
        <v>29309899</v>
      </c>
      <c r="BI503" s="27"/>
      <c r="BJ503" t="s">
        <v>310</v>
      </c>
      <c r="BK503" s="11" t="str">
        <f t="shared" si="119"/>
        <v>B-</v>
      </c>
      <c r="BL503" s="11"/>
    </row>
    <row r="504" spans="1:64" x14ac:dyDescent="0.25">
      <c r="A504" s="3" t="s">
        <v>74</v>
      </c>
      <c r="B504" s="4">
        <v>503</v>
      </c>
      <c r="C504" s="3" t="s">
        <v>57</v>
      </c>
      <c r="D504" s="3" t="s">
        <v>7711</v>
      </c>
      <c r="E504" s="3" t="s">
        <v>7464</v>
      </c>
      <c r="F504" s="3"/>
      <c r="G504" s="3"/>
      <c r="H504" s="3"/>
      <c r="I504" s="3"/>
      <c r="J504" s="3"/>
      <c r="K504" s="3" t="s">
        <v>123</v>
      </c>
      <c r="L504" s="3" t="s">
        <v>77</v>
      </c>
      <c r="M504" s="3" t="s">
        <v>852</v>
      </c>
      <c r="N504" s="5">
        <v>44272</v>
      </c>
      <c r="O504" t="str">
        <f t="shared" ca="1" si="120"/>
        <v/>
      </c>
      <c r="P504" s="3" t="str">
        <f t="shared" ca="1" si="116"/>
        <v/>
      </c>
      <c r="Q504" s="5">
        <v>44279</v>
      </c>
      <c r="R504" s="3" t="s">
        <v>133</v>
      </c>
      <c r="S504" s="3"/>
      <c r="T504" s="6" t="s">
        <v>317</v>
      </c>
      <c r="U504" s="3" t="str">
        <f t="shared" si="107"/>
        <v>Contractuel</v>
      </c>
      <c r="V504" s="5"/>
      <c r="W504" s="5"/>
      <c r="X504" s="5">
        <v>44287</v>
      </c>
      <c r="Y504" s="5">
        <v>44651</v>
      </c>
      <c r="Z504" s="5"/>
      <c r="AA504" s="3">
        <f t="shared" si="108"/>
        <v>3</v>
      </c>
      <c r="AB504" s="3">
        <f t="shared" si="109"/>
        <v>2021</v>
      </c>
      <c r="AC504" s="3">
        <f t="shared" si="110"/>
        <v>2025</v>
      </c>
      <c r="AD504" s="7">
        <f t="shared" ca="1" si="111"/>
        <v>3.5833333333333335</v>
      </c>
      <c r="AE504" s="7" t="str">
        <f t="shared" ca="1" si="117"/>
        <v>&lt; 4</v>
      </c>
      <c r="AF504" s="5">
        <v>35954</v>
      </c>
      <c r="AG504" s="8">
        <f t="shared" ca="1" si="112"/>
        <v>26.378082191780823</v>
      </c>
      <c r="AH504" s="7" t="str">
        <f t="shared" ca="1" si="113"/>
        <v>&gt;25&lt; 35</v>
      </c>
      <c r="AI504" s="9"/>
      <c r="AJ504" s="10"/>
      <c r="AK504" s="9">
        <v>14354612</v>
      </c>
      <c r="AL504" s="5">
        <v>42569</v>
      </c>
      <c r="AM504" s="3" t="s">
        <v>64</v>
      </c>
      <c r="AN504" s="3" t="s">
        <v>94</v>
      </c>
      <c r="AQ504" s="11">
        <v>3</v>
      </c>
      <c r="AR504" s="11">
        <v>1</v>
      </c>
      <c r="AS504" s="12">
        <f t="shared" si="114"/>
        <v>44637.25</v>
      </c>
      <c r="AT504" s="11" t="s">
        <v>135</v>
      </c>
      <c r="AU504" s="9">
        <v>2.1629999999999998</v>
      </c>
      <c r="AV504" s="14">
        <v>12</v>
      </c>
      <c r="AW504" s="15" t="s">
        <v>636</v>
      </c>
      <c r="AX504" s="16" t="s">
        <v>1802</v>
      </c>
      <c r="AY504" s="14">
        <v>87</v>
      </c>
      <c r="AZ504" s="11" t="s">
        <v>352</v>
      </c>
      <c r="BA504" s="17" t="str">
        <f t="shared" si="115"/>
        <v>12008000013310764887</v>
      </c>
      <c r="BB504" s="26">
        <f t="shared" si="118"/>
        <v>20</v>
      </c>
      <c r="BC504" s="19" t="s">
        <v>1803</v>
      </c>
      <c r="BD504" s="20" t="s">
        <v>1408</v>
      </c>
      <c r="BE504">
        <v>2086</v>
      </c>
      <c r="BF504" s="5"/>
      <c r="BG504" s="27">
        <v>58219799</v>
      </c>
      <c r="BH504" s="27">
        <v>20141549</v>
      </c>
      <c r="BI504" s="27"/>
      <c r="BJ504" t="s">
        <v>642</v>
      </c>
      <c r="BK504" s="11" t="str">
        <f t="shared" si="119"/>
        <v>-</v>
      </c>
      <c r="BL504" s="11"/>
    </row>
    <row r="505" spans="1:64" x14ac:dyDescent="0.25">
      <c r="A505" s="3" t="s">
        <v>74</v>
      </c>
      <c r="B505" s="4">
        <v>504</v>
      </c>
      <c r="C505" s="3" t="s">
        <v>87</v>
      </c>
      <c r="D505" s="3" t="s">
        <v>7712</v>
      </c>
      <c r="E505" s="3" t="s">
        <v>7283</v>
      </c>
      <c r="F505" s="3"/>
      <c r="G505" s="3"/>
      <c r="H505" s="3"/>
      <c r="I505" s="3"/>
      <c r="J505" s="3" t="s">
        <v>157</v>
      </c>
      <c r="K505" s="3" t="s">
        <v>76</v>
      </c>
      <c r="L505" s="3" t="s">
        <v>77</v>
      </c>
      <c r="M505" s="3" t="s">
        <v>426</v>
      </c>
      <c r="N505" s="5">
        <v>44273</v>
      </c>
      <c r="O505" t="str">
        <f t="shared" ca="1" si="120"/>
        <v/>
      </c>
      <c r="P505" s="3">
        <f t="shared" ca="1" si="116"/>
        <v>-840</v>
      </c>
      <c r="Q505" s="5">
        <v>44742</v>
      </c>
      <c r="R505" s="3" t="s">
        <v>971</v>
      </c>
      <c r="S505" s="3"/>
      <c r="T505" s="6" t="s">
        <v>131</v>
      </c>
      <c r="U505" s="3" t="str">
        <f t="shared" si="107"/>
        <v>Contractuel</v>
      </c>
      <c r="V505" s="5">
        <v>44682</v>
      </c>
      <c r="W505" s="5">
        <v>44742</v>
      </c>
      <c r="X505" s="5"/>
      <c r="Y505" s="5"/>
      <c r="Z505" s="5">
        <v>44273</v>
      </c>
      <c r="AA505" s="3">
        <f t="shared" si="108"/>
        <v>3</v>
      </c>
      <c r="AB505" s="3">
        <f t="shared" si="109"/>
        <v>2021</v>
      </c>
      <c r="AC505" s="3">
        <f t="shared" si="110"/>
        <v>2025</v>
      </c>
      <c r="AD505" s="7">
        <f t="shared" ca="1" si="111"/>
        <v>3.5805555555555557</v>
      </c>
      <c r="AE505" s="7" t="str">
        <f t="shared" ca="1" si="117"/>
        <v>&lt; 4</v>
      </c>
      <c r="AF505" s="5">
        <v>35010</v>
      </c>
      <c r="AG505" s="8">
        <f t="shared" ca="1" si="112"/>
        <v>28.964383561643835</v>
      </c>
      <c r="AH505" s="7" t="str">
        <f t="shared" ca="1" si="113"/>
        <v>&gt;25&lt; 35</v>
      </c>
      <c r="AI505" s="9">
        <v>16893125</v>
      </c>
      <c r="AJ505" s="37" t="s">
        <v>179</v>
      </c>
      <c r="AK505" s="9">
        <v>10814599</v>
      </c>
      <c r="AL505" s="5">
        <v>41164</v>
      </c>
      <c r="AM505" s="3" t="s">
        <v>93</v>
      </c>
      <c r="AN505" s="3" t="s">
        <v>94</v>
      </c>
      <c r="AQ505" s="11">
        <v>3</v>
      </c>
      <c r="AR505" s="11">
        <v>2</v>
      </c>
      <c r="AS505" s="12">
        <f t="shared" si="114"/>
        <v>45003.5</v>
      </c>
      <c r="AT505" s="11" t="s">
        <v>135</v>
      </c>
      <c r="AU505" s="9">
        <v>3.3159999999999998</v>
      </c>
      <c r="AV505" s="14" t="s">
        <v>195</v>
      </c>
      <c r="AW505" s="15" t="s">
        <v>1449</v>
      </c>
      <c r="AX505" s="16" t="s">
        <v>1804</v>
      </c>
      <c r="AY505" s="14" t="s">
        <v>1805</v>
      </c>
      <c r="AZ505" s="11" t="s">
        <v>171</v>
      </c>
      <c r="BA505" s="17" t="str">
        <f t="shared" si="115"/>
        <v>17002000000234503075</v>
      </c>
      <c r="BB505" s="26">
        <f t="shared" si="118"/>
        <v>20</v>
      </c>
      <c r="BC505" s="19" t="s">
        <v>1806</v>
      </c>
      <c r="BD505" s="20" t="s">
        <v>100</v>
      </c>
      <c r="BF505" s="5"/>
      <c r="BG505" s="27">
        <v>22321670</v>
      </c>
      <c r="BH505" s="27">
        <v>27094068</v>
      </c>
      <c r="BI505" s="27"/>
      <c r="BJ505" t="s">
        <v>391</v>
      </c>
      <c r="BK505" s="11" t="str">
        <f t="shared" si="119"/>
        <v>A-</v>
      </c>
      <c r="BL505" s="11"/>
    </row>
    <row r="506" spans="1:64" x14ac:dyDescent="0.25">
      <c r="A506" s="3" t="s">
        <v>74</v>
      </c>
      <c r="B506" s="4">
        <v>505</v>
      </c>
      <c r="C506" s="3" t="s">
        <v>140</v>
      </c>
      <c r="D506" s="3" t="s">
        <v>7202</v>
      </c>
      <c r="E506" s="3" t="s">
        <v>7203</v>
      </c>
      <c r="F506" s="3"/>
      <c r="G506" s="3"/>
      <c r="H506" s="3"/>
      <c r="I506" s="3"/>
      <c r="J506" s="3" t="s">
        <v>157</v>
      </c>
      <c r="K506" s="3" t="s">
        <v>123</v>
      </c>
      <c r="L506" s="3" t="s">
        <v>77</v>
      </c>
      <c r="M506" s="3" t="s">
        <v>158</v>
      </c>
      <c r="N506" s="5">
        <v>44273</v>
      </c>
      <c r="O506" t="str">
        <f t="shared" ca="1" si="120"/>
        <v/>
      </c>
      <c r="P506" s="3">
        <f t="shared" ca="1" si="116"/>
        <v>-1082</v>
      </c>
      <c r="Q506" s="5">
        <v>44450</v>
      </c>
      <c r="R506" s="3" t="s">
        <v>133</v>
      </c>
      <c r="S506" s="3"/>
      <c r="T506" s="6" t="s">
        <v>131</v>
      </c>
      <c r="U506" s="3" t="str">
        <f t="shared" si="107"/>
        <v>Contractuel</v>
      </c>
      <c r="V506" s="5">
        <v>44440</v>
      </c>
      <c r="W506" s="5">
        <v>44500</v>
      </c>
      <c r="X506" s="5"/>
      <c r="Y506" s="5"/>
      <c r="Z506" s="5">
        <v>44273</v>
      </c>
      <c r="AA506" s="3">
        <f t="shared" si="108"/>
        <v>3</v>
      </c>
      <c r="AB506" s="3">
        <f t="shared" si="109"/>
        <v>2021</v>
      </c>
      <c r="AC506" s="3">
        <f t="shared" si="110"/>
        <v>2025</v>
      </c>
      <c r="AD506" s="7">
        <f t="shared" ca="1" si="111"/>
        <v>3.5805555555555557</v>
      </c>
      <c r="AE506" s="7" t="str">
        <f t="shared" ca="1" si="117"/>
        <v>&lt; 4</v>
      </c>
      <c r="AF506" s="5">
        <v>30632</v>
      </c>
      <c r="AG506" s="8">
        <f t="shared" ca="1" si="112"/>
        <v>40.958904109589042</v>
      </c>
      <c r="AH506" s="7" t="str">
        <f t="shared" ca="1" si="113"/>
        <v>&gt;35&lt; 45</v>
      </c>
      <c r="AI506" s="9">
        <v>16028655</v>
      </c>
      <c r="AJ506" s="10" t="s">
        <v>62</v>
      </c>
      <c r="AK506" s="9" t="s">
        <v>168</v>
      </c>
      <c r="AL506" s="5">
        <v>40239</v>
      </c>
      <c r="AM506" s="3" t="s">
        <v>93</v>
      </c>
      <c r="AN506" s="3" t="s">
        <v>65</v>
      </c>
      <c r="AO506">
        <v>3</v>
      </c>
      <c r="AQ506" s="11">
        <v>3</v>
      </c>
      <c r="AR506" s="11">
        <v>1</v>
      </c>
      <c r="AS506" s="12">
        <f t="shared" si="114"/>
        <v>44638.25</v>
      </c>
      <c r="AT506" s="11" t="s">
        <v>135</v>
      </c>
      <c r="AU506" s="9">
        <v>3.2549999999999999</v>
      </c>
      <c r="AV506" s="14">
        <v>17</v>
      </c>
      <c r="AW506" s="15" t="s">
        <v>169</v>
      </c>
      <c r="AX506" s="16" t="s">
        <v>170</v>
      </c>
      <c r="AY506" s="14">
        <v>50</v>
      </c>
      <c r="AZ506" s="11" t="s">
        <v>171</v>
      </c>
      <c r="BA506" s="17" t="str">
        <f t="shared" si="115"/>
        <v>17001000000283302850</v>
      </c>
      <c r="BB506" s="26">
        <f t="shared" si="118"/>
        <v>20</v>
      </c>
      <c r="BC506" s="19" t="s">
        <v>172</v>
      </c>
      <c r="BD506" s="20" t="s">
        <v>73</v>
      </c>
      <c r="BF506" s="5"/>
      <c r="BG506" s="27">
        <v>22187993</v>
      </c>
      <c r="BH506" s="27">
        <v>23658062</v>
      </c>
      <c r="BI506" s="27"/>
      <c r="BJ506" t="s">
        <v>172</v>
      </c>
      <c r="BK506" s="11" t="str">
        <f t="shared" si="119"/>
        <v>A-</v>
      </c>
      <c r="BL506" s="11"/>
    </row>
    <row r="507" spans="1:64" x14ac:dyDescent="0.25">
      <c r="A507" s="3" t="s">
        <v>74</v>
      </c>
      <c r="B507" s="4">
        <v>506</v>
      </c>
      <c r="C507" s="3" t="s">
        <v>87</v>
      </c>
      <c r="D507" s="3" t="s">
        <v>7387</v>
      </c>
      <c r="E507" s="3" t="s">
        <v>7471</v>
      </c>
      <c r="F507" s="3"/>
      <c r="G507" s="3"/>
      <c r="H507" s="3"/>
      <c r="I507" s="3"/>
      <c r="J507" s="3" t="s">
        <v>157</v>
      </c>
      <c r="K507" s="3" t="s">
        <v>123</v>
      </c>
      <c r="L507" s="3" t="s">
        <v>77</v>
      </c>
      <c r="M507" s="3" t="s">
        <v>158</v>
      </c>
      <c r="N507" s="5">
        <v>44275</v>
      </c>
      <c r="O507" t="str">
        <f t="shared" ca="1" si="120"/>
        <v/>
      </c>
      <c r="P507" s="3">
        <f t="shared" ca="1" si="116"/>
        <v>-656</v>
      </c>
      <c r="Q507" s="5">
        <v>44888</v>
      </c>
      <c r="R507" s="3" t="s">
        <v>78</v>
      </c>
      <c r="S507" s="3"/>
      <c r="T507" s="6" t="s">
        <v>131</v>
      </c>
      <c r="U507" s="3" t="str">
        <f t="shared" si="107"/>
        <v>Contractuel</v>
      </c>
      <c r="V507" s="5">
        <v>44866</v>
      </c>
      <c r="W507" s="5">
        <v>44926</v>
      </c>
      <c r="X507" s="5"/>
      <c r="Y507" s="5"/>
      <c r="Z507" s="5">
        <v>44275</v>
      </c>
      <c r="AA507" s="3">
        <f t="shared" si="108"/>
        <v>3</v>
      </c>
      <c r="AB507" s="3">
        <f t="shared" si="109"/>
        <v>2021</v>
      </c>
      <c r="AC507" s="3">
        <f t="shared" si="110"/>
        <v>2025</v>
      </c>
      <c r="AD507" s="7">
        <f t="shared" ca="1" si="111"/>
        <v>3.5750000000000002</v>
      </c>
      <c r="AE507" s="7" t="str">
        <f t="shared" ca="1" si="117"/>
        <v>&lt; 4</v>
      </c>
      <c r="AF507" s="5">
        <v>37527</v>
      </c>
      <c r="AG507" s="8">
        <f t="shared" ca="1" si="112"/>
        <v>22.068493150684933</v>
      </c>
      <c r="AH507" s="7" t="str">
        <f t="shared" ca="1" si="113"/>
        <v>&lt; 25</v>
      </c>
      <c r="AI507" s="9">
        <v>17461246</v>
      </c>
      <c r="AJ507" s="10" t="s">
        <v>141</v>
      </c>
      <c r="AK507" s="9">
        <v>13027967</v>
      </c>
      <c r="AL507" s="5">
        <v>43669</v>
      </c>
      <c r="AM507" s="3" t="s">
        <v>93</v>
      </c>
      <c r="AN507" s="3" t="s">
        <v>94</v>
      </c>
      <c r="AQ507" s="11">
        <v>3</v>
      </c>
      <c r="AR507" s="11">
        <v>2</v>
      </c>
      <c r="AS507" s="12">
        <f t="shared" si="114"/>
        <v>45005.5</v>
      </c>
      <c r="AT507" s="11" t="s">
        <v>135</v>
      </c>
      <c r="AU507" s="9">
        <v>3.3159999999999998</v>
      </c>
      <c r="AV507" s="14" t="s">
        <v>195</v>
      </c>
      <c r="AW507" s="15" t="s">
        <v>169</v>
      </c>
      <c r="AX507" s="16" t="s">
        <v>1807</v>
      </c>
      <c r="AY507" s="14" t="s">
        <v>84</v>
      </c>
      <c r="AZ507" s="11" t="s">
        <v>171</v>
      </c>
      <c r="BA507" s="17" t="str">
        <f t="shared" si="115"/>
        <v>17001000000301652437</v>
      </c>
      <c r="BB507" s="26">
        <f t="shared" si="118"/>
        <v>20</v>
      </c>
      <c r="BC507" s="19" t="s">
        <v>1808</v>
      </c>
      <c r="BD507" s="20" t="s">
        <v>100</v>
      </c>
      <c r="BF507" s="5"/>
      <c r="BG507" s="27">
        <v>20505553</v>
      </c>
      <c r="BH507" s="27">
        <v>51057353</v>
      </c>
      <c r="BI507" s="27"/>
      <c r="BJ507" t="s">
        <v>566</v>
      </c>
      <c r="BK507" s="11" t="str">
        <f t="shared" si="119"/>
        <v>A-</v>
      </c>
      <c r="BL507" s="11"/>
    </row>
    <row r="508" spans="1:64" x14ac:dyDescent="0.25">
      <c r="A508" s="3" t="s">
        <v>74</v>
      </c>
      <c r="B508" s="4">
        <v>507</v>
      </c>
      <c r="C508" s="3" t="s">
        <v>57</v>
      </c>
      <c r="D508" s="3" t="s">
        <v>7713</v>
      </c>
      <c r="E508" s="3" t="s">
        <v>7569</v>
      </c>
      <c r="F508" s="3"/>
      <c r="G508" s="3"/>
      <c r="H508" s="3"/>
      <c r="I508" s="3"/>
      <c r="J508" s="3" t="s">
        <v>228</v>
      </c>
      <c r="K508" s="3" t="s">
        <v>123</v>
      </c>
      <c r="L508" s="3" t="s">
        <v>77</v>
      </c>
      <c r="M508" s="3" t="s">
        <v>132</v>
      </c>
      <c r="N508" s="5">
        <v>44279</v>
      </c>
      <c r="O508" t="str">
        <f t="shared" ca="1" si="120"/>
        <v/>
      </c>
      <c r="P508" s="3">
        <f t="shared" ca="1" si="116"/>
        <v>-1143</v>
      </c>
      <c r="Q508" s="5">
        <v>44381</v>
      </c>
      <c r="R508" s="3" t="s">
        <v>133</v>
      </c>
      <c r="S508" s="3"/>
      <c r="T508" s="6" t="s">
        <v>131</v>
      </c>
      <c r="U508" s="3" t="str">
        <f t="shared" si="107"/>
        <v>Contractuel</v>
      </c>
      <c r="V508" s="5">
        <v>44378</v>
      </c>
      <c r="W508" s="5">
        <v>44439</v>
      </c>
      <c r="X508" s="5"/>
      <c r="Y508" s="5"/>
      <c r="Z508" s="5">
        <v>44279</v>
      </c>
      <c r="AA508" s="3">
        <f t="shared" si="108"/>
        <v>3</v>
      </c>
      <c r="AB508" s="3">
        <f t="shared" si="109"/>
        <v>2021</v>
      </c>
      <c r="AC508" s="3">
        <f t="shared" si="110"/>
        <v>2025</v>
      </c>
      <c r="AD508" s="7">
        <f t="shared" ca="1" si="111"/>
        <v>3.5638888888888891</v>
      </c>
      <c r="AE508" s="7" t="str">
        <f t="shared" ca="1" si="117"/>
        <v>&lt; 4</v>
      </c>
      <c r="AF508" s="5">
        <v>36050</v>
      </c>
      <c r="AG508" s="8">
        <f t="shared" ca="1" si="112"/>
        <v>26.115068493150684</v>
      </c>
      <c r="AH508" s="7" t="str">
        <f t="shared" ca="1" si="113"/>
        <v>&gt;25&lt; 35</v>
      </c>
      <c r="AI508" s="9">
        <v>17461262</v>
      </c>
      <c r="AJ508" s="10" t="s">
        <v>67</v>
      </c>
      <c r="AK508" s="9">
        <v>11657641</v>
      </c>
      <c r="AL508" s="5">
        <v>42324</v>
      </c>
      <c r="AM508" s="3" t="s">
        <v>64</v>
      </c>
      <c r="AN508" s="3" t="s">
        <v>94</v>
      </c>
      <c r="AQ508" s="11">
        <v>3</v>
      </c>
      <c r="AR508" s="11">
        <v>1</v>
      </c>
      <c r="AS508" s="12">
        <f t="shared" si="114"/>
        <v>44644.25</v>
      </c>
      <c r="AT508" s="11" t="s">
        <v>135</v>
      </c>
      <c r="AU508" s="9">
        <v>3.1930000000000001</v>
      </c>
      <c r="AV508" s="14" t="s">
        <v>79</v>
      </c>
      <c r="AW508" s="15" t="s">
        <v>549</v>
      </c>
      <c r="AX508" s="16" t="s">
        <v>1809</v>
      </c>
      <c r="AY508" s="14">
        <v>48</v>
      </c>
      <c r="AZ508" s="11" t="s">
        <v>128</v>
      </c>
      <c r="BA508" s="17" t="str">
        <f t="shared" si="115"/>
        <v>04075160007312363048</v>
      </c>
      <c r="BB508" s="26">
        <f t="shared" si="118"/>
        <v>20</v>
      </c>
      <c r="BC508" s="19" t="s">
        <v>1810</v>
      </c>
      <c r="BD508" s="20" t="s">
        <v>233</v>
      </c>
      <c r="BF508" s="5"/>
      <c r="BG508" s="27">
        <v>53577465</v>
      </c>
      <c r="BH508" s="27">
        <v>22054058</v>
      </c>
      <c r="BI508" s="27"/>
      <c r="BJ508" t="s">
        <v>233</v>
      </c>
      <c r="BK508" s="11" t="str">
        <f t="shared" si="119"/>
        <v>B-</v>
      </c>
      <c r="BL508" s="11"/>
    </row>
    <row r="509" spans="1:64" x14ac:dyDescent="0.25">
      <c r="A509" s="3" t="s">
        <v>74</v>
      </c>
      <c r="B509" s="4">
        <v>508</v>
      </c>
      <c r="C509" s="3" t="s">
        <v>140</v>
      </c>
      <c r="D509" s="3" t="s">
        <v>8712</v>
      </c>
      <c r="E509" s="3" t="s">
        <v>7477</v>
      </c>
      <c r="F509" s="3"/>
      <c r="G509" s="3"/>
      <c r="H509" s="3"/>
      <c r="I509" s="3"/>
      <c r="J509" s="3" t="s">
        <v>228</v>
      </c>
      <c r="K509" s="3" t="s">
        <v>123</v>
      </c>
      <c r="L509" s="3" t="s">
        <v>77</v>
      </c>
      <c r="M509" s="3" t="s">
        <v>158</v>
      </c>
      <c r="N509" s="5">
        <v>44280</v>
      </c>
      <c r="O509" t="str">
        <f t="shared" ca="1" si="120"/>
        <v/>
      </c>
      <c r="P509" s="3">
        <f t="shared" ca="1" si="116"/>
        <v>-1266</v>
      </c>
      <c r="Q509" s="5">
        <v>44287</v>
      </c>
      <c r="R509" s="3" t="s">
        <v>133</v>
      </c>
      <c r="S509" s="3"/>
      <c r="T509" s="6" t="s">
        <v>131</v>
      </c>
      <c r="U509" s="3" t="str">
        <f t="shared" si="107"/>
        <v>Contractuel</v>
      </c>
      <c r="V509" s="5">
        <v>44280</v>
      </c>
      <c r="W509" s="5">
        <v>44316</v>
      </c>
      <c r="X509" s="5"/>
      <c r="Y509" s="5"/>
      <c r="Z509" s="5">
        <v>44280</v>
      </c>
      <c r="AA509" s="3">
        <f t="shared" si="108"/>
        <v>3</v>
      </c>
      <c r="AB509" s="3">
        <f t="shared" si="109"/>
        <v>2021</v>
      </c>
      <c r="AC509" s="3">
        <f t="shared" si="110"/>
        <v>2025</v>
      </c>
      <c r="AD509" s="7">
        <f t="shared" ca="1" si="111"/>
        <v>3.5611111111111109</v>
      </c>
      <c r="AE509" s="7" t="str">
        <f t="shared" ca="1" si="117"/>
        <v>&lt; 4</v>
      </c>
      <c r="AF509" s="5">
        <v>31082</v>
      </c>
      <c r="AG509" s="8">
        <f t="shared" ca="1" si="112"/>
        <v>39.726027397260275</v>
      </c>
      <c r="AH509" s="7" t="str">
        <f t="shared" ca="1" si="113"/>
        <v>&gt;35&lt; 45</v>
      </c>
      <c r="AI509" s="9">
        <v>12803903</v>
      </c>
      <c r="AJ509" s="10" t="s">
        <v>62</v>
      </c>
      <c r="AK509" s="9" t="s">
        <v>1811</v>
      </c>
      <c r="AL509" s="5">
        <v>41172</v>
      </c>
      <c r="AM509" s="3" t="s">
        <v>93</v>
      </c>
      <c r="AN509" s="3" t="s">
        <v>65</v>
      </c>
      <c r="AO509">
        <v>2</v>
      </c>
      <c r="AQ509" s="11">
        <v>3</v>
      </c>
      <c r="AR509" s="11">
        <v>1</v>
      </c>
      <c r="AS509" s="12">
        <f t="shared" si="114"/>
        <v>44645.25</v>
      </c>
      <c r="AT509" s="11" t="s">
        <v>135</v>
      </c>
      <c r="AU509" s="9">
        <v>3.1930000000000001</v>
      </c>
      <c r="AV509" s="14" t="s">
        <v>91</v>
      </c>
      <c r="AW509" s="15" t="s">
        <v>469</v>
      </c>
      <c r="AX509" s="16" t="s">
        <v>1812</v>
      </c>
      <c r="AY509" s="14">
        <v>26</v>
      </c>
      <c r="AZ509" s="11" t="s">
        <v>191</v>
      </c>
      <c r="BA509" s="17" t="str">
        <f t="shared" si="115"/>
        <v>05046000114501538026</v>
      </c>
      <c r="BB509" s="26">
        <f t="shared" si="118"/>
        <v>20</v>
      </c>
      <c r="BC509" s="19" t="s">
        <v>1813</v>
      </c>
      <c r="BD509" s="20" t="s">
        <v>100</v>
      </c>
      <c r="BF509" s="5"/>
      <c r="BG509" s="27">
        <v>23712690</v>
      </c>
      <c r="BH509" s="27">
        <v>23936822</v>
      </c>
      <c r="BI509" s="27"/>
      <c r="BJ509" t="s">
        <v>267</v>
      </c>
      <c r="BK509" s="11" t="str">
        <f t="shared" si="119"/>
        <v>B-</v>
      </c>
      <c r="BL509" s="11"/>
    </row>
    <row r="510" spans="1:64" x14ac:dyDescent="0.25">
      <c r="A510" s="3" t="s">
        <v>74</v>
      </c>
      <c r="B510" s="4">
        <v>509</v>
      </c>
      <c r="C510" s="3" t="s">
        <v>57</v>
      </c>
      <c r="D510" s="3" t="s">
        <v>7537</v>
      </c>
      <c r="E510" s="3" t="s">
        <v>7538</v>
      </c>
      <c r="F510" s="3"/>
      <c r="G510" s="3"/>
      <c r="H510" s="3"/>
      <c r="I510" s="3"/>
      <c r="J510" s="3" t="s">
        <v>228</v>
      </c>
      <c r="K510" s="3" t="s">
        <v>123</v>
      </c>
      <c r="L510" s="3" t="s">
        <v>77</v>
      </c>
      <c r="M510" s="3" t="s">
        <v>132</v>
      </c>
      <c r="N510" s="5">
        <v>44279</v>
      </c>
      <c r="O510" t="str">
        <f t="shared" ca="1" si="120"/>
        <v/>
      </c>
      <c r="P510" s="3">
        <f t="shared" ca="1" si="116"/>
        <v>-1082</v>
      </c>
      <c r="Q510" s="5">
        <v>44455</v>
      </c>
      <c r="R510" s="3" t="s">
        <v>133</v>
      </c>
      <c r="S510" s="3"/>
      <c r="T510" s="6" t="s">
        <v>131</v>
      </c>
      <c r="U510" s="3" t="str">
        <f t="shared" si="107"/>
        <v>Contractuel</v>
      </c>
      <c r="V510" s="5">
        <v>44440</v>
      </c>
      <c r="W510" s="5">
        <v>44500</v>
      </c>
      <c r="X510" s="5"/>
      <c r="Y510" s="5"/>
      <c r="Z510" s="5">
        <v>44279</v>
      </c>
      <c r="AA510" s="3">
        <f t="shared" si="108"/>
        <v>3</v>
      </c>
      <c r="AB510" s="3">
        <f t="shared" si="109"/>
        <v>2021</v>
      </c>
      <c r="AC510" s="3">
        <f t="shared" si="110"/>
        <v>2025</v>
      </c>
      <c r="AD510" s="7">
        <f t="shared" ca="1" si="111"/>
        <v>3.5638888888888891</v>
      </c>
      <c r="AE510" s="7" t="str">
        <f t="shared" ca="1" si="117"/>
        <v>&lt; 4</v>
      </c>
      <c r="AF510" s="5">
        <v>36207</v>
      </c>
      <c r="AG510" s="8">
        <f t="shared" ca="1" si="112"/>
        <v>25.684931506849313</v>
      </c>
      <c r="AH510" s="7" t="str">
        <f t="shared" ca="1" si="113"/>
        <v>&gt;25&lt; 35</v>
      </c>
      <c r="AI510" s="9">
        <v>17323004</v>
      </c>
      <c r="AJ510" s="10" t="s">
        <v>70</v>
      </c>
      <c r="AK510" s="9">
        <v>11662896</v>
      </c>
      <c r="AL510" s="5">
        <v>42917</v>
      </c>
      <c r="AM510" s="3" t="s">
        <v>64</v>
      </c>
      <c r="AN510" s="3" t="s">
        <v>94</v>
      </c>
      <c r="AQ510" s="11">
        <v>3</v>
      </c>
      <c r="AR510" s="11">
        <v>1</v>
      </c>
      <c r="AS510" s="12">
        <f t="shared" si="114"/>
        <v>44644.25</v>
      </c>
      <c r="AT510" s="11" t="s">
        <v>135</v>
      </c>
      <c r="AU510" s="9">
        <v>3.1930000000000001</v>
      </c>
      <c r="AV510" s="14">
        <v>47</v>
      </c>
      <c r="AW510" s="15" t="s">
        <v>247</v>
      </c>
      <c r="AX510" s="16" t="s">
        <v>1085</v>
      </c>
      <c r="AY510" s="14">
        <v>72</v>
      </c>
      <c r="AZ510" s="11" t="s">
        <v>249</v>
      </c>
      <c r="BA510" s="17" t="str">
        <f t="shared" si="115"/>
        <v>47010000000005908972</v>
      </c>
      <c r="BB510" s="26">
        <f t="shared" si="118"/>
        <v>20</v>
      </c>
      <c r="BC510" s="19" t="s">
        <v>1086</v>
      </c>
      <c r="BD510" s="20" t="s">
        <v>100</v>
      </c>
      <c r="BE510">
        <v>1095</v>
      </c>
      <c r="BF510" s="5"/>
      <c r="BG510" s="27">
        <v>21529847</v>
      </c>
      <c r="BH510" s="27">
        <v>23600397</v>
      </c>
      <c r="BI510" s="27"/>
      <c r="BJ510" t="s">
        <v>233</v>
      </c>
      <c r="BK510" s="11" t="str">
        <f t="shared" si="119"/>
        <v>B-</v>
      </c>
      <c r="BL510" s="11"/>
    </row>
    <row r="511" spans="1:64" x14ac:dyDescent="0.25">
      <c r="A511" s="3" t="s">
        <v>74</v>
      </c>
      <c r="B511" s="4">
        <v>510</v>
      </c>
      <c r="C511" s="3" t="s">
        <v>87</v>
      </c>
      <c r="D511" s="3" t="s">
        <v>7213</v>
      </c>
      <c r="E511" s="3" t="s">
        <v>7340</v>
      </c>
      <c r="F511" s="3"/>
      <c r="G511" s="3"/>
      <c r="H511" s="3"/>
      <c r="I511" s="3"/>
      <c r="J511" s="3" t="s">
        <v>228</v>
      </c>
      <c r="K511" s="3" t="s">
        <v>76</v>
      </c>
      <c r="L511" s="3" t="s">
        <v>77</v>
      </c>
      <c r="M511" s="3" t="s">
        <v>426</v>
      </c>
      <c r="N511" s="5">
        <v>44280</v>
      </c>
      <c r="O511" t="str">
        <f t="shared" ca="1" si="120"/>
        <v/>
      </c>
      <c r="P511" s="3">
        <f t="shared" ca="1" si="116"/>
        <v>-1113</v>
      </c>
      <c r="Q511" s="5">
        <v>44470</v>
      </c>
      <c r="R511" s="3" t="s">
        <v>236</v>
      </c>
      <c r="S511" s="3"/>
      <c r="T511" s="6" t="s">
        <v>131</v>
      </c>
      <c r="U511" s="3" t="str">
        <f t="shared" si="107"/>
        <v>Contractuel</v>
      </c>
      <c r="V511" s="5">
        <v>44440</v>
      </c>
      <c r="W511" s="5">
        <v>44469</v>
      </c>
      <c r="X511" s="5"/>
      <c r="Y511" s="5"/>
      <c r="Z511" s="5">
        <v>44280</v>
      </c>
      <c r="AA511" s="3">
        <f t="shared" si="108"/>
        <v>3</v>
      </c>
      <c r="AB511" s="3">
        <f t="shared" si="109"/>
        <v>2021</v>
      </c>
      <c r="AC511" s="3">
        <f t="shared" si="110"/>
        <v>2025</v>
      </c>
      <c r="AD511" s="7">
        <f t="shared" ca="1" si="111"/>
        <v>3.5611111111111109</v>
      </c>
      <c r="AE511" s="7" t="str">
        <f t="shared" ca="1" si="117"/>
        <v>&lt; 4</v>
      </c>
      <c r="AF511" s="5">
        <v>34475</v>
      </c>
      <c r="AG511" s="8">
        <f t="shared" ca="1" si="112"/>
        <v>30.43013698630137</v>
      </c>
      <c r="AH511" s="7" t="str">
        <f t="shared" ca="1" si="113"/>
        <v>&gt;25&lt; 35</v>
      </c>
      <c r="AI511" s="9">
        <v>17282616</v>
      </c>
      <c r="AJ511" s="10" t="s">
        <v>62</v>
      </c>
      <c r="AK511" s="9">
        <v>13011646</v>
      </c>
      <c r="AL511" s="5">
        <v>41921</v>
      </c>
      <c r="AM511" s="3" t="s">
        <v>93</v>
      </c>
      <c r="AN511" s="3" t="s">
        <v>94</v>
      </c>
      <c r="AQ511" s="11">
        <v>3</v>
      </c>
      <c r="AR511" s="11">
        <v>1</v>
      </c>
      <c r="AS511" s="12">
        <f t="shared" si="114"/>
        <v>44645.25</v>
      </c>
      <c r="AT511" s="11" t="s">
        <v>135</v>
      </c>
      <c r="AU511" s="9">
        <v>3.1930000000000001</v>
      </c>
      <c r="AV511" s="14">
        <v>25</v>
      </c>
      <c r="AW511" s="15" t="s">
        <v>1814</v>
      </c>
      <c r="AX511" s="16" t="s">
        <v>1815</v>
      </c>
      <c r="AY511" s="14">
        <v>41</v>
      </c>
      <c r="AZ511" s="11" t="s">
        <v>164</v>
      </c>
      <c r="BA511" s="17" t="str">
        <f t="shared" si="115"/>
        <v>25073000000068377841</v>
      </c>
      <c r="BB511" s="26">
        <f t="shared" si="118"/>
        <v>20</v>
      </c>
      <c r="BC511" s="19" t="s">
        <v>1816</v>
      </c>
      <c r="BD511" s="20" t="s">
        <v>100</v>
      </c>
      <c r="BE511">
        <v>2051</v>
      </c>
      <c r="BF511" s="5"/>
      <c r="BG511" s="27">
        <v>56960140</v>
      </c>
      <c r="BH511" s="27">
        <v>22095841</v>
      </c>
      <c r="BI511" s="27"/>
      <c r="BJ511" t="s">
        <v>267</v>
      </c>
      <c r="BK511" s="11" t="str">
        <f t="shared" si="119"/>
        <v>B-</v>
      </c>
      <c r="BL511" s="11"/>
    </row>
    <row r="512" spans="1:64" x14ac:dyDescent="0.25">
      <c r="A512" s="3" t="s">
        <v>74</v>
      </c>
      <c r="B512" s="4">
        <v>511</v>
      </c>
      <c r="C512" s="3" t="s">
        <v>57</v>
      </c>
      <c r="D512" s="3" t="s">
        <v>7341</v>
      </c>
      <c r="E512" s="3" t="s">
        <v>7714</v>
      </c>
      <c r="F512" s="3"/>
      <c r="G512" s="3"/>
      <c r="H512" s="3"/>
      <c r="I512" s="3"/>
      <c r="J512" s="3" t="s">
        <v>157</v>
      </c>
      <c r="K512" s="3" t="s">
        <v>123</v>
      </c>
      <c r="L512" s="3" t="s">
        <v>77</v>
      </c>
      <c r="M512" s="3" t="s">
        <v>132</v>
      </c>
      <c r="N512" s="5">
        <v>44280</v>
      </c>
      <c r="O512" t="str">
        <f t="shared" ca="1" si="120"/>
        <v/>
      </c>
      <c r="P512" s="3">
        <f t="shared" ca="1" si="116"/>
        <v>-717</v>
      </c>
      <c r="Q512" s="5">
        <v>44807</v>
      </c>
      <c r="R512" s="3" t="s">
        <v>1817</v>
      </c>
      <c r="S512" s="3"/>
      <c r="T512" s="6" t="s">
        <v>131</v>
      </c>
      <c r="U512" s="3" t="str">
        <f t="shared" si="107"/>
        <v>Contractuel</v>
      </c>
      <c r="V512" s="5">
        <v>44774</v>
      </c>
      <c r="W512" s="5">
        <v>44865</v>
      </c>
      <c r="X512" s="5">
        <v>44287</v>
      </c>
      <c r="Y512" s="5">
        <v>44651</v>
      </c>
      <c r="Z512" s="5"/>
      <c r="AA512" s="3">
        <f t="shared" si="108"/>
        <v>3</v>
      </c>
      <c r="AB512" s="3">
        <f t="shared" si="109"/>
        <v>2021</v>
      </c>
      <c r="AC512" s="3">
        <f t="shared" si="110"/>
        <v>2025</v>
      </c>
      <c r="AD512" s="7">
        <f t="shared" ca="1" si="111"/>
        <v>3.5611111111111109</v>
      </c>
      <c r="AE512" s="7" t="str">
        <f t="shared" ca="1" si="117"/>
        <v>&lt; 4</v>
      </c>
      <c r="AF512" s="5">
        <v>35686</v>
      </c>
      <c r="AG512" s="8">
        <f t="shared" ca="1" si="112"/>
        <v>27.112328767123287</v>
      </c>
      <c r="AH512" s="7" t="str">
        <f t="shared" ca="1" si="113"/>
        <v>&gt;25&lt; 35</v>
      </c>
      <c r="AI512" s="9">
        <v>17462796</v>
      </c>
      <c r="AJ512" s="10" t="s">
        <v>62</v>
      </c>
      <c r="AK512" s="9" t="s">
        <v>1818</v>
      </c>
      <c r="AL512" s="5">
        <v>43833</v>
      </c>
      <c r="AM512" s="3" t="s">
        <v>64</v>
      </c>
      <c r="AN512" s="3" t="s">
        <v>94</v>
      </c>
      <c r="AQ512" s="11">
        <v>3</v>
      </c>
      <c r="AR512" s="11">
        <v>2</v>
      </c>
      <c r="AS512" s="12">
        <f t="shared" si="114"/>
        <v>45010.5</v>
      </c>
      <c r="AT512" s="11" t="s">
        <v>135</v>
      </c>
      <c r="AU512" s="9">
        <v>3.3159999999999998</v>
      </c>
      <c r="AV512" s="14" t="s">
        <v>348</v>
      </c>
      <c r="AW512" s="15" t="s">
        <v>1819</v>
      </c>
      <c r="AX512" s="16" t="s">
        <v>1820</v>
      </c>
      <c r="AY512" s="14" t="s">
        <v>661</v>
      </c>
      <c r="AZ512" s="11" t="s">
        <v>352</v>
      </c>
      <c r="BA512" s="17" t="str">
        <f t="shared" si="115"/>
        <v>12116000000238789864</v>
      </c>
      <c r="BB512" s="26">
        <f t="shared" si="118"/>
        <v>20</v>
      </c>
      <c r="BC512" s="19" t="s">
        <v>1698</v>
      </c>
      <c r="BD512" s="20" t="s">
        <v>277</v>
      </c>
      <c r="BF512" s="5"/>
      <c r="BG512" s="27">
        <v>93872628</v>
      </c>
      <c r="BH512" s="27">
        <v>28239828</v>
      </c>
      <c r="BI512" s="27"/>
      <c r="BJ512" t="s">
        <v>877</v>
      </c>
      <c r="BK512" s="11" t="str">
        <f t="shared" si="119"/>
        <v>A-</v>
      </c>
      <c r="BL512" s="11"/>
    </row>
    <row r="513" spans="1:64" x14ac:dyDescent="0.25">
      <c r="A513" s="3" t="s">
        <v>74</v>
      </c>
      <c r="B513" s="4">
        <v>512</v>
      </c>
      <c r="C513" s="3" t="s">
        <v>140</v>
      </c>
      <c r="D513" s="3" t="s">
        <v>7291</v>
      </c>
      <c r="E513" s="3" t="s">
        <v>3186</v>
      </c>
      <c r="F513" s="3"/>
      <c r="G513" s="3"/>
      <c r="H513" s="3"/>
      <c r="I513" s="3"/>
      <c r="J513" s="3" t="s">
        <v>228</v>
      </c>
      <c r="K513" s="3" t="s">
        <v>123</v>
      </c>
      <c r="L513" s="3" t="s">
        <v>77</v>
      </c>
      <c r="M513" s="3" t="s">
        <v>158</v>
      </c>
      <c r="N513" s="5">
        <v>44285</v>
      </c>
      <c r="O513" t="str">
        <f t="shared" ca="1" si="120"/>
        <v/>
      </c>
      <c r="P513" s="3">
        <f t="shared" ca="1" si="116"/>
        <v>-1266</v>
      </c>
      <c r="Q513" s="5">
        <v>44313</v>
      </c>
      <c r="R513" s="3" t="s">
        <v>1821</v>
      </c>
      <c r="S513" s="3"/>
      <c r="T513" s="6" t="s">
        <v>131</v>
      </c>
      <c r="U513" s="3" t="str">
        <f t="shared" si="107"/>
        <v>Contractuel</v>
      </c>
      <c r="V513" s="5">
        <v>44285</v>
      </c>
      <c r="W513" s="5">
        <v>44316</v>
      </c>
      <c r="X513" s="5"/>
      <c r="Y513" s="5"/>
      <c r="Z513" s="5">
        <v>44285</v>
      </c>
      <c r="AA513" s="3">
        <f t="shared" si="108"/>
        <v>3</v>
      </c>
      <c r="AB513" s="3">
        <f t="shared" si="109"/>
        <v>2021</v>
      </c>
      <c r="AC513" s="3">
        <f t="shared" si="110"/>
        <v>2025</v>
      </c>
      <c r="AD513" s="7">
        <f t="shared" ca="1" si="111"/>
        <v>3.5472222222222221</v>
      </c>
      <c r="AE513" s="7" t="str">
        <f t="shared" ca="1" si="117"/>
        <v>&lt; 4</v>
      </c>
      <c r="AF513" s="5">
        <v>30475</v>
      </c>
      <c r="AG513" s="8">
        <f t="shared" ca="1" si="112"/>
        <v>41.389041095890413</v>
      </c>
      <c r="AH513" s="7" t="str">
        <f t="shared" ca="1" si="113"/>
        <v>&gt;35&lt; 45</v>
      </c>
      <c r="AI513" s="9">
        <v>12484228</v>
      </c>
      <c r="AJ513" s="10" t="s">
        <v>67</v>
      </c>
      <c r="AK513" s="9" t="s">
        <v>1822</v>
      </c>
      <c r="AL513" s="5">
        <v>42283</v>
      </c>
      <c r="AM513" s="3" t="s">
        <v>93</v>
      </c>
      <c r="AN513" s="3" t="s">
        <v>65</v>
      </c>
      <c r="AO513">
        <v>2</v>
      </c>
      <c r="AQ513" s="11">
        <v>3</v>
      </c>
      <c r="AR513" s="11">
        <v>1</v>
      </c>
      <c r="AS513" s="12">
        <f t="shared" si="114"/>
        <v>44650.25</v>
      </c>
      <c r="AT513" s="11" t="s">
        <v>135</v>
      </c>
      <c r="AU513" s="9">
        <v>3.1930000000000001</v>
      </c>
      <c r="AV513" s="14">
        <v>32</v>
      </c>
      <c r="AW513" s="15" t="s">
        <v>1823</v>
      </c>
      <c r="AX513" s="16">
        <v>81010970951</v>
      </c>
      <c r="AY513" s="14">
        <v>62</v>
      </c>
      <c r="AZ513" s="11" t="s">
        <v>1824</v>
      </c>
      <c r="BA513" s="17" t="str">
        <f t="shared" si="115"/>
        <v>32000788101097095162</v>
      </c>
      <c r="BB513" s="26">
        <f t="shared" si="118"/>
        <v>20</v>
      </c>
      <c r="BC513" s="19" t="s">
        <v>1825</v>
      </c>
      <c r="BD513" s="20" t="s">
        <v>100</v>
      </c>
      <c r="BF513" s="5"/>
      <c r="BG513" s="27">
        <v>54578749</v>
      </c>
      <c r="BH513" s="27">
        <v>54535856</v>
      </c>
      <c r="BI513" s="27"/>
      <c r="BJ513" t="s">
        <v>477</v>
      </c>
      <c r="BK513" s="11" t="str">
        <f t="shared" si="119"/>
        <v>B-</v>
      </c>
      <c r="BL513" s="11"/>
    </row>
    <row r="514" spans="1:64" x14ac:dyDescent="0.25">
      <c r="A514" s="3" t="s">
        <v>74</v>
      </c>
      <c r="B514" s="4">
        <v>513</v>
      </c>
      <c r="C514" s="3" t="s">
        <v>140</v>
      </c>
      <c r="D514" s="3" t="s">
        <v>7546</v>
      </c>
      <c r="E514" s="3" t="s">
        <v>7520</v>
      </c>
      <c r="F514" s="3"/>
      <c r="G514" s="3"/>
      <c r="H514" s="3"/>
      <c r="I514" s="3"/>
      <c r="J514" s="3" t="s">
        <v>228</v>
      </c>
      <c r="K514" s="3" t="s">
        <v>123</v>
      </c>
      <c r="L514" s="3" t="s">
        <v>77</v>
      </c>
      <c r="M514" s="3" t="s">
        <v>158</v>
      </c>
      <c r="N514" s="5">
        <v>44285</v>
      </c>
      <c r="O514" t="str">
        <f t="shared" ca="1" si="120"/>
        <v/>
      </c>
      <c r="P514" s="3">
        <f t="shared" ca="1" si="116"/>
        <v>-1113</v>
      </c>
      <c r="Q514" s="5">
        <v>44445</v>
      </c>
      <c r="R514" s="3" t="s">
        <v>296</v>
      </c>
      <c r="S514" s="3"/>
      <c r="T514" s="6" t="s">
        <v>131</v>
      </c>
      <c r="U514" s="3" t="str">
        <f t="shared" ref="U514:U577" si="121">IF(T514="CDI","Titulaire","Contractuel")</f>
        <v>Contractuel</v>
      </c>
      <c r="V514" s="5">
        <v>44409</v>
      </c>
      <c r="W514" s="5">
        <v>44469</v>
      </c>
      <c r="X514" s="5"/>
      <c r="Y514" s="5"/>
      <c r="Z514" s="5">
        <v>44285</v>
      </c>
      <c r="AA514" s="3">
        <f t="shared" ref="AA514:AA577" si="122">MONTH(N514)</f>
        <v>3</v>
      </c>
      <c r="AB514" s="3">
        <f t="shared" ref="AB514:AB577" si="123">IF(N514="","",YEAR(N514))</f>
        <v>2021</v>
      </c>
      <c r="AC514" s="3">
        <f t="shared" ref="AC514:AC577" si="124">AB514+4</f>
        <v>2025</v>
      </c>
      <c r="AD514" s="7">
        <f t="shared" ref="AD514:AD577" ca="1" si="125">IF(A514="Non",(DAYS360(N514,Q514)/360),(DAYS360(N514,TODAY())/360))</f>
        <v>3.5472222222222221</v>
      </c>
      <c r="AE514" s="7" t="str">
        <f t="shared" ca="1" si="117"/>
        <v>&lt; 4</v>
      </c>
      <c r="AF514" s="5">
        <v>27956</v>
      </c>
      <c r="AG514" s="8">
        <f t="shared" ref="AG514:AG577" ca="1" si="126">(TODAY()-AF514)/365</f>
        <v>48.290410958904111</v>
      </c>
      <c r="AH514" s="7" t="str">
        <f t="shared" ref="AH514:AH577" ca="1" si="127">+IF(AG514&lt;25,"&lt; 25",IF(AND(AG514&gt;=25,AG514&lt;35),"&gt;25&lt; 35",IF(AND(AG514&gt;=35,AG514&lt;45),"&gt;35&lt; 45",IF(AND(AG514&gt;=45,AG514&lt;=55),"&gt;45&lt; 55",IF(AG514&gt;55,"&gt; 55")))))</f>
        <v>&gt;45&lt; 55</v>
      </c>
      <c r="AI514" s="9">
        <v>11667934</v>
      </c>
      <c r="AJ514" s="10" t="s">
        <v>79</v>
      </c>
      <c r="AK514" s="9" t="s">
        <v>1826</v>
      </c>
      <c r="AL514" s="5">
        <v>37237</v>
      </c>
      <c r="AM514" s="3" t="s">
        <v>93</v>
      </c>
      <c r="AN514" s="3" t="s">
        <v>65</v>
      </c>
      <c r="AO514">
        <v>5</v>
      </c>
      <c r="AQ514" s="11">
        <v>3</v>
      </c>
      <c r="AR514" s="11">
        <v>1</v>
      </c>
      <c r="AS514" s="12">
        <f t="shared" ref="AS514:AS577" si="128">N514+(365.25*AR514)</f>
        <v>44650.25</v>
      </c>
      <c r="AT514" s="11" t="s">
        <v>135</v>
      </c>
      <c r="AU514" s="9">
        <v>3.1930000000000001</v>
      </c>
      <c r="AV514" s="14">
        <v>17</v>
      </c>
      <c r="AW514" s="15" t="s">
        <v>1449</v>
      </c>
      <c r="AX514" s="16" t="s">
        <v>1827</v>
      </c>
      <c r="AY514" s="14">
        <v>87</v>
      </c>
      <c r="AZ514" s="11" t="s">
        <v>171</v>
      </c>
      <c r="BA514" s="17" t="str">
        <f t="shared" ref="BA514:BA577" si="129">CONCATENATE(AV514,AW514,AX514,AY514)</f>
        <v>17002000000075927087</v>
      </c>
      <c r="BB514" s="26">
        <f t="shared" si="118"/>
        <v>20</v>
      </c>
      <c r="BC514" s="19" t="s">
        <v>1828</v>
      </c>
      <c r="BD514" s="20" t="s">
        <v>100</v>
      </c>
      <c r="BF514" s="5"/>
      <c r="BG514" s="27">
        <v>58037297</v>
      </c>
      <c r="BH514" s="27">
        <v>55031615</v>
      </c>
      <c r="BI514" s="27"/>
      <c r="BJ514" t="s">
        <v>755</v>
      </c>
      <c r="BK514" s="11" t="str">
        <f t="shared" si="119"/>
        <v>B-</v>
      </c>
      <c r="BL514" s="11"/>
    </row>
    <row r="515" spans="1:64" x14ac:dyDescent="0.25">
      <c r="A515" s="3" t="s">
        <v>74</v>
      </c>
      <c r="B515" s="4">
        <v>514</v>
      </c>
      <c r="C515" s="3" t="s">
        <v>140</v>
      </c>
      <c r="D515" s="3" t="s">
        <v>7715</v>
      </c>
      <c r="E515" s="3" t="s">
        <v>7355</v>
      </c>
      <c r="F515" s="3"/>
      <c r="G515" s="3"/>
      <c r="H515" s="3"/>
      <c r="I515" s="3" t="s">
        <v>156</v>
      </c>
      <c r="J515" s="3" t="s">
        <v>157</v>
      </c>
      <c r="K515" s="3" t="s">
        <v>123</v>
      </c>
      <c r="L515" s="3" t="s">
        <v>77</v>
      </c>
      <c r="M515" s="3" t="s">
        <v>158</v>
      </c>
      <c r="N515" s="5">
        <v>44285</v>
      </c>
      <c r="O515" t="str">
        <f t="shared" ca="1" si="120"/>
        <v/>
      </c>
      <c r="P515" s="3">
        <f t="shared" ref="P515:P578" ca="1" si="130">IF(W515="","",W515-TODAY())</f>
        <v>-505</v>
      </c>
      <c r="Q515" s="5">
        <v>45051</v>
      </c>
      <c r="R515" s="3" t="s">
        <v>1328</v>
      </c>
      <c r="S515" s="3"/>
      <c r="T515" s="6" t="s">
        <v>131</v>
      </c>
      <c r="U515" s="3" t="str">
        <f t="shared" si="121"/>
        <v>Contractuel</v>
      </c>
      <c r="V515" s="5">
        <v>44986</v>
      </c>
      <c r="W515" s="5">
        <v>45077</v>
      </c>
      <c r="X515" s="5"/>
      <c r="Y515" s="5"/>
      <c r="Z515" s="5">
        <v>44285</v>
      </c>
      <c r="AA515" s="3">
        <f t="shared" si="122"/>
        <v>3</v>
      </c>
      <c r="AB515" s="3">
        <f t="shared" si="123"/>
        <v>2021</v>
      </c>
      <c r="AC515" s="3">
        <f t="shared" si="124"/>
        <v>2025</v>
      </c>
      <c r="AD515" s="7">
        <f t="shared" ca="1" si="125"/>
        <v>3.5472222222222221</v>
      </c>
      <c r="AE515" s="7" t="str">
        <f t="shared" ref="AE515:AE578" ca="1" si="131">+IF(AD515&lt;1,"&lt; 1",IF(AND(AD515&gt;=1,AD515&lt;2),"&lt; 2",IF(AND(AD515&gt;=2,AD515&lt;3),"&lt; 3",IF(AND(AD515&gt;=3,AD515&lt;=4),"&lt; 4",IF(AD515&gt;4,"&gt; 4")))))</f>
        <v>&lt; 4</v>
      </c>
      <c r="AF515" s="5">
        <v>30651</v>
      </c>
      <c r="AG515" s="8">
        <f t="shared" ca="1" si="126"/>
        <v>40.906849315068492</v>
      </c>
      <c r="AH515" s="7" t="str">
        <f t="shared" ca="1" si="127"/>
        <v>&gt;35&lt; 45</v>
      </c>
      <c r="AI515" s="9">
        <v>12649610</v>
      </c>
      <c r="AJ515" s="10" t="s">
        <v>159</v>
      </c>
      <c r="AK515" s="9" t="s">
        <v>1829</v>
      </c>
      <c r="AL515" s="5">
        <v>37186</v>
      </c>
      <c r="AM515" s="3" t="s">
        <v>93</v>
      </c>
      <c r="AN515" s="3" t="s">
        <v>65</v>
      </c>
      <c r="AO515">
        <v>2</v>
      </c>
      <c r="AQ515" s="11">
        <v>3</v>
      </c>
      <c r="AR515" s="11">
        <v>3</v>
      </c>
      <c r="AS515" s="12">
        <f t="shared" si="128"/>
        <v>45380.75</v>
      </c>
      <c r="AT515" s="11" t="s">
        <v>135</v>
      </c>
      <c r="AU515" s="9">
        <v>3.3210000000000002</v>
      </c>
      <c r="AV515" s="14" t="s">
        <v>348</v>
      </c>
      <c r="AW515" s="15" t="s">
        <v>349</v>
      </c>
      <c r="AX515" s="16" t="s">
        <v>1830</v>
      </c>
      <c r="AY515" s="14" t="s">
        <v>1510</v>
      </c>
      <c r="AZ515" s="11" t="s">
        <v>352</v>
      </c>
      <c r="BA515" s="17" t="str">
        <f t="shared" si="129"/>
        <v>12406000013312106432</v>
      </c>
      <c r="BB515" s="26">
        <f t="shared" si="118"/>
        <v>20</v>
      </c>
      <c r="BC515" s="19" t="s">
        <v>1831</v>
      </c>
      <c r="BD515" s="20" t="s">
        <v>1616</v>
      </c>
      <c r="BE515">
        <v>1095</v>
      </c>
      <c r="BF515" s="5"/>
      <c r="BG515" s="27">
        <v>23490381</v>
      </c>
      <c r="BH515" s="27"/>
      <c r="BI515" s="27"/>
      <c r="BJ515" t="s">
        <v>677</v>
      </c>
      <c r="BK515" s="11" t="str">
        <f t="shared" si="119"/>
        <v>A-</v>
      </c>
      <c r="BL515" s="11"/>
    </row>
    <row r="516" spans="1:64" x14ac:dyDescent="0.25">
      <c r="A516" s="3" t="s">
        <v>74</v>
      </c>
      <c r="B516" s="4">
        <v>515</v>
      </c>
      <c r="C516" s="3" t="s">
        <v>140</v>
      </c>
      <c r="D516" s="3" t="s">
        <v>7716</v>
      </c>
      <c r="E516" s="3" t="s">
        <v>7717</v>
      </c>
      <c r="F516" s="3"/>
      <c r="G516" s="3"/>
      <c r="H516" s="3"/>
      <c r="I516" s="3" t="s">
        <v>561</v>
      </c>
      <c r="J516" s="3" t="s">
        <v>157</v>
      </c>
      <c r="K516" s="3" t="s">
        <v>123</v>
      </c>
      <c r="L516" s="3" t="s">
        <v>77</v>
      </c>
      <c r="M516" s="3" t="s">
        <v>158</v>
      </c>
      <c r="N516" s="5">
        <v>44285</v>
      </c>
      <c r="O516" t="str">
        <f t="shared" ca="1" si="120"/>
        <v/>
      </c>
      <c r="P516" s="3">
        <f t="shared" ca="1" si="130"/>
        <v>-383</v>
      </c>
      <c r="Q516" s="5">
        <v>45200</v>
      </c>
      <c r="R516" s="3" t="s">
        <v>1328</v>
      </c>
      <c r="S516" s="3"/>
      <c r="T516" s="6" t="s">
        <v>131</v>
      </c>
      <c r="U516" s="3" t="str">
        <f t="shared" si="121"/>
        <v>Contractuel</v>
      </c>
      <c r="V516" s="5">
        <v>45170</v>
      </c>
      <c r="W516" s="5">
        <v>45199</v>
      </c>
      <c r="X516" s="5"/>
      <c r="Y516" s="5"/>
      <c r="Z516" s="5">
        <v>44285</v>
      </c>
      <c r="AA516" s="3">
        <f t="shared" si="122"/>
        <v>3</v>
      </c>
      <c r="AB516" s="3">
        <f t="shared" si="123"/>
        <v>2021</v>
      </c>
      <c r="AC516" s="3">
        <f t="shared" si="124"/>
        <v>2025</v>
      </c>
      <c r="AD516" s="7">
        <f t="shared" ca="1" si="125"/>
        <v>3.5472222222222221</v>
      </c>
      <c r="AE516" s="7" t="str">
        <f t="shared" ca="1" si="131"/>
        <v>&lt; 4</v>
      </c>
      <c r="AF516" s="5">
        <v>28575</v>
      </c>
      <c r="AG516" s="8">
        <f t="shared" ca="1" si="126"/>
        <v>46.594520547945208</v>
      </c>
      <c r="AH516" s="7" t="str">
        <f t="shared" ca="1" si="127"/>
        <v>&gt;45&lt; 55</v>
      </c>
      <c r="AI516" s="9">
        <v>12519146</v>
      </c>
      <c r="AJ516" s="37" t="s">
        <v>179</v>
      </c>
      <c r="AK516" s="9" t="s">
        <v>1832</v>
      </c>
      <c r="AL516" s="5">
        <v>38736</v>
      </c>
      <c r="AM516" s="3" t="s">
        <v>93</v>
      </c>
      <c r="AN516" s="3" t="s">
        <v>65</v>
      </c>
      <c r="AO516">
        <v>0</v>
      </c>
      <c r="AQ516" s="11">
        <v>3</v>
      </c>
      <c r="AR516" s="11">
        <v>3</v>
      </c>
      <c r="AS516" s="12">
        <f t="shared" si="128"/>
        <v>45380.75</v>
      </c>
      <c r="AT516" s="11" t="s">
        <v>135</v>
      </c>
      <c r="AU516" s="9">
        <v>3.3210000000000002</v>
      </c>
      <c r="AV516" s="14" t="s">
        <v>161</v>
      </c>
      <c r="AW516" s="15" t="s">
        <v>713</v>
      </c>
      <c r="AX516" s="16" t="s">
        <v>1833</v>
      </c>
      <c r="AY516" s="14" t="s">
        <v>1697</v>
      </c>
      <c r="AZ516" s="11" t="s">
        <v>164</v>
      </c>
      <c r="BA516" s="17" t="str">
        <f t="shared" si="129"/>
        <v>25024000000087432786</v>
      </c>
      <c r="BB516" s="26">
        <f t="shared" si="118"/>
        <v>20</v>
      </c>
      <c r="BC516" s="19" t="s">
        <v>1834</v>
      </c>
      <c r="BD516" s="20" t="s">
        <v>233</v>
      </c>
      <c r="BF516" s="5"/>
      <c r="BG516" s="27">
        <v>97087828</v>
      </c>
      <c r="BH516" s="27">
        <v>21079507</v>
      </c>
      <c r="BI516" s="27"/>
      <c r="BJ516" t="s">
        <v>233</v>
      </c>
      <c r="BK516" s="11" t="str">
        <f t="shared" si="119"/>
        <v>A-</v>
      </c>
      <c r="BL516" s="11" t="s">
        <v>235</v>
      </c>
    </row>
    <row r="517" spans="1:64" x14ac:dyDescent="0.25">
      <c r="A517" s="3" t="s">
        <v>74</v>
      </c>
      <c r="B517" s="4">
        <v>516</v>
      </c>
      <c r="C517" s="3" t="s">
        <v>140</v>
      </c>
      <c r="D517" s="3" t="s">
        <v>7718</v>
      </c>
      <c r="E517" s="3" t="s">
        <v>7719</v>
      </c>
      <c r="F517" s="3"/>
      <c r="G517" s="3"/>
      <c r="H517" s="3"/>
      <c r="I517" s="3"/>
      <c r="J517" s="3" t="s">
        <v>157</v>
      </c>
      <c r="K517" s="3" t="s">
        <v>123</v>
      </c>
      <c r="L517" s="3" t="s">
        <v>77</v>
      </c>
      <c r="M517" s="3" t="s">
        <v>158</v>
      </c>
      <c r="N517" s="5">
        <v>44285</v>
      </c>
      <c r="O517" t="str">
        <f t="shared" ca="1" si="120"/>
        <v/>
      </c>
      <c r="P517" s="3">
        <f t="shared" ca="1" si="130"/>
        <v>-1174</v>
      </c>
      <c r="Q517" s="5">
        <v>44348</v>
      </c>
      <c r="R517" s="3" t="s">
        <v>133</v>
      </c>
      <c r="S517" s="3"/>
      <c r="T517" s="6" t="s">
        <v>131</v>
      </c>
      <c r="U517" s="3" t="str">
        <f t="shared" si="121"/>
        <v>Contractuel</v>
      </c>
      <c r="V517" s="5">
        <v>44348</v>
      </c>
      <c r="W517" s="5">
        <v>44408</v>
      </c>
      <c r="X517" s="5"/>
      <c r="Y517" s="5"/>
      <c r="Z517" s="5">
        <v>44285</v>
      </c>
      <c r="AA517" s="3">
        <f t="shared" si="122"/>
        <v>3</v>
      </c>
      <c r="AB517" s="3">
        <f t="shared" si="123"/>
        <v>2021</v>
      </c>
      <c r="AC517" s="3">
        <f t="shared" si="124"/>
        <v>2025</v>
      </c>
      <c r="AD517" s="7">
        <f t="shared" ca="1" si="125"/>
        <v>3.5472222222222221</v>
      </c>
      <c r="AE517" s="7" t="str">
        <f t="shared" ca="1" si="131"/>
        <v>&lt; 4</v>
      </c>
      <c r="AF517" s="5">
        <v>27911</v>
      </c>
      <c r="AG517" s="8">
        <f t="shared" ca="1" si="126"/>
        <v>48.413698630136984</v>
      </c>
      <c r="AH517" s="7" t="str">
        <f t="shared" ca="1" si="127"/>
        <v>&gt;45&lt; 55</v>
      </c>
      <c r="AI517" s="9">
        <v>12110791</v>
      </c>
      <c r="AJ517" s="10" t="s">
        <v>102</v>
      </c>
      <c r="AK517" s="9" t="s">
        <v>1835</v>
      </c>
      <c r="AL517" s="5">
        <v>43514</v>
      </c>
      <c r="AM517" s="3" t="s">
        <v>93</v>
      </c>
      <c r="AN517" s="3" t="s">
        <v>65</v>
      </c>
      <c r="AO517">
        <v>0</v>
      </c>
      <c r="AQ517" s="11">
        <v>3</v>
      </c>
      <c r="AR517" s="11">
        <v>1</v>
      </c>
      <c r="AS517" s="12">
        <f t="shared" si="128"/>
        <v>44650.25</v>
      </c>
      <c r="AT517" s="11" t="s">
        <v>135</v>
      </c>
      <c r="AU517" s="9">
        <v>3.1930000000000001</v>
      </c>
      <c r="AV517" s="14">
        <v>10</v>
      </c>
      <c r="AW517" s="15">
        <v>50201</v>
      </c>
      <c r="AX517" s="16">
        <v>85135035788</v>
      </c>
      <c r="AY517" s="14">
        <v>80</v>
      </c>
      <c r="AZ517" s="11" t="s">
        <v>503</v>
      </c>
      <c r="BA517" s="17" t="str">
        <f t="shared" si="129"/>
        <v>10502018513503578880</v>
      </c>
      <c r="BB517" s="26">
        <f t="shared" si="118"/>
        <v>20</v>
      </c>
      <c r="BC517" s="19" t="s">
        <v>1836</v>
      </c>
      <c r="BD517" s="20" t="s">
        <v>755</v>
      </c>
      <c r="BF517" s="5"/>
      <c r="BG517" s="27">
        <v>22772305</v>
      </c>
      <c r="BH517" s="27">
        <v>24571603</v>
      </c>
      <c r="BI517" s="27"/>
      <c r="BJ517" t="s">
        <v>755</v>
      </c>
      <c r="BK517" s="11" t="str">
        <f t="shared" si="119"/>
        <v>A-</v>
      </c>
      <c r="BL517" s="11"/>
    </row>
    <row r="518" spans="1:64" x14ac:dyDescent="0.25">
      <c r="A518" s="3" t="s">
        <v>56</v>
      </c>
      <c r="B518" s="4">
        <v>517</v>
      </c>
      <c r="C518" s="3" t="s">
        <v>87</v>
      </c>
      <c r="D518" s="3" t="s">
        <v>7305</v>
      </c>
      <c r="E518" s="3" t="s">
        <v>7197</v>
      </c>
      <c r="F518" s="3"/>
      <c r="G518" s="3"/>
      <c r="H518" s="74"/>
      <c r="I518" s="3" t="s">
        <v>1837</v>
      </c>
      <c r="J518" s="3" t="s">
        <v>157</v>
      </c>
      <c r="K518" s="3" t="s">
        <v>76</v>
      </c>
      <c r="L518" s="3" t="s">
        <v>77</v>
      </c>
      <c r="M518" s="3" t="s">
        <v>158</v>
      </c>
      <c r="N518" s="5">
        <v>44285</v>
      </c>
      <c r="O518" t="str">
        <f t="shared" ca="1" si="120"/>
        <v/>
      </c>
      <c r="P518" s="3">
        <f t="shared" ca="1" si="130"/>
        <v>-47</v>
      </c>
      <c r="Q518" s="5"/>
      <c r="R518" s="3"/>
      <c r="S518" s="3"/>
      <c r="T518" s="6" t="s">
        <v>131</v>
      </c>
      <c r="U518" s="3" t="str">
        <f t="shared" si="121"/>
        <v>Contractuel</v>
      </c>
      <c r="V518" s="5">
        <v>45505</v>
      </c>
      <c r="W518" s="5">
        <f>VLOOKUP(B518,[1]base!$A:$V,22,0)</f>
        <v>45535</v>
      </c>
      <c r="X518" s="5"/>
      <c r="Y518" s="5"/>
      <c r="Z518" s="5">
        <v>44285</v>
      </c>
      <c r="AA518" s="3">
        <f t="shared" si="122"/>
        <v>3</v>
      </c>
      <c r="AB518" s="3">
        <f t="shared" si="123"/>
        <v>2021</v>
      </c>
      <c r="AC518" s="3">
        <f t="shared" si="124"/>
        <v>2025</v>
      </c>
      <c r="AD518" s="7">
        <f t="shared" ca="1" si="125"/>
        <v>3.5472222222222221</v>
      </c>
      <c r="AE518" s="7" t="str">
        <f t="shared" ca="1" si="131"/>
        <v>&lt; 4</v>
      </c>
      <c r="AF518" s="5">
        <v>32886</v>
      </c>
      <c r="AG518" s="8">
        <f t="shared" ca="1" si="126"/>
        <v>34.783561643835618</v>
      </c>
      <c r="AH518" s="7" t="str">
        <f t="shared" ca="1" si="127"/>
        <v>&gt;25&lt; 35</v>
      </c>
      <c r="AI518" s="9">
        <v>12984684</v>
      </c>
      <c r="AJ518" s="10" t="s">
        <v>79</v>
      </c>
      <c r="AK518" s="9" t="s">
        <v>1838</v>
      </c>
      <c r="AL518" s="5">
        <v>38762</v>
      </c>
      <c r="AM518" s="3" t="s">
        <v>93</v>
      </c>
      <c r="AN518" s="3" t="s">
        <v>94</v>
      </c>
      <c r="AQ518">
        <v>5</v>
      </c>
      <c r="AR518" s="11">
        <v>3</v>
      </c>
      <c r="AS518" s="12">
        <f t="shared" si="128"/>
        <v>45380.75</v>
      </c>
      <c r="AT518" s="11" t="s">
        <v>135</v>
      </c>
      <c r="AU518" s="9">
        <v>3.3210000000000002</v>
      </c>
      <c r="AV518" s="14" t="s">
        <v>161</v>
      </c>
      <c r="AW518" s="15" t="s">
        <v>713</v>
      </c>
      <c r="AX518" s="16" t="s">
        <v>1839</v>
      </c>
      <c r="AY518" s="14" t="s">
        <v>450</v>
      </c>
      <c r="AZ518" s="11" t="s">
        <v>164</v>
      </c>
      <c r="BA518" s="17" t="str">
        <f t="shared" si="129"/>
        <v>25024000000087586143</v>
      </c>
      <c r="BB518" s="26">
        <f t="shared" ref="BB518:BB581" si="132">LEN(BA518)</f>
        <v>20</v>
      </c>
      <c r="BC518" s="19" t="s">
        <v>1840</v>
      </c>
      <c r="BD518" s="20" t="s">
        <v>233</v>
      </c>
      <c r="BE518">
        <v>1095</v>
      </c>
      <c r="BF518" s="5"/>
      <c r="BG518" s="27">
        <v>27449547</v>
      </c>
      <c r="BH518" s="27">
        <v>29675322</v>
      </c>
      <c r="BI518" s="27"/>
      <c r="BJ518" t="s">
        <v>233</v>
      </c>
      <c r="BK518" s="11" t="str">
        <f t="shared" ref="BK518:BK576" si="133">IF(K518="CADRE","CADRE",CONCATENATE(J518,"-",H518))</f>
        <v>A-</v>
      </c>
      <c r="BL518" s="11" t="s">
        <v>167</v>
      </c>
    </row>
    <row r="519" spans="1:64" x14ac:dyDescent="0.25">
      <c r="A519" s="3" t="s">
        <v>74</v>
      </c>
      <c r="B519" s="4">
        <v>518</v>
      </c>
      <c r="C519" s="3" t="s">
        <v>140</v>
      </c>
      <c r="D519" s="3" t="s">
        <v>7282</v>
      </c>
      <c r="E519" s="3" t="s">
        <v>7308</v>
      </c>
      <c r="F519" s="3"/>
      <c r="G519" s="3"/>
      <c r="H519" s="74"/>
      <c r="I519" s="3" t="s">
        <v>156</v>
      </c>
      <c r="J519" s="3" t="s">
        <v>157</v>
      </c>
      <c r="K519" s="3" t="s">
        <v>123</v>
      </c>
      <c r="L519" s="3" t="s">
        <v>77</v>
      </c>
      <c r="M519" s="3" t="s">
        <v>158</v>
      </c>
      <c r="N519" s="5">
        <v>44285</v>
      </c>
      <c r="O519" t="str">
        <f t="shared" ca="1" si="120"/>
        <v/>
      </c>
      <c r="P519" s="3">
        <f t="shared" ca="1" si="130"/>
        <v>-47</v>
      </c>
      <c r="Q519" s="5">
        <v>45536</v>
      </c>
      <c r="R519" s="3" t="s">
        <v>124</v>
      </c>
      <c r="S519" s="3"/>
      <c r="T519" s="6" t="s">
        <v>131</v>
      </c>
      <c r="U519" s="3" t="str">
        <f t="shared" si="121"/>
        <v>Contractuel</v>
      </c>
      <c r="V519" s="5">
        <v>45505</v>
      </c>
      <c r="W519" s="5">
        <f>VLOOKUP(B519,[1]base!$A:$V,22,0)</f>
        <v>45535</v>
      </c>
      <c r="X519" s="5"/>
      <c r="Y519" s="5"/>
      <c r="Z519" s="5">
        <v>44285</v>
      </c>
      <c r="AA519" s="3">
        <f t="shared" si="122"/>
        <v>3</v>
      </c>
      <c r="AB519" s="3">
        <f t="shared" si="123"/>
        <v>2021</v>
      </c>
      <c r="AC519" s="3">
        <f t="shared" si="124"/>
        <v>2025</v>
      </c>
      <c r="AD519" s="7">
        <f t="shared" ca="1" si="125"/>
        <v>3.5472222222222221</v>
      </c>
      <c r="AE519" s="7" t="str">
        <f t="shared" ca="1" si="131"/>
        <v>&lt; 4</v>
      </c>
      <c r="AF519" s="5">
        <v>29378</v>
      </c>
      <c r="AG519" s="8">
        <f t="shared" ca="1" si="126"/>
        <v>44.394520547945206</v>
      </c>
      <c r="AH519" s="7" t="str">
        <f t="shared" ca="1" si="127"/>
        <v>&gt;35&lt; 45</v>
      </c>
      <c r="AI519" s="9">
        <v>12746422</v>
      </c>
      <c r="AJ519" s="10" t="s">
        <v>79</v>
      </c>
      <c r="AK519" s="9" t="s">
        <v>1841</v>
      </c>
      <c r="AL519" s="5">
        <v>37523</v>
      </c>
      <c r="AM519" s="3" t="s">
        <v>93</v>
      </c>
      <c r="AN519" s="3" t="s">
        <v>65</v>
      </c>
      <c r="AO519">
        <v>3</v>
      </c>
      <c r="AQ519">
        <v>3</v>
      </c>
      <c r="AR519" s="11">
        <v>3</v>
      </c>
      <c r="AS519" s="12">
        <f t="shared" si="128"/>
        <v>45380.75</v>
      </c>
      <c r="AT519" s="11" t="s">
        <v>135</v>
      </c>
      <c r="AU519" s="9">
        <v>3.3210000000000002</v>
      </c>
      <c r="AV519" s="14" t="s">
        <v>161</v>
      </c>
      <c r="AW519" s="15" t="s">
        <v>1474</v>
      </c>
      <c r="AX519" s="16" t="s">
        <v>1842</v>
      </c>
      <c r="AY519" s="14" t="s">
        <v>770</v>
      </c>
      <c r="AZ519" s="11" t="s">
        <v>164</v>
      </c>
      <c r="BA519" s="17" t="str">
        <f t="shared" si="129"/>
        <v>25019000000040697635</v>
      </c>
      <c r="BB519" s="26">
        <f t="shared" si="132"/>
        <v>20</v>
      </c>
      <c r="BC519" s="19" t="s">
        <v>1843</v>
      </c>
      <c r="BD519" s="20" t="s">
        <v>734</v>
      </c>
      <c r="BF519" s="5"/>
      <c r="BG519" s="27">
        <v>50309968</v>
      </c>
      <c r="BH519" s="27">
        <v>94924078</v>
      </c>
      <c r="BI519" s="27"/>
      <c r="BJ519" t="s">
        <v>734</v>
      </c>
      <c r="BK519" s="11" t="str">
        <f t="shared" si="133"/>
        <v>A-</v>
      </c>
      <c r="BL519" s="11" t="s">
        <v>245</v>
      </c>
    </row>
    <row r="520" spans="1:64" x14ac:dyDescent="0.25">
      <c r="A520" s="3" t="s">
        <v>74</v>
      </c>
      <c r="B520" s="4">
        <v>519</v>
      </c>
      <c r="C520" s="3" t="s">
        <v>87</v>
      </c>
      <c r="D520" s="3" t="s">
        <v>7720</v>
      </c>
      <c r="E520" s="3" t="s">
        <v>7214</v>
      </c>
      <c r="F520" s="3"/>
      <c r="G520" s="3"/>
      <c r="H520" s="74"/>
      <c r="I520" s="3"/>
      <c r="J520" s="3" t="s">
        <v>228</v>
      </c>
      <c r="K520" s="3" t="s">
        <v>123</v>
      </c>
      <c r="L520" s="3" t="s">
        <v>77</v>
      </c>
      <c r="M520" s="3" t="s">
        <v>158</v>
      </c>
      <c r="N520" s="5">
        <v>44285</v>
      </c>
      <c r="O520" t="str">
        <f t="shared" ca="1" si="120"/>
        <v/>
      </c>
      <c r="P520" s="3">
        <f t="shared" ca="1" si="130"/>
        <v>-1266</v>
      </c>
      <c r="Q520" s="5">
        <v>44296</v>
      </c>
      <c r="R520" s="3" t="s">
        <v>1211</v>
      </c>
      <c r="S520" s="3"/>
      <c r="T520" s="6" t="s">
        <v>131</v>
      </c>
      <c r="U520" s="3" t="str">
        <f t="shared" si="121"/>
        <v>Contractuel</v>
      </c>
      <c r="V520" s="5">
        <v>44285</v>
      </c>
      <c r="W520" s="5">
        <v>44316</v>
      </c>
      <c r="X520" s="5"/>
      <c r="Y520" s="5"/>
      <c r="Z520" s="5">
        <v>44285</v>
      </c>
      <c r="AA520" s="3">
        <f t="shared" si="122"/>
        <v>3</v>
      </c>
      <c r="AB520" s="3">
        <f t="shared" si="123"/>
        <v>2021</v>
      </c>
      <c r="AC520" s="3">
        <f t="shared" si="124"/>
        <v>2025</v>
      </c>
      <c r="AD520" s="7">
        <f t="shared" ca="1" si="125"/>
        <v>3.5472222222222221</v>
      </c>
      <c r="AE520" s="7" t="str">
        <f t="shared" ca="1" si="131"/>
        <v>&lt; 4</v>
      </c>
      <c r="AF520" s="5">
        <v>29045</v>
      </c>
      <c r="AG520" s="8">
        <f t="shared" ca="1" si="126"/>
        <v>45.30684931506849</v>
      </c>
      <c r="AH520" s="7" t="str">
        <f t="shared" ca="1" si="127"/>
        <v>&gt;45&lt; 55</v>
      </c>
      <c r="AI520" s="9">
        <v>12490724</v>
      </c>
      <c r="AJ520" s="10" t="s">
        <v>79</v>
      </c>
      <c r="AK520" s="9" t="s">
        <v>1844</v>
      </c>
      <c r="AL520" s="5">
        <v>44001</v>
      </c>
      <c r="AM520" s="3" t="s">
        <v>93</v>
      </c>
      <c r="AN520" s="3" t="s">
        <v>94</v>
      </c>
      <c r="AQ520" s="11">
        <v>3</v>
      </c>
      <c r="AR520" s="11">
        <v>1</v>
      </c>
      <c r="AS520" s="12">
        <f t="shared" si="128"/>
        <v>44650.25</v>
      </c>
      <c r="AT520" s="11" t="s">
        <v>135</v>
      </c>
      <c r="AU520" s="9">
        <v>3.1930000000000001</v>
      </c>
      <c r="AV520" s="14">
        <v>17</v>
      </c>
      <c r="AW520" s="15" t="s">
        <v>169</v>
      </c>
      <c r="AX520" s="16" t="s">
        <v>1845</v>
      </c>
      <c r="AY520" s="14">
        <v>41</v>
      </c>
      <c r="AZ520" s="11" t="s">
        <v>171</v>
      </c>
      <c r="BA520" s="17" t="str">
        <f t="shared" si="129"/>
        <v>17001000000301868941</v>
      </c>
      <c r="BB520" s="26">
        <f t="shared" si="132"/>
        <v>20</v>
      </c>
      <c r="BC520" s="19" t="s">
        <v>1846</v>
      </c>
      <c r="BD520" s="20" t="s">
        <v>1677</v>
      </c>
      <c r="BE520">
        <v>2087</v>
      </c>
      <c r="BF520" s="5"/>
      <c r="BG520" s="27">
        <v>28773996</v>
      </c>
      <c r="BH520" s="27">
        <v>28534514</v>
      </c>
      <c r="BI520" s="27"/>
      <c r="BJ520" t="s">
        <v>1001</v>
      </c>
      <c r="BK520" s="11" t="str">
        <f t="shared" si="133"/>
        <v>B-</v>
      </c>
      <c r="BL520" s="11"/>
    </row>
    <row r="521" spans="1:64" x14ac:dyDescent="0.25">
      <c r="A521" s="3" t="s">
        <v>74</v>
      </c>
      <c r="B521" s="4">
        <v>520</v>
      </c>
      <c r="C521" s="3" t="s">
        <v>140</v>
      </c>
      <c r="D521" s="3" t="s">
        <v>7721</v>
      </c>
      <c r="E521" s="3" t="s">
        <v>7420</v>
      </c>
      <c r="F521" s="3"/>
      <c r="G521" s="3"/>
      <c r="H521" s="74"/>
      <c r="I521" s="3" t="s">
        <v>561</v>
      </c>
      <c r="J521" s="3" t="s">
        <v>157</v>
      </c>
      <c r="K521" s="3" t="s">
        <v>123</v>
      </c>
      <c r="L521" s="3" t="s">
        <v>77</v>
      </c>
      <c r="M521" s="3" t="s">
        <v>158</v>
      </c>
      <c r="N521" s="5">
        <v>44285</v>
      </c>
      <c r="O521" t="str">
        <f t="shared" ca="1" si="120"/>
        <v/>
      </c>
      <c r="P521" s="3">
        <f t="shared" ca="1" si="130"/>
        <v>-78</v>
      </c>
      <c r="Q521" s="5">
        <v>45491</v>
      </c>
      <c r="R521" s="3" t="s">
        <v>1442</v>
      </c>
      <c r="S521" s="3"/>
      <c r="T521" s="6" t="s">
        <v>131</v>
      </c>
      <c r="U521" s="3" t="str">
        <f t="shared" si="121"/>
        <v>Contractuel</v>
      </c>
      <c r="V521" s="5">
        <v>45474</v>
      </c>
      <c r="W521" s="5">
        <v>45504</v>
      </c>
      <c r="X521" s="5"/>
      <c r="Y521" s="5"/>
      <c r="Z521" s="5">
        <v>44285</v>
      </c>
      <c r="AA521" s="3">
        <f t="shared" si="122"/>
        <v>3</v>
      </c>
      <c r="AB521" s="3">
        <f t="shared" si="123"/>
        <v>2021</v>
      </c>
      <c r="AC521" s="3">
        <f t="shared" si="124"/>
        <v>2025</v>
      </c>
      <c r="AD521" s="7">
        <f t="shared" ca="1" si="125"/>
        <v>3.5472222222222221</v>
      </c>
      <c r="AE521" s="7" t="str">
        <f t="shared" ca="1" si="131"/>
        <v>&lt; 4</v>
      </c>
      <c r="AF521" s="5">
        <v>29614</v>
      </c>
      <c r="AG521" s="8">
        <f t="shared" ca="1" si="126"/>
        <v>43.747945205479454</v>
      </c>
      <c r="AH521" s="7" t="str">
        <f t="shared" ca="1" si="127"/>
        <v>&gt;35&lt; 45</v>
      </c>
      <c r="AI521" s="9">
        <v>12492169</v>
      </c>
      <c r="AJ521" s="10" t="s">
        <v>159</v>
      </c>
      <c r="AK521" s="9" t="s">
        <v>1847</v>
      </c>
      <c r="AL521" s="5">
        <v>36923</v>
      </c>
      <c r="AM521" s="3" t="s">
        <v>93</v>
      </c>
      <c r="AN521" s="3" t="s">
        <v>1848</v>
      </c>
      <c r="AO521">
        <v>2</v>
      </c>
      <c r="AQ521">
        <v>3</v>
      </c>
      <c r="AR521" s="11">
        <v>3</v>
      </c>
      <c r="AS521" s="12">
        <f t="shared" si="128"/>
        <v>45380.75</v>
      </c>
      <c r="AT521" s="11" t="s">
        <v>135</v>
      </c>
      <c r="AU521" s="9">
        <v>3.3210000000000002</v>
      </c>
      <c r="AV521" s="14" t="s">
        <v>67</v>
      </c>
      <c r="AW521" s="15" t="s">
        <v>556</v>
      </c>
      <c r="AX521" s="16" t="s">
        <v>1849</v>
      </c>
      <c r="AY521" s="14" t="s">
        <v>1577</v>
      </c>
      <c r="AZ521" s="11" t="s">
        <v>71</v>
      </c>
      <c r="BA521" s="17" t="str">
        <f t="shared" si="129"/>
        <v>08081023084000938163</v>
      </c>
      <c r="BB521" s="26">
        <f t="shared" si="132"/>
        <v>20</v>
      </c>
      <c r="BC521" s="19" t="s">
        <v>1850</v>
      </c>
      <c r="BD521" s="20" t="s">
        <v>566</v>
      </c>
      <c r="BE521">
        <v>2051</v>
      </c>
      <c r="BF521" s="5"/>
      <c r="BG521" s="27">
        <v>58134043</v>
      </c>
      <c r="BH521" s="27">
        <v>50933807</v>
      </c>
      <c r="BI521" s="27"/>
      <c r="BJ521" t="s">
        <v>199</v>
      </c>
      <c r="BK521" s="11" t="str">
        <f t="shared" si="133"/>
        <v>A-</v>
      </c>
      <c r="BL521" s="11" t="s">
        <v>245</v>
      </c>
    </row>
    <row r="522" spans="1:64" x14ac:dyDescent="0.25">
      <c r="A522" s="3" t="s">
        <v>74</v>
      </c>
      <c r="B522" s="4">
        <v>521</v>
      </c>
      <c r="C522" s="3" t="s">
        <v>87</v>
      </c>
      <c r="D522" s="3" t="s">
        <v>7560</v>
      </c>
      <c r="E522" s="3" t="s">
        <v>6991</v>
      </c>
      <c r="F522" s="3"/>
      <c r="G522" s="3"/>
      <c r="H522" s="74"/>
      <c r="I522" s="3"/>
      <c r="J522" s="3" t="s">
        <v>157</v>
      </c>
      <c r="K522" s="3" t="s">
        <v>123</v>
      </c>
      <c r="L522" s="3" t="s">
        <v>77</v>
      </c>
      <c r="M522" s="3" t="s">
        <v>158</v>
      </c>
      <c r="N522" s="5">
        <v>44285</v>
      </c>
      <c r="O522" t="str">
        <f t="shared" ca="1" si="120"/>
        <v/>
      </c>
      <c r="P522" s="3">
        <f t="shared" ca="1" si="130"/>
        <v>-1113</v>
      </c>
      <c r="Q522" s="5">
        <v>44457</v>
      </c>
      <c r="R522" s="3" t="s">
        <v>133</v>
      </c>
      <c r="S522" s="3"/>
      <c r="T522" s="6" t="s">
        <v>131</v>
      </c>
      <c r="U522" s="3" t="str">
        <f t="shared" si="121"/>
        <v>Contractuel</v>
      </c>
      <c r="V522" s="5">
        <v>44409</v>
      </c>
      <c r="W522" s="5">
        <v>44469</v>
      </c>
      <c r="X522" s="5"/>
      <c r="Y522" s="5"/>
      <c r="Z522" s="5">
        <v>44285</v>
      </c>
      <c r="AA522" s="3">
        <f t="shared" si="122"/>
        <v>3</v>
      </c>
      <c r="AB522" s="3">
        <f t="shared" si="123"/>
        <v>2021</v>
      </c>
      <c r="AC522" s="3">
        <f t="shared" si="124"/>
        <v>2025</v>
      </c>
      <c r="AD522" s="7">
        <f t="shared" ca="1" si="125"/>
        <v>3.5472222222222221</v>
      </c>
      <c r="AE522" s="7" t="str">
        <f t="shared" ca="1" si="131"/>
        <v>&lt; 4</v>
      </c>
      <c r="AF522" s="5">
        <v>36661</v>
      </c>
      <c r="AG522" s="8">
        <f t="shared" ca="1" si="126"/>
        <v>24.44109589041096</v>
      </c>
      <c r="AH522" s="7" t="str">
        <f t="shared" ca="1" si="127"/>
        <v>&lt; 25</v>
      </c>
      <c r="AI522" s="9">
        <v>17323716</v>
      </c>
      <c r="AJ522" s="10" t="s">
        <v>159</v>
      </c>
      <c r="AK522" s="9" t="s">
        <v>1851</v>
      </c>
      <c r="AL522" s="5">
        <v>43047</v>
      </c>
      <c r="AM522" s="3" t="s">
        <v>93</v>
      </c>
      <c r="AN522" s="3" t="s">
        <v>94</v>
      </c>
      <c r="AQ522" s="11">
        <v>3</v>
      </c>
      <c r="AR522" s="11">
        <v>1</v>
      </c>
      <c r="AS522" s="12">
        <f t="shared" si="128"/>
        <v>44650.25</v>
      </c>
      <c r="AT522" s="11" t="s">
        <v>135</v>
      </c>
      <c r="AU522" s="9">
        <v>3.1930000000000001</v>
      </c>
      <c r="AV522" s="14">
        <v>17</v>
      </c>
      <c r="AW522" s="15" t="s">
        <v>169</v>
      </c>
      <c r="AX522" s="16" t="s">
        <v>1852</v>
      </c>
      <c r="AY522" s="14">
        <v>88</v>
      </c>
      <c r="AZ522" s="11" t="s">
        <v>171</v>
      </c>
      <c r="BA522" s="17" t="str">
        <f t="shared" si="129"/>
        <v>17001000000260852588</v>
      </c>
      <c r="BB522" s="26">
        <f t="shared" si="132"/>
        <v>20</v>
      </c>
      <c r="BC522" s="19" t="s">
        <v>1853</v>
      </c>
      <c r="BD522" s="20" t="s">
        <v>100</v>
      </c>
      <c r="BF522" s="5"/>
      <c r="BG522" s="27">
        <v>54601934</v>
      </c>
      <c r="BH522" s="27">
        <v>96031745</v>
      </c>
      <c r="BI522" s="27"/>
      <c r="BJ522" t="s">
        <v>647</v>
      </c>
      <c r="BK522" s="11" t="str">
        <f t="shared" si="133"/>
        <v>A-</v>
      </c>
      <c r="BL522" s="11"/>
    </row>
    <row r="523" spans="1:64" x14ac:dyDescent="0.25">
      <c r="A523" s="3" t="s">
        <v>74</v>
      </c>
      <c r="B523" s="4">
        <v>522</v>
      </c>
      <c r="C523" s="3" t="s">
        <v>57</v>
      </c>
      <c r="D523" s="3" t="s">
        <v>7305</v>
      </c>
      <c r="E523" s="3" t="s">
        <v>7722</v>
      </c>
      <c r="F523" s="3"/>
      <c r="G523" s="3"/>
      <c r="H523" s="74"/>
      <c r="I523" s="3" t="s">
        <v>156</v>
      </c>
      <c r="J523" s="3" t="s">
        <v>157</v>
      </c>
      <c r="K523" s="3" t="s">
        <v>76</v>
      </c>
      <c r="L523" s="3" t="s">
        <v>77</v>
      </c>
      <c r="M523" s="3" t="s">
        <v>132</v>
      </c>
      <c r="N523" s="5">
        <v>44285</v>
      </c>
      <c r="O523" t="str">
        <f t="shared" ca="1" si="120"/>
        <v/>
      </c>
      <c r="P523" s="3">
        <f t="shared" ca="1" si="130"/>
        <v>-200</v>
      </c>
      <c r="Q523" s="5">
        <v>45382</v>
      </c>
      <c r="R523" s="3" t="s">
        <v>236</v>
      </c>
      <c r="S523" s="3"/>
      <c r="T523" s="6" t="s">
        <v>131</v>
      </c>
      <c r="U523" s="3" t="str">
        <f t="shared" si="121"/>
        <v>Contractuel</v>
      </c>
      <c r="V523" s="5">
        <v>45352</v>
      </c>
      <c r="W523" s="5">
        <v>45382</v>
      </c>
      <c r="X523" s="5"/>
      <c r="Y523" s="5"/>
      <c r="Z523" s="5">
        <v>44285</v>
      </c>
      <c r="AA523" s="3">
        <f t="shared" si="122"/>
        <v>3</v>
      </c>
      <c r="AB523" s="3">
        <f t="shared" si="123"/>
        <v>2021</v>
      </c>
      <c r="AC523" s="3">
        <f t="shared" si="124"/>
        <v>2025</v>
      </c>
      <c r="AD523" s="7">
        <f t="shared" ca="1" si="125"/>
        <v>3.5472222222222221</v>
      </c>
      <c r="AE523" s="7" t="str">
        <f t="shared" ca="1" si="131"/>
        <v>&lt; 4</v>
      </c>
      <c r="AF523" s="5">
        <v>28516</v>
      </c>
      <c r="AG523" s="8">
        <f t="shared" ca="1" si="126"/>
        <v>46.756164383561647</v>
      </c>
      <c r="AH523" s="7" t="str">
        <f t="shared" ca="1" si="127"/>
        <v>&gt;45&lt; 55</v>
      </c>
      <c r="AI523" s="9">
        <v>12726283</v>
      </c>
      <c r="AJ523" s="10" t="s">
        <v>79</v>
      </c>
      <c r="AK523" s="9" t="s">
        <v>1854</v>
      </c>
      <c r="AL523" s="5">
        <v>42208</v>
      </c>
      <c r="AM523" s="3" t="s">
        <v>93</v>
      </c>
      <c r="AN523" s="3" t="s">
        <v>65</v>
      </c>
      <c r="AO523">
        <v>3</v>
      </c>
      <c r="AQ523" s="11">
        <v>3</v>
      </c>
      <c r="AR523" s="11">
        <v>3</v>
      </c>
      <c r="AS523" s="12">
        <f t="shared" si="128"/>
        <v>45380.75</v>
      </c>
      <c r="AT523" s="11" t="s">
        <v>135</v>
      </c>
      <c r="AU523" s="9">
        <v>3.3210000000000002</v>
      </c>
      <c r="AV523" s="14" t="s">
        <v>195</v>
      </c>
      <c r="AW523" s="15" t="s">
        <v>169</v>
      </c>
      <c r="AX523" s="16" t="s">
        <v>1855</v>
      </c>
      <c r="AY523" s="14" t="s">
        <v>661</v>
      </c>
      <c r="AZ523" s="11" t="s">
        <v>171</v>
      </c>
      <c r="BA523" s="17" t="str">
        <f t="shared" si="129"/>
        <v>17001000000059316464</v>
      </c>
      <c r="BB523" s="26">
        <f t="shared" si="132"/>
        <v>20</v>
      </c>
      <c r="BC523" s="19" t="s">
        <v>1856</v>
      </c>
      <c r="BD523" s="20" t="s">
        <v>666</v>
      </c>
      <c r="BF523" s="5"/>
      <c r="BG523" s="27">
        <v>52101389</v>
      </c>
      <c r="BH523" s="27"/>
      <c r="BI523" s="27"/>
      <c r="BJ523" t="s">
        <v>666</v>
      </c>
      <c r="BK523" s="11" t="str">
        <f t="shared" si="133"/>
        <v>A-</v>
      </c>
      <c r="BL523" s="11" t="s">
        <v>167</v>
      </c>
    </row>
    <row r="524" spans="1:64" x14ac:dyDescent="0.25">
      <c r="A524" s="3" t="s">
        <v>74</v>
      </c>
      <c r="B524" s="4">
        <v>523</v>
      </c>
      <c r="C524" s="3" t="s">
        <v>87</v>
      </c>
      <c r="D524" s="3" t="s">
        <v>7723</v>
      </c>
      <c r="E524" s="3" t="s">
        <v>7432</v>
      </c>
      <c r="F524" s="3"/>
      <c r="G524" s="3"/>
      <c r="H524" s="74"/>
      <c r="I524" s="3"/>
      <c r="J524" s="3" t="s">
        <v>228</v>
      </c>
      <c r="K524" s="3" t="s">
        <v>123</v>
      </c>
      <c r="L524" s="3" t="s">
        <v>77</v>
      </c>
      <c r="M524" s="3" t="s">
        <v>158</v>
      </c>
      <c r="N524" s="5">
        <v>44285</v>
      </c>
      <c r="O524" t="str">
        <f t="shared" ca="1" si="120"/>
        <v/>
      </c>
      <c r="P524" s="3">
        <f t="shared" ca="1" si="130"/>
        <v>-990</v>
      </c>
      <c r="Q524" s="5">
        <v>44534</v>
      </c>
      <c r="R524" s="3" t="s">
        <v>133</v>
      </c>
      <c r="S524" s="3"/>
      <c r="T524" s="6" t="s">
        <v>131</v>
      </c>
      <c r="U524" s="3" t="str">
        <f t="shared" si="121"/>
        <v>Contractuel</v>
      </c>
      <c r="V524" s="5">
        <v>44531</v>
      </c>
      <c r="W524" s="5">
        <v>44592</v>
      </c>
      <c r="X524" s="5"/>
      <c r="Y524" s="5"/>
      <c r="Z524" s="5">
        <v>44285</v>
      </c>
      <c r="AA524" s="3">
        <f t="shared" si="122"/>
        <v>3</v>
      </c>
      <c r="AB524" s="3">
        <f t="shared" si="123"/>
        <v>2021</v>
      </c>
      <c r="AC524" s="3">
        <f t="shared" si="124"/>
        <v>2025</v>
      </c>
      <c r="AD524" s="7">
        <f t="shared" ca="1" si="125"/>
        <v>3.5472222222222221</v>
      </c>
      <c r="AE524" s="7" t="str">
        <f t="shared" ca="1" si="131"/>
        <v>&lt; 4</v>
      </c>
      <c r="AF524" s="5">
        <v>32975</v>
      </c>
      <c r="AG524" s="8">
        <f t="shared" ca="1" si="126"/>
        <v>34.539726027397258</v>
      </c>
      <c r="AH524" s="7" t="str">
        <f t="shared" ca="1" si="127"/>
        <v>&gt;25&lt; 35</v>
      </c>
      <c r="AI524" s="9">
        <v>16442137</v>
      </c>
      <c r="AJ524" s="10" t="s">
        <v>159</v>
      </c>
      <c r="AK524" s="9" t="s">
        <v>1857</v>
      </c>
      <c r="AL524" s="5">
        <v>40347</v>
      </c>
      <c r="AM524" s="3" t="s">
        <v>93</v>
      </c>
      <c r="AN524" s="3" t="s">
        <v>94</v>
      </c>
      <c r="AQ524" s="11">
        <v>3</v>
      </c>
      <c r="AR524" s="11">
        <v>1</v>
      </c>
      <c r="AS524" s="12">
        <f t="shared" si="128"/>
        <v>44650.25</v>
      </c>
      <c r="AT524" s="11" t="s">
        <v>135</v>
      </c>
      <c r="AU524" s="9">
        <v>3.1930000000000001</v>
      </c>
      <c r="AV524" s="14">
        <v>17</v>
      </c>
      <c r="AW524" s="15" t="s">
        <v>169</v>
      </c>
      <c r="AX524" s="16" t="s">
        <v>1858</v>
      </c>
      <c r="AY524" s="14">
        <v>97</v>
      </c>
      <c r="AZ524" s="11" t="s">
        <v>171</v>
      </c>
      <c r="BA524" s="17" t="str">
        <f t="shared" si="129"/>
        <v>17001000000301951197</v>
      </c>
      <c r="BB524" s="26">
        <f t="shared" si="132"/>
        <v>20</v>
      </c>
      <c r="BC524" s="19" t="s">
        <v>1859</v>
      </c>
      <c r="BD524" s="20" t="s">
        <v>277</v>
      </c>
      <c r="BF524" s="5"/>
      <c r="BG524" s="27">
        <v>52329696</v>
      </c>
      <c r="BH524" s="27">
        <v>54017259</v>
      </c>
      <c r="BI524" s="27"/>
      <c r="BJ524" t="s">
        <v>1425</v>
      </c>
      <c r="BK524" s="11" t="str">
        <f t="shared" si="133"/>
        <v>B-</v>
      </c>
      <c r="BL524" s="11"/>
    </row>
    <row r="525" spans="1:64" x14ac:dyDescent="0.25">
      <c r="A525" s="3" t="s">
        <v>56</v>
      </c>
      <c r="B525" s="4">
        <v>524</v>
      </c>
      <c r="C525" s="3" t="s">
        <v>140</v>
      </c>
      <c r="D525" s="3" t="s">
        <v>7241</v>
      </c>
      <c r="E525" s="3" t="s">
        <v>7420</v>
      </c>
      <c r="F525" s="3"/>
      <c r="G525" s="3"/>
      <c r="H525" s="74"/>
      <c r="I525" s="3" t="s">
        <v>515</v>
      </c>
      <c r="J525" s="3" t="s">
        <v>228</v>
      </c>
      <c r="K525" s="3" t="s">
        <v>123</v>
      </c>
      <c r="L525" s="3" t="s">
        <v>77</v>
      </c>
      <c r="M525" s="3" t="s">
        <v>158</v>
      </c>
      <c r="N525" s="5">
        <v>44285</v>
      </c>
      <c r="O525" t="str">
        <f t="shared" ca="1" si="120"/>
        <v/>
      </c>
      <c r="P525" s="3">
        <f t="shared" ca="1" si="130"/>
        <v>-47</v>
      </c>
      <c r="Q525" s="5"/>
      <c r="R525" s="3"/>
      <c r="S525" s="3"/>
      <c r="T525" s="6" t="s">
        <v>131</v>
      </c>
      <c r="U525" s="3" t="str">
        <f t="shared" si="121"/>
        <v>Contractuel</v>
      </c>
      <c r="V525" s="5">
        <v>45505</v>
      </c>
      <c r="W525" s="5">
        <f>VLOOKUP(B525,[1]base!$A:$V,22,0)</f>
        <v>45535</v>
      </c>
      <c r="X525" s="5"/>
      <c r="Y525" s="5"/>
      <c r="Z525" s="5">
        <v>44285</v>
      </c>
      <c r="AA525" s="3">
        <f t="shared" si="122"/>
        <v>3</v>
      </c>
      <c r="AB525" s="3">
        <f t="shared" si="123"/>
        <v>2021</v>
      </c>
      <c r="AC525" s="3">
        <f t="shared" si="124"/>
        <v>2025</v>
      </c>
      <c r="AD525" s="7">
        <f t="shared" ca="1" si="125"/>
        <v>3.5472222222222221</v>
      </c>
      <c r="AE525" s="7" t="str">
        <f t="shared" ca="1" si="131"/>
        <v>&lt; 4</v>
      </c>
      <c r="AF525" s="5">
        <v>28856</v>
      </c>
      <c r="AG525" s="8">
        <f t="shared" ca="1" si="126"/>
        <v>45.824657534246576</v>
      </c>
      <c r="AH525" s="7" t="str">
        <f t="shared" ca="1" si="127"/>
        <v>&gt;45&lt; 55</v>
      </c>
      <c r="AI525" s="9">
        <v>16626432</v>
      </c>
      <c r="AJ525" s="10" t="s">
        <v>159</v>
      </c>
      <c r="AK525" s="9" t="s">
        <v>1860</v>
      </c>
      <c r="AL525" s="5">
        <v>36062</v>
      </c>
      <c r="AM525" s="3" t="s">
        <v>93</v>
      </c>
      <c r="AN525" s="3" t="s">
        <v>541</v>
      </c>
      <c r="AO525">
        <v>1</v>
      </c>
      <c r="AQ525">
        <v>3</v>
      </c>
      <c r="AR525" s="11">
        <v>3</v>
      </c>
      <c r="AS525" s="12">
        <f t="shared" si="128"/>
        <v>45380.75</v>
      </c>
      <c r="AT525" s="11" t="s">
        <v>135</v>
      </c>
      <c r="AU525" s="9">
        <v>3.3210000000000002</v>
      </c>
      <c r="AV525" s="14" t="s">
        <v>195</v>
      </c>
      <c r="AW525" s="15" t="s">
        <v>169</v>
      </c>
      <c r="AX525" s="16" t="s">
        <v>1861</v>
      </c>
      <c r="AY525" s="14" t="s">
        <v>870</v>
      </c>
      <c r="AZ525" s="11" t="s">
        <v>171</v>
      </c>
      <c r="BA525" s="17" t="str">
        <f t="shared" si="129"/>
        <v>17001000000302008524</v>
      </c>
      <c r="BB525" s="26">
        <f t="shared" si="132"/>
        <v>20</v>
      </c>
      <c r="BC525" s="19" t="s">
        <v>1862</v>
      </c>
      <c r="BD525" s="20" t="s">
        <v>1331</v>
      </c>
      <c r="BE525">
        <v>2011</v>
      </c>
      <c r="BF525" s="5">
        <v>45013</v>
      </c>
      <c r="BG525" s="27">
        <v>54118079</v>
      </c>
      <c r="BH525" s="27">
        <v>50999362</v>
      </c>
      <c r="BI525" s="27"/>
      <c r="BJ525" t="s">
        <v>366</v>
      </c>
      <c r="BK525" s="11" t="str">
        <f t="shared" si="133"/>
        <v>B-</v>
      </c>
      <c r="BL525" s="11" t="s">
        <v>235</v>
      </c>
    </row>
    <row r="526" spans="1:64" x14ac:dyDescent="0.25">
      <c r="A526" s="3" t="s">
        <v>56</v>
      </c>
      <c r="B526" s="4">
        <v>525</v>
      </c>
      <c r="C526" s="3" t="s">
        <v>87</v>
      </c>
      <c r="D526" s="3" t="s">
        <v>7724</v>
      </c>
      <c r="E526" s="3" t="s">
        <v>7725</v>
      </c>
      <c r="F526" s="3"/>
      <c r="G526" s="3"/>
      <c r="H526" s="74"/>
      <c r="I526" s="3" t="s">
        <v>487</v>
      </c>
      <c r="J526" s="3" t="s">
        <v>228</v>
      </c>
      <c r="K526" s="3" t="s">
        <v>76</v>
      </c>
      <c r="L526" s="3" t="s">
        <v>77</v>
      </c>
      <c r="M526" s="3" t="s">
        <v>426</v>
      </c>
      <c r="N526" s="5">
        <v>44285</v>
      </c>
      <c r="O526" t="str">
        <f t="shared" ca="1" si="120"/>
        <v/>
      </c>
      <c r="P526" s="3">
        <f t="shared" ca="1" si="130"/>
        <v>-47</v>
      </c>
      <c r="Q526" s="5"/>
      <c r="R526" s="3"/>
      <c r="S526" s="3"/>
      <c r="T526" s="6" t="s">
        <v>131</v>
      </c>
      <c r="U526" s="3" t="str">
        <f t="shared" si="121"/>
        <v>Contractuel</v>
      </c>
      <c r="V526" s="5">
        <v>45505</v>
      </c>
      <c r="W526" s="5">
        <f>VLOOKUP(B526,[1]base!$A:$V,22,0)</f>
        <v>45535</v>
      </c>
      <c r="X526" s="5"/>
      <c r="Y526" s="5"/>
      <c r="Z526" s="5">
        <v>44285</v>
      </c>
      <c r="AA526" s="3">
        <f t="shared" si="122"/>
        <v>3</v>
      </c>
      <c r="AB526" s="3">
        <f t="shared" si="123"/>
        <v>2021</v>
      </c>
      <c r="AC526" s="3">
        <f t="shared" si="124"/>
        <v>2025</v>
      </c>
      <c r="AD526" s="7">
        <f t="shared" ca="1" si="125"/>
        <v>3.5472222222222221</v>
      </c>
      <c r="AE526" s="7" t="str">
        <f t="shared" ca="1" si="131"/>
        <v>&lt; 4</v>
      </c>
      <c r="AF526" s="5">
        <v>34028</v>
      </c>
      <c r="AG526" s="8">
        <f t="shared" ca="1" si="126"/>
        <v>31.654794520547945</v>
      </c>
      <c r="AH526" s="7" t="str">
        <f t="shared" ca="1" si="127"/>
        <v>&gt;25&lt; 35</v>
      </c>
      <c r="AI526" s="9">
        <v>17180488</v>
      </c>
      <c r="AJ526" s="10" t="s">
        <v>159</v>
      </c>
      <c r="AK526" s="9" t="s">
        <v>1863</v>
      </c>
      <c r="AL526" s="5">
        <v>41509</v>
      </c>
      <c r="AM526" s="3" t="s">
        <v>93</v>
      </c>
      <c r="AN526" s="3" t="s">
        <v>94</v>
      </c>
      <c r="AQ526">
        <v>3</v>
      </c>
      <c r="AR526" s="11">
        <v>3</v>
      </c>
      <c r="AS526" s="12">
        <f t="shared" si="128"/>
        <v>45380.75</v>
      </c>
      <c r="AT526" s="11" t="s">
        <v>135</v>
      </c>
      <c r="AU526" s="9">
        <v>3.3210000000000002</v>
      </c>
      <c r="AV526" s="14" t="s">
        <v>195</v>
      </c>
      <c r="AW526" s="15" t="s">
        <v>169</v>
      </c>
      <c r="AX526" s="16" t="s">
        <v>1864</v>
      </c>
      <c r="AY526" s="14" t="s">
        <v>225</v>
      </c>
      <c r="AZ526" s="11" t="s">
        <v>171</v>
      </c>
      <c r="BA526" s="17" t="str">
        <f t="shared" si="129"/>
        <v>17001000000269914134</v>
      </c>
      <c r="BB526" s="26">
        <f t="shared" si="132"/>
        <v>20</v>
      </c>
      <c r="BC526" s="19" t="s">
        <v>1865</v>
      </c>
      <c r="BD526" s="20" t="s">
        <v>277</v>
      </c>
      <c r="BE526">
        <v>2021</v>
      </c>
      <c r="BF526" s="5"/>
      <c r="BG526" s="27">
        <v>25405955</v>
      </c>
      <c r="BH526" s="27">
        <v>53599778</v>
      </c>
      <c r="BI526" s="27"/>
      <c r="BJ526" t="s">
        <v>300</v>
      </c>
      <c r="BK526" s="11" t="str">
        <f t="shared" si="133"/>
        <v>B-</v>
      </c>
      <c r="BL526" s="11" t="s">
        <v>235</v>
      </c>
    </row>
    <row r="527" spans="1:64" x14ac:dyDescent="0.25">
      <c r="A527" s="3" t="s">
        <v>56</v>
      </c>
      <c r="B527" s="4">
        <v>526</v>
      </c>
      <c r="C527" s="3" t="s">
        <v>87</v>
      </c>
      <c r="D527" s="3" t="s">
        <v>7616</v>
      </c>
      <c r="E527" s="3" t="s">
        <v>6991</v>
      </c>
      <c r="F527" s="3"/>
      <c r="G527" s="3"/>
      <c r="H527" s="74"/>
      <c r="I527" s="3" t="s">
        <v>156</v>
      </c>
      <c r="J527" s="3" t="s">
        <v>157</v>
      </c>
      <c r="K527" s="3" t="s">
        <v>76</v>
      </c>
      <c r="L527" s="3" t="s">
        <v>77</v>
      </c>
      <c r="M527" s="3" t="s">
        <v>426</v>
      </c>
      <c r="N527" s="5">
        <v>44286</v>
      </c>
      <c r="O527" t="str">
        <f t="shared" ca="1" si="120"/>
        <v/>
      </c>
      <c r="P527" s="3">
        <f t="shared" ca="1" si="130"/>
        <v>-47</v>
      </c>
      <c r="Q527" s="5"/>
      <c r="R527" s="3"/>
      <c r="S527" s="3"/>
      <c r="T527" s="6" t="s">
        <v>131</v>
      </c>
      <c r="U527" s="3" t="str">
        <f t="shared" si="121"/>
        <v>Contractuel</v>
      </c>
      <c r="V527" s="5">
        <v>45505</v>
      </c>
      <c r="W527" s="5">
        <f>VLOOKUP(B527,[1]base!$A:$V,22,0)</f>
        <v>45535</v>
      </c>
      <c r="X527" s="5">
        <v>44287</v>
      </c>
      <c r="Y527" s="5">
        <v>44651</v>
      </c>
      <c r="Z527" s="5"/>
      <c r="AA527" s="3">
        <f t="shared" si="122"/>
        <v>3</v>
      </c>
      <c r="AB527" s="3">
        <f t="shared" si="123"/>
        <v>2021</v>
      </c>
      <c r="AC527" s="3">
        <f t="shared" si="124"/>
        <v>2025</v>
      </c>
      <c r="AD527" s="7">
        <f t="shared" ca="1" si="125"/>
        <v>3.5472222222222221</v>
      </c>
      <c r="AE527" s="7" t="str">
        <f t="shared" ca="1" si="131"/>
        <v>&lt; 4</v>
      </c>
      <c r="AF527" s="5">
        <v>34915</v>
      </c>
      <c r="AG527" s="8">
        <f t="shared" ca="1" si="126"/>
        <v>29.224657534246575</v>
      </c>
      <c r="AH527" s="7" t="str">
        <f t="shared" ca="1" si="127"/>
        <v>&gt;25&lt; 35</v>
      </c>
      <c r="AI527" s="9">
        <v>17054296</v>
      </c>
      <c r="AJ527" s="10" t="s">
        <v>62</v>
      </c>
      <c r="AK527" s="9">
        <v>11654823</v>
      </c>
      <c r="AL527" s="5">
        <v>42031</v>
      </c>
      <c r="AM527" s="3" t="s">
        <v>93</v>
      </c>
      <c r="AN527" s="3" t="s">
        <v>94</v>
      </c>
      <c r="AQ527">
        <v>3</v>
      </c>
      <c r="AR527" s="11">
        <v>3</v>
      </c>
      <c r="AS527" s="12">
        <f t="shared" si="128"/>
        <v>45381.75</v>
      </c>
      <c r="AT527" s="11" t="s">
        <v>135</v>
      </c>
      <c r="AU527" s="9">
        <v>3.3210000000000002</v>
      </c>
      <c r="AV527" s="14" t="s">
        <v>79</v>
      </c>
      <c r="AW527" s="15" t="s">
        <v>453</v>
      </c>
      <c r="AX527" s="16" t="s">
        <v>1866</v>
      </c>
      <c r="AY527" s="14" t="s">
        <v>1388</v>
      </c>
      <c r="AZ527" s="11" t="s">
        <v>128</v>
      </c>
      <c r="BA527" s="17" t="str">
        <f t="shared" si="129"/>
        <v>04004005007295179191</v>
      </c>
      <c r="BB527" s="26">
        <f t="shared" si="132"/>
        <v>20</v>
      </c>
      <c r="BC527" s="19" t="s">
        <v>1867</v>
      </c>
      <c r="BD527" s="20" t="s">
        <v>100</v>
      </c>
      <c r="BF527" s="5"/>
      <c r="BG527" s="27">
        <v>53161091</v>
      </c>
      <c r="BH527" s="27">
        <v>54853259</v>
      </c>
      <c r="BI527" s="27"/>
      <c r="BJ527" t="s">
        <v>811</v>
      </c>
      <c r="BK527" s="11" t="str">
        <f t="shared" si="133"/>
        <v>A-</v>
      </c>
      <c r="BL527" s="11" t="s">
        <v>235</v>
      </c>
    </row>
    <row r="528" spans="1:64" x14ac:dyDescent="0.25">
      <c r="A528" s="3" t="s">
        <v>74</v>
      </c>
      <c r="B528" s="4">
        <v>527</v>
      </c>
      <c r="C528" s="3" t="s">
        <v>87</v>
      </c>
      <c r="D528" s="3" t="s">
        <v>7726</v>
      </c>
      <c r="E528" s="3" t="s">
        <v>7432</v>
      </c>
      <c r="F528" s="3"/>
      <c r="G528" s="3"/>
      <c r="H528" s="74"/>
      <c r="I528" s="3"/>
      <c r="J528" s="3" t="s">
        <v>157</v>
      </c>
      <c r="K528" s="3" t="s">
        <v>123</v>
      </c>
      <c r="L528" s="3" t="s">
        <v>77</v>
      </c>
      <c r="M528" s="3" t="s">
        <v>158</v>
      </c>
      <c r="N528" s="5">
        <v>44287</v>
      </c>
      <c r="O528" t="str">
        <f t="shared" ca="1" si="120"/>
        <v/>
      </c>
      <c r="P528" s="3">
        <f t="shared" ca="1" si="130"/>
        <v>-990</v>
      </c>
      <c r="Q528" s="5">
        <v>44581</v>
      </c>
      <c r="R528" s="3" t="s">
        <v>133</v>
      </c>
      <c r="S528" s="3"/>
      <c r="T528" s="6" t="s">
        <v>131</v>
      </c>
      <c r="U528" s="3" t="str">
        <f t="shared" si="121"/>
        <v>Contractuel</v>
      </c>
      <c r="V528" s="5">
        <v>44531</v>
      </c>
      <c r="W528" s="5">
        <v>44592</v>
      </c>
      <c r="X528" s="5"/>
      <c r="Y528" s="5"/>
      <c r="Z528" s="5">
        <v>44287</v>
      </c>
      <c r="AA528" s="3">
        <f t="shared" si="122"/>
        <v>4</v>
      </c>
      <c r="AB528" s="3">
        <f t="shared" si="123"/>
        <v>2021</v>
      </c>
      <c r="AC528" s="3">
        <f t="shared" si="124"/>
        <v>2025</v>
      </c>
      <c r="AD528" s="7">
        <f t="shared" ca="1" si="125"/>
        <v>3.5444444444444443</v>
      </c>
      <c r="AE528" s="7" t="str">
        <f t="shared" ca="1" si="131"/>
        <v>&lt; 4</v>
      </c>
      <c r="AF528" s="5">
        <v>36176</v>
      </c>
      <c r="AG528" s="8">
        <f t="shared" ca="1" si="126"/>
        <v>25.769863013698629</v>
      </c>
      <c r="AH528" s="7" t="str">
        <f t="shared" ca="1" si="127"/>
        <v>&gt;25&lt; 35</v>
      </c>
      <c r="AI528" s="9">
        <v>17181508</v>
      </c>
      <c r="AJ528" s="10" t="s">
        <v>102</v>
      </c>
      <c r="AK528" s="9">
        <v>13011982</v>
      </c>
      <c r="AL528" s="5">
        <v>41946</v>
      </c>
      <c r="AM528" s="3" t="s">
        <v>93</v>
      </c>
      <c r="AN528" s="3" t="s">
        <v>94</v>
      </c>
      <c r="AQ528" s="11">
        <v>3</v>
      </c>
      <c r="AR528" s="11">
        <v>1</v>
      </c>
      <c r="AS528" s="12">
        <f t="shared" si="128"/>
        <v>44652.25</v>
      </c>
      <c r="AT528" s="11" t="s">
        <v>135</v>
      </c>
      <c r="AU528" s="9">
        <v>3.1930000000000001</v>
      </c>
      <c r="AV528" s="14" t="s">
        <v>195</v>
      </c>
      <c r="AW528" s="15" t="s">
        <v>169</v>
      </c>
      <c r="AX528" s="16" t="s">
        <v>1868</v>
      </c>
      <c r="AY528" s="14" t="s">
        <v>1081</v>
      </c>
      <c r="AZ528" s="11" t="s">
        <v>171</v>
      </c>
      <c r="BA528" s="17" t="str">
        <f t="shared" si="129"/>
        <v>17001000000257562348</v>
      </c>
      <c r="BB528" s="26">
        <f t="shared" si="132"/>
        <v>20</v>
      </c>
      <c r="BC528" s="19" t="s">
        <v>1869</v>
      </c>
      <c r="BD528" s="20" t="s">
        <v>100</v>
      </c>
      <c r="BF528" s="5"/>
      <c r="BG528" s="27">
        <v>46591957</v>
      </c>
      <c r="BH528" s="27">
        <v>26046190</v>
      </c>
      <c r="BI528" s="27"/>
      <c r="BJ528" t="s">
        <v>1870</v>
      </c>
      <c r="BK528" s="11" t="str">
        <f t="shared" si="133"/>
        <v>A-</v>
      </c>
      <c r="BL528" s="11"/>
    </row>
    <row r="529" spans="1:64" x14ac:dyDescent="0.25">
      <c r="A529" s="3" t="s">
        <v>56</v>
      </c>
      <c r="B529" s="4">
        <v>528</v>
      </c>
      <c r="C529" s="3" t="s">
        <v>140</v>
      </c>
      <c r="D529" s="3" t="s">
        <v>7727</v>
      </c>
      <c r="E529" s="3" t="s">
        <v>7420</v>
      </c>
      <c r="F529" s="3"/>
      <c r="G529" s="3"/>
      <c r="H529" s="74"/>
      <c r="I529" s="3" t="s">
        <v>156</v>
      </c>
      <c r="J529" s="3" t="s">
        <v>157</v>
      </c>
      <c r="K529" s="3" t="s">
        <v>123</v>
      </c>
      <c r="L529" s="3" t="s">
        <v>77</v>
      </c>
      <c r="M529" s="3" t="s">
        <v>158</v>
      </c>
      <c r="N529" s="5">
        <v>44287</v>
      </c>
      <c r="O529" t="str">
        <f t="shared" ca="1" si="120"/>
        <v/>
      </c>
      <c r="P529" s="3">
        <f t="shared" ca="1" si="130"/>
        <v>-47</v>
      </c>
      <c r="Q529" s="5"/>
      <c r="R529" s="3"/>
      <c r="S529" s="3"/>
      <c r="T529" s="6" t="s">
        <v>131</v>
      </c>
      <c r="U529" s="3" t="str">
        <f t="shared" si="121"/>
        <v>Contractuel</v>
      </c>
      <c r="V529" s="5">
        <v>45505</v>
      </c>
      <c r="W529" s="5">
        <f>VLOOKUP(B529,[1]base!$A:$V,22,0)</f>
        <v>45535</v>
      </c>
      <c r="X529" s="5"/>
      <c r="Y529" s="5"/>
      <c r="Z529" s="5">
        <v>44287</v>
      </c>
      <c r="AA529" s="3">
        <f t="shared" si="122"/>
        <v>4</v>
      </c>
      <c r="AB529" s="3">
        <f t="shared" si="123"/>
        <v>2021</v>
      </c>
      <c r="AC529" s="3">
        <f t="shared" si="124"/>
        <v>2025</v>
      </c>
      <c r="AD529" s="7">
        <f t="shared" ca="1" si="125"/>
        <v>3.5444444444444443</v>
      </c>
      <c r="AE529" s="7" t="str">
        <f t="shared" ca="1" si="131"/>
        <v>&lt; 4</v>
      </c>
      <c r="AF529" s="5">
        <v>29404</v>
      </c>
      <c r="AG529" s="8">
        <f t="shared" ca="1" si="126"/>
        <v>44.323287671232876</v>
      </c>
      <c r="AH529" s="7" t="str">
        <f t="shared" ca="1" si="127"/>
        <v>&gt;35&lt; 45</v>
      </c>
      <c r="AI529" s="9">
        <v>12212874</v>
      </c>
      <c r="AJ529" s="37" t="s">
        <v>179</v>
      </c>
      <c r="AK529" s="9" t="s">
        <v>1871</v>
      </c>
      <c r="AL529" s="5">
        <v>36780</v>
      </c>
      <c r="AM529" s="3" t="s">
        <v>93</v>
      </c>
      <c r="AN529" s="3" t="s">
        <v>65</v>
      </c>
      <c r="AO529">
        <v>2</v>
      </c>
      <c r="AQ529">
        <v>3</v>
      </c>
      <c r="AR529" s="11">
        <v>3</v>
      </c>
      <c r="AS529" s="12">
        <f t="shared" si="128"/>
        <v>45382.75</v>
      </c>
      <c r="AT529" s="11" t="s">
        <v>135</v>
      </c>
      <c r="AU529" s="9">
        <v>3.3159999999999998</v>
      </c>
      <c r="AV529" s="14" t="s">
        <v>195</v>
      </c>
      <c r="AW529" s="15" t="s">
        <v>169</v>
      </c>
      <c r="AX529" s="16" t="s">
        <v>1872</v>
      </c>
      <c r="AY529" s="14" t="s">
        <v>326</v>
      </c>
      <c r="AZ529" s="11" t="s">
        <v>171</v>
      </c>
      <c r="BA529" s="17" t="str">
        <f t="shared" si="129"/>
        <v>17001000000262473555</v>
      </c>
      <c r="BB529" s="26">
        <f t="shared" si="132"/>
        <v>20</v>
      </c>
      <c r="BC529" s="19" t="s">
        <v>1873</v>
      </c>
      <c r="BD529" s="20" t="s">
        <v>166</v>
      </c>
      <c r="BE529">
        <v>2090</v>
      </c>
      <c r="BF529" s="5"/>
      <c r="BG529" s="27">
        <v>24543922</v>
      </c>
      <c r="BH529" s="27">
        <v>93211937</v>
      </c>
      <c r="BI529" s="27"/>
      <c r="BJ529" t="s">
        <v>166</v>
      </c>
      <c r="BK529" s="11" t="str">
        <f t="shared" si="133"/>
        <v>A-</v>
      </c>
      <c r="BL529" s="11" t="s">
        <v>245</v>
      </c>
    </row>
    <row r="530" spans="1:64" x14ac:dyDescent="0.25">
      <c r="A530" s="3" t="s">
        <v>56</v>
      </c>
      <c r="B530" s="4">
        <v>529</v>
      </c>
      <c r="C530" s="3" t="s">
        <v>140</v>
      </c>
      <c r="D530" s="3" t="s">
        <v>7728</v>
      </c>
      <c r="E530" s="3" t="s">
        <v>7481</v>
      </c>
      <c r="F530" s="3"/>
      <c r="G530" s="3"/>
      <c r="H530" s="74"/>
      <c r="I530" s="3" t="s">
        <v>156</v>
      </c>
      <c r="J530" s="3" t="s">
        <v>157</v>
      </c>
      <c r="K530" s="3" t="s">
        <v>123</v>
      </c>
      <c r="L530" s="3" t="s">
        <v>77</v>
      </c>
      <c r="M530" s="3" t="s">
        <v>158</v>
      </c>
      <c r="N530" s="5">
        <v>44287</v>
      </c>
      <c r="O530" t="str">
        <f t="shared" ref="O530:O543" ca="1" si="134">IF(AD530&gt;=4,IF(T530="CDD","OK",""),"")</f>
        <v/>
      </c>
      <c r="P530" s="3">
        <f t="shared" ca="1" si="130"/>
        <v>-47</v>
      </c>
      <c r="Q530" s="5"/>
      <c r="R530" s="3"/>
      <c r="S530" s="3"/>
      <c r="T530" s="6" t="s">
        <v>131</v>
      </c>
      <c r="U530" s="3" t="str">
        <f t="shared" si="121"/>
        <v>Contractuel</v>
      </c>
      <c r="V530" s="5">
        <v>45505</v>
      </c>
      <c r="W530" s="5">
        <f>VLOOKUP(B530,[1]base!$A:$V,22,0)</f>
        <v>45535</v>
      </c>
      <c r="X530" s="5"/>
      <c r="Y530" s="5"/>
      <c r="Z530" s="5">
        <v>44287</v>
      </c>
      <c r="AA530" s="3">
        <f t="shared" si="122"/>
        <v>4</v>
      </c>
      <c r="AB530" s="3">
        <f t="shared" si="123"/>
        <v>2021</v>
      </c>
      <c r="AC530" s="3">
        <f t="shared" si="124"/>
        <v>2025</v>
      </c>
      <c r="AD530" s="7">
        <f t="shared" ca="1" si="125"/>
        <v>3.5444444444444443</v>
      </c>
      <c r="AE530" s="7" t="str">
        <f t="shared" ca="1" si="131"/>
        <v>&lt; 4</v>
      </c>
      <c r="AF530" s="5">
        <v>29457</v>
      </c>
      <c r="AG530" s="8">
        <f t="shared" ca="1" si="126"/>
        <v>44.178082191780824</v>
      </c>
      <c r="AH530" s="7" t="str">
        <f t="shared" ca="1" si="127"/>
        <v>&gt;35&lt; 45</v>
      </c>
      <c r="AI530" s="9">
        <v>16338469</v>
      </c>
      <c r="AJ530" s="37" t="s">
        <v>179</v>
      </c>
      <c r="AK530" s="9" t="s">
        <v>1874</v>
      </c>
      <c r="AL530" s="5">
        <v>36613</v>
      </c>
      <c r="AM530" s="3" t="s">
        <v>93</v>
      </c>
      <c r="AN530" s="3" t="s">
        <v>65</v>
      </c>
      <c r="AO530">
        <v>3</v>
      </c>
      <c r="AQ530">
        <v>3</v>
      </c>
      <c r="AR530" s="11">
        <v>3</v>
      </c>
      <c r="AS530" s="12">
        <f t="shared" si="128"/>
        <v>45382.75</v>
      </c>
      <c r="AT530" s="11" t="s">
        <v>135</v>
      </c>
      <c r="AU530" s="9">
        <v>3.3159999999999998</v>
      </c>
      <c r="AV530" s="14" t="s">
        <v>348</v>
      </c>
      <c r="AW530" s="15" t="s">
        <v>1131</v>
      </c>
      <c r="AX530" s="16" t="s">
        <v>1875</v>
      </c>
      <c r="AY530" s="14" t="s">
        <v>826</v>
      </c>
      <c r="AZ530" s="11" t="s">
        <v>352</v>
      </c>
      <c r="BA530" s="17" t="str">
        <f t="shared" si="129"/>
        <v>12055000000238848869</v>
      </c>
      <c r="BB530" s="26">
        <f t="shared" si="132"/>
        <v>20</v>
      </c>
      <c r="BC530" s="19" t="s">
        <v>1876</v>
      </c>
      <c r="BD530" s="20" t="s">
        <v>391</v>
      </c>
      <c r="BE530">
        <v>2093</v>
      </c>
      <c r="BF530" s="5"/>
      <c r="BG530" s="27">
        <v>20858927</v>
      </c>
      <c r="BH530" s="27">
        <v>52137675</v>
      </c>
      <c r="BI530" s="27"/>
      <c r="BJ530" t="s">
        <v>391</v>
      </c>
      <c r="BK530" s="11" t="str">
        <f t="shared" si="133"/>
        <v>A-</v>
      </c>
      <c r="BL530" s="11" t="s">
        <v>245</v>
      </c>
    </row>
    <row r="531" spans="1:64" x14ac:dyDescent="0.25">
      <c r="A531" s="3" t="s">
        <v>56</v>
      </c>
      <c r="B531" s="75">
        <v>530</v>
      </c>
      <c r="C531" s="3" t="s">
        <v>140</v>
      </c>
      <c r="D531" s="3" t="s">
        <v>7729</v>
      </c>
      <c r="E531" s="3" t="s">
        <v>7730</v>
      </c>
      <c r="F531" s="3"/>
      <c r="G531" s="3"/>
      <c r="H531" s="74"/>
      <c r="I531" s="76" t="s">
        <v>425</v>
      </c>
      <c r="J531" s="3" t="s">
        <v>157</v>
      </c>
      <c r="K531" s="3" t="s">
        <v>123</v>
      </c>
      <c r="L531" s="3" t="s">
        <v>77</v>
      </c>
      <c r="M531" s="3" t="s">
        <v>158</v>
      </c>
      <c r="N531" s="5">
        <v>44287</v>
      </c>
      <c r="O531" t="str">
        <f t="shared" ca="1" si="134"/>
        <v/>
      </c>
      <c r="P531" s="3">
        <f t="shared" ca="1" si="130"/>
        <v>-47</v>
      </c>
      <c r="Q531" s="5"/>
      <c r="R531" s="3"/>
      <c r="S531" s="3"/>
      <c r="T531" s="6" t="s">
        <v>131</v>
      </c>
      <c r="U531" s="3" t="str">
        <f t="shared" si="121"/>
        <v>Contractuel</v>
      </c>
      <c r="V531" s="5">
        <v>45505</v>
      </c>
      <c r="W531" s="5">
        <f>VLOOKUP(B531,[1]base!$A:$V,22,0)</f>
        <v>45535</v>
      </c>
      <c r="X531" s="5"/>
      <c r="Y531" s="5"/>
      <c r="Z531" s="5">
        <v>44287</v>
      </c>
      <c r="AA531" s="3">
        <f t="shared" si="122"/>
        <v>4</v>
      </c>
      <c r="AB531" s="3">
        <f t="shared" si="123"/>
        <v>2021</v>
      </c>
      <c r="AC531" s="3">
        <f t="shared" si="124"/>
        <v>2025</v>
      </c>
      <c r="AD531" s="7">
        <f t="shared" ca="1" si="125"/>
        <v>3.5444444444444443</v>
      </c>
      <c r="AE531" s="7" t="str">
        <f t="shared" ca="1" si="131"/>
        <v>&lt; 4</v>
      </c>
      <c r="AF531" s="5">
        <v>27828</v>
      </c>
      <c r="AG531" s="8">
        <f t="shared" ca="1" si="126"/>
        <v>48.641095890410959</v>
      </c>
      <c r="AH531" s="7" t="str">
        <f t="shared" ca="1" si="127"/>
        <v>&gt;45&lt; 55</v>
      </c>
      <c r="AI531" s="9">
        <v>12513703</v>
      </c>
      <c r="AJ531" s="10" t="s">
        <v>67</v>
      </c>
      <c r="AK531" s="9" t="s">
        <v>1877</v>
      </c>
      <c r="AL531" s="5">
        <v>41895</v>
      </c>
      <c r="AM531" s="3" t="s">
        <v>93</v>
      </c>
      <c r="AN531" s="3" t="s">
        <v>94</v>
      </c>
      <c r="AQ531">
        <v>3</v>
      </c>
      <c r="AR531" s="11">
        <v>3</v>
      </c>
      <c r="AS531" s="12">
        <f t="shared" si="128"/>
        <v>45382.75</v>
      </c>
      <c r="AT531" s="11" t="s">
        <v>135</v>
      </c>
      <c r="AU531" s="9">
        <v>3.3159999999999998</v>
      </c>
      <c r="AV531" s="14" t="s">
        <v>195</v>
      </c>
      <c r="AW531" s="15" t="s">
        <v>169</v>
      </c>
      <c r="AX531" s="16" t="s">
        <v>1878</v>
      </c>
      <c r="AY531" s="14" t="s">
        <v>1229</v>
      </c>
      <c r="AZ531" s="11" t="s">
        <v>171</v>
      </c>
      <c r="BA531" s="17" t="str">
        <f t="shared" si="129"/>
        <v>17001000000302036557</v>
      </c>
      <c r="BB531" s="26">
        <f t="shared" si="132"/>
        <v>20</v>
      </c>
      <c r="BC531" s="19" t="s">
        <v>1879</v>
      </c>
      <c r="BD531" s="20" t="s">
        <v>100</v>
      </c>
      <c r="BF531" s="5"/>
      <c r="BG531" s="27">
        <v>95549562</v>
      </c>
      <c r="BH531" s="27">
        <v>95410743</v>
      </c>
      <c r="BI531" s="27"/>
      <c r="BJ531" t="s">
        <v>651</v>
      </c>
      <c r="BK531" s="11" t="str">
        <f t="shared" si="133"/>
        <v>A-</v>
      </c>
      <c r="BL531" s="11" t="s">
        <v>200</v>
      </c>
    </row>
    <row r="532" spans="1:64" x14ac:dyDescent="0.25">
      <c r="A532" s="3" t="s">
        <v>56</v>
      </c>
      <c r="B532" s="4">
        <v>531</v>
      </c>
      <c r="C532" s="3" t="s">
        <v>87</v>
      </c>
      <c r="D532" s="3" t="s">
        <v>7397</v>
      </c>
      <c r="E532" s="3" t="s">
        <v>7348</v>
      </c>
      <c r="F532" s="3"/>
      <c r="G532" s="3"/>
      <c r="H532" s="74"/>
      <c r="I532" s="3" t="s">
        <v>515</v>
      </c>
      <c r="J532" s="3" t="s">
        <v>228</v>
      </c>
      <c r="K532" s="3" t="s">
        <v>123</v>
      </c>
      <c r="L532" s="3" t="s">
        <v>77</v>
      </c>
      <c r="M532" s="3" t="s">
        <v>158</v>
      </c>
      <c r="N532" s="5">
        <v>44287</v>
      </c>
      <c r="O532" t="str">
        <f t="shared" ca="1" si="134"/>
        <v/>
      </c>
      <c r="P532" s="3">
        <f t="shared" ca="1" si="130"/>
        <v>-47</v>
      </c>
      <c r="Q532" s="5"/>
      <c r="R532" s="3"/>
      <c r="S532" s="3"/>
      <c r="T532" s="6" t="s">
        <v>131</v>
      </c>
      <c r="U532" s="3" t="str">
        <f t="shared" si="121"/>
        <v>Contractuel</v>
      </c>
      <c r="V532" s="5">
        <v>45505</v>
      </c>
      <c r="W532" s="5">
        <f>VLOOKUP(B532,[1]base!$A:$V,22,0)</f>
        <v>45535</v>
      </c>
      <c r="X532" s="5"/>
      <c r="Y532" s="5"/>
      <c r="Z532" s="5">
        <v>44287</v>
      </c>
      <c r="AA532" s="3">
        <f t="shared" si="122"/>
        <v>4</v>
      </c>
      <c r="AB532" s="3">
        <f t="shared" si="123"/>
        <v>2021</v>
      </c>
      <c r="AC532" s="3">
        <f t="shared" si="124"/>
        <v>2025</v>
      </c>
      <c r="AD532" s="7">
        <f t="shared" ca="1" si="125"/>
        <v>3.5444444444444443</v>
      </c>
      <c r="AE532" s="7" t="str">
        <f t="shared" ca="1" si="131"/>
        <v>&lt; 4</v>
      </c>
      <c r="AF532" s="5">
        <v>32072</v>
      </c>
      <c r="AG532" s="8">
        <f t="shared" ca="1" si="126"/>
        <v>37.013698630136986</v>
      </c>
      <c r="AH532" s="7" t="str">
        <f t="shared" ca="1" si="127"/>
        <v>&gt;35&lt; 45</v>
      </c>
      <c r="AI532" s="9">
        <v>16069281</v>
      </c>
      <c r="AJ532" s="10" t="s">
        <v>126</v>
      </c>
      <c r="AK532" s="9" t="s">
        <v>1880</v>
      </c>
      <c r="AL532" s="5">
        <v>38391</v>
      </c>
      <c r="AM532" s="3" t="s">
        <v>93</v>
      </c>
      <c r="AN532" s="3" t="s">
        <v>94</v>
      </c>
      <c r="AQ532">
        <v>3</v>
      </c>
      <c r="AR532" s="11">
        <v>3</v>
      </c>
      <c r="AS532" s="12">
        <f t="shared" si="128"/>
        <v>45382.75</v>
      </c>
      <c r="AT532" s="11" t="s">
        <v>135</v>
      </c>
      <c r="AU532" s="9">
        <v>3.3159999999999998</v>
      </c>
      <c r="AV532" s="14" t="s">
        <v>195</v>
      </c>
      <c r="AW532" s="15" t="s">
        <v>169</v>
      </c>
      <c r="AX532" s="16" t="s">
        <v>1881</v>
      </c>
      <c r="AY532" s="14" t="s">
        <v>500</v>
      </c>
      <c r="AZ532" s="11" t="s">
        <v>171</v>
      </c>
      <c r="BA532" s="17" t="str">
        <f t="shared" si="129"/>
        <v>17001000000018471510</v>
      </c>
      <c r="BB532" s="26">
        <f t="shared" si="132"/>
        <v>20</v>
      </c>
      <c r="BC532" s="19" t="s">
        <v>1882</v>
      </c>
      <c r="BD532" s="20" t="s">
        <v>277</v>
      </c>
      <c r="BE532">
        <v>2010</v>
      </c>
      <c r="BF532" s="5"/>
      <c r="BG532" s="27">
        <v>27963543</v>
      </c>
      <c r="BH532" s="27">
        <v>52305887</v>
      </c>
      <c r="BI532" s="27"/>
      <c r="BJ532" t="s">
        <v>277</v>
      </c>
      <c r="BK532" s="11" t="str">
        <f t="shared" si="133"/>
        <v>B-</v>
      </c>
      <c r="BL532" s="11" t="s">
        <v>235</v>
      </c>
    </row>
    <row r="533" spans="1:64" x14ac:dyDescent="0.25">
      <c r="A533" s="3" t="s">
        <v>56</v>
      </c>
      <c r="B533" s="4">
        <v>532</v>
      </c>
      <c r="C533" s="3" t="s">
        <v>140</v>
      </c>
      <c r="D533" s="3" t="s">
        <v>7731</v>
      </c>
      <c r="E533" s="3" t="s">
        <v>7732</v>
      </c>
      <c r="F533" s="3"/>
      <c r="G533" s="3"/>
      <c r="H533" s="74"/>
      <c r="I533" s="3" t="s">
        <v>561</v>
      </c>
      <c r="J533" s="3" t="s">
        <v>157</v>
      </c>
      <c r="K533" s="3" t="s">
        <v>123</v>
      </c>
      <c r="L533" s="3" t="s">
        <v>77</v>
      </c>
      <c r="M533" s="3" t="s">
        <v>158</v>
      </c>
      <c r="N533" s="5">
        <v>44287</v>
      </c>
      <c r="O533" t="str">
        <f t="shared" ca="1" si="134"/>
        <v/>
      </c>
      <c r="P533" s="3">
        <f t="shared" ca="1" si="130"/>
        <v>-47</v>
      </c>
      <c r="Q533" s="5"/>
      <c r="R533" s="3"/>
      <c r="S533" s="3"/>
      <c r="T533" s="6" t="s">
        <v>131</v>
      </c>
      <c r="U533" s="3" t="str">
        <f t="shared" si="121"/>
        <v>Contractuel</v>
      </c>
      <c r="V533" s="5">
        <v>45505</v>
      </c>
      <c r="W533" s="5">
        <f>VLOOKUP(B533,[1]base!$A:$V,22,0)</f>
        <v>45535</v>
      </c>
      <c r="X533" s="5"/>
      <c r="Y533" s="5"/>
      <c r="Z533" s="5">
        <v>44287</v>
      </c>
      <c r="AA533" s="3">
        <f t="shared" si="122"/>
        <v>4</v>
      </c>
      <c r="AB533" s="3">
        <f t="shared" si="123"/>
        <v>2021</v>
      </c>
      <c r="AC533" s="3">
        <f t="shared" si="124"/>
        <v>2025</v>
      </c>
      <c r="AD533" s="7">
        <f t="shared" ca="1" si="125"/>
        <v>3.5444444444444443</v>
      </c>
      <c r="AE533" s="7" t="str">
        <f t="shared" ca="1" si="131"/>
        <v>&lt; 4</v>
      </c>
      <c r="AF533" s="5">
        <v>28724</v>
      </c>
      <c r="AG533" s="8">
        <f t="shared" ca="1" si="126"/>
        <v>46.186301369863017</v>
      </c>
      <c r="AH533" s="7" t="str">
        <f t="shared" ca="1" si="127"/>
        <v>&gt;45&lt; 55</v>
      </c>
      <c r="AI533" s="9">
        <v>12440183</v>
      </c>
      <c r="AJ533" s="10" t="s">
        <v>70</v>
      </c>
      <c r="AK533" s="9" t="s">
        <v>1883</v>
      </c>
      <c r="AL533" s="5">
        <v>36353</v>
      </c>
      <c r="AM533" s="3" t="s">
        <v>93</v>
      </c>
      <c r="AN533" s="3" t="s">
        <v>65</v>
      </c>
      <c r="AO533">
        <v>3</v>
      </c>
      <c r="AQ533">
        <v>3</v>
      </c>
      <c r="AR533" s="11">
        <v>3</v>
      </c>
      <c r="AS533" s="12">
        <f t="shared" si="128"/>
        <v>45382.75</v>
      </c>
      <c r="AT533" s="11" t="s">
        <v>135</v>
      </c>
      <c r="AU533" s="9">
        <v>3.3159999999999998</v>
      </c>
      <c r="AV533" s="14" t="s">
        <v>195</v>
      </c>
      <c r="AW533" s="15" t="s">
        <v>169</v>
      </c>
      <c r="AX533" s="16" t="s">
        <v>1884</v>
      </c>
      <c r="AY533" s="14" t="s">
        <v>370</v>
      </c>
      <c r="AZ533" s="11" t="s">
        <v>171</v>
      </c>
      <c r="BA533" s="17" t="str">
        <f t="shared" si="129"/>
        <v>17001000000139647984</v>
      </c>
      <c r="BB533" s="26">
        <f t="shared" si="132"/>
        <v>20</v>
      </c>
      <c r="BC533" s="19" t="s">
        <v>1885</v>
      </c>
      <c r="BD533" s="20" t="s">
        <v>100</v>
      </c>
      <c r="BE533">
        <v>1009</v>
      </c>
      <c r="BF533" s="5"/>
      <c r="BG533" s="27">
        <v>94043370</v>
      </c>
      <c r="BH533" s="27">
        <v>54999487</v>
      </c>
      <c r="BI533" s="27"/>
      <c r="BJ533" t="s">
        <v>647</v>
      </c>
      <c r="BK533" s="11" t="str">
        <f t="shared" si="133"/>
        <v>A-</v>
      </c>
      <c r="BL533" s="11" t="s">
        <v>235</v>
      </c>
    </row>
    <row r="534" spans="1:64" x14ac:dyDescent="0.25">
      <c r="A534" s="3" t="s">
        <v>56</v>
      </c>
      <c r="B534" s="4">
        <v>533</v>
      </c>
      <c r="C534" s="3" t="s">
        <v>87</v>
      </c>
      <c r="D534" s="3" t="s">
        <v>7733</v>
      </c>
      <c r="E534" s="3" t="s">
        <v>7339</v>
      </c>
      <c r="F534" s="3"/>
      <c r="G534" s="3"/>
      <c r="H534" s="74"/>
      <c r="I534" s="3" t="s">
        <v>156</v>
      </c>
      <c r="J534" s="3" t="s">
        <v>157</v>
      </c>
      <c r="K534" s="3" t="s">
        <v>123</v>
      </c>
      <c r="L534" s="3" t="s">
        <v>77</v>
      </c>
      <c r="M534" s="3" t="s">
        <v>158</v>
      </c>
      <c r="N534" s="5">
        <v>44287</v>
      </c>
      <c r="O534" t="str">
        <f t="shared" ca="1" si="134"/>
        <v/>
      </c>
      <c r="P534" s="3">
        <f t="shared" ca="1" si="130"/>
        <v>-47</v>
      </c>
      <c r="Q534" s="5"/>
      <c r="R534" s="3"/>
      <c r="S534" s="3"/>
      <c r="T534" s="6" t="s">
        <v>131</v>
      </c>
      <c r="U534" s="3" t="str">
        <f t="shared" si="121"/>
        <v>Contractuel</v>
      </c>
      <c r="V534" s="5">
        <v>45505</v>
      </c>
      <c r="W534" s="5">
        <f>VLOOKUP(B534,[1]base!$A:$V,22,0)</f>
        <v>45535</v>
      </c>
      <c r="X534" s="5"/>
      <c r="Y534" s="5"/>
      <c r="Z534" s="5">
        <v>44287</v>
      </c>
      <c r="AA534" s="3">
        <f t="shared" si="122"/>
        <v>4</v>
      </c>
      <c r="AB534" s="3">
        <f t="shared" si="123"/>
        <v>2021</v>
      </c>
      <c r="AC534" s="3">
        <f t="shared" si="124"/>
        <v>2025</v>
      </c>
      <c r="AD534" s="7">
        <f t="shared" ca="1" si="125"/>
        <v>3.5444444444444443</v>
      </c>
      <c r="AE534" s="7" t="str">
        <f t="shared" ca="1" si="131"/>
        <v>&lt; 4</v>
      </c>
      <c r="AF534" s="5">
        <v>35269</v>
      </c>
      <c r="AG534" s="8">
        <f t="shared" ca="1" si="126"/>
        <v>28.254794520547946</v>
      </c>
      <c r="AH534" s="7" t="str">
        <f t="shared" ca="1" si="127"/>
        <v>&gt;25&lt; 35</v>
      </c>
      <c r="AI534" s="9">
        <v>17461254</v>
      </c>
      <c r="AJ534" s="10" t="s">
        <v>67</v>
      </c>
      <c r="AK534" s="9">
        <v>13008862</v>
      </c>
      <c r="AL534" s="5">
        <v>41681</v>
      </c>
      <c r="AM534" s="3" t="s">
        <v>93</v>
      </c>
      <c r="AN534" s="3" t="s">
        <v>94</v>
      </c>
      <c r="AQ534">
        <v>3</v>
      </c>
      <c r="AR534" s="11">
        <v>3</v>
      </c>
      <c r="AS534" s="12">
        <f t="shared" si="128"/>
        <v>45382.75</v>
      </c>
      <c r="AT534" s="11" t="s">
        <v>135</v>
      </c>
      <c r="AU534" s="9">
        <v>3.3159999999999998</v>
      </c>
      <c r="AV534" s="14" t="s">
        <v>79</v>
      </c>
      <c r="AW534" s="15" t="s">
        <v>1886</v>
      </c>
      <c r="AX534" s="16" t="s">
        <v>1887</v>
      </c>
      <c r="AY534" s="14" t="s">
        <v>1723</v>
      </c>
      <c r="AZ534" s="11" t="s">
        <v>128</v>
      </c>
      <c r="BA534" s="17" t="str">
        <f t="shared" si="129"/>
        <v>04053138007326655372</v>
      </c>
      <c r="BB534" s="26">
        <f t="shared" si="132"/>
        <v>20</v>
      </c>
      <c r="BC534" s="19" t="s">
        <v>1888</v>
      </c>
      <c r="BD534" s="20" t="s">
        <v>100</v>
      </c>
      <c r="BF534" s="5"/>
      <c r="BG534" s="27">
        <v>56701677</v>
      </c>
      <c r="BH534" s="27">
        <v>95368997</v>
      </c>
      <c r="BI534" s="27"/>
      <c r="BJ534" t="s">
        <v>1870</v>
      </c>
      <c r="BK534" s="11" t="str">
        <f t="shared" si="133"/>
        <v>A-</v>
      </c>
      <c r="BL534" s="11" t="s">
        <v>473</v>
      </c>
    </row>
    <row r="535" spans="1:64" x14ac:dyDescent="0.25">
      <c r="A535" s="3" t="s">
        <v>56</v>
      </c>
      <c r="B535" s="4">
        <v>534</v>
      </c>
      <c r="C535" s="3" t="s">
        <v>87</v>
      </c>
      <c r="D535" s="3" t="s">
        <v>7734</v>
      </c>
      <c r="E535" s="3" t="s">
        <v>7597</v>
      </c>
      <c r="F535" s="3"/>
      <c r="G535" s="3"/>
      <c r="H535" s="74"/>
      <c r="I535" s="43" t="s">
        <v>1889</v>
      </c>
      <c r="J535" s="3" t="s">
        <v>228</v>
      </c>
      <c r="K535" s="3" t="s">
        <v>123</v>
      </c>
      <c r="L535" s="3" t="s">
        <v>77</v>
      </c>
      <c r="M535" s="3" t="s">
        <v>158</v>
      </c>
      <c r="N535" s="5">
        <v>44287</v>
      </c>
      <c r="O535" t="str">
        <f t="shared" ca="1" si="134"/>
        <v/>
      </c>
      <c r="P535" s="3">
        <f t="shared" ca="1" si="130"/>
        <v>-47</v>
      </c>
      <c r="Q535" s="5"/>
      <c r="R535" s="3"/>
      <c r="S535" s="3"/>
      <c r="T535" s="6" t="s">
        <v>131</v>
      </c>
      <c r="U535" s="3" t="str">
        <f t="shared" si="121"/>
        <v>Contractuel</v>
      </c>
      <c r="V535" s="5">
        <v>45505</v>
      </c>
      <c r="W535" s="5">
        <f>VLOOKUP(B535,[1]base!$A:$V,22,0)</f>
        <v>45535</v>
      </c>
      <c r="X535" s="5"/>
      <c r="Y535" s="5"/>
      <c r="Z535" s="5">
        <v>44287</v>
      </c>
      <c r="AA535" s="3">
        <f t="shared" si="122"/>
        <v>4</v>
      </c>
      <c r="AB535" s="3">
        <f t="shared" si="123"/>
        <v>2021</v>
      </c>
      <c r="AC535" s="3">
        <f t="shared" si="124"/>
        <v>2025</v>
      </c>
      <c r="AD535" s="7">
        <f t="shared" ca="1" si="125"/>
        <v>3.5444444444444443</v>
      </c>
      <c r="AE535" s="7" t="str">
        <f t="shared" ca="1" si="131"/>
        <v>&lt; 4</v>
      </c>
      <c r="AF535" s="5">
        <v>36243</v>
      </c>
      <c r="AG535" s="8">
        <f t="shared" ca="1" si="126"/>
        <v>25.586301369863012</v>
      </c>
      <c r="AH535" s="7" t="str">
        <f t="shared" ca="1" si="127"/>
        <v>&gt;25&lt; 35</v>
      </c>
      <c r="AI535" s="9">
        <v>17461251</v>
      </c>
      <c r="AJ535" s="10" t="s">
        <v>62</v>
      </c>
      <c r="AK535" s="9">
        <v>11653720</v>
      </c>
      <c r="AL535" s="5">
        <v>41932</v>
      </c>
      <c r="AM535" s="3" t="s">
        <v>93</v>
      </c>
      <c r="AN535" s="3" t="s">
        <v>94</v>
      </c>
      <c r="AQ535">
        <v>3</v>
      </c>
      <c r="AR535" s="11">
        <v>3</v>
      </c>
      <c r="AS535" s="12">
        <f t="shared" si="128"/>
        <v>45382.75</v>
      </c>
      <c r="AT535" s="11" t="s">
        <v>135</v>
      </c>
      <c r="AU535" s="9">
        <v>3.3159999999999998</v>
      </c>
      <c r="AV535" s="14" t="s">
        <v>195</v>
      </c>
      <c r="AW535" s="15" t="s">
        <v>169</v>
      </c>
      <c r="AX535" s="16" t="s">
        <v>1890</v>
      </c>
      <c r="AY535" s="14" t="s">
        <v>195</v>
      </c>
      <c r="AZ535" s="11" t="s">
        <v>171</v>
      </c>
      <c r="BA535" s="17" t="str">
        <f t="shared" si="129"/>
        <v>17001000000302345017</v>
      </c>
      <c r="BB535" s="26">
        <f t="shared" si="132"/>
        <v>20</v>
      </c>
      <c r="BC535" s="19" t="s">
        <v>1891</v>
      </c>
      <c r="BD535" s="20" t="s">
        <v>403</v>
      </c>
      <c r="BF535" s="5"/>
      <c r="BG535" s="27">
        <v>24315966</v>
      </c>
      <c r="BH535" s="27">
        <v>23743487</v>
      </c>
      <c r="BI535" s="27"/>
      <c r="BJ535" t="s">
        <v>199</v>
      </c>
      <c r="BK535" s="11" t="s">
        <v>1892</v>
      </c>
      <c r="BL535" s="11" t="s">
        <v>473</v>
      </c>
    </row>
    <row r="536" spans="1:64" x14ac:dyDescent="0.25">
      <c r="A536" s="3" t="s">
        <v>56</v>
      </c>
      <c r="B536" s="77">
        <v>535</v>
      </c>
      <c r="C536" s="3" t="s">
        <v>140</v>
      </c>
      <c r="D536" s="3" t="s">
        <v>7453</v>
      </c>
      <c r="E536" s="3" t="s">
        <v>7735</v>
      </c>
      <c r="F536" s="3"/>
      <c r="G536" s="3"/>
      <c r="H536" s="74"/>
      <c r="I536" s="43" t="s">
        <v>1837</v>
      </c>
      <c r="J536" s="43" t="s">
        <v>157</v>
      </c>
      <c r="K536" s="3" t="s">
        <v>123</v>
      </c>
      <c r="L536" s="3" t="s">
        <v>77</v>
      </c>
      <c r="M536" s="3" t="s">
        <v>158</v>
      </c>
      <c r="N536" s="5">
        <v>44287</v>
      </c>
      <c r="O536" t="str">
        <f t="shared" ca="1" si="134"/>
        <v/>
      </c>
      <c r="P536" s="3">
        <f t="shared" ca="1" si="130"/>
        <v>-47</v>
      </c>
      <c r="Q536" s="5"/>
      <c r="R536" s="3"/>
      <c r="S536" s="3"/>
      <c r="T536" s="6" t="s">
        <v>131</v>
      </c>
      <c r="U536" s="3" t="str">
        <f t="shared" si="121"/>
        <v>Contractuel</v>
      </c>
      <c r="V536" s="5">
        <v>45505</v>
      </c>
      <c r="W536" s="5">
        <f>VLOOKUP(B536,[1]base!$A:$V,22,0)</f>
        <v>45535</v>
      </c>
      <c r="X536" s="5"/>
      <c r="Y536" s="5"/>
      <c r="Z536" s="5">
        <v>44287</v>
      </c>
      <c r="AA536" s="3">
        <f t="shared" si="122"/>
        <v>4</v>
      </c>
      <c r="AB536" s="3">
        <f t="shared" si="123"/>
        <v>2021</v>
      </c>
      <c r="AC536" s="3">
        <f t="shared" si="124"/>
        <v>2025</v>
      </c>
      <c r="AD536" s="7">
        <f t="shared" ca="1" si="125"/>
        <v>3.5444444444444443</v>
      </c>
      <c r="AE536" s="7" t="str">
        <f t="shared" ca="1" si="131"/>
        <v>&lt; 4</v>
      </c>
      <c r="AF536" s="5">
        <v>28032</v>
      </c>
      <c r="AG536" s="8">
        <f t="shared" ca="1" si="126"/>
        <v>48.082191780821915</v>
      </c>
      <c r="AH536" s="7" t="str">
        <f t="shared" ca="1" si="127"/>
        <v>&gt;45&lt; 55</v>
      </c>
      <c r="AI536" s="9">
        <v>11846335</v>
      </c>
      <c r="AJ536" s="10" t="s">
        <v>141</v>
      </c>
      <c r="AK536" s="9" t="s">
        <v>1893</v>
      </c>
      <c r="AL536" s="5">
        <v>40695</v>
      </c>
      <c r="AM536" s="3" t="s">
        <v>93</v>
      </c>
      <c r="AN536" s="3" t="s">
        <v>65</v>
      </c>
      <c r="AO536">
        <v>4</v>
      </c>
      <c r="AQ536">
        <v>3</v>
      </c>
      <c r="AR536" s="11">
        <v>3</v>
      </c>
      <c r="AS536" s="12">
        <f t="shared" si="128"/>
        <v>45382.75</v>
      </c>
      <c r="AT536" s="11" t="s">
        <v>135</v>
      </c>
      <c r="AU536" s="9">
        <v>3.3159999999999998</v>
      </c>
      <c r="AV536" s="14" t="s">
        <v>126</v>
      </c>
      <c r="AW536" s="15" t="s">
        <v>693</v>
      </c>
      <c r="AX536" s="16" t="s">
        <v>1894</v>
      </c>
      <c r="AY536" s="14" t="s">
        <v>612</v>
      </c>
      <c r="AZ536" s="11" t="s">
        <v>145</v>
      </c>
      <c r="BA536" s="17" t="str">
        <f t="shared" si="129"/>
        <v>07065012310552434456</v>
      </c>
      <c r="BB536" s="26">
        <f t="shared" si="132"/>
        <v>20</v>
      </c>
      <c r="BC536" s="19" t="s">
        <v>1895</v>
      </c>
      <c r="BD536" s="20" t="s">
        <v>100</v>
      </c>
      <c r="BF536" s="5"/>
      <c r="BG536" s="27">
        <v>58812742</v>
      </c>
      <c r="BH536" s="27"/>
      <c r="BI536" s="27"/>
      <c r="BJ536" t="s">
        <v>651</v>
      </c>
      <c r="BK536" s="11" t="str">
        <f t="shared" si="133"/>
        <v>A-</v>
      </c>
      <c r="BL536" s="11" t="s">
        <v>235</v>
      </c>
    </row>
    <row r="537" spans="1:64" x14ac:dyDescent="0.25">
      <c r="A537" s="3" t="s">
        <v>56</v>
      </c>
      <c r="B537" s="4">
        <v>536</v>
      </c>
      <c r="C537" s="3" t="s">
        <v>140</v>
      </c>
      <c r="D537" s="3" t="s">
        <v>7447</v>
      </c>
      <c r="E537" s="3" t="s">
        <v>7565</v>
      </c>
      <c r="F537" s="3"/>
      <c r="G537" s="3"/>
      <c r="H537" s="74"/>
      <c r="I537" s="3" t="s">
        <v>515</v>
      </c>
      <c r="J537" s="3" t="s">
        <v>228</v>
      </c>
      <c r="K537" s="3" t="s">
        <v>123</v>
      </c>
      <c r="L537" s="3" t="s">
        <v>77</v>
      </c>
      <c r="M537" s="3" t="s">
        <v>158</v>
      </c>
      <c r="N537" s="5">
        <v>44287</v>
      </c>
      <c r="O537" t="str">
        <f t="shared" ca="1" si="134"/>
        <v/>
      </c>
      <c r="P537" s="3">
        <f t="shared" ca="1" si="130"/>
        <v>-47</v>
      </c>
      <c r="Q537" s="5"/>
      <c r="R537" s="3"/>
      <c r="S537" s="3"/>
      <c r="T537" s="6" t="s">
        <v>131</v>
      </c>
      <c r="U537" s="3" t="str">
        <f t="shared" si="121"/>
        <v>Contractuel</v>
      </c>
      <c r="V537" s="5">
        <v>45505</v>
      </c>
      <c r="W537" s="5">
        <f>VLOOKUP(B537,[1]base!$A:$V,22,0)</f>
        <v>45535</v>
      </c>
      <c r="X537" s="5"/>
      <c r="Y537" s="5"/>
      <c r="Z537" s="5">
        <v>44287</v>
      </c>
      <c r="AA537" s="3">
        <f t="shared" si="122"/>
        <v>4</v>
      </c>
      <c r="AB537" s="3">
        <f t="shared" si="123"/>
        <v>2021</v>
      </c>
      <c r="AC537" s="3">
        <f t="shared" si="124"/>
        <v>2025</v>
      </c>
      <c r="AD537" s="7">
        <f t="shared" ca="1" si="125"/>
        <v>3.5444444444444443</v>
      </c>
      <c r="AE537" s="7" t="str">
        <f t="shared" ca="1" si="131"/>
        <v>&lt; 4</v>
      </c>
      <c r="AF537" s="5">
        <v>32199</v>
      </c>
      <c r="AG537" s="8">
        <f t="shared" ca="1" si="126"/>
        <v>36.665753424657531</v>
      </c>
      <c r="AH537" s="7" t="str">
        <f t="shared" ca="1" si="127"/>
        <v>&gt;35&lt; 45</v>
      </c>
      <c r="AI537" s="9">
        <v>16259892</v>
      </c>
      <c r="AJ537" s="10" t="s">
        <v>91</v>
      </c>
      <c r="AK537" s="9" t="s">
        <v>1896</v>
      </c>
      <c r="AL537" s="5">
        <v>39483</v>
      </c>
      <c r="AM537" s="3" t="s">
        <v>93</v>
      </c>
      <c r="AN537" s="3" t="s">
        <v>65</v>
      </c>
      <c r="AO537">
        <v>2</v>
      </c>
      <c r="AQ537">
        <v>3</v>
      </c>
      <c r="AR537" s="11">
        <v>3</v>
      </c>
      <c r="AS537" s="12">
        <f t="shared" si="128"/>
        <v>45382.75</v>
      </c>
      <c r="AT537" s="11" t="s">
        <v>135</v>
      </c>
      <c r="AU537" s="9">
        <v>3.3159999999999998</v>
      </c>
      <c r="AV537" s="14" t="s">
        <v>195</v>
      </c>
      <c r="AW537" s="15" t="s">
        <v>169</v>
      </c>
      <c r="AX537" s="16" t="s">
        <v>1897</v>
      </c>
      <c r="AY537" s="14" t="s">
        <v>1280</v>
      </c>
      <c r="AZ537" s="11" t="s">
        <v>171</v>
      </c>
      <c r="BA537" s="17" t="str">
        <f t="shared" si="129"/>
        <v>17001000000137470722</v>
      </c>
      <c r="BB537" s="26">
        <f t="shared" si="132"/>
        <v>20</v>
      </c>
      <c r="BC537" s="19" t="s">
        <v>1898</v>
      </c>
      <c r="BD537" s="20" t="s">
        <v>233</v>
      </c>
      <c r="BE537">
        <v>1095</v>
      </c>
      <c r="BF537" s="5"/>
      <c r="BG537" s="27">
        <v>52321148</v>
      </c>
      <c r="BH537" s="27"/>
      <c r="BI537" s="27"/>
      <c r="BJ537" t="s">
        <v>477</v>
      </c>
      <c r="BK537" s="11" t="str">
        <f t="shared" si="133"/>
        <v>B-</v>
      </c>
      <c r="BL537" s="11" t="s">
        <v>245</v>
      </c>
    </row>
    <row r="538" spans="1:64" x14ac:dyDescent="0.25">
      <c r="A538" s="3" t="s">
        <v>56</v>
      </c>
      <c r="B538" s="4">
        <v>537</v>
      </c>
      <c r="C538" s="3" t="s">
        <v>140</v>
      </c>
      <c r="D538" s="3" t="s">
        <v>7736</v>
      </c>
      <c r="E538" s="3" t="s">
        <v>7737</v>
      </c>
      <c r="F538" s="3"/>
      <c r="G538" s="3"/>
      <c r="H538" s="74"/>
      <c r="I538" s="3" t="s">
        <v>156</v>
      </c>
      <c r="J538" s="3" t="s">
        <v>157</v>
      </c>
      <c r="K538" s="3" t="s">
        <v>123</v>
      </c>
      <c r="L538" s="3" t="s">
        <v>77</v>
      </c>
      <c r="M538" s="3" t="s">
        <v>158</v>
      </c>
      <c r="N538" s="5">
        <v>44287</v>
      </c>
      <c r="O538" t="str">
        <f t="shared" ca="1" si="134"/>
        <v/>
      </c>
      <c r="P538" s="3">
        <f t="shared" ca="1" si="130"/>
        <v>-47</v>
      </c>
      <c r="Q538" s="5"/>
      <c r="R538" s="3"/>
      <c r="S538" s="3"/>
      <c r="T538" s="6" t="s">
        <v>131</v>
      </c>
      <c r="U538" s="3" t="str">
        <f t="shared" si="121"/>
        <v>Contractuel</v>
      </c>
      <c r="V538" s="5">
        <v>45505</v>
      </c>
      <c r="W538" s="5">
        <f>VLOOKUP(B538,[1]base!$A:$V,22,0)</f>
        <v>45535</v>
      </c>
      <c r="X538" s="5"/>
      <c r="Y538" s="5"/>
      <c r="Z538" s="5">
        <v>44287</v>
      </c>
      <c r="AA538" s="3">
        <f t="shared" si="122"/>
        <v>4</v>
      </c>
      <c r="AB538" s="3">
        <f t="shared" si="123"/>
        <v>2021</v>
      </c>
      <c r="AC538" s="3">
        <f t="shared" si="124"/>
        <v>2025</v>
      </c>
      <c r="AD538" s="7">
        <f t="shared" ca="1" si="125"/>
        <v>3.5444444444444443</v>
      </c>
      <c r="AE538" s="7" t="str">
        <f t="shared" ca="1" si="131"/>
        <v>&lt; 4</v>
      </c>
      <c r="AF538" s="5">
        <v>29015</v>
      </c>
      <c r="AG538" s="8">
        <f t="shared" ca="1" si="126"/>
        <v>45.389041095890413</v>
      </c>
      <c r="AH538" s="7" t="str">
        <f t="shared" ca="1" si="127"/>
        <v>&gt;45&lt; 55</v>
      </c>
      <c r="AI538" s="9">
        <v>12494517</v>
      </c>
      <c r="AJ538" s="10" t="s">
        <v>126</v>
      </c>
      <c r="AK538" s="9" t="s">
        <v>1899</v>
      </c>
      <c r="AL538" s="5">
        <v>35595</v>
      </c>
      <c r="AM538" s="3" t="s">
        <v>93</v>
      </c>
      <c r="AN538" s="3" t="s">
        <v>65</v>
      </c>
      <c r="AO538">
        <v>2</v>
      </c>
      <c r="AQ538">
        <v>3</v>
      </c>
      <c r="AR538" s="11">
        <v>3</v>
      </c>
      <c r="AS538" s="12">
        <f t="shared" si="128"/>
        <v>45382.75</v>
      </c>
      <c r="AT538" s="11" t="s">
        <v>135</v>
      </c>
      <c r="AU538" s="9">
        <v>3.3159999999999998</v>
      </c>
      <c r="AV538" s="14">
        <v>24</v>
      </c>
      <c r="AW538" s="15" t="s">
        <v>1900</v>
      </c>
      <c r="AX538" s="16" t="s">
        <v>1901</v>
      </c>
      <c r="AY538" s="14" t="s">
        <v>598</v>
      </c>
      <c r="AZ538" s="11" t="s">
        <v>358</v>
      </c>
      <c r="BA538" s="17" t="str">
        <f t="shared" si="129"/>
        <v>24020084297253110180</v>
      </c>
      <c r="BB538" s="26">
        <f t="shared" si="132"/>
        <v>20</v>
      </c>
      <c r="BC538" s="19" t="s">
        <v>1902</v>
      </c>
      <c r="BD538" s="20" t="s">
        <v>100</v>
      </c>
      <c r="BE538">
        <v>2051</v>
      </c>
      <c r="BF538" s="5"/>
      <c r="BG538" s="27">
        <v>22260317</v>
      </c>
      <c r="BH538" s="27">
        <v>97547733</v>
      </c>
      <c r="BI538" s="27"/>
      <c r="BJ538" t="s">
        <v>566</v>
      </c>
      <c r="BK538" s="11" t="str">
        <f t="shared" si="133"/>
        <v>A-</v>
      </c>
      <c r="BL538" s="11" t="s">
        <v>245</v>
      </c>
    </row>
    <row r="539" spans="1:64" x14ac:dyDescent="0.25">
      <c r="A539" s="3" t="s">
        <v>74</v>
      </c>
      <c r="B539" s="4">
        <v>538</v>
      </c>
      <c r="C539" s="3" t="s">
        <v>140</v>
      </c>
      <c r="D539" s="3" t="s">
        <v>7738</v>
      </c>
      <c r="E539" s="3" t="s">
        <v>7415</v>
      </c>
      <c r="F539" s="3"/>
      <c r="G539" s="3"/>
      <c r="H539" s="74"/>
      <c r="I539" s="3"/>
      <c r="J539" s="3" t="s">
        <v>228</v>
      </c>
      <c r="K539" s="3" t="s">
        <v>123</v>
      </c>
      <c r="L539" s="3" t="s">
        <v>77</v>
      </c>
      <c r="M539" s="3" t="s">
        <v>158</v>
      </c>
      <c r="N539" s="5">
        <v>44287</v>
      </c>
      <c r="O539" t="str">
        <f t="shared" ca="1" si="134"/>
        <v/>
      </c>
      <c r="P539" s="3">
        <f t="shared" ca="1" si="130"/>
        <v>-1266</v>
      </c>
      <c r="Q539" s="5">
        <v>44313</v>
      </c>
      <c r="R539" s="3" t="s">
        <v>133</v>
      </c>
      <c r="S539" s="3"/>
      <c r="T539" s="6" t="s">
        <v>131</v>
      </c>
      <c r="U539" s="3" t="str">
        <f t="shared" si="121"/>
        <v>Contractuel</v>
      </c>
      <c r="V539" s="5">
        <v>44287</v>
      </c>
      <c r="W539" s="5">
        <v>44316</v>
      </c>
      <c r="X539" s="5"/>
      <c r="Y539" s="5"/>
      <c r="Z539" s="5">
        <v>44287</v>
      </c>
      <c r="AA539" s="3">
        <f t="shared" si="122"/>
        <v>4</v>
      </c>
      <c r="AB539" s="3">
        <f t="shared" si="123"/>
        <v>2021</v>
      </c>
      <c r="AC539" s="3">
        <f t="shared" si="124"/>
        <v>2025</v>
      </c>
      <c r="AD539" s="7">
        <f t="shared" ca="1" si="125"/>
        <v>3.5444444444444443</v>
      </c>
      <c r="AE539" s="7" t="str">
        <f t="shared" ca="1" si="131"/>
        <v>&lt; 4</v>
      </c>
      <c r="AF539" s="5">
        <v>30796</v>
      </c>
      <c r="AG539" s="8">
        <f t="shared" ca="1" si="126"/>
        <v>40.509589041095893</v>
      </c>
      <c r="AH539" s="7" t="str">
        <f t="shared" ca="1" si="127"/>
        <v>&gt;35&lt; 45</v>
      </c>
      <c r="AI539" s="9">
        <v>12620639</v>
      </c>
      <c r="AJ539" s="37" t="s">
        <v>179</v>
      </c>
      <c r="AK539" s="9" t="s">
        <v>1903</v>
      </c>
      <c r="AL539" s="5">
        <v>42476</v>
      </c>
      <c r="AM539" s="3" t="s">
        <v>93</v>
      </c>
      <c r="AN539" s="3" t="s">
        <v>65</v>
      </c>
      <c r="AO539">
        <v>2</v>
      </c>
      <c r="AQ539" s="11">
        <v>3</v>
      </c>
      <c r="AR539" s="11">
        <v>1</v>
      </c>
      <c r="AS539" s="12">
        <f t="shared" si="128"/>
        <v>44652.25</v>
      </c>
      <c r="AT539" s="11" t="s">
        <v>135</v>
      </c>
      <c r="AU539" s="9">
        <v>3.1930000000000001</v>
      </c>
      <c r="AV539" s="14" t="s">
        <v>62</v>
      </c>
      <c r="AW539" s="15" t="s">
        <v>883</v>
      </c>
      <c r="AX539" s="16">
        <v>91110342589</v>
      </c>
      <c r="AY539" s="14">
        <v>53</v>
      </c>
      <c r="AZ539" s="11" t="s">
        <v>85</v>
      </c>
      <c r="BA539" s="17" t="str">
        <f t="shared" si="129"/>
        <v>01027069111034258953</v>
      </c>
      <c r="BB539" s="26">
        <f t="shared" si="132"/>
        <v>20</v>
      </c>
      <c r="BC539" s="19" t="s">
        <v>1904</v>
      </c>
      <c r="BD539" s="20" t="s">
        <v>1905</v>
      </c>
      <c r="BF539" s="5"/>
      <c r="BG539" s="27">
        <v>54139548</v>
      </c>
      <c r="BH539" s="27">
        <v>98128277</v>
      </c>
      <c r="BI539" s="27"/>
      <c r="BJ539" t="s">
        <v>642</v>
      </c>
      <c r="BK539" s="11" t="str">
        <f t="shared" si="133"/>
        <v>B-</v>
      </c>
      <c r="BL539" s="11"/>
    </row>
    <row r="540" spans="1:64" x14ac:dyDescent="0.25">
      <c r="A540" s="3" t="s">
        <v>56</v>
      </c>
      <c r="B540" s="77">
        <v>539</v>
      </c>
      <c r="C540" s="3" t="s">
        <v>87</v>
      </c>
      <c r="D540" s="3" t="s">
        <v>7401</v>
      </c>
      <c r="E540" s="3" t="s">
        <v>7481</v>
      </c>
      <c r="F540" s="3"/>
      <c r="G540" s="3"/>
      <c r="H540" s="74"/>
      <c r="I540" s="43" t="s">
        <v>187</v>
      </c>
      <c r="J540" s="43" t="s">
        <v>157</v>
      </c>
      <c r="K540" s="3" t="s">
        <v>123</v>
      </c>
      <c r="L540" s="3" t="s">
        <v>77</v>
      </c>
      <c r="M540" s="3" t="s">
        <v>158</v>
      </c>
      <c r="N540" s="5">
        <v>44287</v>
      </c>
      <c r="O540" t="str">
        <f t="shared" ca="1" si="134"/>
        <v/>
      </c>
      <c r="P540" s="3">
        <f t="shared" ca="1" si="130"/>
        <v>-47</v>
      </c>
      <c r="Q540" s="5"/>
      <c r="R540" s="3"/>
      <c r="S540" s="3"/>
      <c r="T540" s="6" t="s">
        <v>131</v>
      </c>
      <c r="U540" s="3" t="str">
        <f t="shared" si="121"/>
        <v>Contractuel</v>
      </c>
      <c r="V540" s="5">
        <v>45505</v>
      </c>
      <c r="W540" s="5">
        <f>VLOOKUP(B540,[1]base!$A:$V,22,0)</f>
        <v>45535</v>
      </c>
      <c r="X540" s="5"/>
      <c r="Y540" s="5"/>
      <c r="Z540" s="5">
        <v>44287</v>
      </c>
      <c r="AA540" s="3">
        <f t="shared" si="122"/>
        <v>4</v>
      </c>
      <c r="AB540" s="3">
        <f t="shared" si="123"/>
        <v>2021</v>
      </c>
      <c r="AC540" s="3">
        <f t="shared" si="124"/>
        <v>2025</v>
      </c>
      <c r="AD540" s="7">
        <f t="shared" ca="1" si="125"/>
        <v>3.5444444444444443</v>
      </c>
      <c r="AE540" s="7" t="str">
        <f t="shared" ca="1" si="131"/>
        <v>&lt; 4</v>
      </c>
      <c r="AF540" s="5">
        <v>27471</v>
      </c>
      <c r="AG540" s="8">
        <f t="shared" ca="1" si="126"/>
        <v>49.61917808219178</v>
      </c>
      <c r="AH540" s="7" t="str">
        <f t="shared" ca="1" si="127"/>
        <v>&gt;45&lt; 55</v>
      </c>
      <c r="AI540" s="9">
        <v>11812497</v>
      </c>
      <c r="AJ540" s="10" t="s">
        <v>91</v>
      </c>
      <c r="AK540" s="9" t="s">
        <v>1906</v>
      </c>
      <c r="AL540" s="5">
        <v>36922</v>
      </c>
      <c r="AM540" s="3" t="s">
        <v>93</v>
      </c>
      <c r="AN540" s="3" t="s">
        <v>94</v>
      </c>
      <c r="AQ540">
        <v>3</v>
      </c>
      <c r="AR540" s="11">
        <v>3</v>
      </c>
      <c r="AS540" s="12">
        <f t="shared" si="128"/>
        <v>45382.75</v>
      </c>
      <c r="AT540" s="11" t="s">
        <v>135</v>
      </c>
      <c r="AU540" s="9">
        <v>3.3159999999999998</v>
      </c>
      <c r="AV540" s="14" t="s">
        <v>79</v>
      </c>
      <c r="AW540" s="15" t="s">
        <v>1907</v>
      </c>
      <c r="AX540" s="16" t="s">
        <v>1908</v>
      </c>
      <c r="AY540" s="14" t="s">
        <v>496</v>
      </c>
      <c r="AZ540" s="11" t="s">
        <v>128</v>
      </c>
      <c r="BA540" s="17" t="str">
        <f t="shared" si="129"/>
        <v>04138220006278223044</v>
      </c>
      <c r="BB540" s="26">
        <f t="shared" si="132"/>
        <v>20</v>
      </c>
      <c r="BC540" s="19" t="s">
        <v>1909</v>
      </c>
      <c r="BD540" s="20" t="s">
        <v>100</v>
      </c>
      <c r="BF540" s="5"/>
      <c r="BG540" s="27">
        <v>58512494</v>
      </c>
      <c r="BH540" s="27">
        <v>21774978</v>
      </c>
      <c r="BI540" s="27"/>
      <c r="BJ540" t="s">
        <v>263</v>
      </c>
      <c r="BK540" s="11" t="s">
        <v>193</v>
      </c>
      <c r="BL540" s="11" t="s">
        <v>473</v>
      </c>
    </row>
    <row r="541" spans="1:64" x14ac:dyDescent="0.25">
      <c r="A541" s="3" t="s">
        <v>74</v>
      </c>
      <c r="B541" s="4">
        <v>540</v>
      </c>
      <c r="C541" s="3" t="s">
        <v>87</v>
      </c>
      <c r="D541" s="3" t="s">
        <v>7634</v>
      </c>
      <c r="E541" s="3" t="s">
        <v>7420</v>
      </c>
      <c r="F541" s="3"/>
      <c r="G541" s="3"/>
      <c r="H541" s="74"/>
      <c r="I541" s="3" t="s">
        <v>227</v>
      </c>
      <c r="J541" s="3" t="s">
        <v>228</v>
      </c>
      <c r="K541" s="3" t="s">
        <v>123</v>
      </c>
      <c r="L541" s="3" t="s">
        <v>77</v>
      </c>
      <c r="M541" s="3" t="s">
        <v>158</v>
      </c>
      <c r="N541" s="5">
        <v>44293</v>
      </c>
      <c r="O541" t="str">
        <f t="shared" ca="1" si="134"/>
        <v/>
      </c>
      <c r="P541" s="3">
        <f t="shared" ca="1" si="130"/>
        <v>-505</v>
      </c>
      <c r="Q541" s="5">
        <v>45077</v>
      </c>
      <c r="R541" s="3" t="s">
        <v>1910</v>
      </c>
      <c r="S541" s="3"/>
      <c r="T541" s="6" t="s">
        <v>131</v>
      </c>
      <c r="U541" s="3" t="str">
        <f t="shared" si="121"/>
        <v>Contractuel</v>
      </c>
      <c r="V541" s="5">
        <v>44986</v>
      </c>
      <c r="W541" s="5">
        <v>45077</v>
      </c>
      <c r="X541" s="5"/>
      <c r="Y541" s="5"/>
      <c r="Z541" s="5">
        <v>44293</v>
      </c>
      <c r="AA541" s="3">
        <f t="shared" si="122"/>
        <v>4</v>
      </c>
      <c r="AB541" s="3">
        <f t="shared" si="123"/>
        <v>2021</v>
      </c>
      <c r="AC541" s="3">
        <f t="shared" si="124"/>
        <v>2025</v>
      </c>
      <c r="AD541" s="7">
        <f t="shared" ca="1" si="125"/>
        <v>3.5277777777777777</v>
      </c>
      <c r="AE541" s="7" t="str">
        <f t="shared" ca="1" si="131"/>
        <v>&lt; 4</v>
      </c>
      <c r="AF541" s="5">
        <v>37040</v>
      </c>
      <c r="AG541" s="8">
        <f t="shared" ca="1" si="126"/>
        <v>23.402739726027399</v>
      </c>
      <c r="AH541" s="7" t="str">
        <f t="shared" ca="1" si="127"/>
        <v>&lt; 25</v>
      </c>
      <c r="AI541" s="9">
        <v>17461253</v>
      </c>
      <c r="AJ541" s="10" t="s">
        <v>141</v>
      </c>
      <c r="AK541" s="9">
        <v>14458968</v>
      </c>
      <c r="AL541" s="5">
        <v>44225</v>
      </c>
      <c r="AM541" s="3" t="s">
        <v>93</v>
      </c>
      <c r="AN541" s="3" t="s">
        <v>94</v>
      </c>
      <c r="AQ541" s="11">
        <v>3</v>
      </c>
      <c r="AR541" s="11">
        <v>2</v>
      </c>
      <c r="AS541" s="12">
        <f t="shared" si="128"/>
        <v>45023.5</v>
      </c>
      <c r="AT541" s="11" t="s">
        <v>135</v>
      </c>
      <c r="AU541" s="9">
        <v>3.3159999999999998</v>
      </c>
      <c r="AV541" s="14" t="s">
        <v>91</v>
      </c>
      <c r="AW541" s="15" t="s">
        <v>469</v>
      </c>
      <c r="AX541" s="16" t="s">
        <v>1911</v>
      </c>
      <c r="AY541" s="14" t="s">
        <v>79</v>
      </c>
      <c r="AZ541" s="11" t="s">
        <v>191</v>
      </c>
      <c r="BA541" s="17" t="str">
        <f t="shared" si="129"/>
        <v>05046000114501545204</v>
      </c>
      <c r="BB541" s="26">
        <f t="shared" si="132"/>
        <v>20</v>
      </c>
      <c r="BC541" s="19" t="s">
        <v>310</v>
      </c>
      <c r="BD541" s="20" t="s">
        <v>233</v>
      </c>
      <c r="BF541" s="5"/>
      <c r="BG541" s="27">
        <v>27901755</v>
      </c>
      <c r="BH541" s="27"/>
      <c r="BI541" s="27"/>
      <c r="BJ541" t="s">
        <v>310</v>
      </c>
      <c r="BK541" s="11" t="str">
        <f t="shared" si="133"/>
        <v>B-</v>
      </c>
      <c r="BL541" s="11"/>
    </row>
    <row r="542" spans="1:64" x14ac:dyDescent="0.25">
      <c r="A542" s="3" t="s">
        <v>56</v>
      </c>
      <c r="B542" s="4">
        <v>541</v>
      </c>
      <c r="C542" s="3" t="s">
        <v>87</v>
      </c>
      <c r="D542" s="3" t="s">
        <v>7739</v>
      </c>
      <c r="E542" s="3" t="s">
        <v>7375</v>
      </c>
      <c r="F542" s="3"/>
      <c r="G542" s="3"/>
      <c r="H542" s="74"/>
      <c r="I542" s="3" t="s">
        <v>156</v>
      </c>
      <c r="J542" s="3" t="s">
        <v>157</v>
      </c>
      <c r="K542" s="3" t="s">
        <v>123</v>
      </c>
      <c r="L542" s="3" t="s">
        <v>77</v>
      </c>
      <c r="M542" s="3" t="s">
        <v>158</v>
      </c>
      <c r="N542" s="5">
        <v>44293</v>
      </c>
      <c r="O542" t="str">
        <f t="shared" ca="1" si="134"/>
        <v/>
      </c>
      <c r="P542" s="3">
        <f t="shared" ca="1" si="130"/>
        <v>-47</v>
      </c>
      <c r="Q542" s="5"/>
      <c r="R542" s="3"/>
      <c r="S542" s="3"/>
      <c r="T542" s="6" t="s">
        <v>131</v>
      </c>
      <c r="U542" s="3" t="str">
        <f t="shared" si="121"/>
        <v>Contractuel</v>
      </c>
      <c r="V542" s="5">
        <v>45505</v>
      </c>
      <c r="W542" s="5">
        <f>VLOOKUP(B542,[1]base!$A:$V,22,0)</f>
        <v>45535</v>
      </c>
      <c r="X542" s="5"/>
      <c r="Y542" s="5"/>
      <c r="Z542" s="5">
        <v>44293</v>
      </c>
      <c r="AA542" s="3">
        <f t="shared" si="122"/>
        <v>4</v>
      </c>
      <c r="AB542" s="3">
        <f t="shared" si="123"/>
        <v>2021</v>
      </c>
      <c r="AC542" s="3">
        <f t="shared" si="124"/>
        <v>2025</v>
      </c>
      <c r="AD542" s="7">
        <f t="shared" ca="1" si="125"/>
        <v>3.5277777777777777</v>
      </c>
      <c r="AE542" s="7" t="str">
        <f t="shared" ca="1" si="131"/>
        <v>&lt; 4</v>
      </c>
      <c r="AF542" s="5">
        <v>34901</v>
      </c>
      <c r="AG542" s="8">
        <f t="shared" ca="1" si="126"/>
        <v>29.263013698630136</v>
      </c>
      <c r="AH542" s="7" t="str">
        <f t="shared" ca="1" si="127"/>
        <v>&gt;25&lt; 35</v>
      </c>
      <c r="AI542" s="9">
        <v>16539484</v>
      </c>
      <c r="AJ542" s="10" t="s">
        <v>79</v>
      </c>
      <c r="AK542" s="9">
        <v>13001466</v>
      </c>
      <c r="AL542" s="5">
        <v>41193</v>
      </c>
      <c r="AM542" s="3" t="s">
        <v>93</v>
      </c>
      <c r="AN542" s="3" t="s">
        <v>94</v>
      </c>
      <c r="AQ542">
        <v>3</v>
      </c>
      <c r="AR542" s="11">
        <v>3</v>
      </c>
      <c r="AS542" s="12">
        <f t="shared" si="128"/>
        <v>45388.75</v>
      </c>
      <c r="AT542" s="11" t="s">
        <v>135</v>
      </c>
      <c r="AU542" s="9">
        <v>3.3159999999999998</v>
      </c>
      <c r="AV542" s="14" t="s">
        <v>79</v>
      </c>
      <c r="AW542" s="15" t="s">
        <v>1912</v>
      </c>
      <c r="AX542" s="16" t="s">
        <v>1913</v>
      </c>
      <c r="AY542" s="14" t="s">
        <v>1638</v>
      </c>
      <c r="AZ542" s="11" t="s">
        <v>128</v>
      </c>
      <c r="BA542" s="17" t="str">
        <f t="shared" si="129"/>
        <v>04401075007325347815</v>
      </c>
      <c r="BB542" s="26">
        <f t="shared" si="132"/>
        <v>20</v>
      </c>
      <c r="BC542" s="19" t="s">
        <v>1914</v>
      </c>
      <c r="BD542" s="20" t="s">
        <v>100</v>
      </c>
      <c r="BF542" s="5"/>
      <c r="BG542" s="27">
        <v>24430221</v>
      </c>
      <c r="BH542" s="27">
        <v>92623939</v>
      </c>
      <c r="BI542" s="27"/>
      <c r="BJ542" t="s">
        <v>1915</v>
      </c>
      <c r="BK542" s="11" t="str">
        <f t="shared" si="133"/>
        <v>A-</v>
      </c>
      <c r="BL542" s="11" t="s">
        <v>473</v>
      </c>
    </row>
    <row r="543" spans="1:64" x14ac:dyDescent="0.25">
      <c r="A543" s="3" t="s">
        <v>74</v>
      </c>
      <c r="B543" s="4">
        <v>542</v>
      </c>
      <c r="C543" s="3" t="s">
        <v>140</v>
      </c>
      <c r="D543" s="3" t="s">
        <v>7291</v>
      </c>
      <c r="E543" s="3" t="s">
        <v>7258</v>
      </c>
      <c r="F543" s="3"/>
      <c r="G543" s="3"/>
      <c r="H543" s="74"/>
      <c r="I543" s="3"/>
      <c r="J543" s="3" t="s">
        <v>157</v>
      </c>
      <c r="K543" s="3" t="s">
        <v>123</v>
      </c>
      <c r="L543" s="3" t="s">
        <v>77</v>
      </c>
      <c r="M543" s="3" t="s">
        <v>158</v>
      </c>
      <c r="N543" s="5">
        <v>44293</v>
      </c>
      <c r="O543" t="str">
        <f t="shared" ca="1" si="134"/>
        <v/>
      </c>
      <c r="P543" s="3">
        <f t="shared" ca="1" si="130"/>
        <v>-840</v>
      </c>
      <c r="Q543" s="5">
        <v>44698</v>
      </c>
      <c r="R543" s="3" t="s">
        <v>133</v>
      </c>
      <c r="S543" s="3"/>
      <c r="T543" s="6" t="s">
        <v>131</v>
      </c>
      <c r="U543" s="3" t="str">
        <f t="shared" si="121"/>
        <v>Contractuel</v>
      </c>
      <c r="V543" s="5">
        <v>44682</v>
      </c>
      <c r="W543" s="5">
        <v>44742</v>
      </c>
      <c r="X543" s="5"/>
      <c r="Y543" s="5"/>
      <c r="Z543" s="5">
        <v>44293</v>
      </c>
      <c r="AA543" s="3">
        <f t="shared" si="122"/>
        <v>4</v>
      </c>
      <c r="AB543" s="3">
        <f t="shared" si="123"/>
        <v>2021</v>
      </c>
      <c r="AC543" s="3">
        <f t="shared" si="124"/>
        <v>2025</v>
      </c>
      <c r="AD543" s="7">
        <f t="shared" ca="1" si="125"/>
        <v>3.5277777777777777</v>
      </c>
      <c r="AE543" s="7" t="str">
        <f t="shared" ca="1" si="131"/>
        <v>&lt; 4</v>
      </c>
      <c r="AF543" s="5">
        <v>29671</v>
      </c>
      <c r="AG543" s="8">
        <f t="shared" ca="1" si="126"/>
        <v>43.591780821917808</v>
      </c>
      <c r="AH543" s="7" t="str">
        <f t="shared" ca="1" si="127"/>
        <v>&gt;35&lt; 45</v>
      </c>
      <c r="AI543" s="9">
        <v>12596409</v>
      </c>
      <c r="AJ543" s="37" t="s">
        <v>179</v>
      </c>
      <c r="AK543" s="9" t="s">
        <v>1916</v>
      </c>
      <c r="AL543" s="5">
        <v>44151</v>
      </c>
      <c r="AM543" s="3" t="s">
        <v>93</v>
      </c>
      <c r="AN543" s="3" t="s">
        <v>65</v>
      </c>
      <c r="AO543">
        <v>1</v>
      </c>
      <c r="AQ543" s="11">
        <v>3</v>
      </c>
      <c r="AR543" s="11">
        <v>1</v>
      </c>
      <c r="AS543" s="12">
        <f t="shared" si="128"/>
        <v>44658.25</v>
      </c>
      <c r="AT543" s="11" t="s">
        <v>135</v>
      </c>
      <c r="AU543" s="9">
        <v>3.1930000000000001</v>
      </c>
      <c r="AV543" s="14" t="s">
        <v>195</v>
      </c>
      <c r="AW543" s="15" t="s">
        <v>169</v>
      </c>
      <c r="AX543" s="16" t="s">
        <v>1917</v>
      </c>
      <c r="AY543" s="14" t="s">
        <v>1081</v>
      </c>
      <c r="AZ543" s="11" t="s">
        <v>171</v>
      </c>
      <c r="BA543" s="17" t="str">
        <f t="shared" si="129"/>
        <v>17001000000303957448</v>
      </c>
      <c r="BB543" s="26">
        <f t="shared" si="132"/>
        <v>20</v>
      </c>
      <c r="BC543" s="19" t="s">
        <v>1918</v>
      </c>
      <c r="BD543" s="20" t="s">
        <v>477</v>
      </c>
      <c r="BF543" s="5"/>
      <c r="BG543" s="27">
        <v>21151769</v>
      </c>
      <c r="BH543" s="27">
        <v>27832912</v>
      </c>
      <c r="BI543" s="27"/>
      <c r="BJ543" t="s">
        <v>477</v>
      </c>
      <c r="BK543" s="11" t="str">
        <f t="shared" si="133"/>
        <v>A-</v>
      </c>
      <c r="BL543" s="11"/>
    </row>
    <row r="544" spans="1:64" x14ac:dyDescent="0.25">
      <c r="A544" s="3" t="s">
        <v>74</v>
      </c>
      <c r="B544" s="4">
        <v>543</v>
      </c>
      <c r="C544" s="3" t="s">
        <v>140</v>
      </c>
      <c r="D544" s="3" t="s">
        <v>7556</v>
      </c>
      <c r="E544" s="3" t="s">
        <v>7229</v>
      </c>
      <c r="F544" s="3"/>
      <c r="G544" s="3"/>
      <c r="H544" s="74"/>
      <c r="I544" s="3"/>
      <c r="J544" s="3" t="s">
        <v>228</v>
      </c>
      <c r="K544" s="3" t="s">
        <v>123</v>
      </c>
      <c r="L544" s="3" t="s">
        <v>77</v>
      </c>
      <c r="M544" s="3" t="s">
        <v>158</v>
      </c>
      <c r="N544" s="5">
        <v>44293</v>
      </c>
      <c r="P544" s="3">
        <f t="shared" ca="1" si="130"/>
        <v>-748</v>
      </c>
      <c r="Q544" s="5">
        <v>44821</v>
      </c>
      <c r="R544" s="3" t="s">
        <v>133</v>
      </c>
      <c r="S544" s="3"/>
      <c r="T544" s="6" t="s">
        <v>131</v>
      </c>
      <c r="U544" s="3" t="str">
        <f t="shared" si="121"/>
        <v>Contractuel</v>
      </c>
      <c r="V544" s="5">
        <v>44774</v>
      </c>
      <c r="W544" s="5">
        <v>44834</v>
      </c>
      <c r="X544" s="5"/>
      <c r="Y544" s="5"/>
      <c r="Z544" s="5">
        <v>44293</v>
      </c>
      <c r="AA544" s="3">
        <f t="shared" si="122"/>
        <v>4</v>
      </c>
      <c r="AB544" s="3">
        <f t="shared" si="123"/>
        <v>2021</v>
      </c>
      <c r="AC544" s="3">
        <f t="shared" si="124"/>
        <v>2025</v>
      </c>
      <c r="AD544" s="7">
        <f t="shared" ca="1" si="125"/>
        <v>3.5277777777777777</v>
      </c>
      <c r="AE544" s="7" t="str">
        <f t="shared" ca="1" si="131"/>
        <v>&lt; 4</v>
      </c>
      <c r="AF544" s="5">
        <v>35753</v>
      </c>
      <c r="AG544" s="8">
        <f t="shared" ca="1" si="126"/>
        <v>26.92876712328767</v>
      </c>
      <c r="AH544" s="7" t="str">
        <f t="shared" ca="1" si="127"/>
        <v>&gt;25&lt; 35</v>
      </c>
      <c r="AI544" s="9">
        <v>17284340</v>
      </c>
      <c r="AJ544" s="37" t="s">
        <v>179</v>
      </c>
      <c r="AK544" s="9">
        <v>11664156</v>
      </c>
      <c r="AL544" s="5">
        <v>43013</v>
      </c>
      <c r="AM544" s="3" t="s">
        <v>93</v>
      </c>
      <c r="AN544" s="3" t="s">
        <v>65</v>
      </c>
      <c r="AO544">
        <v>1</v>
      </c>
      <c r="AQ544" s="11">
        <v>3</v>
      </c>
      <c r="AR544" s="11">
        <v>2</v>
      </c>
      <c r="AS544" s="12">
        <f t="shared" si="128"/>
        <v>45023.5</v>
      </c>
      <c r="AT544" s="11" t="s">
        <v>135</v>
      </c>
      <c r="AU544" s="9">
        <v>3.3159999999999998</v>
      </c>
      <c r="AV544" s="14" t="s">
        <v>348</v>
      </c>
      <c r="AW544" s="15" t="s">
        <v>1131</v>
      </c>
      <c r="AX544" s="16" t="s">
        <v>1132</v>
      </c>
      <c r="AY544" s="14" t="s">
        <v>1919</v>
      </c>
      <c r="AZ544" s="11" t="s">
        <v>352</v>
      </c>
      <c r="BA544" s="17" t="str">
        <f t="shared" si="129"/>
        <v>12055000000237329752</v>
      </c>
      <c r="BB544" s="26">
        <f t="shared" si="132"/>
        <v>20</v>
      </c>
      <c r="BC544" s="19" t="s">
        <v>608</v>
      </c>
      <c r="BD544" s="20" t="s">
        <v>277</v>
      </c>
      <c r="BF544" s="5"/>
      <c r="BG544" s="27">
        <v>50817809</v>
      </c>
      <c r="BH544" s="27">
        <v>50704233</v>
      </c>
      <c r="BI544" s="27"/>
      <c r="BJ544" t="s">
        <v>608</v>
      </c>
      <c r="BK544" s="11" t="str">
        <f t="shared" si="133"/>
        <v>B-</v>
      </c>
      <c r="BL544" s="11"/>
    </row>
    <row r="545" spans="1:64" x14ac:dyDescent="0.25">
      <c r="A545" s="3" t="s">
        <v>56</v>
      </c>
      <c r="B545" s="77">
        <v>544</v>
      </c>
      <c r="C545" s="3" t="s">
        <v>87</v>
      </c>
      <c r="D545" s="3" t="s">
        <v>7453</v>
      </c>
      <c r="E545" s="3" t="s">
        <v>7277</v>
      </c>
      <c r="F545" s="3"/>
      <c r="G545" s="3"/>
      <c r="H545" s="74"/>
      <c r="I545" s="43" t="s">
        <v>1920</v>
      </c>
      <c r="J545" s="43" t="s">
        <v>157</v>
      </c>
      <c r="K545" s="3" t="s">
        <v>123</v>
      </c>
      <c r="L545" s="3" t="s">
        <v>77</v>
      </c>
      <c r="M545" s="3" t="s">
        <v>158</v>
      </c>
      <c r="N545" s="5">
        <v>44293</v>
      </c>
      <c r="O545" t="str">
        <f t="shared" ref="O545:O582" ca="1" si="135">IF(AD545&gt;=4,IF(T545="CDD","OK",""),"")</f>
        <v/>
      </c>
      <c r="P545" s="3">
        <f t="shared" ca="1" si="130"/>
        <v>-47</v>
      </c>
      <c r="Q545" s="5"/>
      <c r="R545" s="3"/>
      <c r="S545" s="3"/>
      <c r="T545" s="6" t="s">
        <v>131</v>
      </c>
      <c r="U545" s="3" t="str">
        <f t="shared" si="121"/>
        <v>Contractuel</v>
      </c>
      <c r="V545" s="5">
        <v>45505</v>
      </c>
      <c r="W545" s="5">
        <f>VLOOKUP(B545,[1]base!$A:$V,22,0)</f>
        <v>45535</v>
      </c>
      <c r="X545" s="5"/>
      <c r="Y545" s="5"/>
      <c r="Z545" s="5">
        <v>44293</v>
      </c>
      <c r="AA545" s="3">
        <f t="shared" si="122"/>
        <v>4</v>
      </c>
      <c r="AB545" s="3">
        <f t="shared" si="123"/>
        <v>2021</v>
      </c>
      <c r="AC545" s="3">
        <f t="shared" si="124"/>
        <v>2025</v>
      </c>
      <c r="AD545" s="7">
        <f t="shared" ca="1" si="125"/>
        <v>3.5277777777777777</v>
      </c>
      <c r="AE545" s="7" t="str">
        <f t="shared" ca="1" si="131"/>
        <v>&lt; 4</v>
      </c>
      <c r="AF545" s="5">
        <v>32312</v>
      </c>
      <c r="AG545" s="8">
        <f t="shared" ca="1" si="126"/>
        <v>36.356164383561641</v>
      </c>
      <c r="AH545" s="7" t="str">
        <f t="shared" ca="1" si="127"/>
        <v>&gt;35&lt; 45</v>
      </c>
      <c r="AI545" s="9">
        <v>16255899</v>
      </c>
      <c r="AJ545" s="10" t="s">
        <v>102</v>
      </c>
      <c r="AK545" s="9" t="s">
        <v>1921</v>
      </c>
      <c r="AL545" s="5">
        <v>39126</v>
      </c>
      <c r="AM545" s="3" t="s">
        <v>93</v>
      </c>
      <c r="AN545" s="3" t="s">
        <v>94</v>
      </c>
      <c r="AQ545">
        <v>3</v>
      </c>
      <c r="AR545" s="11">
        <v>3</v>
      </c>
      <c r="AS545" s="12">
        <f t="shared" si="128"/>
        <v>45388.75</v>
      </c>
      <c r="AT545" s="11" t="s">
        <v>135</v>
      </c>
      <c r="AU545" s="9">
        <v>3.3159999999999998</v>
      </c>
      <c r="AV545" s="14" t="s">
        <v>348</v>
      </c>
      <c r="AW545" s="15" t="s">
        <v>349</v>
      </c>
      <c r="AX545" s="16" t="s">
        <v>1922</v>
      </c>
      <c r="AY545" s="14" t="s">
        <v>965</v>
      </c>
      <c r="AZ545" s="11" t="s">
        <v>352</v>
      </c>
      <c r="BA545" s="17" t="str">
        <f t="shared" si="129"/>
        <v>12406000013312256297</v>
      </c>
      <c r="BB545" s="26">
        <f t="shared" si="132"/>
        <v>20</v>
      </c>
      <c r="BC545" s="19" t="s">
        <v>1923</v>
      </c>
      <c r="BD545" s="20" t="s">
        <v>477</v>
      </c>
      <c r="BF545" s="5"/>
      <c r="BG545" s="27">
        <v>54684797</v>
      </c>
      <c r="BH545" s="27">
        <v>92360873</v>
      </c>
      <c r="BI545" s="27"/>
      <c r="BJ545" t="s">
        <v>477</v>
      </c>
      <c r="BK545" s="11" t="str">
        <f t="shared" si="133"/>
        <v>A-</v>
      </c>
      <c r="BL545" s="11" t="s">
        <v>235</v>
      </c>
    </row>
    <row r="546" spans="1:64" x14ac:dyDescent="0.25">
      <c r="A546" s="3" t="s">
        <v>74</v>
      </c>
      <c r="B546" s="4">
        <v>545</v>
      </c>
      <c r="C546" s="3" t="s">
        <v>140</v>
      </c>
      <c r="D546" s="3" t="s">
        <v>7372</v>
      </c>
      <c r="E546" s="3" t="s">
        <v>7279</v>
      </c>
      <c r="F546" s="3"/>
      <c r="G546" s="3"/>
      <c r="H546" s="74"/>
      <c r="I546" s="3"/>
      <c r="J546" s="3" t="s">
        <v>157</v>
      </c>
      <c r="K546" s="3" t="s">
        <v>123</v>
      </c>
      <c r="L546" s="3" t="s">
        <v>77</v>
      </c>
      <c r="M546" s="3" t="s">
        <v>158</v>
      </c>
      <c r="N546" s="5">
        <v>44298</v>
      </c>
      <c r="O546" t="str">
        <f t="shared" ca="1" si="135"/>
        <v/>
      </c>
      <c r="P546" s="3">
        <f t="shared" ca="1" si="130"/>
        <v>-1266</v>
      </c>
      <c r="Q546" s="5">
        <v>44307</v>
      </c>
      <c r="R546" s="3" t="s">
        <v>133</v>
      </c>
      <c r="S546" s="3"/>
      <c r="T546" s="6" t="s">
        <v>131</v>
      </c>
      <c r="U546" s="3" t="str">
        <f t="shared" si="121"/>
        <v>Contractuel</v>
      </c>
      <c r="V546" s="5">
        <v>44298</v>
      </c>
      <c r="W546" s="5">
        <v>44316</v>
      </c>
      <c r="X546" s="5"/>
      <c r="Y546" s="5"/>
      <c r="Z546" s="5">
        <v>44298</v>
      </c>
      <c r="AA546" s="3">
        <f t="shared" si="122"/>
        <v>4</v>
      </c>
      <c r="AB546" s="3">
        <f t="shared" si="123"/>
        <v>2021</v>
      </c>
      <c r="AC546" s="3">
        <f t="shared" si="124"/>
        <v>2025</v>
      </c>
      <c r="AD546" s="7">
        <f t="shared" ca="1" si="125"/>
        <v>3.5138888888888888</v>
      </c>
      <c r="AE546" s="7" t="str">
        <f t="shared" ca="1" si="131"/>
        <v>&lt; 4</v>
      </c>
      <c r="AF546" s="5">
        <v>34034</v>
      </c>
      <c r="AG546" s="8">
        <f t="shared" ca="1" si="126"/>
        <v>31.638356164383563</v>
      </c>
      <c r="AH546" s="7" t="str">
        <f t="shared" ca="1" si="127"/>
        <v>&gt;25&lt; 35</v>
      </c>
      <c r="AI546" s="9"/>
      <c r="AJ546" s="10"/>
      <c r="AK546" s="9" t="s">
        <v>1924</v>
      </c>
      <c r="AL546" s="5">
        <v>43545</v>
      </c>
      <c r="AM546" s="3" t="s">
        <v>93</v>
      </c>
      <c r="AN546" s="3" t="s">
        <v>65</v>
      </c>
      <c r="AO546">
        <v>1</v>
      </c>
      <c r="AQ546" s="11">
        <v>3</v>
      </c>
      <c r="AR546" s="11">
        <v>1</v>
      </c>
      <c r="AS546" s="12">
        <f t="shared" si="128"/>
        <v>44663.25</v>
      </c>
      <c r="AT546" s="11" t="s">
        <v>135</v>
      </c>
      <c r="AU546" s="9">
        <v>3.1930000000000001</v>
      </c>
      <c r="AV546" s="14">
        <v>12</v>
      </c>
      <c r="AW546" s="15">
        <v>40600</v>
      </c>
      <c r="AX546" s="16" t="s">
        <v>1925</v>
      </c>
      <c r="AY546" s="14">
        <v>90</v>
      </c>
      <c r="AZ546" s="11" t="s">
        <v>352</v>
      </c>
      <c r="BA546" s="17" t="str">
        <f t="shared" si="129"/>
        <v>12406000013310866190</v>
      </c>
      <c r="BB546" s="26">
        <f t="shared" si="132"/>
        <v>20</v>
      </c>
      <c r="BC546" s="19" t="s">
        <v>1926</v>
      </c>
      <c r="BD546" s="20" t="s">
        <v>233</v>
      </c>
      <c r="BF546" s="5"/>
      <c r="BG546" s="27">
        <v>29107796</v>
      </c>
      <c r="BH546" s="27"/>
      <c r="BI546" s="27"/>
      <c r="BJ546" t="s">
        <v>477</v>
      </c>
      <c r="BK546" s="11" t="str">
        <f t="shared" si="133"/>
        <v>A-</v>
      </c>
      <c r="BL546" s="11"/>
    </row>
    <row r="547" spans="1:64" x14ac:dyDescent="0.25">
      <c r="A547" s="3" t="s">
        <v>74</v>
      </c>
      <c r="B547" s="4">
        <v>546</v>
      </c>
      <c r="C547" s="3" t="s">
        <v>140</v>
      </c>
      <c r="D547" s="3" t="s">
        <v>7740</v>
      </c>
      <c r="E547" s="3" t="s">
        <v>7741</v>
      </c>
      <c r="F547" s="3"/>
      <c r="G547" s="3"/>
      <c r="H547" s="74"/>
      <c r="I547" s="3" t="s">
        <v>227</v>
      </c>
      <c r="J547" s="3" t="s">
        <v>228</v>
      </c>
      <c r="K547" s="3" t="s">
        <v>123</v>
      </c>
      <c r="L547" s="3" t="s">
        <v>77</v>
      </c>
      <c r="M547" s="3" t="s">
        <v>158</v>
      </c>
      <c r="N547" s="5">
        <v>44298</v>
      </c>
      <c r="O547" t="str">
        <f t="shared" ca="1" si="135"/>
        <v/>
      </c>
      <c r="P547" s="3">
        <f t="shared" ca="1" si="130"/>
        <v>-413</v>
      </c>
      <c r="Q547" s="5">
        <v>45169</v>
      </c>
      <c r="R547" s="3" t="s">
        <v>1927</v>
      </c>
      <c r="S547" s="3"/>
      <c r="T547" s="6" t="s">
        <v>131</v>
      </c>
      <c r="U547" s="3" t="str">
        <f t="shared" si="121"/>
        <v>Contractuel</v>
      </c>
      <c r="V547" s="5">
        <v>45139</v>
      </c>
      <c r="W547" s="5">
        <v>45169</v>
      </c>
      <c r="X547" s="5"/>
      <c r="Y547" s="5"/>
      <c r="Z547" s="5">
        <v>44298</v>
      </c>
      <c r="AA547" s="3">
        <f t="shared" si="122"/>
        <v>4</v>
      </c>
      <c r="AB547" s="3">
        <f t="shared" si="123"/>
        <v>2021</v>
      </c>
      <c r="AC547" s="3">
        <f t="shared" si="124"/>
        <v>2025</v>
      </c>
      <c r="AD547" s="7">
        <f t="shared" ca="1" si="125"/>
        <v>3.5138888888888888</v>
      </c>
      <c r="AE547" s="7" t="str">
        <f t="shared" ca="1" si="131"/>
        <v>&lt; 4</v>
      </c>
      <c r="AF547" s="5">
        <v>26778</v>
      </c>
      <c r="AG547" s="8">
        <f t="shared" ca="1" si="126"/>
        <v>51.517808219178079</v>
      </c>
      <c r="AH547" s="7" t="str">
        <f t="shared" ca="1" si="127"/>
        <v>&gt;45&lt; 55</v>
      </c>
      <c r="AI547" s="9">
        <v>12537932</v>
      </c>
      <c r="AJ547" s="37" t="s">
        <v>179</v>
      </c>
      <c r="AK547" s="9" t="s">
        <v>1928</v>
      </c>
      <c r="AL547" s="5">
        <v>37687</v>
      </c>
      <c r="AM547" s="3" t="s">
        <v>93</v>
      </c>
      <c r="AN547" s="3" t="s">
        <v>65</v>
      </c>
      <c r="AO547">
        <v>3</v>
      </c>
      <c r="AQ547" s="11">
        <v>3</v>
      </c>
      <c r="AR547" s="11">
        <v>2</v>
      </c>
      <c r="AS547" s="12">
        <f t="shared" si="128"/>
        <v>45028.5</v>
      </c>
      <c r="AT547" s="11" t="s">
        <v>135</v>
      </c>
      <c r="AU547" s="9">
        <v>3.3159999999999998</v>
      </c>
      <c r="AV547" s="14" t="s">
        <v>195</v>
      </c>
      <c r="AW547" s="15" t="s">
        <v>169</v>
      </c>
      <c r="AX547" s="16" t="s">
        <v>1929</v>
      </c>
      <c r="AY547" s="14" t="s">
        <v>1280</v>
      </c>
      <c r="AZ547" s="11" t="s">
        <v>171</v>
      </c>
      <c r="BA547" s="17" t="str">
        <f t="shared" si="129"/>
        <v>17001000000061704022</v>
      </c>
      <c r="BB547" s="26">
        <f t="shared" si="132"/>
        <v>20</v>
      </c>
      <c r="BC547" s="19" t="s">
        <v>1930</v>
      </c>
      <c r="BD547" s="20" t="s">
        <v>347</v>
      </c>
      <c r="BF547" s="5"/>
      <c r="BG547" s="27">
        <v>20429821</v>
      </c>
      <c r="BH547" s="27">
        <v>21791132</v>
      </c>
      <c r="BI547" s="27"/>
      <c r="BJ547" t="s">
        <v>347</v>
      </c>
      <c r="BK547" s="11" t="str">
        <f t="shared" si="133"/>
        <v>B-</v>
      </c>
      <c r="BL547" s="11" t="s">
        <v>473</v>
      </c>
    </row>
    <row r="548" spans="1:64" x14ac:dyDescent="0.25">
      <c r="A548" s="59" t="s">
        <v>56</v>
      </c>
      <c r="B548" s="77">
        <v>547</v>
      </c>
      <c r="C548" s="3" t="s">
        <v>140</v>
      </c>
      <c r="D548" s="59" t="s">
        <v>7437</v>
      </c>
      <c r="E548" s="59" t="s">
        <v>7438</v>
      </c>
      <c r="F548" s="59"/>
      <c r="G548" s="59"/>
      <c r="H548" s="74"/>
      <c r="I548" s="43" t="s">
        <v>1837</v>
      </c>
      <c r="J548" s="43" t="s">
        <v>157</v>
      </c>
      <c r="K548" s="59" t="s">
        <v>123</v>
      </c>
      <c r="L548" s="59" t="s">
        <v>77</v>
      </c>
      <c r="M548" s="59" t="s">
        <v>158</v>
      </c>
      <c r="N548" s="78">
        <v>44298</v>
      </c>
      <c r="O548" s="52" t="str">
        <f t="shared" ca="1" si="135"/>
        <v/>
      </c>
      <c r="P548" s="3">
        <f t="shared" ca="1" si="130"/>
        <v>-47</v>
      </c>
      <c r="Q548" s="78"/>
      <c r="R548" s="59"/>
      <c r="S548" s="59"/>
      <c r="T548" s="59" t="s">
        <v>131</v>
      </c>
      <c r="U548" s="3" t="str">
        <f t="shared" si="121"/>
        <v>Contractuel</v>
      </c>
      <c r="V548" s="5">
        <v>45505</v>
      </c>
      <c r="W548" s="5">
        <f>VLOOKUP(B548,[1]base!$A:$V,22,0)</f>
        <v>45535</v>
      </c>
      <c r="X548" s="78"/>
      <c r="Y548" s="78"/>
      <c r="Z548" s="78">
        <v>44298</v>
      </c>
      <c r="AA548" s="3">
        <f t="shared" si="122"/>
        <v>4</v>
      </c>
      <c r="AB548" s="59">
        <f t="shared" si="123"/>
        <v>2021</v>
      </c>
      <c r="AC548" s="59">
        <f t="shared" si="124"/>
        <v>2025</v>
      </c>
      <c r="AD548" s="7">
        <f t="shared" ca="1" si="125"/>
        <v>3.5138888888888888</v>
      </c>
      <c r="AE548" s="7" t="str">
        <f t="shared" ca="1" si="131"/>
        <v>&lt; 4</v>
      </c>
      <c r="AF548" s="78">
        <v>34497</v>
      </c>
      <c r="AG548" s="8">
        <f t="shared" ca="1" si="126"/>
        <v>30.36986301369863</v>
      </c>
      <c r="AH548" s="7" t="str">
        <f t="shared" ca="1" si="127"/>
        <v>&gt;25&lt; 35</v>
      </c>
      <c r="AI548" s="45">
        <v>16628051</v>
      </c>
      <c r="AJ548" s="10" t="s">
        <v>67</v>
      </c>
      <c r="AK548" s="45">
        <v>11650625</v>
      </c>
      <c r="AL548" s="78">
        <v>41608</v>
      </c>
      <c r="AM548" s="59" t="s">
        <v>93</v>
      </c>
      <c r="AN548" s="59" t="s">
        <v>65</v>
      </c>
      <c r="AO548" s="52">
        <v>2</v>
      </c>
      <c r="AP548" s="52"/>
      <c r="AQ548">
        <v>3</v>
      </c>
      <c r="AR548" s="41">
        <v>3</v>
      </c>
      <c r="AS548" s="12">
        <f t="shared" si="128"/>
        <v>45393.75</v>
      </c>
      <c r="AT548" s="41" t="s">
        <v>135</v>
      </c>
      <c r="AU548" s="45">
        <v>3.3159999999999998</v>
      </c>
      <c r="AV548" s="79" t="s">
        <v>79</v>
      </c>
      <c r="AW548" s="80" t="s">
        <v>1471</v>
      </c>
      <c r="AX548" s="81" t="s">
        <v>1931</v>
      </c>
      <c r="AY548" s="79" t="s">
        <v>225</v>
      </c>
      <c r="AZ548" s="11" t="s">
        <v>128</v>
      </c>
      <c r="BA548" s="82" t="str">
        <f t="shared" si="129"/>
        <v>04055140007338966034</v>
      </c>
      <c r="BB548" s="26">
        <f t="shared" si="132"/>
        <v>20</v>
      </c>
      <c r="BC548" s="83" t="s">
        <v>800</v>
      </c>
      <c r="BD548" s="41" t="s">
        <v>100</v>
      </c>
      <c r="BE548" s="52">
        <v>1095</v>
      </c>
      <c r="BF548" s="78"/>
      <c r="BG548" s="84">
        <v>25735919</v>
      </c>
      <c r="BH548" s="84"/>
      <c r="BI548" s="84"/>
      <c r="BJ548" s="52" t="s">
        <v>320</v>
      </c>
      <c r="BK548" s="41" t="str">
        <f t="shared" si="133"/>
        <v>A-</v>
      </c>
      <c r="BL548" s="41" t="s">
        <v>245</v>
      </c>
    </row>
    <row r="549" spans="1:64" x14ac:dyDescent="0.25">
      <c r="A549" s="3" t="s">
        <v>56</v>
      </c>
      <c r="B549" s="4">
        <v>548</v>
      </c>
      <c r="C549" s="3" t="s">
        <v>140</v>
      </c>
      <c r="D549" s="3" t="s">
        <v>7742</v>
      </c>
      <c r="E549" s="3" t="s">
        <v>7231</v>
      </c>
      <c r="F549" s="3"/>
      <c r="G549" s="3"/>
      <c r="H549" s="74"/>
      <c r="I549" s="3" t="s">
        <v>156</v>
      </c>
      <c r="J549" s="3" t="s">
        <v>157</v>
      </c>
      <c r="K549" s="3" t="s">
        <v>123</v>
      </c>
      <c r="L549" s="3" t="s">
        <v>77</v>
      </c>
      <c r="M549" s="3" t="s">
        <v>158</v>
      </c>
      <c r="N549" s="5">
        <v>44302</v>
      </c>
      <c r="O549" t="str">
        <f t="shared" ca="1" si="135"/>
        <v/>
      </c>
      <c r="P549" s="3">
        <f t="shared" ca="1" si="130"/>
        <v>-47</v>
      </c>
      <c r="Q549" s="5"/>
      <c r="R549" s="3"/>
      <c r="S549" s="3"/>
      <c r="T549" s="6" t="s">
        <v>131</v>
      </c>
      <c r="U549" s="3" t="str">
        <f t="shared" si="121"/>
        <v>Contractuel</v>
      </c>
      <c r="V549" s="5">
        <v>45505</v>
      </c>
      <c r="W549" s="5">
        <f>VLOOKUP(B549,[1]base!$A:$V,22,0)</f>
        <v>45535</v>
      </c>
      <c r="X549" s="5"/>
      <c r="Y549" s="5"/>
      <c r="Z549" s="5">
        <v>44302</v>
      </c>
      <c r="AA549" s="3">
        <f t="shared" si="122"/>
        <v>4</v>
      </c>
      <c r="AB549" s="3">
        <f t="shared" si="123"/>
        <v>2021</v>
      </c>
      <c r="AC549" s="3">
        <f t="shared" si="124"/>
        <v>2025</v>
      </c>
      <c r="AD549" s="7">
        <f t="shared" ca="1" si="125"/>
        <v>3.5027777777777778</v>
      </c>
      <c r="AE549" s="7" t="str">
        <f t="shared" ca="1" si="131"/>
        <v>&lt; 4</v>
      </c>
      <c r="AF549" s="5">
        <v>29727</v>
      </c>
      <c r="AG549" s="8">
        <f t="shared" ca="1" si="126"/>
        <v>43.438356164383563</v>
      </c>
      <c r="AH549" s="7" t="str">
        <f t="shared" ca="1" si="127"/>
        <v>&gt;35&lt; 45</v>
      </c>
      <c r="AI549" s="9">
        <v>12363957</v>
      </c>
      <c r="AJ549" s="10" t="s">
        <v>62</v>
      </c>
      <c r="AK549" s="9" t="s">
        <v>1932</v>
      </c>
      <c r="AL549" s="5">
        <v>43505</v>
      </c>
      <c r="AM549" s="3" t="s">
        <v>93</v>
      </c>
      <c r="AN549" s="3" t="s">
        <v>65</v>
      </c>
      <c r="AQ549">
        <v>3</v>
      </c>
      <c r="AR549" s="11">
        <v>3</v>
      </c>
      <c r="AS549" s="12">
        <f t="shared" si="128"/>
        <v>45397.75</v>
      </c>
      <c r="AT549" s="11" t="s">
        <v>135</v>
      </c>
      <c r="AU549" s="9">
        <v>3.3159999999999998</v>
      </c>
      <c r="AV549" s="14" t="s">
        <v>195</v>
      </c>
      <c r="AW549" s="15" t="s">
        <v>169</v>
      </c>
      <c r="AX549" s="16" t="s">
        <v>1933</v>
      </c>
      <c r="AY549" s="14" t="s">
        <v>67</v>
      </c>
      <c r="AZ549" s="11" t="s">
        <v>171</v>
      </c>
      <c r="BA549" s="17" t="str">
        <f t="shared" si="129"/>
        <v>17001000000302403508</v>
      </c>
      <c r="BB549" s="26">
        <f t="shared" si="132"/>
        <v>20</v>
      </c>
      <c r="BC549" s="19" t="s">
        <v>710</v>
      </c>
      <c r="BD549" s="20" t="s">
        <v>277</v>
      </c>
      <c r="BF549" s="5"/>
      <c r="BG549" s="27">
        <v>29205394</v>
      </c>
      <c r="BH549" s="27">
        <v>22966849</v>
      </c>
      <c r="BI549" s="27"/>
      <c r="BJ549" t="s">
        <v>498</v>
      </c>
      <c r="BK549" s="11" t="str">
        <f t="shared" si="133"/>
        <v>A-</v>
      </c>
      <c r="BL549" s="11" t="s">
        <v>245</v>
      </c>
    </row>
    <row r="550" spans="1:64" x14ac:dyDescent="0.25">
      <c r="A550" s="3" t="s">
        <v>56</v>
      </c>
      <c r="B550" s="4">
        <v>549</v>
      </c>
      <c r="C550" s="3" t="s">
        <v>140</v>
      </c>
      <c r="D550" s="3" t="s">
        <v>7743</v>
      </c>
      <c r="E550" s="3" t="s">
        <v>7428</v>
      </c>
      <c r="F550" s="3"/>
      <c r="G550" s="3"/>
      <c r="H550" s="74"/>
      <c r="I550" s="3" t="s">
        <v>487</v>
      </c>
      <c r="J550" s="3" t="s">
        <v>228</v>
      </c>
      <c r="K550" s="3" t="s">
        <v>123</v>
      </c>
      <c r="L550" s="3" t="s">
        <v>77</v>
      </c>
      <c r="M550" s="3" t="s">
        <v>158</v>
      </c>
      <c r="N550" s="5">
        <v>44302</v>
      </c>
      <c r="O550" t="str">
        <f t="shared" ca="1" si="135"/>
        <v/>
      </c>
      <c r="P550" s="3">
        <f t="shared" ca="1" si="130"/>
        <v>-47</v>
      </c>
      <c r="Q550" s="5"/>
      <c r="R550" s="3"/>
      <c r="S550" s="3"/>
      <c r="T550" s="6" t="s">
        <v>131</v>
      </c>
      <c r="U550" s="3" t="str">
        <f t="shared" si="121"/>
        <v>Contractuel</v>
      </c>
      <c r="V550" s="5">
        <v>45505</v>
      </c>
      <c r="W550" s="5">
        <f>VLOOKUP(B550,[1]base!$A:$V,22,0)</f>
        <v>45535</v>
      </c>
      <c r="X550" s="5"/>
      <c r="Y550" s="5"/>
      <c r="Z550" s="5">
        <v>44302</v>
      </c>
      <c r="AA550" s="3">
        <f t="shared" si="122"/>
        <v>4</v>
      </c>
      <c r="AB550" s="3">
        <f t="shared" si="123"/>
        <v>2021</v>
      </c>
      <c r="AC550" s="3">
        <f t="shared" si="124"/>
        <v>2025</v>
      </c>
      <c r="AD550" s="7">
        <f t="shared" ca="1" si="125"/>
        <v>3.5027777777777778</v>
      </c>
      <c r="AE550" s="7" t="str">
        <f t="shared" ca="1" si="131"/>
        <v>&lt; 4</v>
      </c>
      <c r="AF550" s="5">
        <v>33520</v>
      </c>
      <c r="AG550" s="8">
        <f t="shared" ca="1" si="126"/>
        <v>33.046575342465751</v>
      </c>
      <c r="AH550" s="7" t="str">
        <f t="shared" ca="1" si="127"/>
        <v>&gt;25&lt; 35</v>
      </c>
      <c r="AI550" s="9">
        <v>16442377</v>
      </c>
      <c r="AJ550" s="10" t="s">
        <v>62</v>
      </c>
      <c r="AK550" s="9" t="s">
        <v>1934</v>
      </c>
      <c r="AL550" s="5">
        <v>40129</v>
      </c>
      <c r="AM550" s="3" t="s">
        <v>93</v>
      </c>
      <c r="AN550" s="3" t="s">
        <v>65</v>
      </c>
      <c r="AO550">
        <v>2</v>
      </c>
      <c r="AQ550">
        <v>3</v>
      </c>
      <c r="AR550" s="11">
        <v>3</v>
      </c>
      <c r="AS550" s="12">
        <f t="shared" si="128"/>
        <v>45397.75</v>
      </c>
      <c r="AT550" s="11" t="s">
        <v>135</v>
      </c>
      <c r="AU550" s="9">
        <v>3.3159999999999998</v>
      </c>
      <c r="AV550" s="14" t="s">
        <v>195</v>
      </c>
      <c r="AW550" s="15" t="s">
        <v>169</v>
      </c>
      <c r="AX550" s="16" t="s">
        <v>1935</v>
      </c>
      <c r="AY550" s="14" t="s">
        <v>102</v>
      </c>
      <c r="AZ550" s="11" t="s">
        <v>171</v>
      </c>
      <c r="BA550" s="17" t="str">
        <f t="shared" si="129"/>
        <v>17001000000266119106</v>
      </c>
      <c r="BB550" s="26">
        <f t="shared" si="132"/>
        <v>20</v>
      </c>
      <c r="BC550" s="19" t="s">
        <v>1936</v>
      </c>
      <c r="BD550" s="20" t="s">
        <v>277</v>
      </c>
      <c r="BE550">
        <v>2086</v>
      </c>
      <c r="BF550" s="5">
        <v>45151</v>
      </c>
      <c r="BG550" s="27">
        <v>26821974</v>
      </c>
      <c r="BH550" s="27">
        <v>25066550</v>
      </c>
      <c r="BI550" s="27"/>
      <c r="BJ550" t="s">
        <v>300</v>
      </c>
      <c r="BK550" s="11" t="str">
        <f t="shared" si="133"/>
        <v>B-</v>
      </c>
      <c r="BL550" s="11" t="s">
        <v>235</v>
      </c>
    </row>
    <row r="551" spans="1:64" x14ac:dyDescent="0.25">
      <c r="A551" s="3" t="s">
        <v>74</v>
      </c>
      <c r="B551" s="4">
        <v>550</v>
      </c>
      <c r="C551" s="3" t="s">
        <v>87</v>
      </c>
      <c r="D551" s="3" t="s">
        <v>7423</v>
      </c>
      <c r="E551" s="3" t="s">
        <v>7348</v>
      </c>
      <c r="F551" s="3"/>
      <c r="G551" s="3"/>
      <c r="H551" s="74"/>
      <c r="I551" s="3"/>
      <c r="J551" s="3" t="s">
        <v>228</v>
      </c>
      <c r="K551" s="3" t="s">
        <v>123</v>
      </c>
      <c r="L551" s="3" t="s">
        <v>77</v>
      </c>
      <c r="M551" s="3" t="s">
        <v>158</v>
      </c>
      <c r="N551" s="5">
        <v>44302</v>
      </c>
      <c r="O551" t="str">
        <f t="shared" ca="1" si="135"/>
        <v/>
      </c>
      <c r="P551" s="3">
        <f t="shared" ca="1" si="130"/>
        <v>-1235</v>
      </c>
      <c r="Q551" s="5"/>
      <c r="R551" s="3" t="s">
        <v>133</v>
      </c>
      <c r="S551" s="3"/>
      <c r="T551" s="6" t="s">
        <v>131</v>
      </c>
      <c r="U551" s="3" t="str">
        <f t="shared" si="121"/>
        <v>Contractuel</v>
      </c>
      <c r="V551" s="5">
        <v>44302</v>
      </c>
      <c r="W551" s="5">
        <v>44347</v>
      </c>
      <c r="X551" s="5"/>
      <c r="Y551" s="5"/>
      <c r="Z551" s="5">
        <v>44302</v>
      </c>
      <c r="AA551" s="3">
        <f t="shared" si="122"/>
        <v>4</v>
      </c>
      <c r="AB551" s="3">
        <f t="shared" si="123"/>
        <v>2021</v>
      </c>
      <c r="AC551" s="3">
        <f t="shared" si="124"/>
        <v>2025</v>
      </c>
      <c r="AD551" s="7">
        <f t="shared" ca="1" si="125"/>
        <v>3.5027777777777778</v>
      </c>
      <c r="AE551" s="7" t="str">
        <f t="shared" ca="1" si="131"/>
        <v>&lt; 4</v>
      </c>
      <c r="AF551" s="5">
        <v>33498</v>
      </c>
      <c r="AG551" s="8">
        <f t="shared" ca="1" si="126"/>
        <v>33.106849315068494</v>
      </c>
      <c r="AH551" s="7" t="str">
        <f t="shared" ca="1" si="127"/>
        <v>&gt;25&lt; 35</v>
      </c>
      <c r="AI551" s="9">
        <v>16442546</v>
      </c>
      <c r="AJ551" s="10" t="s">
        <v>126</v>
      </c>
      <c r="AK551" s="9" t="s">
        <v>1937</v>
      </c>
      <c r="AL551" s="5">
        <v>40340</v>
      </c>
      <c r="AM551" s="3" t="s">
        <v>93</v>
      </c>
      <c r="AN551" s="3" t="s">
        <v>94</v>
      </c>
      <c r="AQ551" s="11">
        <v>3</v>
      </c>
      <c r="AR551" s="11">
        <v>1</v>
      </c>
      <c r="AS551" s="12">
        <f t="shared" si="128"/>
        <v>44667.25</v>
      </c>
      <c r="AT551" s="11" t="s">
        <v>135</v>
      </c>
      <c r="AU551" s="9">
        <v>3.1930000000000001</v>
      </c>
      <c r="AV551" s="14"/>
      <c r="AW551" s="15"/>
      <c r="AX551" s="16"/>
      <c r="AY551" s="14"/>
      <c r="AZ551" s="11"/>
      <c r="BA551" s="17" t="str">
        <f t="shared" si="129"/>
        <v/>
      </c>
      <c r="BB551" s="26">
        <f t="shared" si="132"/>
        <v>0</v>
      </c>
      <c r="BC551" s="19" t="s">
        <v>1938</v>
      </c>
      <c r="BD551" s="20" t="s">
        <v>277</v>
      </c>
      <c r="BE551">
        <v>1110</v>
      </c>
      <c r="BF551" s="5"/>
      <c r="BG551" s="27">
        <v>25545163</v>
      </c>
      <c r="BH551" s="27">
        <v>95425910</v>
      </c>
      <c r="BI551" s="27"/>
      <c r="BJ551" t="s">
        <v>391</v>
      </c>
      <c r="BK551" s="11" t="str">
        <f t="shared" si="133"/>
        <v>B-</v>
      </c>
      <c r="BL551" s="11"/>
    </row>
    <row r="552" spans="1:64" x14ac:dyDescent="0.25">
      <c r="A552" s="3" t="s">
        <v>56</v>
      </c>
      <c r="B552" s="4">
        <v>551</v>
      </c>
      <c r="C552" s="3" t="s">
        <v>140</v>
      </c>
      <c r="D552" s="3" t="s">
        <v>7208</v>
      </c>
      <c r="E552" s="3" t="s">
        <v>7306</v>
      </c>
      <c r="F552" s="3"/>
      <c r="G552" s="3"/>
      <c r="H552" s="74"/>
      <c r="I552" s="3" t="s">
        <v>156</v>
      </c>
      <c r="J552" s="3" t="s">
        <v>157</v>
      </c>
      <c r="K552" s="3" t="s">
        <v>123</v>
      </c>
      <c r="L552" s="3" t="s">
        <v>77</v>
      </c>
      <c r="M552" s="3" t="s">
        <v>158</v>
      </c>
      <c r="N552" s="5">
        <v>44302</v>
      </c>
      <c r="O552" t="str">
        <f t="shared" ca="1" si="135"/>
        <v/>
      </c>
      <c r="P552" s="3">
        <f t="shared" ca="1" si="130"/>
        <v>-47</v>
      </c>
      <c r="Q552" s="5"/>
      <c r="R552" s="3"/>
      <c r="S552" s="3"/>
      <c r="T552" s="6" t="s">
        <v>131</v>
      </c>
      <c r="U552" s="3" t="str">
        <f t="shared" si="121"/>
        <v>Contractuel</v>
      </c>
      <c r="V552" s="5">
        <v>45505</v>
      </c>
      <c r="W552" s="5">
        <f>VLOOKUP(B552,[1]base!$A:$V,22,0)</f>
        <v>45535</v>
      </c>
      <c r="X552" s="5"/>
      <c r="Y552" s="5"/>
      <c r="Z552" s="5">
        <v>44302</v>
      </c>
      <c r="AA552" s="3">
        <f t="shared" si="122"/>
        <v>4</v>
      </c>
      <c r="AB552" s="3">
        <f t="shared" si="123"/>
        <v>2021</v>
      </c>
      <c r="AC552" s="3">
        <f t="shared" si="124"/>
        <v>2025</v>
      </c>
      <c r="AD552" s="7">
        <f t="shared" ca="1" si="125"/>
        <v>3.5027777777777778</v>
      </c>
      <c r="AE552" s="7" t="str">
        <f t="shared" ca="1" si="131"/>
        <v>&lt; 4</v>
      </c>
      <c r="AF552" s="5">
        <v>30540</v>
      </c>
      <c r="AG552" s="8">
        <f t="shared" ca="1" si="126"/>
        <v>41.210958904109589</v>
      </c>
      <c r="AH552" s="7" t="str">
        <f t="shared" ca="1" si="127"/>
        <v>&gt;35&lt; 45</v>
      </c>
      <c r="AI552" s="9">
        <v>12662606</v>
      </c>
      <c r="AJ552" s="10" t="s">
        <v>62</v>
      </c>
      <c r="AK552" s="9" t="s">
        <v>1939</v>
      </c>
      <c r="AL552" s="5">
        <v>41527</v>
      </c>
      <c r="AM552" s="3" t="s">
        <v>93</v>
      </c>
      <c r="AN552" s="3" t="s">
        <v>65</v>
      </c>
      <c r="AO552">
        <v>2</v>
      </c>
      <c r="AQ552">
        <v>3</v>
      </c>
      <c r="AR552" s="11">
        <v>3</v>
      </c>
      <c r="AS552" s="12">
        <f t="shared" si="128"/>
        <v>45397.75</v>
      </c>
      <c r="AT552" s="11" t="s">
        <v>135</v>
      </c>
      <c r="AU552" s="9">
        <v>3.3159999999999998</v>
      </c>
      <c r="AV552" s="14" t="s">
        <v>195</v>
      </c>
      <c r="AW552" s="15" t="s">
        <v>169</v>
      </c>
      <c r="AX552" s="16" t="s">
        <v>1940</v>
      </c>
      <c r="AY552" s="14" t="s">
        <v>661</v>
      </c>
      <c r="AZ552" s="11" t="s">
        <v>171</v>
      </c>
      <c r="BA552" s="17" t="str">
        <f t="shared" si="129"/>
        <v>17001000000166879764</v>
      </c>
      <c r="BB552" s="26">
        <f t="shared" si="132"/>
        <v>20</v>
      </c>
      <c r="BC552" s="19" t="s">
        <v>599</v>
      </c>
      <c r="BD552" s="20" t="s">
        <v>277</v>
      </c>
      <c r="BF552" s="5"/>
      <c r="BG552" s="27">
        <v>23600464</v>
      </c>
      <c r="BH552" s="27">
        <v>24443159</v>
      </c>
      <c r="BI552" s="27"/>
      <c r="BJ552" s="11" t="s">
        <v>300</v>
      </c>
      <c r="BK552" s="11" t="str">
        <f t="shared" si="133"/>
        <v>A-</v>
      </c>
      <c r="BL552" s="11" t="s">
        <v>235</v>
      </c>
    </row>
    <row r="553" spans="1:64" x14ac:dyDescent="0.25">
      <c r="A553" s="3" t="s">
        <v>74</v>
      </c>
      <c r="B553" s="4">
        <v>552</v>
      </c>
      <c r="C553" s="3" t="s">
        <v>140</v>
      </c>
      <c r="D553" s="3" t="s">
        <v>7593</v>
      </c>
      <c r="E553" s="3" t="s">
        <v>7355</v>
      </c>
      <c r="F553" s="3"/>
      <c r="G553" s="3"/>
      <c r="H553" s="74"/>
      <c r="I553" s="3"/>
      <c r="J553" s="3" t="s">
        <v>228</v>
      </c>
      <c r="K553" s="3" t="s">
        <v>123</v>
      </c>
      <c r="L553" s="3" t="s">
        <v>77</v>
      </c>
      <c r="M553" s="3" t="s">
        <v>158</v>
      </c>
      <c r="N553" s="5">
        <v>44302</v>
      </c>
      <c r="O553" t="str">
        <f t="shared" ca="1" si="135"/>
        <v/>
      </c>
      <c r="P553" s="3">
        <f t="shared" ca="1" si="130"/>
        <v>-1235</v>
      </c>
      <c r="Q553" s="5">
        <v>44304</v>
      </c>
      <c r="R553" s="3" t="s">
        <v>133</v>
      </c>
      <c r="S553" s="3"/>
      <c r="T553" s="6" t="s">
        <v>131</v>
      </c>
      <c r="U553" s="3" t="str">
        <f t="shared" si="121"/>
        <v>Contractuel</v>
      </c>
      <c r="V553" s="5">
        <v>44302</v>
      </c>
      <c r="W553" s="5">
        <v>44347</v>
      </c>
      <c r="X553" s="5"/>
      <c r="Y553" s="5"/>
      <c r="Z553" s="5">
        <v>44302</v>
      </c>
      <c r="AA553" s="3">
        <f t="shared" si="122"/>
        <v>4</v>
      </c>
      <c r="AB553" s="3">
        <f t="shared" si="123"/>
        <v>2021</v>
      </c>
      <c r="AC553" s="3">
        <f t="shared" si="124"/>
        <v>2025</v>
      </c>
      <c r="AD553" s="7">
        <f t="shared" ca="1" si="125"/>
        <v>3.5027777777777778</v>
      </c>
      <c r="AE553" s="7" t="str">
        <f t="shared" ca="1" si="131"/>
        <v>&lt; 4</v>
      </c>
      <c r="AF553" s="5">
        <v>28492</v>
      </c>
      <c r="AG553" s="8">
        <f t="shared" ca="1" si="126"/>
        <v>46.821917808219176</v>
      </c>
      <c r="AH553" s="7" t="str">
        <f t="shared" ca="1" si="127"/>
        <v>&gt;45&lt; 55</v>
      </c>
      <c r="AI553" s="9"/>
      <c r="AJ553" s="10"/>
      <c r="AK553" s="9" t="s">
        <v>1941</v>
      </c>
      <c r="AL553" s="5">
        <v>35908</v>
      </c>
      <c r="AM553" s="3" t="s">
        <v>93</v>
      </c>
      <c r="AN553" s="3" t="s">
        <v>65</v>
      </c>
      <c r="AO553">
        <v>2</v>
      </c>
      <c r="AQ553" s="11">
        <v>3</v>
      </c>
      <c r="AR553" s="11">
        <v>1</v>
      </c>
      <c r="AS553" s="12">
        <f t="shared" si="128"/>
        <v>44667.25</v>
      </c>
      <c r="AT553" s="11" t="s">
        <v>135</v>
      </c>
      <c r="AU553" s="9">
        <v>3.1930000000000001</v>
      </c>
      <c r="AV553" s="14"/>
      <c r="AW553" s="15"/>
      <c r="AX553" s="16"/>
      <c r="AY553" s="14"/>
      <c r="AZ553" s="11"/>
      <c r="BA553" s="17" t="str">
        <f t="shared" si="129"/>
        <v/>
      </c>
      <c r="BB553" s="26">
        <f t="shared" si="132"/>
        <v>0</v>
      </c>
      <c r="BC553" s="19"/>
      <c r="BD553" s="20"/>
      <c r="BF553" s="5"/>
      <c r="BG553" s="27">
        <v>27378149</v>
      </c>
      <c r="BH553" s="27">
        <v>22604809</v>
      </c>
      <c r="BI553" s="27"/>
      <c r="BJ553" t="s">
        <v>477</v>
      </c>
      <c r="BK553" s="11" t="str">
        <f t="shared" si="133"/>
        <v>B-</v>
      </c>
      <c r="BL553" s="11"/>
    </row>
    <row r="554" spans="1:64" x14ac:dyDescent="0.25">
      <c r="A554" s="3" t="s">
        <v>74</v>
      </c>
      <c r="B554" s="4">
        <v>553</v>
      </c>
      <c r="C554" s="3" t="s">
        <v>140</v>
      </c>
      <c r="D554" s="3" t="s">
        <v>7325</v>
      </c>
      <c r="E554" s="3" t="s">
        <v>7415</v>
      </c>
      <c r="F554" s="3"/>
      <c r="G554" s="3"/>
      <c r="H554" s="74"/>
      <c r="I554" s="3"/>
      <c r="J554" s="3" t="s">
        <v>228</v>
      </c>
      <c r="K554" s="3" t="s">
        <v>123</v>
      </c>
      <c r="L554" s="3" t="s">
        <v>77</v>
      </c>
      <c r="M554" s="3" t="s">
        <v>158</v>
      </c>
      <c r="N554" s="5">
        <v>44302</v>
      </c>
      <c r="O554" t="str">
        <f t="shared" ca="1" si="135"/>
        <v/>
      </c>
      <c r="P554" s="3">
        <f t="shared" ca="1" si="130"/>
        <v>-1235</v>
      </c>
      <c r="Q554" s="5"/>
      <c r="R554" s="3" t="s">
        <v>133</v>
      </c>
      <c r="S554" s="3"/>
      <c r="T554" s="6" t="s">
        <v>131</v>
      </c>
      <c r="U554" s="3" t="str">
        <f t="shared" si="121"/>
        <v>Contractuel</v>
      </c>
      <c r="V554" s="5">
        <v>44302</v>
      </c>
      <c r="W554" s="5">
        <v>44347</v>
      </c>
      <c r="X554" s="5"/>
      <c r="Y554" s="5"/>
      <c r="Z554" s="5">
        <v>44302</v>
      </c>
      <c r="AA554" s="3">
        <f t="shared" si="122"/>
        <v>4</v>
      </c>
      <c r="AB554" s="3">
        <f t="shared" si="123"/>
        <v>2021</v>
      </c>
      <c r="AC554" s="3">
        <f t="shared" si="124"/>
        <v>2025</v>
      </c>
      <c r="AD554" s="7">
        <f t="shared" ca="1" si="125"/>
        <v>3.5027777777777778</v>
      </c>
      <c r="AE554" s="7" t="str">
        <f t="shared" ca="1" si="131"/>
        <v>&lt; 4</v>
      </c>
      <c r="AF554" s="5">
        <v>33843</v>
      </c>
      <c r="AG554" s="8">
        <f t="shared" ca="1" si="126"/>
        <v>32.161643835616438</v>
      </c>
      <c r="AH554" s="7" t="str">
        <f t="shared" ca="1" si="127"/>
        <v>&gt;25&lt; 35</v>
      </c>
      <c r="AI554" s="9"/>
      <c r="AJ554" s="10"/>
      <c r="AK554" s="9">
        <v>13004199</v>
      </c>
      <c r="AL554" s="5">
        <v>43722</v>
      </c>
      <c r="AM554" s="3" t="s">
        <v>93</v>
      </c>
      <c r="AN554" s="3" t="s">
        <v>65</v>
      </c>
      <c r="AO554">
        <v>1</v>
      </c>
      <c r="AQ554" s="11">
        <v>3</v>
      </c>
      <c r="AR554" s="11">
        <v>1</v>
      </c>
      <c r="AS554" s="12">
        <f t="shared" si="128"/>
        <v>44667.25</v>
      </c>
      <c r="AT554" s="11" t="s">
        <v>135</v>
      </c>
      <c r="AU554" s="9">
        <v>3.1930000000000001</v>
      </c>
      <c r="AV554" s="14"/>
      <c r="AW554" s="15"/>
      <c r="AX554" s="16"/>
      <c r="AY554" s="14"/>
      <c r="AZ554" s="11"/>
      <c r="BA554" s="17" t="str">
        <f t="shared" si="129"/>
        <v/>
      </c>
      <c r="BB554" s="26">
        <f t="shared" si="132"/>
        <v>0</v>
      </c>
      <c r="BC554" s="19" t="s">
        <v>1942</v>
      </c>
      <c r="BD554" s="20" t="s">
        <v>100</v>
      </c>
      <c r="BF554" s="5"/>
      <c r="BG554" s="27">
        <v>55523651</v>
      </c>
      <c r="BH554" s="27">
        <v>22435493</v>
      </c>
      <c r="BI554" s="27"/>
      <c r="BJ554" t="s">
        <v>566</v>
      </c>
      <c r="BK554" s="11" t="str">
        <f t="shared" si="133"/>
        <v>B-</v>
      </c>
      <c r="BL554" s="11"/>
    </row>
    <row r="555" spans="1:64" x14ac:dyDescent="0.25">
      <c r="A555" s="3" t="s">
        <v>74</v>
      </c>
      <c r="B555" s="4">
        <v>554</v>
      </c>
      <c r="C555" s="3" t="s">
        <v>140</v>
      </c>
      <c r="D555" s="3" t="s">
        <v>7744</v>
      </c>
      <c r="E555" s="3" t="s">
        <v>7573</v>
      </c>
      <c r="F555" s="3"/>
      <c r="G555" s="3"/>
      <c r="H555" s="74"/>
      <c r="I555" s="3"/>
      <c r="J555" s="3" t="s">
        <v>228</v>
      </c>
      <c r="K555" s="3" t="s">
        <v>123</v>
      </c>
      <c r="L555" s="3" t="s">
        <v>77</v>
      </c>
      <c r="M555" s="3" t="s">
        <v>158</v>
      </c>
      <c r="N555" s="5">
        <v>44302</v>
      </c>
      <c r="O555" t="str">
        <f t="shared" ca="1" si="135"/>
        <v/>
      </c>
      <c r="P555" s="3">
        <f t="shared" ca="1" si="130"/>
        <v>-1235</v>
      </c>
      <c r="Q555" s="5"/>
      <c r="R555" s="3" t="s">
        <v>133</v>
      </c>
      <c r="S555" s="3"/>
      <c r="T555" s="6" t="s">
        <v>131</v>
      </c>
      <c r="U555" s="3" t="str">
        <f t="shared" si="121"/>
        <v>Contractuel</v>
      </c>
      <c r="V555" s="5">
        <v>44302</v>
      </c>
      <c r="W555" s="5">
        <v>44347</v>
      </c>
      <c r="X555" s="5"/>
      <c r="Y555" s="5"/>
      <c r="Z555" s="5">
        <v>44302</v>
      </c>
      <c r="AA555" s="3">
        <f t="shared" si="122"/>
        <v>4</v>
      </c>
      <c r="AB555" s="3">
        <f t="shared" si="123"/>
        <v>2021</v>
      </c>
      <c r="AC555" s="3">
        <f t="shared" si="124"/>
        <v>2025</v>
      </c>
      <c r="AD555" s="7">
        <f t="shared" ca="1" si="125"/>
        <v>3.5027777777777778</v>
      </c>
      <c r="AE555" s="7" t="str">
        <f t="shared" ca="1" si="131"/>
        <v>&lt; 4</v>
      </c>
      <c r="AF555" s="5">
        <v>35593</v>
      </c>
      <c r="AG555" s="8">
        <f t="shared" ca="1" si="126"/>
        <v>27.367123287671234</v>
      </c>
      <c r="AH555" s="7" t="str">
        <f t="shared" ca="1" si="127"/>
        <v>&gt;25&lt; 35</v>
      </c>
      <c r="AI555" s="9">
        <v>17219822</v>
      </c>
      <c r="AJ555" s="10" t="s">
        <v>70</v>
      </c>
      <c r="AK555" s="9" t="s">
        <v>1943</v>
      </c>
      <c r="AL555" s="5">
        <v>42283</v>
      </c>
      <c r="AM555" s="3" t="s">
        <v>93</v>
      </c>
      <c r="AN555" s="3" t="s">
        <v>65</v>
      </c>
      <c r="AO555">
        <v>1</v>
      </c>
      <c r="AQ555" s="11">
        <v>3</v>
      </c>
      <c r="AR555" s="11">
        <v>1</v>
      </c>
      <c r="AS555" s="12">
        <f t="shared" si="128"/>
        <v>44667.25</v>
      </c>
      <c r="AT555" s="11" t="s">
        <v>135</v>
      </c>
      <c r="AU555" s="9">
        <v>3.1930000000000001</v>
      </c>
      <c r="AV555" s="14"/>
      <c r="AW555" s="15"/>
      <c r="AX555" s="16"/>
      <c r="AY555" s="14"/>
      <c r="AZ555" s="11"/>
      <c r="BA555" s="17" t="str">
        <f t="shared" si="129"/>
        <v/>
      </c>
      <c r="BB555" s="26">
        <f t="shared" si="132"/>
        <v>0</v>
      </c>
      <c r="BC555" s="19" t="s">
        <v>1944</v>
      </c>
      <c r="BD555" s="20" t="s">
        <v>100</v>
      </c>
      <c r="BE555">
        <v>2052</v>
      </c>
      <c r="BF555" s="5"/>
      <c r="BG555" s="27">
        <v>55844986</v>
      </c>
      <c r="BH555" s="27">
        <v>20185882</v>
      </c>
      <c r="BI555" s="27"/>
      <c r="BJ555" t="s">
        <v>566</v>
      </c>
      <c r="BK555" s="11" t="str">
        <f t="shared" si="133"/>
        <v>B-</v>
      </c>
      <c r="BL555" s="11"/>
    </row>
    <row r="556" spans="1:64" x14ac:dyDescent="0.25">
      <c r="A556" s="3" t="s">
        <v>74</v>
      </c>
      <c r="B556" s="4">
        <v>555</v>
      </c>
      <c r="C556" s="3" t="s">
        <v>87</v>
      </c>
      <c r="D556" s="3" t="s">
        <v>7745</v>
      </c>
      <c r="E556" s="3" t="s">
        <v>7432</v>
      </c>
      <c r="F556" s="3"/>
      <c r="G556" s="3"/>
      <c r="H556" s="74"/>
      <c r="I556" s="3"/>
      <c r="J556" s="3" t="s">
        <v>157</v>
      </c>
      <c r="K556" s="3" t="s">
        <v>123</v>
      </c>
      <c r="L556" s="3" t="s">
        <v>77</v>
      </c>
      <c r="M556" s="3" t="s">
        <v>158</v>
      </c>
      <c r="N556" s="5">
        <v>44302</v>
      </c>
      <c r="O556" t="str">
        <f t="shared" ca="1" si="135"/>
        <v/>
      </c>
      <c r="P556" s="3">
        <f t="shared" ca="1" si="130"/>
        <v>-931</v>
      </c>
      <c r="Q556" s="5">
        <v>44614</v>
      </c>
      <c r="R556" s="3" t="s">
        <v>133</v>
      </c>
      <c r="S556" s="3"/>
      <c r="T556" s="6" t="s">
        <v>131</v>
      </c>
      <c r="U556" s="3" t="str">
        <f t="shared" si="121"/>
        <v>Contractuel</v>
      </c>
      <c r="V556" s="5">
        <v>44593</v>
      </c>
      <c r="W556" s="5">
        <v>44651</v>
      </c>
      <c r="X556" s="5"/>
      <c r="Y556" s="5"/>
      <c r="Z556" s="5">
        <v>44302</v>
      </c>
      <c r="AA556" s="3">
        <f t="shared" si="122"/>
        <v>4</v>
      </c>
      <c r="AB556" s="3">
        <f t="shared" si="123"/>
        <v>2021</v>
      </c>
      <c r="AC556" s="3">
        <f t="shared" si="124"/>
        <v>2025</v>
      </c>
      <c r="AD556" s="7">
        <f t="shared" ca="1" si="125"/>
        <v>3.5027777777777778</v>
      </c>
      <c r="AE556" s="7" t="str">
        <f t="shared" ca="1" si="131"/>
        <v>&lt; 4</v>
      </c>
      <c r="AF556" s="5">
        <v>33948</v>
      </c>
      <c r="AG556" s="8">
        <f t="shared" ca="1" si="126"/>
        <v>31.873972602739727</v>
      </c>
      <c r="AH556" s="7" t="str">
        <f t="shared" ca="1" si="127"/>
        <v>&gt;25&lt; 35</v>
      </c>
      <c r="AI556" s="9">
        <v>17461252</v>
      </c>
      <c r="AJ556" s="37" t="s">
        <v>179</v>
      </c>
      <c r="AK556" s="9" t="s">
        <v>1945</v>
      </c>
      <c r="AL556" s="5">
        <v>40841</v>
      </c>
      <c r="AM556" s="3" t="s">
        <v>93</v>
      </c>
      <c r="AN556" s="3" t="s">
        <v>94</v>
      </c>
      <c r="AQ556" s="11">
        <v>3</v>
      </c>
      <c r="AR556" s="11">
        <v>1</v>
      </c>
      <c r="AS556" s="12">
        <f t="shared" si="128"/>
        <v>44667.25</v>
      </c>
      <c r="AT556" s="11" t="s">
        <v>135</v>
      </c>
      <c r="AU556" s="9">
        <v>3.1930000000000001</v>
      </c>
      <c r="AV556" s="14" t="s">
        <v>62</v>
      </c>
      <c r="AW556" s="15" t="s">
        <v>1946</v>
      </c>
      <c r="AX556" s="16" t="s">
        <v>1947</v>
      </c>
      <c r="AY556" s="14" t="s">
        <v>690</v>
      </c>
      <c r="AZ556" s="11" t="s">
        <v>85</v>
      </c>
      <c r="BA556" s="17" t="str">
        <f t="shared" si="129"/>
        <v>01029071113014803890</v>
      </c>
      <c r="BB556" s="26">
        <f t="shared" si="132"/>
        <v>20</v>
      </c>
      <c r="BC556" s="19" t="s">
        <v>1948</v>
      </c>
      <c r="BD556" s="20" t="s">
        <v>1677</v>
      </c>
      <c r="BF556" s="5"/>
      <c r="BG556" s="27">
        <v>94244075</v>
      </c>
      <c r="BH556" s="27">
        <v>97655421</v>
      </c>
      <c r="BI556" s="27"/>
      <c r="BJ556" t="s">
        <v>263</v>
      </c>
      <c r="BK556" s="11" t="str">
        <f t="shared" si="133"/>
        <v>A-</v>
      </c>
      <c r="BL556" s="11"/>
    </row>
    <row r="557" spans="1:64" x14ac:dyDescent="0.25">
      <c r="A557" s="3" t="s">
        <v>74</v>
      </c>
      <c r="B557" s="4">
        <v>556</v>
      </c>
      <c r="C557" s="3" t="s">
        <v>140</v>
      </c>
      <c r="D557" s="3" t="s">
        <v>7192</v>
      </c>
      <c r="E557" s="3" t="s">
        <v>7467</v>
      </c>
      <c r="F557" s="3"/>
      <c r="G557" s="3"/>
      <c r="H557" s="74"/>
      <c r="I557" s="3"/>
      <c r="J557" s="3" t="s">
        <v>228</v>
      </c>
      <c r="K557" s="3" t="s">
        <v>123</v>
      </c>
      <c r="L557" s="3" t="s">
        <v>77</v>
      </c>
      <c r="M557" s="3" t="s">
        <v>158</v>
      </c>
      <c r="N557" s="5">
        <v>44302</v>
      </c>
      <c r="O557" t="str">
        <f t="shared" ca="1" si="135"/>
        <v/>
      </c>
      <c r="P557" s="3">
        <f t="shared" ca="1" si="130"/>
        <v>-1235</v>
      </c>
      <c r="Q557" s="5">
        <v>44305</v>
      </c>
      <c r="R557" s="3" t="s">
        <v>133</v>
      </c>
      <c r="S557" s="3"/>
      <c r="T557" s="6" t="s">
        <v>131</v>
      </c>
      <c r="U557" s="3" t="str">
        <f t="shared" si="121"/>
        <v>Contractuel</v>
      </c>
      <c r="V557" s="5">
        <v>44302</v>
      </c>
      <c r="W557" s="5">
        <v>44347</v>
      </c>
      <c r="X557" s="5"/>
      <c r="Y557" s="5"/>
      <c r="Z557" s="5">
        <v>44302</v>
      </c>
      <c r="AA557" s="3">
        <f t="shared" si="122"/>
        <v>4</v>
      </c>
      <c r="AB557" s="3">
        <f t="shared" si="123"/>
        <v>2021</v>
      </c>
      <c r="AC557" s="3">
        <f t="shared" si="124"/>
        <v>2025</v>
      </c>
      <c r="AD557" s="7">
        <f t="shared" ca="1" si="125"/>
        <v>3.5027777777777778</v>
      </c>
      <c r="AE557" s="7" t="str">
        <f t="shared" ca="1" si="131"/>
        <v>&lt; 4</v>
      </c>
      <c r="AF557" s="5">
        <v>33221</v>
      </c>
      <c r="AG557" s="8">
        <f t="shared" ca="1" si="126"/>
        <v>33.865753424657534</v>
      </c>
      <c r="AH557" s="7" t="str">
        <f t="shared" ca="1" si="127"/>
        <v>&gt;25&lt; 35</v>
      </c>
      <c r="AI557" s="9">
        <v>16444783</v>
      </c>
      <c r="AJ557" s="10" t="s">
        <v>91</v>
      </c>
      <c r="AK557" s="9" t="s">
        <v>1949</v>
      </c>
      <c r="AL557" s="5">
        <v>39888</v>
      </c>
      <c r="AM557" s="3" t="s">
        <v>93</v>
      </c>
      <c r="AN557" s="3" t="s">
        <v>65</v>
      </c>
      <c r="AO557">
        <v>2</v>
      </c>
      <c r="AQ557" s="11">
        <v>3</v>
      </c>
      <c r="AR557" s="11">
        <v>1</v>
      </c>
      <c r="AS557" s="12">
        <f t="shared" si="128"/>
        <v>44667.25</v>
      </c>
      <c r="AT557" s="11" t="s">
        <v>135</v>
      </c>
      <c r="AU557" s="9">
        <v>3.1930000000000001</v>
      </c>
      <c r="AV557" s="14"/>
      <c r="AW557" s="15"/>
      <c r="AX557" s="16"/>
      <c r="AY557" s="14"/>
      <c r="AZ557" s="11"/>
      <c r="BA557" s="17" t="str">
        <f t="shared" si="129"/>
        <v/>
      </c>
      <c r="BB557" s="26">
        <f t="shared" si="132"/>
        <v>0</v>
      </c>
      <c r="BC557" s="19" t="s">
        <v>1950</v>
      </c>
      <c r="BD557" s="20" t="s">
        <v>100</v>
      </c>
      <c r="BE557">
        <v>2051</v>
      </c>
      <c r="BF557" s="5"/>
      <c r="BG557" s="27">
        <v>56367030</v>
      </c>
      <c r="BH557" s="27">
        <v>55161587</v>
      </c>
      <c r="BI557" s="27"/>
      <c r="BJ557" t="s">
        <v>267</v>
      </c>
      <c r="BK557" s="11" t="str">
        <f t="shared" si="133"/>
        <v>B-</v>
      </c>
      <c r="BL557" s="11"/>
    </row>
    <row r="558" spans="1:64" x14ac:dyDescent="0.25">
      <c r="A558" s="3" t="s">
        <v>74</v>
      </c>
      <c r="B558" s="4">
        <v>557</v>
      </c>
      <c r="C558" s="3" t="s">
        <v>140</v>
      </c>
      <c r="D558" s="3" t="s">
        <v>7746</v>
      </c>
      <c r="E558" s="3" t="s">
        <v>7428</v>
      </c>
      <c r="F558" s="3"/>
      <c r="G558" s="3"/>
      <c r="H558" s="74"/>
      <c r="I558" s="3"/>
      <c r="J558" s="3" t="s">
        <v>228</v>
      </c>
      <c r="K558" s="3" t="s">
        <v>123</v>
      </c>
      <c r="L558" s="3" t="s">
        <v>77</v>
      </c>
      <c r="M558" s="3" t="s">
        <v>158</v>
      </c>
      <c r="N558" s="5">
        <v>44302</v>
      </c>
      <c r="O558" t="str">
        <f t="shared" ca="1" si="135"/>
        <v/>
      </c>
      <c r="P558" s="3">
        <f t="shared" ca="1" si="130"/>
        <v>-1235</v>
      </c>
      <c r="Q558" s="5"/>
      <c r="R558" s="3" t="s">
        <v>133</v>
      </c>
      <c r="S558" s="3"/>
      <c r="T558" s="6" t="s">
        <v>131</v>
      </c>
      <c r="U558" s="3" t="str">
        <f t="shared" si="121"/>
        <v>Contractuel</v>
      </c>
      <c r="V558" s="5">
        <v>44302</v>
      </c>
      <c r="W558" s="5">
        <v>44347</v>
      </c>
      <c r="X558" s="5"/>
      <c r="Y558" s="5"/>
      <c r="Z558" s="5">
        <v>44302</v>
      </c>
      <c r="AA558" s="3">
        <f t="shared" si="122"/>
        <v>4</v>
      </c>
      <c r="AB558" s="3">
        <f t="shared" si="123"/>
        <v>2021</v>
      </c>
      <c r="AC558" s="3">
        <f t="shared" si="124"/>
        <v>2025</v>
      </c>
      <c r="AD558" s="7">
        <f t="shared" ca="1" si="125"/>
        <v>3.5027777777777778</v>
      </c>
      <c r="AE558" s="7" t="str">
        <f t="shared" ca="1" si="131"/>
        <v>&lt; 4</v>
      </c>
      <c r="AF558" s="5">
        <v>32125</v>
      </c>
      <c r="AG558" s="8">
        <f t="shared" ca="1" si="126"/>
        <v>36.868493150684934</v>
      </c>
      <c r="AH558" s="7" t="str">
        <f t="shared" ca="1" si="127"/>
        <v>&gt;35&lt; 45</v>
      </c>
      <c r="AI558" s="9">
        <v>16014044</v>
      </c>
      <c r="AJ558" s="10" t="s">
        <v>62</v>
      </c>
      <c r="AK558" s="9" t="s">
        <v>1951</v>
      </c>
      <c r="AL558" s="5">
        <v>38699</v>
      </c>
      <c r="AM558" s="3" t="s">
        <v>93</v>
      </c>
      <c r="AN558" s="3" t="s">
        <v>65</v>
      </c>
      <c r="AO558">
        <v>2</v>
      </c>
      <c r="AQ558" s="11">
        <v>3</v>
      </c>
      <c r="AR558" s="11">
        <v>1</v>
      </c>
      <c r="AS558" s="12">
        <f t="shared" si="128"/>
        <v>44667.25</v>
      </c>
      <c r="AT558" s="11" t="s">
        <v>135</v>
      </c>
      <c r="AU558" s="9">
        <v>3.1930000000000001</v>
      </c>
      <c r="AV558" s="14"/>
      <c r="AW558" s="15"/>
      <c r="AX558" s="16"/>
      <c r="AY558" s="14"/>
      <c r="AZ558" s="11"/>
      <c r="BA558" s="17" t="str">
        <f t="shared" si="129"/>
        <v/>
      </c>
      <c r="BB558" s="26">
        <f t="shared" si="132"/>
        <v>0</v>
      </c>
      <c r="BC558" s="19" t="s">
        <v>1952</v>
      </c>
      <c r="BD558" s="20" t="s">
        <v>277</v>
      </c>
      <c r="BF558" s="5"/>
      <c r="BG558" s="27">
        <v>58857509</v>
      </c>
      <c r="BH558" s="27">
        <v>54618099</v>
      </c>
      <c r="BI558" s="27"/>
      <c r="BJ558" t="s">
        <v>277</v>
      </c>
      <c r="BK558" s="11" t="str">
        <f t="shared" si="133"/>
        <v>B-</v>
      </c>
      <c r="BL558" s="11"/>
    </row>
    <row r="559" spans="1:64" x14ac:dyDescent="0.25">
      <c r="A559" s="3" t="s">
        <v>56</v>
      </c>
      <c r="B559" s="4">
        <v>558</v>
      </c>
      <c r="C559" s="3" t="s">
        <v>87</v>
      </c>
      <c r="D559" s="3" t="s">
        <v>7747</v>
      </c>
      <c r="E559" s="3" t="s">
        <v>7748</v>
      </c>
      <c r="F559" s="3"/>
      <c r="G559" s="3"/>
      <c r="H559" s="74"/>
      <c r="I559" s="3" t="s">
        <v>431</v>
      </c>
      <c r="J559" s="3"/>
      <c r="K559" s="3" t="s">
        <v>123</v>
      </c>
      <c r="L559" s="3" t="s">
        <v>77</v>
      </c>
      <c r="M559" s="3" t="s">
        <v>158</v>
      </c>
      <c r="N559" s="5">
        <v>44302</v>
      </c>
      <c r="O559" t="str">
        <f t="shared" ca="1" si="135"/>
        <v/>
      </c>
      <c r="P559" s="3">
        <f t="shared" ca="1" si="130"/>
        <v>-47</v>
      </c>
      <c r="Q559" s="5"/>
      <c r="R559" s="3"/>
      <c r="S559" s="3"/>
      <c r="T559" s="6" t="s">
        <v>131</v>
      </c>
      <c r="U559" s="3" t="str">
        <f t="shared" si="121"/>
        <v>Contractuel</v>
      </c>
      <c r="V559" s="5">
        <v>45505</v>
      </c>
      <c r="W559" s="5">
        <f>VLOOKUP(B559,[1]base!$A:$V,22,0)</f>
        <v>45535</v>
      </c>
      <c r="X559" s="5"/>
      <c r="Y559" s="5"/>
      <c r="Z559" s="5">
        <v>44302</v>
      </c>
      <c r="AA559" s="3">
        <f t="shared" si="122"/>
        <v>4</v>
      </c>
      <c r="AB559" s="3">
        <f t="shared" si="123"/>
        <v>2021</v>
      </c>
      <c r="AC559" s="3">
        <f t="shared" si="124"/>
        <v>2025</v>
      </c>
      <c r="AD559" s="7">
        <f t="shared" ca="1" si="125"/>
        <v>3.5027777777777778</v>
      </c>
      <c r="AE559" s="7" t="str">
        <f t="shared" ca="1" si="131"/>
        <v>&lt; 4</v>
      </c>
      <c r="AF559" s="5">
        <v>36118</v>
      </c>
      <c r="AG559" s="8">
        <f t="shared" ca="1" si="126"/>
        <v>25.92876712328767</v>
      </c>
      <c r="AH559" s="7" t="str">
        <f t="shared" ca="1" si="127"/>
        <v>&gt;25&lt; 35</v>
      </c>
      <c r="AI559" s="9">
        <v>17273029</v>
      </c>
      <c r="AJ559" s="10" t="s">
        <v>62</v>
      </c>
      <c r="AK559" s="9">
        <v>11666536</v>
      </c>
      <c r="AL559" s="5">
        <v>43283</v>
      </c>
      <c r="AM559" s="3" t="s">
        <v>93</v>
      </c>
      <c r="AN559" s="3" t="s">
        <v>94</v>
      </c>
      <c r="AQ559">
        <v>3</v>
      </c>
      <c r="AR559" s="11">
        <v>3</v>
      </c>
      <c r="AS559" s="12">
        <f t="shared" si="128"/>
        <v>45397.75</v>
      </c>
      <c r="AT559" s="11" t="s">
        <v>135</v>
      </c>
      <c r="AU559" s="9">
        <v>3.3159999999999998</v>
      </c>
      <c r="AV559" s="14" t="s">
        <v>91</v>
      </c>
      <c r="AW559" s="15" t="s">
        <v>469</v>
      </c>
      <c r="AX559" s="16" t="s">
        <v>1953</v>
      </c>
      <c r="AY559" s="14" t="s">
        <v>409</v>
      </c>
      <c r="AZ559" s="11" t="s">
        <v>191</v>
      </c>
      <c r="BA559" s="17" t="str">
        <f t="shared" si="129"/>
        <v>05046000114501335296</v>
      </c>
      <c r="BB559" s="26">
        <f t="shared" si="132"/>
        <v>20</v>
      </c>
      <c r="BC559" s="19" t="s">
        <v>1954</v>
      </c>
      <c r="BD559" s="20" t="s">
        <v>233</v>
      </c>
      <c r="BF559" s="5"/>
      <c r="BG559" s="27">
        <v>26674758</v>
      </c>
      <c r="BH559" s="27">
        <v>29725789</v>
      </c>
      <c r="BI559" s="27"/>
      <c r="BJ559" t="s">
        <v>477</v>
      </c>
      <c r="BK559" s="11" t="str">
        <f t="shared" si="133"/>
        <v>-</v>
      </c>
      <c r="BL559" s="11" t="s">
        <v>235</v>
      </c>
    </row>
    <row r="560" spans="1:64" x14ac:dyDescent="0.25">
      <c r="A560" s="3" t="s">
        <v>74</v>
      </c>
      <c r="B560" s="4">
        <v>559</v>
      </c>
      <c r="C560" s="3" t="s">
        <v>87</v>
      </c>
      <c r="D560" s="3" t="s">
        <v>7749</v>
      </c>
      <c r="E560" s="3" t="s">
        <v>7292</v>
      </c>
      <c r="F560" s="3"/>
      <c r="G560" s="3"/>
      <c r="H560" s="74"/>
      <c r="I560" s="3"/>
      <c r="J560" s="3" t="s">
        <v>228</v>
      </c>
      <c r="K560" s="3" t="s">
        <v>123</v>
      </c>
      <c r="L560" s="3" t="s">
        <v>77</v>
      </c>
      <c r="M560" s="3" t="s">
        <v>158</v>
      </c>
      <c r="N560" s="5">
        <v>44302</v>
      </c>
      <c r="O560" t="str">
        <f t="shared" ca="1" si="135"/>
        <v/>
      </c>
      <c r="P560" s="3">
        <f t="shared" ca="1" si="130"/>
        <v>-1113</v>
      </c>
      <c r="Q560" s="5">
        <v>44414</v>
      </c>
      <c r="R560" s="3" t="s">
        <v>1955</v>
      </c>
      <c r="S560" s="3"/>
      <c r="T560" s="6" t="s">
        <v>131</v>
      </c>
      <c r="U560" s="3" t="str">
        <f t="shared" si="121"/>
        <v>Contractuel</v>
      </c>
      <c r="V560" s="5">
        <v>44409</v>
      </c>
      <c r="W560" s="5">
        <v>44469</v>
      </c>
      <c r="X560" s="5"/>
      <c r="Y560" s="5"/>
      <c r="Z560" s="5">
        <v>44302</v>
      </c>
      <c r="AA560" s="3">
        <f t="shared" si="122"/>
        <v>4</v>
      </c>
      <c r="AB560" s="3">
        <f t="shared" si="123"/>
        <v>2021</v>
      </c>
      <c r="AC560" s="3">
        <f t="shared" si="124"/>
        <v>2025</v>
      </c>
      <c r="AD560" s="7">
        <f t="shared" ca="1" si="125"/>
        <v>3.5027777777777778</v>
      </c>
      <c r="AE560" s="7" t="str">
        <f t="shared" ca="1" si="131"/>
        <v>&lt; 4</v>
      </c>
      <c r="AF560" s="5">
        <v>36414</v>
      </c>
      <c r="AG560" s="8">
        <f t="shared" ca="1" si="126"/>
        <v>25.117808219178084</v>
      </c>
      <c r="AH560" s="7" t="str">
        <f t="shared" ca="1" si="127"/>
        <v>&gt;25&lt; 35</v>
      </c>
      <c r="AI560" s="9">
        <v>17273028</v>
      </c>
      <c r="AJ560" s="10" t="s">
        <v>159</v>
      </c>
      <c r="AK560" s="9">
        <v>11664741</v>
      </c>
      <c r="AL560" s="5">
        <v>43047</v>
      </c>
      <c r="AM560" s="3" t="s">
        <v>93</v>
      </c>
      <c r="AN560" s="3" t="s">
        <v>94</v>
      </c>
      <c r="AQ560" s="11">
        <v>3</v>
      </c>
      <c r="AR560" s="11">
        <v>1</v>
      </c>
      <c r="AS560" s="12">
        <f t="shared" si="128"/>
        <v>44667.25</v>
      </c>
      <c r="AT560" s="11" t="s">
        <v>135</v>
      </c>
      <c r="AU560" s="9">
        <v>3.1930000000000001</v>
      </c>
      <c r="AV560" s="14" t="s">
        <v>91</v>
      </c>
      <c r="AW560" s="15" t="s">
        <v>469</v>
      </c>
      <c r="AX560" s="16" t="s">
        <v>1956</v>
      </c>
      <c r="AY560" s="14">
        <v>72</v>
      </c>
      <c r="AZ560" s="11" t="s">
        <v>191</v>
      </c>
      <c r="BA560" s="17" t="str">
        <f t="shared" si="129"/>
        <v>05046000114501336072</v>
      </c>
      <c r="BB560" s="26">
        <f t="shared" si="132"/>
        <v>20</v>
      </c>
      <c r="BC560" s="19" t="s">
        <v>1957</v>
      </c>
      <c r="BD560" s="20" t="s">
        <v>233</v>
      </c>
      <c r="BF560" s="5"/>
      <c r="BG560" s="27">
        <v>29316660</v>
      </c>
      <c r="BH560" s="27">
        <v>20930813</v>
      </c>
      <c r="BI560" s="27"/>
      <c r="BJ560" t="s">
        <v>477</v>
      </c>
      <c r="BK560" s="11" t="str">
        <f t="shared" si="133"/>
        <v>B-</v>
      </c>
      <c r="BL560" s="11"/>
    </row>
    <row r="561" spans="1:64" x14ac:dyDescent="0.25">
      <c r="A561" s="3" t="s">
        <v>74</v>
      </c>
      <c r="B561" s="4">
        <v>560</v>
      </c>
      <c r="C561" s="3" t="s">
        <v>140</v>
      </c>
      <c r="D561" s="3" t="s">
        <v>7750</v>
      </c>
      <c r="E561" s="3" t="s">
        <v>7748</v>
      </c>
      <c r="F561" s="3"/>
      <c r="G561" s="3"/>
      <c r="H561" s="74"/>
      <c r="I561" s="3"/>
      <c r="J561" s="3" t="s">
        <v>157</v>
      </c>
      <c r="K561" s="3" t="s">
        <v>123</v>
      </c>
      <c r="L561" s="3" t="s">
        <v>77</v>
      </c>
      <c r="M561" s="3" t="s">
        <v>158</v>
      </c>
      <c r="N561" s="5">
        <v>44305</v>
      </c>
      <c r="O561" t="str">
        <f t="shared" ca="1" si="135"/>
        <v/>
      </c>
      <c r="P561" s="3">
        <f t="shared" ca="1" si="130"/>
        <v>-1174</v>
      </c>
      <c r="Q561" s="5">
        <v>44355</v>
      </c>
      <c r="R561" s="3" t="s">
        <v>133</v>
      </c>
      <c r="S561" s="3"/>
      <c r="T561" s="6" t="s">
        <v>131</v>
      </c>
      <c r="U561" s="3" t="str">
        <f t="shared" si="121"/>
        <v>Contractuel</v>
      </c>
      <c r="V561" s="5">
        <v>44348</v>
      </c>
      <c r="W561" s="5">
        <v>44408</v>
      </c>
      <c r="X561" s="5"/>
      <c r="Y561" s="5"/>
      <c r="Z561" s="5">
        <v>44305</v>
      </c>
      <c r="AA561" s="3">
        <f t="shared" si="122"/>
        <v>4</v>
      </c>
      <c r="AB561" s="3">
        <f t="shared" si="123"/>
        <v>2021</v>
      </c>
      <c r="AC561" s="3">
        <f t="shared" si="124"/>
        <v>2025</v>
      </c>
      <c r="AD561" s="7">
        <f t="shared" ca="1" si="125"/>
        <v>3.4944444444444445</v>
      </c>
      <c r="AE561" s="7" t="str">
        <f t="shared" ca="1" si="131"/>
        <v>&lt; 4</v>
      </c>
      <c r="AF561" s="5">
        <v>27951</v>
      </c>
      <c r="AG561" s="8">
        <f t="shared" ca="1" si="126"/>
        <v>48.304109589041097</v>
      </c>
      <c r="AH561" s="7" t="str">
        <f t="shared" ca="1" si="127"/>
        <v>&gt;45&lt; 55</v>
      </c>
      <c r="AI561" s="9">
        <v>12621084</v>
      </c>
      <c r="AJ561" s="10" t="s">
        <v>67</v>
      </c>
      <c r="AK561" s="9" t="s">
        <v>1958</v>
      </c>
      <c r="AL561" s="5">
        <v>35383</v>
      </c>
      <c r="AM561" s="3" t="s">
        <v>93</v>
      </c>
      <c r="AN561" s="3" t="s">
        <v>65</v>
      </c>
      <c r="AO561">
        <v>2</v>
      </c>
      <c r="AQ561" s="11">
        <v>3</v>
      </c>
      <c r="AR561" s="11">
        <v>1</v>
      </c>
      <c r="AS561" s="12">
        <f t="shared" si="128"/>
        <v>44670.25</v>
      </c>
      <c r="AT561" s="11" t="s">
        <v>135</v>
      </c>
      <c r="AU561" s="9">
        <v>3.1930000000000001</v>
      </c>
      <c r="AV561" s="14" t="s">
        <v>91</v>
      </c>
      <c r="AW561" s="15" t="s">
        <v>136</v>
      </c>
      <c r="AX561" s="16" t="s">
        <v>1959</v>
      </c>
      <c r="AY561" s="14">
        <v>35</v>
      </c>
      <c r="AZ561" s="11" t="s">
        <v>191</v>
      </c>
      <c r="BA561" s="17" t="str">
        <f t="shared" si="129"/>
        <v>05042000110501186135</v>
      </c>
      <c r="BB561" s="26">
        <f t="shared" si="132"/>
        <v>20</v>
      </c>
      <c r="BC561" s="19" t="s">
        <v>1960</v>
      </c>
      <c r="BD561" s="20" t="s">
        <v>277</v>
      </c>
      <c r="BE561">
        <v>2010</v>
      </c>
      <c r="BF561" s="5"/>
      <c r="BG561" s="27">
        <v>21788264</v>
      </c>
      <c r="BH561" s="27">
        <v>22444971</v>
      </c>
      <c r="BI561" s="27"/>
      <c r="BJ561" t="s">
        <v>277</v>
      </c>
      <c r="BK561" s="11" t="str">
        <f t="shared" si="133"/>
        <v>A-</v>
      </c>
      <c r="BL561" s="11"/>
    </row>
    <row r="562" spans="1:64" x14ac:dyDescent="0.25">
      <c r="A562" s="3" t="s">
        <v>74</v>
      </c>
      <c r="B562" s="4">
        <v>561</v>
      </c>
      <c r="C562" s="3" t="s">
        <v>140</v>
      </c>
      <c r="D562" s="3" t="s">
        <v>7555</v>
      </c>
      <c r="E562" s="3" t="s">
        <v>7524</v>
      </c>
      <c r="F562" s="3"/>
      <c r="G562" s="3"/>
      <c r="H562" s="74"/>
      <c r="I562" s="3"/>
      <c r="J562" s="3" t="s">
        <v>157</v>
      </c>
      <c r="K562" s="3" t="s">
        <v>123</v>
      </c>
      <c r="L562" s="3" t="s">
        <v>77</v>
      </c>
      <c r="M562" s="3" t="s">
        <v>158</v>
      </c>
      <c r="N562" s="5">
        <v>44305</v>
      </c>
      <c r="O562" t="str">
        <f t="shared" ca="1" si="135"/>
        <v/>
      </c>
      <c r="P562" s="3">
        <f t="shared" ca="1" si="130"/>
        <v>-1235</v>
      </c>
      <c r="Q562" s="5">
        <v>44340</v>
      </c>
      <c r="R562" s="3" t="s">
        <v>133</v>
      </c>
      <c r="S562" s="3"/>
      <c r="T562" s="6" t="s">
        <v>131</v>
      </c>
      <c r="U562" s="3" t="str">
        <f t="shared" si="121"/>
        <v>Contractuel</v>
      </c>
      <c r="V562" s="5">
        <v>44305</v>
      </c>
      <c r="W562" s="5">
        <v>44347</v>
      </c>
      <c r="X562" s="5"/>
      <c r="Y562" s="5"/>
      <c r="Z562" s="5">
        <v>44305</v>
      </c>
      <c r="AA562" s="3">
        <f t="shared" si="122"/>
        <v>4</v>
      </c>
      <c r="AB562" s="3">
        <f t="shared" si="123"/>
        <v>2021</v>
      </c>
      <c r="AC562" s="3">
        <f t="shared" si="124"/>
        <v>2025</v>
      </c>
      <c r="AD562" s="7">
        <f t="shared" ca="1" si="125"/>
        <v>3.4944444444444445</v>
      </c>
      <c r="AE562" s="7" t="str">
        <f t="shared" ca="1" si="131"/>
        <v>&lt; 4</v>
      </c>
      <c r="AF562" s="5">
        <v>27314</v>
      </c>
      <c r="AG562" s="8">
        <f t="shared" ca="1" si="126"/>
        <v>50.049315068493151</v>
      </c>
      <c r="AH562" s="7" t="str">
        <f t="shared" ca="1" si="127"/>
        <v>&gt;45&lt; 55</v>
      </c>
      <c r="AI562" s="9">
        <v>11812496</v>
      </c>
      <c r="AJ562" s="10" t="s">
        <v>102</v>
      </c>
      <c r="AK562" s="9" t="s">
        <v>1961</v>
      </c>
      <c r="AL562" s="5">
        <v>38205</v>
      </c>
      <c r="AM562" s="3" t="s">
        <v>93</v>
      </c>
      <c r="AN562" s="3" t="s">
        <v>65</v>
      </c>
      <c r="AQ562" s="11">
        <v>3</v>
      </c>
      <c r="AR562" s="11">
        <v>1</v>
      </c>
      <c r="AS562" s="12">
        <f t="shared" si="128"/>
        <v>44670.25</v>
      </c>
      <c r="AT562" s="11" t="s">
        <v>135</v>
      </c>
      <c r="AU562" s="9">
        <v>3.1930000000000001</v>
      </c>
      <c r="AV562" s="14">
        <v>12</v>
      </c>
      <c r="AW562" s="15" t="s">
        <v>1131</v>
      </c>
      <c r="AX562" s="16" t="s">
        <v>1962</v>
      </c>
      <c r="AY562" s="14">
        <v>18</v>
      </c>
      <c r="AZ562" s="11" t="s">
        <v>352</v>
      </c>
      <c r="BA562" s="17" t="str">
        <f t="shared" si="129"/>
        <v>12055000013310803318</v>
      </c>
      <c r="BB562" s="26">
        <f t="shared" si="132"/>
        <v>20</v>
      </c>
      <c r="BC562" s="19" t="s">
        <v>1963</v>
      </c>
      <c r="BD562" s="20" t="s">
        <v>391</v>
      </c>
      <c r="BE562">
        <v>1110</v>
      </c>
      <c r="BF562" s="5"/>
      <c r="BG562" s="27">
        <v>20278668</v>
      </c>
      <c r="BH562" s="27">
        <v>25582028</v>
      </c>
      <c r="BI562" s="27"/>
      <c r="BJ562" t="s">
        <v>391</v>
      </c>
      <c r="BK562" s="11" t="str">
        <f t="shared" si="133"/>
        <v>A-</v>
      </c>
      <c r="BL562" s="11"/>
    </row>
    <row r="563" spans="1:64" x14ac:dyDescent="0.25">
      <c r="A563" s="3" t="s">
        <v>74</v>
      </c>
      <c r="B563" s="4">
        <v>562</v>
      </c>
      <c r="C563" s="3" t="s">
        <v>57</v>
      </c>
      <c r="D563" s="3" t="s">
        <v>7208</v>
      </c>
      <c r="E563" s="3" t="s">
        <v>7751</v>
      </c>
      <c r="F563" s="3"/>
      <c r="G563" s="3"/>
      <c r="H563" s="74"/>
      <c r="I563" s="3"/>
      <c r="J563" s="3" t="s">
        <v>157</v>
      </c>
      <c r="K563" s="3" t="s">
        <v>123</v>
      </c>
      <c r="L563" s="3" t="s">
        <v>77</v>
      </c>
      <c r="M563" s="3" t="s">
        <v>132</v>
      </c>
      <c r="N563" s="5">
        <v>44305</v>
      </c>
      <c r="O563" t="str">
        <f t="shared" ca="1" si="135"/>
        <v/>
      </c>
      <c r="P563" s="3">
        <f t="shared" ca="1" si="130"/>
        <v>-748</v>
      </c>
      <c r="Q563" s="5">
        <v>44809</v>
      </c>
      <c r="R563" s="3" t="s">
        <v>1964</v>
      </c>
      <c r="S563" s="3"/>
      <c r="T563" s="6" t="s">
        <v>131</v>
      </c>
      <c r="U563" s="3" t="str">
        <f t="shared" si="121"/>
        <v>Contractuel</v>
      </c>
      <c r="V563" s="5">
        <v>44774</v>
      </c>
      <c r="W563" s="5">
        <v>44834</v>
      </c>
      <c r="X563" s="5"/>
      <c r="Y563" s="5"/>
      <c r="Z563" s="5">
        <v>44305</v>
      </c>
      <c r="AA563" s="3">
        <f t="shared" si="122"/>
        <v>4</v>
      </c>
      <c r="AB563" s="3">
        <f t="shared" si="123"/>
        <v>2021</v>
      </c>
      <c r="AC563" s="3">
        <f t="shared" si="124"/>
        <v>2025</v>
      </c>
      <c r="AD563" s="7">
        <f t="shared" ca="1" si="125"/>
        <v>3.4944444444444445</v>
      </c>
      <c r="AE563" s="7" t="str">
        <f t="shared" ca="1" si="131"/>
        <v>&lt; 4</v>
      </c>
      <c r="AF563" s="5">
        <v>30389</v>
      </c>
      <c r="AG563" s="8">
        <f t="shared" ca="1" si="126"/>
        <v>41.624657534246573</v>
      </c>
      <c r="AH563" s="7" t="str">
        <f t="shared" ca="1" si="127"/>
        <v>&gt;35&lt; 45</v>
      </c>
      <c r="AI563" s="9">
        <v>15374028</v>
      </c>
      <c r="AJ563" s="37" t="s">
        <v>179</v>
      </c>
      <c r="AK563" s="9" t="s">
        <v>1965</v>
      </c>
      <c r="AL563" s="5">
        <v>37263</v>
      </c>
      <c r="AM563" s="3" t="s">
        <v>64</v>
      </c>
      <c r="AN563" s="3" t="s">
        <v>65</v>
      </c>
      <c r="AO563">
        <v>1</v>
      </c>
      <c r="AQ563" s="11">
        <v>3</v>
      </c>
      <c r="AR563" s="11">
        <v>2</v>
      </c>
      <c r="AS563" s="12">
        <f t="shared" si="128"/>
        <v>45035.5</v>
      </c>
      <c r="AT563" s="11" t="s">
        <v>135</v>
      </c>
      <c r="AU563" s="9">
        <v>3.3159999999999998</v>
      </c>
      <c r="AV563" s="14" t="s">
        <v>161</v>
      </c>
      <c r="AW563" s="15" t="s">
        <v>703</v>
      </c>
      <c r="AX563" s="16" t="s">
        <v>1966</v>
      </c>
      <c r="AY563" s="14" t="s">
        <v>1697</v>
      </c>
      <c r="AZ563" s="11" t="s">
        <v>164</v>
      </c>
      <c r="BA563" s="17" t="str">
        <f t="shared" si="129"/>
        <v>25135000000087790086</v>
      </c>
      <c r="BB563" s="26">
        <f t="shared" si="132"/>
        <v>20</v>
      </c>
      <c r="BC563" s="19" t="s">
        <v>565</v>
      </c>
      <c r="BD563" s="20" t="s">
        <v>100</v>
      </c>
      <c r="BF563" s="5"/>
      <c r="BG563" s="27">
        <v>23494159</v>
      </c>
      <c r="BH563" s="27"/>
      <c r="BI563" s="27"/>
      <c r="BJ563" t="s">
        <v>755</v>
      </c>
      <c r="BK563" s="11" t="str">
        <f t="shared" si="133"/>
        <v>A-</v>
      </c>
      <c r="BL563" s="11"/>
    </row>
    <row r="564" spans="1:64" x14ac:dyDescent="0.25">
      <c r="A564" s="3" t="s">
        <v>74</v>
      </c>
      <c r="B564" s="4">
        <v>563</v>
      </c>
      <c r="C564" s="3" t="s">
        <v>57</v>
      </c>
      <c r="D564" s="3" t="s">
        <v>7312</v>
      </c>
      <c r="E564" s="3" t="s">
        <v>7752</v>
      </c>
      <c r="F564" s="3"/>
      <c r="G564" s="3"/>
      <c r="H564" s="74"/>
      <c r="I564" s="3"/>
      <c r="J564" s="3" t="s">
        <v>157</v>
      </c>
      <c r="K564" s="3" t="s">
        <v>123</v>
      </c>
      <c r="L564" s="3" t="s">
        <v>77</v>
      </c>
      <c r="M564" s="3" t="s">
        <v>132</v>
      </c>
      <c r="N564" s="5">
        <v>44305</v>
      </c>
      <c r="O564" t="str">
        <f t="shared" ca="1" si="135"/>
        <v/>
      </c>
      <c r="P564" s="3">
        <f t="shared" ca="1" si="130"/>
        <v>-809</v>
      </c>
      <c r="Q564" s="5">
        <v>44743</v>
      </c>
      <c r="R564" s="3" t="s">
        <v>1442</v>
      </c>
      <c r="S564" s="3"/>
      <c r="T564" s="6" t="s">
        <v>131</v>
      </c>
      <c r="U564" s="3" t="str">
        <f t="shared" si="121"/>
        <v>Contractuel</v>
      </c>
      <c r="V564" s="5">
        <v>44713</v>
      </c>
      <c r="W564" s="5">
        <v>44773</v>
      </c>
      <c r="X564" s="5"/>
      <c r="Y564" s="5"/>
      <c r="Z564" s="5">
        <v>44305</v>
      </c>
      <c r="AA564" s="3">
        <f t="shared" si="122"/>
        <v>4</v>
      </c>
      <c r="AB564" s="3">
        <f t="shared" si="123"/>
        <v>2021</v>
      </c>
      <c r="AC564" s="3">
        <f t="shared" si="124"/>
        <v>2025</v>
      </c>
      <c r="AD564" s="7">
        <f t="shared" ca="1" si="125"/>
        <v>3.4944444444444445</v>
      </c>
      <c r="AE564" s="7" t="str">
        <f t="shared" ca="1" si="131"/>
        <v>&lt; 4</v>
      </c>
      <c r="AF564" s="5">
        <v>30428</v>
      </c>
      <c r="AG564" s="8">
        <f t="shared" ca="1" si="126"/>
        <v>41.517808219178079</v>
      </c>
      <c r="AH564" s="7" t="str">
        <f t="shared" ca="1" si="127"/>
        <v>&gt;35&lt; 45</v>
      </c>
      <c r="AI564" s="9">
        <v>12511727</v>
      </c>
      <c r="AJ564" s="10" t="s">
        <v>79</v>
      </c>
      <c r="AK564" s="9" t="s">
        <v>1967</v>
      </c>
      <c r="AL564" s="5">
        <v>36746</v>
      </c>
      <c r="AM564" s="3" t="s">
        <v>64</v>
      </c>
      <c r="AN564" s="3" t="s">
        <v>65</v>
      </c>
      <c r="AO564">
        <v>3</v>
      </c>
      <c r="AQ564" s="11">
        <v>3</v>
      </c>
      <c r="AR564" s="11">
        <v>2</v>
      </c>
      <c r="AS564" s="12">
        <f t="shared" si="128"/>
        <v>45035.5</v>
      </c>
      <c r="AT564" s="11" t="s">
        <v>135</v>
      </c>
      <c r="AU564" s="9">
        <v>3.3159999999999998</v>
      </c>
      <c r="AV564" s="14" t="s">
        <v>126</v>
      </c>
      <c r="AW564" s="15" t="s">
        <v>275</v>
      </c>
      <c r="AX564" s="16" t="s">
        <v>1968</v>
      </c>
      <c r="AY564" s="14" t="s">
        <v>261</v>
      </c>
      <c r="AZ564" s="11" t="s">
        <v>145</v>
      </c>
      <c r="BA564" s="17" t="str">
        <f t="shared" si="129"/>
        <v>07080013810553555220</v>
      </c>
      <c r="BB564" s="26">
        <f t="shared" si="132"/>
        <v>20</v>
      </c>
      <c r="BC564" s="19" t="s">
        <v>1969</v>
      </c>
      <c r="BD564" s="20" t="s">
        <v>416</v>
      </c>
      <c r="BF564" s="5"/>
      <c r="BG564" s="27">
        <v>22633653</v>
      </c>
      <c r="BH564" s="27"/>
      <c r="BI564" s="27"/>
      <c r="BJ564" t="s">
        <v>416</v>
      </c>
      <c r="BK564" s="11" t="str">
        <f t="shared" si="133"/>
        <v>A-</v>
      </c>
      <c r="BL564" s="11"/>
    </row>
    <row r="565" spans="1:64" x14ac:dyDescent="0.25">
      <c r="A565" s="3" t="s">
        <v>74</v>
      </c>
      <c r="B565" s="4">
        <v>564</v>
      </c>
      <c r="C565" s="3" t="s">
        <v>140</v>
      </c>
      <c r="D565" s="3" t="s">
        <v>7657</v>
      </c>
      <c r="E565" s="3" t="s">
        <v>7753</v>
      </c>
      <c r="F565" s="3"/>
      <c r="G565" s="3"/>
      <c r="H565" s="74"/>
      <c r="I565" s="3" t="s">
        <v>561</v>
      </c>
      <c r="J565" s="3" t="s">
        <v>157</v>
      </c>
      <c r="K565" s="3" t="s">
        <v>123</v>
      </c>
      <c r="L565" s="3" t="s">
        <v>77</v>
      </c>
      <c r="M565" s="3" t="s">
        <v>158</v>
      </c>
      <c r="N565" s="5">
        <v>44305</v>
      </c>
      <c r="O565" t="str">
        <f t="shared" ca="1" si="135"/>
        <v/>
      </c>
      <c r="P565" s="3">
        <f t="shared" ca="1" si="130"/>
        <v>-597</v>
      </c>
      <c r="Q565" s="5">
        <v>44927</v>
      </c>
      <c r="R565" s="3" t="s">
        <v>1970</v>
      </c>
      <c r="S565" s="3"/>
      <c r="T565" s="6" t="s">
        <v>131</v>
      </c>
      <c r="U565" s="3" t="str">
        <f t="shared" si="121"/>
        <v>Contractuel</v>
      </c>
      <c r="V565" s="5">
        <v>44927</v>
      </c>
      <c r="W565" s="5">
        <v>44985</v>
      </c>
      <c r="X565" s="5"/>
      <c r="Y565" s="5"/>
      <c r="Z565" s="5">
        <v>44305</v>
      </c>
      <c r="AA565" s="3">
        <f t="shared" si="122"/>
        <v>4</v>
      </c>
      <c r="AB565" s="3">
        <f t="shared" si="123"/>
        <v>2021</v>
      </c>
      <c r="AC565" s="3">
        <f t="shared" si="124"/>
        <v>2025</v>
      </c>
      <c r="AD565" s="7">
        <f t="shared" ca="1" si="125"/>
        <v>3.4944444444444445</v>
      </c>
      <c r="AE565" s="7" t="str">
        <f t="shared" ca="1" si="131"/>
        <v>&lt; 4</v>
      </c>
      <c r="AF565" s="5">
        <v>30428</v>
      </c>
      <c r="AG565" s="8">
        <f t="shared" ca="1" si="126"/>
        <v>41.517808219178079</v>
      </c>
      <c r="AH565" s="7" t="str">
        <f t="shared" ca="1" si="127"/>
        <v>&gt;35&lt; 45</v>
      </c>
      <c r="AI565" s="9">
        <v>12498077</v>
      </c>
      <c r="AJ565" s="37" t="s">
        <v>179</v>
      </c>
      <c r="AK565" s="9" t="s">
        <v>1971</v>
      </c>
      <c r="AL565" s="5">
        <v>37027</v>
      </c>
      <c r="AM565" s="3" t="s">
        <v>93</v>
      </c>
      <c r="AN565" s="3" t="s">
        <v>65</v>
      </c>
      <c r="AO565">
        <v>2</v>
      </c>
      <c r="AQ565" s="11">
        <v>3</v>
      </c>
      <c r="AR565" s="11">
        <v>2</v>
      </c>
      <c r="AS565" s="12">
        <f t="shared" si="128"/>
        <v>45035.5</v>
      </c>
      <c r="AT565" s="11" t="s">
        <v>135</v>
      </c>
      <c r="AU565" s="9">
        <v>3.3159999999999998</v>
      </c>
      <c r="AV565" s="14" t="s">
        <v>195</v>
      </c>
      <c r="AW565" s="15" t="s">
        <v>169</v>
      </c>
      <c r="AX565" s="16" t="s">
        <v>1972</v>
      </c>
      <c r="AY565" s="14" t="s">
        <v>1973</v>
      </c>
      <c r="AZ565" s="11" t="s">
        <v>171</v>
      </c>
      <c r="BA565" s="17" t="str">
        <f t="shared" si="129"/>
        <v>17001000000302507395</v>
      </c>
      <c r="BB565" s="26">
        <f t="shared" si="132"/>
        <v>20</v>
      </c>
      <c r="BC565" s="19" t="s">
        <v>1974</v>
      </c>
      <c r="BD565" s="20" t="s">
        <v>1616</v>
      </c>
      <c r="BE565">
        <v>2030</v>
      </c>
      <c r="BF565" s="5"/>
      <c r="BG565" s="27">
        <v>25790510</v>
      </c>
      <c r="BH565" s="27"/>
      <c r="BI565" s="27"/>
      <c r="BJ565" t="s">
        <v>233</v>
      </c>
      <c r="BK565" s="11" t="str">
        <f t="shared" si="133"/>
        <v>A-</v>
      </c>
      <c r="BL565" s="11"/>
    </row>
    <row r="566" spans="1:64" x14ac:dyDescent="0.25">
      <c r="A566" s="3" t="s">
        <v>74</v>
      </c>
      <c r="B566" s="4">
        <v>565</v>
      </c>
      <c r="C566" s="3" t="s">
        <v>87</v>
      </c>
      <c r="D566" s="3" t="s">
        <v>7754</v>
      </c>
      <c r="E566" s="3" t="s">
        <v>7589</v>
      </c>
      <c r="F566" s="3"/>
      <c r="G566" s="3"/>
      <c r="H566" s="74"/>
      <c r="I566" s="3"/>
      <c r="J566" s="3" t="s">
        <v>157</v>
      </c>
      <c r="K566" s="3" t="s">
        <v>123</v>
      </c>
      <c r="L566" s="3" t="s">
        <v>77</v>
      </c>
      <c r="M566" s="3" t="s">
        <v>158</v>
      </c>
      <c r="N566" s="5">
        <v>44305</v>
      </c>
      <c r="O566" t="str">
        <f t="shared" ca="1" si="135"/>
        <v/>
      </c>
      <c r="P566" s="3">
        <f t="shared" ca="1" si="130"/>
        <v>-870</v>
      </c>
      <c r="Q566" s="5">
        <v>44695</v>
      </c>
      <c r="R566" s="3" t="s">
        <v>133</v>
      </c>
      <c r="S566" s="3"/>
      <c r="T566" s="6" t="s">
        <v>131</v>
      </c>
      <c r="U566" s="3" t="str">
        <f t="shared" si="121"/>
        <v>Contractuel</v>
      </c>
      <c r="V566" s="5">
        <v>44652</v>
      </c>
      <c r="W566" s="5">
        <v>44712</v>
      </c>
      <c r="X566" s="5"/>
      <c r="Y566" s="5"/>
      <c r="Z566" s="5">
        <v>44305</v>
      </c>
      <c r="AA566" s="3">
        <f t="shared" si="122"/>
        <v>4</v>
      </c>
      <c r="AB566" s="3">
        <f t="shared" si="123"/>
        <v>2021</v>
      </c>
      <c r="AC566" s="3">
        <f t="shared" si="124"/>
        <v>2025</v>
      </c>
      <c r="AD566" s="7">
        <f t="shared" ca="1" si="125"/>
        <v>3.4944444444444445</v>
      </c>
      <c r="AE566" s="7" t="str">
        <f t="shared" ca="1" si="131"/>
        <v>&lt; 4</v>
      </c>
      <c r="AF566" s="5">
        <v>28375</v>
      </c>
      <c r="AG566" s="8">
        <f t="shared" ca="1" si="126"/>
        <v>47.142465753424659</v>
      </c>
      <c r="AH566" s="7" t="str">
        <f t="shared" ca="1" si="127"/>
        <v>&gt;45&lt; 55</v>
      </c>
      <c r="AI566" s="9">
        <v>11814215</v>
      </c>
      <c r="AJ566" s="10" t="s">
        <v>159</v>
      </c>
      <c r="AK566" s="9" t="s">
        <v>1975</v>
      </c>
      <c r="AL566" s="5">
        <v>41092</v>
      </c>
      <c r="AM566" s="3" t="s">
        <v>93</v>
      </c>
      <c r="AN566" s="3" t="s">
        <v>94</v>
      </c>
      <c r="AQ566" s="11">
        <v>3</v>
      </c>
      <c r="AR566" s="11">
        <v>1</v>
      </c>
      <c r="AS566" s="12">
        <f t="shared" si="128"/>
        <v>44670.25</v>
      </c>
      <c r="AT566" s="11" t="s">
        <v>135</v>
      </c>
      <c r="AU566" s="9">
        <v>3.1930000000000001</v>
      </c>
      <c r="AV566" s="14" t="s">
        <v>126</v>
      </c>
      <c r="AW566" s="15" t="s">
        <v>1976</v>
      </c>
      <c r="AX566" s="16" t="s">
        <v>1977</v>
      </c>
      <c r="AY566" s="14" t="s">
        <v>569</v>
      </c>
      <c r="AZ566" s="11" t="s">
        <v>145</v>
      </c>
      <c r="BA566" s="17" t="str">
        <f t="shared" si="129"/>
        <v>07091014910550966516</v>
      </c>
      <c r="BB566" s="26">
        <f t="shared" si="132"/>
        <v>20</v>
      </c>
      <c r="BC566" s="19" t="s">
        <v>1318</v>
      </c>
      <c r="BD566" s="20" t="s">
        <v>391</v>
      </c>
      <c r="BE566">
        <v>1110</v>
      </c>
      <c r="BF566" s="5"/>
      <c r="BG566" s="27">
        <v>50570677</v>
      </c>
      <c r="BH566" s="27">
        <v>58229678</v>
      </c>
      <c r="BI566" s="27"/>
      <c r="BJ566" t="s">
        <v>896</v>
      </c>
      <c r="BK566" s="11" t="str">
        <f t="shared" si="133"/>
        <v>A-</v>
      </c>
      <c r="BL566" s="11"/>
    </row>
    <row r="567" spans="1:64" x14ac:dyDescent="0.25">
      <c r="A567" s="3" t="s">
        <v>56</v>
      </c>
      <c r="B567" s="4">
        <v>566</v>
      </c>
      <c r="C567" s="3" t="s">
        <v>140</v>
      </c>
      <c r="D567" s="3" t="s">
        <v>7755</v>
      </c>
      <c r="E567" s="3" t="s">
        <v>7483</v>
      </c>
      <c r="F567" s="3"/>
      <c r="G567" s="3"/>
      <c r="H567" s="74"/>
      <c r="I567" s="3" t="s">
        <v>156</v>
      </c>
      <c r="J567" s="3" t="s">
        <v>157</v>
      </c>
      <c r="K567" s="3" t="s">
        <v>123</v>
      </c>
      <c r="L567" s="3" t="s">
        <v>77</v>
      </c>
      <c r="M567" s="3" t="s">
        <v>158</v>
      </c>
      <c r="N567" s="5">
        <v>44305</v>
      </c>
      <c r="O567" t="str">
        <f t="shared" ca="1" si="135"/>
        <v/>
      </c>
      <c r="P567" s="3">
        <f t="shared" ca="1" si="130"/>
        <v>-47</v>
      </c>
      <c r="Q567" s="5"/>
      <c r="R567" s="3"/>
      <c r="S567" s="3"/>
      <c r="T567" s="6" t="s">
        <v>131</v>
      </c>
      <c r="U567" s="3" t="str">
        <f t="shared" si="121"/>
        <v>Contractuel</v>
      </c>
      <c r="V567" s="5">
        <v>45505</v>
      </c>
      <c r="W567" s="5">
        <f>VLOOKUP(B567,[1]base!$A:$V,22,0)</f>
        <v>45535</v>
      </c>
      <c r="X567" s="5"/>
      <c r="Y567" s="5"/>
      <c r="Z567" s="5">
        <v>44305</v>
      </c>
      <c r="AA567" s="3">
        <f t="shared" si="122"/>
        <v>4</v>
      </c>
      <c r="AB567" s="3">
        <f t="shared" si="123"/>
        <v>2021</v>
      </c>
      <c r="AC567" s="3">
        <f t="shared" si="124"/>
        <v>2025</v>
      </c>
      <c r="AD567" s="7">
        <f t="shared" ca="1" si="125"/>
        <v>3.4944444444444445</v>
      </c>
      <c r="AE567" s="7" t="str">
        <f t="shared" ca="1" si="131"/>
        <v>&lt; 4</v>
      </c>
      <c r="AF567" s="5">
        <v>28009</v>
      </c>
      <c r="AG567" s="8">
        <f t="shared" ca="1" si="126"/>
        <v>48.145205479452052</v>
      </c>
      <c r="AH567" s="7" t="str">
        <f t="shared" ca="1" si="127"/>
        <v>&gt;45&lt; 55</v>
      </c>
      <c r="AI567" s="9">
        <v>12348248</v>
      </c>
      <c r="AJ567" s="10" t="s">
        <v>62</v>
      </c>
      <c r="AK567" s="9" t="s">
        <v>1978</v>
      </c>
      <c r="AL567" s="5">
        <v>42573</v>
      </c>
      <c r="AM567" s="3" t="s">
        <v>93</v>
      </c>
      <c r="AN567" s="3" t="s">
        <v>65</v>
      </c>
      <c r="AO567">
        <v>2</v>
      </c>
      <c r="AQ567">
        <v>3</v>
      </c>
      <c r="AR567" s="11">
        <v>3</v>
      </c>
      <c r="AS567" s="12">
        <f t="shared" si="128"/>
        <v>45400.75</v>
      </c>
      <c r="AT567" s="11" t="s">
        <v>135</v>
      </c>
      <c r="AU567" s="9">
        <v>3.3159999999999998</v>
      </c>
      <c r="AV567" s="14" t="s">
        <v>195</v>
      </c>
      <c r="AW567" s="15" t="s">
        <v>169</v>
      </c>
      <c r="AX567" s="16" t="s">
        <v>1979</v>
      </c>
      <c r="AY567" s="14" t="s">
        <v>905</v>
      </c>
      <c r="AZ567" s="11" t="s">
        <v>171</v>
      </c>
      <c r="BA567" s="17" t="str">
        <f t="shared" si="129"/>
        <v>17001000000318850149</v>
      </c>
      <c r="BB567" s="26">
        <f t="shared" si="132"/>
        <v>20</v>
      </c>
      <c r="BC567" s="19" t="s">
        <v>1980</v>
      </c>
      <c r="BD567" s="20" t="s">
        <v>310</v>
      </c>
      <c r="BF567" s="5"/>
      <c r="BG567" s="27">
        <v>52627428</v>
      </c>
      <c r="BH567" s="27">
        <v>52909843</v>
      </c>
      <c r="BI567" s="27"/>
      <c r="BJ567" t="s">
        <v>310</v>
      </c>
      <c r="BK567" s="11" t="str">
        <f t="shared" si="133"/>
        <v>A-</v>
      </c>
      <c r="BL567" s="11" t="s">
        <v>245</v>
      </c>
    </row>
    <row r="568" spans="1:64" x14ac:dyDescent="0.25">
      <c r="A568" s="3" t="s">
        <v>74</v>
      </c>
      <c r="B568" s="4">
        <v>567</v>
      </c>
      <c r="C568" s="3" t="s">
        <v>87</v>
      </c>
      <c r="D568" s="3" t="s">
        <v>7756</v>
      </c>
      <c r="E568" s="3" t="s">
        <v>7757</v>
      </c>
      <c r="F568" s="3"/>
      <c r="G568" s="3"/>
      <c r="H568" s="74"/>
      <c r="I568" s="3"/>
      <c r="J568" s="3" t="s">
        <v>157</v>
      </c>
      <c r="K568" s="3" t="s">
        <v>123</v>
      </c>
      <c r="L568" s="3" t="s">
        <v>77</v>
      </c>
      <c r="M568" s="3" t="s">
        <v>158</v>
      </c>
      <c r="N568" s="5">
        <v>44305</v>
      </c>
      <c r="O568" t="str">
        <f t="shared" ca="1" si="135"/>
        <v/>
      </c>
      <c r="P568" s="3">
        <f t="shared" ca="1" si="130"/>
        <v>-990</v>
      </c>
      <c r="Q568" s="5">
        <v>44531</v>
      </c>
      <c r="R568" s="3" t="s">
        <v>133</v>
      </c>
      <c r="S568" s="3"/>
      <c r="T568" s="6" t="s">
        <v>131</v>
      </c>
      <c r="U568" s="3" t="str">
        <f t="shared" si="121"/>
        <v>Contractuel</v>
      </c>
      <c r="V568" s="5">
        <v>44531</v>
      </c>
      <c r="W568" s="5">
        <v>44592</v>
      </c>
      <c r="X568" s="5"/>
      <c r="Y568" s="5"/>
      <c r="Z568" s="5">
        <v>44305</v>
      </c>
      <c r="AA568" s="3">
        <f t="shared" si="122"/>
        <v>4</v>
      </c>
      <c r="AB568" s="3">
        <f t="shared" si="123"/>
        <v>2021</v>
      </c>
      <c r="AC568" s="3">
        <f t="shared" si="124"/>
        <v>2025</v>
      </c>
      <c r="AD568" s="7">
        <f t="shared" ca="1" si="125"/>
        <v>3.4944444444444445</v>
      </c>
      <c r="AE568" s="7" t="str">
        <f t="shared" ca="1" si="131"/>
        <v>&lt; 4</v>
      </c>
      <c r="AF568" s="5">
        <v>36005</v>
      </c>
      <c r="AG568" s="8">
        <f t="shared" ca="1" si="126"/>
        <v>26.238356164383561</v>
      </c>
      <c r="AH568" s="7" t="str">
        <f t="shared" ca="1" si="127"/>
        <v>&gt;25&lt; 35</v>
      </c>
      <c r="AI568" s="9">
        <v>16925911</v>
      </c>
      <c r="AJ568" s="10" t="s">
        <v>67</v>
      </c>
      <c r="AK568" s="9" t="s">
        <v>1981</v>
      </c>
      <c r="AL568" s="5">
        <v>42259</v>
      </c>
      <c r="AM568" s="3" t="s">
        <v>93</v>
      </c>
      <c r="AN568" s="3" t="s">
        <v>94</v>
      </c>
      <c r="AQ568" s="11">
        <v>3</v>
      </c>
      <c r="AR568" s="11">
        <v>1</v>
      </c>
      <c r="AS568" s="12">
        <f t="shared" si="128"/>
        <v>44670.25</v>
      </c>
      <c r="AT568" s="11" t="s">
        <v>135</v>
      </c>
      <c r="AU568" s="9">
        <v>3.1930000000000001</v>
      </c>
      <c r="AV568" s="14" t="s">
        <v>67</v>
      </c>
      <c r="AW568" s="15">
        <v>14103</v>
      </c>
      <c r="AX568" s="16">
        <v>10220015458</v>
      </c>
      <c r="AY568" s="14">
        <v>46</v>
      </c>
      <c r="AZ568" s="11" t="s">
        <v>71</v>
      </c>
      <c r="BA568" s="17" t="str">
        <f t="shared" si="129"/>
        <v>08141031022001545846</v>
      </c>
      <c r="BB568" s="26">
        <f t="shared" si="132"/>
        <v>20</v>
      </c>
      <c r="BC568" s="19" t="s">
        <v>1982</v>
      </c>
      <c r="BD568" s="20" t="s">
        <v>277</v>
      </c>
      <c r="BF568" s="5"/>
      <c r="BG568" s="27">
        <v>20635808</v>
      </c>
      <c r="BH568" s="27">
        <v>25355411</v>
      </c>
      <c r="BI568" s="27"/>
      <c r="BJ568" t="s">
        <v>877</v>
      </c>
      <c r="BK568" s="11" t="str">
        <f t="shared" si="133"/>
        <v>A-</v>
      </c>
      <c r="BL568" s="11"/>
    </row>
    <row r="569" spans="1:64" x14ac:dyDescent="0.25">
      <c r="A569" s="3" t="s">
        <v>74</v>
      </c>
      <c r="B569" s="4">
        <v>568</v>
      </c>
      <c r="C569" s="3" t="s">
        <v>87</v>
      </c>
      <c r="D569" s="3" t="s">
        <v>7758</v>
      </c>
      <c r="E569" s="3" t="s">
        <v>7298</v>
      </c>
      <c r="F569" s="3"/>
      <c r="G569" s="3"/>
      <c r="H569" s="74"/>
      <c r="I569" s="3" t="s">
        <v>561</v>
      </c>
      <c r="J569" s="3" t="s">
        <v>157</v>
      </c>
      <c r="K569" s="3" t="s">
        <v>123</v>
      </c>
      <c r="L569" s="3" t="s">
        <v>77</v>
      </c>
      <c r="M569" s="3" t="s">
        <v>158</v>
      </c>
      <c r="N569" s="5">
        <v>44305</v>
      </c>
      <c r="O569" t="str">
        <f t="shared" ca="1" si="135"/>
        <v/>
      </c>
      <c r="P569" s="3">
        <f t="shared" ca="1" si="130"/>
        <v>-597</v>
      </c>
      <c r="Q569" s="5">
        <v>44964</v>
      </c>
      <c r="R569" s="3" t="s">
        <v>1796</v>
      </c>
      <c r="S569" s="3"/>
      <c r="T569" s="6" t="s">
        <v>131</v>
      </c>
      <c r="U569" s="3" t="str">
        <f t="shared" si="121"/>
        <v>Contractuel</v>
      </c>
      <c r="V569" s="5">
        <v>44927</v>
      </c>
      <c r="W569" s="5">
        <v>44985</v>
      </c>
      <c r="X569" s="5"/>
      <c r="Y569" s="5"/>
      <c r="Z569" s="5">
        <v>44305</v>
      </c>
      <c r="AA569" s="3">
        <f t="shared" si="122"/>
        <v>4</v>
      </c>
      <c r="AB569" s="3">
        <f t="shared" si="123"/>
        <v>2021</v>
      </c>
      <c r="AC569" s="3">
        <f t="shared" si="124"/>
        <v>2025</v>
      </c>
      <c r="AD569" s="7">
        <f t="shared" ca="1" si="125"/>
        <v>3.4944444444444445</v>
      </c>
      <c r="AE569" s="7" t="str">
        <f t="shared" ca="1" si="131"/>
        <v>&lt; 4</v>
      </c>
      <c r="AF569" s="5">
        <v>33739</v>
      </c>
      <c r="AG569" s="8">
        <f t="shared" ca="1" si="126"/>
        <v>32.446575342465756</v>
      </c>
      <c r="AH569" s="7" t="str">
        <f t="shared" ca="1" si="127"/>
        <v>&gt;25&lt; 35</v>
      </c>
      <c r="AI569" s="9">
        <v>16887980</v>
      </c>
      <c r="AJ569" s="10" t="s">
        <v>102</v>
      </c>
      <c r="AK569" s="9" t="s">
        <v>1983</v>
      </c>
      <c r="AL569" s="5">
        <v>40422</v>
      </c>
      <c r="AM569" s="3" t="s">
        <v>93</v>
      </c>
      <c r="AN569" s="3" t="s">
        <v>94</v>
      </c>
      <c r="AQ569" s="11">
        <v>3</v>
      </c>
      <c r="AR569" s="11">
        <v>2</v>
      </c>
      <c r="AS569" s="12">
        <f t="shared" si="128"/>
        <v>45035.5</v>
      </c>
      <c r="AT569" s="11" t="s">
        <v>135</v>
      </c>
      <c r="AU569" s="9">
        <v>3.3159999999999998</v>
      </c>
      <c r="AV569" s="14" t="s">
        <v>195</v>
      </c>
      <c r="AW569" s="15" t="s">
        <v>169</v>
      </c>
      <c r="AX569" s="16" t="s">
        <v>1984</v>
      </c>
      <c r="AY569" s="14" t="s">
        <v>252</v>
      </c>
      <c r="AZ569" s="11" t="s">
        <v>171</v>
      </c>
      <c r="BA569" s="17" t="str">
        <f t="shared" si="129"/>
        <v>17001000000220265460</v>
      </c>
      <c r="BB569" s="26">
        <f t="shared" si="132"/>
        <v>20</v>
      </c>
      <c r="BC569" s="19" t="s">
        <v>1985</v>
      </c>
      <c r="BD569" s="20" t="s">
        <v>1915</v>
      </c>
      <c r="BF569" s="5"/>
      <c r="BG569" s="27">
        <v>56710605</v>
      </c>
      <c r="BH569" s="27">
        <v>53268097</v>
      </c>
      <c r="BI569" s="27"/>
      <c r="BJ569" t="s">
        <v>1915</v>
      </c>
      <c r="BK569" s="11" t="str">
        <f t="shared" si="133"/>
        <v>A-</v>
      </c>
      <c r="BL569" s="11"/>
    </row>
    <row r="570" spans="1:64" x14ac:dyDescent="0.25">
      <c r="A570" s="3" t="s">
        <v>56</v>
      </c>
      <c r="B570" s="77">
        <v>569</v>
      </c>
      <c r="C570" s="3" t="s">
        <v>140</v>
      </c>
      <c r="D570" s="3" t="s">
        <v>7192</v>
      </c>
      <c r="E570" s="3" t="s">
        <v>7759</v>
      </c>
      <c r="F570" s="3"/>
      <c r="G570" s="3"/>
      <c r="H570" s="74"/>
      <c r="I570" s="43" t="s">
        <v>1920</v>
      </c>
      <c r="J570" s="43" t="s">
        <v>157</v>
      </c>
      <c r="K570" s="3" t="s">
        <v>123</v>
      </c>
      <c r="L570" s="3" t="s">
        <v>77</v>
      </c>
      <c r="M570" s="3" t="s">
        <v>158</v>
      </c>
      <c r="N570" s="5">
        <v>44306</v>
      </c>
      <c r="O570" t="str">
        <f t="shared" ca="1" si="135"/>
        <v/>
      </c>
      <c r="P570" s="3">
        <f t="shared" ca="1" si="130"/>
        <v>-47</v>
      </c>
      <c r="Q570" s="5"/>
      <c r="R570" s="3"/>
      <c r="S570" s="3"/>
      <c r="T570" s="6" t="s">
        <v>131</v>
      </c>
      <c r="U570" s="3" t="str">
        <f t="shared" si="121"/>
        <v>Contractuel</v>
      </c>
      <c r="V570" s="5">
        <v>45505</v>
      </c>
      <c r="W570" s="5">
        <f>VLOOKUP(B570,[1]base!$A:$V,22,0)</f>
        <v>45535</v>
      </c>
      <c r="X570" s="5"/>
      <c r="Y570" s="5"/>
      <c r="Z570" s="5">
        <v>44306</v>
      </c>
      <c r="AA570" s="3">
        <f t="shared" si="122"/>
        <v>4</v>
      </c>
      <c r="AB570" s="3">
        <f t="shared" si="123"/>
        <v>2021</v>
      </c>
      <c r="AC570" s="3">
        <f t="shared" si="124"/>
        <v>2025</v>
      </c>
      <c r="AD570" s="7">
        <f t="shared" ca="1" si="125"/>
        <v>3.4916666666666667</v>
      </c>
      <c r="AE570" s="7" t="str">
        <f t="shared" ca="1" si="131"/>
        <v>&lt; 4</v>
      </c>
      <c r="AF570" s="5">
        <v>28281</v>
      </c>
      <c r="AG570" s="8">
        <f t="shared" ca="1" si="126"/>
        <v>47.4</v>
      </c>
      <c r="AH570" s="7" t="str">
        <f t="shared" ca="1" si="127"/>
        <v>&gt;45&lt; 55</v>
      </c>
      <c r="AI570" s="9">
        <v>12363579</v>
      </c>
      <c r="AJ570" s="10" t="s">
        <v>141</v>
      </c>
      <c r="AK570" s="9" t="s">
        <v>1986</v>
      </c>
      <c r="AL570" s="5">
        <v>39918</v>
      </c>
      <c r="AM570" s="3" t="s">
        <v>93</v>
      </c>
      <c r="AN570" s="3" t="s">
        <v>65</v>
      </c>
      <c r="AO570">
        <v>2</v>
      </c>
      <c r="AQ570">
        <v>3</v>
      </c>
      <c r="AR570" s="11">
        <v>3</v>
      </c>
      <c r="AS570" s="12">
        <f t="shared" si="128"/>
        <v>45401.75</v>
      </c>
      <c r="AT570" s="11" t="s">
        <v>135</v>
      </c>
      <c r="AU570" s="9">
        <v>3.3159999999999998</v>
      </c>
      <c r="AV570" s="14" t="s">
        <v>67</v>
      </c>
      <c r="AW570" s="15" t="s">
        <v>879</v>
      </c>
      <c r="AX570" s="16" t="s">
        <v>1987</v>
      </c>
      <c r="AY570" s="14" t="s">
        <v>965</v>
      </c>
      <c r="AZ570" s="11" t="s">
        <v>71</v>
      </c>
      <c r="BA570" s="17" t="str">
        <f t="shared" si="129"/>
        <v>08141031022000428697</v>
      </c>
      <c r="BB570" s="26">
        <f t="shared" si="132"/>
        <v>20</v>
      </c>
      <c r="BC570" s="19" t="s">
        <v>1988</v>
      </c>
      <c r="BD570" s="20" t="s">
        <v>277</v>
      </c>
      <c r="BF570" s="5"/>
      <c r="BG570" s="27">
        <v>95635584</v>
      </c>
      <c r="BH570" s="27">
        <v>21269158</v>
      </c>
      <c r="BI570" s="27"/>
      <c r="BJ570" t="s">
        <v>896</v>
      </c>
      <c r="BK570" s="11" t="str">
        <f t="shared" si="133"/>
        <v>A-</v>
      </c>
      <c r="BL570" s="11" t="s">
        <v>235</v>
      </c>
    </row>
    <row r="571" spans="1:64" x14ac:dyDescent="0.25">
      <c r="A571" s="3" t="s">
        <v>74</v>
      </c>
      <c r="B571" s="4">
        <v>570</v>
      </c>
      <c r="C571" s="3" t="s">
        <v>87</v>
      </c>
      <c r="D571" s="3" t="s">
        <v>7241</v>
      </c>
      <c r="E571" s="3" t="s">
        <v>7332</v>
      </c>
      <c r="F571" s="3"/>
      <c r="G571" s="3"/>
      <c r="H571" s="74"/>
      <c r="I571" s="3"/>
      <c r="J571" s="3" t="s">
        <v>228</v>
      </c>
      <c r="K571" s="3" t="s">
        <v>123</v>
      </c>
      <c r="L571" s="3" t="s">
        <v>77</v>
      </c>
      <c r="M571" s="3" t="s">
        <v>158</v>
      </c>
      <c r="N571" s="5">
        <v>44306</v>
      </c>
      <c r="O571" t="str">
        <f t="shared" ca="1" si="135"/>
        <v/>
      </c>
      <c r="P571" s="3">
        <f t="shared" ca="1" si="130"/>
        <v>-1235</v>
      </c>
      <c r="Q571" s="5">
        <v>44311</v>
      </c>
      <c r="R571" s="3" t="s">
        <v>133</v>
      </c>
      <c r="S571" s="3"/>
      <c r="T571" s="6" t="s">
        <v>131</v>
      </c>
      <c r="U571" s="3" t="str">
        <f t="shared" si="121"/>
        <v>Contractuel</v>
      </c>
      <c r="V571" s="5">
        <v>44306</v>
      </c>
      <c r="W571" s="5">
        <v>44347</v>
      </c>
      <c r="X571" s="5"/>
      <c r="Y571" s="5"/>
      <c r="Z571" s="5">
        <v>44306</v>
      </c>
      <c r="AA571" s="3">
        <f t="shared" si="122"/>
        <v>4</v>
      </c>
      <c r="AB571" s="3">
        <f t="shared" si="123"/>
        <v>2021</v>
      </c>
      <c r="AC571" s="3">
        <f t="shared" si="124"/>
        <v>2025</v>
      </c>
      <c r="AD571" s="7">
        <f t="shared" ca="1" si="125"/>
        <v>3.4916666666666667</v>
      </c>
      <c r="AE571" s="7" t="str">
        <f t="shared" ca="1" si="131"/>
        <v>&lt; 4</v>
      </c>
      <c r="AF571" s="5">
        <v>35028</v>
      </c>
      <c r="AG571" s="8">
        <f t="shared" ca="1" si="126"/>
        <v>28.915068493150685</v>
      </c>
      <c r="AH571" s="7" t="str">
        <f t="shared" ca="1" si="127"/>
        <v>&gt;25&lt; 35</v>
      </c>
      <c r="AI571" s="9">
        <v>16796094</v>
      </c>
      <c r="AJ571" s="10" t="s">
        <v>159</v>
      </c>
      <c r="AK571" s="9">
        <v>13008832</v>
      </c>
      <c r="AL571" s="5">
        <v>41677</v>
      </c>
      <c r="AM571" s="3" t="s">
        <v>93</v>
      </c>
      <c r="AN571" s="3" t="s">
        <v>94</v>
      </c>
      <c r="AQ571" s="11">
        <v>3</v>
      </c>
      <c r="AR571" s="11">
        <v>1</v>
      </c>
      <c r="AS571" s="12">
        <f t="shared" si="128"/>
        <v>44671.25</v>
      </c>
      <c r="AT571" s="11" t="s">
        <v>135</v>
      </c>
      <c r="AU571" s="9">
        <v>3.1930000000000001</v>
      </c>
      <c r="AV571" s="14"/>
      <c r="AW571" s="15"/>
      <c r="AX571" s="16"/>
      <c r="AY571" s="14"/>
      <c r="AZ571" s="11"/>
      <c r="BA571" s="17" t="str">
        <f t="shared" si="129"/>
        <v/>
      </c>
      <c r="BB571" s="26">
        <f t="shared" si="132"/>
        <v>0</v>
      </c>
      <c r="BC571" s="19" t="s">
        <v>1989</v>
      </c>
      <c r="BD571" s="20" t="s">
        <v>100</v>
      </c>
      <c r="BF571" s="5"/>
      <c r="BG571" s="27">
        <v>23540544</v>
      </c>
      <c r="BH571" s="27">
        <v>21033582</v>
      </c>
      <c r="BI571" s="27"/>
      <c r="BJ571" t="s">
        <v>267</v>
      </c>
      <c r="BK571" s="11" t="str">
        <f t="shared" si="133"/>
        <v>B-</v>
      </c>
      <c r="BL571" s="11"/>
    </row>
    <row r="572" spans="1:64" x14ac:dyDescent="0.25">
      <c r="A572" s="3" t="s">
        <v>74</v>
      </c>
      <c r="B572" s="4">
        <v>571</v>
      </c>
      <c r="C572" s="3" t="s">
        <v>87</v>
      </c>
      <c r="D572" s="3" t="s">
        <v>7760</v>
      </c>
      <c r="E572" s="3" t="s">
        <v>7311</v>
      </c>
      <c r="F572" s="3"/>
      <c r="G572" s="3"/>
      <c r="H572" s="74"/>
      <c r="I572" s="43" t="s">
        <v>1837</v>
      </c>
      <c r="J572" s="43" t="s">
        <v>157</v>
      </c>
      <c r="K572" s="3" t="s">
        <v>123</v>
      </c>
      <c r="L572" s="3" t="s">
        <v>77</v>
      </c>
      <c r="M572" s="3" t="s">
        <v>158</v>
      </c>
      <c r="N572" s="5">
        <v>44306</v>
      </c>
      <c r="O572" t="str">
        <f t="shared" ca="1" si="135"/>
        <v/>
      </c>
      <c r="P572" s="3">
        <f t="shared" ca="1" si="130"/>
        <v>-231</v>
      </c>
      <c r="Q572" s="5">
        <v>45357</v>
      </c>
      <c r="R572" s="3" t="s">
        <v>1791</v>
      </c>
      <c r="S572" s="3"/>
      <c r="T572" s="6" t="s">
        <v>131</v>
      </c>
      <c r="U572" s="3" t="str">
        <f t="shared" si="121"/>
        <v>Contractuel</v>
      </c>
      <c r="V572" s="5">
        <v>45261</v>
      </c>
      <c r="W572" s="5">
        <v>45351</v>
      </c>
      <c r="X572" s="5"/>
      <c r="Y572" s="5"/>
      <c r="Z572" s="5">
        <v>44306</v>
      </c>
      <c r="AA572" s="3">
        <f t="shared" si="122"/>
        <v>4</v>
      </c>
      <c r="AB572" s="3">
        <f t="shared" si="123"/>
        <v>2021</v>
      </c>
      <c r="AC572" s="3">
        <f t="shared" si="124"/>
        <v>2025</v>
      </c>
      <c r="AD572" s="7">
        <f t="shared" ca="1" si="125"/>
        <v>3.4916666666666667</v>
      </c>
      <c r="AE572" s="7" t="str">
        <f t="shared" ca="1" si="131"/>
        <v>&lt; 4</v>
      </c>
      <c r="AF572" s="5">
        <v>33896</v>
      </c>
      <c r="AG572" s="8">
        <f t="shared" ca="1" si="126"/>
        <v>32.016438356164386</v>
      </c>
      <c r="AH572" s="7" t="str">
        <f t="shared" ca="1" si="127"/>
        <v>&gt;25&lt; 35</v>
      </c>
      <c r="AI572" s="9">
        <v>17170852</v>
      </c>
      <c r="AJ572" s="10" t="s">
        <v>62</v>
      </c>
      <c r="AK572" s="9" t="s">
        <v>1990</v>
      </c>
      <c r="AL572" s="5">
        <v>43825</v>
      </c>
      <c r="AM572" s="3" t="s">
        <v>93</v>
      </c>
      <c r="AN572" s="3" t="s">
        <v>94</v>
      </c>
      <c r="AQ572" s="11">
        <v>3</v>
      </c>
      <c r="AR572" s="11">
        <v>3</v>
      </c>
      <c r="AS572" s="12">
        <f t="shared" si="128"/>
        <v>45401.75</v>
      </c>
      <c r="AT572" s="11" t="s">
        <v>135</v>
      </c>
      <c r="AU572" s="9">
        <v>3.3159999999999998</v>
      </c>
      <c r="AV572" s="14" t="s">
        <v>161</v>
      </c>
      <c r="AW572" s="15" t="s">
        <v>1046</v>
      </c>
      <c r="AX572" s="16" t="s">
        <v>1991</v>
      </c>
      <c r="AY572" s="14" t="s">
        <v>150</v>
      </c>
      <c r="AZ572" s="11" t="s">
        <v>164</v>
      </c>
      <c r="BA572" s="17" t="str">
        <f t="shared" si="129"/>
        <v>25033000000098431114</v>
      </c>
      <c r="BB572" s="26">
        <f t="shared" si="132"/>
        <v>20</v>
      </c>
      <c r="BC572" s="19" t="s">
        <v>1992</v>
      </c>
      <c r="BD572" s="20" t="s">
        <v>100</v>
      </c>
      <c r="BF572" s="5"/>
      <c r="BG572" s="27">
        <v>23745308</v>
      </c>
      <c r="BH572" s="27">
        <v>25996584</v>
      </c>
      <c r="BI572" s="27"/>
      <c r="BJ572" t="s">
        <v>566</v>
      </c>
      <c r="BK572" s="11" t="str">
        <f t="shared" si="133"/>
        <v>A-</v>
      </c>
      <c r="BL572" s="11" t="s">
        <v>473</v>
      </c>
    </row>
    <row r="573" spans="1:64" x14ac:dyDescent="0.25">
      <c r="A573" s="3" t="s">
        <v>74</v>
      </c>
      <c r="B573" s="4">
        <v>572</v>
      </c>
      <c r="C573" s="3" t="s">
        <v>140</v>
      </c>
      <c r="D573" s="3" t="s">
        <v>7761</v>
      </c>
      <c r="E573" s="3" t="s">
        <v>7507</v>
      </c>
      <c r="F573" s="3"/>
      <c r="G573" s="3"/>
      <c r="H573" s="74"/>
      <c r="I573" s="3"/>
      <c r="J573" s="3" t="s">
        <v>228</v>
      </c>
      <c r="K573" s="3" t="s">
        <v>123</v>
      </c>
      <c r="L573" s="3" t="s">
        <v>77</v>
      </c>
      <c r="M573" s="3" t="s">
        <v>158</v>
      </c>
      <c r="N573" s="5">
        <v>44306</v>
      </c>
      <c r="O573" t="str">
        <f t="shared" ca="1" si="135"/>
        <v/>
      </c>
      <c r="P573" s="3">
        <f t="shared" ca="1" si="130"/>
        <v>-1235</v>
      </c>
      <c r="Q573" s="5">
        <v>44317</v>
      </c>
      <c r="R573" s="3" t="s">
        <v>133</v>
      </c>
      <c r="S573" s="3"/>
      <c r="T573" s="6" t="s">
        <v>131</v>
      </c>
      <c r="U573" s="3" t="str">
        <f t="shared" si="121"/>
        <v>Contractuel</v>
      </c>
      <c r="V573" s="5">
        <v>44306</v>
      </c>
      <c r="W573" s="5">
        <v>44347</v>
      </c>
      <c r="X573" s="5"/>
      <c r="Y573" s="5"/>
      <c r="Z573" s="5">
        <v>44306</v>
      </c>
      <c r="AA573" s="3">
        <f t="shared" si="122"/>
        <v>4</v>
      </c>
      <c r="AB573" s="3">
        <f t="shared" si="123"/>
        <v>2021</v>
      </c>
      <c r="AC573" s="3">
        <f t="shared" si="124"/>
        <v>2025</v>
      </c>
      <c r="AD573" s="7">
        <f t="shared" ca="1" si="125"/>
        <v>3.4916666666666667</v>
      </c>
      <c r="AE573" s="7" t="str">
        <f t="shared" ca="1" si="131"/>
        <v>&lt; 4</v>
      </c>
      <c r="AF573" s="5">
        <v>30516</v>
      </c>
      <c r="AG573" s="8">
        <f t="shared" ca="1" si="126"/>
        <v>41.276712328767125</v>
      </c>
      <c r="AH573" s="7" t="str">
        <f t="shared" ca="1" si="127"/>
        <v>&gt;35&lt; 45</v>
      </c>
      <c r="AI573" s="9">
        <v>16412479</v>
      </c>
      <c r="AJ573" s="10" t="s">
        <v>62</v>
      </c>
      <c r="AK573" s="9" t="s">
        <v>1993</v>
      </c>
      <c r="AL573" s="5">
        <v>37502</v>
      </c>
      <c r="AM573" s="3" t="s">
        <v>93</v>
      </c>
      <c r="AN573" s="3" t="s">
        <v>65</v>
      </c>
      <c r="AQ573" s="11">
        <v>3</v>
      </c>
      <c r="AR573" s="11">
        <v>1</v>
      </c>
      <c r="AS573" s="12">
        <f t="shared" si="128"/>
        <v>44671.25</v>
      </c>
      <c r="AT573" s="11" t="s">
        <v>135</v>
      </c>
      <c r="AU573" s="9">
        <v>3.1930000000000001</v>
      </c>
      <c r="AV573" s="14">
        <v>17</v>
      </c>
      <c r="AW573" s="15">
        <v>20600</v>
      </c>
      <c r="AX573" s="16" t="s">
        <v>1994</v>
      </c>
      <c r="AY573" s="14">
        <v>65</v>
      </c>
      <c r="AZ573" s="11" t="s">
        <v>171</v>
      </c>
      <c r="BA573" s="17" t="str">
        <f t="shared" si="129"/>
        <v>17206000000175150265</v>
      </c>
      <c r="BB573" s="26">
        <f t="shared" si="132"/>
        <v>20</v>
      </c>
      <c r="BC573" s="19" t="s">
        <v>1677</v>
      </c>
      <c r="BD573" s="20" t="s">
        <v>100</v>
      </c>
      <c r="BF573" s="5"/>
      <c r="BG573" s="27">
        <v>96837776</v>
      </c>
      <c r="BH573" s="27">
        <v>54527262</v>
      </c>
      <c r="BI573" s="27"/>
      <c r="BJ573" t="s">
        <v>1001</v>
      </c>
      <c r="BK573" s="11" t="str">
        <f t="shared" si="133"/>
        <v>B-</v>
      </c>
      <c r="BL573" s="11"/>
    </row>
    <row r="574" spans="1:64" x14ac:dyDescent="0.25">
      <c r="A574" s="3" t="s">
        <v>74</v>
      </c>
      <c r="B574" s="4">
        <v>573</v>
      </c>
      <c r="C574" s="3" t="s">
        <v>57</v>
      </c>
      <c r="D574" s="3" t="s">
        <v>7602</v>
      </c>
      <c r="E574" s="3" t="s">
        <v>6516</v>
      </c>
      <c r="F574" s="3"/>
      <c r="G574" s="3"/>
      <c r="H574" s="74"/>
      <c r="I574" s="3"/>
      <c r="J574" s="3"/>
      <c r="K574" s="3" t="s">
        <v>59</v>
      </c>
      <c r="L574" s="3" t="s">
        <v>89</v>
      </c>
      <c r="M574" s="3" t="s">
        <v>1447</v>
      </c>
      <c r="N574" s="5">
        <v>44309</v>
      </c>
      <c r="O574" t="str">
        <f t="shared" ca="1" si="135"/>
        <v/>
      </c>
      <c r="P574" s="3">
        <f t="shared" ca="1" si="130"/>
        <v>-1006</v>
      </c>
      <c r="Q574" s="5">
        <v>44548</v>
      </c>
      <c r="R574" s="3" t="s">
        <v>90</v>
      </c>
      <c r="S574" s="3"/>
      <c r="T574" s="6" t="s">
        <v>131</v>
      </c>
      <c r="U574" s="3" t="str">
        <f t="shared" si="121"/>
        <v>Contractuel</v>
      </c>
      <c r="V574" s="5">
        <v>44501</v>
      </c>
      <c r="W574" s="5">
        <v>44576</v>
      </c>
      <c r="X574" s="5"/>
      <c r="Y574" s="5"/>
      <c r="Z574" s="5">
        <v>44309</v>
      </c>
      <c r="AA574" s="3">
        <f t="shared" si="122"/>
        <v>4</v>
      </c>
      <c r="AB574" s="3">
        <f t="shared" si="123"/>
        <v>2021</v>
      </c>
      <c r="AC574" s="3">
        <f t="shared" si="124"/>
        <v>2025</v>
      </c>
      <c r="AD574" s="7">
        <f t="shared" ca="1" si="125"/>
        <v>3.4833333333333334</v>
      </c>
      <c r="AE574" s="7" t="str">
        <f t="shared" ca="1" si="131"/>
        <v>&lt; 4</v>
      </c>
      <c r="AF574" s="5">
        <v>30141</v>
      </c>
      <c r="AG574" s="8">
        <f t="shared" ca="1" si="126"/>
        <v>42.304109589041097</v>
      </c>
      <c r="AH574" s="7" t="str">
        <f t="shared" ca="1" si="127"/>
        <v>&gt;35&lt; 45</v>
      </c>
      <c r="AI574" s="9">
        <v>12883125</v>
      </c>
      <c r="AJ574" s="10" t="s">
        <v>91</v>
      </c>
      <c r="AK574" s="9" t="s">
        <v>1995</v>
      </c>
      <c r="AL574" s="5">
        <v>42583</v>
      </c>
      <c r="AM574" s="3" t="s">
        <v>64</v>
      </c>
      <c r="AN574" s="3" t="s">
        <v>65</v>
      </c>
      <c r="AO574">
        <v>2</v>
      </c>
      <c r="AQ574" s="11"/>
      <c r="AR574" s="11">
        <v>1</v>
      </c>
      <c r="AS574" s="12">
        <f t="shared" si="128"/>
        <v>44674.25</v>
      </c>
      <c r="AT574" s="11" t="s">
        <v>66</v>
      </c>
      <c r="AU574" s="9">
        <v>1600</v>
      </c>
      <c r="AV574" s="14" t="s">
        <v>126</v>
      </c>
      <c r="AW574" s="15" t="s">
        <v>275</v>
      </c>
      <c r="AX574" s="16">
        <v>38121614794</v>
      </c>
      <c r="AY574" s="14" t="s">
        <v>102</v>
      </c>
      <c r="AZ574" s="11" t="s">
        <v>145</v>
      </c>
      <c r="BA574" s="17" t="str">
        <f t="shared" si="129"/>
        <v>07080013812161479406</v>
      </c>
      <c r="BB574" s="26">
        <f t="shared" si="132"/>
        <v>20</v>
      </c>
      <c r="BC574" s="19" t="s">
        <v>1996</v>
      </c>
      <c r="BD574" s="20" t="s">
        <v>100</v>
      </c>
      <c r="BF574" s="5"/>
      <c r="BG574" s="27">
        <v>97967581</v>
      </c>
      <c r="BH574" s="27"/>
      <c r="BI574" s="27"/>
      <c r="BK574" s="11" t="str">
        <f t="shared" si="133"/>
        <v>CADRE</v>
      </c>
      <c r="BL574" s="11"/>
    </row>
    <row r="575" spans="1:64" x14ac:dyDescent="0.25">
      <c r="A575" s="3" t="s">
        <v>74</v>
      </c>
      <c r="B575" s="4">
        <v>574</v>
      </c>
      <c r="C575" s="3" t="s">
        <v>57</v>
      </c>
      <c r="D575" s="3" t="s">
        <v>7762</v>
      </c>
      <c r="E575" s="3" t="s">
        <v>7763</v>
      </c>
      <c r="F575" s="3"/>
      <c r="G575" s="3"/>
      <c r="H575" s="74"/>
      <c r="I575" s="3"/>
      <c r="J575" s="3" t="s">
        <v>228</v>
      </c>
      <c r="K575" s="3" t="s">
        <v>123</v>
      </c>
      <c r="L575" s="3" t="s">
        <v>77</v>
      </c>
      <c r="M575" s="3" t="s">
        <v>132</v>
      </c>
      <c r="N575" s="5">
        <v>44319</v>
      </c>
      <c r="O575" t="str">
        <f t="shared" ca="1" si="135"/>
        <v/>
      </c>
      <c r="P575" s="3">
        <f t="shared" ca="1" si="130"/>
        <v>-962</v>
      </c>
      <c r="Q575" s="5">
        <v>44578</v>
      </c>
      <c r="R575" s="3" t="s">
        <v>609</v>
      </c>
      <c r="S575" s="3"/>
      <c r="T575" s="6" t="s">
        <v>131</v>
      </c>
      <c r="U575" s="3" t="str">
        <f t="shared" si="121"/>
        <v>Contractuel</v>
      </c>
      <c r="V575" s="5">
        <v>44562</v>
      </c>
      <c r="W575" s="5">
        <v>44620</v>
      </c>
      <c r="X575" s="5"/>
      <c r="Y575" s="5"/>
      <c r="Z575" s="5">
        <v>44319</v>
      </c>
      <c r="AA575" s="3">
        <f t="shared" si="122"/>
        <v>5</v>
      </c>
      <c r="AB575" s="3">
        <f t="shared" si="123"/>
        <v>2021</v>
      </c>
      <c r="AC575" s="3">
        <f t="shared" si="124"/>
        <v>2025</v>
      </c>
      <c r="AD575" s="7">
        <f t="shared" ca="1" si="125"/>
        <v>3.4555555555555557</v>
      </c>
      <c r="AE575" s="7" t="str">
        <f t="shared" ca="1" si="131"/>
        <v>&lt; 4</v>
      </c>
      <c r="AF575" s="5">
        <v>37007</v>
      </c>
      <c r="AG575" s="8">
        <f t="shared" ca="1" si="126"/>
        <v>23.493150684931507</v>
      </c>
      <c r="AH575" s="7" t="str">
        <f t="shared" ca="1" si="127"/>
        <v>&lt; 25</v>
      </c>
      <c r="AI575" s="9">
        <v>17461527</v>
      </c>
      <c r="AJ575" s="10" t="s">
        <v>141</v>
      </c>
      <c r="AK575" s="9">
        <v>13033404</v>
      </c>
      <c r="AL575" s="5">
        <v>44341</v>
      </c>
      <c r="AM575" s="3" t="s">
        <v>64</v>
      </c>
      <c r="AN575" s="3" t="s">
        <v>94</v>
      </c>
      <c r="AQ575" s="11">
        <v>3</v>
      </c>
      <c r="AR575" s="11">
        <v>1</v>
      </c>
      <c r="AS575" s="12">
        <f t="shared" si="128"/>
        <v>44684.25</v>
      </c>
      <c r="AT575" s="11" t="s">
        <v>135</v>
      </c>
      <c r="AU575" s="9">
        <v>3.1930000000000001</v>
      </c>
      <c r="AV575" s="14" t="s">
        <v>195</v>
      </c>
      <c r="AW575" s="15" t="s">
        <v>169</v>
      </c>
      <c r="AX575" s="16" t="s">
        <v>1997</v>
      </c>
      <c r="AY575" s="14" t="s">
        <v>1919</v>
      </c>
      <c r="AZ575" s="11" t="s">
        <v>171</v>
      </c>
      <c r="BA575" s="17" t="str">
        <f t="shared" si="129"/>
        <v>17001000000303213652</v>
      </c>
      <c r="BB575" s="26">
        <f t="shared" si="132"/>
        <v>20</v>
      </c>
      <c r="BC575" s="19" t="s">
        <v>1998</v>
      </c>
      <c r="BD575" s="20" t="s">
        <v>100</v>
      </c>
      <c r="BF575" s="5"/>
      <c r="BG575" s="27">
        <v>55123229</v>
      </c>
      <c r="BH575" s="27">
        <v>55844986</v>
      </c>
      <c r="BI575" s="27"/>
      <c r="BJ575" t="s">
        <v>811</v>
      </c>
      <c r="BK575" s="11" t="str">
        <f t="shared" si="133"/>
        <v>B-</v>
      </c>
      <c r="BL575" s="11"/>
    </row>
    <row r="576" spans="1:64" x14ac:dyDescent="0.25">
      <c r="A576" s="3" t="s">
        <v>56</v>
      </c>
      <c r="B576" s="4">
        <v>575</v>
      </c>
      <c r="C576" s="3" t="s">
        <v>87</v>
      </c>
      <c r="D576" s="3" t="s">
        <v>7351</v>
      </c>
      <c r="E576" s="3" t="s">
        <v>7300</v>
      </c>
      <c r="F576" s="3"/>
      <c r="G576" s="3"/>
      <c r="H576" s="74"/>
      <c r="I576" s="43" t="s">
        <v>487</v>
      </c>
      <c r="J576" s="3" t="s">
        <v>228</v>
      </c>
      <c r="K576" s="3" t="s">
        <v>123</v>
      </c>
      <c r="L576" s="3" t="s">
        <v>77</v>
      </c>
      <c r="M576" s="3" t="s">
        <v>158</v>
      </c>
      <c r="N576" s="5">
        <v>44319</v>
      </c>
      <c r="O576" t="str">
        <f t="shared" ca="1" si="135"/>
        <v/>
      </c>
      <c r="P576" s="3">
        <f t="shared" ca="1" si="130"/>
        <v>-47</v>
      </c>
      <c r="Q576" s="5"/>
      <c r="R576" s="3"/>
      <c r="S576" s="3"/>
      <c r="T576" s="6" t="s">
        <v>131</v>
      </c>
      <c r="U576" s="3" t="str">
        <f t="shared" si="121"/>
        <v>Contractuel</v>
      </c>
      <c r="V576" s="5">
        <v>45505</v>
      </c>
      <c r="W576" s="5">
        <f>VLOOKUP(B576,[1]base!$A:$V,22,0)</f>
        <v>45535</v>
      </c>
      <c r="X576" s="5"/>
      <c r="Y576" s="5"/>
      <c r="Z576" s="5">
        <v>44319</v>
      </c>
      <c r="AA576" s="3">
        <f t="shared" si="122"/>
        <v>5</v>
      </c>
      <c r="AB576" s="3">
        <f t="shared" si="123"/>
        <v>2021</v>
      </c>
      <c r="AC576" s="3">
        <f t="shared" si="124"/>
        <v>2025</v>
      </c>
      <c r="AD576" s="7">
        <f t="shared" ca="1" si="125"/>
        <v>3.4555555555555557</v>
      </c>
      <c r="AE576" s="7" t="str">
        <f t="shared" ca="1" si="131"/>
        <v>&lt; 4</v>
      </c>
      <c r="AF576" s="5">
        <v>37703</v>
      </c>
      <c r="AG576" s="8">
        <f t="shared" ca="1" si="126"/>
        <v>21.586301369863012</v>
      </c>
      <c r="AH576" s="7" t="str">
        <f t="shared" ca="1" si="127"/>
        <v>&lt; 25</v>
      </c>
      <c r="AI576" s="9">
        <v>17443386</v>
      </c>
      <c r="AJ576" s="10" t="s">
        <v>126</v>
      </c>
      <c r="AK576" s="9">
        <v>14366334</v>
      </c>
      <c r="AL576" s="5">
        <v>43781</v>
      </c>
      <c r="AM576" s="3" t="s">
        <v>93</v>
      </c>
      <c r="AN576" s="3" t="s">
        <v>94</v>
      </c>
      <c r="AQ576">
        <v>3</v>
      </c>
      <c r="AR576" s="11">
        <v>3</v>
      </c>
      <c r="AS576" s="12">
        <f t="shared" si="128"/>
        <v>45414.75</v>
      </c>
      <c r="AT576" s="11" t="s">
        <v>135</v>
      </c>
      <c r="AU576" s="9">
        <v>3.3159999999999998</v>
      </c>
      <c r="AV576" s="14" t="s">
        <v>195</v>
      </c>
      <c r="AW576" s="15" t="s">
        <v>169</v>
      </c>
      <c r="AX576" s="16" t="s">
        <v>1999</v>
      </c>
      <c r="AY576" s="14" t="s">
        <v>351</v>
      </c>
      <c r="AZ576" s="11" t="s">
        <v>171</v>
      </c>
      <c r="BA576" s="17" t="str">
        <f t="shared" si="129"/>
        <v>17001000000297488518</v>
      </c>
      <c r="BB576" s="26">
        <f t="shared" si="132"/>
        <v>20</v>
      </c>
      <c r="BC576" s="19" t="s">
        <v>2000</v>
      </c>
      <c r="BD576" s="20" t="s">
        <v>391</v>
      </c>
      <c r="BF576" s="5"/>
      <c r="BG576" s="27"/>
      <c r="BH576" s="27">
        <v>92854021</v>
      </c>
      <c r="BI576" s="27"/>
      <c r="BJ576" t="s">
        <v>498</v>
      </c>
      <c r="BK576" s="11" t="str">
        <f t="shared" si="133"/>
        <v>B-</v>
      </c>
      <c r="BL576" s="11" t="s">
        <v>473</v>
      </c>
    </row>
    <row r="577" spans="1:64" x14ac:dyDescent="0.25">
      <c r="A577" s="3" t="s">
        <v>56</v>
      </c>
      <c r="B577" s="4">
        <v>576</v>
      </c>
      <c r="C577" s="3" t="s">
        <v>87</v>
      </c>
      <c r="D577" s="3" t="s">
        <v>7764</v>
      </c>
      <c r="E577" s="3" t="s">
        <v>7197</v>
      </c>
      <c r="F577" s="3"/>
      <c r="G577" s="3"/>
      <c r="H577" s="74"/>
      <c r="I577" s="3" t="s">
        <v>1889</v>
      </c>
      <c r="J577" s="3" t="s">
        <v>157</v>
      </c>
      <c r="K577" s="3" t="s">
        <v>123</v>
      </c>
      <c r="L577" s="3" t="s">
        <v>77</v>
      </c>
      <c r="M577" s="3" t="s">
        <v>158</v>
      </c>
      <c r="N577" s="5">
        <v>44319</v>
      </c>
      <c r="O577" t="str">
        <f t="shared" ca="1" si="135"/>
        <v/>
      </c>
      <c r="P577" s="3">
        <f t="shared" ca="1" si="130"/>
        <v>-47</v>
      </c>
      <c r="Q577" s="5"/>
      <c r="R577" s="3"/>
      <c r="S577" s="3"/>
      <c r="T577" s="6" t="s">
        <v>131</v>
      </c>
      <c r="U577" s="3" t="str">
        <f t="shared" si="121"/>
        <v>Contractuel</v>
      </c>
      <c r="V577" s="5">
        <v>45505</v>
      </c>
      <c r="W577" s="5">
        <f>VLOOKUP(B577,[1]base!$A:$V,22,0)</f>
        <v>45535</v>
      </c>
      <c r="X577" s="5"/>
      <c r="Y577" s="5"/>
      <c r="Z577" s="5">
        <v>44319</v>
      </c>
      <c r="AA577" s="3">
        <f t="shared" si="122"/>
        <v>5</v>
      </c>
      <c r="AB577" s="3">
        <f t="shared" si="123"/>
        <v>2021</v>
      </c>
      <c r="AC577" s="3">
        <f t="shared" si="124"/>
        <v>2025</v>
      </c>
      <c r="AD577" s="7">
        <f t="shared" ca="1" si="125"/>
        <v>3.4555555555555557</v>
      </c>
      <c r="AE577" s="7" t="str">
        <f t="shared" ca="1" si="131"/>
        <v>&lt; 4</v>
      </c>
      <c r="AF577" s="5">
        <v>34454</v>
      </c>
      <c r="AG577" s="8">
        <f t="shared" ca="1" si="126"/>
        <v>30.487671232876714</v>
      </c>
      <c r="AH577" s="7" t="str">
        <f t="shared" ca="1" si="127"/>
        <v>&gt;25&lt; 35</v>
      </c>
      <c r="AI577" s="9">
        <v>16984893</v>
      </c>
      <c r="AJ577" s="10" t="s">
        <v>126</v>
      </c>
      <c r="AK577" s="9" t="s">
        <v>2001</v>
      </c>
      <c r="AL577" s="5">
        <v>43801</v>
      </c>
      <c r="AM577" s="3" t="s">
        <v>93</v>
      </c>
      <c r="AN577" s="3" t="s">
        <v>94</v>
      </c>
      <c r="AQ577">
        <v>3</v>
      </c>
      <c r="AR577" s="11">
        <v>3</v>
      </c>
      <c r="AS577" s="12">
        <f t="shared" si="128"/>
        <v>45414.75</v>
      </c>
      <c r="AT577" s="11" t="s">
        <v>135</v>
      </c>
      <c r="AU577" s="9">
        <v>3.3159999999999998</v>
      </c>
      <c r="AV577" s="14" t="s">
        <v>195</v>
      </c>
      <c r="AW577" s="15" t="s">
        <v>169</v>
      </c>
      <c r="AX577" s="16" t="s">
        <v>2002</v>
      </c>
      <c r="AY577" s="14" t="s">
        <v>685</v>
      </c>
      <c r="AZ577" s="11" t="s">
        <v>171</v>
      </c>
      <c r="BA577" s="17" t="str">
        <f t="shared" si="129"/>
        <v>17001000000302915765</v>
      </c>
      <c r="BB577" s="26">
        <f t="shared" si="132"/>
        <v>20</v>
      </c>
      <c r="BC577" s="19" t="s">
        <v>1982</v>
      </c>
      <c r="BD577" s="20" t="s">
        <v>277</v>
      </c>
      <c r="BE577">
        <v>1142</v>
      </c>
      <c r="BF577" s="5"/>
      <c r="BG577" s="27">
        <v>92052028</v>
      </c>
      <c r="BH577" s="27">
        <v>20689912</v>
      </c>
      <c r="BI577" s="27"/>
      <c r="BJ577" t="s">
        <v>877</v>
      </c>
      <c r="BK577" s="11" t="s">
        <v>1892</v>
      </c>
      <c r="BL577" s="11" t="s">
        <v>473</v>
      </c>
    </row>
    <row r="578" spans="1:64" x14ac:dyDescent="0.25">
      <c r="A578" s="3" t="s">
        <v>74</v>
      </c>
      <c r="B578" s="4">
        <v>577</v>
      </c>
      <c r="C578" s="3" t="s">
        <v>87</v>
      </c>
      <c r="D578" s="3" t="s">
        <v>7341</v>
      </c>
      <c r="E578" s="3" t="s">
        <v>7415</v>
      </c>
      <c r="F578" s="3"/>
      <c r="G578" s="3"/>
      <c r="H578" s="74"/>
      <c r="I578" s="3"/>
      <c r="J578" s="3" t="s">
        <v>157</v>
      </c>
      <c r="K578" s="3" t="s">
        <v>123</v>
      </c>
      <c r="L578" s="3" t="s">
        <v>77</v>
      </c>
      <c r="M578" s="3" t="s">
        <v>158</v>
      </c>
      <c r="N578" s="5">
        <v>44319</v>
      </c>
      <c r="O578" t="str">
        <f t="shared" ca="1" si="135"/>
        <v/>
      </c>
      <c r="P578" s="3">
        <f t="shared" ca="1" si="130"/>
        <v>-717</v>
      </c>
      <c r="Q578" s="5">
        <v>44821</v>
      </c>
      <c r="R578" s="3" t="s">
        <v>236</v>
      </c>
      <c r="S578" s="3"/>
      <c r="T578" s="6" t="s">
        <v>131</v>
      </c>
      <c r="U578" s="3" t="str">
        <f t="shared" ref="U578:U641" si="136">IF(T578="CDI","Titulaire","Contractuel")</f>
        <v>Contractuel</v>
      </c>
      <c r="V578" s="5">
        <v>44805</v>
      </c>
      <c r="W578" s="5">
        <v>44865</v>
      </c>
      <c r="X578" s="5"/>
      <c r="Y578" s="5"/>
      <c r="Z578" s="5">
        <v>44319</v>
      </c>
      <c r="AA578" s="3">
        <f t="shared" ref="AA578:AA641" si="137">MONTH(N578)</f>
        <v>5</v>
      </c>
      <c r="AB578" s="3">
        <f t="shared" ref="AB578:AB641" si="138">IF(N578="","",YEAR(N578))</f>
        <v>2021</v>
      </c>
      <c r="AC578" s="3">
        <f t="shared" ref="AC578:AC641" si="139">AB578+4</f>
        <v>2025</v>
      </c>
      <c r="AD578" s="7">
        <f t="shared" ref="AD578:AD641" ca="1" si="140">IF(A578="Non",(DAYS360(N578,Q578)/360),(DAYS360(N578,TODAY())/360))</f>
        <v>3.4555555555555557</v>
      </c>
      <c r="AE578" s="7" t="str">
        <f t="shared" ca="1" si="131"/>
        <v>&lt; 4</v>
      </c>
      <c r="AF578" s="5">
        <v>35654</v>
      </c>
      <c r="AG578" s="8">
        <f t="shared" ref="AG578:AG641" ca="1" si="141">(TODAY()-AF578)/365</f>
        <v>27.2</v>
      </c>
      <c r="AH578" s="7" t="str">
        <f t="shared" ref="AH578:AH641" ca="1" si="142">+IF(AG578&lt;25,"&lt; 25",IF(AND(AG578&gt;=25,AG578&lt;35),"&gt;25&lt; 35",IF(AND(AG578&gt;=35,AG578&lt;45),"&gt;35&lt; 45",IF(AND(AG578&gt;=45,AG578&lt;=55),"&gt;45&lt; 55",IF(AG578&gt;55,"&gt; 55")))))</f>
        <v>&gt;25&lt; 35</v>
      </c>
      <c r="AI578" s="9">
        <v>16796829</v>
      </c>
      <c r="AJ578" s="10" t="s">
        <v>79</v>
      </c>
      <c r="AK578" s="9">
        <v>13010180</v>
      </c>
      <c r="AL578" s="5">
        <v>41831</v>
      </c>
      <c r="AM578" s="3" t="s">
        <v>93</v>
      </c>
      <c r="AN578" s="3" t="s">
        <v>94</v>
      </c>
      <c r="AQ578" s="11">
        <v>3</v>
      </c>
      <c r="AR578" s="11">
        <v>2</v>
      </c>
      <c r="AS578" s="12">
        <f t="shared" ref="AS578:AS641" si="143">N578+(365.25*AR578)</f>
        <v>45049.5</v>
      </c>
      <c r="AT578" s="11" t="s">
        <v>135</v>
      </c>
      <c r="AU578" s="9">
        <v>3.3159999999999998</v>
      </c>
      <c r="AV578" s="14" t="s">
        <v>348</v>
      </c>
      <c r="AW578" s="15" t="s">
        <v>349</v>
      </c>
      <c r="AX578" s="16" t="s">
        <v>2003</v>
      </c>
      <c r="AY578" s="14" t="s">
        <v>67</v>
      </c>
      <c r="AZ578" s="11" t="s">
        <v>352</v>
      </c>
      <c r="BA578" s="17" t="str">
        <f t="shared" ref="BA578:BA641" si="144">CONCATENATE(AV578,AW578,AX578,AY578)</f>
        <v>12406000000238951608</v>
      </c>
      <c r="BB578" s="26">
        <f t="shared" si="132"/>
        <v>20</v>
      </c>
      <c r="BC578" s="19" t="s">
        <v>2004</v>
      </c>
      <c r="BD578" s="20" t="s">
        <v>566</v>
      </c>
      <c r="BF578" s="5"/>
      <c r="BG578" s="27">
        <v>55587466</v>
      </c>
      <c r="BH578" s="27">
        <v>23866854</v>
      </c>
      <c r="BI578" s="27"/>
      <c r="BJ578" t="s">
        <v>199</v>
      </c>
      <c r="BK578" s="11" t="str">
        <f t="shared" ref="BK578:BK641" si="145">IF(K578="CADRE","CADRE",CONCATENATE(J578,"-",H578))</f>
        <v>A-</v>
      </c>
      <c r="BL578" s="11"/>
    </row>
    <row r="579" spans="1:64" x14ac:dyDescent="0.25">
      <c r="A579" s="3" t="s">
        <v>74</v>
      </c>
      <c r="B579" s="4">
        <v>578</v>
      </c>
      <c r="C579" s="3" t="s">
        <v>57</v>
      </c>
      <c r="D579" s="3" t="s">
        <v>7765</v>
      </c>
      <c r="E579" s="3" t="s">
        <v>7649</v>
      </c>
      <c r="F579" s="3"/>
      <c r="G579" s="3"/>
      <c r="H579" s="74"/>
      <c r="I579" s="3"/>
      <c r="J579" s="3"/>
      <c r="K579" s="3" t="s">
        <v>59</v>
      </c>
      <c r="L579" s="3" t="s">
        <v>89</v>
      </c>
      <c r="M579" s="3" t="s">
        <v>125</v>
      </c>
      <c r="N579" s="5">
        <v>44319</v>
      </c>
      <c r="O579" t="str">
        <f t="shared" ca="1" si="135"/>
        <v/>
      </c>
      <c r="P579" s="3" t="str">
        <f t="shared" ref="P579:P642" ca="1" si="146">IF(W579="","",W579-TODAY())</f>
        <v/>
      </c>
      <c r="Q579" s="5">
        <v>44440</v>
      </c>
      <c r="R579" s="3" t="s">
        <v>90</v>
      </c>
      <c r="S579" s="3"/>
      <c r="T579" s="6" t="s">
        <v>61</v>
      </c>
      <c r="U579" s="3" t="str">
        <f t="shared" si="136"/>
        <v>Titulaire</v>
      </c>
      <c r="V579" s="5"/>
      <c r="W579" s="5"/>
      <c r="X579" s="5"/>
      <c r="Y579" s="5"/>
      <c r="Z579" s="5">
        <v>44319</v>
      </c>
      <c r="AA579" s="3">
        <f t="shared" si="137"/>
        <v>5</v>
      </c>
      <c r="AB579" s="3">
        <f t="shared" si="138"/>
        <v>2021</v>
      </c>
      <c r="AC579" s="3">
        <f t="shared" si="139"/>
        <v>2025</v>
      </c>
      <c r="AD579" s="7">
        <f t="shared" ca="1" si="140"/>
        <v>3.4555555555555557</v>
      </c>
      <c r="AE579" s="7" t="str">
        <f t="shared" ref="AE579:AE642" ca="1" si="147">+IF(AD579&lt;1,"&lt; 1",IF(AND(AD579&gt;=1,AD579&lt;2),"&lt; 2",IF(AND(AD579&gt;=2,AD579&lt;3),"&lt; 3",IF(AND(AD579&gt;=3,AD579&lt;=4),"&lt; 4",IF(AD579&gt;4,"&gt; 4")))))</f>
        <v>&lt; 4</v>
      </c>
      <c r="AF579" s="5">
        <v>31287</v>
      </c>
      <c r="AG579" s="8">
        <f t="shared" ca="1" si="141"/>
        <v>39.164383561643838</v>
      </c>
      <c r="AH579" s="7" t="str">
        <f t="shared" ca="1" si="142"/>
        <v>&gt;35&lt; 45</v>
      </c>
      <c r="AI579" s="9">
        <v>15446407</v>
      </c>
      <c r="AJ579" s="10" t="s">
        <v>126</v>
      </c>
      <c r="AK579" s="9" t="s">
        <v>2005</v>
      </c>
      <c r="AL579" s="5">
        <v>43987</v>
      </c>
      <c r="AM579" s="3" t="s">
        <v>64</v>
      </c>
      <c r="AN579" s="3" t="s">
        <v>94</v>
      </c>
      <c r="AQ579" s="11"/>
      <c r="AR579" s="11">
        <v>1</v>
      </c>
      <c r="AS579" s="12">
        <f t="shared" si="143"/>
        <v>44684.25</v>
      </c>
      <c r="AT579" s="11" t="s">
        <v>66</v>
      </c>
      <c r="AU579" s="9">
        <v>2100</v>
      </c>
      <c r="AV579" s="14">
        <v>14</v>
      </c>
      <c r="AW579" s="15" t="s">
        <v>2006</v>
      </c>
      <c r="AX579" s="16">
        <v>31007001349</v>
      </c>
      <c r="AY579" s="14">
        <v>61</v>
      </c>
      <c r="AZ579" s="11" t="s">
        <v>154</v>
      </c>
      <c r="BA579" s="17" t="str">
        <f t="shared" si="144"/>
        <v>14053053100700134961</v>
      </c>
      <c r="BB579" s="26">
        <f t="shared" si="132"/>
        <v>20</v>
      </c>
      <c r="BC579" s="19" t="s">
        <v>2007</v>
      </c>
      <c r="BD579" s="20" t="s">
        <v>395</v>
      </c>
      <c r="BF579" s="5"/>
      <c r="BG579" s="27">
        <v>56773742</v>
      </c>
      <c r="BH579" s="27"/>
      <c r="BI579" s="27"/>
      <c r="BK579" s="11" t="str">
        <f t="shared" si="145"/>
        <v>CADRE</v>
      </c>
      <c r="BL579" s="11"/>
    </row>
    <row r="580" spans="1:64" x14ac:dyDescent="0.25">
      <c r="A580" s="3" t="s">
        <v>74</v>
      </c>
      <c r="B580" s="4">
        <v>579</v>
      </c>
      <c r="C580" s="3" t="s">
        <v>57</v>
      </c>
      <c r="D580" s="3" t="s">
        <v>7766</v>
      </c>
      <c r="E580" s="3" t="s">
        <v>7767</v>
      </c>
      <c r="F580" s="3"/>
      <c r="G580" s="3"/>
      <c r="H580" s="74"/>
      <c r="I580" s="3"/>
      <c r="J580" s="3" t="s">
        <v>157</v>
      </c>
      <c r="K580" s="3" t="s">
        <v>76</v>
      </c>
      <c r="L580" s="3" t="s">
        <v>77</v>
      </c>
      <c r="M580" s="3" t="s">
        <v>426</v>
      </c>
      <c r="N580" s="5">
        <v>44323</v>
      </c>
      <c r="O580" t="str">
        <f t="shared" ca="1" si="135"/>
        <v/>
      </c>
      <c r="P580" s="3" t="str">
        <f t="shared" ca="1" si="146"/>
        <v/>
      </c>
      <c r="Q580" s="5">
        <v>44371</v>
      </c>
      <c r="R580" s="3" t="s">
        <v>133</v>
      </c>
      <c r="S580" s="3"/>
      <c r="T580" s="6" t="s">
        <v>317</v>
      </c>
      <c r="U580" s="3" t="str">
        <f t="shared" si="136"/>
        <v>Contractuel</v>
      </c>
      <c r="V580" s="5"/>
      <c r="W580" s="5"/>
      <c r="X580" s="5">
        <v>44317</v>
      </c>
      <c r="Y580" s="5">
        <v>44681</v>
      </c>
      <c r="Z580" s="5"/>
      <c r="AA580" s="3">
        <f t="shared" si="137"/>
        <v>5</v>
      </c>
      <c r="AB580" s="3">
        <f t="shared" si="138"/>
        <v>2021</v>
      </c>
      <c r="AC580" s="3">
        <f t="shared" si="139"/>
        <v>2025</v>
      </c>
      <c r="AD580" s="7">
        <f t="shared" ca="1" si="140"/>
        <v>3.4444444444444446</v>
      </c>
      <c r="AE580" s="7" t="str">
        <f t="shared" ca="1" si="147"/>
        <v>&lt; 4</v>
      </c>
      <c r="AF580" s="5">
        <v>32449</v>
      </c>
      <c r="AG580" s="8">
        <f t="shared" ca="1" si="141"/>
        <v>35.980821917808221</v>
      </c>
      <c r="AH580" s="7" t="str">
        <f t="shared" ca="1" si="142"/>
        <v>&gt;35&lt; 45</v>
      </c>
      <c r="AI580" s="9"/>
      <c r="AJ580" s="10"/>
      <c r="AK580" s="9" t="s">
        <v>2008</v>
      </c>
      <c r="AL580" s="5">
        <v>40047</v>
      </c>
      <c r="AM580" s="3" t="s">
        <v>64</v>
      </c>
      <c r="AN580" s="3" t="s">
        <v>94</v>
      </c>
      <c r="AQ580" s="11">
        <v>3</v>
      </c>
      <c r="AR580" s="11">
        <v>1</v>
      </c>
      <c r="AS580" s="12">
        <f t="shared" si="143"/>
        <v>44688.25</v>
      </c>
      <c r="AT580" s="11" t="s">
        <v>135</v>
      </c>
      <c r="AU580" s="9">
        <v>2.1629999999999998</v>
      </c>
      <c r="AV580" s="14">
        <v>20</v>
      </c>
      <c r="AW580" s="15" t="s">
        <v>2009</v>
      </c>
      <c r="AX580" s="16">
        <v>22200729537</v>
      </c>
      <c r="AY580" s="14">
        <v>69</v>
      </c>
      <c r="AZ580" s="11" t="s">
        <v>645</v>
      </c>
      <c r="BA580" s="17" t="str">
        <f t="shared" si="144"/>
        <v>20032322220072953769</v>
      </c>
      <c r="BB580" s="26">
        <f t="shared" si="132"/>
        <v>20</v>
      </c>
      <c r="BC580" s="19" t="s">
        <v>2010</v>
      </c>
      <c r="BD580" s="20" t="s">
        <v>73</v>
      </c>
      <c r="BE580">
        <v>2074</v>
      </c>
      <c r="BF580" s="5"/>
      <c r="BG580" s="27">
        <v>50381688</v>
      </c>
      <c r="BH580" s="27">
        <v>50456785</v>
      </c>
      <c r="BI580" s="27"/>
      <c r="BJ580" t="s">
        <v>484</v>
      </c>
      <c r="BK580" s="11" t="str">
        <f t="shared" si="145"/>
        <v>A-</v>
      </c>
      <c r="BL580" s="11"/>
    </row>
    <row r="581" spans="1:64" x14ac:dyDescent="0.25">
      <c r="A581" s="3" t="s">
        <v>56</v>
      </c>
      <c r="B581" s="4">
        <v>580</v>
      </c>
      <c r="C581" s="3" t="s">
        <v>57</v>
      </c>
      <c r="D581" s="3" t="s">
        <v>7462</v>
      </c>
      <c r="E581" s="3" t="s">
        <v>7645</v>
      </c>
      <c r="F581" s="3"/>
      <c r="G581" s="3"/>
      <c r="H581" s="74"/>
      <c r="I581" s="3" t="s">
        <v>701</v>
      </c>
      <c r="J581" s="3" t="s">
        <v>157</v>
      </c>
      <c r="K581" s="3" t="s">
        <v>76</v>
      </c>
      <c r="L581" s="3" t="s">
        <v>77</v>
      </c>
      <c r="M581" s="3" t="s">
        <v>426</v>
      </c>
      <c r="N581" s="5">
        <v>44341</v>
      </c>
      <c r="O581" t="str">
        <f t="shared" ca="1" si="135"/>
        <v/>
      </c>
      <c r="P581" s="3">
        <f t="shared" ca="1" si="146"/>
        <v>14</v>
      </c>
      <c r="Q581" s="5"/>
      <c r="R581" s="3"/>
      <c r="S581" s="3"/>
      <c r="T581" s="6" t="s">
        <v>131</v>
      </c>
      <c r="U581" s="3" t="str">
        <f t="shared" si="136"/>
        <v>Contractuel</v>
      </c>
      <c r="V581" s="5">
        <v>45505</v>
      </c>
      <c r="W581" s="5">
        <f>VLOOKUP(B581,[1]base!$A:$V,22,0)</f>
        <v>45596</v>
      </c>
      <c r="X581" s="5">
        <v>44322</v>
      </c>
      <c r="Y581" s="5">
        <v>44470</v>
      </c>
      <c r="Z581" s="5">
        <v>44471</v>
      </c>
      <c r="AA581" s="3">
        <f t="shared" si="137"/>
        <v>5</v>
      </c>
      <c r="AB581" s="3">
        <f t="shared" si="138"/>
        <v>2021</v>
      </c>
      <c r="AC581" s="3">
        <f t="shared" si="139"/>
        <v>2025</v>
      </c>
      <c r="AD581" s="7">
        <f t="shared" ca="1" si="140"/>
        <v>3.3944444444444444</v>
      </c>
      <c r="AE581" s="7" t="str">
        <f t="shared" ca="1" si="147"/>
        <v>&lt; 4</v>
      </c>
      <c r="AF581" s="5">
        <v>35267</v>
      </c>
      <c r="AG581" s="8">
        <f t="shared" ca="1" si="141"/>
        <v>28.260273972602739</v>
      </c>
      <c r="AH581" s="7" t="str">
        <f t="shared" ca="1" si="142"/>
        <v>&gt;25&lt; 35</v>
      </c>
      <c r="AI581" s="9">
        <v>17461811</v>
      </c>
      <c r="AJ581" s="10" t="s">
        <v>79</v>
      </c>
      <c r="AK581" s="9">
        <v>11654983</v>
      </c>
      <c r="AL581" s="5">
        <v>43076</v>
      </c>
      <c r="AM581" s="3" t="s">
        <v>64</v>
      </c>
      <c r="AN581" s="3" t="s">
        <v>94</v>
      </c>
      <c r="AQ581">
        <v>3</v>
      </c>
      <c r="AR581" s="11">
        <v>3</v>
      </c>
      <c r="AS581" s="12">
        <f t="shared" si="143"/>
        <v>45436.75</v>
      </c>
      <c r="AT581" s="11" t="s">
        <v>135</v>
      </c>
      <c r="AU581" s="9">
        <v>3.3159999999999998</v>
      </c>
      <c r="AV581" s="14" t="s">
        <v>161</v>
      </c>
      <c r="AW581" s="15" t="s">
        <v>223</v>
      </c>
      <c r="AX581" s="16" t="s">
        <v>2011</v>
      </c>
      <c r="AY581" s="14" t="s">
        <v>2012</v>
      </c>
      <c r="AZ581" s="11" t="s">
        <v>164</v>
      </c>
      <c r="BA581" s="17" t="str">
        <f t="shared" si="144"/>
        <v>25166000000095572553</v>
      </c>
      <c r="BB581" s="26">
        <f t="shared" si="132"/>
        <v>20</v>
      </c>
      <c r="BC581" s="19" t="s">
        <v>2013</v>
      </c>
      <c r="BD581" s="20" t="s">
        <v>100</v>
      </c>
      <c r="BE581">
        <v>1095</v>
      </c>
      <c r="BF581" s="5"/>
      <c r="BG581" s="27">
        <v>96433463</v>
      </c>
      <c r="BH581" s="27">
        <v>99433442</v>
      </c>
      <c r="BI581" s="27"/>
      <c r="BJ581" t="s">
        <v>254</v>
      </c>
      <c r="BK581" s="11" t="str">
        <f t="shared" si="145"/>
        <v>A-</v>
      </c>
      <c r="BL581" s="11" t="s">
        <v>167</v>
      </c>
    </row>
    <row r="582" spans="1:64" x14ac:dyDescent="0.25">
      <c r="A582" s="3" t="s">
        <v>74</v>
      </c>
      <c r="B582" s="4">
        <v>581</v>
      </c>
      <c r="C582" s="3" t="s">
        <v>57</v>
      </c>
      <c r="D582" s="3" t="s">
        <v>7768</v>
      </c>
      <c r="E582" s="3" t="s">
        <v>7769</v>
      </c>
      <c r="F582" s="3"/>
      <c r="G582" s="3"/>
      <c r="H582" s="74"/>
      <c r="I582" s="3"/>
      <c r="J582" s="3"/>
      <c r="K582" s="3" t="s">
        <v>76</v>
      </c>
      <c r="L582" s="3" t="s">
        <v>77</v>
      </c>
      <c r="M582" s="3" t="s">
        <v>1223</v>
      </c>
      <c r="N582" s="5">
        <v>44322</v>
      </c>
      <c r="O582" t="str">
        <f t="shared" ca="1" si="135"/>
        <v/>
      </c>
      <c r="P582" s="3">
        <f t="shared" ca="1" si="146"/>
        <v>-962</v>
      </c>
      <c r="Q582" s="5">
        <v>44617</v>
      </c>
      <c r="R582" s="3" t="s">
        <v>90</v>
      </c>
      <c r="S582" s="3"/>
      <c r="T582" s="6" t="s">
        <v>131</v>
      </c>
      <c r="U582" s="3" t="str">
        <f t="shared" si="136"/>
        <v>Contractuel</v>
      </c>
      <c r="V582" s="5">
        <v>44593</v>
      </c>
      <c r="W582" s="5">
        <v>44620</v>
      </c>
      <c r="X582" s="5"/>
      <c r="Y582" s="5"/>
      <c r="Z582" s="5">
        <v>44322</v>
      </c>
      <c r="AA582" s="3">
        <f t="shared" si="137"/>
        <v>5</v>
      </c>
      <c r="AB582" s="3">
        <f t="shared" si="138"/>
        <v>2021</v>
      </c>
      <c r="AC582" s="3">
        <f t="shared" si="139"/>
        <v>2025</v>
      </c>
      <c r="AD582" s="7">
        <f t="shared" ca="1" si="140"/>
        <v>3.4472222222222224</v>
      </c>
      <c r="AE582" s="7" t="str">
        <f t="shared" ca="1" si="147"/>
        <v>&lt; 4</v>
      </c>
      <c r="AF582" s="5">
        <v>34936</v>
      </c>
      <c r="AG582" s="8">
        <f t="shared" ca="1" si="141"/>
        <v>29.167123287671235</v>
      </c>
      <c r="AH582" s="7" t="str">
        <f t="shared" ca="1" si="142"/>
        <v>&gt;25&lt; 35</v>
      </c>
      <c r="AI582" s="9">
        <v>17021630</v>
      </c>
      <c r="AJ582" s="10" t="s">
        <v>91</v>
      </c>
      <c r="AK582" s="9" t="s">
        <v>2014</v>
      </c>
      <c r="AL582" s="5">
        <v>42696</v>
      </c>
      <c r="AM582" s="3" t="s">
        <v>64</v>
      </c>
      <c r="AN582" s="3" t="s">
        <v>94</v>
      </c>
      <c r="AQ582" s="11">
        <v>3</v>
      </c>
      <c r="AR582" s="11">
        <v>1</v>
      </c>
      <c r="AS582" s="12">
        <f t="shared" si="143"/>
        <v>44687.25</v>
      </c>
      <c r="AT582" s="11" t="s">
        <v>135</v>
      </c>
      <c r="AU582" s="9">
        <v>3.1930000000000001</v>
      </c>
      <c r="AV582" s="14" t="s">
        <v>195</v>
      </c>
      <c r="AW582" s="15" t="s">
        <v>169</v>
      </c>
      <c r="AX582" s="16" t="s">
        <v>2015</v>
      </c>
      <c r="AY582" s="14" t="s">
        <v>70</v>
      </c>
      <c r="AZ582" s="11" t="s">
        <v>171</v>
      </c>
      <c r="BA582" s="17" t="str">
        <f t="shared" si="144"/>
        <v>17001000000302668803</v>
      </c>
      <c r="BB582" s="26">
        <f t="shared" ref="BB582:BB641" si="148">LEN(BA582)</f>
        <v>20</v>
      </c>
      <c r="BC582" s="19" t="s">
        <v>2016</v>
      </c>
      <c r="BD582" s="20" t="s">
        <v>1425</v>
      </c>
      <c r="BF582" s="5"/>
      <c r="BG582" s="27">
        <v>23872227</v>
      </c>
      <c r="BH582" s="27"/>
      <c r="BI582" s="27"/>
      <c r="BJ582" t="s">
        <v>1425</v>
      </c>
      <c r="BK582" s="11" t="str">
        <f t="shared" si="145"/>
        <v>-</v>
      </c>
      <c r="BL582" s="11"/>
    </row>
    <row r="583" spans="1:64" x14ac:dyDescent="0.25">
      <c r="A583" s="3" t="s">
        <v>56</v>
      </c>
      <c r="B583" s="4">
        <v>582</v>
      </c>
      <c r="C583" s="3" t="s">
        <v>140</v>
      </c>
      <c r="D583" s="3" t="s">
        <v>7329</v>
      </c>
      <c r="E583" s="3" t="s">
        <v>7770</v>
      </c>
      <c r="F583" s="3"/>
      <c r="G583" s="3"/>
      <c r="H583" s="74"/>
      <c r="I583" s="3"/>
      <c r="J583" s="3" t="s">
        <v>157</v>
      </c>
      <c r="K583" s="3" t="s">
        <v>59</v>
      </c>
      <c r="L583" s="3" t="s">
        <v>89</v>
      </c>
      <c r="M583" s="3" t="s">
        <v>125</v>
      </c>
      <c r="N583" s="5">
        <v>44333</v>
      </c>
      <c r="P583" s="3" t="str">
        <f t="shared" ca="1" si="146"/>
        <v/>
      </c>
      <c r="Q583" s="5"/>
      <c r="R583" s="3"/>
      <c r="S583" s="3"/>
      <c r="T583" s="6" t="s">
        <v>61</v>
      </c>
      <c r="U583" s="3" t="str">
        <f t="shared" si="136"/>
        <v>Titulaire</v>
      </c>
      <c r="V583" s="5"/>
      <c r="W583" s="5"/>
      <c r="X583" s="5"/>
      <c r="Y583" s="5"/>
      <c r="Z583" s="5">
        <v>44333</v>
      </c>
      <c r="AA583" s="3">
        <f t="shared" si="137"/>
        <v>5</v>
      </c>
      <c r="AB583" s="3">
        <f t="shared" si="138"/>
        <v>2021</v>
      </c>
      <c r="AC583" s="3">
        <f t="shared" si="139"/>
        <v>2025</v>
      </c>
      <c r="AD583" s="7">
        <f t="shared" ca="1" si="140"/>
        <v>3.4166666666666665</v>
      </c>
      <c r="AE583" s="7" t="str">
        <f t="shared" ca="1" si="147"/>
        <v>&lt; 4</v>
      </c>
      <c r="AF583" s="5">
        <v>31284</v>
      </c>
      <c r="AG583" s="8">
        <f t="shared" ca="1" si="141"/>
        <v>39.172602739726024</v>
      </c>
      <c r="AH583" s="7" t="str">
        <f t="shared" ca="1" si="142"/>
        <v>&gt;35&lt; 45</v>
      </c>
      <c r="AI583" s="9">
        <v>17214413</v>
      </c>
      <c r="AJ583" s="10" t="s">
        <v>141</v>
      </c>
      <c r="AK583" s="9" t="s">
        <v>2017</v>
      </c>
      <c r="AL583" s="5">
        <v>41739</v>
      </c>
      <c r="AM583" s="3" t="s">
        <v>93</v>
      </c>
      <c r="AN583" s="3" t="s">
        <v>65</v>
      </c>
      <c r="AQ583">
        <v>15</v>
      </c>
      <c r="AR583" s="11">
        <v>3</v>
      </c>
      <c r="AS583" s="12">
        <f t="shared" si="143"/>
        <v>45428.75</v>
      </c>
      <c r="AT583" s="11" t="s">
        <v>66</v>
      </c>
      <c r="AU583" s="9">
        <v>1600</v>
      </c>
      <c r="AV583" s="14" t="s">
        <v>91</v>
      </c>
      <c r="AW583" s="15" t="s">
        <v>2018</v>
      </c>
      <c r="AX583" s="16" t="s">
        <v>2019</v>
      </c>
      <c r="AY583" s="14" t="s">
        <v>661</v>
      </c>
      <c r="AZ583" s="11" t="s">
        <v>191</v>
      </c>
      <c r="BA583" s="17" t="str">
        <f t="shared" si="144"/>
        <v>05038000106500345364</v>
      </c>
      <c r="BB583" s="26">
        <f t="shared" si="148"/>
        <v>20</v>
      </c>
      <c r="BC583" s="19" t="s">
        <v>2020</v>
      </c>
      <c r="BD583" s="20" t="s">
        <v>73</v>
      </c>
      <c r="BF583" s="5"/>
      <c r="BG583" s="27">
        <v>26718780</v>
      </c>
      <c r="BH583" s="27">
        <v>25383338</v>
      </c>
      <c r="BI583" s="27">
        <v>98137115</v>
      </c>
      <c r="BJ583" t="s">
        <v>366</v>
      </c>
      <c r="BK583" s="11" t="str">
        <f t="shared" si="145"/>
        <v>CADRE</v>
      </c>
      <c r="BL583" s="11"/>
    </row>
    <row r="584" spans="1:64" x14ac:dyDescent="0.25">
      <c r="A584" s="3" t="s">
        <v>56</v>
      </c>
      <c r="B584" s="4">
        <v>583</v>
      </c>
      <c r="C584" s="3" t="s">
        <v>57</v>
      </c>
      <c r="D584" s="3" t="s">
        <v>7191</v>
      </c>
      <c r="E584" s="3" t="s">
        <v>7771</v>
      </c>
      <c r="F584" s="3"/>
      <c r="G584" s="3"/>
      <c r="H584" s="74"/>
      <c r="I584" s="3" t="s">
        <v>156</v>
      </c>
      <c r="J584" s="3" t="s">
        <v>157</v>
      </c>
      <c r="K584" s="3" t="s">
        <v>76</v>
      </c>
      <c r="L584" s="3" t="s">
        <v>77</v>
      </c>
      <c r="M584" s="3" t="s">
        <v>426</v>
      </c>
      <c r="N584" s="5">
        <v>44333</v>
      </c>
      <c r="O584" t="str">
        <f ca="1">IF(AD584&gt;=4,IF(T584="CDD","OK",""),"")</f>
        <v/>
      </c>
      <c r="P584" s="3">
        <f t="shared" ca="1" si="146"/>
        <v>-47</v>
      </c>
      <c r="Q584" s="5"/>
      <c r="R584" s="3"/>
      <c r="S584" s="3"/>
      <c r="T584" s="6" t="s">
        <v>131</v>
      </c>
      <c r="U584" s="3" t="str">
        <f t="shared" si="136"/>
        <v>Contractuel</v>
      </c>
      <c r="V584" s="5">
        <v>45505</v>
      </c>
      <c r="W584" s="5">
        <f>VLOOKUP(B584,[1]base!$A:$V,22,0)</f>
        <v>45535</v>
      </c>
      <c r="X584" s="5">
        <v>44317</v>
      </c>
      <c r="Y584" s="5">
        <v>44681</v>
      </c>
      <c r="Z584" s="5"/>
      <c r="AA584" s="3">
        <f t="shared" si="137"/>
        <v>5</v>
      </c>
      <c r="AB584" s="3">
        <f t="shared" si="138"/>
        <v>2021</v>
      </c>
      <c r="AC584" s="3">
        <f t="shared" si="139"/>
        <v>2025</v>
      </c>
      <c r="AD584" s="7">
        <f t="shared" ca="1" si="140"/>
        <v>3.4166666666666665</v>
      </c>
      <c r="AE584" s="7" t="str">
        <f t="shared" ca="1" si="147"/>
        <v>&lt; 4</v>
      </c>
      <c r="AF584" s="5">
        <v>35650</v>
      </c>
      <c r="AG584" s="8">
        <f t="shared" ca="1" si="141"/>
        <v>27.210958904109589</v>
      </c>
      <c r="AH584" s="7" t="str">
        <f t="shared" ca="1" si="142"/>
        <v>&gt;25&lt; 35</v>
      </c>
      <c r="AI584" s="9">
        <v>17462528</v>
      </c>
      <c r="AJ584" s="10" t="s">
        <v>102</v>
      </c>
      <c r="AK584" s="9">
        <v>11663567</v>
      </c>
      <c r="AL584" s="5">
        <v>42977</v>
      </c>
      <c r="AM584" s="3" t="s">
        <v>64</v>
      </c>
      <c r="AN584" s="3" t="s">
        <v>94</v>
      </c>
      <c r="AQ584">
        <v>3</v>
      </c>
      <c r="AR584" s="11">
        <v>3</v>
      </c>
      <c r="AS584" s="12">
        <f t="shared" si="143"/>
        <v>45428.75</v>
      </c>
      <c r="AT584" s="11" t="s">
        <v>135</v>
      </c>
      <c r="AU584" s="9">
        <v>3.3159999999999998</v>
      </c>
      <c r="AV584" s="14" t="s">
        <v>79</v>
      </c>
      <c r="AW584" s="15" t="s">
        <v>549</v>
      </c>
      <c r="AX584" s="16" t="s">
        <v>2021</v>
      </c>
      <c r="AY584" s="14" t="s">
        <v>1706</v>
      </c>
      <c r="AZ584" s="11" t="s">
        <v>128</v>
      </c>
      <c r="BA584" s="17" t="str">
        <f t="shared" si="144"/>
        <v>04075160005462472168</v>
      </c>
      <c r="BB584" s="26">
        <f t="shared" si="148"/>
        <v>20</v>
      </c>
      <c r="BC584" s="19" t="s">
        <v>2022</v>
      </c>
      <c r="BD584" s="20" t="s">
        <v>233</v>
      </c>
      <c r="BF584" s="5"/>
      <c r="BG584" s="27">
        <v>53196489</v>
      </c>
      <c r="BH584" s="27">
        <v>97519008</v>
      </c>
      <c r="BI584" s="27"/>
      <c r="BJ584" t="s">
        <v>477</v>
      </c>
      <c r="BK584" s="11" t="str">
        <f t="shared" si="145"/>
        <v>A-</v>
      </c>
      <c r="BL584" s="11" t="s">
        <v>235</v>
      </c>
    </row>
    <row r="585" spans="1:64" x14ac:dyDescent="0.25">
      <c r="A585" s="3" t="s">
        <v>74</v>
      </c>
      <c r="B585" s="4">
        <v>584</v>
      </c>
      <c r="C585" s="3" t="s">
        <v>57</v>
      </c>
      <c r="D585" s="3" t="s">
        <v>7772</v>
      </c>
      <c r="E585" s="3" t="s">
        <v>7574</v>
      </c>
      <c r="F585" s="3"/>
      <c r="G585" s="3"/>
      <c r="H585" s="74"/>
      <c r="I585" s="3"/>
      <c r="J585" s="3"/>
      <c r="K585" s="3" t="s">
        <v>123</v>
      </c>
      <c r="L585" s="3" t="s">
        <v>77</v>
      </c>
      <c r="M585" s="3" t="s">
        <v>852</v>
      </c>
      <c r="N585" s="5">
        <v>44347</v>
      </c>
      <c r="P585" s="3" t="str">
        <f t="shared" ca="1" si="146"/>
        <v/>
      </c>
      <c r="Q585" s="5">
        <v>44358</v>
      </c>
      <c r="R585" s="3" t="s">
        <v>133</v>
      </c>
      <c r="S585" s="3"/>
      <c r="T585" s="6" t="s">
        <v>317</v>
      </c>
      <c r="U585" s="3" t="str">
        <f t="shared" si="136"/>
        <v>Contractuel</v>
      </c>
      <c r="V585" s="5"/>
      <c r="W585" s="5"/>
      <c r="X585" s="5"/>
      <c r="Y585" s="5"/>
      <c r="Z585" s="5"/>
      <c r="AA585" s="3">
        <f t="shared" si="137"/>
        <v>5</v>
      </c>
      <c r="AB585" s="3">
        <f t="shared" si="138"/>
        <v>2021</v>
      </c>
      <c r="AC585" s="3">
        <f t="shared" si="139"/>
        <v>2025</v>
      </c>
      <c r="AD585" s="7">
        <f t="shared" ca="1" si="140"/>
        <v>3.3805555555555555</v>
      </c>
      <c r="AE585" s="7" t="str">
        <f t="shared" ca="1" si="147"/>
        <v>&lt; 4</v>
      </c>
      <c r="AF585" s="5">
        <v>34485</v>
      </c>
      <c r="AG585" s="8">
        <f t="shared" ca="1" si="141"/>
        <v>30.402739726027399</v>
      </c>
      <c r="AH585" s="7" t="str">
        <f t="shared" ca="1" si="142"/>
        <v>&gt;25&lt; 35</v>
      </c>
      <c r="AI585" s="9">
        <v>16646804</v>
      </c>
      <c r="AJ585" s="37" t="s">
        <v>179</v>
      </c>
      <c r="AK585" s="9" t="s">
        <v>2023</v>
      </c>
      <c r="AL585" s="5">
        <v>41073</v>
      </c>
      <c r="AM585" s="3" t="s">
        <v>64</v>
      </c>
      <c r="AN585" s="3" t="s">
        <v>94</v>
      </c>
      <c r="AQ585" s="11">
        <v>3</v>
      </c>
      <c r="AR585" s="11">
        <v>1</v>
      </c>
      <c r="AS585" s="12">
        <f t="shared" si="143"/>
        <v>44712.25</v>
      </c>
      <c r="AT585" s="11" t="s">
        <v>135</v>
      </c>
      <c r="AU585" s="9">
        <v>2.1629999999999998</v>
      </c>
      <c r="AV585" s="14" t="s">
        <v>62</v>
      </c>
      <c r="AW585" s="15" t="s">
        <v>2024</v>
      </c>
      <c r="AX585" s="16">
        <v>81130390417</v>
      </c>
      <c r="AY585" s="14">
        <v>96</v>
      </c>
      <c r="AZ585" s="11" t="s">
        <v>85</v>
      </c>
      <c r="BA585" s="17" t="str">
        <f t="shared" si="144"/>
        <v>01901048113039041796</v>
      </c>
      <c r="BB585" s="26">
        <f t="shared" si="148"/>
        <v>20</v>
      </c>
      <c r="BC585" s="19" t="s">
        <v>2025</v>
      </c>
      <c r="BD585" s="20" t="s">
        <v>706</v>
      </c>
      <c r="BF585" s="5"/>
      <c r="BG585" s="27">
        <v>54617263</v>
      </c>
      <c r="BH585" s="27">
        <v>53564688</v>
      </c>
      <c r="BI585" s="27"/>
      <c r="BJ585" t="s">
        <v>755</v>
      </c>
      <c r="BK585" s="11" t="str">
        <f t="shared" si="145"/>
        <v>-</v>
      </c>
      <c r="BL585" s="11"/>
    </row>
    <row r="586" spans="1:64" x14ac:dyDescent="0.25">
      <c r="A586" s="3" t="s">
        <v>74</v>
      </c>
      <c r="B586" s="4">
        <v>585</v>
      </c>
      <c r="C586" s="3" t="s">
        <v>57</v>
      </c>
      <c r="D586" s="3" t="s">
        <v>7773</v>
      </c>
      <c r="E586" s="3" t="s">
        <v>187</v>
      </c>
      <c r="F586" s="3"/>
      <c r="G586" s="3"/>
      <c r="H586" s="74"/>
      <c r="I586" s="3"/>
      <c r="J586" s="3"/>
      <c r="K586" s="3" t="s">
        <v>76</v>
      </c>
      <c r="L586" s="3" t="s">
        <v>77</v>
      </c>
      <c r="M586" s="3" t="s">
        <v>1223</v>
      </c>
      <c r="N586" s="5">
        <v>44334</v>
      </c>
      <c r="P586" s="3">
        <f t="shared" ca="1" si="146"/>
        <v>-1205</v>
      </c>
      <c r="Q586" s="5">
        <v>44348</v>
      </c>
      <c r="R586" s="3" t="s">
        <v>133</v>
      </c>
      <c r="S586" s="3"/>
      <c r="T586" s="6" t="s">
        <v>131</v>
      </c>
      <c r="U586" s="3" t="str">
        <f t="shared" si="136"/>
        <v>Contractuel</v>
      </c>
      <c r="V586" s="5">
        <v>44334</v>
      </c>
      <c r="W586" s="5">
        <v>44377</v>
      </c>
      <c r="X586" s="5"/>
      <c r="Y586" s="5"/>
      <c r="Z586" s="5">
        <v>44334</v>
      </c>
      <c r="AA586" s="3">
        <f t="shared" si="137"/>
        <v>5</v>
      </c>
      <c r="AB586" s="3">
        <f t="shared" si="138"/>
        <v>2021</v>
      </c>
      <c r="AC586" s="3">
        <f t="shared" si="139"/>
        <v>2025</v>
      </c>
      <c r="AD586" s="7">
        <f t="shared" ca="1" si="140"/>
        <v>3.4138888888888888</v>
      </c>
      <c r="AE586" s="7" t="str">
        <f t="shared" ca="1" si="147"/>
        <v>&lt; 4</v>
      </c>
      <c r="AF586" s="5">
        <v>35429</v>
      </c>
      <c r="AG586" s="8">
        <f t="shared" ca="1" si="141"/>
        <v>27.816438356164383</v>
      </c>
      <c r="AH586" s="7" t="str">
        <f t="shared" ca="1" si="142"/>
        <v>&gt;25&lt; 35</v>
      </c>
      <c r="AI586" s="9"/>
      <c r="AJ586" s="10"/>
      <c r="AK586" s="9">
        <v>14352953</v>
      </c>
      <c r="AL586" s="5">
        <v>42343</v>
      </c>
      <c r="AM586" s="3" t="s">
        <v>64</v>
      </c>
      <c r="AN586" s="3" t="s">
        <v>94</v>
      </c>
      <c r="AQ586" s="11">
        <v>3</v>
      </c>
      <c r="AR586" s="11">
        <v>1</v>
      </c>
      <c r="AS586" s="12">
        <f t="shared" si="143"/>
        <v>44699.25</v>
      </c>
      <c r="AT586" s="11" t="s">
        <v>135</v>
      </c>
      <c r="AU586" s="9">
        <v>2.8490000000000002</v>
      </c>
      <c r="AV586" s="14" t="s">
        <v>91</v>
      </c>
      <c r="AW586" s="15">
        <v>10600</v>
      </c>
      <c r="AX586" s="16" t="s">
        <v>2026</v>
      </c>
      <c r="AY586" s="14">
        <v>61</v>
      </c>
      <c r="AZ586" s="11" t="s">
        <v>191</v>
      </c>
      <c r="BA586" s="17" t="str">
        <f t="shared" si="144"/>
        <v>05106000068503413161</v>
      </c>
      <c r="BB586" s="26">
        <f t="shared" si="148"/>
        <v>20</v>
      </c>
      <c r="BC586" s="19" t="s">
        <v>2027</v>
      </c>
      <c r="BD586" s="20" t="s">
        <v>277</v>
      </c>
      <c r="BF586" s="5"/>
      <c r="BG586" s="27">
        <v>25436139</v>
      </c>
      <c r="BH586" s="27">
        <v>96653561</v>
      </c>
      <c r="BI586" s="27"/>
      <c r="BJ586" t="s">
        <v>642</v>
      </c>
      <c r="BK586" s="11" t="str">
        <f t="shared" si="145"/>
        <v>-</v>
      </c>
      <c r="BL586" s="11"/>
    </row>
    <row r="587" spans="1:64" x14ac:dyDescent="0.25">
      <c r="A587" s="3" t="s">
        <v>74</v>
      </c>
      <c r="B587" s="4">
        <v>586</v>
      </c>
      <c r="C587" s="3" t="s">
        <v>140</v>
      </c>
      <c r="D587" s="3" t="s">
        <v>7204</v>
      </c>
      <c r="E587" s="3" t="s">
        <v>7395</v>
      </c>
      <c r="F587" s="3"/>
      <c r="G587" s="3"/>
      <c r="H587" s="74"/>
      <c r="I587" s="3"/>
      <c r="J587" s="3" t="s">
        <v>157</v>
      </c>
      <c r="K587" s="3" t="s">
        <v>123</v>
      </c>
      <c r="L587" s="3" t="s">
        <v>77</v>
      </c>
      <c r="M587" s="3" t="s">
        <v>158</v>
      </c>
      <c r="N587" s="5">
        <v>44340</v>
      </c>
      <c r="O587" t="str">
        <f ca="1">IF(AD587&gt;=4,IF(T587="CDD","OK",""),"")</f>
        <v/>
      </c>
      <c r="P587" s="3">
        <f t="shared" ca="1" si="146"/>
        <v>-1205</v>
      </c>
      <c r="Q587" s="5">
        <v>44363</v>
      </c>
      <c r="R587" s="3" t="s">
        <v>133</v>
      </c>
      <c r="S587" s="3"/>
      <c r="T587" s="6" t="s">
        <v>131</v>
      </c>
      <c r="U587" s="3" t="str">
        <f t="shared" si="136"/>
        <v>Contractuel</v>
      </c>
      <c r="V587" s="5">
        <v>44340</v>
      </c>
      <c r="W587" s="5">
        <v>44377</v>
      </c>
      <c r="X587" s="5"/>
      <c r="Y587" s="5"/>
      <c r="Z587" s="5">
        <v>44340</v>
      </c>
      <c r="AA587" s="3">
        <f t="shared" si="137"/>
        <v>5</v>
      </c>
      <c r="AB587" s="3">
        <f t="shared" si="138"/>
        <v>2021</v>
      </c>
      <c r="AC587" s="3">
        <f t="shared" si="139"/>
        <v>2025</v>
      </c>
      <c r="AD587" s="7">
        <f t="shared" ca="1" si="140"/>
        <v>3.3972222222222221</v>
      </c>
      <c r="AE587" s="7" t="str">
        <f t="shared" ca="1" si="147"/>
        <v>&lt; 4</v>
      </c>
      <c r="AF587" s="5">
        <v>34149</v>
      </c>
      <c r="AG587" s="8">
        <f t="shared" ca="1" si="141"/>
        <v>31.323287671232876</v>
      </c>
      <c r="AH587" s="7" t="str">
        <f t="shared" ca="1" si="142"/>
        <v>&gt;25&lt; 35</v>
      </c>
      <c r="AI587" s="9">
        <v>16539486</v>
      </c>
      <c r="AJ587" s="10" t="s">
        <v>159</v>
      </c>
      <c r="AK587" s="9">
        <v>13001505</v>
      </c>
      <c r="AL587" s="5">
        <v>41193</v>
      </c>
      <c r="AM587" s="3" t="s">
        <v>93</v>
      </c>
      <c r="AN587" s="3" t="s">
        <v>65</v>
      </c>
      <c r="AQ587" s="11">
        <v>3</v>
      </c>
      <c r="AR587" s="11">
        <v>1</v>
      </c>
      <c r="AS587" s="12">
        <f t="shared" si="143"/>
        <v>44705.25</v>
      </c>
      <c r="AT587" s="11" t="s">
        <v>135</v>
      </c>
      <c r="AU587" s="9">
        <v>3.1930000000000001</v>
      </c>
      <c r="AV587" s="14">
        <v>12</v>
      </c>
      <c r="AW587" s="15">
        <v>40600</v>
      </c>
      <c r="AX587" s="16" t="s">
        <v>2028</v>
      </c>
      <c r="AY587" s="14">
        <v>59</v>
      </c>
      <c r="AZ587" s="11" t="s">
        <v>352</v>
      </c>
      <c r="BA587" s="17" t="str">
        <f t="shared" si="144"/>
        <v>12406000000239056659</v>
      </c>
      <c r="BB587" s="26">
        <f t="shared" si="148"/>
        <v>20</v>
      </c>
      <c r="BC587" s="19" t="s">
        <v>833</v>
      </c>
      <c r="BD587" s="20" t="s">
        <v>100</v>
      </c>
      <c r="BE587">
        <v>1095</v>
      </c>
      <c r="BF587" s="5"/>
      <c r="BG587" s="27">
        <v>21921779</v>
      </c>
      <c r="BH587" s="27">
        <v>26412819</v>
      </c>
      <c r="BI587" s="27"/>
      <c r="BJ587" t="s">
        <v>310</v>
      </c>
      <c r="BK587" s="11" t="str">
        <f t="shared" si="145"/>
        <v>A-</v>
      </c>
      <c r="BL587" s="11"/>
    </row>
    <row r="588" spans="1:64" x14ac:dyDescent="0.25">
      <c r="A588" s="3" t="s">
        <v>74</v>
      </c>
      <c r="B588" s="4">
        <v>587</v>
      </c>
      <c r="C588" s="3" t="s">
        <v>87</v>
      </c>
      <c r="D588" s="3" t="s">
        <v>7774</v>
      </c>
      <c r="E588" s="3" t="s">
        <v>3186</v>
      </c>
      <c r="F588" s="3"/>
      <c r="G588" s="3"/>
      <c r="H588" s="74"/>
      <c r="I588" s="3"/>
      <c r="J588" s="3" t="s">
        <v>228</v>
      </c>
      <c r="K588" s="3" t="s">
        <v>76</v>
      </c>
      <c r="L588" s="3" t="s">
        <v>77</v>
      </c>
      <c r="M588" s="3" t="s">
        <v>426</v>
      </c>
      <c r="N588" s="5">
        <v>44343</v>
      </c>
      <c r="O588" t="str">
        <f ca="1">IF(AD588&gt;=4,IF(T588="CDD","OK",""),"")</f>
        <v/>
      </c>
      <c r="P588" s="3">
        <f t="shared" ca="1" si="146"/>
        <v>-1021</v>
      </c>
      <c r="Q588" s="5">
        <v>44555</v>
      </c>
      <c r="R588" s="3" t="s">
        <v>236</v>
      </c>
      <c r="S588" s="3"/>
      <c r="T588" s="6" t="s">
        <v>131</v>
      </c>
      <c r="U588" s="3" t="str">
        <f t="shared" si="136"/>
        <v>Contractuel</v>
      </c>
      <c r="V588" s="5">
        <v>44531</v>
      </c>
      <c r="W588" s="5">
        <v>44561</v>
      </c>
      <c r="X588" s="5"/>
      <c r="Y588" s="5"/>
      <c r="Z588" s="5">
        <v>44343</v>
      </c>
      <c r="AA588" s="3">
        <f t="shared" si="137"/>
        <v>5</v>
      </c>
      <c r="AB588" s="3">
        <f t="shared" si="138"/>
        <v>2021</v>
      </c>
      <c r="AC588" s="3">
        <f t="shared" si="139"/>
        <v>2025</v>
      </c>
      <c r="AD588" s="7">
        <f t="shared" ca="1" si="140"/>
        <v>3.3888888888888888</v>
      </c>
      <c r="AE588" s="7" t="str">
        <f t="shared" ca="1" si="147"/>
        <v>&lt; 4</v>
      </c>
      <c r="AF588" s="5">
        <v>33413</v>
      </c>
      <c r="AG588" s="8">
        <f t="shared" ca="1" si="141"/>
        <v>33.339726027397262</v>
      </c>
      <c r="AH588" s="7" t="str">
        <f t="shared" ca="1" si="142"/>
        <v>&gt;25&lt; 35</v>
      </c>
      <c r="AI588" s="9">
        <v>16626218</v>
      </c>
      <c r="AJ588" s="10" t="s">
        <v>159</v>
      </c>
      <c r="AK588" s="9" t="s">
        <v>2029</v>
      </c>
      <c r="AL588" s="5">
        <v>40199</v>
      </c>
      <c r="AM588" s="3" t="s">
        <v>93</v>
      </c>
      <c r="AN588" s="3" t="s">
        <v>94</v>
      </c>
      <c r="AQ588" s="11">
        <v>3</v>
      </c>
      <c r="AR588" s="11">
        <v>1</v>
      </c>
      <c r="AS588" s="12">
        <f t="shared" si="143"/>
        <v>44708.25</v>
      </c>
      <c r="AT588" s="11" t="s">
        <v>135</v>
      </c>
      <c r="AU588" s="9">
        <v>3.1930000000000001</v>
      </c>
      <c r="AV588" s="14" t="s">
        <v>195</v>
      </c>
      <c r="AW588" s="15" t="s">
        <v>169</v>
      </c>
      <c r="AX588" s="16" t="s">
        <v>2030</v>
      </c>
      <c r="AY588" s="14" t="s">
        <v>105</v>
      </c>
      <c r="AZ588" s="11" t="s">
        <v>171</v>
      </c>
      <c r="BA588" s="17" t="str">
        <f t="shared" si="144"/>
        <v>17001000000140093311</v>
      </c>
      <c r="BB588" s="26">
        <f t="shared" si="148"/>
        <v>20</v>
      </c>
      <c r="BC588" s="19" t="s">
        <v>2031</v>
      </c>
      <c r="BD588" s="20" t="s">
        <v>300</v>
      </c>
      <c r="BE588">
        <v>2021</v>
      </c>
      <c r="BF588" s="5"/>
      <c r="BG588" s="27">
        <v>58868325</v>
      </c>
      <c r="BH588" s="27">
        <v>22688302</v>
      </c>
      <c r="BI588" s="27"/>
      <c r="BJ588" t="s">
        <v>300</v>
      </c>
      <c r="BK588" s="11" t="str">
        <f t="shared" si="145"/>
        <v>B-</v>
      </c>
      <c r="BL588" s="11"/>
    </row>
    <row r="589" spans="1:64" x14ac:dyDescent="0.25">
      <c r="A589" s="3" t="s">
        <v>56</v>
      </c>
      <c r="B589" s="4">
        <v>588</v>
      </c>
      <c r="C589" s="3" t="s">
        <v>57</v>
      </c>
      <c r="D589" s="3" t="s">
        <v>7775</v>
      </c>
      <c r="E589" s="3" t="s">
        <v>7181</v>
      </c>
      <c r="F589" s="3"/>
      <c r="G589" s="3"/>
      <c r="H589" s="74"/>
      <c r="I589" s="3"/>
      <c r="J589" s="3"/>
      <c r="K589" s="3" t="s">
        <v>59</v>
      </c>
      <c r="L589" s="3" t="s">
        <v>89</v>
      </c>
      <c r="M589" s="3" t="s">
        <v>216</v>
      </c>
      <c r="N589" s="5">
        <v>44348</v>
      </c>
      <c r="P589" s="3" t="str">
        <f t="shared" ca="1" si="146"/>
        <v/>
      </c>
      <c r="Q589" s="5"/>
      <c r="R589" s="3"/>
      <c r="S589" s="3"/>
      <c r="T589" s="6" t="s">
        <v>61</v>
      </c>
      <c r="U589" s="3" t="str">
        <f t="shared" si="136"/>
        <v>Titulaire</v>
      </c>
      <c r="V589" s="5"/>
      <c r="W589" s="5"/>
      <c r="X589" s="5"/>
      <c r="Y589" s="5"/>
      <c r="Z589" s="5">
        <v>44348</v>
      </c>
      <c r="AA589" s="3">
        <f t="shared" si="137"/>
        <v>6</v>
      </c>
      <c r="AB589" s="3">
        <f t="shared" si="138"/>
        <v>2021</v>
      </c>
      <c r="AC589" s="3">
        <f t="shared" si="139"/>
        <v>2025</v>
      </c>
      <c r="AD589" s="7">
        <f t="shared" ca="1" si="140"/>
        <v>3.3777777777777778</v>
      </c>
      <c r="AE589" s="7" t="str">
        <f t="shared" ca="1" si="147"/>
        <v>&lt; 4</v>
      </c>
      <c r="AF589" s="5">
        <v>30883</v>
      </c>
      <c r="AG589" s="8">
        <f t="shared" ca="1" si="141"/>
        <v>40.271232876712325</v>
      </c>
      <c r="AH589" s="7" t="str">
        <f t="shared" ca="1" si="142"/>
        <v>&gt;35&lt; 45</v>
      </c>
      <c r="AI589" s="9">
        <v>16189202</v>
      </c>
      <c r="AJ589" s="10" t="s">
        <v>141</v>
      </c>
      <c r="AK589" s="9" t="s">
        <v>2032</v>
      </c>
      <c r="AL589" s="5">
        <v>42998</v>
      </c>
      <c r="AM589" s="3" t="s">
        <v>64</v>
      </c>
      <c r="AN589" s="3" t="s">
        <v>65</v>
      </c>
      <c r="AO589">
        <v>3</v>
      </c>
      <c r="AQ589">
        <v>15</v>
      </c>
      <c r="AR589" s="11">
        <v>3</v>
      </c>
      <c r="AS589" s="12">
        <f t="shared" si="143"/>
        <v>45443.75</v>
      </c>
      <c r="AT589" s="11" t="s">
        <v>66</v>
      </c>
      <c r="AU589" s="9">
        <v>2000</v>
      </c>
      <c r="AV589" s="14" t="s">
        <v>161</v>
      </c>
      <c r="AW589" s="15" t="s">
        <v>1416</v>
      </c>
      <c r="AX589" s="16" t="s">
        <v>2033</v>
      </c>
      <c r="AY589" s="14" t="s">
        <v>722</v>
      </c>
      <c r="AZ589" s="11" t="s">
        <v>164</v>
      </c>
      <c r="BA589" s="17" t="str">
        <f t="shared" si="144"/>
        <v>25101000000059395642</v>
      </c>
      <c r="BB589" s="26">
        <f t="shared" si="148"/>
        <v>20</v>
      </c>
      <c r="BC589" s="19" t="s">
        <v>2034</v>
      </c>
      <c r="BD589" s="20" t="s">
        <v>666</v>
      </c>
      <c r="BE589">
        <v>2074</v>
      </c>
      <c r="BF589" s="5"/>
      <c r="BG589" s="27">
        <v>53910750</v>
      </c>
      <c r="BH589" s="27"/>
      <c r="BI589" s="27">
        <v>98137112</v>
      </c>
      <c r="BK589" s="11" t="str">
        <f t="shared" si="145"/>
        <v>CADRE</v>
      </c>
      <c r="BL589" s="11"/>
    </row>
    <row r="590" spans="1:64" x14ac:dyDescent="0.25">
      <c r="A590" s="3" t="s">
        <v>74</v>
      </c>
      <c r="B590" s="4">
        <v>589</v>
      </c>
      <c r="C590" s="3" t="s">
        <v>57</v>
      </c>
      <c r="D590" s="3" t="s">
        <v>7338</v>
      </c>
      <c r="E590" s="3" t="s">
        <v>7677</v>
      </c>
      <c r="F590" s="3"/>
      <c r="G590" s="3"/>
      <c r="H590" s="74"/>
      <c r="I590" s="3"/>
      <c r="J590" s="3"/>
      <c r="K590" s="3" t="s">
        <v>123</v>
      </c>
      <c r="L590" s="3" t="s">
        <v>77</v>
      </c>
      <c r="M590" s="3" t="s">
        <v>1223</v>
      </c>
      <c r="N590" s="5">
        <v>44351</v>
      </c>
      <c r="O590" t="str">
        <f t="shared" ref="O590:O601" ca="1" si="149">IF(AD590&gt;=4,IF(T590="CDD","OK",""),"")</f>
        <v/>
      </c>
      <c r="P590" s="3" t="str">
        <f t="shared" ca="1" si="146"/>
        <v/>
      </c>
      <c r="Q590" s="5">
        <v>44609</v>
      </c>
      <c r="R590" s="3" t="s">
        <v>2035</v>
      </c>
      <c r="S590" s="3"/>
      <c r="T590" s="6" t="s">
        <v>317</v>
      </c>
      <c r="U590" s="3" t="str">
        <f t="shared" si="136"/>
        <v>Contractuel</v>
      </c>
      <c r="V590" s="5"/>
      <c r="W590" s="5"/>
      <c r="X590" s="5">
        <v>44348</v>
      </c>
      <c r="Y590" s="5">
        <v>44712</v>
      </c>
      <c r="Z590" s="5"/>
      <c r="AA590" s="3">
        <f t="shared" si="137"/>
        <v>6</v>
      </c>
      <c r="AB590" s="3">
        <f t="shared" si="138"/>
        <v>2021</v>
      </c>
      <c r="AC590" s="3">
        <f t="shared" si="139"/>
        <v>2025</v>
      </c>
      <c r="AD590" s="7">
        <f t="shared" ca="1" si="140"/>
        <v>3.3694444444444445</v>
      </c>
      <c r="AE590" s="7" t="str">
        <f t="shared" ca="1" si="147"/>
        <v>&lt; 4</v>
      </c>
      <c r="AF590" s="5">
        <v>35865</v>
      </c>
      <c r="AG590" s="8">
        <f t="shared" ca="1" si="141"/>
        <v>26.621917808219177</v>
      </c>
      <c r="AH590" s="7" t="str">
        <f t="shared" ca="1" si="142"/>
        <v>&gt;25&lt; 35</v>
      </c>
      <c r="AI590" s="9"/>
      <c r="AJ590" s="10"/>
      <c r="AK590" s="9">
        <v>13016763</v>
      </c>
      <c r="AL590" s="5">
        <v>42475</v>
      </c>
      <c r="AM590" s="3" t="s">
        <v>64</v>
      </c>
      <c r="AN590" s="3" t="s">
        <v>94</v>
      </c>
      <c r="AQ590" s="11">
        <v>3</v>
      </c>
      <c r="AR590" s="11">
        <v>1</v>
      </c>
      <c r="AS590" s="12">
        <f t="shared" si="143"/>
        <v>44716.25</v>
      </c>
      <c r="AT590" s="11" t="s">
        <v>135</v>
      </c>
      <c r="AU590" s="9">
        <v>2.2589999999999999</v>
      </c>
      <c r="AV590" s="14" t="s">
        <v>195</v>
      </c>
      <c r="AW590" s="15" t="s">
        <v>169</v>
      </c>
      <c r="AX590" s="16" t="s">
        <v>2036</v>
      </c>
      <c r="AY590" s="14" t="s">
        <v>231</v>
      </c>
      <c r="AZ590" s="11" t="s">
        <v>171</v>
      </c>
      <c r="BA590" s="17" t="str">
        <f t="shared" si="144"/>
        <v>17001000000303366621</v>
      </c>
      <c r="BB590" s="26">
        <f t="shared" si="148"/>
        <v>20</v>
      </c>
      <c r="BC590" s="19" t="s">
        <v>2037</v>
      </c>
      <c r="BD590" s="20" t="s">
        <v>100</v>
      </c>
      <c r="BF590" s="5"/>
      <c r="BG590" s="27">
        <v>28077685</v>
      </c>
      <c r="BH590" s="27">
        <v>20752583</v>
      </c>
      <c r="BI590" s="27"/>
      <c r="BJ590" t="s">
        <v>199</v>
      </c>
      <c r="BK590" s="11" t="str">
        <f t="shared" si="145"/>
        <v>-</v>
      </c>
      <c r="BL590" s="11"/>
    </row>
    <row r="591" spans="1:64" x14ac:dyDescent="0.25">
      <c r="A591" s="3" t="s">
        <v>56</v>
      </c>
      <c r="B591" s="4">
        <v>590</v>
      </c>
      <c r="C591" s="3" t="s">
        <v>87</v>
      </c>
      <c r="D591" s="3" t="s">
        <v>7776</v>
      </c>
      <c r="E591" s="3" t="s">
        <v>7777</v>
      </c>
      <c r="F591" s="3"/>
      <c r="G591" s="3"/>
      <c r="H591" s="74"/>
      <c r="I591" s="3" t="s">
        <v>156</v>
      </c>
      <c r="J591" s="3" t="s">
        <v>157</v>
      </c>
      <c r="K591" s="3" t="s">
        <v>123</v>
      </c>
      <c r="L591" s="3" t="s">
        <v>77</v>
      </c>
      <c r="M591" s="3" t="s">
        <v>158</v>
      </c>
      <c r="N591" s="5">
        <v>44350</v>
      </c>
      <c r="O591" t="str">
        <f t="shared" ca="1" si="149"/>
        <v/>
      </c>
      <c r="P591" s="3">
        <f t="shared" ca="1" si="146"/>
        <v>-47</v>
      </c>
      <c r="Q591" s="5"/>
      <c r="R591" s="3"/>
      <c r="S591" s="3"/>
      <c r="T591" s="6" t="s">
        <v>131</v>
      </c>
      <c r="U591" s="3" t="str">
        <f t="shared" si="136"/>
        <v>Contractuel</v>
      </c>
      <c r="V591" s="5">
        <v>45444</v>
      </c>
      <c r="W591" s="5">
        <v>45535</v>
      </c>
      <c r="X591" s="5"/>
      <c r="Y591" s="5"/>
      <c r="Z591" s="5">
        <v>44350</v>
      </c>
      <c r="AA591" s="3">
        <f t="shared" si="137"/>
        <v>6</v>
      </c>
      <c r="AB591" s="3">
        <f t="shared" si="138"/>
        <v>2021</v>
      </c>
      <c r="AC591" s="3">
        <f t="shared" si="139"/>
        <v>2025</v>
      </c>
      <c r="AD591" s="7">
        <f t="shared" ca="1" si="140"/>
        <v>3.3722222222222222</v>
      </c>
      <c r="AE591" s="7" t="str">
        <f t="shared" ca="1" si="147"/>
        <v>&lt; 4</v>
      </c>
      <c r="AF591" s="5">
        <v>29714</v>
      </c>
      <c r="AG591" s="8">
        <f t="shared" ca="1" si="141"/>
        <v>43.473972602739728</v>
      </c>
      <c r="AH591" s="7" t="str">
        <f t="shared" ca="1" si="142"/>
        <v>&gt;35&lt; 45</v>
      </c>
      <c r="AI591" s="9">
        <v>12389432</v>
      </c>
      <c r="AJ591" s="10" t="s">
        <v>62</v>
      </c>
      <c r="AK591" s="9" t="s">
        <v>2038</v>
      </c>
      <c r="AL591" s="5">
        <v>43490</v>
      </c>
      <c r="AM591" s="3" t="s">
        <v>93</v>
      </c>
      <c r="AN591" s="3" t="s">
        <v>94</v>
      </c>
      <c r="AQ591">
        <v>3</v>
      </c>
      <c r="AR591" s="11">
        <v>3</v>
      </c>
      <c r="AS591" s="12">
        <f t="shared" si="143"/>
        <v>45445.75</v>
      </c>
      <c r="AT591" s="11" t="s">
        <v>135</v>
      </c>
      <c r="AU591" s="9">
        <v>3.3159999999999998</v>
      </c>
      <c r="AV591" s="14" t="s">
        <v>195</v>
      </c>
      <c r="AW591" s="15">
        <v>53594</v>
      </c>
      <c r="AX591" s="16" t="s">
        <v>2039</v>
      </c>
      <c r="AY591" s="14" t="s">
        <v>159</v>
      </c>
      <c r="AZ591" s="11" t="s">
        <v>171</v>
      </c>
      <c r="BA591" s="17" t="str">
        <f t="shared" si="144"/>
        <v>17535940172490378202</v>
      </c>
      <c r="BB591" s="26">
        <f t="shared" si="148"/>
        <v>20</v>
      </c>
      <c r="BC591" s="19" t="s">
        <v>2040</v>
      </c>
      <c r="BD591" s="20" t="s">
        <v>277</v>
      </c>
      <c r="BE591">
        <v>2010</v>
      </c>
      <c r="BF591" s="5"/>
      <c r="BG591" s="27">
        <v>50959439</v>
      </c>
      <c r="BH591" s="27">
        <v>50959665</v>
      </c>
      <c r="BI591" s="27"/>
      <c r="BJ591" t="s">
        <v>277</v>
      </c>
      <c r="BK591" s="11" t="str">
        <f t="shared" si="145"/>
        <v>A-</v>
      </c>
      <c r="BL591" s="11" t="s">
        <v>473</v>
      </c>
    </row>
    <row r="592" spans="1:64" x14ac:dyDescent="0.25">
      <c r="A592" s="3" t="s">
        <v>74</v>
      </c>
      <c r="B592" s="4">
        <v>591</v>
      </c>
      <c r="C592" s="3" t="s">
        <v>57</v>
      </c>
      <c r="D592" s="3" t="s">
        <v>7778</v>
      </c>
      <c r="E592" s="3" t="s">
        <v>7184</v>
      </c>
      <c r="F592" s="3"/>
      <c r="G592" s="3"/>
      <c r="H592" s="74"/>
      <c r="I592" s="3"/>
      <c r="J592" s="3" t="s">
        <v>228</v>
      </c>
      <c r="K592" s="3" t="s">
        <v>123</v>
      </c>
      <c r="L592" s="3" t="s">
        <v>77</v>
      </c>
      <c r="M592" s="3" t="s">
        <v>132</v>
      </c>
      <c r="N592" s="5">
        <v>44350</v>
      </c>
      <c r="O592" t="str">
        <f t="shared" ca="1" si="149"/>
        <v/>
      </c>
      <c r="P592" s="3">
        <f t="shared" ca="1" si="146"/>
        <v>-990</v>
      </c>
      <c r="Q592" s="5">
        <v>44578</v>
      </c>
      <c r="R592" s="3" t="s">
        <v>609</v>
      </c>
      <c r="S592" s="3"/>
      <c r="T592" s="6" t="s">
        <v>131</v>
      </c>
      <c r="U592" s="3" t="str">
        <f t="shared" si="136"/>
        <v>Contractuel</v>
      </c>
      <c r="V592" s="5">
        <v>44531</v>
      </c>
      <c r="W592" s="5">
        <v>44592</v>
      </c>
      <c r="X592" s="5"/>
      <c r="Y592" s="5"/>
      <c r="Z592" s="5">
        <v>44350</v>
      </c>
      <c r="AA592" s="3">
        <f t="shared" si="137"/>
        <v>6</v>
      </c>
      <c r="AB592" s="3">
        <f t="shared" si="138"/>
        <v>2021</v>
      </c>
      <c r="AC592" s="3">
        <f t="shared" si="139"/>
        <v>2025</v>
      </c>
      <c r="AD592" s="7">
        <f t="shared" ca="1" si="140"/>
        <v>3.3722222222222222</v>
      </c>
      <c r="AE592" s="7" t="str">
        <f t="shared" ca="1" si="147"/>
        <v>&lt; 4</v>
      </c>
      <c r="AF592" s="5">
        <v>36178</v>
      </c>
      <c r="AG592" s="8">
        <f t="shared" ca="1" si="141"/>
        <v>25.764383561643836</v>
      </c>
      <c r="AH592" s="7" t="str">
        <f t="shared" ca="1" si="142"/>
        <v>&gt;25&lt; 35</v>
      </c>
      <c r="AI592" s="9">
        <v>17461720</v>
      </c>
      <c r="AJ592" s="10" t="s">
        <v>79</v>
      </c>
      <c r="AK592" s="9">
        <v>13021729</v>
      </c>
      <c r="AL592" s="5">
        <v>42983</v>
      </c>
      <c r="AM592" s="3" t="s">
        <v>64</v>
      </c>
      <c r="AN592" s="3" t="s">
        <v>94</v>
      </c>
      <c r="AQ592" s="11">
        <v>3</v>
      </c>
      <c r="AR592" s="11">
        <v>1</v>
      </c>
      <c r="AS592" s="12">
        <f t="shared" si="143"/>
        <v>44715.25</v>
      </c>
      <c r="AT592" s="11" t="s">
        <v>135</v>
      </c>
      <c r="AU592" s="9">
        <v>3.1930000000000001</v>
      </c>
      <c r="AV592" s="14" t="s">
        <v>195</v>
      </c>
      <c r="AW592" s="15" t="s">
        <v>169</v>
      </c>
      <c r="AX592" s="16" t="s">
        <v>2041</v>
      </c>
      <c r="AY592" s="14" t="s">
        <v>225</v>
      </c>
      <c r="AZ592" s="11" t="s">
        <v>171</v>
      </c>
      <c r="BA592" s="17" t="str">
        <f t="shared" si="144"/>
        <v>17001000000303340334</v>
      </c>
      <c r="BB592" s="26">
        <f t="shared" si="148"/>
        <v>20</v>
      </c>
      <c r="BC592" s="19" t="s">
        <v>2042</v>
      </c>
      <c r="BD592" s="20" t="s">
        <v>100</v>
      </c>
      <c r="BF592" s="5"/>
      <c r="BG592" s="27">
        <v>24192421</v>
      </c>
      <c r="BH592" s="27">
        <v>29363846</v>
      </c>
      <c r="BI592" s="27"/>
      <c r="BJ592" t="s">
        <v>811</v>
      </c>
      <c r="BK592" s="11" t="str">
        <f t="shared" si="145"/>
        <v>B-</v>
      </c>
      <c r="BL592" s="11"/>
    </row>
    <row r="593" spans="1:64" x14ac:dyDescent="0.25">
      <c r="A593" s="3" t="s">
        <v>74</v>
      </c>
      <c r="B593" s="4">
        <v>592</v>
      </c>
      <c r="C593" s="3" t="s">
        <v>57</v>
      </c>
      <c r="D593" s="3" t="s">
        <v>7213</v>
      </c>
      <c r="E593" s="3" t="s">
        <v>7779</v>
      </c>
      <c r="F593" s="3"/>
      <c r="G593" s="3"/>
      <c r="H593" s="74"/>
      <c r="I593" s="3" t="s">
        <v>561</v>
      </c>
      <c r="J593" s="3" t="s">
        <v>157</v>
      </c>
      <c r="K593" s="3" t="s">
        <v>123</v>
      </c>
      <c r="L593" s="3" t="s">
        <v>77</v>
      </c>
      <c r="M593" s="3" t="s">
        <v>132</v>
      </c>
      <c r="N593" s="5">
        <v>44350</v>
      </c>
      <c r="O593" t="str">
        <f t="shared" ca="1" si="149"/>
        <v/>
      </c>
      <c r="P593" s="3">
        <f t="shared" ca="1" si="146"/>
        <v>-200</v>
      </c>
      <c r="Q593" s="5">
        <v>45382</v>
      </c>
      <c r="R593" s="3" t="s">
        <v>236</v>
      </c>
      <c r="S593" s="3"/>
      <c r="T593" s="6" t="s">
        <v>131</v>
      </c>
      <c r="U593" s="3" t="str">
        <f t="shared" si="136"/>
        <v>Contractuel</v>
      </c>
      <c r="V593" s="5">
        <v>45292</v>
      </c>
      <c r="W593" s="5">
        <v>45382</v>
      </c>
      <c r="X593" s="5"/>
      <c r="Y593" s="5"/>
      <c r="Z593" s="5">
        <v>44350</v>
      </c>
      <c r="AA593" s="3">
        <f t="shared" si="137"/>
        <v>6</v>
      </c>
      <c r="AB593" s="3">
        <f t="shared" si="138"/>
        <v>2021</v>
      </c>
      <c r="AC593" s="3">
        <f t="shared" si="139"/>
        <v>2025</v>
      </c>
      <c r="AD593" s="7">
        <f t="shared" ca="1" si="140"/>
        <v>3.3722222222222222</v>
      </c>
      <c r="AE593" s="7" t="str">
        <f t="shared" ca="1" si="147"/>
        <v>&lt; 4</v>
      </c>
      <c r="AF593" s="5">
        <v>36192</v>
      </c>
      <c r="AG593" s="8">
        <f t="shared" ca="1" si="141"/>
        <v>25.726027397260275</v>
      </c>
      <c r="AH593" s="7" t="str">
        <f t="shared" ca="1" si="142"/>
        <v>&gt;25&lt; 35</v>
      </c>
      <c r="AI593" s="9">
        <v>17349432</v>
      </c>
      <c r="AJ593" s="37" t="s">
        <v>179</v>
      </c>
      <c r="AK593" s="9">
        <v>14271702</v>
      </c>
      <c r="AL593" s="5">
        <v>42802</v>
      </c>
      <c r="AM593" s="3" t="s">
        <v>64</v>
      </c>
      <c r="AN593" s="3" t="s">
        <v>94</v>
      </c>
      <c r="AQ593" s="11">
        <v>3</v>
      </c>
      <c r="AR593" s="11">
        <v>3</v>
      </c>
      <c r="AS593" s="12">
        <f t="shared" si="143"/>
        <v>45445.75</v>
      </c>
      <c r="AT593" s="11" t="s">
        <v>135</v>
      </c>
      <c r="AU593" s="9">
        <v>3.3159999999999998</v>
      </c>
      <c r="AV593" s="14" t="s">
        <v>195</v>
      </c>
      <c r="AW593" s="15">
        <v>20600</v>
      </c>
      <c r="AX593" s="16" t="s">
        <v>2043</v>
      </c>
      <c r="AY593" s="14" t="s">
        <v>1919</v>
      </c>
      <c r="AZ593" s="11" t="s">
        <v>171</v>
      </c>
      <c r="BA593" s="17" t="str">
        <f t="shared" si="144"/>
        <v>17206000000296387752</v>
      </c>
      <c r="BB593" s="26">
        <f t="shared" si="148"/>
        <v>20</v>
      </c>
      <c r="BC593" s="19" t="s">
        <v>2044</v>
      </c>
      <c r="BD593" s="20" t="s">
        <v>388</v>
      </c>
      <c r="BF593" s="5"/>
      <c r="BG593" s="27">
        <v>23259234</v>
      </c>
      <c r="BH593" s="27">
        <v>52709005</v>
      </c>
      <c r="BI593" s="27"/>
      <c r="BJ593" t="s">
        <v>2045</v>
      </c>
      <c r="BK593" s="11" t="str">
        <f t="shared" si="145"/>
        <v>A-</v>
      </c>
      <c r="BL593" s="11" t="s">
        <v>473</v>
      </c>
    </row>
    <row r="594" spans="1:64" x14ac:dyDescent="0.25">
      <c r="A594" s="3" t="s">
        <v>74</v>
      </c>
      <c r="B594" s="4">
        <v>593</v>
      </c>
      <c r="C594" s="3" t="s">
        <v>57</v>
      </c>
      <c r="D594" s="3" t="s">
        <v>7210</v>
      </c>
      <c r="E594" s="3" t="s">
        <v>7780</v>
      </c>
      <c r="F594" s="3"/>
      <c r="G594" s="3"/>
      <c r="H594" s="74"/>
      <c r="I594" s="3"/>
      <c r="J594" s="3" t="s">
        <v>228</v>
      </c>
      <c r="K594" s="3" t="s">
        <v>123</v>
      </c>
      <c r="L594" s="3" t="s">
        <v>77</v>
      </c>
      <c r="M594" s="3" t="s">
        <v>132</v>
      </c>
      <c r="N594" s="5">
        <v>44350</v>
      </c>
      <c r="O594" t="str">
        <f t="shared" ca="1" si="149"/>
        <v/>
      </c>
      <c r="P594" s="3">
        <f t="shared" ca="1" si="146"/>
        <v>-1113</v>
      </c>
      <c r="Q594" s="5">
        <v>44434</v>
      </c>
      <c r="R594" s="3" t="s">
        <v>133</v>
      </c>
      <c r="S594" s="3"/>
      <c r="T594" s="6" t="s">
        <v>131</v>
      </c>
      <c r="U594" s="3" t="str">
        <f t="shared" si="136"/>
        <v>Contractuel</v>
      </c>
      <c r="V594" s="5">
        <v>44409</v>
      </c>
      <c r="W594" s="5">
        <v>44469</v>
      </c>
      <c r="X594" s="5"/>
      <c r="Y594" s="5"/>
      <c r="Z594" s="5">
        <v>44350</v>
      </c>
      <c r="AA594" s="3">
        <f t="shared" si="137"/>
        <v>6</v>
      </c>
      <c r="AB594" s="3">
        <f t="shared" si="138"/>
        <v>2021</v>
      </c>
      <c r="AC594" s="3">
        <f t="shared" si="139"/>
        <v>2025</v>
      </c>
      <c r="AD594" s="7">
        <f t="shared" ca="1" si="140"/>
        <v>3.3722222222222222</v>
      </c>
      <c r="AE594" s="7" t="str">
        <f t="shared" ca="1" si="147"/>
        <v>&lt; 4</v>
      </c>
      <c r="AF594" s="5">
        <v>36522</v>
      </c>
      <c r="AG594" s="8">
        <f t="shared" ca="1" si="141"/>
        <v>24.82191780821918</v>
      </c>
      <c r="AH594" s="7" t="str">
        <f t="shared" ca="1" si="142"/>
        <v>&lt; 25</v>
      </c>
      <c r="AI594" s="9">
        <v>17345368</v>
      </c>
      <c r="AJ594" s="10" t="s">
        <v>102</v>
      </c>
      <c r="AK594" s="9">
        <v>14271621</v>
      </c>
      <c r="AL594" s="5">
        <v>42793</v>
      </c>
      <c r="AM594" s="3" t="s">
        <v>64</v>
      </c>
      <c r="AN594" s="3" t="s">
        <v>94</v>
      </c>
      <c r="AQ594" s="11">
        <v>3</v>
      </c>
      <c r="AR594" s="11">
        <v>1</v>
      </c>
      <c r="AS594" s="12">
        <f t="shared" si="143"/>
        <v>44715.25</v>
      </c>
      <c r="AT594" s="11" t="s">
        <v>135</v>
      </c>
      <c r="AU594" s="9">
        <v>3.1930000000000001</v>
      </c>
      <c r="AV594" s="14">
        <v>17</v>
      </c>
      <c r="AW594" s="15">
        <v>20600</v>
      </c>
      <c r="AX594" s="16" t="s">
        <v>2046</v>
      </c>
      <c r="AY594" s="14">
        <v>84</v>
      </c>
      <c r="AZ594" s="11" t="s">
        <v>171</v>
      </c>
      <c r="BA594" s="17" t="str">
        <f t="shared" si="144"/>
        <v>17206000000264625684</v>
      </c>
      <c r="BB594" s="26">
        <f t="shared" si="148"/>
        <v>20</v>
      </c>
      <c r="BC594" s="19" t="s">
        <v>2044</v>
      </c>
      <c r="BD594" s="20" t="s">
        <v>388</v>
      </c>
      <c r="BF594" s="5"/>
      <c r="BG594" s="27">
        <v>46689931</v>
      </c>
      <c r="BH594" s="27">
        <v>27523788</v>
      </c>
      <c r="BI594" s="27"/>
      <c r="BJ594" t="s">
        <v>877</v>
      </c>
      <c r="BK594" s="11" t="str">
        <f t="shared" si="145"/>
        <v>B-</v>
      </c>
      <c r="BL594" s="11"/>
    </row>
    <row r="595" spans="1:64" x14ac:dyDescent="0.25">
      <c r="A595" s="3" t="s">
        <v>56</v>
      </c>
      <c r="B595" s="4">
        <v>594</v>
      </c>
      <c r="C595" s="3" t="s">
        <v>140</v>
      </c>
      <c r="D595" s="3" t="s">
        <v>7264</v>
      </c>
      <c r="E595" s="3" t="s">
        <v>7483</v>
      </c>
      <c r="F595" s="3"/>
      <c r="G595" s="3"/>
      <c r="H595" s="74"/>
      <c r="I595" s="3" t="s">
        <v>227</v>
      </c>
      <c r="J595" s="3" t="s">
        <v>228</v>
      </c>
      <c r="K595" s="3" t="s">
        <v>123</v>
      </c>
      <c r="L595" s="3" t="s">
        <v>77</v>
      </c>
      <c r="M595" s="3" t="s">
        <v>158</v>
      </c>
      <c r="N595" s="5">
        <v>44350</v>
      </c>
      <c r="O595" t="str">
        <f t="shared" ca="1" si="149"/>
        <v/>
      </c>
      <c r="P595" s="3">
        <f t="shared" ca="1" si="146"/>
        <v>-47</v>
      </c>
      <c r="Q595" s="5"/>
      <c r="R595" s="3"/>
      <c r="S595" s="3"/>
      <c r="T595" s="6" t="s">
        <v>131</v>
      </c>
      <c r="U595" s="3" t="str">
        <f t="shared" si="136"/>
        <v>Contractuel</v>
      </c>
      <c r="V595" s="5">
        <v>45444</v>
      </c>
      <c r="W595" s="5">
        <v>45535</v>
      </c>
      <c r="X595" s="5"/>
      <c r="Y595" s="5"/>
      <c r="Z595" s="5">
        <v>44350</v>
      </c>
      <c r="AA595" s="3">
        <f t="shared" si="137"/>
        <v>6</v>
      </c>
      <c r="AB595" s="3">
        <f t="shared" si="138"/>
        <v>2021</v>
      </c>
      <c r="AC595" s="3">
        <f t="shared" si="139"/>
        <v>2025</v>
      </c>
      <c r="AD595" s="7">
        <f t="shared" ca="1" si="140"/>
        <v>3.3722222222222222</v>
      </c>
      <c r="AE595" s="7" t="str">
        <f t="shared" ca="1" si="147"/>
        <v>&lt; 4</v>
      </c>
      <c r="AF595" s="5">
        <v>30045</v>
      </c>
      <c r="AG595" s="8">
        <f t="shared" ca="1" si="141"/>
        <v>42.56712328767123</v>
      </c>
      <c r="AH595" s="7" t="str">
        <f t="shared" ca="1" si="142"/>
        <v>&gt;35&lt; 45</v>
      </c>
      <c r="AI595" s="9">
        <v>12662692</v>
      </c>
      <c r="AJ595" s="10" t="s">
        <v>102</v>
      </c>
      <c r="AK595" s="9" t="s">
        <v>2047</v>
      </c>
      <c r="AL595" s="5">
        <v>36979</v>
      </c>
      <c r="AM595" s="3" t="s">
        <v>93</v>
      </c>
      <c r="AN595" s="3" t="s">
        <v>65</v>
      </c>
      <c r="AQ595">
        <v>3</v>
      </c>
      <c r="AR595" s="11">
        <v>3</v>
      </c>
      <c r="AS595" s="12">
        <f t="shared" si="143"/>
        <v>45445.75</v>
      </c>
      <c r="AT595" s="11" t="s">
        <v>135</v>
      </c>
      <c r="AU595" s="9">
        <v>3.3159999999999998</v>
      </c>
      <c r="AV595" s="14" t="s">
        <v>67</v>
      </c>
      <c r="AW595" s="15" t="s">
        <v>556</v>
      </c>
      <c r="AX595" s="16" t="s">
        <v>2048</v>
      </c>
      <c r="AY595" s="14" t="s">
        <v>729</v>
      </c>
      <c r="AZ595" s="11" t="s">
        <v>71</v>
      </c>
      <c r="BA595" s="17" t="str">
        <f t="shared" si="144"/>
        <v>08081023084000733881</v>
      </c>
      <c r="BB595" s="26">
        <f t="shared" si="148"/>
        <v>20</v>
      </c>
      <c r="BC595" s="19" t="s">
        <v>557</v>
      </c>
      <c r="BD595" s="20" t="s">
        <v>388</v>
      </c>
      <c r="BF595" s="5" t="s">
        <v>2049</v>
      </c>
      <c r="BG595" s="27">
        <v>54661475</v>
      </c>
      <c r="BH595" s="27">
        <v>53826139</v>
      </c>
      <c r="BI595" s="27"/>
      <c r="BJ595" t="s">
        <v>1435</v>
      </c>
      <c r="BK595" s="11" t="str">
        <f t="shared" si="145"/>
        <v>B-</v>
      </c>
      <c r="BL595" s="11" t="s">
        <v>245</v>
      </c>
    </row>
    <row r="596" spans="1:64" x14ac:dyDescent="0.25">
      <c r="A596" s="3" t="s">
        <v>74</v>
      </c>
      <c r="B596" s="4">
        <v>595</v>
      </c>
      <c r="C596" s="3" t="s">
        <v>140</v>
      </c>
      <c r="D596" s="3" t="s">
        <v>7183</v>
      </c>
      <c r="E596" s="3" t="s">
        <v>7524</v>
      </c>
      <c r="F596" s="3"/>
      <c r="G596" s="3"/>
      <c r="H596" s="74"/>
      <c r="I596" s="3"/>
      <c r="J596" s="3" t="s">
        <v>228</v>
      </c>
      <c r="K596" s="3" t="s">
        <v>123</v>
      </c>
      <c r="L596" s="3" t="s">
        <v>77</v>
      </c>
      <c r="M596" s="3" t="s">
        <v>158</v>
      </c>
      <c r="N596" s="5">
        <v>44351</v>
      </c>
      <c r="O596" t="str">
        <f t="shared" ca="1" si="149"/>
        <v/>
      </c>
      <c r="P596" s="3">
        <f t="shared" ca="1" si="146"/>
        <v>-990</v>
      </c>
      <c r="Q596" s="5">
        <v>44470</v>
      </c>
      <c r="R596" s="3" t="s">
        <v>133</v>
      </c>
      <c r="S596" s="3"/>
      <c r="T596" s="6" t="s">
        <v>131</v>
      </c>
      <c r="U596" s="3" t="str">
        <f t="shared" si="136"/>
        <v>Contractuel</v>
      </c>
      <c r="V596" s="5">
        <v>44531</v>
      </c>
      <c r="W596" s="5">
        <v>44592</v>
      </c>
      <c r="X596" s="5"/>
      <c r="Y596" s="5"/>
      <c r="Z596" s="5">
        <v>44351</v>
      </c>
      <c r="AA596" s="3">
        <f t="shared" si="137"/>
        <v>6</v>
      </c>
      <c r="AB596" s="3">
        <f t="shared" si="138"/>
        <v>2021</v>
      </c>
      <c r="AC596" s="3">
        <f t="shared" si="139"/>
        <v>2025</v>
      </c>
      <c r="AD596" s="7">
        <f t="shared" ca="1" si="140"/>
        <v>3.3694444444444445</v>
      </c>
      <c r="AE596" s="7" t="str">
        <f t="shared" ca="1" si="147"/>
        <v>&lt; 4</v>
      </c>
      <c r="AF596" s="5">
        <v>27758</v>
      </c>
      <c r="AG596" s="8">
        <f t="shared" ca="1" si="141"/>
        <v>48.832876712328769</v>
      </c>
      <c r="AH596" s="7" t="str">
        <f t="shared" ca="1" si="142"/>
        <v>&gt;45&lt; 55</v>
      </c>
      <c r="AI596" s="9">
        <v>12289676</v>
      </c>
      <c r="AJ596" s="10" t="s">
        <v>67</v>
      </c>
      <c r="AK596" s="9" t="s">
        <v>2050</v>
      </c>
      <c r="AL596" s="5">
        <v>37200</v>
      </c>
      <c r="AM596" s="3" t="s">
        <v>93</v>
      </c>
      <c r="AN596" s="3" t="s">
        <v>65</v>
      </c>
      <c r="AQ596" s="11">
        <v>3</v>
      </c>
      <c r="AR596" s="11">
        <v>1</v>
      </c>
      <c r="AS596" s="12">
        <f t="shared" si="143"/>
        <v>44716.25</v>
      </c>
      <c r="AT596" s="11" t="s">
        <v>135</v>
      </c>
      <c r="AU596" s="9">
        <v>3.1930000000000001</v>
      </c>
      <c r="AV596" s="14" t="s">
        <v>126</v>
      </c>
      <c r="AW596" s="15" t="s">
        <v>1278</v>
      </c>
      <c r="AX596" s="16" t="s">
        <v>2051</v>
      </c>
      <c r="AY596" s="14" t="s">
        <v>1706</v>
      </c>
      <c r="AZ596" s="11" t="s">
        <v>145</v>
      </c>
      <c r="BA596" s="17" t="str">
        <f t="shared" si="144"/>
        <v>07503007312164610868</v>
      </c>
      <c r="BB596" s="26">
        <f t="shared" si="148"/>
        <v>20</v>
      </c>
      <c r="BC596" s="19" t="s">
        <v>2052</v>
      </c>
      <c r="BD596" s="20" t="s">
        <v>233</v>
      </c>
      <c r="BF596" s="5">
        <v>14</v>
      </c>
      <c r="BG596" s="27">
        <v>55999225</v>
      </c>
      <c r="BH596" s="27">
        <v>54447603</v>
      </c>
      <c r="BI596" s="27"/>
      <c r="BJ596" t="s">
        <v>477</v>
      </c>
      <c r="BK596" s="11" t="str">
        <f t="shared" si="145"/>
        <v>B-</v>
      </c>
      <c r="BL596" s="11"/>
    </row>
    <row r="597" spans="1:64" x14ac:dyDescent="0.25">
      <c r="A597" s="3" t="s">
        <v>74</v>
      </c>
      <c r="B597" s="4">
        <v>596</v>
      </c>
      <c r="C597" s="3" t="s">
        <v>57</v>
      </c>
      <c r="D597" s="3" t="s">
        <v>7234</v>
      </c>
      <c r="E597" s="3" t="s">
        <v>7781</v>
      </c>
      <c r="F597" s="3"/>
      <c r="G597" s="3"/>
      <c r="H597" s="74"/>
      <c r="I597" s="3"/>
      <c r="J597" s="3" t="s">
        <v>228</v>
      </c>
      <c r="K597" s="3" t="s">
        <v>123</v>
      </c>
      <c r="L597" s="3" t="s">
        <v>77</v>
      </c>
      <c r="M597" s="3" t="s">
        <v>132</v>
      </c>
      <c r="N597" s="5">
        <v>44352</v>
      </c>
      <c r="O597" t="str">
        <f t="shared" ca="1" si="149"/>
        <v/>
      </c>
      <c r="P597" s="3">
        <f t="shared" ca="1" si="146"/>
        <v>-1113</v>
      </c>
      <c r="Q597" s="5">
        <v>44434</v>
      </c>
      <c r="R597" s="3" t="s">
        <v>90</v>
      </c>
      <c r="S597" s="3"/>
      <c r="T597" s="6" t="s">
        <v>131</v>
      </c>
      <c r="U597" s="3" t="str">
        <f t="shared" si="136"/>
        <v>Contractuel</v>
      </c>
      <c r="V597" s="5">
        <v>44409</v>
      </c>
      <c r="W597" s="5">
        <v>44469</v>
      </c>
      <c r="X597" s="5"/>
      <c r="Y597" s="5"/>
      <c r="Z597" s="5">
        <v>44352</v>
      </c>
      <c r="AA597" s="3">
        <f t="shared" si="137"/>
        <v>6</v>
      </c>
      <c r="AB597" s="3">
        <f t="shared" si="138"/>
        <v>2021</v>
      </c>
      <c r="AC597" s="3">
        <f t="shared" si="139"/>
        <v>2025</v>
      </c>
      <c r="AD597" s="7">
        <f t="shared" ca="1" si="140"/>
        <v>3.3666666666666667</v>
      </c>
      <c r="AE597" s="7" t="str">
        <f t="shared" ca="1" si="147"/>
        <v>&lt; 4</v>
      </c>
      <c r="AF597" s="5">
        <v>35260</v>
      </c>
      <c r="AG597" s="8">
        <f t="shared" ca="1" si="141"/>
        <v>28.279452054794522</v>
      </c>
      <c r="AH597" s="7" t="str">
        <f t="shared" ca="1" si="142"/>
        <v>&gt;25&lt; 35</v>
      </c>
      <c r="AI597" s="9"/>
      <c r="AJ597" s="10"/>
      <c r="AK597" s="9">
        <v>14261526</v>
      </c>
      <c r="AL597" s="5">
        <v>43096</v>
      </c>
      <c r="AM597" s="3" t="s">
        <v>64</v>
      </c>
      <c r="AN597" s="3" t="s">
        <v>94</v>
      </c>
      <c r="AQ597" s="11">
        <v>3</v>
      </c>
      <c r="AR597" s="11">
        <v>1</v>
      </c>
      <c r="AS597" s="12">
        <f t="shared" si="143"/>
        <v>44717.25</v>
      </c>
      <c r="AT597" s="11" t="s">
        <v>135</v>
      </c>
      <c r="AU597" s="9">
        <v>3.1930000000000001</v>
      </c>
      <c r="AV597" s="14">
        <v>17</v>
      </c>
      <c r="AW597" s="15">
        <v>20600</v>
      </c>
      <c r="AX597" s="16" t="s">
        <v>2053</v>
      </c>
      <c r="AY597" s="14">
        <v>40</v>
      </c>
      <c r="AZ597" s="11" t="s">
        <v>171</v>
      </c>
      <c r="BA597" s="17" t="str">
        <f t="shared" si="144"/>
        <v>17206000000254047640</v>
      </c>
      <c r="BB597" s="26">
        <f t="shared" si="148"/>
        <v>20</v>
      </c>
      <c r="BC597" s="19" t="s">
        <v>2044</v>
      </c>
      <c r="BD597" s="20" t="s">
        <v>388</v>
      </c>
      <c r="BF597" s="5"/>
      <c r="BG597" s="27">
        <v>28783589</v>
      </c>
      <c r="BH597" s="27">
        <v>20792742</v>
      </c>
      <c r="BI597" s="27"/>
      <c r="BJ597" t="s">
        <v>877</v>
      </c>
      <c r="BK597" s="11" t="str">
        <f t="shared" si="145"/>
        <v>B-</v>
      </c>
      <c r="BL597" s="11"/>
    </row>
    <row r="598" spans="1:64" x14ac:dyDescent="0.25">
      <c r="A598" s="3" t="s">
        <v>74</v>
      </c>
      <c r="B598" s="4">
        <v>597</v>
      </c>
      <c r="C598" s="3" t="s">
        <v>57</v>
      </c>
      <c r="D598" s="3" t="s">
        <v>7291</v>
      </c>
      <c r="E598" s="3" t="s">
        <v>7383</v>
      </c>
      <c r="F598" s="3"/>
      <c r="G598" s="3"/>
      <c r="H598" s="74"/>
      <c r="I598" s="3"/>
      <c r="J598" s="3" t="s">
        <v>228</v>
      </c>
      <c r="K598" s="3" t="s">
        <v>123</v>
      </c>
      <c r="L598" s="3" t="s">
        <v>77</v>
      </c>
      <c r="M598" s="3" t="s">
        <v>132</v>
      </c>
      <c r="N598" s="5">
        <v>44352</v>
      </c>
      <c r="O598" t="str">
        <f t="shared" ca="1" si="149"/>
        <v/>
      </c>
      <c r="P598" s="3">
        <f t="shared" ca="1" si="146"/>
        <v>-1174</v>
      </c>
      <c r="Q598" s="5">
        <v>44392</v>
      </c>
      <c r="R598" s="3" t="s">
        <v>133</v>
      </c>
      <c r="S598" s="3"/>
      <c r="T598" s="6" t="s">
        <v>131</v>
      </c>
      <c r="U598" s="3" t="str">
        <f t="shared" si="136"/>
        <v>Contractuel</v>
      </c>
      <c r="V598" s="5">
        <v>44378</v>
      </c>
      <c r="W598" s="5">
        <v>44408</v>
      </c>
      <c r="X598" s="5"/>
      <c r="Y598" s="5"/>
      <c r="Z598" s="5">
        <v>44352</v>
      </c>
      <c r="AA598" s="3">
        <f t="shared" si="137"/>
        <v>6</v>
      </c>
      <c r="AB598" s="3">
        <f t="shared" si="138"/>
        <v>2021</v>
      </c>
      <c r="AC598" s="3">
        <f t="shared" si="139"/>
        <v>2025</v>
      </c>
      <c r="AD598" s="7">
        <f t="shared" ca="1" si="140"/>
        <v>3.3666666666666667</v>
      </c>
      <c r="AE598" s="7" t="str">
        <f t="shared" ca="1" si="147"/>
        <v>&lt; 4</v>
      </c>
      <c r="AF598" s="5">
        <v>35356</v>
      </c>
      <c r="AG598" s="8">
        <f t="shared" ca="1" si="141"/>
        <v>28.016438356164382</v>
      </c>
      <c r="AH598" s="7" t="str">
        <f t="shared" ca="1" si="142"/>
        <v>&gt;25&lt; 35</v>
      </c>
      <c r="AI598" s="9"/>
      <c r="AJ598" s="10"/>
      <c r="AK598" s="9">
        <v>14262097</v>
      </c>
      <c r="AL598" s="5">
        <v>42061</v>
      </c>
      <c r="AM598" s="3" t="s">
        <v>64</v>
      </c>
      <c r="AN598" s="3" t="s">
        <v>94</v>
      </c>
      <c r="AQ598" s="11">
        <v>3</v>
      </c>
      <c r="AR598" s="11">
        <v>1</v>
      </c>
      <c r="AS598" s="12">
        <f t="shared" si="143"/>
        <v>44717.25</v>
      </c>
      <c r="AT598" s="11" t="s">
        <v>135</v>
      </c>
      <c r="AU598" s="9">
        <v>3.1930000000000001</v>
      </c>
      <c r="AV598" s="14">
        <v>17</v>
      </c>
      <c r="AW598" s="15">
        <v>20600</v>
      </c>
      <c r="AX598" s="16" t="s">
        <v>2054</v>
      </c>
      <c r="AY598" s="14">
        <v>48</v>
      </c>
      <c r="AZ598" s="11" t="s">
        <v>171</v>
      </c>
      <c r="BA598" s="17" t="str">
        <f t="shared" si="144"/>
        <v>17206000000303533548</v>
      </c>
      <c r="BB598" s="26">
        <f t="shared" si="148"/>
        <v>20</v>
      </c>
      <c r="BC598" s="19" t="s">
        <v>2044</v>
      </c>
      <c r="BD598" s="20" t="s">
        <v>388</v>
      </c>
      <c r="BF598" s="5"/>
      <c r="BG598" s="27">
        <v>20119231</v>
      </c>
      <c r="BH598" s="27">
        <v>22315068</v>
      </c>
      <c r="BI598" s="27"/>
      <c r="BJ598" t="s">
        <v>877</v>
      </c>
      <c r="BK598" s="11" t="str">
        <f t="shared" si="145"/>
        <v>B-</v>
      </c>
      <c r="BL598" s="11"/>
    </row>
    <row r="599" spans="1:64" x14ac:dyDescent="0.25">
      <c r="A599" s="3" t="s">
        <v>56</v>
      </c>
      <c r="B599" s="4">
        <v>598</v>
      </c>
      <c r="C599" s="3" t="s">
        <v>140</v>
      </c>
      <c r="D599" s="3" t="s">
        <v>7782</v>
      </c>
      <c r="E599" s="3" t="s">
        <v>7186</v>
      </c>
      <c r="F599" s="3"/>
      <c r="G599" s="3"/>
      <c r="H599" s="74"/>
      <c r="I599" s="3" t="s">
        <v>487</v>
      </c>
      <c r="J599" s="3" t="s">
        <v>228</v>
      </c>
      <c r="K599" s="3" t="s">
        <v>123</v>
      </c>
      <c r="L599" s="3" t="s">
        <v>77</v>
      </c>
      <c r="M599" s="3" t="s">
        <v>158</v>
      </c>
      <c r="N599" s="5">
        <v>44354</v>
      </c>
      <c r="O599" t="str">
        <f t="shared" ca="1" si="149"/>
        <v/>
      </c>
      <c r="P599" s="3">
        <f t="shared" ca="1" si="146"/>
        <v>-47</v>
      </c>
      <c r="Q599" s="5"/>
      <c r="R599" s="3"/>
      <c r="S599" s="3"/>
      <c r="T599" s="6" t="s">
        <v>131</v>
      </c>
      <c r="U599" s="3" t="str">
        <f t="shared" si="136"/>
        <v>Contractuel</v>
      </c>
      <c r="V599" s="5">
        <v>45444</v>
      </c>
      <c r="W599" s="5">
        <v>45535</v>
      </c>
      <c r="X599" s="5"/>
      <c r="Y599" s="5"/>
      <c r="Z599" s="5">
        <v>44354</v>
      </c>
      <c r="AA599" s="3">
        <f t="shared" si="137"/>
        <v>6</v>
      </c>
      <c r="AB599" s="3">
        <f t="shared" si="138"/>
        <v>2021</v>
      </c>
      <c r="AC599" s="3">
        <f t="shared" si="139"/>
        <v>2025</v>
      </c>
      <c r="AD599" s="7">
        <f t="shared" ca="1" si="140"/>
        <v>3.3611111111111112</v>
      </c>
      <c r="AE599" s="7" t="str">
        <f t="shared" ca="1" si="147"/>
        <v>&lt; 4</v>
      </c>
      <c r="AF599" s="5">
        <v>31828</v>
      </c>
      <c r="AG599" s="8">
        <f t="shared" ca="1" si="141"/>
        <v>37.682191780821917</v>
      </c>
      <c r="AH599" s="7" t="str">
        <f t="shared" ca="1" si="142"/>
        <v>&gt;35&lt; 45</v>
      </c>
      <c r="AI599" s="9">
        <v>12708991</v>
      </c>
      <c r="AJ599" s="10" t="s">
        <v>91</v>
      </c>
      <c r="AK599" s="9" t="s">
        <v>2055</v>
      </c>
      <c r="AL599" s="5">
        <v>37879</v>
      </c>
      <c r="AM599" s="3" t="s">
        <v>93</v>
      </c>
      <c r="AN599" s="3" t="s">
        <v>65</v>
      </c>
      <c r="AO599">
        <v>2</v>
      </c>
      <c r="AQ599">
        <v>3</v>
      </c>
      <c r="AR599" s="11">
        <v>3</v>
      </c>
      <c r="AS599" s="12">
        <f t="shared" si="143"/>
        <v>45449.75</v>
      </c>
      <c r="AT599" s="11" t="s">
        <v>135</v>
      </c>
      <c r="AU599" s="9">
        <v>3.3159999999999998</v>
      </c>
      <c r="AV599" s="14">
        <v>14</v>
      </c>
      <c r="AW599" s="15" t="s">
        <v>2056</v>
      </c>
      <c r="AX599" s="16">
        <v>51007030090</v>
      </c>
      <c r="AY599" s="14">
        <v>55</v>
      </c>
      <c r="AZ599" s="11" t="s">
        <v>2057</v>
      </c>
      <c r="BA599" s="17" t="str">
        <f t="shared" si="144"/>
        <v>14045045100703009055</v>
      </c>
      <c r="BB599" s="26">
        <f t="shared" si="148"/>
        <v>20</v>
      </c>
      <c r="BC599" s="19" t="s">
        <v>2058</v>
      </c>
      <c r="BD599" s="20"/>
      <c r="BE599">
        <v>2011</v>
      </c>
      <c r="BF599" s="5">
        <v>45006</v>
      </c>
      <c r="BG599" s="27">
        <v>99557106</v>
      </c>
      <c r="BH599" s="27">
        <v>23511026</v>
      </c>
      <c r="BI599" s="27"/>
      <c r="BJ599" t="s">
        <v>828</v>
      </c>
      <c r="BK599" s="11" t="str">
        <f t="shared" si="145"/>
        <v>B-</v>
      </c>
      <c r="BL599" s="11" t="s">
        <v>245</v>
      </c>
    </row>
    <row r="600" spans="1:64" x14ac:dyDescent="0.25">
      <c r="A600" s="3" t="s">
        <v>74</v>
      </c>
      <c r="B600" s="4">
        <v>599</v>
      </c>
      <c r="C600" s="3" t="s">
        <v>57</v>
      </c>
      <c r="D600" s="3" t="s">
        <v>7783</v>
      </c>
      <c r="E600" s="3" t="s">
        <v>7677</v>
      </c>
      <c r="F600" s="3"/>
      <c r="G600" s="3"/>
      <c r="H600" s="74"/>
      <c r="I600" s="3"/>
      <c r="J600" s="3" t="s">
        <v>157</v>
      </c>
      <c r="K600" s="3" t="s">
        <v>76</v>
      </c>
      <c r="L600" s="3" t="s">
        <v>77</v>
      </c>
      <c r="M600" s="3" t="s">
        <v>426</v>
      </c>
      <c r="N600" s="5">
        <v>44355</v>
      </c>
      <c r="O600" t="str">
        <f t="shared" ca="1" si="149"/>
        <v/>
      </c>
      <c r="P600" s="3" t="str">
        <f t="shared" ca="1" si="146"/>
        <v/>
      </c>
      <c r="Q600" s="5">
        <v>44403</v>
      </c>
      <c r="R600" s="3" t="s">
        <v>133</v>
      </c>
      <c r="S600" s="3"/>
      <c r="T600" s="6" t="s">
        <v>317</v>
      </c>
      <c r="U600" s="3" t="str">
        <f t="shared" si="136"/>
        <v>Contractuel</v>
      </c>
      <c r="V600" s="5"/>
      <c r="W600" s="5"/>
      <c r="X600" s="5"/>
      <c r="Y600" s="5"/>
      <c r="Z600" s="5"/>
      <c r="AA600" s="3">
        <f t="shared" si="137"/>
        <v>6</v>
      </c>
      <c r="AB600" s="3">
        <f t="shared" si="138"/>
        <v>2021</v>
      </c>
      <c r="AC600" s="3">
        <f t="shared" si="139"/>
        <v>2025</v>
      </c>
      <c r="AD600" s="7">
        <f t="shared" ca="1" si="140"/>
        <v>3.3583333333333334</v>
      </c>
      <c r="AE600" s="7" t="str">
        <f t="shared" ca="1" si="147"/>
        <v>&lt; 4</v>
      </c>
      <c r="AF600" s="5">
        <v>36458</v>
      </c>
      <c r="AG600" s="8">
        <f t="shared" ca="1" si="141"/>
        <v>24.997260273972604</v>
      </c>
      <c r="AH600" s="7" t="str">
        <f t="shared" ca="1" si="142"/>
        <v>&lt; 25</v>
      </c>
      <c r="AI600" s="9"/>
      <c r="AJ600" s="10"/>
      <c r="AK600" s="9">
        <v>11665292</v>
      </c>
      <c r="AL600" s="5">
        <v>43371</v>
      </c>
      <c r="AM600" s="3" t="s">
        <v>64</v>
      </c>
      <c r="AN600" s="3" t="s">
        <v>94</v>
      </c>
      <c r="AQ600" s="11">
        <v>3</v>
      </c>
      <c r="AR600" s="11">
        <v>1</v>
      </c>
      <c r="AS600" s="12">
        <f t="shared" si="143"/>
        <v>44720.25</v>
      </c>
      <c r="AT600" s="11" t="s">
        <v>135</v>
      </c>
      <c r="AU600" s="9">
        <v>2.1629999999999998</v>
      </c>
      <c r="AV600" s="14">
        <v>20</v>
      </c>
      <c r="AW600" s="15" t="s">
        <v>2059</v>
      </c>
      <c r="AX600" s="16">
        <v>22200450805</v>
      </c>
      <c r="AY600" s="14">
        <v>59</v>
      </c>
      <c r="AZ600" s="11" t="s">
        <v>645</v>
      </c>
      <c r="BA600" s="17" t="str">
        <f t="shared" si="144"/>
        <v>20004042220045080559</v>
      </c>
      <c r="BB600" s="26">
        <f t="shared" si="148"/>
        <v>20</v>
      </c>
      <c r="BC600" s="19" t="s">
        <v>2060</v>
      </c>
      <c r="BD600" s="20" t="s">
        <v>100</v>
      </c>
      <c r="BF600" s="5"/>
      <c r="BG600" s="27">
        <v>50322539</v>
      </c>
      <c r="BH600" s="27"/>
      <c r="BI600" s="27"/>
      <c r="BJ600" t="s">
        <v>233</v>
      </c>
      <c r="BK600" s="11" t="str">
        <f t="shared" si="145"/>
        <v>A-</v>
      </c>
      <c r="BL600" s="11"/>
    </row>
    <row r="601" spans="1:64" x14ac:dyDescent="0.25">
      <c r="A601" s="3" t="s">
        <v>56</v>
      </c>
      <c r="B601" s="4">
        <v>600</v>
      </c>
      <c r="C601" s="3" t="s">
        <v>140</v>
      </c>
      <c r="D601" s="3" t="s">
        <v>7307</v>
      </c>
      <c r="E601" s="3" t="s">
        <v>7197</v>
      </c>
      <c r="F601" s="3"/>
      <c r="G601" s="3"/>
      <c r="H601" s="74"/>
      <c r="I601" s="3" t="s">
        <v>156</v>
      </c>
      <c r="J601" s="3" t="s">
        <v>157</v>
      </c>
      <c r="K601" s="3" t="s">
        <v>123</v>
      </c>
      <c r="L601" s="3" t="s">
        <v>77</v>
      </c>
      <c r="M601" s="3" t="s">
        <v>158</v>
      </c>
      <c r="N601" s="5">
        <v>44355</v>
      </c>
      <c r="O601" t="str">
        <f t="shared" ca="1" si="149"/>
        <v/>
      </c>
      <c r="P601" s="3">
        <f t="shared" ca="1" si="146"/>
        <v>-47</v>
      </c>
      <c r="Q601" s="5"/>
      <c r="R601" s="3"/>
      <c r="S601" s="3"/>
      <c r="T601" s="6" t="s">
        <v>131</v>
      </c>
      <c r="U601" s="3" t="str">
        <f t="shared" si="136"/>
        <v>Contractuel</v>
      </c>
      <c r="V601" s="5">
        <v>45444</v>
      </c>
      <c r="W601" s="5">
        <v>45535</v>
      </c>
      <c r="X601" s="5"/>
      <c r="Y601" s="5"/>
      <c r="Z601" s="5">
        <v>44355</v>
      </c>
      <c r="AA601" s="3">
        <f t="shared" si="137"/>
        <v>6</v>
      </c>
      <c r="AB601" s="3">
        <f t="shared" si="138"/>
        <v>2021</v>
      </c>
      <c r="AC601" s="3">
        <f t="shared" si="139"/>
        <v>2025</v>
      </c>
      <c r="AD601" s="7">
        <f t="shared" ca="1" si="140"/>
        <v>3.3583333333333334</v>
      </c>
      <c r="AE601" s="7" t="str">
        <f t="shared" ca="1" si="147"/>
        <v>&lt; 4</v>
      </c>
      <c r="AF601" s="5">
        <v>32386</v>
      </c>
      <c r="AG601" s="8">
        <f t="shared" ca="1" si="141"/>
        <v>36.153424657534245</v>
      </c>
      <c r="AH601" s="7" t="str">
        <f t="shared" ca="1" si="142"/>
        <v>&gt;35&lt; 45</v>
      </c>
      <c r="AI601" s="9">
        <v>16069072</v>
      </c>
      <c r="AJ601" s="37" t="s">
        <v>179</v>
      </c>
      <c r="AK601" s="9" t="s">
        <v>772</v>
      </c>
      <c r="AL601" s="5">
        <v>39031</v>
      </c>
      <c r="AM601" s="3" t="s">
        <v>93</v>
      </c>
      <c r="AN601" s="3" t="s">
        <v>65</v>
      </c>
      <c r="AO601">
        <v>2</v>
      </c>
      <c r="AQ601">
        <v>3</v>
      </c>
      <c r="AR601" s="11">
        <v>3</v>
      </c>
      <c r="AS601" s="12">
        <f t="shared" si="143"/>
        <v>45450.75</v>
      </c>
      <c r="AT601" s="11" t="s">
        <v>135</v>
      </c>
      <c r="AU601" s="9">
        <v>3.3159999999999998</v>
      </c>
      <c r="AV601" s="14" t="s">
        <v>79</v>
      </c>
      <c r="AW601" s="15" t="s">
        <v>2061</v>
      </c>
      <c r="AX601" s="16" t="s">
        <v>2062</v>
      </c>
      <c r="AY601" s="14" t="s">
        <v>91</v>
      </c>
      <c r="AZ601" s="11" t="s">
        <v>128</v>
      </c>
      <c r="BA601" s="17" t="str">
        <f t="shared" si="144"/>
        <v>04112089005818630505</v>
      </c>
      <c r="BB601" s="26">
        <f t="shared" si="148"/>
        <v>20</v>
      </c>
      <c r="BC601" s="19" t="s">
        <v>774</v>
      </c>
      <c r="BD601" s="20" t="s">
        <v>452</v>
      </c>
      <c r="BE601">
        <v>2021</v>
      </c>
      <c r="BF601" s="5">
        <v>45117</v>
      </c>
      <c r="BG601" s="27">
        <v>29202584</v>
      </c>
      <c r="BH601" s="27">
        <v>23013589</v>
      </c>
      <c r="BI601" s="27"/>
      <c r="BJ601" t="s">
        <v>300</v>
      </c>
      <c r="BK601" s="11" t="str">
        <f t="shared" si="145"/>
        <v>A-</v>
      </c>
      <c r="BL601" s="11" t="s">
        <v>235</v>
      </c>
    </row>
    <row r="602" spans="1:64" x14ac:dyDescent="0.25">
      <c r="A602" s="3" t="s">
        <v>74</v>
      </c>
      <c r="B602" s="4">
        <v>601</v>
      </c>
      <c r="C602" s="3" t="s">
        <v>57</v>
      </c>
      <c r="D602" s="3" t="s">
        <v>7784</v>
      </c>
      <c r="E602" s="3" t="s">
        <v>8713</v>
      </c>
      <c r="F602" s="3"/>
      <c r="G602" s="3"/>
      <c r="H602" s="74"/>
      <c r="I602" s="3"/>
      <c r="J602" s="3" t="s">
        <v>228</v>
      </c>
      <c r="K602" s="3" t="s">
        <v>76</v>
      </c>
      <c r="L602" s="3" t="s">
        <v>77</v>
      </c>
      <c r="M602" s="3" t="s">
        <v>426</v>
      </c>
      <c r="N602" s="5">
        <v>44356</v>
      </c>
      <c r="P602" s="3" t="str">
        <f t="shared" ca="1" si="146"/>
        <v/>
      </c>
      <c r="Q602" s="5">
        <v>44362</v>
      </c>
      <c r="R602" s="3" t="s">
        <v>133</v>
      </c>
      <c r="S602" s="3"/>
      <c r="T602" s="6" t="s">
        <v>317</v>
      </c>
      <c r="U602" s="3" t="str">
        <f t="shared" si="136"/>
        <v>Contractuel</v>
      </c>
      <c r="V602" s="5"/>
      <c r="W602" s="5"/>
      <c r="X602" s="5">
        <v>44356</v>
      </c>
      <c r="Y602" s="5">
        <v>44720</v>
      </c>
      <c r="Z602" s="5"/>
      <c r="AA602" s="3">
        <f t="shared" si="137"/>
        <v>6</v>
      </c>
      <c r="AB602" s="3">
        <f t="shared" si="138"/>
        <v>2021</v>
      </c>
      <c r="AC602" s="3">
        <f t="shared" si="139"/>
        <v>2025</v>
      </c>
      <c r="AD602" s="7">
        <f t="shared" ca="1" si="140"/>
        <v>3.3555555555555556</v>
      </c>
      <c r="AE602" s="7" t="str">
        <f t="shared" ca="1" si="147"/>
        <v>&lt; 4</v>
      </c>
      <c r="AF602" s="5">
        <v>36983</v>
      </c>
      <c r="AG602" s="8">
        <f t="shared" ca="1" si="141"/>
        <v>23.55890410958904</v>
      </c>
      <c r="AH602" s="7" t="str">
        <f t="shared" ca="1" si="142"/>
        <v>&lt; 25</v>
      </c>
      <c r="AI602" s="9"/>
      <c r="AJ602" s="10"/>
      <c r="AK602" s="9">
        <v>11668977</v>
      </c>
      <c r="AL602" s="5">
        <v>43514</v>
      </c>
      <c r="AM602" s="3" t="s">
        <v>64</v>
      </c>
      <c r="AN602" s="3" t="s">
        <v>94</v>
      </c>
      <c r="AQ602" s="11">
        <v>3</v>
      </c>
      <c r="AR602" s="11">
        <v>1</v>
      </c>
      <c r="AS602" s="12">
        <f t="shared" si="143"/>
        <v>44721.25</v>
      </c>
      <c r="AT602" s="11" t="s">
        <v>135</v>
      </c>
      <c r="AU602" s="9">
        <v>2.1629999999999998</v>
      </c>
      <c r="AV602" s="14" t="s">
        <v>126</v>
      </c>
      <c r="AW602" s="15" t="s">
        <v>275</v>
      </c>
      <c r="AX602" s="16">
        <v>38105540528</v>
      </c>
      <c r="AY602" s="14">
        <v>30</v>
      </c>
      <c r="AZ602" s="11" t="s">
        <v>145</v>
      </c>
      <c r="BA602" s="17" t="str">
        <f t="shared" si="144"/>
        <v>07080013810554052830</v>
      </c>
      <c r="BB602" s="26">
        <f t="shared" si="148"/>
        <v>20</v>
      </c>
      <c r="BC602" s="19" t="s">
        <v>2063</v>
      </c>
      <c r="BD602" s="20" t="s">
        <v>1677</v>
      </c>
      <c r="BF602" s="5"/>
      <c r="BG602" s="27">
        <v>29763330</v>
      </c>
      <c r="BH602" s="27">
        <v>21027967</v>
      </c>
      <c r="BI602" s="27"/>
      <c r="BJ602" t="s">
        <v>1001</v>
      </c>
      <c r="BK602" s="11" t="str">
        <f t="shared" si="145"/>
        <v>B-</v>
      </c>
      <c r="BL602" s="11"/>
    </row>
    <row r="603" spans="1:64" x14ac:dyDescent="0.25">
      <c r="A603" s="3" t="s">
        <v>74</v>
      </c>
      <c r="B603" s="4">
        <v>602</v>
      </c>
      <c r="C603" s="3" t="s">
        <v>87</v>
      </c>
      <c r="D603" s="3" t="s">
        <v>7576</v>
      </c>
      <c r="E603" s="3" t="s">
        <v>7311</v>
      </c>
      <c r="F603" s="3"/>
      <c r="G603" s="3"/>
      <c r="H603" s="74"/>
      <c r="I603" s="3"/>
      <c r="J603" s="3" t="s">
        <v>157</v>
      </c>
      <c r="K603" s="3" t="s">
        <v>123</v>
      </c>
      <c r="L603" s="3" t="s">
        <v>77</v>
      </c>
      <c r="M603" s="3" t="s">
        <v>158</v>
      </c>
      <c r="N603" s="5">
        <v>44361</v>
      </c>
      <c r="O603" t="str">
        <f t="shared" ref="O603:O625" ca="1" si="150">IF(AD603&gt;=4,IF(T603="CDD","OK",""),"")</f>
        <v/>
      </c>
      <c r="P603" s="3">
        <f t="shared" ca="1" si="146"/>
        <v>-1052</v>
      </c>
      <c r="Q603" s="5">
        <v>44508</v>
      </c>
      <c r="R603" s="3" t="s">
        <v>133</v>
      </c>
      <c r="S603" s="3"/>
      <c r="T603" s="6" t="s">
        <v>131</v>
      </c>
      <c r="U603" s="3" t="str">
        <f t="shared" si="136"/>
        <v>Contractuel</v>
      </c>
      <c r="V603" s="5">
        <v>44470</v>
      </c>
      <c r="W603" s="5">
        <v>44530</v>
      </c>
      <c r="X603" s="5"/>
      <c r="Y603" s="5"/>
      <c r="Z603" s="5">
        <v>44361</v>
      </c>
      <c r="AA603" s="3">
        <f t="shared" si="137"/>
        <v>6</v>
      </c>
      <c r="AB603" s="3">
        <f t="shared" si="138"/>
        <v>2021</v>
      </c>
      <c r="AC603" s="3">
        <f t="shared" si="139"/>
        <v>2025</v>
      </c>
      <c r="AD603" s="7">
        <f t="shared" ca="1" si="140"/>
        <v>3.3416666666666668</v>
      </c>
      <c r="AE603" s="7" t="str">
        <f t="shared" ca="1" si="147"/>
        <v>&lt; 4</v>
      </c>
      <c r="AF603" s="5">
        <v>33867</v>
      </c>
      <c r="AG603" s="8">
        <f t="shared" ca="1" si="141"/>
        <v>32.095890410958901</v>
      </c>
      <c r="AH603" s="7" t="str">
        <f t="shared" ca="1" si="142"/>
        <v>&gt;25&lt; 35</v>
      </c>
      <c r="AI603" s="9">
        <v>17021028</v>
      </c>
      <c r="AJ603" s="10" t="s">
        <v>91</v>
      </c>
      <c r="AK603" s="9" t="s">
        <v>2064</v>
      </c>
      <c r="AL603" s="5">
        <v>40266</v>
      </c>
      <c r="AM603" s="3" t="s">
        <v>93</v>
      </c>
      <c r="AN603" s="3" t="s">
        <v>94</v>
      </c>
      <c r="AQ603" s="11">
        <v>3</v>
      </c>
      <c r="AR603" s="11">
        <v>1</v>
      </c>
      <c r="AS603" s="12">
        <f t="shared" si="143"/>
        <v>44726.25</v>
      </c>
      <c r="AT603" s="11" t="s">
        <v>135</v>
      </c>
      <c r="AU603" s="9">
        <v>3.1930000000000001</v>
      </c>
      <c r="AV603" s="14">
        <v>47</v>
      </c>
      <c r="AW603" s="15" t="s">
        <v>247</v>
      </c>
      <c r="AX603" s="16" t="s">
        <v>2065</v>
      </c>
      <c r="AY603" s="14" t="s">
        <v>126</v>
      </c>
      <c r="AZ603" s="11" t="s">
        <v>249</v>
      </c>
      <c r="BA603" s="17" t="str">
        <f t="shared" si="144"/>
        <v>47010000000006215007</v>
      </c>
      <c r="BB603" s="26">
        <f t="shared" si="148"/>
        <v>20</v>
      </c>
      <c r="BC603" s="19" t="s">
        <v>2066</v>
      </c>
      <c r="BD603" s="20" t="s">
        <v>73</v>
      </c>
      <c r="BF603" s="5"/>
      <c r="BG603" s="27">
        <v>52989348</v>
      </c>
      <c r="BH603" s="27">
        <v>22157301</v>
      </c>
      <c r="BI603" s="27"/>
      <c r="BJ603" t="s">
        <v>1673</v>
      </c>
      <c r="BK603" s="11" t="str">
        <f t="shared" si="145"/>
        <v>A-</v>
      </c>
      <c r="BL603" s="11"/>
    </row>
    <row r="604" spans="1:64" x14ac:dyDescent="0.25">
      <c r="A604" s="59" t="s">
        <v>74</v>
      </c>
      <c r="B604" s="4">
        <v>603</v>
      </c>
      <c r="C604" s="59" t="s">
        <v>140</v>
      </c>
      <c r="D604" s="59" t="s">
        <v>7786</v>
      </c>
      <c r="E604" s="59" t="s">
        <v>7231</v>
      </c>
      <c r="F604" s="59"/>
      <c r="G604" s="59"/>
      <c r="H604" s="74"/>
      <c r="I604" s="43" t="s">
        <v>1837</v>
      </c>
      <c r="J604" s="43" t="s">
        <v>157</v>
      </c>
      <c r="K604" s="59" t="s">
        <v>123</v>
      </c>
      <c r="L604" s="59" t="s">
        <v>77</v>
      </c>
      <c r="M604" s="59" t="s">
        <v>158</v>
      </c>
      <c r="N604" s="78">
        <v>44361</v>
      </c>
      <c r="O604" s="52" t="str">
        <f t="shared" ca="1" si="150"/>
        <v/>
      </c>
      <c r="P604" s="59">
        <f t="shared" ca="1" si="146"/>
        <v>-231</v>
      </c>
      <c r="Q604" s="78">
        <v>45292</v>
      </c>
      <c r="R604" s="59" t="s">
        <v>1442</v>
      </c>
      <c r="S604" s="59"/>
      <c r="T604" s="59" t="s">
        <v>131</v>
      </c>
      <c r="U604" s="3" t="str">
        <f t="shared" si="136"/>
        <v>Contractuel</v>
      </c>
      <c r="V604" s="78">
        <v>45261</v>
      </c>
      <c r="W604" s="78">
        <v>45351</v>
      </c>
      <c r="X604" s="78"/>
      <c r="Y604" s="78"/>
      <c r="Z604" s="78">
        <v>44361</v>
      </c>
      <c r="AA604" s="3">
        <f t="shared" si="137"/>
        <v>6</v>
      </c>
      <c r="AB604" s="59">
        <f t="shared" si="138"/>
        <v>2021</v>
      </c>
      <c r="AC604" s="59">
        <f t="shared" si="139"/>
        <v>2025</v>
      </c>
      <c r="AD604" s="7">
        <f t="shared" ca="1" si="140"/>
        <v>3.3416666666666668</v>
      </c>
      <c r="AE604" s="7" t="str">
        <f t="shared" ca="1" si="147"/>
        <v>&lt; 4</v>
      </c>
      <c r="AF604" s="78">
        <v>28416</v>
      </c>
      <c r="AG604" s="8">
        <f t="shared" ca="1" si="141"/>
        <v>47.030136986301372</v>
      </c>
      <c r="AH604" s="7" t="str">
        <f t="shared" ca="1" si="142"/>
        <v>&gt;45&lt; 55</v>
      </c>
      <c r="AI604" s="45">
        <v>12490436</v>
      </c>
      <c r="AJ604" s="10" t="s">
        <v>70</v>
      </c>
      <c r="AK604" s="45" t="s">
        <v>2067</v>
      </c>
      <c r="AL604" s="78">
        <v>39857</v>
      </c>
      <c r="AM604" s="59" t="s">
        <v>93</v>
      </c>
      <c r="AN604" s="59" t="s">
        <v>541</v>
      </c>
      <c r="AO604" s="52">
        <v>3</v>
      </c>
      <c r="AP604" s="52"/>
      <c r="AQ604" s="41">
        <v>3</v>
      </c>
      <c r="AR604" s="41">
        <v>3</v>
      </c>
      <c r="AS604" s="12">
        <f t="shared" si="143"/>
        <v>45456.75</v>
      </c>
      <c r="AT604" s="41" t="s">
        <v>135</v>
      </c>
      <c r="AU604" s="45">
        <v>3.3159999999999998</v>
      </c>
      <c r="AV604" s="79" t="s">
        <v>195</v>
      </c>
      <c r="AW604" s="80">
        <v>53594</v>
      </c>
      <c r="AX604" s="81" t="s">
        <v>2068</v>
      </c>
      <c r="AY604" s="79" t="s">
        <v>370</v>
      </c>
      <c r="AZ604" s="41" t="s">
        <v>171</v>
      </c>
      <c r="BA604" s="82" t="str">
        <f t="shared" si="144"/>
        <v>17535940172385211384</v>
      </c>
      <c r="BB604" s="26">
        <f t="shared" si="148"/>
        <v>20</v>
      </c>
      <c r="BC604" s="83" t="s">
        <v>2069</v>
      </c>
      <c r="BD604" s="41" t="s">
        <v>100</v>
      </c>
      <c r="BE604" s="52"/>
      <c r="BF604" s="78"/>
      <c r="BG604" s="84">
        <v>54720776</v>
      </c>
      <c r="BH604" s="84"/>
      <c r="BI604" s="84"/>
      <c r="BJ604" s="52" t="s">
        <v>734</v>
      </c>
      <c r="BK604" s="41" t="str">
        <f t="shared" si="145"/>
        <v>A-</v>
      </c>
      <c r="BL604" s="41" t="s">
        <v>473</v>
      </c>
    </row>
    <row r="605" spans="1:64" x14ac:dyDescent="0.25">
      <c r="A605" s="3" t="s">
        <v>56</v>
      </c>
      <c r="B605" s="4">
        <v>604</v>
      </c>
      <c r="C605" s="3" t="s">
        <v>87</v>
      </c>
      <c r="D605" s="3" t="s">
        <v>7253</v>
      </c>
      <c r="E605" s="3" t="s">
        <v>7281</v>
      </c>
      <c r="F605" s="3"/>
      <c r="G605" s="3"/>
      <c r="H605" s="74"/>
      <c r="I605" s="3" t="s">
        <v>1457</v>
      </c>
      <c r="J605" s="3" t="s">
        <v>228</v>
      </c>
      <c r="K605" s="3" t="s">
        <v>76</v>
      </c>
      <c r="L605" s="3" t="s">
        <v>77</v>
      </c>
      <c r="M605" s="3" t="s">
        <v>426</v>
      </c>
      <c r="N605" s="5">
        <v>44362</v>
      </c>
      <c r="O605" t="str">
        <f t="shared" ca="1" si="150"/>
        <v/>
      </c>
      <c r="P605" s="3">
        <f t="shared" ca="1" si="146"/>
        <v>14</v>
      </c>
      <c r="Q605" s="5"/>
      <c r="R605" s="3"/>
      <c r="S605" s="3"/>
      <c r="T605" s="6" t="s">
        <v>131</v>
      </c>
      <c r="U605" s="3" t="str">
        <f t="shared" si="136"/>
        <v>Contractuel</v>
      </c>
      <c r="V605" s="5">
        <v>45505</v>
      </c>
      <c r="W605" s="5">
        <f>VLOOKUP(B605,[1]base!$A:$V,22,0)</f>
        <v>45596</v>
      </c>
      <c r="X605" s="5">
        <v>44362</v>
      </c>
      <c r="Y605" s="5">
        <v>44726</v>
      </c>
      <c r="Z605" s="5"/>
      <c r="AA605" s="3">
        <f t="shared" si="137"/>
        <v>6</v>
      </c>
      <c r="AB605" s="3">
        <f t="shared" si="138"/>
        <v>2021</v>
      </c>
      <c r="AC605" s="3">
        <f t="shared" si="139"/>
        <v>2025</v>
      </c>
      <c r="AD605" s="7">
        <f t="shared" ca="1" si="140"/>
        <v>3.338888888888889</v>
      </c>
      <c r="AE605" s="7" t="str">
        <f t="shared" ca="1" si="147"/>
        <v>&lt; 4</v>
      </c>
      <c r="AF605" s="5">
        <v>33278</v>
      </c>
      <c r="AG605" s="8">
        <f t="shared" ca="1" si="141"/>
        <v>33.709589041095889</v>
      </c>
      <c r="AH605" s="7" t="str">
        <f t="shared" ca="1" si="142"/>
        <v>&gt;25&lt; 35</v>
      </c>
      <c r="AI605" s="9">
        <v>16997950</v>
      </c>
      <c r="AJ605" s="10" t="s">
        <v>141</v>
      </c>
      <c r="AK605" s="9" t="s">
        <v>2070</v>
      </c>
      <c r="AL605" s="5">
        <v>39755</v>
      </c>
      <c r="AM605" s="3" t="s">
        <v>93</v>
      </c>
      <c r="AN605" s="3" t="s">
        <v>94</v>
      </c>
      <c r="AQ605">
        <v>3</v>
      </c>
      <c r="AR605" s="11">
        <v>3</v>
      </c>
      <c r="AS605" s="12">
        <f t="shared" si="143"/>
        <v>45457.75</v>
      </c>
      <c r="AT605" s="11" t="s">
        <v>135</v>
      </c>
      <c r="AU605" s="9">
        <v>3.3159999999999998</v>
      </c>
      <c r="AV605" s="14" t="s">
        <v>195</v>
      </c>
      <c r="AW605" s="15" t="s">
        <v>169</v>
      </c>
      <c r="AX605" s="16" t="s">
        <v>2071</v>
      </c>
      <c r="AY605" s="14" t="s">
        <v>729</v>
      </c>
      <c r="AZ605" s="11" t="s">
        <v>171</v>
      </c>
      <c r="BA605" s="17" t="str">
        <f t="shared" si="144"/>
        <v>17001000000303548981</v>
      </c>
      <c r="BB605" s="26">
        <f t="shared" si="148"/>
        <v>20</v>
      </c>
      <c r="BC605" s="19" t="s">
        <v>2072</v>
      </c>
      <c r="BD605" s="20" t="s">
        <v>452</v>
      </c>
      <c r="BF605" s="5">
        <v>45176</v>
      </c>
      <c r="BG605" s="27">
        <v>25111260</v>
      </c>
      <c r="BH605" s="27">
        <v>22336929</v>
      </c>
      <c r="BI605" s="27"/>
      <c r="BJ605" t="s">
        <v>300</v>
      </c>
      <c r="BK605" s="11" t="str">
        <f t="shared" si="145"/>
        <v>B-</v>
      </c>
      <c r="BL605" s="11" t="s">
        <v>235</v>
      </c>
    </row>
    <row r="606" spans="1:64" x14ac:dyDescent="0.25">
      <c r="A606" s="3" t="s">
        <v>74</v>
      </c>
      <c r="B606" s="4">
        <v>605</v>
      </c>
      <c r="C606" s="3" t="s">
        <v>57</v>
      </c>
      <c r="D606" s="3" t="s">
        <v>7787</v>
      </c>
      <c r="E606" s="3" t="s">
        <v>7359</v>
      </c>
      <c r="F606" s="3"/>
      <c r="G606" s="3"/>
      <c r="H606" s="74"/>
      <c r="I606" s="3" t="s">
        <v>431</v>
      </c>
      <c r="J606" s="3"/>
      <c r="K606" s="3" t="s">
        <v>123</v>
      </c>
      <c r="L606" s="3" t="s">
        <v>77</v>
      </c>
      <c r="M606" s="3" t="s">
        <v>852</v>
      </c>
      <c r="N606" s="5">
        <v>44362</v>
      </c>
      <c r="O606" t="str">
        <f t="shared" ca="1" si="150"/>
        <v/>
      </c>
      <c r="P606" s="3">
        <f t="shared" ca="1" si="146"/>
        <v>-260</v>
      </c>
      <c r="Q606" s="5">
        <v>45322</v>
      </c>
      <c r="R606" s="3" t="s">
        <v>236</v>
      </c>
      <c r="S606" s="3"/>
      <c r="T606" s="6" t="s">
        <v>131</v>
      </c>
      <c r="U606" s="3" t="str">
        <f t="shared" si="136"/>
        <v>Contractuel</v>
      </c>
      <c r="V606" s="5">
        <v>45261</v>
      </c>
      <c r="W606" s="5">
        <v>45322</v>
      </c>
      <c r="X606" s="5">
        <v>44361</v>
      </c>
      <c r="Y606" s="5">
        <v>44725</v>
      </c>
      <c r="Z606" s="5"/>
      <c r="AA606" s="3">
        <f t="shared" si="137"/>
        <v>6</v>
      </c>
      <c r="AB606" s="3">
        <f t="shared" si="138"/>
        <v>2021</v>
      </c>
      <c r="AC606" s="3">
        <f t="shared" si="139"/>
        <v>2025</v>
      </c>
      <c r="AD606" s="7">
        <f t="shared" ca="1" si="140"/>
        <v>3.338888888888889</v>
      </c>
      <c r="AE606" s="7" t="str">
        <f t="shared" ca="1" si="147"/>
        <v>&lt; 4</v>
      </c>
      <c r="AF606" s="5">
        <v>36445</v>
      </c>
      <c r="AG606" s="8">
        <f t="shared" ca="1" si="141"/>
        <v>25.032876712328768</v>
      </c>
      <c r="AH606" s="7" t="str">
        <f t="shared" ca="1" si="142"/>
        <v>&gt;25&lt; 35</v>
      </c>
      <c r="AI606" s="9">
        <v>17409090</v>
      </c>
      <c r="AJ606" s="10" t="s">
        <v>91</v>
      </c>
      <c r="AK606" s="9">
        <v>14360568</v>
      </c>
      <c r="AL606" s="5">
        <v>43169</v>
      </c>
      <c r="AM606" s="3" t="s">
        <v>64</v>
      </c>
      <c r="AN606" s="3" t="s">
        <v>94</v>
      </c>
      <c r="AQ606" s="11">
        <v>3</v>
      </c>
      <c r="AR606" s="11">
        <v>3</v>
      </c>
      <c r="AS606" s="12">
        <f t="shared" si="143"/>
        <v>45457.75</v>
      </c>
      <c r="AT606" s="11" t="s">
        <v>135</v>
      </c>
      <c r="AU606" s="9">
        <v>3.3159999999999998</v>
      </c>
      <c r="AV606" s="14" t="s">
        <v>195</v>
      </c>
      <c r="AW606" s="15" t="s">
        <v>169</v>
      </c>
      <c r="AX606" s="16" t="s">
        <v>2073</v>
      </c>
      <c r="AY606" s="14" t="s">
        <v>141</v>
      </c>
      <c r="AZ606" s="11" t="s">
        <v>171</v>
      </c>
      <c r="BA606" s="17" t="str">
        <f t="shared" si="144"/>
        <v>17001000000293376009</v>
      </c>
      <c r="BB606" s="26">
        <f t="shared" si="148"/>
        <v>20</v>
      </c>
      <c r="BC606" s="19" t="s">
        <v>2074</v>
      </c>
      <c r="BD606" s="20" t="s">
        <v>277</v>
      </c>
      <c r="BE606">
        <v>1110</v>
      </c>
      <c r="BF606" s="5"/>
      <c r="BG606" s="27">
        <v>51975815</v>
      </c>
      <c r="BH606" s="27">
        <v>28890989</v>
      </c>
      <c r="BI606" s="27"/>
      <c r="BJ606" t="s">
        <v>391</v>
      </c>
      <c r="BK606" s="11" t="str">
        <f t="shared" si="145"/>
        <v>-</v>
      </c>
      <c r="BL606" s="11" t="s">
        <v>200</v>
      </c>
    </row>
    <row r="607" spans="1:64" x14ac:dyDescent="0.25">
      <c r="A607" s="3" t="s">
        <v>74</v>
      </c>
      <c r="B607" s="4">
        <v>606</v>
      </c>
      <c r="C607" s="3" t="s">
        <v>57</v>
      </c>
      <c r="D607" s="3" t="s">
        <v>7204</v>
      </c>
      <c r="E607" s="3" t="s">
        <v>7195</v>
      </c>
      <c r="F607" s="3"/>
      <c r="G607" s="3"/>
      <c r="H607" s="74"/>
      <c r="I607" s="3"/>
      <c r="J607" s="3"/>
      <c r="K607" s="3" t="s">
        <v>123</v>
      </c>
      <c r="L607" s="3" t="s">
        <v>77</v>
      </c>
      <c r="M607" s="3" t="s">
        <v>852</v>
      </c>
      <c r="N607" s="5">
        <v>44364</v>
      </c>
      <c r="O607" t="str">
        <f t="shared" ca="1" si="150"/>
        <v/>
      </c>
      <c r="P607" s="3" t="str">
        <f t="shared" ca="1" si="146"/>
        <v/>
      </c>
      <c r="Q607" s="5">
        <v>44438</v>
      </c>
      <c r="R607" s="3" t="s">
        <v>133</v>
      </c>
      <c r="S607" s="3"/>
      <c r="T607" s="6" t="s">
        <v>317</v>
      </c>
      <c r="U607" s="3" t="str">
        <f t="shared" si="136"/>
        <v>Contractuel</v>
      </c>
      <c r="V607" s="5"/>
      <c r="W607" s="5"/>
      <c r="X607" s="5">
        <v>44364</v>
      </c>
      <c r="Y607" s="5">
        <v>44682</v>
      </c>
      <c r="Z607" s="5"/>
      <c r="AA607" s="3">
        <f t="shared" si="137"/>
        <v>6</v>
      </c>
      <c r="AB607" s="3">
        <f t="shared" si="138"/>
        <v>2021</v>
      </c>
      <c r="AC607" s="3">
        <f t="shared" si="139"/>
        <v>2025</v>
      </c>
      <c r="AD607" s="7">
        <f t="shared" ca="1" si="140"/>
        <v>3.3333333333333335</v>
      </c>
      <c r="AE607" s="7" t="str">
        <f t="shared" ca="1" si="147"/>
        <v>&lt; 4</v>
      </c>
      <c r="AF607" s="5">
        <v>35768</v>
      </c>
      <c r="AG607" s="8">
        <f t="shared" ca="1" si="141"/>
        <v>26.887671232876713</v>
      </c>
      <c r="AH607" s="7" t="str">
        <f t="shared" ca="1" si="142"/>
        <v>&gt;25&lt; 35</v>
      </c>
      <c r="AI607" s="9"/>
      <c r="AJ607" s="10"/>
      <c r="AK607" s="9">
        <v>11657883</v>
      </c>
      <c r="AL607" s="5">
        <v>42702</v>
      </c>
      <c r="AM607" s="3" t="s">
        <v>64</v>
      </c>
      <c r="AN607" s="3" t="s">
        <v>94</v>
      </c>
      <c r="AQ607" s="11">
        <v>3</v>
      </c>
      <c r="AR607" s="11">
        <v>1</v>
      </c>
      <c r="AS607" s="12">
        <f t="shared" si="143"/>
        <v>44729.25</v>
      </c>
      <c r="AT607" s="11" t="s">
        <v>135</v>
      </c>
      <c r="AU607" s="9">
        <v>2.1629999999999998</v>
      </c>
      <c r="AV607" s="14" t="s">
        <v>126</v>
      </c>
      <c r="AW607" s="15" t="s">
        <v>854</v>
      </c>
      <c r="AX607" s="16" t="s">
        <v>2075</v>
      </c>
      <c r="AY607" s="14">
        <v>69</v>
      </c>
      <c r="AZ607" s="11" t="s">
        <v>145</v>
      </c>
      <c r="BA607" s="17" t="str">
        <f t="shared" si="144"/>
        <v>07043010112162133969</v>
      </c>
      <c r="BB607" s="26">
        <f t="shared" si="148"/>
        <v>20</v>
      </c>
      <c r="BC607" s="19" t="s">
        <v>2076</v>
      </c>
      <c r="BD607" s="20" t="s">
        <v>233</v>
      </c>
      <c r="BF607" s="5"/>
      <c r="BG607" s="27">
        <v>23056052</v>
      </c>
      <c r="BH607" s="27">
        <v>23249549</v>
      </c>
      <c r="BI607" s="27"/>
      <c r="BJ607" t="s">
        <v>233</v>
      </c>
      <c r="BK607" s="11" t="str">
        <f t="shared" si="145"/>
        <v>-</v>
      </c>
      <c r="BL607" s="11"/>
    </row>
    <row r="608" spans="1:64" x14ac:dyDescent="0.25">
      <c r="A608" s="3" t="s">
        <v>74</v>
      </c>
      <c r="B608" s="4">
        <v>607</v>
      </c>
      <c r="C608" s="3" t="s">
        <v>57</v>
      </c>
      <c r="D608" s="3" t="s">
        <v>7788</v>
      </c>
      <c r="E608" s="3" t="s">
        <v>7359</v>
      </c>
      <c r="F608" s="3"/>
      <c r="G608" s="3"/>
      <c r="H608" s="74"/>
      <c r="I608" s="3" t="s">
        <v>431</v>
      </c>
      <c r="J608" s="3"/>
      <c r="K608" s="3" t="s">
        <v>123</v>
      </c>
      <c r="L608" s="3" t="s">
        <v>77</v>
      </c>
      <c r="M608" s="3" t="s">
        <v>852</v>
      </c>
      <c r="N608" s="5">
        <v>44379</v>
      </c>
      <c r="O608" t="str">
        <f t="shared" ca="1" si="150"/>
        <v/>
      </c>
      <c r="P608" s="3">
        <f t="shared" ca="1" si="146"/>
        <v>-260</v>
      </c>
      <c r="Q608" s="5">
        <v>45322</v>
      </c>
      <c r="R608" s="3" t="s">
        <v>236</v>
      </c>
      <c r="S608" s="3"/>
      <c r="T608" s="6" t="s">
        <v>131</v>
      </c>
      <c r="U608" s="3" t="str">
        <f t="shared" si="136"/>
        <v>Contractuel</v>
      </c>
      <c r="V608" s="5">
        <v>45292</v>
      </c>
      <c r="W608" s="5">
        <v>45322</v>
      </c>
      <c r="X608" s="5">
        <v>44378</v>
      </c>
      <c r="Y608" s="5">
        <v>44742</v>
      </c>
      <c r="Z608" s="5"/>
      <c r="AA608" s="3">
        <f t="shared" si="137"/>
        <v>7</v>
      </c>
      <c r="AB608" s="3">
        <f t="shared" si="138"/>
        <v>2021</v>
      </c>
      <c r="AC608" s="3">
        <f t="shared" si="139"/>
        <v>2025</v>
      </c>
      <c r="AD608" s="7">
        <f t="shared" ca="1" si="140"/>
        <v>3.2916666666666665</v>
      </c>
      <c r="AE608" s="7" t="str">
        <f t="shared" ca="1" si="147"/>
        <v>&lt; 4</v>
      </c>
      <c r="AF608" s="5">
        <v>35108</v>
      </c>
      <c r="AG608" s="8">
        <f t="shared" ca="1" si="141"/>
        <v>28.695890410958903</v>
      </c>
      <c r="AH608" s="7" t="str">
        <f t="shared" ca="1" si="142"/>
        <v>&gt;25&lt; 35</v>
      </c>
      <c r="AI608" s="9">
        <v>17301277</v>
      </c>
      <c r="AJ608" s="10" t="s">
        <v>141</v>
      </c>
      <c r="AK608" s="9" t="s">
        <v>2077</v>
      </c>
      <c r="AL608" s="5">
        <v>43573</v>
      </c>
      <c r="AM608" s="3" t="s">
        <v>64</v>
      </c>
      <c r="AN608" s="3" t="s">
        <v>94</v>
      </c>
      <c r="AQ608" s="11">
        <v>3</v>
      </c>
      <c r="AR608" s="11">
        <v>3</v>
      </c>
      <c r="AS608" s="12">
        <f t="shared" si="143"/>
        <v>45474.75</v>
      </c>
      <c r="AT608" s="11" t="s">
        <v>135</v>
      </c>
      <c r="AU608" s="9">
        <v>3.3159999999999998</v>
      </c>
      <c r="AV608" s="14" t="s">
        <v>67</v>
      </c>
      <c r="AW608" s="15" t="s">
        <v>434</v>
      </c>
      <c r="AX608" s="16" t="s">
        <v>2078</v>
      </c>
      <c r="AY608" s="14" t="s">
        <v>690</v>
      </c>
      <c r="AZ608" s="11" t="s">
        <v>71</v>
      </c>
      <c r="BA608" s="17" t="str">
        <f t="shared" si="144"/>
        <v>08103000724012051290</v>
      </c>
      <c r="BB608" s="26">
        <f t="shared" si="148"/>
        <v>20</v>
      </c>
      <c r="BC608" s="19" t="s">
        <v>2079</v>
      </c>
      <c r="BD608" s="20" t="s">
        <v>277</v>
      </c>
      <c r="BF608" s="5">
        <v>45230</v>
      </c>
      <c r="BG608" s="27">
        <v>55580065</v>
      </c>
      <c r="BH608" s="27">
        <v>29486955</v>
      </c>
      <c r="BI608" s="27"/>
      <c r="BJ608" t="s">
        <v>244</v>
      </c>
      <c r="BK608" s="11" t="str">
        <f t="shared" si="145"/>
        <v>-</v>
      </c>
      <c r="BL608" s="11" t="s">
        <v>200</v>
      </c>
    </row>
    <row r="609" spans="1:64" x14ac:dyDescent="0.25">
      <c r="A609" s="3" t="s">
        <v>74</v>
      </c>
      <c r="B609" s="4">
        <v>608</v>
      </c>
      <c r="C609" s="3" t="s">
        <v>57</v>
      </c>
      <c r="D609" s="3" t="s">
        <v>7460</v>
      </c>
      <c r="E609" s="3" t="s">
        <v>6516</v>
      </c>
      <c r="F609" s="3"/>
      <c r="G609" s="3"/>
      <c r="H609" s="74"/>
      <c r="I609" s="3"/>
      <c r="J609" s="3"/>
      <c r="K609" s="3" t="s">
        <v>76</v>
      </c>
      <c r="L609" s="3" t="s">
        <v>77</v>
      </c>
      <c r="M609" s="3" t="s">
        <v>426</v>
      </c>
      <c r="N609" s="5">
        <v>44364</v>
      </c>
      <c r="O609" t="str">
        <f t="shared" ca="1" si="150"/>
        <v/>
      </c>
      <c r="P609" s="3" t="str">
        <f t="shared" ca="1" si="146"/>
        <v/>
      </c>
      <c r="Q609" s="5">
        <v>44386</v>
      </c>
      <c r="R609" s="3" t="s">
        <v>133</v>
      </c>
      <c r="S609" s="3"/>
      <c r="T609" s="6" t="s">
        <v>317</v>
      </c>
      <c r="U609" s="3" t="str">
        <f t="shared" si="136"/>
        <v>Contractuel</v>
      </c>
      <c r="V609" s="5"/>
      <c r="W609" s="5"/>
      <c r="X609" s="5">
        <v>44364</v>
      </c>
      <c r="Y609" s="5">
        <v>44721</v>
      </c>
      <c r="Z609" s="5"/>
      <c r="AA609" s="3">
        <f t="shared" si="137"/>
        <v>6</v>
      </c>
      <c r="AB609" s="3">
        <f t="shared" si="138"/>
        <v>2021</v>
      </c>
      <c r="AC609" s="3">
        <f t="shared" si="139"/>
        <v>2025</v>
      </c>
      <c r="AD609" s="7">
        <f t="shared" ca="1" si="140"/>
        <v>3.3333333333333335</v>
      </c>
      <c r="AE609" s="7" t="str">
        <f t="shared" ca="1" si="147"/>
        <v>&lt; 4</v>
      </c>
      <c r="AF609" s="5">
        <v>33759</v>
      </c>
      <c r="AG609" s="8">
        <f t="shared" ca="1" si="141"/>
        <v>32.391780821917806</v>
      </c>
      <c r="AH609" s="7" t="str">
        <f t="shared" ca="1" si="142"/>
        <v>&gt;25&lt; 35</v>
      </c>
      <c r="AI609" s="9"/>
      <c r="AJ609" s="10"/>
      <c r="AK609" s="9" t="s">
        <v>2080</v>
      </c>
      <c r="AL609" s="5">
        <v>40177</v>
      </c>
      <c r="AM609" s="3" t="s">
        <v>64</v>
      </c>
      <c r="AN609" s="3" t="s">
        <v>94</v>
      </c>
      <c r="AQ609" s="11">
        <v>3</v>
      </c>
      <c r="AR609" s="11">
        <v>1</v>
      </c>
      <c r="AS609" s="12">
        <f t="shared" si="143"/>
        <v>44729.25</v>
      </c>
      <c r="AT609" s="11" t="s">
        <v>135</v>
      </c>
      <c r="AU609" s="9">
        <v>2.1629999999999998</v>
      </c>
      <c r="AV609" s="14">
        <v>17</v>
      </c>
      <c r="AW609" s="15" t="s">
        <v>169</v>
      </c>
      <c r="AX609" s="16" t="s">
        <v>2081</v>
      </c>
      <c r="AY609" s="14" t="s">
        <v>79</v>
      </c>
      <c r="AZ609" s="11" t="s">
        <v>171</v>
      </c>
      <c r="BA609" s="17" t="str">
        <f t="shared" si="144"/>
        <v>17001000000284659104</v>
      </c>
      <c r="BB609" s="26">
        <f t="shared" si="148"/>
        <v>20</v>
      </c>
      <c r="BC609" s="19" t="s">
        <v>2082</v>
      </c>
      <c r="BD609" s="20" t="s">
        <v>100</v>
      </c>
      <c r="BF609" s="5"/>
      <c r="BG609" s="27">
        <v>55916231</v>
      </c>
      <c r="BH609" s="27">
        <v>28782636</v>
      </c>
      <c r="BI609" s="27"/>
      <c r="BJ609" t="s">
        <v>1001</v>
      </c>
      <c r="BK609" s="11" t="str">
        <f t="shared" si="145"/>
        <v>-</v>
      </c>
      <c r="BL609" s="11"/>
    </row>
    <row r="610" spans="1:64" x14ac:dyDescent="0.25">
      <c r="A610" s="3" t="s">
        <v>56</v>
      </c>
      <c r="B610" s="4">
        <v>609</v>
      </c>
      <c r="C610" s="3" t="s">
        <v>87</v>
      </c>
      <c r="D610" s="3" t="s">
        <v>7789</v>
      </c>
      <c r="E610" s="3" t="s">
        <v>7512</v>
      </c>
      <c r="F610" s="3"/>
      <c r="G610" s="3"/>
      <c r="H610" s="74"/>
      <c r="I610" s="3" t="s">
        <v>156</v>
      </c>
      <c r="J610" s="3" t="s">
        <v>157</v>
      </c>
      <c r="K610" s="3" t="s">
        <v>76</v>
      </c>
      <c r="L610" s="3" t="s">
        <v>77</v>
      </c>
      <c r="M610" s="3" t="s">
        <v>426</v>
      </c>
      <c r="N610" s="5">
        <v>44365</v>
      </c>
      <c r="O610" t="str">
        <f t="shared" ca="1" si="150"/>
        <v/>
      </c>
      <c r="P610" s="3">
        <f t="shared" ca="1" si="146"/>
        <v>-47</v>
      </c>
      <c r="Q610" s="5"/>
      <c r="R610" s="3"/>
      <c r="S610" s="3"/>
      <c r="T610" s="6" t="s">
        <v>131</v>
      </c>
      <c r="U610" s="3" t="str">
        <f t="shared" si="136"/>
        <v>Contractuel</v>
      </c>
      <c r="V610" s="5">
        <v>45444</v>
      </c>
      <c r="W610" s="5">
        <v>45535</v>
      </c>
      <c r="X610" s="5">
        <v>44378</v>
      </c>
      <c r="Y610" s="5">
        <v>44742</v>
      </c>
      <c r="Z610" s="5"/>
      <c r="AA610" s="3">
        <f t="shared" si="137"/>
        <v>6</v>
      </c>
      <c r="AB610" s="3">
        <f t="shared" si="138"/>
        <v>2021</v>
      </c>
      <c r="AC610" s="3">
        <f t="shared" si="139"/>
        <v>2025</v>
      </c>
      <c r="AD610" s="7">
        <f t="shared" ca="1" si="140"/>
        <v>3.3305555555555557</v>
      </c>
      <c r="AE610" s="7" t="str">
        <f t="shared" ca="1" si="147"/>
        <v>&lt; 4</v>
      </c>
      <c r="AF610" s="5">
        <v>34677</v>
      </c>
      <c r="AG610" s="8">
        <f t="shared" ca="1" si="141"/>
        <v>29.876712328767123</v>
      </c>
      <c r="AH610" s="7" t="str">
        <f t="shared" ca="1" si="142"/>
        <v>&gt;25&lt; 35</v>
      </c>
      <c r="AI610" s="9">
        <v>17071229</v>
      </c>
      <c r="AJ610" s="10" t="s">
        <v>126</v>
      </c>
      <c r="AK610" s="9">
        <v>13000853</v>
      </c>
      <c r="AL610" s="5">
        <v>41169</v>
      </c>
      <c r="AM610" s="3" t="s">
        <v>93</v>
      </c>
      <c r="AN610" s="3" t="s">
        <v>94</v>
      </c>
      <c r="AQ610">
        <v>3</v>
      </c>
      <c r="AR610" s="11">
        <v>3</v>
      </c>
      <c r="AS610" s="12">
        <f t="shared" si="143"/>
        <v>45460.75</v>
      </c>
      <c r="AT610" s="11" t="s">
        <v>135</v>
      </c>
      <c r="AU610" s="9">
        <v>3.3159999999999998</v>
      </c>
      <c r="AV610" s="14" t="s">
        <v>79</v>
      </c>
      <c r="AW610" s="15" t="s">
        <v>453</v>
      </c>
      <c r="AX610" s="16" t="s">
        <v>2083</v>
      </c>
      <c r="AY610" s="14" t="s">
        <v>1533</v>
      </c>
      <c r="AZ610" s="11" t="s">
        <v>128</v>
      </c>
      <c r="BA610" s="17" t="str">
        <f t="shared" si="144"/>
        <v>04004005007411368992</v>
      </c>
      <c r="BB610" s="26">
        <f t="shared" si="148"/>
        <v>20</v>
      </c>
      <c r="BC610" s="19" t="s">
        <v>2084</v>
      </c>
      <c r="BD610" s="20" t="s">
        <v>100</v>
      </c>
      <c r="BF610" s="5"/>
      <c r="BG610" s="27">
        <v>56278733</v>
      </c>
      <c r="BH610" s="27">
        <v>51281884</v>
      </c>
      <c r="BI610" s="27"/>
      <c r="BJ610" t="s">
        <v>811</v>
      </c>
      <c r="BK610" s="11" t="str">
        <f t="shared" si="145"/>
        <v>A-</v>
      </c>
      <c r="BL610" s="11" t="s">
        <v>235</v>
      </c>
    </row>
    <row r="611" spans="1:64" x14ac:dyDescent="0.25">
      <c r="A611" s="3" t="s">
        <v>74</v>
      </c>
      <c r="B611" s="4">
        <v>610</v>
      </c>
      <c r="C611" s="3" t="s">
        <v>87</v>
      </c>
      <c r="D611" s="3" t="s">
        <v>7790</v>
      </c>
      <c r="E611" s="3" t="s">
        <v>7791</v>
      </c>
      <c r="F611" s="3"/>
      <c r="G611" s="3"/>
      <c r="H611" s="74"/>
      <c r="I611" s="3"/>
      <c r="J611" s="3"/>
      <c r="K611" s="3" t="s">
        <v>76</v>
      </c>
      <c r="L611" s="3" t="s">
        <v>77</v>
      </c>
      <c r="M611" s="3" t="s">
        <v>426</v>
      </c>
      <c r="N611" s="5">
        <v>44365</v>
      </c>
      <c r="O611" t="str">
        <f t="shared" ca="1" si="150"/>
        <v/>
      </c>
      <c r="P611" s="3" t="str">
        <f t="shared" ca="1" si="146"/>
        <v/>
      </c>
      <c r="Q611" s="5">
        <v>44440</v>
      </c>
      <c r="R611" s="3" t="s">
        <v>296</v>
      </c>
      <c r="S611" s="3"/>
      <c r="T611" s="6" t="s">
        <v>317</v>
      </c>
      <c r="U611" s="3" t="str">
        <f t="shared" si="136"/>
        <v>Contractuel</v>
      </c>
      <c r="V611" s="5"/>
      <c r="W611" s="5"/>
      <c r="X611" s="5">
        <v>44378</v>
      </c>
      <c r="Y611" s="5">
        <v>44742</v>
      </c>
      <c r="Z611" s="5"/>
      <c r="AA611" s="3">
        <f t="shared" si="137"/>
        <v>6</v>
      </c>
      <c r="AB611" s="3">
        <f t="shared" si="138"/>
        <v>2021</v>
      </c>
      <c r="AC611" s="3">
        <f t="shared" si="139"/>
        <v>2025</v>
      </c>
      <c r="AD611" s="7">
        <f t="shared" ca="1" si="140"/>
        <v>3.3305555555555557</v>
      </c>
      <c r="AE611" s="7" t="str">
        <f t="shared" ca="1" si="147"/>
        <v>&lt; 4</v>
      </c>
      <c r="AF611" s="5">
        <v>35687</v>
      </c>
      <c r="AG611" s="8">
        <f t="shared" ca="1" si="141"/>
        <v>27.109589041095891</v>
      </c>
      <c r="AH611" s="7" t="str">
        <f t="shared" ca="1" si="142"/>
        <v>&gt;25&lt; 35</v>
      </c>
      <c r="AI611" s="9"/>
      <c r="AJ611" s="10"/>
      <c r="AK611" s="9" t="s">
        <v>2085</v>
      </c>
      <c r="AL611" s="5">
        <v>43091</v>
      </c>
      <c r="AM611" s="3" t="s">
        <v>93</v>
      </c>
      <c r="AN611" s="3" t="s">
        <v>94</v>
      </c>
      <c r="AQ611" s="11">
        <v>3</v>
      </c>
      <c r="AR611" s="11">
        <v>1</v>
      </c>
      <c r="AS611" s="12">
        <f t="shared" si="143"/>
        <v>44730.25</v>
      </c>
      <c r="AT611" s="11" t="s">
        <v>135</v>
      </c>
      <c r="AU611" s="9">
        <v>2.1629999999999998</v>
      </c>
      <c r="AV611" s="14" t="s">
        <v>79</v>
      </c>
      <c r="AW611" s="15" t="s">
        <v>453</v>
      </c>
      <c r="AX611" s="16" t="s">
        <v>2086</v>
      </c>
      <c r="AY611" s="14">
        <v>69</v>
      </c>
      <c r="AZ611" s="11" t="s">
        <v>128</v>
      </c>
      <c r="BA611" s="17" t="str">
        <f t="shared" si="144"/>
        <v>04004005007411334169</v>
      </c>
      <c r="BB611" s="26">
        <f t="shared" si="148"/>
        <v>20</v>
      </c>
      <c r="BC611" s="19" t="s">
        <v>2087</v>
      </c>
      <c r="BD611" s="20" t="s">
        <v>100</v>
      </c>
      <c r="BF611" s="5"/>
      <c r="BG611" s="27">
        <v>51284007</v>
      </c>
      <c r="BH611" s="27">
        <v>27001444</v>
      </c>
      <c r="BI611" s="27"/>
      <c r="BJ611" t="s">
        <v>828</v>
      </c>
      <c r="BK611" s="11" t="str">
        <f t="shared" si="145"/>
        <v>-</v>
      </c>
      <c r="BL611" s="11"/>
    </row>
    <row r="612" spans="1:64" x14ac:dyDescent="0.25">
      <c r="A612" s="3" t="s">
        <v>56</v>
      </c>
      <c r="B612" s="4">
        <v>611</v>
      </c>
      <c r="C612" s="3" t="s">
        <v>140</v>
      </c>
      <c r="D612" s="3" t="s">
        <v>7792</v>
      </c>
      <c r="E612" s="3" t="s">
        <v>7250</v>
      </c>
      <c r="F612" s="3"/>
      <c r="G612" s="3"/>
      <c r="H612" s="74"/>
      <c r="I612" s="3" t="s">
        <v>487</v>
      </c>
      <c r="J612" s="3" t="s">
        <v>228</v>
      </c>
      <c r="K612" s="3" t="s">
        <v>123</v>
      </c>
      <c r="L612" s="3" t="s">
        <v>77</v>
      </c>
      <c r="M612" s="3" t="s">
        <v>158</v>
      </c>
      <c r="N612" s="5">
        <v>44368</v>
      </c>
      <c r="O612" t="str">
        <f t="shared" ca="1" si="150"/>
        <v/>
      </c>
      <c r="P612" s="3">
        <f t="shared" ca="1" si="146"/>
        <v>-47</v>
      </c>
      <c r="Q612" s="5"/>
      <c r="R612" s="3"/>
      <c r="S612" s="3"/>
      <c r="T612" s="6" t="s">
        <v>131</v>
      </c>
      <c r="U612" s="3" t="str">
        <f t="shared" si="136"/>
        <v>Contractuel</v>
      </c>
      <c r="V612" s="5">
        <v>45444</v>
      </c>
      <c r="W612" s="5">
        <v>45535</v>
      </c>
      <c r="X612" s="5"/>
      <c r="Y612" s="5"/>
      <c r="Z612" s="5">
        <v>44368</v>
      </c>
      <c r="AA612" s="3">
        <f t="shared" si="137"/>
        <v>6</v>
      </c>
      <c r="AB612" s="3">
        <f t="shared" si="138"/>
        <v>2021</v>
      </c>
      <c r="AC612" s="3">
        <f t="shared" si="139"/>
        <v>2025</v>
      </c>
      <c r="AD612" s="7">
        <f t="shared" ca="1" si="140"/>
        <v>3.3222222222222224</v>
      </c>
      <c r="AE612" s="7" t="str">
        <f t="shared" ca="1" si="147"/>
        <v>&lt; 4</v>
      </c>
      <c r="AF612" s="5">
        <v>32115</v>
      </c>
      <c r="AG612" s="8">
        <f t="shared" ca="1" si="141"/>
        <v>36.895890410958906</v>
      </c>
      <c r="AH612" s="7" t="str">
        <f t="shared" ca="1" si="142"/>
        <v>&gt;35&lt; 45</v>
      </c>
      <c r="AI612" s="9">
        <v>12985680</v>
      </c>
      <c r="AJ612" s="10" t="s">
        <v>91</v>
      </c>
      <c r="AK612" s="9" t="s">
        <v>2088</v>
      </c>
      <c r="AL612" s="5">
        <v>43340</v>
      </c>
      <c r="AM612" s="3" t="s">
        <v>93</v>
      </c>
      <c r="AN612" s="3" t="s">
        <v>65</v>
      </c>
      <c r="AO612">
        <v>2</v>
      </c>
      <c r="AQ612">
        <v>3</v>
      </c>
      <c r="AR612" s="11">
        <v>3</v>
      </c>
      <c r="AS612" s="12">
        <f t="shared" si="143"/>
        <v>45463.75</v>
      </c>
      <c r="AT612" s="11" t="s">
        <v>135</v>
      </c>
      <c r="AU612" s="9">
        <v>3.3159999999999998</v>
      </c>
      <c r="AV612" s="14" t="s">
        <v>195</v>
      </c>
      <c r="AW612" s="15" t="s">
        <v>1253</v>
      </c>
      <c r="AX612" s="16" t="s">
        <v>2089</v>
      </c>
      <c r="AY612" s="14" t="s">
        <v>2090</v>
      </c>
      <c r="AZ612" s="11" t="s">
        <v>171</v>
      </c>
      <c r="BA612" s="17" t="str">
        <f t="shared" si="144"/>
        <v>17535940173580099385</v>
      </c>
      <c r="BB612" s="26">
        <f t="shared" si="148"/>
        <v>20</v>
      </c>
      <c r="BC612" s="19" t="s">
        <v>2091</v>
      </c>
      <c r="BD612" s="20" t="s">
        <v>416</v>
      </c>
      <c r="BF612" s="5"/>
      <c r="BG612" s="27">
        <v>22739595</v>
      </c>
      <c r="BH612" s="27">
        <v>20260864</v>
      </c>
      <c r="BI612" s="27"/>
      <c r="BJ612" t="s">
        <v>416</v>
      </c>
      <c r="BK612" s="11" t="str">
        <f t="shared" si="145"/>
        <v>B-</v>
      </c>
      <c r="BL612" s="11" t="s">
        <v>473</v>
      </c>
    </row>
    <row r="613" spans="1:64" x14ac:dyDescent="0.25">
      <c r="A613" s="3" t="s">
        <v>56</v>
      </c>
      <c r="B613" s="4">
        <v>612</v>
      </c>
      <c r="C613" s="3" t="s">
        <v>140</v>
      </c>
      <c r="D613" s="3" t="s">
        <v>7192</v>
      </c>
      <c r="E613" s="3" t="s">
        <v>7793</v>
      </c>
      <c r="F613" s="3"/>
      <c r="G613" s="3"/>
      <c r="H613" s="74"/>
      <c r="I613" s="3" t="s">
        <v>487</v>
      </c>
      <c r="J613" s="3" t="s">
        <v>228</v>
      </c>
      <c r="K613" s="3" t="s">
        <v>123</v>
      </c>
      <c r="L613" s="3" t="s">
        <v>77</v>
      </c>
      <c r="M613" s="3" t="s">
        <v>158</v>
      </c>
      <c r="N613" s="5">
        <v>44368</v>
      </c>
      <c r="O613" t="str">
        <f t="shared" ca="1" si="150"/>
        <v/>
      </c>
      <c r="P613" s="3">
        <f t="shared" ca="1" si="146"/>
        <v>-47</v>
      </c>
      <c r="Q613" s="5"/>
      <c r="R613" s="3"/>
      <c r="S613" s="3"/>
      <c r="T613" s="6" t="s">
        <v>131</v>
      </c>
      <c r="U613" s="3" t="str">
        <f t="shared" si="136"/>
        <v>Contractuel</v>
      </c>
      <c r="V613" s="5">
        <v>45444</v>
      </c>
      <c r="W613" s="5">
        <v>45535</v>
      </c>
      <c r="X613" s="5"/>
      <c r="Y613" s="5"/>
      <c r="Z613" s="5">
        <v>44368</v>
      </c>
      <c r="AA613" s="3">
        <f t="shared" si="137"/>
        <v>6</v>
      </c>
      <c r="AB613" s="3">
        <f t="shared" si="138"/>
        <v>2021</v>
      </c>
      <c r="AC613" s="3">
        <f t="shared" si="139"/>
        <v>2025</v>
      </c>
      <c r="AD613" s="7">
        <f t="shared" ca="1" si="140"/>
        <v>3.3222222222222224</v>
      </c>
      <c r="AE613" s="7" t="str">
        <f t="shared" ca="1" si="147"/>
        <v>&lt; 4</v>
      </c>
      <c r="AF613" s="5">
        <v>30845</v>
      </c>
      <c r="AG613" s="8">
        <f t="shared" ca="1" si="141"/>
        <v>40.375342465753427</v>
      </c>
      <c r="AH613" s="7" t="str">
        <f t="shared" ca="1" si="142"/>
        <v>&gt;35&lt; 45</v>
      </c>
      <c r="AI613" s="9">
        <v>16549614</v>
      </c>
      <c r="AJ613" s="10" t="s">
        <v>102</v>
      </c>
      <c r="AK613" s="9" t="s">
        <v>2092</v>
      </c>
      <c r="AL613" s="5">
        <v>39935</v>
      </c>
      <c r="AM613" s="3" t="s">
        <v>93</v>
      </c>
      <c r="AN613" s="3" t="s">
        <v>65</v>
      </c>
      <c r="AO613">
        <v>2</v>
      </c>
      <c r="AQ613">
        <v>3</v>
      </c>
      <c r="AR613" s="11">
        <v>3</v>
      </c>
      <c r="AS613" s="12">
        <f t="shared" si="143"/>
        <v>45463.75</v>
      </c>
      <c r="AT613" s="11" t="s">
        <v>135</v>
      </c>
      <c r="AU613" s="9">
        <v>3.3159999999999998</v>
      </c>
      <c r="AV613" s="14">
        <v>17</v>
      </c>
      <c r="AW613" s="15">
        <v>20600</v>
      </c>
      <c r="AX613" s="16" t="s">
        <v>2093</v>
      </c>
      <c r="AY613" s="14">
        <v>54</v>
      </c>
      <c r="AZ613" s="11" t="s">
        <v>171</v>
      </c>
      <c r="BA613" s="17" t="str">
        <f t="shared" si="144"/>
        <v>17206000000105304154</v>
      </c>
      <c r="BB613" s="26">
        <f t="shared" si="148"/>
        <v>20</v>
      </c>
      <c r="BC613" s="19" t="s">
        <v>2094</v>
      </c>
      <c r="BD613" s="20" t="s">
        <v>277</v>
      </c>
      <c r="BF613" s="5"/>
      <c r="BG613" s="27">
        <v>52429190</v>
      </c>
      <c r="BH613" s="27">
        <v>51037011</v>
      </c>
      <c r="BI613" s="27"/>
      <c r="BJ613" t="s">
        <v>608</v>
      </c>
      <c r="BK613" s="11" t="str">
        <f t="shared" si="145"/>
        <v>B-</v>
      </c>
      <c r="BL613" s="11" t="s">
        <v>235</v>
      </c>
    </row>
    <row r="614" spans="1:64" x14ac:dyDescent="0.25">
      <c r="A614" s="3" t="s">
        <v>56</v>
      </c>
      <c r="B614" s="4">
        <v>613</v>
      </c>
      <c r="C614" s="3" t="s">
        <v>87</v>
      </c>
      <c r="D614" s="3" t="s">
        <v>7794</v>
      </c>
      <c r="E614" s="3" t="s">
        <v>7689</v>
      </c>
      <c r="F614" s="3"/>
      <c r="G614" s="3"/>
      <c r="H614" s="74"/>
      <c r="I614" s="3" t="s">
        <v>467</v>
      </c>
      <c r="J614" s="3" t="s">
        <v>157</v>
      </c>
      <c r="K614" s="3" t="s">
        <v>123</v>
      </c>
      <c r="L614" s="3" t="s">
        <v>77</v>
      </c>
      <c r="M614" s="3" t="s">
        <v>158</v>
      </c>
      <c r="N614" s="5">
        <v>44368</v>
      </c>
      <c r="O614" t="str">
        <f t="shared" ca="1" si="150"/>
        <v/>
      </c>
      <c r="P614" s="3">
        <f t="shared" ca="1" si="146"/>
        <v>-47</v>
      </c>
      <c r="Q614" s="5"/>
      <c r="R614" s="3"/>
      <c r="S614" s="3"/>
      <c r="T614" s="6" t="s">
        <v>131</v>
      </c>
      <c r="U614" s="3" t="str">
        <f t="shared" si="136"/>
        <v>Contractuel</v>
      </c>
      <c r="V614" s="5">
        <v>45444</v>
      </c>
      <c r="W614" s="5">
        <v>45535</v>
      </c>
      <c r="X614" s="5"/>
      <c r="Y614" s="5"/>
      <c r="Z614" s="5">
        <v>44368</v>
      </c>
      <c r="AA614" s="3">
        <f t="shared" si="137"/>
        <v>6</v>
      </c>
      <c r="AB614" s="3">
        <f t="shared" si="138"/>
        <v>2021</v>
      </c>
      <c r="AC614" s="3">
        <f t="shared" si="139"/>
        <v>2025</v>
      </c>
      <c r="AD614" s="7">
        <f t="shared" ca="1" si="140"/>
        <v>3.3222222222222224</v>
      </c>
      <c r="AE614" s="7" t="str">
        <f t="shared" ca="1" si="147"/>
        <v>&lt; 4</v>
      </c>
      <c r="AF614" s="5">
        <v>31047</v>
      </c>
      <c r="AG614" s="8">
        <f t="shared" ca="1" si="141"/>
        <v>39.821917808219176</v>
      </c>
      <c r="AH614" s="7" t="str">
        <f t="shared" ca="1" si="142"/>
        <v>&gt;35&lt; 45</v>
      </c>
      <c r="AI614" s="9">
        <v>12713592</v>
      </c>
      <c r="AJ614" s="10" t="s">
        <v>67</v>
      </c>
      <c r="AK614" s="9" t="s">
        <v>2095</v>
      </c>
      <c r="AL614" s="5">
        <v>37196</v>
      </c>
      <c r="AM614" s="3" t="s">
        <v>93</v>
      </c>
      <c r="AN614" s="3" t="s">
        <v>94</v>
      </c>
      <c r="AQ614">
        <v>3</v>
      </c>
      <c r="AR614" s="11">
        <v>3</v>
      </c>
      <c r="AS614" s="12">
        <f t="shared" si="143"/>
        <v>45463.75</v>
      </c>
      <c r="AT614" s="11" t="s">
        <v>135</v>
      </c>
      <c r="AU614" s="9">
        <v>3.3159999999999998</v>
      </c>
      <c r="AV614" s="14" t="s">
        <v>195</v>
      </c>
      <c r="AW614" s="15" t="s">
        <v>169</v>
      </c>
      <c r="AX614" s="16" t="s">
        <v>2096</v>
      </c>
      <c r="AY614" s="14" t="s">
        <v>450</v>
      </c>
      <c r="AZ614" s="11" t="s">
        <v>171</v>
      </c>
      <c r="BA614" s="17" t="str">
        <f t="shared" si="144"/>
        <v>17001000000101667343</v>
      </c>
      <c r="BB614" s="26">
        <f t="shared" si="148"/>
        <v>20</v>
      </c>
      <c r="BC614" s="19" t="s">
        <v>2097</v>
      </c>
      <c r="BD614" s="20" t="s">
        <v>277</v>
      </c>
      <c r="BF614" s="5">
        <v>45218</v>
      </c>
      <c r="BG614" s="27">
        <v>97950147</v>
      </c>
      <c r="BH614" s="27">
        <v>93760642</v>
      </c>
      <c r="BI614" s="27"/>
      <c r="BJ614" t="s">
        <v>2045</v>
      </c>
      <c r="BK614" s="11" t="str">
        <f t="shared" si="145"/>
        <v>A-</v>
      </c>
      <c r="BL614" s="11" t="s">
        <v>473</v>
      </c>
    </row>
    <row r="615" spans="1:64" x14ac:dyDescent="0.25">
      <c r="A615" s="3" t="s">
        <v>56</v>
      </c>
      <c r="B615" s="4">
        <v>614</v>
      </c>
      <c r="C615" s="3" t="s">
        <v>87</v>
      </c>
      <c r="D615" s="3" t="s">
        <v>7436</v>
      </c>
      <c r="E615" s="3" t="s">
        <v>7415</v>
      </c>
      <c r="F615" s="3"/>
      <c r="G615" s="3"/>
      <c r="H615" s="74"/>
      <c r="I615" s="43" t="s">
        <v>467</v>
      </c>
      <c r="J615" s="3" t="s">
        <v>157</v>
      </c>
      <c r="K615" s="3" t="s">
        <v>123</v>
      </c>
      <c r="L615" s="3" t="s">
        <v>77</v>
      </c>
      <c r="M615" s="3" t="s">
        <v>158</v>
      </c>
      <c r="N615" s="5">
        <v>44368</v>
      </c>
      <c r="O615" t="str">
        <f t="shared" ca="1" si="150"/>
        <v/>
      </c>
      <c r="P615" s="3">
        <f t="shared" ca="1" si="146"/>
        <v>-47</v>
      </c>
      <c r="Q615" s="5"/>
      <c r="R615" s="3"/>
      <c r="S615" s="3"/>
      <c r="T615" s="6" t="s">
        <v>131</v>
      </c>
      <c r="U615" s="3" t="str">
        <f t="shared" si="136"/>
        <v>Contractuel</v>
      </c>
      <c r="V615" s="5">
        <v>45444</v>
      </c>
      <c r="W615" s="5">
        <v>45535</v>
      </c>
      <c r="X615" s="5"/>
      <c r="Y615" s="5"/>
      <c r="Z615" s="5">
        <v>44368</v>
      </c>
      <c r="AA615" s="3">
        <f t="shared" si="137"/>
        <v>6</v>
      </c>
      <c r="AB615" s="3">
        <f t="shared" si="138"/>
        <v>2021</v>
      </c>
      <c r="AC615" s="3">
        <f t="shared" si="139"/>
        <v>2025</v>
      </c>
      <c r="AD615" s="7">
        <f t="shared" ca="1" si="140"/>
        <v>3.3222222222222224</v>
      </c>
      <c r="AE615" s="7" t="str">
        <f t="shared" ca="1" si="147"/>
        <v>&lt; 4</v>
      </c>
      <c r="AF615" s="5">
        <v>33104</v>
      </c>
      <c r="AG615" s="8">
        <f t="shared" ca="1" si="141"/>
        <v>34.186301369863017</v>
      </c>
      <c r="AH615" s="7" t="str">
        <f t="shared" ca="1" si="142"/>
        <v>&gt;25&lt; 35</v>
      </c>
      <c r="AI615" s="9">
        <v>16280628</v>
      </c>
      <c r="AJ615" s="10" t="s">
        <v>159</v>
      </c>
      <c r="AK615" s="9" t="s">
        <v>2098</v>
      </c>
      <c r="AL615" s="5">
        <v>39755</v>
      </c>
      <c r="AM615" s="3" t="s">
        <v>93</v>
      </c>
      <c r="AN615" s="3" t="s">
        <v>94</v>
      </c>
      <c r="AQ615">
        <v>3</v>
      </c>
      <c r="AR615" s="11">
        <v>3</v>
      </c>
      <c r="AS615" s="12">
        <f t="shared" si="143"/>
        <v>45463.75</v>
      </c>
      <c r="AT615" s="11" t="s">
        <v>135</v>
      </c>
      <c r="AU615" s="9">
        <v>3.3159999999999998</v>
      </c>
      <c r="AV615" s="14" t="s">
        <v>161</v>
      </c>
      <c r="AW615" s="15" t="s">
        <v>1046</v>
      </c>
      <c r="AX615" s="16" t="s">
        <v>2099</v>
      </c>
      <c r="AY615" s="14" t="s">
        <v>564</v>
      </c>
      <c r="AZ615" s="11" t="s">
        <v>164</v>
      </c>
      <c r="BA615" s="17" t="str">
        <f t="shared" si="144"/>
        <v>25033000000089890070</v>
      </c>
      <c r="BB615" s="26">
        <f t="shared" si="148"/>
        <v>20</v>
      </c>
      <c r="BC615" s="19" t="s">
        <v>2100</v>
      </c>
      <c r="BD615" s="20" t="s">
        <v>100</v>
      </c>
      <c r="BF615" s="5">
        <v>45272</v>
      </c>
      <c r="BG615" s="27">
        <v>28134815</v>
      </c>
      <c r="BH615" s="27">
        <v>20691021</v>
      </c>
      <c r="BI615" s="27"/>
      <c r="BJ615" t="s">
        <v>566</v>
      </c>
      <c r="BK615" s="11" t="str">
        <f t="shared" si="145"/>
        <v>A-</v>
      </c>
      <c r="BL615" s="11" t="s">
        <v>167</v>
      </c>
    </row>
    <row r="616" spans="1:64" x14ac:dyDescent="0.25">
      <c r="A616" s="3" t="s">
        <v>56</v>
      </c>
      <c r="B616" s="4">
        <v>615</v>
      </c>
      <c r="C616" s="3" t="s">
        <v>140</v>
      </c>
      <c r="D616" s="3" t="s">
        <v>7795</v>
      </c>
      <c r="E616" s="3" t="s">
        <v>7674</v>
      </c>
      <c r="F616" s="3"/>
      <c r="G616" s="3"/>
      <c r="H616" s="74"/>
      <c r="I616" s="3" t="s">
        <v>227</v>
      </c>
      <c r="J616" s="3" t="s">
        <v>228</v>
      </c>
      <c r="K616" s="3" t="s">
        <v>123</v>
      </c>
      <c r="L616" s="3" t="s">
        <v>77</v>
      </c>
      <c r="M616" s="3" t="s">
        <v>158</v>
      </c>
      <c r="N616" s="5">
        <v>44368</v>
      </c>
      <c r="O616" t="str">
        <f t="shared" ca="1" si="150"/>
        <v/>
      </c>
      <c r="P616" s="3">
        <f t="shared" ca="1" si="146"/>
        <v>-47</v>
      </c>
      <c r="Q616" s="5"/>
      <c r="R616" s="3"/>
      <c r="S616" s="3"/>
      <c r="T616" s="6" t="s">
        <v>131</v>
      </c>
      <c r="U616" s="3" t="str">
        <f t="shared" si="136"/>
        <v>Contractuel</v>
      </c>
      <c r="V616" s="5">
        <v>45444</v>
      </c>
      <c r="W616" s="5">
        <v>45535</v>
      </c>
      <c r="X616" s="5"/>
      <c r="Y616" s="5"/>
      <c r="Z616" s="5">
        <v>44368</v>
      </c>
      <c r="AA616" s="3">
        <f t="shared" si="137"/>
        <v>6</v>
      </c>
      <c r="AB616" s="3">
        <f t="shared" si="138"/>
        <v>2021</v>
      </c>
      <c r="AC616" s="3">
        <f t="shared" si="139"/>
        <v>2025</v>
      </c>
      <c r="AD616" s="7">
        <f t="shared" ca="1" si="140"/>
        <v>3.3222222222222224</v>
      </c>
      <c r="AE616" s="7" t="str">
        <f t="shared" ca="1" si="147"/>
        <v>&lt; 4</v>
      </c>
      <c r="AF616" s="5">
        <v>29925</v>
      </c>
      <c r="AG616" s="8">
        <f t="shared" ca="1" si="141"/>
        <v>42.895890410958906</v>
      </c>
      <c r="AH616" s="7" t="str">
        <f t="shared" ca="1" si="142"/>
        <v>&gt;35&lt; 45</v>
      </c>
      <c r="AI616" s="9">
        <v>12816789</v>
      </c>
      <c r="AJ616" s="10" t="s">
        <v>159</v>
      </c>
      <c r="AK616" s="9" t="s">
        <v>2101</v>
      </c>
      <c r="AL616" s="5">
        <v>42172</v>
      </c>
      <c r="AM616" s="3" t="s">
        <v>93</v>
      </c>
      <c r="AN616" s="3" t="s">
        <v>65</v>
      </c>
      <c r="AO616">
        <v>3</v>
      </c>
      <c r="AQ616">
        <v>3</v>
      </c>
      <c r="AR616" s="11">
        <v>3</v>
      </c>
      <c r="AS616" s="12">
        <f t="shared" si="143"/>
        <v>45463.75</v>
      </c>
      <c r="AT616" s="11" t="s">
        <v>135</v>
      </c>
      <c r="AU616" s="9">
        <v>3.3159999999999998</v>
      </c>
      <c r="AV616" s="14" t="s">
        <v>348</v>
      </c>
      <c r="AW616" s="15" t="s">
        <v>349</v>
      </c>
      <c r="AX616" s="16" t="s">
        <v>2102</v>
      </c>
      <c r="AY616" s="14" t="s">
        <v>598</v>
      </c>
      <c r="AZ616" s="11" t="s">
        <v>352</v>
      </c>
      <c r="BA616" s="17" t="str">
        <f t="shared" si="144"/>
        <v>12406000013310989380</v>
      </c>
      <c r="BB616" s="26">
        <f t="shared" si="148"/>
        <v>20</v>
      </c>
      <c r="BC616" s="19" t="s">
        <v>2103</v>
      </c>
      <c r="BD616" s="20" t="s">
        <v>1616</v>
      </c>
      <c r="BF616" s="5">
        <v>45230</v>
      </c>
      <c r="BG616" s="27">
        <v>97783277</v>
      </c>
      <c r="BH616" s="27">
        <v>52109189</v>
      </c>
      <c r="BI616" s="27"/>
      <c r="BJ616" t="s">
        <v>233</v>
      </c>
      <c r="BK616" s="11" t="str">
        <f t="shared" si="145"/>
        <v>B-</v>
      </c>
      <c r="BL616" s="11" t="s">
        <v>245</v>
      </c>
    </row>
    <row r="617" spans="1:64" x14ac:dyDescent="0.25">
      <c r="A617" s="3" t="s">
        <v>56</v>
      </c>
      <c r="B617" s="4">
        <v>616</v>
      </c>
      <c r="C617" s="3" t="s">
        <v>87</v>
      </c>
      <c r="D617" s="3" t="s">
        <v>7315</v>
      </c>
      <c r="E617" s="3" t="s">
        <v>7281</v>
      </c>
      <c r="F617" s="3"/>
      <c r="G617" s="3"/>
      <c r="H617" s="74"/>
      <c r="I617" s="3" t="s">
        <v>487</v>
      </c>
      <c r="J617" s="3" t="s">
        <v>228</v>
      </c>
      <c r="K617" s="3" t="s">
        <v>123</v>
      </c>
      <c r="L617" s="3" t="s">
        <v>77</v>
      </c>
      <c r="M617" s="3" t="s">
        <v>158</v>
      </c>
      <c r="N617" s="5">
        <v>44368</v>
      </c>
      <c r="O617" t="str">
        <f t="shared" ca="1" si="150"/>
        <v/>
      </c>
      <c r="P617" s="3">
        <f t="shared" ca="1" si="146"/>
        <v>-47</v>
      </c>
      <c r="Q617" s="5"/>
      <c r="R617" s="3"/>
      <c r="S617" s="3"/>
      <c r="T617" s="6" t="s">
        <v>131</v>
      </c>
      <c r="U617" s="3" t="str">
        <f t="shared" si="136"/>
        <v>Contractuel</v>
      </c>
      <c r="V617" s="5">
        <v>45444</v>
      </c>
      <c r="W617" s="5">
        <v>45535</v>
      </c>
      <c r="X617" s="5"/>
      <c r="Y617" s="5"/>
      <c r="Z617" s="5">
        <v>44368</v>
      </c>
      <c r="AA617" s="3">
        <f t="shared" si="137"/>
        <v>6</v>
      </c>
      <c r="AB617" s="3">
        <f t="shared" si="138"/>
        <v>2021</v>
      </c>
      <c r="AC617" s="3">
        <f t="shared" si="139"/>
        <v>2025</v>
      </c>
      <c r="AD617" s="7">
        <f t="shared" ca="1" si="140"/>
        <v>3.3222222222222224</v>
      </c>
      <c r="AE617" s="7" t="str">
        <f t="shared" ca="1" si="147"/>
        <v>&lt; 4</v>
      </c>
      <c r="AF617" s="5">
        <v>32424</v>
      </c>
      <c r="AG617" s="8">
        <f t="shared" ca="1" si="141"/>
        <v>36.049315068493151</v>
      </c>
      <c r="AH617" s="7" t="str">
        <f t="shared" ca="1" si="142"/>
        <v>&gt;35&lt; 45</v>
      </c>
      <c r="AI617" s="9">
        <v>16067577</v>
      </c>
      <c r="AJ617" s="10" t="s">
        <v>79</v>
      </c>
      <c r="AK617" s="9" t="s">
        <v>2104</v>
      </c>
      <c r="AL617" s="5">
        <v>39205</v>
      </c>
      <c r="AM617" s="3" t="s">
        <v>93</v>
      </c>
      <c r="AN617" s="3" t="s">
        <v>94</v>
      </c>
      <c r="AQ617">
        <v>3</v>
      </c>
      <c r="AR617" s="11">
        <v>3</v>
      </c>
      <c r="AS617" s="12">
        <f t="shared" si="143"/>
        <v>45463.75</v>
      </c>
      <c r="AT617" s="11" t="s">
        <v>135</v>
      </c>
      <c r="AU617" s="9">
        <v>3.3159999999999998</v>
      </c>
      <c r="AV617" s="14" t="s">
        <v>79</v>
      </c>
      <c r="AW617" s="15" t="s">
        <v>2061</v>
      </c>
      <c r="AX617" s="16" t="s">
        <v>2105</v>
      </c>
      <c r="AY617" s="14" t="s">
        <v>905</v>
      </c>
      <c r="AZ617" s="11" t="s">
        <v>128</v>
      </c>
      <c r="BA617" s="17" t="str">
        <f t="shared" si="144"/>
        <v>04112089004702534149</v>
      </c>
      <c r="BB617" s="26">
        <f t="shared" si="148"/>
        <v>20</v>
      </c>
      <c r="BC617" s="19" t="s">
        <v>2106</v>
      </c>
      <c r="BD617" s="20" t="s">
        <v>452</v>
      </c>
      <c r="BF617" s="5">
        <v>45151</v>
      </c>
      <c r="BG617" s="27">
        <v>27967751</v>
      </c>
      <c r="BH617" s="27">
        <v>22254304</v>
      </c>
      <c r="BI617" s="27"/>
      <c r="BJ617" t="s">
        <v>300</v>
      </c>
      <c r="BK617" s="11" t="str">
        <f t="shared" si="145"/>
        <v>B-</v>
      </c>
      <c r="BL617" s="11" t="s">
        <v>245</v>
      </c>
    </row>
    <row r="618" spans="1:64" x14ac:dyDescent="0.25">
      <c r="A618" s="3" t="s">
        <v>74</v>
      </c>
      <c r="B618" s="4">
        <v>617</v>
      </c>
      <c r="C618" s="3" t="s">
        <v>140</v>
      </c>
      <c r="D618" s="3" t="s">
        <v>7380</v>
      </c>
      <c r="E618" s="3" t="s">
        <v>7491</v>
      </c>
      <c r="F618" s="3"/>
      <c r="G618" s="3"/>
      <c r="H618" s="74"/>
      <c r="I618" s="3"/>
      <c r="J618" s="3" t="s">
        <v>157</v>
      </c>
      <c r="K618" s="3" t="s">
        <v>123</v>
      </c>
      <c r="L618" s="3" t="s">
        <v>77</v>
      </c>
      <c r="M618" s="3" t="s">
        <v>158</v>
      </c>
      <c r="N618" s="5">
        <v>44372</v>
      </c>
      <c r="O618" t="str">
        <f t="shared" ca="1" si="150"/>
        <v/>
      </c>
      <c r="P618" s="3">
        <f t="shared" ca="1" si="146"/>
        <v>-1113</v>
      </c>
      <c r="Q618" s="5">
        <v>44409</v>
      </c>
      <c r="R618" s="3" t="s">
        <v>133</v>
      </c>
      <c r="S618" s="3"/>
      <c r="T618" s="6" t="s">
        <v>131</v>
      </c>
      <c r="U618" s="3" t="str">
        <f t="shared" si="136"/>
        <v>Contractuel</v>
      </c>
      <c r="V618" s="5">
        <v>44409</v>
      </c>
      <c r="W618" s="5">
        <v>44469</v>
      </c>
      <c r="X618" s="5"/>
      <c r="Y618" s="5"/>
      <c r="Z618" s="5">
        <v>44372</v>
      </c>
      <c r="AA618" s="3">
        <f t="shared" si="137"/>
        <v>6</v>
      </c>
      <c r="AB618" s="3">
        <f t="shared" si="138"/>
        <v>2021</v>
      </c>
      <c r="AC618" s="3">
        <f t="shared" si="139"/>
        <v>2025</v>
      </c>
      <c r="AD618" s="7">
        <f t="shared" ca="1" si="140"/>
        <v>3.3111111111111109</v>
      </c>
      <c r="AE618" s="7" t="str">
        <f t="shared" ca="1" si="147"/>
        <v>&lt; 4</v>
      </c>
      <c r="AF618" s="5">
        <v>29177</v>
      </c>
      <c r="AG618" s="8">
        <f t="shared" ca="1" si="141"/>
        <v>44.945205479452056</v>
      </c>
      <c r="AH618" s="7" t="str">
        <f t="shared" ca="1" si="142"/>
        <v>&gt;35&lt; 45</v>
      </c>
      <c r="AI618" s="9">
        <v>12257014</v>
      </c>
      <c r="AJ618" s="10" t="s">
        <v>102</v>
      </c>
      <c r="AK618" s="9" t="s">
        <v>2107</v>
      </c>
      <c r="AL618" s="5">
        <v>42486</v>
      </c>
      <c r="AM618" s="3" t="s">
        <v>93</v>
      </c>
      <c r="AN618" s="3" t="s">
        <v>65</v>
      </c>
      <c r="AO618">
        <v>3</v>
      </c>
      <c r="AQ618" s="11">
        <v>3</v>
      </c>
      <c r="AR618" s="11">
        <v>1</v>
      </c>
      <c r="AS618" s="12">
        <f t="shared" si="143"/>
        <v>44737.25</v>
      </c>
      <c r="AT618" s="11" t="s">
        <v>135</v>
      </c>
      <c r="AU618" s="9">
        <v>3.1930000000000001</v>
      </c>
      <c r="AV618" s="14">
        <v>17</v>
      </c>
      <c r="AW618" s="15" t="s">
        <v>169</v>
      </c>
      <c r="AX618" s="16" t="s">
        <v>2108</v>
      </c>
      <c r="AY618" s="14">
        <v>76</v>
      </c>
      <c r="AZ618" s="11" t="s">
        <v>171</v>
      </c>
      <c r="BA618" s="17" t="str">
        <f t="shared" si="144"/>
        <v>17001000000267613876</v>
      </c>
      <c r="BB618" s="26">
        <f t="shared" si="148"/>
        <v>20</v>
      </c>
      <c r="BC618" s="19" t="s">
        <v>2109</v>
      </c>
      <c r="BD618" s="20" t="s">
        <v>452</v>
      </c>
      <c r="BF618" s="5"/>
      <c r="BG618" s="27">
        <v>54171141</v>
      </c>
      <c r="BH618" s="27">
        <v>97396391</v>
      </c>
      <c r="BI618" s="27"/>
      <c r="BJ618" t="s">
        <v>2110</v>
      </c>
      <c r="BK618" s="11" t="str">
        <f t="shared" si="145"/>
        <v>A-</v>
      </c>
      <c r="BL618" s="11"/>
    </row>
    <row r="619" spans="1:64" x14ac:dyDescent="0.25">
      <c r="A619" s="3" t="s">
        <v>74</v>
      </c>
      <c r="B619" s="4">
        <v>618</v>
      </c>
      <c r="C619" s="3" t="s">
        <v>140</v>
      </c>
      <c r="D619" s="3" t="s">
        <v>7192</v>
      </c>
      <c r="E619" s="3" t="s">
        <v>7796</v>
      </c>
      <c r="F619" s="3"/>
      <c r="G619" s="3"/>
      <c r="H619" s="74"/>
      <c r="I619" s="3"/>
      <c r="J619" s="3" t="s">
        <v>228</v>
      </c>
      <c r="K619" s="3" t="s">
        <v>123</v>
      </c>
      <c r="L619" s="3" t="s">
        <v>77</v>
      </c>
      <c r="M619" s="3" t="s">
        <v>158</v>
      </c>
      <c r="N619" s="5">
        <v>44372</v>
      </c>
      <c r="O619" t="str">
        <f t="shared" ca="1" si="150"/>
        <v/>
      </c>
      <c r="P619" s="3">
        <f t="shared" ca="1" si="146"/>
        <v>-1113</v>
      </c>
      <c r="Q619" s="5">
        <v>44431</v>
      </c>
      <c r="R619" s="3" t="s">
        <v>133</v>
      </c>
      <c r="S619" s="3"/>
      <c r="T619" s="6" t="s">
        <v>131</v>
      </c>
      <c r="U619" s="3" t="str">
        <f t="shared" si="136"/>
        <v>Contractuel</v>
      </c>
      <c r="V619" s="5">
        <v>44409</v>
      </c>
      <c r="W619" s="5">
        <v>44469</v>
      </c>
      <c r="X619" s="5"/>
      <c r="Y619" s="5"/>
      <c r="Z619" s="5">
        <v>44372</v>
      </c>
      <c r="AA619" s="3">
        <f t="shared" si="137"/>
        <v>6</v>
      </c>
      <c r="AB619" s="3">
        <f t="shared" si="138"/>
        <v>2021</v>
      </c>
      <c r="AC619" s="3">
        <f t="shared" si="139"/>
        <v>2025</v>
      </c>
      <c r="AD619" s="7">
        <f t="shared" ca="1" si="140"/>
        <v>3.3111111111111109</v>
      </c>
      <c r="AE619" s="7" t="str">
        <f t="shared" ca="1" si="147"/>
        <v>&lt; 4</v>
      </c>
      <c r="AF619" s="5">
        <v>34637</v>
      </c>
      <c r="AG619" s="8">
        <f t="shared" ca="1" si="141"/>
        <v>29.986301369863014</v>
      </c>
      <c r="AH619" s="7" t="str">
        <f t="shared" ca="1" si="142"/>
        <v>&gt;25&lt; 35</v>
      </c>
      <c r="AI619" s="9">
        <v>16628304</v>
      </c>
      <c r="AJ619" s="10" t="s">
        <v>70</v>
      </c>
      <c r="AK619" s="9" t="s">
        <v>2111</v>
      </c>
      <c r="AL619" s="5">
        <v>41582</v>
      </c>
      <c r="AM619" s="3" t="s">
        <v>93</v>
      </c>
      <c r="AN619" s="3" t="s">
        <v>65</v>
      </c>
      <c r="AO619">
        <v>1</v>
      </c>
      <c r="AQ619" s="11">
        <v>3</v>
      </c>
      <c r="AR619" s="11">
        <v>1</v>
      </c>
      <c r="AS619" s="12">
        <f t="shared" si="143"/>
        <v>44737.25</v>
      </c>
      <c r="AT619" s="11" t="s">
        <v>135</v>
      </c>
      <c r="AU619" s="9">
        <v>3.1930000000000001</v>
      </c>
      <c r="AV619" s="14">
        <v>17</v>
      </c>
      <c r="AW619" s="15" t="s">
        <v>169</v>
      </c>
      <c r="AX619" s="16" t="s">
        <v>2112</v>
      </c>
      <c r="AY619" s="14">
        <v>81</v>
      </c>
      <c r="AZ619" s="11" t="s">
        <v>171</v>
      </c>
      <c r="BA619" s="17" t="str">
        <f t="shared" si="144"/>
        <v>17001000000303975781</v>
      </c>
      <c r="BB619" s="26">
        <f t="shared" si="148"/>
        <v>20</v>
      </c>
      <c r="BC619" s="19" t="s">
        <v>2113</v>
      </c>
      <c r="BD619" s="20" t="s">
        <v>452</v>
      </c>
      <c r="BF619" s="5"/>
      <c r="BG619" s="27">
        <v>26443749</v>
      </c>
      <c r="BH619" s="27">
        <v>22505191</v>
      </c>
      <c r="BI619" s="27"/>
      <c r="BJ619" t="s">
        <v>2110</v>
      </c>
      <c r="BK619" s="11" t="str">
        <f t="shared" si="145"/>
        <v>B-</v>
      </c>
      <c r="BL619" s="11"/>
    </row>
    <row r="620" spans="1:64" x14ac:dyDescent="0.25">
      <c r="A620" s="3" t="s">
        <v>74</v>
      </c>
      <c r="B620" s="4">
        <v>619</v>
      </c>
      <c r="C620" s="3" t="s">
        <v>57</v>
      </c>
      <c r="D620" s="3" t="s">
        <v>7328</v>
      </c>
      <c r="E620" s="3" t="s">
        <v>7181</v>
      </c>
      <c r="F620" s="3"/>
      <c r="G620" s="3"/>
      <c r="H620" s="74"/>
      <c r="I620" s="3"/>
      <c r="J620" s="3"/>
      <c r="K620" s="3" t="s">
        <v>59</v>
      </c>
      <c r="L620" s="3" t="s">
        <v>89</v>
      </c>
      <c r="M620" s="3" t="s">
        <v>2114</v>
      </c>
      <c r="N620" s="5">
        <v>44375</v>
      </c>
      <c r="O620" t="str">
        <f t="shared" ca="1" si="150"/>
        <v/>
      </c>
      <c r="P620" s="3" t="str">
        <f t="shared" ca="1" si="146"/>
        <v/>
      </c>
      <c r="Q620" s="5">
        <v>44449</v>
      </c>
      <c r="R620" s="3" t="s">
        <v>554</v>
      </c>
      <c r="S620" s="3"/>
      <c r="T620" s="6" t="s">
        <v>61</v>
      </c>
      <c r="U620" s="3" t="str">
        <f t="shared" si="136"/>
        <v>Titulaire</v>
      </c>
      <c r="V620" s="5"/>
      <c r="W620" s="5"/>
      <c r="X620" s="5"/>
      <c r="Y620" s="5"/>
      <c r="Z620" s="5"/>
      <c r="AA620" s="3">
        <f t="shared" si="137"/>
        <v>6</v>
      </c>
      <c r="AB620" s="3">
        <f t="shared" si="138"/>
        <v>2021</v>
      </c>
      <c r="AC620" s="3">
        <f t="shared" si="139"/>
        <v>2025</v>
      </c>
      <c r="AD620" s="7">
        <f t="shared" ca="1" si="140"/>
        <v>3.3027777777777776</v>
      </c>
      <c r="AE620" s="7" t="str">
        <f t="shared" ca="1" si="147"/>
        <v>&lt; 4</v>
      </c>
      <c r="AF620" s="5">
        <v>31907</v>
      </c>
      <c r="AG620" s="8">
        <f t="shared" ca="1" si="141"/>
        <v>37.465753424657535</v>
      </c>
      <c r="AH620" s="7" t="str">
        <f t="shared" ca="1" si="142"/>
        <v>&gt;35&lt; 45</v>
      </c>
      <c r="AI620" s="9">
        <v>16391799</v>
      </c>
      <c r="AJ620" s="37" t="s">
        <v>179</v>
      </c>
      <c r="AK620" s="9" t="s">
        <v>2115</v>
      </c>
      <c r="AL620" s="5">
        <v>41663</v>
      </c>
      <c r="AM620" s="3" t="s">
        <v>64</v>
      </c>
      <c r="AN620" s="3" t="s">
        <v>65</v>
      </c>
      <c r="AO620">
        <v>1</v>
      </c>
      <c r="AQ620" s="11"/>
      <c r="AR620" s="11"/>
      <c r="AS620" s="12">
        <f t="shared" si="143"/>
        <v>44375</v>
      </c>
      <c r="AT620" s="11" t="s">
        <v>66</v>
      </c>
      <c r="AU620" s="9">
        <v>3500</v>
      </c>
      <c r="AV620" s="14">
        <v>25</v>
      </c>
      <c r="AW620" s="15" t="s">
        <v>2116</v>
      </c>
      <c r="AX620" s="16" t="s">
        <v>2117</v>
      </c>
      <c r="AY620" s="14">
        <v>71</v>
      </c>
      <c r="AZ620" s="11" t="s">
        <v>164</v>
      </c>
      <c r="BA620" s="17" t="str">
        <f t="shared" si="144"/>
        <v>25017000000001453271</v>
      </c>
      <c r="BB620" s="26">
        <f t="shared" si="148"/>
        <v>20</v>
      </c>
      <c r="BC620" s="19" t="s">
        <v>2118</v>
      </c>
      <c r="BD620" s="20" t="s">
        <v>73</v>
      </c>
      <c r="BF620" s="5"/>
      <c r="BG620" s="27">
        <v>22319154</v>
      </c>
      <c r="BH620" s="27"/>
      <c r="BI620" s="27">
        <v>98137100</v>
      </c>
      <c r="BK620" s="11" t="str">
        <f t="shared" si="145"/>
        <v>CADRE</v>
      </c>
      <c r="BL620" s="11"/>
    </row>
    <row r="621" spans="1:64" x14ac:dyDescent="0.25">
      <c r="A621" s="3" t="s">
        <v>74</v>
      </c>
      <c r="B621" s="4">
        <v>620</v>
      </c>
      <c r="C621" s="3" t="s">
        <v>87</v>
      </c>
      <c r="D621" s="3" t="s">
        <v>7797</v>
      </c>
      <c r="E621" s="3" t="s">
        <v>7565</v>
      </c>
      <c r="F621" s="3"/>
      <c r="G621" s="3"/>
      <c r="H621" s="74"/>
      <c r="I621" s="3"/>
      <c r="J621" s="3" t="s">
        <v>157</v>
      </c>
      <c r="K621" s="3" t="s">
        <v>123</v>
      </c>
      <c r="L621" s="3" t="s">
        <v>77</v>
      </c>
      <c r="M621" s="3" t="s">
        <v>158</v>
      </c>
      <c r="N621" s="5">
        <v>44376</v>
      </c>
      <c r="O621" t="str">
        <f t="shared" ca="1" si="150"/>
        <v/>
      </c>
      <c r="P621" s="3">
        <f t="shared" ca="1" si="146"/>
        <v>-870</v>
      </c>
      <c r="Q621" s="5">
        <v>44682</v>
      </c>
      <c r="R621" s="3" t="s">
        <v>133</v>
      </c>
      <c r="S621" s="3"/>
      <c r="T621" s="6" t="s">
        <v>131</v>
      </c>
      <c r="U621" s="3" t="str">
        <f t="shared" si="136"/>
        <v>Contractuel</v>
      </c>
      <c r="V621" s="5">
        <v>44652</v>
      </c>
      <c r="W621" s="5">
        <v>44712</v>
      </c>
      <c r="X621" s="5"/>
      <c r="Y621" s="5"/>
      <c r="Z621" s="5">
        <v>44376</v>
      </c>
      <c r="AA621" s="3">
        <f t="shared" si="137"/>
        <v>6</v>
      </c>
      <c r="AB621" s="3">
        <f t="shared" si="138"/>
        <v>2021</v>
      </c>
      <c r="AC621" s="3">
        <f t="shared" si="139"/>
        <v>2025</v>
      </c>
      <c r="AD621" s="7">
        <f t="shared" ca="1" si="140"/>
        <v>3.3</v>
      </c>
      <c r="AE621" s="7" t="str">
        <f t="shared" ca="1" si="147"/>
        <v>&lt; 4</v>
      </c>
      <c r="AF621" s="5">
        <v>34854</v>
      </c>
      <c r="AG621" s="8">
        <f t="shared" ca="1" si="141"/>
        <v>29.391780821917809</v>
      </c>
      <c r="AH621" s="7" t="str">
        <f t="shared" ca="1" si="142"/>
        <v>&gt;25&lt; 35</v>
      </c>
      <c r="AI621" s="9">
        <v>17442447</v>
      </c>
      <c r="AJ621" s="10" t="s">
        <v>102</v>
      </c>
      <c r="AK621" s="9" t="s">
        <v>2119</v>
      </c>
      <c r="AL621" s="5">
        <v>43480</v>
      </c>
      <c r="AM621" s="3" t="s">
        <v>93</v>
      </c>
      <c r="AN621" s="3" t="s">
        <v>94</v>
      </c>
      <c r="AQ621" s="11">
        <v>3</v>
      </c>
      <c r="AR621" s="11">
        <v>1</v>
      </c>
      <c r="AS621" s="12">
        <f t="shared" si="143"/>
        <v>44741.25</v>
      </c>
      <c r="AT621" s="11" t="s">
        <v>135</v>
      </c>
      <c r="AU621" s="9">
        <v>3.1930000000000001</v>
      </c>
      <c r="AV621" s="14" t="s">
        <v>195</v>
      </c>
      <c r="AW621" s="15" t="s">
        <v>169</v>
      </c>
      <c r="AX621" s="16" t="s">
        <v>2120</v>
      </c>
      <c r="AY621" s="14" t="s">
        <v>826</v>
      </c>
      <c r="AZ621" s="11" t="s">
        <v>171</v>
      </c>
      <c r="BA621" s="17" t="str">
        <f t="shared" si="144"/>
        <v>17001000000293471069</v>
      </c>
      <c r="BB621" s="26">
        <f t="shared" si="148"/>
        <v>20</v>
      </c>
      <c r="BC621" s="19" t="s">
        <v>2121</v>
      </c>
      <c r="BD621" s="20" t="s">
        <v>452</v>
      </c>
      <c r="BF621" s="5"/>
      <c r="BG621" s="27">
        <v>20422783</v>
      </c>
      <c r="BH621" s="27">
        <v>58379342</v>
      </c>
      <c r="BI621" s="27"/>
      <c r="BJ621" t="s">
        <v>2110</v>
      </c>
      <c r="BK621" s="11" t="str">
        <f t="shared" si="145"/>
        <v>A-</v>
      </c>
      <c r="BL621" s="11"/>
    </row>
    <row r="622" spans="1:64" x14ac:dyDescent="0.25">
      <c r="A622" s="3" t="s">
        <v>56</v>
      </c>
      <c r="B622" s="4">
        <v>621</v>
      </c>
      <c r="C622" s="3" t="s">
        <v>140</v>
      </c>
      <c r="D622" s="3" t="s">
        <v>7349</v>
      </c>
      <c r="E622" s="3" t="s">
        <v>7420</v>
      </c>
      <c r="F622" s="3"/>
      <c r="G622" s="3"/>
      <c r="H622" s="74"/>
      <c r="I622" s="3" t="s">
        <v>561</v>
      </c>
      <c r="J622" s="3" t="s">
        <v>157</v>
      </c>
      <c r="K622" s="3" t="s">
        <v>123</v>
      </c>
      <c r="L622" s="3" t="s">
        <v>77</v>
      </c>
      <c r="M622" s="3" t="s">
        <v>158</v>
      </c>
      <c r="N622" s="5">
        <v>44378</v>
      </c>
      <c r="O622" t="str">
        <f t="shared" ca="1" si="150"/>
        <v/>
      </c>
      <c r="P622" s="3">
        <f t="shared" ca="1" si="146"/>
        <v>-47</v>
      </c>
      <c r="Q622" s="5"/>
      <c r="R622" s="3"/>
      <c r="S622" s="3"/>
      <c r="T622" s="6" t="s">
        <v>131</v>
      </c>
      <c r="U622" s="3" t="str">
        <f t="shared" si="136"/>
        <v>Contractuel</v>
      </c>
      <c r="V622" s="5">
        <v>45444</v>
      </c>
      <c r="W622" s="5">
        <v>45535</v>
      </c>
      <c r="X622" s="5"/>
      <c r="Y622" s="5"/>
      <c r="Z622" s="5">
        <v>44378</v>
      </c>
      <c r="AA622" s="3">
        <f t="shared" si="137"/>
        <v>7</v>
      </c>
      <c r="AB622" s="3">
        <f t="shared" si="138"/>
        <v>2021</v>
      </c>
      <c r="AC622" s="3">
        <f t="shared" si="139"/>
        <v>2025</v>
      </c>
      <c r="AD622" s="7">
        <f t="shared" ca="1" si="140"/>
        <v>3.2944444444444443</v>
      </c>
      <c r="AE622" s="7" t="str">
        <f t="shared" ca="1" si="147"/>
        <v>&lt; 4</v>
      </c>
      <c r="AF622" s="5">
        <v>27961</v>
      </c>
      <c r="AG622" s="8">
        <f t="shared" ca="1" si="141"/>
        <v>48.276712328767125</v>
      </c>
      <c r="AH622" s="7" t="str">
        <f t="shared" ca="1" si="142"/>
        <v>&gt;45&lt; 55</v>
      </c>
      <c r="AI622" s="9">
        <v>12158011</v>
      </c>
      <c r="AJ622" s="10" t="s">
        <v>141</v>
      </c>
      <c r="AK622" s="9" t="s">
        <v>2122</v>
      </c>
      <c r="AL622" s="5">
        <v>42703</v>
      </c>
      <c r="AM622" s="3" t="s">
        <v>93</v>
      </c>
      <c r="AN622" s="3" t="s">
        <v>65</v>
      </c>
      <c r="AO622">
        <v>1</v>
      </c>
      <c r="AQ622">
        <v>3</v>
      </c>
      <c r="AR622" s="11">
        <v>3</v>
      </c>
      <c r="AS622" s="12">
        <f t="shared" si="143"/>
        <v>45473.75</v>
      </c>
      <c r="AT622" s="11" t="s">
        <v>135</v>
      </c>
      <c r="AU622" s="9">
        <v>3.3159999999999998</v>
      </c>
      <c r="AV622" s="14" t="s">
        <v>195</v>
      </c>
      <c r="AW622" s="15" t="s">
        <v>169</v>
      </c>
      <c r="AX622" s="16" t="s">
        <v>2123</v>
      </c>
      <c r="AY622" s="14" t="s">
        <v>91</v>
      </c>
      <c r="AZ622" s="11" t="s">
        <v>171</v>
      </c>
      <c r="BA622" s="17" t="str">
        <f t="shared" si="144"/>
        <v>17001000000304062305</v>
      </c>
      <c r="BB622" s="26">
        <f t="shared" si="148"/>
        <v>20</v>
      </c>
      <c r="BC622" s="19" t="s">
        <v>2097</v>
      </c>
      <c r="BD622" s="20" t="s">
        <v>277</v>
      </c>
      <c r="BF622" s="5"/>
      <c r="BG622" s="27">
        <v>94742892</v>
      </c>
      <c r="BH622" s="27">
        <v>95121769</v>
      </c>
      <c r="BI622" s="27"/>
      <c r="BJ622" t="s">
        <v>2045</v>
      </c>
      <c r="BK622" s="11" t="str">
        <f t="shared" si="145"/>
        <v>A-</v>
      </c>
      <c r="BL622" s="11" t="s">
        <v>473</v>
      </c>
    </row>
    <row r="623" spans="1:64" x14ac:dyDescent="0.25">
      <c r="A623" s="3" t="s">
        <v>74</v>
      </c>
      <c r="B623" s="4">
        <v>622</v>
      </c>
      <c r="C623" s="3" t="s">
        <v>57</v>
      </c>
      <c r="D623" s="3" t="s">
        <v>7318</v>
      </c>
      <c r="E623" s="3" t="s">
        <v>7798</v>
      </c>
      <c r="F623" s="3"/>
      <c r="G623" s="3"/>
      <c r="H623" s="74"/>
      <c r="I623" s="3"/>
      <c r="J623" s="3" t="s">
        <v>157</v>
      </c>
      <c r="K623" s="3" t="s">
        <v>123</v>
      </c>
      <c r="L623" s="3" t="s">
        <v>77</v>
      </c>
      <c r="M623" s="3" t="s">
        <v>132</v>
      </c>
      <c r="N623" s="5">
        <v>44378</v>
      </c>
      <c r="O623" t="str">
        <f t="shared" ca="1" si="150"/>
        <v/>
      </c>
      <c r="P623" s="3">
        <f t="shared" ca="1" si="146"/>
        <v>-931</v>
      </c>
      <c r="Q623" s="5">
        <v>44645</v>
      </c>
      <c r="R623" s="3" t="s">
        <v>133</v>
      </c>
      <c r="S623" s="3"/>
      <c r="T623" s="6" t="s">
        <v>131</v>
      </c>
      <c r="U623" s="3" t="str">
        <f t="shared" si="136"/>
        <v>Contractuel</v>
      </c>
      <c r="V623" s="5">
        <v>44621</v>
      </c>
      <c r="W623" s="5">
        <v>44651</v>
      </c>
      <c r="X623" s="5"/>
      <c r="Y623" s="5"/>
      <c r="Z623" s="5">
        <v>44378</v>
      </c>
      <c r="AA623" s="3">
        <f t="shared" si="137"/>
        <v>7</v>
      </c>
      <c r="AB623" s="3">
        <f t="shared" si="138"/>
        <v>2021</v>
      </c>
      <c r="AC623" s="3">
        <f t="shared" si="139"/>
        <v>2025</v>
      </c>
      <c r="AD623" s="7">
        <f t="shared" ca="1" si="140"/>
        <v>3.2944444444444443</v>
      </c>
      <c r="AE623" s="7" t="str">
        <f t="shared" ca="1" si="147"/>
        <v>&lt; 4</v>
      </c>
      <c r="AF623" s="5">
        <v>37483</v>
      </c>
      <c r="AG623" s="8">
        <f t="shared" ca="1" si="141"/>
        <v>22.18904109589041</v>
      </c>
      <c r="AH623" s="7" t="str">
        <f t="shared" ca="1" si="142"/>
        <v>&lt; 25</v>
      </c>
      <c r="AI623" s="9">
        <v>17461642</v>
      </c>
      <c r="AJ623" s="10" t="s">
        <v>141</v>
      </c>
      <c r="AK623" s="9">
        <v>11672496</v>
      </c>
      <c r="AL623" s="5">
        <v>43912</v>
      </c>
      <c r="AM623" s="3" t="s">
        <v>64</v>
      </c>
      <c r="AN623" s="3" t="s">
        <v>94</v>
      </c>
      <c r="AQ623" s="11">
        <v>3</v>
      </c>
      <c r="AR623" s="11">
        <v>1</v>
      </c>
      <c r="AS623" s="12">
        <f t="shared" si="143"/>
        <v>44743.25</v>
      </c>
      <c r="AT623" s="11" t="s">
        <v>135</v>
      </c>
      <c r="AU623" s="9">
        <v>3.1930000000000001</v>
      </c>
      <c r="AV623" s="14" t="s">
        <v>195</v>
      </c>
      <c r="AW623" s="15" t="s">
        <v>169</v>
      </c>
      <c r="AX623" s="16" t="s">
        <v>2124</v>
      </c>
      <c r="AY623" s="14" t="s">
        <v>105</v>
      </c>
      <c r="AZ623" s="11" t="s">
        <v>171</v>
      </c>
      <c r="BA623" s="17" t="str">
        <f t="shared" si="144"/>
        <v>17001000000304062111</v>
      </c>
      <c r="BB623" s="26">
        <f t="shared" si="148"/>
        <v>20</v>
      </c>
      <c r="BC623" s="19" t="s">
        <v>608</v>
      </c>
      <c r="BD623" s="20" t="s">
        <v>277</v>
      </c>
      <c r="BF623" s="5"/>
      <c r="BG623" s="27">
        <v>21572581</v>
      </c>
      <c r="BH623" s="27"/>
      <c r="BI623" s="27"/>
      <c r="BJ623" t="s">
        <v>608</v>
      </c>
      <c r="BK623" s="11" t="str">
        <f t="shared" si="145"/>
        <v>A-</v>
      </c>
      <c r="BL623" s="11"/>
    </row>
    <row r="624" spans="1:64" x14ac:dyDescent="0.25">
      <c r="A624" s="3" t="s">
        <v>74</v>
      </c>
      <c r="B624" s="4">
        <v>623</v>
      </c>
      <c r="C624" s="3" t="s">
        <v>57</v>
      </c>
      <c r="D624" s="3" t="s">
        <v>7657</v>
      </c>
      <c r="E624" s="3" t="s">
        <v>7448</v>
      </c>
      <c r="F624" s="3"/>
      <c r="G624" s="3"/>
      <c r="H624" s="74"/>
      <c r="I624" s="3"/>
      <c r="J624" s="3" t="s">
        <v>157</v>
      </c>
      <c r="K624" s="3" t="s">
        <v>123</v>
      </c>
      <c r="L624" s="3" t="s">
        <v>77</v>
      </c>
      <c r="M624" s="3" t="s">
        <v>132</v>
      </c>
      <c r="N624" s="5">
        <v>44378</v>
      </c>
      <c r="O624" t="str">
        <f t="shared" ca="1" si="150"/>
        <v/>
      </c>
      <c r="P624" s="3">
        <f t="shared" ca="1" si="146"/>
        <v>-931</v>
      </c>
      <c r="Q624" s="5">
        <v>44650</v>
      </c>
      <c r="R624" s="3" t="s">
        <v>133</v>
      </c>
      <c r="S624" s="3"/>
      <c r="T624" s="6" t="s">
        <v>131</v>
      </c>
      <c r="U624" s="3" t="str">
        <f t="shared" si="136"/>
        <v>Contractuel</v>
      </c>
      <c r="V624" s="5">
        <v>44621</v>
      </c>
      <c r="W624" s="5">
        <v>44651</v>
      </c>
      <c r="X624" s="5"/>
      <c r="Y624" s="5"/>
      <c r="Z624" s="5">
        <v>44378</v>
      </c>
      <c r="AA624" s="3">
        <f t="shared" si="137"/>
        <v>7</v>
      </c>
      <c r="AB624" s="3">
        <f t="shared" si="138"/>
        <v>2021</v>
      </c>
      <c r="AC624" s="3">
        <f t="shared" si="139"/>
        <v>2025</v>
      </c>
      <c r="AD624" s="7">
        <f t="shared" ca="1" si="140"/>
        <v>3.2944444444444443</v>
      </c>
      <c r="AE624" s="7" t="str">
        <f t="shared" ca="1" si="147"/>
        <v>&lt; 4</v>
      </c>
      <c r="AF624" s="5">
        <v>32712</v>
      </c>
      <c r="AG624" s="8">
        <f t="shared" ca="1" si="141"/>
        <v>35.260273972602739</v>
      </c>
      <c r="AH624" s="7" t="str">
        <f t="shared" ca="1" si="142"/>
        <v>&gt;35&lt; 45</v>
      </c>
      <c r="AI624" s="9">
        <v>16967370</v>
      </c>
      <c r="AJ624" s="10" t="s">
        <v>79</v>
      </c>
      <c r="AK624" s="9" t="s">
        <v>2125</v>
      </c>
      <c r="AL624" s="5">
        <v>44265</v>
      </c>
      <c r="AM624" s="3" t="s">
        <v>64</v>
      </c>
      <c r="AN624" s="3" t="s">
        <v>94</v>
      </c>
      <c r="AQ624" s="11">
        <v>3</v>
      </c>
      <c r="AR624" s="11">
        <v>1</v>
      </c>
      <c r="AS624" s="12">
        <f t="shared" si="143"/>
        <v>44743.25</v>
      </c>
      <c r="AT624" s="11" t="s">
        <v>135</v>
      </c>
      <c r="AU624" s="9">
        <v>3.1930000000000001</v>
      </c>
      <c r="AV624" s="14" t="s">
        <v>195</v>
      </c>
      <c r="AW624" s="15" t="s">
        <v>169</v>
      </c>
      <c r="AX624" s="16" t="s">
        <v>2126</v>
      </c>
      <c r="AY624" s="14" t="s">
        <v>338</v>
      </c>
      <c r="AZ624" s="11" t="s">
        <v>171</v>
      </c>
      <c r="BA624" s="17" t="str">
        <f t="shared" si="144"/>
        <v>17001000000304089077</v>
      </c>
      <c r="BB624" s="26">
        <f t="shared" si="148"/>
        <v>20</v>
      </c>
      <c r="BC624" s="19" t="s">
        <v>2127</v>
      </c>
      <c r="BD624" s="20" t="s">
        <v>100</v>
      </c>
      <c r="BF624" s="5"/>
      <c r="BG624" s="27">
        <v>25792233</v>
      </c>
      <c r="BH624" s="27">
        <v>22352156</v>
      </c>
      <c r="BI624" s="27"/>
      <c r="BJ624" t="s">
        <v>233</v>
      </c>
      <c r="BK624" s="11" t="str">
        <f t="shared" si="145"/>
        <v>A-</v>
      </c>
      <c r="BL624" s="11"/>
    </row>
    <row r="625" spans="1:64" x14ac:dyDescent="0.25">
      <c r="A625" s="3" t="s">
        <v>74</v>
      </c>
      <c r="B625" s="4">
        <v>624</v>
      </c>
      <c r="C625" s="3" t="s">
        <v>57</v>
      </c>
      <c r="D625" s="3" t="s">
        <v>7325</v>
      </c>
      <c r="E625" s="3" t="s">
        <v>8714</v>
      </c>
      <c r="F625" s="3"/>
      <c r="G625" s="3"/>
      <c r="H625" s="74"/>
      <c r="I625" s="3"/>
      <c r="J625" s="3" t="s">
        <v>228</v>
      </c>
      <c r="K625" s="3" t="s">
        <v>123</v>
      </c>
      <c r="L625" s="3" t="s">
        <v>77</v>
      </c>
      <c r="M625" s="3" t="s">
        <v>132</v>
      </c>
      <c r="N625" s="5">
        <v>44378</v>
      </c>
      <c r="O625" t="str">
        <f t="shared" ca="1" si="150"/>
        <v/>
      </c>
      <c r="P625" s="3">
        <f t="shared" ca="1" si="146"/>
        <v>-990</v>
      </c>
      <c r="Q625" s="5">
        <v>44578</v>
      </c>
      <c r="R625" s="3" t="s">
        <v>609</v>
      </c>
      <c r="S625" s="3"/>
      <c r="T625" s="6" t="s">
        <v>131</v>
      </c>
      <c r="U625" s="3" t="str">
        <f t="shared" si="136"/>
        <v>Contractuel</v>
      </c>
      <c r="V625" s="5">
        <v>44562</v>
      </c>
      <c r="W625" s="5">
        <v>44592</v>
      </c>
      <c r="X625" s="5"/>
      <c r="Y625" s="5"/>
      <c r="Z625" s="5">
        <v>44378</v>
      </c>
      <c r="AA625" s="3">
        <f t="shared" si="137"/>
        <v>7</v>
      </c>
      <c r="AB625" s="3">
        <f t="shared" si="138"/>
        <v>2021</v>
      </c>
      <c r="AC625" s="3">
        <f t="shared" si="139"/>
        <v>2025</v>
      </c>
      <c r="AD625" s="7">
        <f t="shared" ca="1" si="140"/>
        <v>3.2944444444444443</v>
      </c>
      <c r="AE625" s="7" t="str">
        <f t="shared" ca="1" si="147"/>
        <v>&lt; 4</v>
      </c>
      <c r="AF625" s="5">
        <v>35473</v>
      </c>
      <c r="AG625" s="8">
        <f t="shared" ca="1" si="141"/>
        <v>27.695890410958903</v>
      </c>
      <c r="AH625" s="7" t="str">
        <f t="shared" ca="1" si="142"/>
        <v>&gt;25&lt; 35</v>
      </c>
      <c r="AI625" s="9"/>
      <c r="AJ625" s="10"/>
      <c r="AK625" s="9">
        <v>13011778</v>
      </c>
      <c r="AL625" s="5">
        <v>41932</v>
      </c>
      <c r="AM625" s="3" t="s">
        <v>64</v>
      </c>
      <c r="AN625" s="3" t="s">
        <v>94</v>
      </c>
      <c r="AQ625" s="11">
        <v>3</v>
      </c>
      <c r="AR625" s="11">
        <v>1</v>
      </c>
      <c r="AS625" s="12">
        <f t="shared" si="143"/>
        <v>44743.25</v>
      </c>
      <c r="AT625" s="11" t="s">
        <v>135</v>
      </c>
      <c r="AU625" s="9">
        <v>3.1930000000000001</v>
      </c>
      <c r="AV625" s="14" t="s">
        <v>195</v>
      </c>
      <c r="AW625" s="15" t="s">
        <v>169</v>
      </c>
      <c r="AX625" s="16" t="s">
        <v>2128</v>
      </c>
      <c r="AY625" s="14" t="s">
        <v>1805</v>
      </c>
      <c r="AZ625" s="11" t="s">
        <v>171</v>
      </c>
      <c r="BA625" s="17" t="str">
        <f t="shared" si="144"/>
        <v>17001000000304383375</v>
      </c>
      <c r="BB625" s="26">
        <f t="shared" si="148"/>
        <v>20</v>
      </c>
      <c r="BC625" s="19" t="s">
        <v>2129</v>
      </c>
      <c r="BD625" s="20" t="s">
        <v>100</v>
      </c>
      <c r="BF625" s="5"/>
      <c r="BG625" s="27">
        <v>54802116</v>
      </c>
      <c r="BH625" s="27">
        <v>55664337</v>
      </c>
      <c r="BI625" s="27"/>
      <c r="BJ625" t="s">
        <v>828</v>
      </c>
      <c r="BK625" s="11" t="str">
        <f t="shared" si="145"/>
        <v>B-</v>
      </c>
      <c r="BL625" s="11"/>
    </row>
    <row r="626" spans="1:64" x14ac:dyDescent="0.25">
      <c r="A626" s="3" t="s">
        <v>56</v>
      </c>
      <c r="B626" s="4">
        <v>625</v>
      </c>
      <c r="C626" s="3" t="s">
        <v>57</v>
      </c>
      <c r="D626" s="3" t="s">
        <v>7799</v>
      </c>
      <c r="E626" s="3" t="s">
        <v>8715</v>
      </c>
      <c r="F626" s="3"/>
      <c r="G626" s="3"/>
      <c r="H626" s="74"/>
      <c r="I626" s="3"/>
      <c r="J626" s="3" t="s">
        <v>157</v>
      </c>
      <c r="K626" s="3" t="s">
        <v>59</v>
      </c>
      <c r="L626" s="3" t="s">
        <v>77</v>
      </c>
      <c r="M626" s="3" t="s">
        <v>216</v>
      </c>
      <c r="N626" s="5">
        <v>44379</v>
      </c>
      <c r="P626" s="3" t="str">
        <f t="shared" ca="1" si="146"/>
        <v/>
      </c>
      <c r="Q626" s="5"/>
      <c r="R626" s="3"/>
      <c r="S626" s="3"/>
      <c r="T626" s="6" t="s">
        <v>61</v>
      </c>
      <c r="U626" s="3" t="str">
        <f t="shared" si="136"/>
        <v>Titulaire</v>
      </c>
      <c r="V626" s="5"/>
      <c r="W626" s="5"/>
      <c r="X626" s="5">
        <v>44378</v>
      </c>
      <c r="Y626" s="5">
        <v>44742</v>
      </c>
      <c r="Z626" s="5"/>
      <c r="AA626" s="3">
        <f t="shared" si="137"/>
        <v>7</v>
      </c>
      <c r="AB626" s="3">
        <f t="shared" si="138"/>
        <v>2021</v>
      </c>
      <c r="AC626" s="3">
        <f t="shared" si="139"/>
        <v>2025</v>
      </c>
      <c r="AD626" s="7">
        <f t="shared" ca="1" si="140"/>
        <v>3.2916666666666665</v>
      </c>
      <c r="AE626" s="7" t="str">
        <f t="shared" ca="1" si="147"/>
        <v>&lt; 4</v>
      </c>
      <c r="AF626" s="5">
        <v>35083</v>
      </c>
      <c r="AG626" s="8">
        <f t="shared" ca="1" si="141"/>
        <v>28.764383561643836</v>
      </c>
      <c r="AH626" s="7" t="str">
        <f t="shared" ca="1" si="142"/>
        <v>&gt;25&lt; 35</v>
      </c>
      <c r="AI626" s="9">
        <v>17592443</v>
      </c>
      <c r="AJ626" s="10" t="s">
        <v>159</v>
      </c>
      <c r="AK626" s="9" t="s">
        <v>2130</v>
      </c>
      <c r="AL626" s="5">
        <v>41486</v>
      </c>
      <c r="AM626" s="3" t="s">
        <v>64</v>
      </c>
      <c r="AN626" s="3" t="s">
        <v>94</v>
      </c>
      <c r="AQ626">
        <v>15</v>
      </c>
      <c r="AR626" s="11">
        <v>3</v>
      </c>
      <c r="AS626" s="12">
        <f t="shared" si="143"/>
        <v>45474.75</v>
      </c>
      <c r="AT626" s="11" t="s">
        <v>66</v>
      </c>
      <c r="AU626" s="9">
        <v>1700</v>
      </c>
      <c r="AV626" s="14" t="s">
        <v>150</v>
      </c>
      <c r="AW626" s="15" t="s">
        <v>2131</v>
      </c>
      <c r="AX626" s="16" t="s">
        <v>2132</v>
      </c>
      <c r="AY626" s="14" t="s">
        <v>102</v>
      </c>
      <c r="AZ626" s="11" t="s">
        <v>154</v>
      </c>
      <c r="BA626" s="17" t="str">
        <f t="shared" si="144"/>
        <v>14808808100709385906</v>
      </c>
      <c r="BB626" s="26">
        <f t="shared" si="148"/>
        <v>20</v>
      </c>
      <c r="BC626" s="19" t="s">
        <v>2133</v>
      </c>
      <c r="BD626" s="20" t="s">
        <v>73</v>
      </c>
      <c r="BF626" s="5"/>
      <c r="BG626" s="27">
        <v>22321009</v>
      </c>
      <c r="BH626" s="27"/>
      <c r="BI626" s="27">
        <v>98137103</v>
      </c>
      <c r="BK626" s="11" t="str">
        <f t="shared" si="145"/>
        <v>CADRE</v>
      </c>
      <c r="BL626" s="11"/>
    </row>
    <row r="627" spans="1:64" x14ac:dyDescent="0.25">
      <c r="A627" s="3" t="s">
        <v>74</v>
      </c>
      <c r="B627" s="4">
        <v>626</v>
      </c>
      <c r="C627" s="3" t="s">
        <v>140</v>
      </c>
      <c r="D627" s="3" t="s">
        <v>7213</v>
      </c>
      <c r="E627" s="3" t="s">
        <v>7301</v>
      </c>
      <c r="F627" s="3"/>
      <c r="G627" s="3"/>
      <c r="H627" s="74"/>
      <c r="I627" s="3" t="s">
        <v>487</v>
      </c>
      <c r="J627" s="3" t="s">
        <v>228</v>
      </c>
      <c r="K627" s="3" t="s">
        <v>123</v>
      </c>
      <c r="L627" s="3" t="s">
        <v>77</v>
      </c>
      <c r="M627" s="3" t="s">
        <v>158</v>
      </c>
      <c r="N627" s="5">
        <v>44399</v>
      </c>
      <c r="O627" t="str">
        <f ca="1">IF(AD627&gt;=4,IF(T627="CDD","OK",""),"")</f>
        <v/>
      </c>
      <c r="P627" s="3">
        <f t="shared" ca="1" si="146"/>
        <v>-413</v>
      </c>
      <c r="Q627" s="5">
        <v>45171</v>
      </c>
      <c r="R627" s="3" t="s">
        <v>124</v>
      </c>
      <c r="S627" s="3"/>
      <c r="T627" s="6" t="s">
        <v>131</v>
      </c>
      <c r="U627" s="3" t="str">
        <f t="shared" si="136"/>
        <v>Contractuel</v>
      </c>
      <c r="V627" s="5">
        <v>45108</v>
      </c>
      <c r="W627" s="5">
        <v>45169</v>
      </c>
      <c r="X627" s="5"/>
      <c r="Y627" s="5"/>
      <c r="Z627" s="5">
        <v>44399</v>
      </c>
      <c r="AA627" s="3">
        <f t="shared" si="137"/>
        <v>7</v>
      </c>
      <c r="AB627" s="3">
        <f t="shared" si="138"/>
        <v>2021</v>
      </c>
      <c r="AC627" s="3">
        <f t="shared" si="139"/>
        <v>2025</v>
      </c>
      <c r="AD627" s="7">
        <f t="shared" ca="1" si="140"/>
        <v>3.2361111111111112</v>
      </c>
      <c r="AE627" s="7" t="str">
        <f t="shared" ca="1" si="147"/>
        <v>&lt; 4</v>
      </c>
      <c r="AF627" s="5">
        <v>31794</v>
      </c>
      <c r="AG627" s="8">
        <f t="shared" ca="1" si="141"/>
        <v>37.775342465753425</v>
      </c>
      <c r="AH627" s="7" t="str">
        <f t="shared" ca="1" si="142"/>
        <v>&gt;35&lt; 45</v>
      </c>
      <c r="AI627" s="9">
        <v>16912639</v>
      </c>
      <c r="AJ627" s="10" t="s">
        <v>126</v>
      </c>
      <c r="AK627" s="9" t="s">
        <v>2134</v>
      </c>
      <c r="AL627" s="5">
        <v>39326</v>
      </c>
      <c r="AM627" s="3" t="s">
        <v>93</v>
      </c>
      <c r="AN627" s="3" t="s">
        <v>65</v>
      </c>
      <c r="AO627">
        <v>2</v>
      </c>
      <c r="AQ627" s="11">
        <v>3</v>
      </c>
      <c r="AR627" s="11">
        <v>3</v>
      </c>
      <c r="AS627" s="12">
        <f t="shared" si="143"/>
        <v>45494.75</v>
      </c>
      <c r="AT627" s="11" t="s">
        <v>135</v>
      </c>
      <c r="AU627" s="9">
        <v>3.3159999999999998</v>
      </c>
      <c r="AV627" s="14" t="s">
        <v>195</v>
      </c>
      <c r="AW627" s="15" t="s">
        <v>169</v>
      </c>
      <c r="AX627" s="16" t="s">
        <v>2135</v>
      </c>
      <c r="AY627" s="14" t="s">
        <v>1723</v>
      </c>
      <c r="AZ627" s="11" t="s">
        <v>171</v>
      </c>
      <c r="BA627" s="17" t="str">
        <f t="shared" si="144"/>
        <v>17001000000304567772</v>
      </c>
      <c r="BB627" s="26">
        <f t="shared" si="148"/>
        <v>20</v>
      </c>
      <c r="BC627" s="19" t="s">
        <v>2136</v>
      </c>
      <c r="BD627" s="20" t="s">
        <v>100</v>
      </c>
      <c r="BF627" s="5"/>
      <c r="BG627" s="27">
        <v>52114988</v>
      </c>
      <c r="BH627" s="27">
        <v>22840021</v>
      </c>
      <c r="BI627" s="27"/>
      <c r="BJ627" t="s">
        <v>477</v>
      </c>
      <c r="BK627" s="11" t="str">
        <f t="shared" si="145"/>
        <v>B-</v>
      </c>
      <c r="BL627" s="11" t="s">
        <v>473</v>
      </c>
    </row>
    <row r="628" spans="1:64" x14ac:dyDescent="0.25">
      <c r="A628" s="3" t="s">
        <v>56</v>
      </c>
      <c r="B628" s="4">
        <v>627</v>
      </c>
      <c r="C628" s="3" t="s">
        <v>87</v>
      </c>
      <c r="D628" s="3" t="s">
        <v>7336</v>
      </c>
      <c r="E628" s="3" t="s">
        <v>7800</v>
      </c>
      <c r="F628" s="3"/>
      <c r="G628" s="3"/>
      <c r="H628" s="74"/>
      <c r="I628" s="43" t="s">
        <v>187</v>
      </c>
      <c r="J628" s="43" t="s">
        <v>157</v>
      </c>
      <c r="K628" s="3" t="s">
        <v>76</v>
      </c>
      <c r="L628" s="3" t="s">
        <v>77</v>
      </c>
      <c r="M628" s="3" t="s">
        <v>426</v>
      </c>
      <c r="N628" s="5">
        <v>44385</v>
      </c>
      <c r="O628" t="str">
        <f ca="1">IF(AD628&gt;=4,IF(T628="CDD","OK",""),"")</f>
        <v/>
      </c>
      <c r="P628" s="3">
        <f t="shared" ca="1" si="146"/>
        <v>-47</v>
      </c>
      <c r="Q628" s="5"/>
      <c r="R628" s="3"/>
      <c r="S628" s="3"/>
      <c r="T628" s="6" t="s">
        <v>131</v>
      </c>
      <c r="U628" s="3" t="str">
        <f t="shared" si="136"/>
        <v>Contractuel</v>
      </c>
      <c r="V628" s="5">
        <v>45444</v>
      </c>
      <c r="W628" s="5">
        <v>45535</v>
      </c>
      <c r="X628" s="5">
        <v>44385</v>
      </c>
      <c r="Y628" s="5">
        <v>44749</v>
      </c>
      <c r="Z628" s="5"/>
      <c r="AA628" s="3">
        <f t="shared" si="137"/>
        <v>7</v>
      </c>
      <c r="AB628" s="3">
        <f t="shared" si="138"/>
        <v>2021</v>
      </c>
      <c r="AC628" s="3">
        <f t="shared" si="139"/>
        <v>2025</v>
      </c>
      <c r="AD628" s="7">
        <f t="shared" ca="1" si="140"/>
        <v>3.2749999999999999</v>
      </c>
      <c r="AE628" s="7" t="str">
        <f t="shared" ca="1" si="147"/>
        <v>&lt; 4</v>
      </c>
      <c r="AF628" s="5">
        <v>36044</v>
      </c>
      <c r="AG628" s="8">
        <f t="shared" ca="1" si="141"/>
        <v>26.13150684931507</v>
      </c>
      <c r="AH628" s="7" t="str">
        <f t="shared" ca="1" si="142"/>
        <v>&gt;25&lt; 35</v>
      </c>
      <c r="AI628" s="9">
        <v>17591438</v>
      </c>
      <c r="AJ628" s="10" t="s">
        <v>62</v>
      </c>
      <c r="AK628" s="9">
        <v>11661254</v>
      </c>
      <c r="AL628" s="5">
        <v>42693</v>
      </c>
      <c r="AM628" s="3" t="s">
        <v>93</v>
      </c>
      <c r="AN628" s="3" t="s">
        <v>94</v>
      </c>
      <c r="AQ628">
        <v>3</v>
      </c>
      <c r="AR628" s="11">
        <v>3</v>
      </c>
      <c r="AS628" s="12">
        <f t="shared" si="143"/>
        <v>45480.75</v>
      </c>
      <c r="AT628" s="11" t="s">
        <v>135</v>
      </c>
      <c r="AU628" s="9">
        <v>3.3159999999999998</v>
      </c>
      <c r="AV628" s="14" t="s">
        <v>195</v>
      </c>
      <c r="AW628" s="15" t="s">
        <v>169</v>
      </c>
      <c r="AX628" s="16" t="s">
        <v>2137</v>
      </c>
      <c r="AY628" s="14" t="s">
        <v>619</v>
      </c>
      <c r="AZ628" s="11" t="s">
        <v>171</v>
      </c>
      <c r="BA628" s="17" t="str">
        <f t="shared" si="144"/>
        <v>17001000000304145531</v>
      </c>
      <c r="BB628" s="26">
        <f t="shared" si="148"/>
        <v>20</v>
      </c>
      <c r="BC628" s="19" t="s">
        <v>2138</v>
      </c>
      <c r="BD628" s="20" t="s">
        <v>100</v>
      </c>
      <c r="BF628" s="5"/>
      <c r="BG628" s="27">
        <v>58921166</v>
      </c>
      <c r="BH628" s="27">
        <v>21384224</v>
      </c>
      <c r="BI628" s="27"/>
      <c r="BJ628" t="s">
        <v>477</v>
      </c>
      <c r="BK628" s="11" t="s">
        <v>193</v>
      </c>
      <c r="BL628" s="11" t="s">
        <v>235</v>
      </c>
    </row>
    <row r="629" spans="1:64" x14ac:dyDescent="0.25">
      <c r="A629" s="3" t="s">
        <v>56</v>
      </c>
      <c r="B629" s="4">
        <v>628</v>
      </c>
      <c r="C629" s="3" t="s">
        <v>57</v>
      </c>
      <c r="D629" s="3" t="s">
        <v>7341</v>
      </c>
      <c r="E629" s="3" t="s">
        <v>7801</v>
      </c>
      <c r="F629" s="3"/>
      <c r="G629" s="3"/>
      <c r="H629" s="74"/>
      <c r="I629" s="3" t="s">
        <v>561</v>
      </c>
      <c r="J629" s="3" t="s">
        <v>157</v>
      </c>
      <c r="K629" s="3" t="s">
        <v>123</v>
      </c>
      <c r="L629" s="3" t="s">
        <v>77</v>
      </c>
      <c r="M629" s="3" t="s">
        <v>132</v>
      </c>
      <c r="N629" s="5">
        <v>44389</v>
      </c>
      <c r="P629" s="3">
        <f t="shared" ca="1" si="146"/>
        <v>-17</v>
      </c>
      <c r="Q629" s="5"/>
      <c r="R629" s="3"/>
      <c r="S629" s="3"/>
      <c r="T629" s="6" t="s">
        <v>131</v>
      </c>
      <c r="U629" s="3" t="str">
        <f t="shared" si="136"/>
        <v>Contractuel</v>
      </c>
      <c r="V629" s="5">
        <v>45505</v>
      </c>
      <c r="W629" s="5">
        <f>VLOOKUP(B629,[1]base!$A:$V,22,0)</f>
        <v>45565</v>
      </c>
      <c r="X629" s="5"/>
      <c r="Y629" s="5"/>
      <c r="Z629" s="5">
        <v>44389</v>
      </c>
      <c r="AA629" s="3">
        <f t="shared" si="137"/>
        <v>7</v>
      </c>
      <c r="AB629" s="3">
        <f t="shared" si="138"/>
        <v>2021</v>
      </c>
      <c r="AC629" s="3">
        <f t="shared" si="139"/>
        <v>2025</v>
      </c>
      <c r="AD629" s="7">
        <f t="shared" ca="1" si="140"/>
        <v>3.2638888888888888</v>
      </c>
      <c r="AE629" s="7" t="str">
        <f t="shared" ca="1" si="147"/>
        <v>&lt; 4</v>
      </c>
      <c r="AF629" s="5">
        <v>33215</v>
      </c>
      <c r="AG629" s="8">
        <f t="shared" ca="1" si="141"/>
        <v>33.88219178082192</v>
      </c>
      <c r="AH629" s="7" t="str">
        <f t="shared" ca="1" si="142"/>
        <v>&gt;25&lt; 35</v>
      </c>
      <c r="AI629" s="9">
        <v>17230159</v>
      </c>
      <c r="AJ629" s="10" t="s">
        <v>70</v>
      </c>
      <c r="AK629" s="9" t="s">
        <v>2139</v>
      </c>
      <c r="AL629" s="5">
        <v>41235</v>
      </c>
      <c r="AM629" s="3" t="s">
        <v>64</v>
      </c>
      <c r="AN629" s="3" t="s">
        <v>94</v>
      </c>
      <c r="AQ629">
        <v>3</v>
      </c>
      <c r="AR629" s="11">
        <v>3</v>
      </c>
      <c r="AS629" s="12">
        <f t="shared" si="143"/>
        <v>45484.75</v>
      </c>
      <c r="AT629" s="11" t="s">
        <v>135</v>
      </c>
      <c r="AU629" s="9">
        <v>3.3159999999999998</v>
      </c>
      <c r="AV629" s="14" t="s">
        <v>79</v>
      </c>
      <c r="AW629" s="15" t="s">
        <v>944</v>
      </c>
      <c r="AX629" s="16" t="s">
        <v>2140</v>
      </c>
      <c r="AY629" s="14" t="s">
        <v>770</v>
      </c>
      <c r="AZ629" s="11" t="s">
        <v>128</v>
      </c>
      <c r="BA629" s="17" t="str">
        <f t="shared" si="144"/>
        <v>04032118005573973435</v>
      </c>
      <c r="BB629" s="26">
        <f t="shared" si="148"/>
        <v>20</v>
      </c>
      <c r="BC629" s="19" t="s">
        <v>2141</v>
      </c>
      <c r="BD629" s="20" t="s">
        <v>100</v>
      </c>
      <c r="BF629" s="5">
        <v>45218</v>
      </c>
      <c r="BG629" s="27">
        <v>52070842</v>
      </c>
      <c r="BH629" s="27"/>
      <c r="BI629" s="27"/>
      <c r="BJ629" t="s">
        <v>1915</v>
      </c>
      <c r="BK629" s="11" t="str">
        <f t="shared" si="145"/>
        <v>A-</v>
      </c>
      <c r="BL629" s="11" t="s">
        <v>235</v>
      </c>
    </row>
    <row r="630" spans="1:64" x14ac:dyDescent="0.25">
      <c r="A630" s="3" t="s">
        <v>74</v>
      </c>
      <c r="B630" s="4">
        <v>629</v>
      </c>
      <c r="C630" s="3" t="s">
        <v>140</v>
      </c>
      <c r="D630" s="3" t="s">
        <v>7802</v>
      </c>
      <c r="E630" s="3" t="s">
        <v>7599</v>
      </c>
      <c r="F630" s="3"/>
      <c r="G630" s="3"/>
      <c r="H630" s="74"/>
      <c r="I630" s="3"/>
      <c r="J630" s="3" t="s">
        <v>228</v>
      </c>
      <c r="K630" s="3" t="s">
        <v>123</v>
      </c>
      <c r="L630" s="3" t="s">
        <v>77</v>
      </c>
      <c r="M630" s="3" t="s">
        <v>158</v>
      </c>
      <c r="N630" s="5">
        <v>44389</v>
      </c>
      <c r="P630" s="3">
        <f t="shared" ca="1" si="146"/>
        <v>-1082</v>
      </c>
      <c r="Q630" s="5">
        <v>44440</v>
      </c>
      <c r="R630" s="3" t="s">
        <v>133</v>
      </c>
      <c r="S630" s="3"/>
      <c r="T630" s="6" t="s">
        <v>131</v>
      </c>
      <c r="U630" s="3" t="str">
        <f t="shared" si="136"/>
        <v>Contractuel</v>
      </c>
      <c r="V630" s="5">
        <v>44440</v>
      </c>
      <c r="W630" s="5">
        <v>44500</v>
      </c>
      <c r="X630" s="5"/>
      <c r="Y630" s="5"/>
      <c r="Z630" s="5">
        <v>44389</v>
      </c>
      <c r="AA630" s="3">
        <f t="shared" si="137"/>
        <v>7</v>
      </c>
      <c r="AB630" s="3">
        <f t="shared" si="138"/>
        <v>2021</v>
      </c>
      <c r="AC630" s="3">
        <f t="shared" si="139"/>
        <v>2025</v>
      </c>
      <c r="AD630" s="7">
        <f t="shared" ca="1" si="140"/>
        <v>3.2638888888888888</v>
      </c>
      <c r="AE630" s="7" t="str">
        <f t="shared" ca="1" si="147"/>
        <v>&lt; 4</v>
      </c>
      <c r="AF630" s="5">
        <v>32025</v>
      </c>
      <c r="AG630" s="8">
        <f t="shared" ca="1" si="141"/>
        <v>37.142465753424659</v>
      </c>
      <c r="AH630" s="7" t="str">
        <f t="shared" ca="1" si="142"/>
        <v>&gt;35&lt; 45</v>
      </c>
      <c r="AI630" s="9">
        <v>16068932</v>
      </c>
      <c r="AJ630" s="10" t="s">
        <v>159</v>
      </c>
      <c r="AK630" s="9" t="s">
        <v>2142</v>
      </c>
      <c r="AL630" s="5">
        <v>38598</v>
      </c>
      <c r="AM630" s="3" t="s">
        <v>93</v>
      </c>
      <c r="AN630" s="3" t="s">
        <v>65</v>
      </c>
      <c r="AO630">
        <v>2</v>
      </c>
      <c r="AQ630" s="11">
        <v>3</v>
      </c>
      <c r="AR630" s="11">
        <v>1</v>
      </c>
      <c r="AS630" s="12">
        <f t="shared" si="143"/>
        <v>44754.25</v>
      </c>
      <c r="AT630" s="11" t="s">
        <v>135</v>
      </c>
      <c r="AU630" s="9">
        <v>3.1930000000000001</v>
      </c>
      <c r="AV630" s="14" t="s">
        <v>126</v>
      </c>
      <c r="AW630" s="15" t="s">
        <v>693</v>
      </c>
      <c r="AX630" s="16">
        <v>23105524822</v>
      </c>
      <c r="AY630" s="14">
        <v>77</v>
      </c>
      <c r="AZ630" s="11" t="s">
        <v>145</v>
      </c>
      <c r="BA630" s="17" t="str">
        <f t="shared" si="144"/>
        <v>07065012310552482277</v>
      </c>
      <c r="BB630" s="26">
        <f t="shared" si="148"/>
        <v>20</v>
      </c>
      <c r="BC630" s="19" t="s">
        <v>2143</v>
      </c>
      <c r="BD630" s="20" t="s">
        <v>100</v>
      </c>
      <c r="BE630">
        <v>2051</v>
      </c>
      <c r="BF630" s="5"/>
      <c r="BG630" s="27">
        <v>22767825</v>
      </c>
      <c r="BH630" s="27">
        <v>20222745</v>
      </c>
      <c r="BI630" s="27"/>
      <c r="BJ630" t="s">
        <v>566</v>
      </c>
      <c r="BK630" s="11" t="str">
        <f t="shared" si="145"/>
        <v>B-</v>
      </c>
      <c r="BL630" s="11"/>
    </row>
    <row r="631" spans="1:64" x14ac:dyDescent="0.25">
      <c r="A631" s="3" t="s">
        <v>56</v>
      </c>
      <c r="B631" s="4">
        <v>630</v>
      </c>
      <c r="C631" s="3" t="s">
        <v>87</v>
      </c>
      <c r="D631" s="3" t="s">
        <v>7698</v>
      </c>
      <c r="E631" s="3" t="s">
        <v>7661</v>
      </c>
      <c r="F631" s="3"/>
      <c r="G631" s="3"/>
      <c r="H631" s="74"/>
      <c r="I631" s="43" t="s">
        <v>467</v>
      </c>
      <c r="J631" s="3" t="s">
        <v>157</v>
      </c>
      <c r="K631" s="3" t="s">
        <v>123</v>
      </c>
      <c r="L631" s="3" t="s">
        <v>77</v>
      </c>
      <c r="M631" s="3" t="s">
        <v>158</v>
      </c>
      <c r="N631" s="5">
        <v>44389</v>
      </c>
      <c r="P631" s="3">
        <f t="shared" ca="1" si="146"/>
        <v>-47</v>
      </c>
      <c r="Q631" s="5"/>
      <c r="R631" s="3"/>
      <c r="S631" s="3"/>
      <c r="T631" s="6" t="s">
        <v>131</v>
      </c>
      <c r="U631" s="3" t="str">
        <f t="shared" si="136"/>
        <v>Contractuel</v>
      </c>
      <c r="V631" s="5">
        <v>45444</v>
      </c>
      <c r="W631" s="5">
        <v>45535</v>
      </c>
      <c r="X631" s="5"/>
      <c r="Y631" s="5"/>
      <c r="Z631" s="5">
        <v>44389</v>
      </c>
      <c r="AA631" s="3">
        <f t="shared" si="137"/>
        <v>7</v>
      </c>
      <c r="AB631" s="3">
        <f t="shared" si="138"/>
        <v>2021</v>
      </c>
      <c r="AC631" s="3">
        <f t="shared" si="139"/>
        <v>2025</v>
      </c>
      <c r="AD631" s="7">
        <f t="shared" ca="1" si="140"/>
        <v>3.2638888888888888</v>
      </c>
      <c r="AE631" s="7" t="str">
        <f t="shared" ca="1" si="147"/>
        <v>&lt; 4</v>
      </c>
      <c r="AF631" s="5">
        <v>33569</v>
      </c>
      <c r="AG631" s="8">
        <f t="shared" ca="1" si="141"/>
        <v>32.912328767123284</v>
      </c>
      <c r="AH631" s="7" t="str">
        <f t="shared" ca="1" si="142"/>
        <v>&gt;25&lt; 35</v>
      </c>
      <c r="AI631" s="9">
        <v>16627083</v>
      </c>
      <c r="AJ631" s="10" t="s">
        <v>159</v>
      </c>
      <c r="AK631" s="9" t="s">
        <v>2144</v>
      </c>
      <c r="AL631" s="5">
        <v>39518</v>
      </c>
      <c r="AM631" s="3" t="s">
        <v>93</v>
      </c>
      <c r="AN631" s="3" t="s">
        <v>94</v>
      </c>
      <c r="AQ631">
        <v>3</v>
      </c>
      <c r="AR631" s="11">
        <v>3</v>
      </c>
      <c r="AS631" s="12">
        <f t="shared" si="143"/>
        <v>45484.75</v>
      </c>
      <c r="AT631" s="11" t="s">
        <v>135</v>
      </c>
      <c r="AU631" s="9">
        <v>3.3159999999999998</v>
      </c>
      <c r="AV631" s="14" t="s">
        <v>126</v>
      </c>
      <c r="AW631" s="15" t="s">
        <v>693</v>
      </c>
      <c r="AX631" s="16" t="s">
        <v>2145</v>
      </c>
      <c r="AY631" s="14" t="s">
        <v>496</v>
      </c>
      <c r="AZ631" s="11" t="s">
        <v>145</v>
      </c>
      <c r="BA631" s="17" t="str">
        <f t="shared" si="144"/>
        <v>07065012310552483344</v>
      </c>
      <c r="BB631" s="26">
        <f t="shared" si="148"/>
        <v>20</v>
      </c>
      <c r="BC631" s="19" t="s">
        <v>2146</v>
      </c>
      <c r="BD631" s="20" t="s">
        <v>100</v>
      </c>
      <c r="BE631">
        <v>2010</v>
      </c>
      <c r="BF631" s="5"/>
      <c r="BG631" s="27">
        <v>21840702</v>
      </c>
      <c r="BH631" s="27">
        <v>21337867</v>
      </c>
      <c r="BI631" s="27"/>
      <c r="BJ631" t="s">
        <v>438</v>
      </c>
      <c r="BK631" s="11" t="str">
        <f t="shared" si="145"/>
        <v>A-</v>
      </c>
      <c r="BL631" s="11" t="s">
        <v>473</v>
      </c>
    </row>
    <row r="632" spans="1:64" x14ac:dyDescent="0.25">
      <c r="A632" s="3" t="s">
        <v>56</v>
      </c>
      <c r="B632" s="4">
        <v>631</v>
      </c>
      <c r="C632" s="3" t="s">
        <v>87</v>
      </c>
      <c r="D632" s="3" t="s">
        <v>7681</v>
      </c>
      <c r="E632" s="3" t="s">
        <v>7311</v>
      </c>
      <c r="F632" s="3"/>
      <c r="G632" s="3"/>
      <c r="H632" s="74"/>
      <c r="I632" s="3" t="s">
        <v>561</v>
      </c>
      <c r="J632" s="3" t="s">
        <v>157</v>
      </c>
      <c r="K632" s="3" t="s">
        <v>123</v>
      </c>
      <c r="L632" s="3" t="s">
        <v>77</v>
      </c>
      <c r="M632" s="3" t="s">
        <v>158</v>
      </c>
      <c r="N632" s="5">
        <v>44389</v>
      </c>
      <c r="P632" s="3">
        <f t="shared" ca="1" si="146"/>
        <v>-47</v>
      </c>
      <c r="Q632" s="5"/>
      <c r="R632" s="3"/>
      <c r="S632" s="3"/>
      <c r="T632" s="6" t="s">
        <v>131</v>
      </c>
      <c r="U632" s="3" t="str">
        <f t="shared" si="136"/>
        <v>Contractuel</v>
      </c>
      <c r="V632" s="5">
        <v>45444</v>
      </c>
      <c r="W632" s="5">
        <v>45535</v>
      </c>
      <c r="X632" s="5"/>
      <c r="Y632" s="5"/>
      <c r="Z632" s="5">
        <v>44389</v>
      </c>
      <c r="AA632" s="3">
        <f t="shared" si="137"/>
        <v>7</v>
      </c>
      <c r="AB632" s="3">
        <f t="shared" si="138"/>
        <v>2021</v>
      </c>
      <c r="AC632" s="3">
        <f t="shared" si="139"/>
        <v>2025</v>
      </c>
      <c r="AD632" s="7">
        <f t="shared" ca="1" si="140"/>
        <v>3.2638888888888888</v>
      </c>
      <c r="AE632" s="7" t="str">
        <f t="shared" ca="1" si="147"/>
        <v>&lt; 4</v>
      </c>
      <c r="AF632" s="5">
        <v>34954</v>
      </c>
      <c r="AG632" s="8">
        <f t="shared" ca="1" si="141"/>
        <v>29.117808219178084</v>
      </c>
      <c r="AH632" s="7" t="str">
        <f t="shared" ca="1" si="142"/>
        <v>&gt;25&lt; 35</v>
      </c>
      <c r="AI632" s="9">
        <v>16628366</v>
      </c>
      <c r="AJ632" s="10" t="s">
        <v>67</v>
      </c>
      <c r="AK632" s="9" t="s">
        <v>2147</v>
      </c>
      <c r="AL632" s="5">
        <v>40850</v>
      </c>
      <c r="AM632" s="3" t="s">
        <v>93</v>
      </c>
      <c r="AN632" s="3" t="s">
        <v>94</v>
      </c>
      <c r="AQ632">
        <v>3</v>
      </c>
      <c r="AR632" s="11">
        <v>3</v>
      </c>
      <c r="AS632" s="12">
        <f t="shared" si="143"/>
        <v>45484.75</v>
      </c>
      <c r="AT632" s="11" t="s">
        <v>135</v>
      </c>
      <c r="AU632" s="9">
        <v>3.3159999999999998</v>
      </c>
      <c r="AV632" s="14" t="s">
        <v>195</v>
      </c>
      <c r="AW632" s="15" t="s">
        <v>169</v>
      </c>
      <c r="AX632" s="16" t="s">
        <v>2148</v>
      </c>
      <c r="AY632" s="14" t="s">
        <v>519</v>
      </c>
      <c r="AZ632" s="11" t="s">
        <v>171</v>
      </c>
      <c r="BA632" s="17" t="str">
        <f t="shared" si="144"/>
        <v>17001000000304257566</v>
      </c>
      <c r="BB632" s="26">
        <f t="shared" si="148"/>
        <v>20</v>
      </c>
      <c r="BC632" s="19" t="s">
        <v>557</v>
      </c>
      <c r="BD632" s="20"/>
      <c r="BE632">
        <v>1110</v>
      </c>
      <c r="BF632" s="5"/>
      <c r="BG632" s="27">
        <v>58712554</v>
      </c>
      <c r="BH632" s="27">
        <v>97581402</v>
      </c>
      <c r="BI632" s="27"/>
      <c r="BJ632" t="s">
        <v>1435</v>
      </c>
      <c r="BK632" s="11" t="str">
        <f t="shared" si="145"/>
        <v>A-</v>
      </c>
      <c r="BL632" s="11" t="s">
        <v>235</v>
      </c>
    </row>
    <row r="633" spans="1:64" x14ac:dyDescent="0.25">
      <c r="A633" s="3" t="s">
        <v>74</v>
      </c>
      <c r="B633" s="4">
        <v>632</v>
      </c>
      <c r="C633" s="3" t="s">
        <v>57</v>
      </c>
      <c r="D633" s="3" t="s">
        <v>7183</v>
      </c>
      <c r="E633" s="3" t="s">
        <v>8714</v>
      </c>
      <c r="F633" s="3"/>
      <c r="G633" s="3"/>
      <c r="H633" s="74"/>
      <c r="I633" s="3"/>
      <c r="J633" s="3" t="s">
        <v>228</v>
      </c>
      <c r="K633" s="3" t="s">
        <v>76</v>
      </c>
      <c r="L633" s="3" t="s">
        <v>77</v>
      </c>
      <c r="M633" s="3" t="s">
        <v>426</v>
      </c>
      <c r="N633" s="5">
        <v>44393</v>
      </c>
      <c r="P633" s="3" t="str">
        <f t="shared" ca="1" si="146"/>
        <v/>
      </c>
      <c r="Q633" s="5">
        <v>44470</v>
      </c>
      <c r="R633" s="3" t="s">
        <v>1817</v>
      </c>
      <c r="S633" s="3"/>
      <c r="T633" s="6" t="s">
        <v>317</v>
      </c>
      <c r="U633" s="3" t="str">
        <f t="shared" si="136"/>
        <v>Contractuel</v>
      </c>
      <c r="V633" s="5"/>
      <c r="W633" s="5"/>
      <c r="X633" s="5">
        <v>44399</v>
      </c>
      <c r="Y633" s="5">
        <v>44763</v>
      </c>
      <c r="Z633" s="5"/>
      <c r="AA633" s="3">
        <f t="shared" si="137"/>
        <v>7</v>
      </c>
      <c r="AB633" s="3">
        <f t="shared" si="138"/>
        <v>2021</v>
      </c>
      <c r="AC633" s="3">
        <f t="shared" si="139"/>
        <v>2025</v>
      </c>
      <c r="AD633" s="7">
        <f t="shared" ca="1" si="140"/>
        <v>3.2527777777777778</v>
      </c>
      <c r="AE633" s="7" t="str">
        <f t="shared" ca="1" si="147"/>
        <v>&lt; 4</v>
      </c>
      <c r="AF633" s="5">
        <v>35581</v>
      </c>
      <c r="AG633" s="8">
        <f t="shared" ca="1" si="141"/>
        <v>27.4</v>
      </c>
      <c r="AH633" s="7" t="str">
        <f t="shared" ca="1" si="142"/>
        <v>&gt;25&lt; 35</v>
      </c>
      <c r="AI633" s="9"/>
      <c r="AJ633" s="10"/>
      <c r="AK633" s="9">
        <v>14350855</v>
      </c>
      <c r="AL633" s="5">
        <v>42165</v>
      </c>
      <c r="AM633" s="3" t="s">
        <v>64</v>
      </c>
      <c r="AN633" s="3" t="s">
        <v>94</v>
      </c>
      <c r="AQ633" s="11">
        <v>3</v>
      </c>
      <c r="AR633" s="11">
        <v>1</v>
      </c>
      <c r="AS633" s="12">
        <f t="shared" si="143"/>
        <v>44758.25</v>
      </c>
      <c r="AT633" s="11" t="s">
        <v>135</v>
      </c>
      <c r="AU633" s="9">
        <v>2.1629999999999998</v>
      </c>
      <c r="AV633" s="14">
        <v>17</v>
      </c>
      <c r="AW633" s="15" t="s">
        <v>169</v>
      </c>
      <c r="AX633" s="16" t="s">
        <v>2149</v>
      </c>
      <c r="AY633" s="14">
        <v>67</v>
      </c>
      <c r="AZ633" s="11" t="s">
        <v>171</v>
      </c>
      <c r="BA633" s="17" t="str">
        <f t="shared" si="144"/>
        <v>17001000000304289867</v>
      </c>
      <c r="BB633" s="26">
        <f t="shared" si="148"/>
        <v>20</v>
      </c>
      <c r="BC633" s="19" t="s">
        <v>2150</v>
      </c>
      <c r="BD633" s="20" t="s">
        <v>277</v>
      </c>
      <c r="BF633" s="5"/>
      <c r="BG633" s="27">
        <v>53976575</v>
      </c>
      <c r="BH633" s="27">
        <v>29174809</v>
      </c>
      <c r="BI633" s="27"/>
      <c r="BJ633" t="s">
        <v>828</v>
      </c>
      <c r="BK633" s="11" t="str">
        <f t="shared" si="145"/>
        <v>B-</v>
      </c>
      <c r="BL633" s="11"/>
    </row>
    <row r="634" spans="1:64" x14ac:dyDescent="0.25">
      <c r="A634" s="3" t="s">
        <v>56</v>
      </c>
      <c r="B634" s="4">
        <v>633</v>
      </c>
      <c r="C634" s="3" t="s">
        <v>87</v>
      </c>
      <c r="D634" s="3" t="s">
        <v>7789</v>
      </c>
      <c r="E634" s="3" t="s">
        <v>7279</v>
      </c>
      <c r="F634" s="3"/>
      <c r="G634" s="3"/>
      <c r="H634" s="74"/>
      <c r="I634" s="3" t="s">
        <v>156</v>
      </c>
      <c r="J634" s="3" t="s">
        <v>157</v>
      </c>
      <c r="K634" s="3" t="s">
        <v>76</v>
      </c>
      <c r="L634" s="3" t="s">
        <v>77</v>
      </c>
      <c r="M634" s="3" t="s">
        <v>426</v>
      </c>
      <c r="N634" s="5">
        <v>44390</v>
      </c>
      <c r="P634" s="3">
        <f t="shared" ca="1" si="146"/>
        <v>-47</v>
      </c>
      <c r="Q634" s="5"/>
      <c r="R634" s="3"/>
      <c r="S634" s="3"/>
      <c r="T634" s="6" t="s">
        <v>131</v>
      </c>
      <c r="U634" s="3" t="str">
        <f t="shared" si="136"/>
        <v>Contractuel</v>
      </c>
      <c r="V634" s="5">
        <v>45444</v>
      </c>
      <c r="W634" s="5">
        <v>45535</v>
      </c>
      <c r="X634" s="5">
        <v>44390</v>
      </c>
      <c r="Y634" s="5">
        <v>44754</v>
      </c>
      <c r="Z634" s="5"/>
      <c r="AA634" s="3">
        <f t="shared" si="137"/>
        <v>7</v>
      </c>
      <c r="AB634" s="3">
        <f t="shared" si="138"/>
        <v>2021</v>
      </c>
      <c r="AC634" s="3">
        <f t="shared" si="139"/>
        <v>2025</v>
      </c>
      <c r="AD634" s="7">
        <f t="shared" ca="1" si="140"/>
        <v>3.2611111111111111</v>
      </c>
      <c r="AE634" s="7" t="str">
        <f t="shared" ca="1" si="147"/>
        <v>&lt; 4</v>
      </c>
      <c r="AF634" s="5">
        <v>36079</v>
      </c>
      <c r="AG634" s="8">
        <f t="shared" ca="1" si="141"/>
        <v>26.035616438356165</v>
      </c>
      <c r="AH634" s="7" t="str">
        <f t="shared" ca="1" si="142"/>
        <v>&gt;25&lt; 35</v>
      </c>
      <c r="AI634" s="9">
        <v>17580891</v>
      </c>
      <c r="AJ634" s="10" t="s">
        <v>79</v>
      </c>
      <c r="AK634" s="9">
        <v>13022025</v>
      </c>
      <c r="AL634" s="5">
        <v>42994</v>
      </c>
      <c r="AM634" s="3" t="s">
        <v>93</v>
      </c>
      <c r="AN634" s="3" t="s">
        <v>94</v>
      </c>
      <c r="AQ634">
        <v>3</v>
      </c>
      <c r="AR634" s="11">
        <v>3</v>
      </c>
      <c r="AS634" s="12">
        <f t="shared" si="143"/>
        <v>45485.75</v>
      </c>
      <c r="AT634" s="11" t="s">
        <v>135</v>
      </c>
      <c r="AU634" s="9">
        <v>3.3159999999999998</v>
      </c>
      <c r="AV634" s="14" t="s">
        <v>195</v>
      </c>
      <c r="AW634" s="15" t="s">
        <v>169</v>
      </c>
      <c r="AX634" s="16" t="s">
        <v>2151</v>
      </c>
      <c r="AY634" s="14" t="s">
        <v>1805</v>
      </c>
      <c r="AZ634" s="11" t="s">
        <v>171</v>
      </c>
      <c r="BA634" s="17" t="str">
        <f t="shared" si="144"/>
        <v>17001000000304218475</v>
      </c>
      <c r="BB634" s="26">
        <f t="shared" si="148"/>
        <v>20</v>
      </c>
      <c r="BC634" s="19" t="s">
        <v>2152</v>
      </c>
      <c r="BD634" s="20" t="s">
        <v>100</v>
      </c>
      <c r="BF634" s="5"/>
      <c r="BG634" s="27">
        <v>51281884</v>
      </c>
      <c r="BH634" s="27">
        <v>56278733</v>
      </c>
      <c r="BI634" s="27"/>
      <c r="BJ634" t="s">
        <v>811</v>
      </c>
      <c r="BK634" s="11" t="str">
        <f t="shared" si="145"/>
        <v>A-</v>
      </c>
      <c r="BL634" s="11" t="s">
        <v>235</v>
      </c>
    </row>
    <row r="635" spans="1:64" x14ac:dyDescent="0.25">
      <c r="A635" s="3" t="s">
        <v>74</v>
      </c>
      <c r="B635" s="4">
        <v>634</v>
      </c>
      <c r="C635" s="3" t="s">
        <v>87</v>
      </c>
      <c r="D635" s="3" t="s">
        <v>7803</v>
      </c>
      <c r="E635" s="3" t="s">
        <v>7415</v>
      </c>
      <c r="F635" s="3"/>
      <c r="G635" s="3"/>
      <c r="H635" s="74"/>
      <c r="I635" s="3"/>
      <c r="J635" s="3" t="s">
        <v>228</v>
      </c>
      <c r="K635" s="3" t="s">
        <v>76</v>
      </c>
      <c r="L635" s="3" t="s">
        <v>77</v>
      </c>
      <c r="M635" s="3" t="s">
        <v>426</v>
      </c>
      <c r="N635" s="5">
        <v>44390</v>
      </c>
      <c r="P635" s="3">
        <f t="shared" ca="1" si="146"/>
        <v>-779</v>
      </c>
      <c r="Q635" s="5">
        <v>44788</v>
      </c>
      <c r="R635" s="3" t="s">
        <v>133</v>
      </c>
      <c r="S635" s="3"/>
      <c r="T635" s="6" t="s">
        <v>131</v>
      </c>
      <c r="U635" s="3" t="str">
        <f t="shared" si="136"/>
        <v>Contractuel</v>
      </c>
      <c r="V635" s="5">
        <v>44754</v>
      </c>
      <c r="W635" s="5">
        <v>44803</v>
      </c>
      <c r="X635" s="5">
        <v>44389</v>
      </c>
      <c r="Y635" s="5">
        <v>44753</v>
      </c>
      <c r="Z635" s="5"/>
      <c r="AA635" s="3">
        <f t="shared" si="137"/>
        <v>7</v>
      </c>
      <c r="AB635" s="3">
        <f t="shared" si="138"/>
        <v>2021</v>
      </c>
      <c r="AC635" s="3">
        <f t="shared" si="139"/>
        <v>2025</v>
      </c>
      <c r="AD635" s="7">
        <f t="shared" ca="1" si="140"/>
        <v>3.2611111111111111</v>
      </c>
      <c r="AE635" s="7" t="str">
        <f t="shared" ca="1" si="147"/>
        <v>&lt; 4</v>
      </c>
      <c r="AF635" s="5">
        <v>34946</v>
      </c>
      <c r="AG635" s="8">
        <f t="shared" ca="1" si="141"/>
        <v>29.139726027397259</v>
      </c>
      <c r="AH635" s="7" t="str">
        <f t="shared" ca="1" si="142"/>
        <v>&gt;25&lt; 35</v>
      </c>
      <c r="AI635" s="9"/>
      <c r="AJ635" s="10"/>
      <c r="AK635" s="9">
        <v>13003130</v>
      </c>
      <c r="AL635" s="5">
        <v>43507</v>
      </c>
      <c r="AM635" s="3" t="s">
        <v>93</v>
      </c>
      <c r="AN635" s="3" t="s">
        <v>94</v>
      </c>
      <c r="AQ635" s="11">
        <v>3</v>
      </c>
      <c r="AR635" s="11">
        <v>2</v>
      </c>
      <c r="AS635" s="12">
        <f t="shared" si="143"/>
        <v>45120.5</v>
      </c>
      <c r="AT635" s="11" t="s">
        <v>135</v>
      </c>
      <c r="AU635" s="9">
        <v>3.3159999999999998</v>
      </c>
      <c r="AV635" s="14" t="s">
        <v>126</v>
      </c>
      <c r="AW635" s="15" t="s">
        <v>275</v>
      </c>
      <c r="AX635" s="16" t="s">
        <v>2153</v>
      </c>
      <c r="AY635" s="14" t="s">
        <v>1280</v>
      </c>
      <c r="AZ635" s="11" t="s">
        <v>145</v>
      </c>
      <c r="BA635" s="17" t="str">
        <f t="shared" si="144"/>
        <v>07080013810553949622</v>
      </c>
      <c r="BB635" s="26">
        <f t="shared" si="148"/>
        <v>20</v>
      </c>
      <c r="BC635" s="19" t="s">
        <v>2154</v>
      </c>
      <c r="BD635" s="20" t="s">
        <v>100</v>
      </c>
      <c r="BF635" s="5"/>
      <c r="BG635" s="27">
        <v>95890379</v>
      </c>
      <c r="BH635" s="27">
        <v>21003910</v>
      </c>
      <c r="BI635" s="27"/>
      <c r="BJ635" t="s">
        <v>477</v>
      </c>
      <c r="BK635" s="11" t="str">
        <f t="shared" si="145"/>
        <v>B-</v>
      </c>
      <c r="BL635" s="11"/>
    </row>
    <row r="636" spans="1:64" x14ac:dyDescent="0.25">
      <c r="A636" s="3" t="s">
        <v>74</v>
      </c>
      <c r="B636" s="4">
        <v>635</v>
      </c>
      <c r="C636" s="3" t="s">
        <v>87</v>
      </c>
      <c r="D636" s="3" t="s">
        <v>7199</v>
      </c>
      <c r="E636" s="3" t="s">
        <v>7279</v>
      </c>
      <c r="F636" s="3"/>
      <c r="G636" s="3"/>
      <c r="H636" s="74"/>
      <c r="I636" s="3"/>
      <c r="J636" s="3"/>
      <c r="K636" s="3" t="s">
        <v>76</v>
      </c>
      <c r="L636" s="3" t="s">
        <v>77</v>
      </c>
      <c r="M636" s="3" t="s">
        <v>426</v>
      </c>
      <c r="N636" s="5">
        <v>44391</v>
      </c>
      <c r="P636" s="3">
        <f t="shared" ca="1" si="146"/>
        <v>-1113</v>
      </c>
      <c r="Q636" s="5">
        <v>44461</v>
      </c>
      <c r="R636" s="3" t="s">
        <v>1817</v>
      </c>
      <c r="S636" s="3"/>
      <c r="T636" s="6" t="s">
        <v>131</v>
      </c>
      <c r="U636" s="3" t="str">
        <f t="shared" si="136"/>
        <v>Contractuel</v>
      </c>
      <c r="V636" s="5">
        <v>44440</v>
      </c>
      <c r="W636" s="5">
        <v>44469</v>
      </c>
      <c r="X636" s="5"/>
      <c r="Y636" s="5"/>
      <c r="Z636" s="5">
        <v>44391</v>
      </c>
      <c r="AA636" s="3">
        <f t="shared" si="137"/>
        <v>7</v>
      </c>
      <c r="AB636" s="3">
        <f t="shared" si="138"/>
        <v>2021</v>
      </c>
      <c r="AC636" s="3">
        <f t="shared" si="139"/>
        <v>2025</v>
      </c>
      <c r="AD636" s="7">
        <f t="shared" ca="1" si="140"/>
        <v>3.2583333333333333</v>
      </c>
      <c r="AE636" s="7" t="str">
        <f t="shared" ca="1" si="147"/>
        <v>&lt; 4</v>
      </c>
      <c r="AF636" s="5">
        <v>36789</v>
      </c>
      <c r="AG636" s="8">
        <f t="shared" ca="1" si="141"/>
        <v>24.090410958904108</v>
      </c>
      <c r="AH636" s="7" t="str">
        <f t="shared" ca="1" si="142"/>
        <v>&lt; 25</v>
      </c>
      <c r="AI636" s="9"/>
      <c r="AJ636" s="10"/>
      <c r="AK636" s="9" t="s">
        <v>2155</v>
      </c>
      <c r="AL636" s="5">
        <v>42952</v>
      </c>
      <c r="AM636" s="3" t="s">
        <v>93</v>
      </c>
      <c r="AN636" s="3" t="s">
        <v>94</v>
      </c>
      <c r="AQ636" s="11">
        <v>3</v>
      </c>
      <c r="AR636" s="11">
        <v>1</v>
      </c>
      <c r="AS636" s="12">
        <f t="shared" si="143"/>
        <v>44756.25</v>
      </c>
      <c r="AT636" s="11" t="s">
        <v>135</v>
      </c>
      <c r="AU636" s="9">
        <v>3.1930000000000001</v>
      </c>
      <c r="AV636" s="14">
        <v>17</v>
      </c>
      <c r="AW636" s="15" t="s">
        <v>169</v>
      </c>
      <c r="AX636" s="16" t="s">
        <v>2156</v>
      </c>
      <c r="AY636" s="14">
        <v>87</v>
      </c>
      <c r="AZ636" s="11" t="s">
        <v>171</v>
      </c>
      <c r="BA636" s="17" t="str">
        <f t="shared" si="144"/>
        <v>17001000000304509087</v>
      </c>
      <c r="BB636" s="26">
        <f t="shared" si="148"/>
        <v>20</v>
      </c>
      <c r="BC636" s="19" t="s">
        <v>2157</v>
      </c>
      <c r="BD636" s="20" t="s">
        <v>73</v>
      </c>
      <c r="BF636" s="5"/>
      <c r="BG636" s="27">
        <v>26716559</v>
      </c>
      <c r="BH636" s="27"/>
      <c r="BI636" s="27"/>
      <c r="BJ636" t="s">
        <v>207</v>
      </c>
      <c r="BK636" s="11" t="str">
        <f t="shared" si="145"/>
        <v>-</v>
      </c>
      <c r="BL636" s="11"/>
    </row>
    <row r="637" spans="1:64" x14ac:dyDescent="0.25">
      <c r="A637" s="3" t="s">
        <v>74</v>
      </c>
      <c r="B637" s="4">
        <v>636</v>
      </c>
      <c r="C637" s="3" t="s">
        <v>87</v>
      </c>
      <c r="D637" s="3" t="s">
        <v>7804</v>
      </c>
      <c r="E637" s="3" t="s">
        <v>7388</v>
      </c>
      <c r="F637" s="3"/>
      <c r="G637" s="3"/>
      <c r="H637" s="74"/>
      <c r="I637" s="3"/>
      <c r="J637" s="3" t="s">
        <v>157</v>
      </c>
      <c r="K637" s="3" t="s">
        <v>76</v>
      </c>
      <c r="L637" s="3" t="s">
        <v>77</v>
      </c>
      <c r="M637" s="3" t="s">
        <v>426</v>
      </c>
      <c r="N637" s="5">
        <v>44403</v>
      </c>
      <c r="O637" t="str">
        <f ca="1">IF(AD637&gt;=4,IF(T637="CDD","OK",""),"")</f>
        <v/>
      </c>
      <c r="P637" s="3">
        <f t="shared" ca="1" si="146"/>
        <v>-748</v>
      </c>
      <c r="Q637" s="5">
        <v>44774</v>
      </c>
      <c r="R637" s="3" t="s">
        <v>1955</v>
      </c>
      <c r="S637" s="3"/>
      <c r="T637" s="6" t="s">
        <v>131</v>
      </c>
      <c r="U637" s="3" t="str">
        <f t="shared" si="136"/>
        <v>Contractuel</v>
      </c>
      <c r="V637" s="5">
        <v>44774</v>
      </c>
      <c r="W637" s="5">
        <v>44834</v>
      </c>
      <c r="X637" s="5"/>
      <c r="Y637" s="5"/>
      <c r="Z637" s="5">
        <v>44403</v>
      </c>
      <c r="AA637" s="3">
        <f t="shared" si="137"/>
        <v>7</v>
      </c>
      <c r="AB637" s="3">
        <f t="shared" si="138"/>
        <v>2021</v>
      </c>
      <c r="AC637" s="3">
        <f t="shared" si="139"/>
        <v>2025</v>
      </c>
      <c r="AD637" s="7">
        <f t="shared" ca="1" si="140"/>
        <v>3.2250000000000001</v>
      </c>
      <c r="AE637" s="7" t="str">
        <f t="shared" ca="1" si="147"/>
        <v>&lt; 4</v>
      </c>
      <c r="AF637" s="5">
        <v>34947</v>
      </c>
      <c r="AG637" s="8">
        <f t="shared" ca="1" si="141"/>
        <v>29.136986301369863</v>
      </c>
      <c r="AH637" s="7" t="str">
        <f t="shared" ca="1" si="142"/>
        <v>&gt;25&lt; 35</v>
      </c>
      <c r="AI637" s="9">
        <v>17331381</v>
      </c>
      <c r="AJ637" s="10" t="s">
        <v>141</v>
      </c>
      <c r="AK637" s="9" t="s">
        <v>2158</v>
      </c>
      <c r="AL637" s="5">
        <v>43740</v>
      </c>
      <c r="AM637" s="3" t="s">
        <v>93</v>
      </c>
      <c r="AN637" s="3" t="s">
        <v>94</v>
      </c>
      <c r="AQ637" s="11">
        <v>3</v>
      </c>
      <c r="AR637" s="11">
        <v>2</v>
      </c>
      <c r="AS637" s="12">
        <f t="shared" si="143"/>
        <v>45133.5</v>
      </c>
      <c r="AT637" s="11" t="s">
        <v>135</v>
      </c>
      <c r="AU637" s="9">
        <v>3.3159999999999998</v>
      </c>
      <c r="AV637" s="14" t="s">
        <v>195</v>
      </c>
      <c r="AW637" s="15" t="s">
        <v>169</v>
      </c>
      <c r="AX637" s="16" t="s">
        <v>2159</v>
      </c>
      <c r="AY637" s="14" t="s">
        <v>79</v>
      </c>
      <c r="AZ637" s="11" t="s">
        <v>171</v>
      </c>
      <c r="BA637" s="17" t="str">
        <f t="shared" si="144"/>
        <v>17001000000270371004</v>
      </c>
      <c r="BB637" s="26">
        <f t="shared" si="148"/>
        <v>20</v>
      </c>
      <c r="BC637" s="19" t="s">
        <v>2160</v>
      </c>
      <c r="BD637" s="20" t="s">
        <v>452</v>
      </c>
      <c r="BF637" s="5"/>
      <c r="BG637" s="27">
        <v>28682983</v>
      </c>
      <c r="BH637" s="27"/>
      <c r="BI637" s="27"/>
      <c r="BJ637" t="s">
        <v>300</v>
      </c>
      <c r="BK637" s="11" t="str">
        <f t="shared" si="145"/>
        <v>A-</v>
      </c>
      <c r="BL637" s="11"/>
    </row>
    <row r="638" spans="1:64" x14ac:dyDescent="0.25">
      <c r="A638" s="3" t="s">
        <v>74</v>
      </c>
      <c r="B638" s="4">
        <v>637</v>
      </c>
      <c r="C638" s="3" t="s">
        <v>57</v>
      </c>
      <c r="D638" s="3" t="s">
        <v>7805</v>
      </c>
      <c r="E638" s="3" t="s">
        <v>7327</v>
      </c>
      <c r="F638" s="3"/>
      <c r="G638" s="3"/>
      <c r="H638" s="74"/>
      <c r="I638" s="3"/>
      <c r="J638" s="3"/>
      <c r="K638" s="3" t="s">
        <v>123</v>
      </c>
      <c r="L638" s="3" t="s">
        <v>77</v>
      </c>
      <c r="M638" s="3" t="s">
        <v>2161</v>
      </c>
      <c r="N638" s="5">
        <v>44391</v>
      </c>
      <c r="P638" s="3" t="str">
        <f t="shared" ca="1" si="146"/>
        <v/>
      </c>
      <c r="Q638" s="5">
        <v>44523</v>
      </c>
      <c r="R638" s="3" t="s">
        <v>522</v>
      </c>
      <c r="S638" s="3"/>
      <c r="T638" s="6" t="s">
        <v>317</v>
      </c>
      <c r="U638" s="3" t="str">
        <f t="shared" si="136"/>
        <v>Contractuel</v>
      </c>
      <c r="V638" s="5"/>
      <c r="W638" s="5"/>
      <c r="X638" s="5">
        <v>44391</v>
      </c>
      <c r="Y638" s="5">
        <v>44755</v>
      </c>
      <c r="Z638" s="5"/>
      <c r="AA638" s="3">
        <f t="shared" si="137"/>
        <v>7</v>
      </c>
      <c r="AB638" s="3">
        <f t="shared" si="138"/>
        <v>2021</v>
      </c>
      <c r="AC638" s="3">
        <f t="shared" si="139"/>
        <v>2025</v>
      </c>
      <c r="AD638" s="7">
        <f t="shared" ca="1" si="140"/>
        <v>3.2583333333333333</v>
      </c>
      <c r="AE638" s="7" t="str">
        <f t="shared" ca="1" si="147"/>
        <v>&lt; 4</v>
      </c>
      <c r="AF638" s="5">
        <v>35311</v>
      </c>
      <c r="AG638" s="8">
        <f t="shared" ca="1" si="141"/>
        <v>28.139726027397259</v>
      </c>
      <c r="AH638" s="7" t="str">
        <f t="shared" ca="1" si="142"/>
        <v>&gt;25&lt; 35</v>
      </c>
      <c r="AI638" s="9"/>
      <c r="AJ638" s="10"/>
      <c r="AK638" s="9" t="s">
        <v>2162</v>
      </c>
      <c r="AL638" s="5">
        <v>43053</v>
      </c>
      <c r="AM638" s="3" t="s">
        <v>64</v>
      </c>
      <c r="AN638" s="3" t="s">
        <v>94</v>
      </c>
      <c r="AQ638" s="11">
        <v>3</v>
      </c>
      <c r="AR638" s="11">
        <v>1</v>
      </c>
      <c r="AS638" s="12">
        <f t="shared" si="143"/>
        <v>44756.25</v>
      </c>
      <c r="AT638" s="11" t="s">
        <v>135</v>
      </c>
      <c r="AU638" s="9">
        <v>2.1629999999999998</v>
      </c>
      <c r="AV638" s="14" t="s">
        <v>79</v>
      </c>
      <c r="AW638" s="15" t="s">
        <v>2163</v>
      </c>
      <c r="AX638" s="16">
        <v>10062997242</v>
      </c>
      <c r="AY638" s="14">
        <v>55</v>
      </c>
      <c r="AZ638" s="11" t="s">
        <v>128</v>
      </c>
      <c r="BA638" s="17" t="str">
        <f t="shared" si="144"/>
        <v>04066151006299724255</v>
      </c>
      <c r="BB638" s="26">
        <f t="shared" si="148"/>
        <v>20</v>
      </c>
      <c r="BC638" s="19" t="s">
        <v>2164</v>
      </c>
      <c r="BD638" s="20" t="s">
        <v>277</v>
      </c>
      <c r="BF638" s="5"/>
      <c r="BG638" s="27">
        <v>53030996</v>
      </c>
      <c r="BH638" s="27">
        <v>97930433</v>
      </c>
      <c r="BI638" s="27"/>
      <c r="BJ638" t="s">
        <v>828</v>
      </c>
      <c r="BK638" s="11" t="str">
        <f t="shared" si="145"/>
        <v>-</v>
      </c>
      <c r="BL638" s="11"/>
    </row>
    <row r="639" spans="1:64" x14ac:dyDescent="0.25">
      <c r="A639" s="3" t="s">
        <v>74</v>
      </c>
      <c r="B639" s="4">
        <v>638</v>
      </c>
      <c r="C639" s="3" t="s">
        <v>57</v>
      </c>
      <c r="D639" s="3" t="s">
        <v>7336</v>
      </c>
      <c r="E639" s="3" t="s">
        <v>4582</v>
      </c>
      <c r="F639" s="3"/>
      <c r="G639" s="3"/>
      <c r="H639" s="74"/>
      <c r="I639" s="3"/>
      <c r="J639" s="3" t="s">
        <v>228</v>
      </c>
      <c r="K639" s="3" t="s">
        <v>123</v>
      </c>
      <c r="L639" s="3" t="s">
        <v>77</v>
      </c>
      <c r="M639" s="3" t="s">
        <v>132</v>
      </c>
      <c r="N639" s="5">
        <v>44403</v>
      </c>
      <c r="O639" t="str">
        <f ca="1">IF(AD639&gt;=4,IF(T639="CDD","OK",""),"")</f>
        <v/>
      </c>
      <c r="P639" s="3">
        <f t="shared" ca="1" si="146"/>
        <v>-1113</v>
      </c>
      <c r="Q639" s="5">
        <v>44455</v>
      </c>
      <c r="R639" s="3" t="s">
        <v>133</v>
      </c>
      <c r="S639" s="3"/>
      <c r="T639" s="6" t="s">
        <v>131</v>
      </c>
      <c r="U639" s="3" t="str">
        <f t="shared" si="136"/>
        <v>Contractuel</v>
      </c>
      <c r="V639" s="5">
        <v>44440</v>
      </c>
      <c r="W639" s="5">
        <v>44469</v>
      </c>
      <c r="X639" s="5"/>
      <c r="Y639" s="5"/>
      <c r="Z639" s="5">
        <v>44403</v>
      </c>
      <c r="AA639" s="3">
        <f t="shared" si="137"/>
        <v>7</v>
      </c>
      <c r="AB639" s="3">
        <f t="shared" si="138"/>
        <v>2021</v>
      </c>
      <c r="AC639" s="3">
        <f t="shared" si="139"/>
        <v>2025</v>
      </c>
      <c r="AD639" s="7">
        <f t="shared" ca="1" si="140"/>
        <v>3.2250000000000001</v>
      </c>
      <c r="AE639" s="7" t="str">
        <f t="shared" ca="1" si="147"/>
        <v>&lt; 4</v>
      </c>
      <c r="AF639" s="5">
        <v>36970</v>
      </c>
      <c r="AG639" s="8">
        <f t="shared" ca="1" si="141"/>
        <v>23.594520547945205</v>
      </c>
      <c r="AH639" s="7" t="str">
        <f t="shared" ca="1" si="142"/>
        <v>&lt; 25</v>
      </c>
      <c r="AI639" s="9"/>
      <c r="AJ639" s="10"/>
      <c r="AK639" s="9">
        <v>13026592</v>
      </c>
      <c r="AL639" s="5">
        <v>43473</v>
      </c>
      <c r="AM639" s="3" t="s">
        <v>64</v>
      </c>
      <c r="AN639" s="3" t="s">
        <v>94</v>
      </c>
      <c r="AQ639" s="11">
        <v>3</v>
      </c>
      <c r="AR639" s="11">
        <v>1</v>
      </c>
      <c r="AS639" s="12">
        <f t="shared" si="143"/>
        <v>44768.25</v>
      </c>
      <c r="AT639" s="11" t="s">
        <v>135</v>
      </c>
      <c r="AU639" s="9">
        <v>3.1930000000000001</v>
      </c>
      <c r="AV639" s="14">
        <v>17</v>
      </c>
      <c r="AW639" s="15" t="s">
        <v>169</v>
      </c>
      <c r="AX639" s="16" t="s">
        <v>2165</v>
      </c>
      <c r="AY639" s="14">
        <v>12</v>
      </c>
      <c r="AZ639" s="11" t="s">
        <v>171</v>
      </c>
      <c r="BA639" s="17" t="str">
        <f t="shared" si="144"/>
        <v>17001000000304482412</v>
      </c>
      <c r="BB639" s="26">
        <f t="shared" si="148"/>
        <v>20</v>
      </c>
      <c r="BC639" s="19" t="s">
        <v>2141</v>
      </c>
      <c r="BD639" s="20" t="s">
        <v>100</v>
      </c>
      <c r="BF639" s="5"/>
      <c r="BG639" s="27">
        <v>53375115</v>
      </c>
      <c r="BH639" s="27">
        <v>22717617</v>
      </c>
      <c r="BI639" s="27"/>
      <c r="BJ639" t="s">
        <v>642</v>
      </c>
      <c r="BK639" s="11" t="str">
        <f t="shared" si="145"/>
        <v>B-</v>
      </c>
      <c r="BL639" s="11"/>
    </row>
    <row r="640" spans="1:64" x14ac:dyDescent="0.25">
      <c r="A640" s="3" t="s">
        <v>74</v>
      </c>
      <c r="B640" s="4">
        <v>639</v>
      </c>
      <c r="C640" s="3" t="s">
        <v>57</v>
      </c>
      <c r="D640" s="3" t="s">
        <v>7180</v>
      </c>
      <c r="E640" s="3" t="s">
        <v>7499</v>
      </c>
      <c r="F640" s="3"/>
      <c r="G640" s="3"/>
      <c r="H640" s="74"/>
      <c r="I640" s="3"/>
      <c r="J640" s="3" t="s">
        <v>157</v>
      </c>
      <c r="K640" s="3" t="s">
        <v>123</v>
      </c>
      <c r="L640" s="3" t="s">
        <v>77</v>
      </c>
      <c r="M640" s="3" t="s">
        <v>132</v>
      </c>
      <c r="N640" s="5">
        <v>44400</v>
      </c>
      <c r="P640" s="3">
        <f t="shared" ca="1" si="146"/>
        <v>-962</v>
      </c>
      <c r="Q640" s="5">
        <v>44613</v>
      </c>
      <c r="R640" s="3" t="s">
        <v>133</v>
      </c>
      <c r="S640" s="3"/>
      <c r="T640" s="6" t="s">
        <v>131</v>
      </c>
      <c r="U640" s="3" t="str">
        <f t="shared" si="136"/>
        <v>Contractuel</v>
      </c>
      <c r="V640" s="5">
        <v>44593</v>
      </c>
      <c r="W640" s="5">
        <v>44620</v>
      </c>
      <c r="X640" s="5"/>
      <c r="Y640" s="5"/>
      <c r="Z640" s="5">
        <v>44400</v>
      </c>
      <c r="AA640" s="3">
        <f t="shared" si="137"/>
        <v>7</v>
      </c>
      <c r="AB640" s="3">
        <f t="shared" si="138"/>
        <v>2021</v>
      </c>
      <c r="AC640" s="3">
        <f t="shared" si="139"/>
        <v>2025</v>
      </c>
      <c r="AD640" s="7">
        <f t="shared" ca="1" si="140"/>
        <v>3.2333333333333334</v>
      </c>
      <c r="AE640" s="7" t="str">
        <f t="shared" ca="1" si="147"/>
        <v>&lt; 4</v>
      </c>
      <c r="AF640" s="5">
        <v>36629</v>
      </c>
      <c r="AG640" s="8">
        <f t="shared" ca="1" si="141"/>
        <v>24.528767123287672</v>
      </c>
      <c r="AH640" s="7" t="str">
        <f t="shared" ca="1" si="142"/>
        <v>&lt; 25</v>
      </c>
      <c r="AI640" s="9">
        <v>17461582</v>
      </c>
      <c r="AJ640" s="10" t="s">
        <v>62</v>
      </c>
      <c r="AK640" s="9">
        <v>11656012</v>
      </c>
      <c r="AL640" s="5">
        <v>43570</v>
      </c>
      <c r="AM640" s="3" t="s">
        <v>64</v>
      </c>
      <c r="AN640" s="3" t="s">
        <v>94</v>
      </c>
      <c r="AQ640" s="11">
        <v>3</v>
      </c>
      <c r="AR640" s="11">
        <v>1</v>
      </c>
      <c r="AS640" s="12">
        <f t="shared" si="143"/>
        <v>44765.25</v>
      </c>
      <c r="AT640" s="11" t="s">
        <v>135</v>
      </c>
      <c r="AU640" s="9">
        <v>3.1930000000000001</v>
      </c>
      <c r="AV640" s="14" t="s">
        <v>161</v>
      </c>
      <c r="AW640" s="15" t="s">
        <v>703</v>
      </c>
      <c r="AX640" s="16" t="s">
        <v>2166</v>
      </c>
      <c r="AY640" s="14" t="s">
        <v>527</v>
      </c>
      <c r="AZ640" s="11" t="s">
        <v>164</v>
      </c>
      <c r="BA640" s="17" t="str">
        <f t="shared" si="144"/>
        <v>25135000000092492258</v>
      </c>
      <c r="BB640" s="26">
        <f t="shared" si="148"/>
        <v>20</v>
      </c>
      <c r="BC640" s="19" t="s">
        <v>2167</v>
      </c>
      <c r="BD640" s="20" t="s">
        <v>100</v>
      </c>
      <c r="BF640" s="5"/>
      <c r="BG640" s="27">
        <v>26465007</v>
      </c>
      <c r="BH640" s="27">
        <v>54444169</v>
      </c>
      <c r="BI640" s="27"/>
      <c r="BJ640" t="s">
        <v>263</v>
      </c>
      <c r="BK640" s="11" t="str">
        <f t="shared" si="145"/>
        <v>A-</v>
      </c>
      <c r="BL640" s="11"/>
    </row>
    <row r="641" spans="1:64" x14ac:dyDescent="0.25">
      <c r="A641" s="3" t="s">
        <v>74</v>
      </c>
      <c r="B641" s="4">
        <v>640</v>
      </c>
      <c r="C641" s="3" t="s">
        <v>57</v>
      </c>
      <c r="D641" s="3" t="s">
        <v>7806</v>
      </c>
      <c r="E641" s="3" t="s">
        <v>7807</v>
      </c>
      <c r="F641" s="3"/>
      <c r="G641" s="3"/>
      <c r="H641" s="74"/>
      <c r="I641" s="3"/>
      <c r="J641" s="3" t="s">
        <v>228</v>
      </c>
      <c r="K641" s="3" t="s">
        <v>123</v>
      </c>
      <c r="L641" s="3" t="s">
        <v>77</v>
      </c>
      <c r="M641" s="3" t="s">
        <v>132</v>
      </c>
      <c r="N641" s="5">
        <v>44400</v>
      </c>
      <c r="P641" s="3">
        <f t="shared" ca="1" si="146"/>
        <v>-1021</v>
      </c>
      <c r="Q641" s="5">
        <v>44541</v>
      </c>
      <c r="R641" s="3" t="s">
        <v>2168</v>
      </c>
      <c r="S641" s="3"/>
      <c r="T641" s="6" t="s">
        <v>131</v>
      </c>
      <c r="U641" s="3" t="str">
        <f t="shared" si="136"/>
        <v>Contractuel</v>
      </c>
      <c r="V641" s="5">
        <v>44531</v>
      </c>
      <c r="W641" s="5">
        <v>44561</v>
      </c>
      <c r="X641" s="5"/>
      <c r="Y641" s="5"/>
      <c r="Z641" s="5">
        <v>44400</v>
      </c>
      <c r="AA641" s="3">
        <f t="shared" si="137"/>
        <v>7</v>
      </c>
      <c r="AB641" s="3">
        <f t="shared" si="138"/>
        <v>2021</v>
      </c>
      <c r="AC641" s="3">
        <f t="shared" si="139"/>
        <v>2025</v>
      </c>
      <c r="AD641" s="7">
        <f t="shared" ca="1" si="140"/>
        <v>3.2333333333333334</v>
      </c>
      <c r="AE641" s="7" t="str">
        <f t="shared" ca="1" si="147"/>
        <v>&lt; 4</v>
      </c>
      <c r="AF641" s="5">
        <v>35332</v>
      </c>
      <c r="AG641" s="8">
        <f t="shared" ca="1" si="141"/>
        <v>28.082191780821919</v>
      </c>
      <c r="AH641" s="7" t="str">
        <f t="shared" ca="1" si="142"/>
        <v>&gt;25&lt; 35</v>
      </c>
      <c r="AI641" s="9">
        <v>17255858</v>
      </c>
      <c r="AJ641" s="10" t="s">
        <v>79</v>
      </c>
      <c r="AK641" s="9" t="s">
        <v>2169</v>
      </c>
      <c r="AL641" s="5">
        <v>42649</v>
      </c>
      <c r="AM641" s="3" t="s">
        <v>64</v>
      </c>
      <c r="AN641" s="3" t="s">
        <v>94</v>
      </c>
      <c r="AQ641" s="11">
        <v>3</v>
      </c>
      <c r="AR641" s="11">
        <v>1</v>
      </c>
      <c r="AS641" s="12">
        <f t="shared" si="143"/>
        <v>44765.25</v>
      </c>
      <c r="AT641" s="11" t="s">
        <v>135</v>
      </c>
      <c r="AU641" s="9">
        <v>3.1930000000000001</v>
      </c>
      <c r="AV641" s="14">
        <v>17</v>
      </c>
      <c r="AW641" s="15" t="s">
        <v>169</v>
      </c>
      <c r="AX641" s="16" t="s">
        <v>2170</v>
      </c>
      <c r="AY641" s="14">
        <v>24</v>
      </c>
      <c r="AZ641" s="11" t="s">
        <v>171</v>
      </c>
      <c r="BA641" s="17" t="str">
        <f t="shared" si="144"/>
        <v>17001000000272287724</v>
      </c>
      <c r="BB641" s="26">
        <f t="shared" si="148"/>
        <v>20</v>
      </c>
      <c r="BC641" s="19" t="s">
        <v>2171</v>
      </c>
      <c r="BD641" s="20" t="s">
        <v>233</v>
      </c>
      <c r="BF641" s="5"/>
      <c r="BG641" s="27">
        <v>24591677</v>
      </c>
      <c r="BH641" s="27">
        <v>96145211</v>
      </c>
      <c r="BI641" s="27"/>
      <c r="BJ641" t="s">
        <v>233</v>
      </c>
      <c r="BK641" s="11" t="str">
        <f t="shared" si="145"/>
        <v>B-</v>
      </c>
      <c r="BL641" s="11"/>
    </row>
    <row r="642" spans="1:64" x14ac:dyDescent="0.25">
      <c r="A642" s="3" t="s">
        <v>56</v>
      </c>
      <c r="B642" s="4">
        <v>641</v>
      </c>
      <c r="C642" s="3" t="s">
        <v>140</v>
      </c>
      <c r="D642" s="3" t="s">
        <v>7546</v>
      </c>
      <c r="E642" s="3" t="s">
        <v>7753</v>
      </c>
      <c r="F642" s="3"/>
      <c r="G642" s="3"/>
      <c r="H642" s="74"/>
      <c r="I642" s="3" t="s">
        <v>487</v>
      </c>
      <c r="J642" s="3" t="s">
        <v>228</v>
      </c>
      <c r="K642" s="3" t="s">
        <v>123</v>
      </c>
      <c r="L642" s="3" t="s">
        <v>77</v>
      </c>
      <c r="M642" s="3" t="s">
        <v>158</v>
      </c>
      <c r="N642" s="5">
        <v>44404</v>
      </c>
      <c r="P642" s="3">
        <f t="shared" ca="1" si="146"/>
        <v>-47</v>
      </c>
      <c r="Q642" s="5"/>
      <c r="R642" s="3"/>
      <c r="S642" s="3"/>
      <c r="T642" s="6" t="s">
        <v>131</v>
      </c>
      <c r="U642" s="3" t="str">
        <f t="shared" ref="U642:U705" si="151">IF(T642="CDI","Titulaire","Contractuel")</f>
        <v>Contractuel</v>
      </c>
      <c r="V642" s="5">
        <v>45444</v>
      </c>
      <c r="W642" s="5">
        <v>45535</v>
      </c>
      <c r="X642" s="5"/>
      <c r="Y642" s="5"/>
      <c r="Z642" s="5">
        <v>44404</v>
      </c>
      <c r="AA642" s="3">
        <f t="shared" ref="AA642:AA705" si="152">MONTH(N642)</f>
        <v>7</v>
      </c>
      <c r="AB642" s="3">
        <f t="shared" ref="AB642:AB705" si="153">IF(N642="","",YEAR(N642))</f>
        <v>2021</v>
      </c>
      <c r="AC642" s="3">
        <f t="shared" ref="AC642:AC705" si="154">AB642+4</f>
        <v>2025</v>
      </c>
      <c r="AD642" s="7">
        <f t="shared" ref="AD642:AD705" ca="1" si="155">IF(A642="Non",(DAYS360(N642,Q642)/360),(DAYS360(N642,TODAY())/360))</f>
        <v>3.2222222222222223</v>
      </c>
      <c r="AE642" s="7" t="str">
        <f t="shared" ca="1" si="147"/>
        <v>&lt; 4</v>
      </c>
      <c r="AF642" s="5">
        <v>29889</v>
      </c>
      <c r="AG642" s="8">
        <f t="shared" ref="AG642:AG705" ca="1" si="156">(TODAY()-AF642)/365</f>
        <v>42.994520547945207</v>
      </c>
      <c r="AH642" s="7" t="str">
        <f t="shared" ref="AH642:AH705" ca="1" si="157">+IF(AG642&lt;25,"&lt; 25",IF(AND(AG642&gt;=25,AG642&lt;35),"&gt;25&lt; 35",IF(AND(AG642&gt;=35,AG642&lt;45),"&gt;35&lt; 45",IF(AND(AG642&gt;=45,AG642&lt;=55),"&gt;45&lt; 55",IF(AG642&gt;55,"&gt; 55")))))</f>
        <v>&gt;35&lt; 45</v>
      </c>
      <c r="AI642" s="9">
        <v>12660068</v>
      </c>
      <c r="AJ642" s="10" t="s">
        <v>102</v>
      </c>
      <c r="AK642" s="9" t="s">
        <v>2172</v>
      </c>
      <c r="AL642" s="5">
        <v>43423</v>
      </c>
      <c r="AM642" s="3" t="s">
        <v>93</v>
      </c>
      <c r="AN642" s="3" t="s">
        <v>65</v>
      </c>
      <c r="AO642">
        <v>1</v>
      </c>
      <c r="AQ642">
        <v>3</v>
      </c>
      <c r="AR642" s="11">
        <v>3</v>
      </c>
      <c r="AS642" s="12">
        <f t="shared" ref="AS642:AS705" si="158">N642+(365.25*AR642)</f>
        <v>45499.75</v>
      </c>
      <c r="AT642" s="11" t="s">
        <v>135</v>
      </c>
      <c r="AU642" s="9">
        <v>3.3159999999999998</v>
      </c>
      <c r="AV642" s="14" t="s">
        <v>195</v>
      </c>
      <c r="AW642" s="15" t="s">
        <v>1449</v>
      </c>
      <c r="AX642" s="16" t="s">
        <v>2173</v>
      </c>
      <c r="AY642" s="14" t="s">
        <v>326</v>
      </c>
      <c r="AZ642" s="11" t="s">
        <v>171</v>
      </c>
      <c r="BA642" s="17" t="str">
        <f t="shared" ref="BA642:BA705" si="159">CONCATENATE(AV642,AW642,AX642,AY642)</f>
        <v>17002000000291193755</v>
      </c>
      <c r="BB642" s="26">
        <f>LEN(BA642)</f>
        <v>20</v>
      </c>
      <c r="BC642" s="19" t="s">
        <v>2174</v>
      </c>
      <c r="BD642" s="20" t="s">
        <v>277</v>
      </c>
      <c r="BF642" s="5"/>
      <c r="BG642" s="27">
        <v>97753768</v>
      </c>
      <c r="BH642" s="27">
        <v>97983461</v>
      </c>
      <c r="BI642" s="27"/>
      <c r="BJ642" t="s">
        <v>244</v>
      </c>
      <c r="BK642" s="11" t="str">
        <f>IF(K642="CADRE","CADRE",CONCATENATE(J642,"-",H642))</f>
        <v>B-</v>
      </c>
      <c r="BL642" s="11" t="s">
        <v>200</v>
      </c>
    </row>
    <row r="643" spans="1:64" x14ac:dyDescent="0.25">
      <c r="A643" s="3" t="s">
        <v>74</v>
      </c>
      <c r="B643" s="4">
        <v>643</v>
      </c>
      <c r="C643" s="3" t="s">
        <v>87</v>
      </c>
      <c r="D643" s="3" t="s">
        <v>7625</v>
      </c>
      <c r="E643" s="3" t="s">
        <v>7516</v>
      </c>
      <c r="F643" s="3"/>
      <c r="G643" s="3"/>
      <c r="H643" s="74"/>
      <c r="I643" s="3" t="s">
        <v>156</v>
      </c>
      <c r="J643" s="3" t="s">
        <v>157</v>
      </c>
      <c r="K643" s="3" t="s">
        <v>123</v>
      </c>
      <c r="L643" s="3" t="s">
        <v>77</v>
      </c>
      <c r="M643" s="3" t="s">
        <v>158</v>
      </c>
      <c r="N643" s="5">
        <v>44406</v>
      </c>
      <c r="P643" s="3">
        <f t="shared" ref="P643:P706" ca="1" si="160">IF(W643="","",W643-TODAY())</f>
        <v>-536</v>
      </c>
      <c r="Q643" s="5">
        <v>45017</v>
      </c>
      <c r="R643" s="3" t="s">
        <v>124</v>
      </c>
      <c r="S643" s="3"/>
      <c r="T643" s="6" t="s">
        <v>131</v>
      </c>
      <c r="U643" s="3" t="str">
        <f t="shared" si="151"/>
        <v>Contractuel</v>
      </c>
      <c r="V643" s="5">
        <v>44986</v>
      </c>
      <c r="W643" s="5">
        <v>45046</v>
      </c>
      <c r="X643" s="5"/>
      <c r="Y643" s="5"/>
      <c r="Z643" s="5">
        <v>44406</v>
      </c>
      <c r="AA643" s="3">
        <f t="shared" si="152"/>
        <v>7</v>
      </c>
      <c r="AB643" s="3">
        <f t="shared" si="153"/>
        <v>2021</v>
      </c>
      <c r="AC643" s="3">
        <f t="shared" si="154"/>
        <v>2025</v>
      </c>
      <c r="AD643" s="7">
        <f t="shared" ca="1" si="155"/>
        <v>3.2166666666666668</v>
      </c>
      <c r="AE643" s="7" t="str">
        <f t="shared" ref="AE643:AE706" ca="1" si="161">+IF(AD643&lt;1,"&lt; 1",IF(AND(AD643&gt;=1,AD643&lt;2),"&lt; 2",IF(AND(AD643&gt;=2,AD643&lt;3),"&lt; 3",IF(AND(AD643&gt;=3,AD643&lt;=4),"&lt; 4",IF(AD643&gt;4,"&gt; 4")))))</f>
        <v>&lt; 4</v>
      </c>
      <c r="AF643" s="5">
        <v>34699</v>
      </c>
      <c r="AG643" s="8">
        <f t="shared" ca="1" si="156"/>
        <v>29.816438356164383</v>
      </c>
      <c r="AH643" s="7" t="str">
        <f t="shared" ca="1" si="157"/>
        <v>&gt;25&lt; 35</v>
      </c>
      <c r="AI643" s="9">
        <v>16604876</v>
      </c>
      <c r="AJ643" s="10" t="s">
        <v>159</v>
      </c>
      <c r="AK643" s="9" t="s">
        <v>2175</v>
      </c>
      <c r="AL643" s="5">
        <v>40826</v>
      </c>
      <c r="AM643" s="3" t="s">
        <v>93</v>
      </c>
      <c r="AN643" s="3" t="s">
        <v>94</v>
      </c>
      <c r="AQ643" s="11">
        <v>3</v>
      </c>
      <c r="AR643" s="11">
        <v>2</v>
      </c>
      <c r="AS643" s="12">
        <f t="shared" si="158"/>
        <v>45136.5</v>
      </c>
      <c r="AT643" s="11" t="s">
        <v>135</v>
      </c>
      <c r="AU643" s="9">
        <v>3.3159999999999998</v>
      </c>
      <c r="AV643" s="14" t="s">
        <v>195</v>
      </c>
      <c r="AW643" s="15" t="s">
        <v>169</v>
      </c>
      <c r="AX643" s="16" t="s">
        <v>2176</v>
      </c>
      <c r="AY643" s="14" t="s">
        <v>1229</v>
      </c>
      <c r="AZ643" s="11" t="s">
        <v>171</v>
      </c>
      <c r="BA643" s="17" t="str">
        <f t="shared" si="159"/>
        <v>17001000000174268157</v>
      </c>
      <c r="BB643" s="26">
        <f t="shared" ref="BB643:BB706" si="162">LEN(BA643)</f>
        <v>20</v>
      </c>
      <c r="BC643" s="19" t="s">
        <v>2177</v>
      </c>
      <c r="BD643" s="20" t="s">
        <v>73</v>
      </c>
      <c r="BF643" s="5"/>
      <c r="BG643" s="27">
        <v>20534235</v>
      </c>
      <c r="BH643" s="27"/>
      <c r="BI643" s="27"/>
      <c r="BJ643" t="s">
        <v>1464</v>
      </c>
      <c r="BK643" s="11" t="str">
        <f t="shared" ref="BK643:BK706" si="163">IF(K643="CADRE","CADRE",CONCATENATE(J643,"-",H643))</f>
        <v>A-</v>
      </c>
      <c r="BL643" s="11"/>
    </row>
    <row r="644" spans="1:64" x14ac:dyDescent="0.25">
      <c r="A644" s="3" t="s">
        <v>74</v>
      </c>
      <c r="B644" s="4">
        <v>644</v>
      </c>
      <c r="C644" s="3" t="s">
        <v>140</v>
      </c>
      <c r="D644" s="3" t="s">
        <v>7282</v>
      </c>
      <c r="E644" s="3" t="s">
        <v>7332</v>
      </c>
      <c r="F644" s="3"/>
      <c r="G644" s="3"/>
      <c r="H644" s="74"/>
      <c r="I644" s="3"/>
      <c r="J644" s="3" t="s">
        <v>157</v>
      </c>
      <c r="K644" s="3" t="s">
        <v>123</v>
      </c>
      <c r="L644" s="3" t="s">
        <v>77</v>
      </c>
      <c r="M644" s="3" t="s">
        <v>158</v>
      </c>
      <c r="N644" s="5">
        <v>44435</v>
      </c>
      <c r="O644" t="str">
        <f t="shared" ref="O644:O674" ca="1" si="164">IF(AD644&gt;=4,IF(T644="CDD","OK",""),"")</f>
        <v/>
      </c>
      <c r="P644" s="3">
        <f t="shared" ca="1" si="160"/>
        <v>-656</v>
      </c>
      <c r="Q644" s="5">
        <v>44889</v>
      </c>
      <c r="R644" s="3" t="s">
        <v>1601</v>
      </c>
      <c r="S644" s="3"/>
      <c r="T644" s="6" t="s">
        <v>131</v>
      </c>
      <c r="U644" s="3" t="str">
        <f t="shared" si="151"/>
        <v>Contractuel</v>
      </c>
      <c r="V644" s="5">
        <v>44835</v>
      </c>
      <c r="W644" s="5">
        <v>44926</v>
      </c>
      <c r="X644" s="5"/>
      <c r="Y644" s="5"/>
      <c r="Z644" s="5">
        <v>44435</v>
      </c>
      <c r="AA644" s="3">
        <f t="shared" si="152"/>
        <v>8</v>
      </c>
      <c r="AB644" s="3">
        <f t="shared" si="153"/>
        <v>2021</v>
      </c>
      <c r="AC644" s="3">
        <f t="shared" si="154"/>
        <v>2025</v>
      </c>
      <c r="AD644" s="7">
        <f t="shared" ca="1" si="155"/>
        <v>3.1388888888888888</v>
      </c>
      <c r="AE644" s="7" t="str">
        <f t="shared" ca="1" si="161"/>
        <v>&lt; 4</v>
      </c>
      <c r="AF644" s="5">
        <v>29003</v>
      </c>
      <c r="AG644" s="8">
        <f t="shared" ca="1" si="156"/>
        <v>45.421917808219177</v>
      </c>
      <c r="AH644" s="7" t="str">
        <f t="shared" ca="1" si="157"/>
        <v>&gt;45&lt; 55</v>
      </c>
      <c r="AI644" s="9">
        <v>12143726</v>
      </c>
      <c r="AJ644" s="10" t="s">
        <v>126</v>
      </c>
      <c r="AK644" s="9" t="s">
        <v>908</v>
      </c>
      <c r="AL644" s="5">
        <v>39157</v>
      </c>
      <c r="AM644" s="3" t="s">
        <v>93</v>
      </c>
      <c r="AN644" s="3" t="s">
        <v>65</v>
      </c>
      <c r="AO644">
        <v>3</v>
      </c>
      <c r="AQ644" s="11">
        <v>3</v>
      </c>
      <c r="AR644" s="11">
        <v>2</v>
      </c>
      <c r="AS644" s="12">
        <f t="shared" si="158"/>
        <v>45165.5</v>
      </c>
      <c r="AT644" s="11" t="s">
        <v>135</v>
      </c>
      <c r="AU644" s="9">
        <v>3.3159999999999998</v>
      </c>
      <c r="AV644" s="14" t="s">
        <v>195</v>
      </c>
      <c r="AW644" s="15" t="s">
        <v>169</v>
      </c>
      <c r="AX644" s="16" t="s">
        <v>2178</v>
      </c>
      <c r="AY644" s="14" t="s">
        <v>161</v>
      </c>
      <c r="AZ644" s="11" t="s">
        <v>171</v>
      </c>
      <c r="BA644" s="17" t="str">
        <f t="shared" si="159"/>
        <v>17001000000030964625</v>
      </c>
      <c r="BB644" s="26">
        <f t="shared" si="162"/>
        <v>20</v>
      </c>
      <c r="BC644" s="19" t="s">
        <v>910</v>
      </c>
      <c r="BD644" s="20" t="s">
        <v>100</v>
      </c>
      <c r="BF644" s="5">
        <v>45230</v>
      </c>
      <c r="BG644" s="27">
        <v>53900501</v>
      </c>
      <c r="BH644" s="27">
        <v>52813780</v>
      </c>
      <c r="BI644" s="27"/>
      <c r="BJ644" t="s">
        <v>244</v>
      </c>
      <c r="BK644" s="11" t="str">
        <f t="shared" si="163"/>
        <v>A-</v>
      </c>
      <c r="BL644" s="11"/>
    </row>
    <row r="645" spans="1:64" x14ac:dyDescent="0.25">
      <c r="A645" s="3" t="s">
        <v>74</v>
      </c>
      <c r="B645" s="4">
        <v>645</v>
      </c>
      <c r="C645" s="3" t="s">
        <v>140</v>
      </c>
      <c r="D645" s="3" t="s">
        <v>7808</v>
      </c>
      <c r="E645" s="3" t="s">
        <v>7246</v>
      </c>
      <c r="F645" s="3"/>
      <c r="G645" s="3"/>
      <c r="H645" s="74"/>
      <c r="I645" s="3"/>
      <c r="J645" s="3" t="s">
        <v>157</v>
      </c>
      <c r="K645" s="3" t="s">
        <v>123</v>
      </c>
      <c r="L645" s="3" t="s">
        <v>77</v>
      </c>
      <c r="M645" s="3" t="s">
        <v>158</v>
      </c>
      <c r="N645" s="5">
        <v>44434</v>
      </c>
      <c r="O645" t="str">
        <f t="shared" ca="1" si="164"/>
        <v/>
      </c>
      <c r="P645" s="3">
        <f t="shared" ca="1" si="160"/>
        <v>-809</v>
      </c>
      <c r="Q645" s="5">
        <v>44727</v>
      </c>
      <c r="R645" s="3" t="s">
        <v>133</v>
      </c>
      <c r="S645" s="3"/>
      <c r="T645" s="6" t="s">
        <v>131</v>
      </c>
      <c r="U645" s="3" t="str">
        <f t="shared" si="151"/>
        <v>Contractuel</v>
      </c>
      <c r="V645" s="5">
        <v>44713</v>
      </c>
      <c r="W645" s="5">
        <v>44773</v>
      </c>
      <c r="X645" s="5"/>
      <c r="Y645" s="5"/>
      <c r="Z645" s="5">
        <v>44434</v>
      </c>
      <c r="AA645" s="3">
        <f t="shared" si="152"/>
        <v>8</v>
      </c>
      <c r="AB645" s="3">
        <f t="shared" si="153"/>
        <v>2021</v>
      </c>
      <c r="AC645" s="3">
        <f t="shared" si="154"/>
        <v>2025</v>
      </c>
      <c r="AD645" s="7">
        <f t="shared" ca="1" si="155"/>
        <v>3.1416666666666666</v>
      </c>
      <c r="AE645" s="7" t="str">
        <f t="shared" ca="1" si="161"/>
        <v>&lt; 4</v>
      </c>
      <c r="AF645" s="5">
        <v>33777</v>
      </c>
      <c r="AG645" s="8">
        <f t="shared" ca="1" si="156"/>
        <v>32.342465753424655</v>
      </c>
      <c r="AH645" s="7" t="str">
        <f t="shared" ca="1" si="157"/>
        <v>&gt;25&lt; 35</v>
      </c>
      <c r="AI645" s="9">
        <v>17461591</v>
      </c>
      <c r="AJ645" s="37" t="s">
        <v>179</v>
      </c>
      <c r="AK645" s="9" t="s">
        <v>2179</v>
      </c>
      <c r="AL645" s="5">
        <v>43889</v>
      </c>
      <c r="AM645" s="3" t="s">
        <v>93</v>
      </c>
      <c r="AN645" s="3" t="s">
        <v>65</v>
      </c>
      <c r="AO645">
        <v>1</v>
      </c>
      <c r="AQ645" s="11">
        <v>3</v>
      </c>
      <c r="AR645" s="11">
        <v>1</v>
      </c>
      <c r="AS645" s="12">
        <f t="shared" si="158"/>
        <v>44799.25</v>
      </c>
      <c r="AT645" s="11" t="s">
        <v>135</v>
      </c>
      <c r="AU645" s="9">
        <v>3.1930000000000001</v>
      </c>
      <c r="AV645" s="14" t="s">
        <v>195</v>
      </c>
      <c r="AW645" s="15" t="s">
        <v>169</v>
      </c>
      <c r="AX645" s="16" t="s">
        <v>2180</v>
      </c>
      <c r="AY645" s="14" t="s">
        <v>2012</v>
      </c>
      <c r="AZ645" s="11" t="s">
        <v>171</v>
      </c>
      <c r="BA645" s="17" t="str">
        <f t="shared" si="159"/>
        <v>17001000000303566053</v>
      </c>
      <c r="BB645" s="26">
        <f t="shared" si="162"/>
        <v>20</v>
      </c>
      <c r="BC645" s="19" t="s">
        <v>2181</v>
      </c>
      <c r="BD645" s="20" t="s">
        <v>100</v>
      </c>
      <c r="BF645" s="5"/>
      <c r="BG645" s="27">
        <v>53737636</v>
      </c>
      <c r="BH645" s="27">
        <v>58600724</v>
      </c>
      <c r="BI645" s="27"/>
      <c r="BJ645" t="s">
        <v>734</v>
      </c>
      <c r="BK645" s="11" t="str">
        <f t="shared" si="163"/>
        <v>A-</v>
      </c>
      <c r="BL645" s="11"/>
    </row>
    <row r="646" spans="1:64" x14ac:dyDescent="0.25">
      <c r="A646" s="3" t="s">
        <v>74</v>
      </c>
      <c r="B646" s="4">
        <v>646</v>
      </c>
      <c r="C646" s="3" t="s">
        <v>140</v>
      </c>
      <c r="D646" s="3" t="s">
        <v>7519</v>
      </c>
      <c r="E646" s="3" t="s">
        <v>7233</v>
      </c>
      <c r="F646" s="3"/>
      <c r="G646" s="3"/>
      <c r="H646" s="74"/>
      <c r="I646" s="3"/>
      <c r="J646" s="3" t="s">
        <v>157</v>
      </c>
      <c r="K646" s="3" t="s">
        <v>123</v>
      </c>
      <c r="L646" s="3" t="s">
        <v>77</v>
      </c>
      <c r="M646" s="3" t="s">
        <v>158</v>
      </c>
      <c r="N646" s="5">
        <v>44434</v>
      </c>
      <c r="O646" t="str">
        <f t="shared" ca="1" si="164"/>
        <v/>
      </c>
      <c r="P646" s="3">
        <f t="shared" ca="1" si="160"/>
        <v>-1052</v>
      </c>
      <c r="Q646" s="5">
        <v>44524</v>
      </c>
      <c r="R646" s="3" t="s">
        <v>133</v>
      </c>
      <c r="S646" s="3"/>
      <c r="T646" s="6" t="s">
        <v>131</v>
      </c>
      <c r="U646" s="3" t="str">
        <f t="shared" si="151"/>
        <v>Contractuel</v>
      </c>
      <c r="V646" s="5">
        <v>44470</v>
      </c>
      <c r="W646" s="5">
        <v>44530</v>
      </c>
      <c r="X646" s="5"/>
      <c r="Y646" s="5"/>
      <c r="Z646" s="5">
        <v>44434</v>
      </c>
      <c r="AA646" s="3">
        <f t="shared" si="152"/>
        <v>8</v>
      </c>
      <c r="AB646" s="3">
        <f t="shared" si="153"/>
        <v>2021</v>
      </c>
      <c r="AC646" s="3">
        <f t="shared" si="154"/>
        <v>2025</v>
      </c>
      <c r="AD646" s="7">
        <f t="shared" ca="1" si="155"/>
        <v>3.1416666666666666</v>
      </c>
      <c r="AE646" s="7" t="str">
        <f t="shared" ca="1" si="161"/>
        <v>&lt; 4</v>
      </c>
      <c r="AF646" s="5">
        <v>36552</v>
      </c>
      <c r="AG646" s="8">
        <f t="shared" ca="1" si="156"/>
        <v>24.739726027397261</v>
      </c>
      <c r="AH646" s="7" t="str">
        <f t="shared" ca="1" si="157"/>
        <v>&lt; 25</v>
      </c>
      <c r="AI646" s="9">
        <v>17108884</v>
      </c>
      <c r="AJ646" s="10" t="s">
        <v>70</v>
      </c>
      <c r="AK646" s="9">
        <v>14356559</v>
      </c>
      <c r="AL646" s="5">
        <v>42696</v>
      </c>
      <c r="AM646" s="3" t="s">
        <v>93</v>
      </c>
      <c r="AN646" s="3" t="s">
        <v>65</v>
      </c>
      <c r="AQ646" s="11">
        <v>3</v>
      </c>
      <c r="AR646" s="11">
        <v>1</v>
      </c>
      <c r="AS646" s="12">
        <f t="shared" si="158"/>
        <v>44799.25</v>
      </c>
      <c r="AT646" s="11" t="s">
        <v>135</v>
      </c>
      <c r="AU646" s="9">
        <v>3.1930000000000001</v>
      </c>
      <c r="AV646" s="14" t="s">
        <v>195</v>
      </c>
      <c r="AW646" s="15" t="s">
        <v>169</v>
      </c>
      <c r="AX646" s="16" t="s">
        <v>1025</v>
      </c>
      <c r="AY646" s="14" t="s">
        <v>79</v>
      </c>
      <c r="AZ646" s="11" t="s">
        <v>171</v>
      </c>
      <c r="BA646" s="17" t="str">
        <f t="shared" si="159"/>
        <v>17001000000253376604</v>
      </c>
      <c r="BB646" s="26">
        <f t="shared" si="162"/>
        <v>20</v>
      </c>
      <c r="BC646" s="19" t="s">
        <v>1026</v>
      </c>
      <c r="BD646" s="20" t="s">
        <v>277</v>
      </c>
      <c r="BE646">
        <v>2021</v>
      </c>
      <c r="BF646" s="5"/>
      <c r="BG646" s="27">
        <v>29014314</v>
      </c>
      <c r="BH646" s="27">
        <v>51007116</v>
      </c>
      <c r="BI646" s="27"/>
      <c r="BJ646" t="s">
        <v>300</v>
      </c>
      <c r="BK646" s="11" t="str">
        <f t="shared" si="163"/>
        <v>A-</v>
      </c>
      <c r="BL646" s="11"/>
    </row>
    <row r="647" spans="1:64" x14ac:dyDescent="0.25">
      <c r="A647" s="3" t="s">
        <v>74</v>
      </c>
      <c r="B647" s="4">
        <v>647</v>
      </c>
      <c r="C647" s="3" t="s">
        <v>87</v>
      </c>
      <c r="D647" s="3" t="s">
        <v>7307</v>
      </c>
      <c r="E647" s="3" t="s">
        <v>7597</v>
      </c>
      <c r="F647" s="3"/>
      <c r="G647" s="3"/>
      <c r="H647" s="74"/>
      <c r="I647" s="3" t="s">
        <v>156</v>
      </c>
      <c r="J647" s="3" t="s">
        <v>157</v>
      </c>
      <c r="K647" s="3" t="s">
        <v>123</v>
      </c>
      <c r="L647" s="3" t="s">
        <v>77</v>
      </c>
      <c r="M647" s="3" t="s">
        <v>158</v>
      </c>
      <c r="N647" s="5">
        <v>44434</v>
      </c>
      <c r="O647" t="str">
        <f t="shared" ca="1" si="164"/>
        <v/>
      </c>
      <c r="P647" s="3">
        <f t="shared" ca="1" si="160"/>
        <v>-597</v>
      </c>
      <c r="Q647" s="5">
        <v>44964</v>
      </c>
      <c r="R647" s="3" t="s">
        <v>1328</v>
      </c>
      <c r="S647" s="3"/>
      <c r="T647" s="6" t="s">
        <v>131</v>
      </c>
      <c r="U647" s="3" t="str">
        <f t="shared" si="151"/>
        <v>Contractuel</v>
      </c>
      <c r="V647" s="5">
        <v>44927</v>
      </c>
      <c r="W647" s="5">
        <v>44985</v>
      </c>
      <c r="X647" s="5"/>
      <c r="Y647" s="5"/>
      <c r="Z647" s="5">
        <v>44434</v>
      </c>
      <c r="AA647" s="3">
        <f t="shared" si="152"/>
        <v>8</v>
      </c>
      <c r="AB647" s="3">
        <f t="shared" si="153"/>
        <v>2021</v>
      </c>
      <c r="AC647" s="3">
        <f t="shared" si="154"/>
        <v>2025</v>
      </c>
      <c r="AD647" s="7">
        <f t="shared" ca="1" si="155"/>
        <v>3.1416666666666666</v>
      </c>
      <c r="AE647" s="7" t="str">
        <f t="shared" ca="1" si="161"/>
        <v>&lt; 4</v>
      </c>
      <c r="AF647" s="5">
        <v>35147</v>
      </c>
      <c r="AG647" s="8">
        <f t="shared" ca="1" si="156"/>
        <v>28.589041095890412</v>
      </c>
      <c r="AH647" s="7" t="str">
        <f t="shared" ca="1" si="157"/>
        <v>&gt;25&lt; 35</v>
      </c>
      <c r="AI647" s="9">
        <v>16629904</v>
      </c>
      <c r="AJ647" s="10" t="s">
        <v>91</v>
      </c>
      <c r="AK647" s="9" t="s">
        <v>2182</v>
      </c>
      <c r="AL647" s="5">
        <v>40828</v>
      </c>
      <c r="AM647" s="3" t="s">
        <v>93</v>
      </c>
      <c r="AN647" s="3" t="s">
        <v>94</v>
      </c>
      <c r="AQ647" s="11">
        <v>3</v>
      </c>
      <c r="AR647" s="11">
        <v>2</v>
      </c>
      <c r="AS647" s="12">
        <f t="shared" si="158"/>
        <v>45164.5</v>
      </c>
      <c r="AT647" s="11" t="s">
        <v>135</v>
      </c>
      <c r="AU647" s="9">
        <v>3.3159999999999998</v>
      </c>
      <c r="AV647" s="14" t="s">
        <v>195</v>
      </c>
      <c r="AW647" s="15" t="s">
        <v>169</v>
      </c>
      <c r="AX647" s="16" t="s">
        <v>2183</v>
      </c>
      <c r="AY647" s="14" t="s">
        <v>901</v>
      </c>
      <c r="AZ647" s="11" t="s">
        <v>171</v>
      </c>
      <c r="BA647" s="17" t="str">
        <f t="shared" si="159"/>
        <v>17001000000266101646</v>
      </c>
      <c r="BB647" s="26">
        <f t="shared" si="162"/>
        <v>20</v>
      </c>
      <c r="BC647" s="19" t="s">
        <v>2184</v>
      </c>
      <c r="BD647" s="20" t="s">
        <v>452</v>
      </c>
      <c r="BF647" s="5"/>
      <c r="BG647" s="27">
        <v>25296292</v>
      </c>
      <c r="BH647" s="27">
        <v>29392737</v>
      </c>
      <c r="BI647" s="27"/>
      <c r="BJ647" t="s">
        <v>300</v>
      </c>
      <c r="BK647" s="11" t="str">
        <f t="shared" si="163"/>
        <v>A-</v>
      </c>
      <c r="BL647" s="11"/>
    </row>
    <row r="648" spans="1:64" x14ac:dyDescent="0.25">
      <c r="A648" s="3" t="s">
        <v>74</v>
      </c>
      <c r="B648" s="4">
        <v>648</v>
      </c>
      <c r="C648" s="3" t="s">
        <v>140</v>
      </c>
      <c r="D648" s="3" t="s">
        <v>7325</v>
      </c>
      <c r="E648" s="3" t="s">
        <v>7520</v>
      </c>
      <c r="F648" s="3"/>
      <c r="G648" s="3"/>
      <c r="H648" s="74"/>
      <c r="I648" s="3" t="s">
        <v>156</v>
      </c>
      <c r="J648" s="3" t="s">
        <v>157</v>
      </c>
      <c r="K648" s="3" t="s">
        <v>123</v>
      </c>
      <c r="L648" s="3" t="s">
        <v>77</v>
      </c>
      <c r="M648" s="3" t="s">
        <v>158</v>
      </c>
      <c r="N648" s="5">
        <v>44434</v>
      </c>
      <c r="O648" t="str">
        <f t="shared" ca="1" si="164"/>
        <v/>
      </c>
      <c r="P648" s="3">
        <f t="shared" ca="1" si="160"/>
        <v>-536</v>
      </c>
      <c r="Q648" s="5">
        <v>45044</v>
      </c>
      <c r="R648" s="3" t="s">
        <v>1728</v>
      </c>
      <c r="S648" s="3"/>
      <c r="T648" s="6" t="s">
        <v>131</v>
      </c>
      <c r="U648" s="3" t="str">
        <f t="shared" si="151"/>
        <v>Contractuel</v>
      </c>
      <c r="V648" s="5">
        <v>44986</v>
      </c>
      <c r="W648" s="5">
        <v>45046</v>
      </c>
      <c r="X648" s="5"/>
      <c r="Y648" s="5"/>
      <c r="Z648" s="5">
        <v>44434</v>
      </c>
      <c r="AA648" s="3">
        <f t="shared" si="152"/>
        <v>8</v>
      </c>
      <c r="AB648" s="3">
        <f t="shared" si="153"/>
        <v>2021</v>
      </c>
      <c r="AC648" s="3">
        <f t="shared" si="154"/>
        <v>2025</v>
      </c>
      <c r="AD648" s="7">
        <f t="shared" ca="1" si="155"/>
        <v>3.1416666666666666</v>
      </c>
      <c r="AE648" s="7" t="str">
        <f t="shared" ca="1" si="161"/>
        <v>&lt; 4</v>
      </c>
      <c r="AF648" s="5">
        <v>34506</v>
      </c>
      <c r="AG648" s="8">
        <f t="shared" ca="1" si="156"/>
        <v>30.345205479452055</v>
      </c>
      <c r="AH648" s="7" t="str">
        <f t="shared" ca="1" si="157"/>
        <v>&gt;25&lt; 35</v>
      </c>
      <c r="AI648" s="9">
        <v>16784723</v>
      </c>
      <c r="AJ648" s="10" t="s">
        <v>126</v>
      </c>
      <c r="AK648" s="9" t="s">
        <v>2185</v>
      </c>
      <c r="AL648" s="5">
        <v>40628</v>
      </c>
      <c r="AM648" s="3" t="s">
        <v>93</v>
      </c>
      <c r="AN648" s="3" t="s">
        <v>65</v>
      </c>
      <c r="AQ648" s="11">
        <v>3</v>
      </c>
      <c r="AR648" s="11">
        <v>2</v>
      </c>
      <c r="AS648" s="12">
        <f t="shared" si="158"/>
        <v>45164.5</v>
      </c>
      <c r="AT648" s="11" t="s">
        <v>135</v>
      </c>
      <c r="AU648" s="9">
        <v>3.3159999999999998</v>
      </c>
      <c r="AV648" s="14" t="s">
        <v>62</v>
      </c>
      <c r="AW648" s="15" t="s">
        <v>1117</v>
      </c>
      <c r="AX648" s="16" t="s">
        <v>2186</v>
      </c>
      <c r="AY648" s="14" t="s">
        <v>1268</v>
      </c>
      <c r="AZ648" s="11" t="s">
        <v>85</v>
      </c>
      <c r="BA648" s="17" t="str">
        <f t="shared" si="159"/>
        <v>01038076111013624850</v>
      </c>
      <c r="BB648" s="26">
        <f t="shared" si="162"/>
        <v>20</v>
      </c>
      <c r="BC648" s="19" t="s">
        <v>2187</v>
      </c>
      <c r="BD648" s="20" t="s">
        <v>100</v>
      </c>
      <c r="BE648">
        <v>2052</v>
      </c>
      <c r="BF648" s="5"/>
      <c r="BG648" s="27">
        <v>58828416</v>
      </c>
      <c r="BH648" s="27">
        <v>97807017</v>
      </c>
      <c r="BI648" s="27"/>
      <c r="BJ648" t="s">
        <v>734</v>
      </c>
      <c r="BK648" s="11" t="str">
        <f t="shared" si="163"/>
        <v>A-</v>
      </c>
      <c r="BL648" s="11"/>
    </row>
    <row r="649" spans="1:64" x14ac:dyDescent="0.25">
      <c r="A649" s="3" t="s">
        <v>74</v>
      </c>
      <c r="B649" s="4">
        <v>649</v>
      </c>
      <c r="C649" s="3" t="s">
        <v>87</v>
      </c>
      <c r="D649" s="3" t="s">
        <v>7809</v>
      </c>
      <c r="E649" s="3" t="s">
        <v>7250</v>
      </c>
      <c r="F649" s="3"/>
      <c r="G649" s="3"/>
      <c r="H649" s="74"/>
      <c r="I649" s="3"/>
      <c r="J649" s="3" t="s">
        <v>228</v>
      </c>
      <c r="K649" s="3" t="s">
        <v>123</v>
      </c>
      <c r="L649" s="3" t="s">
        <v>77</v>
      </c>
      <c r="M649" s="3" t="s">
        <v>158</v>
      </c>
      <c r="N649" s="5">
        <v>44434</v>
      </c>
      <c r="O649" t="str">
        <f t="shared" ca="1" si="164"/>
        <v/>
      </c>
      <c r="P649" s="3">
        <f t="shared" ca="1" si="160"/>
        <v>-1021</v>
      </c>
      <c r="Q649" s="5">
        <v>44505</v>
      </c>
      <c r="R649" s="3" t="s">
        <v>133</v>
      </c>
      <c r="S649" s="3"/>
      <c r="T649" s="6" t="s">
        <v>131</v>
      </c>
      <c r="U649" s="3" t="str">
        <f t="shared" si="151"/>
        <v>Contractuel</v>
      </c>
      <c r="V649" s="5">
        <v>44501</v>
      </c>
      <c r="W649" s="5">
        <v>44561</v>
      </c>
      <c r="X649" s="5"/>
      <c r="Y649" s="5"/>
      <c r="Z649" s="5">
        <v>44434</v>
      </c>
      <c r="AA649" s="3">
        <f t="shared" si="152"/>
        <v>8</v>
      </c>
      <c r="AB649" s="3">
        <f t="shared" si="153"/>
        <v>2021</v>
      </c>
      <c r="AC649" s="3">
        <f t="shared" si="154"/>
        <v>2025</v>
      </c>
      <c r="AD649" s="7">
        <f t="shared" ca="1" si="155"/>
        <v>3.1416666666666666</v>
      </c>
      <c r="AE649" s="7" t="str">
        <f t="shared" ca="1" si="161"/>
        <v>&lt; 4</v>
      </c>
      <c r="AF649" s="5">
        <v>31927</v>
      </c>
      <c r="AG649" s="8">
        <f t="shared" ca="1" si="156"/>
        <v>37.410958904109592</v>
      </c>
      <c r="AH649" s="7" t="str">
        <f t="shared" ca="1" si="157"/>
        <v>&gt;35&lt; 45</v>
      </c>
      <c r="AI649" s="9">
        <v>12669124</v>
      </c>
      <c r="AJ649" s="10" t="s">
        <v>141</v>
      </c>
      <c r="AK649" s="9" t="s">
        <v>2188</v>
      </c>
      <c r="AL649" s="5">
        <v>38825</v>
      </c>
      <c r="AM649" s="3" t="s">
        <v>93</v>
      </c>
      <c r="AN649" s="3" t="s">
        <v>94</v>
      </c>
      <c r="AQ649" s="11">
        <v>3</v>
      </c>
      <c r="AR649" s="11">
        <v>1</v>
      </c>
      <c r="AS649" s="12">
        <f t="shared" si="158"/>
        <v>44799.25</v>
      </c>
      <c r="AT649" s="11" t="s">
        <v>135</v>
      </c>
      <c r="AU649" s="9">
        <v>3.1930000000000001</v>
      </c>
      <c r="AV649" s="14" t="s">
        <v>126</v>
      </c>
      <c r="AW649" s="15" t="s">
        <v>693</v>
      </c>
      <c r="AX649" s="16">
        <v>23105522655</v>
      </c>
      <c r="AY649" s="14">
        <v>79</v>
      </c>
      <c r="AZ649" s="11" t="s">
        <v>145</v>
      </c>
      <c r="BA649" s="17" t="str">
        <f t="shared" si="159"/>
        <v>07065012310552265579</v>
      </c>
      <c r="BB649" s="26">
        <f t="shared" si="162"/>
        <v>20</v>
      </c>
      <c r="BC649" s="19" t="s">
        <v>2189</v>
      </c>
      <c r="BD649" s="20" t="s">
        <v>277</v>
      </c>
      <c r="BF649" s="5"/>
      <c r="BG649" s="27">
        <v>95940281</v>
      </c>
      <c r="BH649" s="27">
        <v>93163156</v>
      </c>
      <c r="BI649" s="27"/>
      <c r="BJ649" t="s">
        <v>828</v>
      </c>
      <c r="BK649" s="11" t="str">
        <f t="shared" si="163"/>
        <v>B-</v>
      </c>
      <c r="BL649" s="11"/>
    </row>
    <row r="650" spans="1:64" x14ac:dyDescent="0.25">
      <c r="A650" s="3" t="s">
        <v>56</v>
      </c>
      <c r="B650" s="4">
        <v>650</v>
      </c>
      <c r="C650" s="3" t="s">
        <v>140</v>
      </c>
      <c r="D650" s="3" t="s">
        <v>7810</v>
      </c>
      <c r="E650" s="3" t="s">
        <v>7811</v>
      </c>
      <c r="F650" s="3"/>
      <c r="G650" s="3"/>
      <c r="H650" s="74"/>
      <c r="I650" s="3" t="s">
        <v>561</v>
      </c>
      <c r="J650" s="3" t="s">
        <v>157</v>
      </c>
      <c r="K650" s="3" t="s">
        <v>123</v>
      </c>
      <c r="L650" s="3" t="s">
        <v>77</v>
      </c>
      <c r="M650" s="3" t="s">
        <v>158</v>
      </c>
      <c r="N650" s="5">
        <v>44434</v>
      </c>
      <c r="O650" t="str">
        <f t="shared" ca="1" si="164"/>
        <v/>
      </c>
      <c r="P650" s="3">
        <f t="shared" ca="1" si="160"/>
        <v>-47</v>
      </c>
      <c r="Q650" s="5"/>
      <c r="R650" s="3"/>
      <c r="S650" s="3"/>
      <c r="T650" s="6" t="s">
        <v>131</v>
      </c>
      <c r="U650" s="3" t="str">
        <f t="shared" si="151"/>
        <v>Contractuel</v>
      </c>
      <c r="V650" s="5">
        <v>45444</v>
      </c>
      <c r="W650" s="5">
        <v>45535</v>
      </c>
      <c r="X650" s="5"/>
      <c r="Y650" s="5"/>
      <c r="Z650" s="5">
        <v>44434</v>
      </c>
      <c r="AA650" s="3">
        <f t="shared" si="152"/>
        <v>8</v>
      </c>
      <c r="AB650" s="3">
        <f t="shared" si="153"/>
        <v>2021</v>
      </c>
      <c r="AC650" s="3">
        <f t="shared" si="154"/>
        <v>2025</v>
      </c>
      <c r="AD650" s="7">
        <f t="shared" ca="1" si="155"/>
        <v>3.1416666666666666</v>
      </c>
      <c r="AE650" s="7" t="str">
        <f t="shared" ca="1" si="161"/>
        <v>&lt; 4</v>
      </c>
      <c r="AF650" s="5">
        <v>30671</v>
      </c>
      <c r="AG650" s="8">
        <f t="shared" ca="1" si="156"/>
        <v>40.852054794520548</v>
      </c>
      <c r="AH650" s="7" t="str">
        <f t="shared" ca="1" si="157"/>
        <v>&gt;35&lt; 45</v>
      </c>
      <c r="AI650" s="9">
        <v>12759594</v>
      </c>
      <c r="AJ650" s="10" t="s">
        <v>141</v>
      </c>
      <c r="AK650" s="9" t="s">
        <v>2190</v>
      </c>
      <c r="AL650" s="5">
        <v>44151</v>
      </c>
      <c r="AM650" s="3" t="s">
        <v>93</v>
      </c>
      <c r="AN650" s="3" t="s">
        <v>65</v>
      </c>
      <c r="AO650">
        <v>2</v>
      </c>
      <c r="AQ650">
        <v>3</v>
      </c>
      <c r="AR650" s="11">
        <v>3</v>
      </c>
      <c r="AS650" s="12">
        <f t="shared" si="158"/>
        <v>45529.75</v>
      </c>
      <c r="AT650" s="11" t="s">
        <v>135</v>
      </c>
      <c r="AU650" s="9">
        <v>3.3159999999999998</v>
      </c>
      <c r="AV650" s="14" t="s">
        <v>79</v>
      </c>
      <c r="AW650" s="15" t="s">
        <v>453</v>
      </c>
      <c r="AX650" s="16" t="s">
        <v>2191</v>
      </c>
      <c r="AY650" s="14" t="s">
        <v>1805</v>
      </c>
      <c r="AZ650" s="11" t="s">
        <v>128</v>
      </c>
      <c r="BA650" s="17" t="str">
        <f t="shared" si="159"/>
        <v>04004005404810226575</v>
      </c>
      <c r="BB650" s="26">
        <f t="shared" si="162"/>
        <v>20</v>
      </c>
      <c r="BC650" s="19" t="s">
        <v>2192</v>
      </c>
      <c r="BD650" s="20" t="s">
        <v>100</v>
      </c>
      <c r="BF650" s="5"/>
      <c r="BG650" s="27">
        <v>27326850</v>
      </c>
      <c r="BH650" s="27">
        <v>52925333</v>
      </c>
      <c r="BI650" s="27"/>
      <c r="BJ650" t="s">
        <v>566</v>
      </c>
      <c r="BK650" s="11" t="str">
        <f t="shared" si="163"/>
        <v>A-</v>
      </c>
      <c r="BL650" s="11" t="s">
        <v>235</v>
      </c>
    </row>
    <row r="651" spans="1:64" x14ac:dyDescent="0.25">
      <c r="A651" s="3" t="s">
        <v>56</v>
      </c>
      <c r="B651" s="4">
        <v>651</v>
      </c>
      <c r="C651" s="3" t="s">
        <v>87</v>
      </c>
      <c r="D651" s="3" t="s">
        <v>7310</v>
      </c>
      <c r="E651" s="3" t="s">
        <v>7197</v>
      </c>
      <c r="F651" s="3"/>
      <c r="G651" s="3"/>
      <c r="H651" s="74"/>
      <c r="I651" s="3"/>
      <c r="J651" s="3"/>
      <c r="K651" s="3" t="s">
        <v>59</v>
      </c>
      <c r="L651" s="3" t="s">
        <v>77</v>
      </c>
      <c r="M651" s="3">
        <f>+G651</f>
        <v>0</v>
      </c>
      <c r="N651" s="5">
        <v>44435</v>
      </c>
      <c r="O651" t="str">
        <f t="shared" ca="1" si="164"/>
        <v/>
      </c>
      <c r="P651" s="3">
        <f t="shared" ca="1" si="160"/>
        <v>-47</v>
      </c>
      <c r="Q651" s="5"/>
      <c r="R651" s="3"/>
      <c r="S651" s="3"/>
      <c r="T651" s="6" t="s">
        <v>61</v>
      </c>
      <c r="U651" s="3" t="str">
        <f t="shared" si="151"/>
        <v>Titulaire</v>
      </c>
      <c r="V651" s="5">
        <v>45170</v>
      </c>
      <c r="W651" s="5">
        <v>45535</v>
      </c>
      <c r="X651" s="5">
        <v>44440</v>
      </c>
      <c r="Y651" s="5">
        <v>44804</v>
      </c>
      <c r="Z651" s="5">
        <v>44805</v>
      </c>
      <c r="AA651" s="3">
        <f t="shared" si="152"/>
        <v>8</v>
      </c>
      <c r="AB651" s="3">
        <f t="shared" si="153"/>
        <v>2021</v>
      </c>
      <c r="AC651" s="3">
        <f t="shared" si="154"/>
        <v>2025</v>
      </c>
      <c r="AD651" s="7">
        <f t="shared" ca="1" si="155"/>
        <v>3.1388888888888888</v>
      </c>
      <c r="AE651" s="7" t="str">
        <f t="shared" ca="1" si="161"/>
        <v>&lt; 4</v>
      </c>
      <c r="AF651" s="5">
        <v>35265</v>
      </c>
      <c r="AG651" s="8">
        <f t="shared" ca="1" si="156"/>
        <v>28.265753424657536</v>
      </c>
      <c r="AH651" s="7" t="str">
        <f t="shared" ca="1" si="157"/>
        <v>&gt;25&lt; 35</v>
      </c>
      <c r="AI651" s="9">
        <v>17581317</v>
      </c>
      <c r="AJ651" s="10" t="s">
        <v>67</v>
      </c>
      <c r="AK651" s="9">
        <v>11654716</v>
      </c>
      <c r="AL651" s="5">
        <v>43498</v>
      </c>
      <c r="AM651" s="3" t="s">
        <v>93</v>
      </c>
      <c r="AN651" s="3" t="s">
        <v>94</v>
      </c>
      <c r="AQ651">
        <v>6</v>
      </c>
      <c r="AR651" s="11">
        <v>3</v>
      </c>
      <c r="AS651" s="12">
        <f t="shared" si="158"/>
        <v>45530.75</v>
      </c>
      <c r="AT651" s="11" t="s">
        <v>66</v>
      </c>
      <c r="AU651" s="9">
        <v>3.3159999999999998</v>
      </c>
      <c r="AV651" s="14" t="s">
        <v>126</v>
      </c>
      <c r="AW651" s="15" t="s">
        <v>1713</v>
      </c>
      <c r="AX651" s="16" t="s">
        <v>2193</v>
      </c>
      <c r="AY651" s="14" t="s">
        <v>195</v>
      </c>
      <c r="AZ651" s="11" t="s">
        <v>145</v>
      </c>
      <c r="BA651" s="17" t="str">
        <f t="shared" si="159"/>
        <v>07026009310557999117</v>
      </c>
      <c r="BB651" s="26">
        <f t="shared" si="162"/>
        <v>20</v>
      </c>
      <c r="BC651" s="19" t="s">
        <v>2194</v>
      </c>
      <c r="BD651" s="20" t="s">
        <v>100</v>
      </c>
      <c r="BF651" s="5"/>
      <c r="BG651" s="27">
        <v>28486681</v>
      </c>
      <c r="BH651" s="27"/>
      <c r="BI651" s="27"/>
      <c r="BJ651" t="s">
        <v>438</v>
      </c>
      <c r="BK651" s="11" t="str">
        <f t="shared" si="163"/>
        <v>CADRE</v>
      </c>
      <c r="BL651" s="11"/>
    </row>
    <row r="652" spans="1:64" x14ac:dyDescent="0.25">
      <c r="A652" s="3" t="s">
        <v>74</v>
      </c>
      <c r="B652" s="4">
        <v>652</v>
      </c>
      <c r="C652" s="3" t="s">
        <v>87</v>
      </c>
      <c r="D652" s="3" t="s">
        <v>7317</v>
      </c>
      <c r="E652" s="3" t="s">
        <v>7402</v>
      </c>
      <c r="F652" s="3"/>
      <c r="G652" s="3"/>
      <c r="H652" s="74"/>
      <c r="I652" s="3" t="s">
        <v>447</v>
      </c>
      <c r="J652" s="3" t="s">
        <v>228</v>
      </c>
      <c r="K652" s="3" t="s">
        <v>76</v>
      </c>
      <c r="L652" s="3" t="s">
        <v>77</v>
      </c>
      <c r="M652" s="3" t="s">
        <v>426</v>
      </c>
      <c r="N652" s="5">
        <v>44438</v>
      </c>
      <c r="O652" t="str">
        <f t="shared" ca="1" si="164"/>
        <v/>
      </c>
      <c r="P652" s="3">
        <f t="shared" ca="1" si="160"/>
        <v>-139</v>
      </c>
      <c r="Q652" s="5">
        <v>45443</v>
      </c>
      <c r="R652" s="3" t="s">
        <v>124</v>
      </c>
      <c r="S652" s="3"/>
      <c r="T652" s="6" t="s">
        <v>131</v>
      </c>
      <c r="U652" s="3" t="str">
        <f t="shared" si="151"/>
        <v>Contractuel</v>
      </c>
      <c r="V652" s="5">
        <v>45413</v>
      </c>
      <c r="W652" s="5">
        <v>45443</v>
      </c>
      <c r="X652" s="5">
        <v>44440</v>
      </c>
      <c r="Y652" s="5">
        <v>44804</v>
      </c>
      <c r="Z652" s="5">
        <v>44805</v>
      </c>
      <c r="AA652" s="3">
        <f t="shared" si="152"/>
        <v>8</v>
      </c>
      <c r="AB652" s="3">
        <f t="shared" si="153"/>
        <v>2021</v>
      </c>
      <c r="AC652" s="3">
        <f t="shared" si="154"/>
        <v>2025</v>
      </c>
      <c r="AD652" s="7">
        <f t="shared" ca="1" si="155"/>
        <v>3.1305555555555555</v>
      </c>
      <c r="AE652" s="7" t="str">
        <f t="shared" ca="1" si="161"/>
        <v>&lt; 4</v>
      </c>
      <c r="AF652" s="5">
        <v>36066</v>
      </c>
      <c r="AG652" s="8">
        <f t="shared" ca="1" si="156"/>
        <v>26.07123287671233</v>
      </c>
      <c r="AH652" s="7" t="str">
        <f t="shared" ca="1" si="157"/>
        <v>&gt;25&lt; 35</v>
      </c>
      <c r="AI652" s="9">
        <v>17461397</v>
      </c>
      <c r="AJ652" s="10" t="s">
        <v>102</v>
      </c>
      <c r="AK652" s="9">
        <v>14269339</v>
      </c>
      <c r="AL652" s="5">
        <v>42621</v>
      </c>
      <c r="AM652" s="3" t="s">
        <v>93</v>
      </c>
      <c r="AN652" s="3" t="s">
        <v>94</v>
      </c>
      <c r="AQ652">
        <v>3</v>
      </c>
      <c r="AR652" s="11">
        <v>3</v>
      </c>
      <c r="AS652" s="12">
        <f t="shared" si="158"/>
        <v>45533.75</v>
      </c>
      <c r="AT652" s="11" t="s">
        <v>135</v>
      </c>
      <c r="AU652" s="9">
        <v>3.3159999999999998</v>
      </c>
      <c r="AV652" s="14" t="s">
        <v>126</v>
      </c>
      <c r="AW652" s="15" t="s">
        <v>275</v>
      </c>
      <c r="AX652" s="16" t="s">
        <v>2195</v>
      </c>
      <c r="AY652" s="14" t="s">
        <v>231</v>
      </c>
      <c r="AZ652" s="11" t="s">
        <v>145</v>
      </c>
      <c r="BA652" s="17" t="str">
        <f t="shared" si="159"/>
        <v>07080013810554179221</v>
      </c>
      <c r="BB652" s="26">
        <f t="shared" si="162"/>
        <v>20</v>
      </c>
      <c r="BC652" s="19" t="s">
        <v>2196</v>
      </c>
      <c r="BD652" s="20" t="s">
        <v>1001</v>
      </c>
      <c r="BF652" s="5"/>
      <c r="BG652" s="27">
        <v>90773623</v>
      </c>
      <c r="BH652" s="27">
        <v>92466919</v>
      </c>
      <c r="BI652" s="27"/>
      <c r="BJ652" t="s">
        <v>263</v>
      </c>
      <c r="BK652" s="11" t="str">
        <f t="shared" si="163"/>
        <v>B-</v>
      </c>
      <c r="BL652" s="11" t="s">
        <v>235</v>
      </c>
    </row>
    <row r="653" spans="1:64" x14ac:dyDescent="0.25">
      <c r="A653" s="3" t="s">
        <v>74</v>
      </c>
      <c r="B653" s="4">
        <v>653</v>
      </c>
      <c r="C653" s="3" t="s">
        <v>87</v>
      </c>
      <c r="D653" s="3" t="s">
        <v>7289</v>
      </c>
      <c r="E653" s="3" t="s">
        <v>7339</v>
      </c>
      <c r="F653" s="3"/>
      <c r="G653" s="3"/>
      <c r="H653" s="74"/>
      <c r="I653" s="3" t="s">
        <v>227</v>
      </c>
      <c r="J653" s="3" t="s">
        <v>228</v>
      </c>
      <c r="K653" s="3" t="s">
        <v>123</v>
      </c>
      <c r="L653" s="3" t="s">
        <v>77</v>
      </c>
      <c r="M653" s="3" t="s">
        <v>158</v>
      </c>
      <c r="N653" s="5">
        <v>44439</v>
      </c>
      <c r="O653" t="str">
        <f t="shared" ca="1" si="164"/>
        <v/>
      </c>
      <c r="P653" s="3">
        <f t="shared" ca="1" si="160"/>
        <v>-536</v>
      </c>
      <c r="Q653" s="5">
        <v>45050</v>
      </c>
      <c r="R653" s="3" t="s">
        <v>1728</v>
      </c>
      <c r="S653" s="3"/>
      <c r="T653" s="6" t="s">
        <v>131</v>
      </c>
      <c r="U653" s="3" t="str">
        <f t="shared" si="151"/>
        <v>Contractuel</v>
      </c>
      <c r="V653" s="5">
        <v>44986</v>
      </c>
      <c r="W653" s="5">
        <v>45046</v>
      </c>
      <c r="X653" s="5"/>
      <c r="Y653" s="5"/>
      <c r="Z653" s="5">
        <v>44439</v>
      </c>
      <c r="AA653" s="3">
        <f t="shared" si="152"/>
        <v>8</v>
      </c>
      <c r="AB653" s="3">
        <f t="shared" si="153"/>
        <v>2021</v>
      </c>
      <c r="AC653" s="3">
        <f t="shared" si="154"/>
        <v>2025</v>
      </c>
      <c r="AD653" s="7">
        <f t="shared" ca="1" si="155"/>
        <v>3.1305555555555555</v>
      </c>
      <c r="AE653" s="7" t="str">
        <f t="shared" ca="1" si="161"/>
        <v>&lt; 4</v>
      </c>
      <c r="AF653" s="5">
        <v>35543</v>
      </c>
      <c r="AG653" s="8">
        <f t="shared" ca="1" si="156"/>
        <v>27.504109589041096</v>
      </c>
      <c r="AH653" s="7" t="str">
        <f t="shared" ca="1" si="157"/>
        <v>&gt;25&lt; 35</v>
      </c>
      <c r="AI653" s="9">
        <v>17443583</v>
      </c>
      <c r="AJ653" s="10" t="s">
        <v>67</v>
      </c>
      <c r="AK653" s="9">
        <v>14352719</v>
      </c>
      <c r="AL653" s="5">
        <v>42312</v>
      </c>
      <c r="AM653" s="3" t="s">
        <v>93</v>
      </c>
      <c r="AN653" s="3" t="s">
        <v>94</v>
      </c>
      <c r="AQ653" s="11">
        <v>3</v>
      </c>
      <c r="AR653" s="11">
        <v>2</v>
      </c>
      <c r="AS653" s="12">
        <f t="shared" si="158"/>
        <v>45169.5</v>
      </c>
      <c r="AT653" s="11" t="s">
        <v>135</v>
      </c>
      <c r="AU653" s="9">
        <v>3.3159999999999998</v>
      </c>
      <c r="AV653" s="14" t="s">
        <v>195</v>
      </c>
      <c r="AW653" s="15" t="s">
        <v>169</v>
      </c>
      <c r="AX653" s="16" t="s">
        <v>2197</v>
      </c>
      <c r="AY653" s="14" t="s">
        <v>1056</v>
      </c>
      <c r="AZ653" s="11" t="s">
        <v>171</v>
      </c>
      <c r="BA653" s="17" t="str">
        <f t="shared" si="159"/>
        <v>17001000000305544174</v>
      </c>
      <c r="BB653" s="26">
        <f t="shared" si="162"/>
        <v>20</v>
      </c>
      <c r="BC653" s="19" t="s">
        <v>2198</v>
      </c>
      <c r="BD653" s="20" t="s">
        <v>277</v>
      </c>
      <c r="BF653" s="5"/>
      <c r="BG653" s="27">
        <v>55547332</v>
      </c>
      <c r="BH653" s="27">
        <v>21671842</v>
      </c>
      <c r="BI653" s="27"/>
      <c r="BJ653" t="s">
        <v>498</v>
      </c>
      <c r="BK653" s="11" t="str">
        <f t="shared" si="163"/>
        <v>B-</v>
      </c>
      <c r="BL653" s="11"/>
    </row>
    <row r="654" spans="1:64" x14ac:dyDescent="0.25">
      <c r="A654" s="3" t="s">
        <v>74</v>
      </c>
      <c r="B654" s="4">
        <v>654</v>
      </c>
      <c r="C654" s="3" t="s">
        <v>57</v>
      </c>
      <c r="D654" s="3" t="s">
        <v>7245</v>
      </c>
      <c r="E654" s="3" t="s">
        <v>7812</v>
      </c>
      <c r="F654" s="3"/>
      <c r="G654" s="3"/>
      <c r="H654" s="74"/>
      <c r="I654" s="3"/>
      <c r="J654" s="3"/>
      <c r="K654" s="3" t="s">
        <v>76</v>
      </c>
      <c r="L654" s="3" t="s">
        <v>77</v>
      </c>
      <c r="M654" s="3" t="s">
        <v>158</v>
      </c>
      <c r="N654" s="5">
        <v>44439</v>
      </c>
      <c r="O654" t="str">
        <f t="shared" ca="1" si="164"/>
        <v/>
      </c>
      <c r="P654" s="3">
        <f t="shared" ca="1" si="160"/>
        <v>-990</v>
      </c>
      <c r="Q654" s="5">
        <v>44588</v>
      </c>
      <c r="R654" s="3" t="s">
        <v>296</v>
      </c>
      <c r="S654" s="3"/>
      <c r="T654" s="6" t="s">
        <v>131</v>
      </c>
      <c r="U654" s="3" t="str">
        <f t="shared" si="151"/>
        <v>Contractuel</v>
      </c>
      <c r="V654" s="5">
        <v>44562</v>
      </c>
      <c r="W654" s="5">
        <v>44592</v>
      </c>
      <c r="X654" s="5"/>
      <c r="Y654" s="5"/>
      <c r="Z654" s="5">
        <v>44439</v>
      </c>
      <c r="AA654" s="3">
        <f t="shared" si="152"/>
        <v>8</v>
      </c>
      <c r="AB654" s="3">
        <f t="shared" si="153"/>
        <v>2021</v>
      </c>
      <c r="AC654" s="3">
        <f t="shared" si="154"/>
        <v>2025</v>
      </c>
      <c r="AD654" s="7">
        <f t="shared" ca="1" si="155"/>
        <v>3.1305555555555555</v>
      </c>
      <c r="AE654" s="7" t="str">
        <f t="shared" ca="1" si="161"/>
        <v>&lt; 4</v>
      </c>
      <c r="AF654" s="5">
        <v>34723</v>
      </c>
      <c r="AG654" s="8">
        <f t="shared" ca="1" si="156"/>
        <v>29.75068493150685</v>
      </c>
      <c r="AH654" s="7" t="str">
        <f t="shared" ca="1" si="157"/>
        <v>&gt;25&lt; 35</v>
      </c>
      <c r="AI654" s="9">
        <v>17461581</v>
      </c>
      <c r="AJ654" s="10" t="s">
        <v>159</v>
      </c>
      <c r="AK654" s="9">
        <v>11651754</v>
      </c>
      <c r="AL654" s="5">
        <v>41767</v>
      </c>
      <c r="AM654" s="3" t="s">
        <v>64</v>
      </c>
      <c r="AN654" s="3" t="s">
        <v>94</v>
      </c>
      <c r="AQ654" s="11">
        <v>3</v>
      </c>
      <c r="AR654" s="11">
        <v>1</v>
      </c>
      <c r="AS654" s="12">
        <f t="shared" si="158"/>
        <v>44804.25</v>
      </c>
      <c r="AT654" s="11" t="s">
        <v>135</v>
      </c>
      <c r="AU654" s="9">
        <v>3.1930000000000001</v>
      </c>
      <c r="AV654" s="14" t="s">
        <v>161</v>
      </c>
      <c r="AW654" s="15" t="s">
        <v>703</v>
      </c>
      <c r="AX654" s="16" t="s">
        <v>2199</v>
      </c>
      <c r="AY654" s="14" t="s">
        <v>870</v>
      </c>
      <c r="AZ654" s="11" t="s">
        <v>164</v>
      </c>
      <c r="BA654" s="17" t="str">
        <f t="shared" si="159"/>
        <v>25135000000092490124</v>
      </c>
      <c r="BB654" s="26">
        <f t="shared" si="162"/>
        <v>20</v>
      </c>
      <c r="BC654" s="19" t="s">
        <v>2200</v>
      </c>
      <c r="BD654" s="20" t="s">
        <v>1001</v>
      </c>
      <c r="BF654" s="5"/>
      <c r="BG654" s="27">
        <v>54787608</v>
      </c>
      <c r="BH654" s="27">
        <v>90722090</v>
      </c>
      <c r="BI654" s="27"/>
      <c r="BJ654" t="s">
        <v>263</v>
      </c>
      <c r="BK654" s="11" t="str">
        <f t="shared" si="163"/>
        <v>-</v>
      </c>
      <c r="BL654" s="11"/>
    </row>
    <row r="655" spans="1:64" x14ac:dyDescent="0.25">
      <c r="A655" s="3" t="s">
        <v>74</v>
      </c>
      <c r="B655" s="4">
        <v>655</v>
      </c>
      <c r="C655" s="3" t="s">
        <v>140</v>
      </c>
      <c r="D655" s="3" t="s">
        <v>7489</v>
      </c>
      <c r="E655" s="3" t="s">
        <v>7292</v>
      </c>
      <c r="F655" s="3"/>
      <c r="G655" s="3"/>
      <c r="H655" s="74"/>
      <c r="I655" s="3" t="s">
        <v>487</v>
      </c>
      <c r="J655" s="3" t="s">
        <v>228</v>
      </c>
      <c r="K655" s="3" t="s">
        <v>123</v>
      </c>
      <c r="L655" s="3" t="s">
        <v>77</v>
      </c>
      <c r="M655" s="3" t="s">
        <v>158</v>
      </c>
      <c r="N655" s="5">
        <v>44439</v>
      </c>
      <c r="O655" t="str">
        <f t="shared" ca="1" si="164"/>
        <v/>
      </c>
      <c r="P655" s="3">
        <f t="shared" ca="1" si="160"/>
        <v>-475</v>
      </c>
      <c r="Q655" s="5">
        <v>45078</v>
      </c>
      <c r="R655" s="3" t="s">
        <v>1328</v>
      </c>
      <c r="S655" s="3"/>
      <c r="T655" s="6" t="s">
        <v>131</v>
      </c>
      <c r="U655" s="3" t="str">
        <f t="shared" si="151"/>
        <v>Contractuel</v>
      </c>
      <c r="V655" s="5">
        <v>45047</v>
      </c>
      <c r="W655" s="5">
        <v>45107</v>
      </c>
      <c r="X655" s="5"/>
      <c r="Y655" s="5"/>
      <c r="Z655" s="5">
        <v>44439</v>
      </c>
      <c r="AA655" s="3">
        <f t="shared" si="152"/>
        <v>8</v>
      </c>
      <c r="AB655" s="3">
        <f t="shared" si="153"/>
        <v>2021</v>
      </c>
      <c r="AC655" s="3">
        <f t="shared" si="154"/>
        <v>2025</v>
      </c>
      <c r="AD655" s="7">
        <f t="shared" ca="1" si="155"/>
        <v>3.1305555555555555</v>
      </c>
      <c r="AE655" s="7" t="str">
        <f t="shared" ca="1" si="161"/>
        <v>&lt; 4</v>
      </c>
      <c r="AF655" s="5">
        <v>34846</v>
      </c>
      <c r="AG655" s="8">
        <f t="shared" ca="1" si="156"/>
        <v>29.413698630136988</v>
      </c>
      <c r="AH655" s="7" t="str">
        <f t="shared" ca="1" si="157"/>
        <v>&gt;25&lt; 35</v>
      </c>
      <c r="AI655" s="9">
        <v>16797130</v>
      </c>
      <c r="AJ655" s="10" t="s">
        <v>102</v>
      </c>
      <c r="AK655" s="9" t="s">
        <v>2201</v>
      </c>
      <c r="AL655" s="5">
        <v>40800</v>
      </c>
      <c r="AM655" s="3" t="s">
        <v>93</v>
      </c>
      <c r="AN655" s="3" t="s">
        <v>65</v>
      </c>
      <c r="AO655">
        <v>1</v>
      </c>
      <c r="AQ655" s="11">
        <v>3</v>
      </c>
      <c r="AR655" s="11">
        <v>2</v>
      </c>
      <c r="AS655" s="12">
        <f t="shared" si="158"/>
        <v>45169.5</v>
      </c>
      <c r="AT655" s="11" t="s">
        <v>135</v>
      </c>
      <c r="AU655" s="9">
        <v>3.3159999999999998</v>
      </c>
      <c r="AV655" s="14" t="s">
        <v>126</v>
      </c>
      <c r="AW655" s="15" t="s">
        <v>854</v>
      </c>
      <c r="AX655" s="16" t="s">
        <v>2202</v>
      </c>
      <c r="AY655" s="14" t="s">
        <v>2203</v>
      </c>
      <c r="AZ655" s="11" t="s">
        <v>145</v>
      </c>
      <c r="BA655" s="17" t="str">
        <f t="shared" si="159"/>
        <v>07043010112162270739</v>
      </c>
      <c r="BB655" s="26">
        <f t="shared" si="162"/>
        <v>20</v>
      </c>
      <c r="BC655" s="19" t="s">
        <v>2204</v>
      </c>
      <c r="BD655" s="20" t="s">
        <v>100</v>
      </c>
      <c r="BF655" s="5"/>
      <c r="BG655" s="27">
        <v>54661232</v>
      </c>
      <c r="BH655" s="27">
        <v>29320131</v>
      </c>
      <c r="BI655" s="27"/>
      <c r="BJ655" t="s">
        <v>477</v>
      </c>
      <c r="BK655" s="11" t="str">
        <f t="shared" si="163"/>
        <v>B-</v>
      </c>
      <c r="BL655" s="11"/>
    </row>
    <row r="656" spans="1:64" x14ac:dyDescent="0.25">
      <c r="A656" s="3" t="s">
        <v>74</v>
      </c>
      <c r="B656" s="4">
        <v>656</v>
      </c>
      <c r="C656" s="3" t="s">
        <v>57</v>
      </c>
      <c r="D656" s="3" t="s">
        <v>7813</v>
      </c>
      <c r="E656" s="3" t="s">
        <v>7814</v>
      </c>
      <c r="F656" s="3"/>
      <c r="G656" s="3"/>
      <c r="H656" s="74"/>
      <c r="I656" s="3"/>
      <c r="J656" s="3"/>
      <c r="K656" s="3" t="s">
        <v>123</v>
      </c>
      <c r="L656" s="3" t="s">
        <v>77</v>
      </c>
      <c r="M656" s="3" t="s">
        <v>852</v>
      </c>
      <c r="N656" s="5">
        <v>44448</v>
      </c>
      <c r="O656" t="str">
        <f t="shared" ca="1" si="164"/>
        <v/>
      </c>
      <c r="P656" s="3">
        <f t="shared" ca="1" si="160"/>
        <v>-901</v>
      </c>
      <c r="Q656" s="5">
        <v>44667</v>
      </c>
      <c r="R656" s="3" t="s">
        <v>1442</v>
      </c>
      <c r="S656" s="3"/>
      <c r="T656" s="6" t="s">
        <v>131</v>
      </c>
      <c r="U656" s="3" t="str">
        <f t="shared" si="151"/>
        <v>Contractuel</v>
      </c>
      <c r="V656" s="5">
        <v>44652</v>
      </c>
      <c r="W656" s="5">
        <v>44681</v>
      </c>
      <c r="X656" s="5"/>
      <c r="Y656" s="5"/>
      <c r="Z656" s="5">
        <v>44448</v>
      </c>
      <c r="AA656" s="3">
        <f t="shared" si="152"/>
        <v>9</v>
      </c>
      <c r="AB656" s="3">
        <f t="shared" si="153"/>
        <v>2021</v>
      </c>
      <c r="AC656" s="3">
        <f t="shared" si="154"/>
        <v>2025</v>
      </c>
      <c r="AD656" s="7">
        <f t="shared" ca="1" si="155"/>
        <v>3.1055555555555556</v>
      </c>
      <c r="AE656" s="7" t="str">
        <f t="shared" ca="1" si="161"/>
        <v>&lt; 4</v>
      </c>
      <c r="AF656" s="5">
        <v>29666</v>
      </c>
      <c r="AG656" s="8">
        <f t="shared" ca="1" si="156"/>
        <v>43.605479452054794</v>
      </c>
      <c r="AH656" s="7" t="str">
        <f t="shared" ca="1" si="157"/>
        <v>&gt;35&lt; 45</v>
      </c>
      <c r="AI656" s="9">
        <v>12911868</v>
      </c>
      <c r="AJ656" s="10" t="s">
        <v>91</v>
      </c>
      <c r="AK656" s="9" t="s">
        <v>2205</v>
      </c>
      <c r="AL656" s="5">
        <v>38693</v>
      </c>
      <c r="AM656" s="3" t="s">
        <v>64</v>
      </c>
      <c r="AN656" s="3" t="s">
        <v>65</v>
      </c>
      <c r="AO656">
        <v>2</v>
      </c>
      <c r="AQ656" s="11">
        <v>3</v>
      </c>
      <c r="AR656" s="11">
        <v>1</v>
      </c>
      <c r="AS656" s="12">
        <f t="shared" si="158"/>
        <v>44813.25</v>
      </c>
      <c r="AT656" s="11" t="s">
        <v>135</v>
      </c>
      <c r="AU656" s="9">
        <v>3.1930000000000001</v>
      </c>
      <c r="AV656" s="14" t="s">
        <v>161</v>
      </c>
      <c r="AW656" s="15" t="s">
        <v>713</v>
      </c>
      <c r="AX656" s="16" t="s">
        <v>2206</v>
      </c>
      <c r="AY656" s="14" t="s">
        <v>225</v>
      </c>
      <c r="AZ656" s="11" t="s">
        <v>164</v>
      </c>
      <c r="BA656" s="17" t="str">
        <f t="shared" si="159"/>
        <v>25024000000064733234</v>
      </c>
      <c r="BB656" s="26">
        <f t="shared" si="162"/>
        <v>20</v>
      </c>
      <c r="BC656" s="19" t="s">
        <v>2207</v>
      </c>
      <c r="BD656" s="20" t="s">
        <v>403</v>
      </c>
      <c r="BF656" s="5"/>
      <c r="BG656" s="27">
        <v>50100383</v>
      </c>
      <c r="BH656" s="27">
        <v>55818730</v>
      </c>
      <c r="BI656" s="27"/>
      <c r="BJ656" t="s">
        <v>608</v>
      </c>
      <c r="BK656" s="11" t="str">
        <f t="shared" si="163"/>
        <v>-</v>
      </c>
      <c r="BL656" s="11"/>
    </row>
    <row r="657" spans="1:64" x14ac:dyDescent="0.25">
      <c r="A657" s="3" t="s">
        <v>74</v>
      </c>
      <c r="B657" s="4">
        <v>657</v>
      </c>
      <c r="C657" s="3" t="s">
        <v>57</v>
      </c>
      <c r="D657" s="3" t="s">
        <v>7815</v>
      </c>
      <c r="E657" s="3" t="s">
        <v>7816</v>
      </c>
      <c r="F657" s="3"/>
      <c r="G657" s="3"/>
      <c r="H657" s="74"/>
      <c r="I657" s="3"/>
      <c r="J657" s="3" t="s">
        <v>228</v>
      </c>
      <c r="K657" s="3" t="s">
        <v>123</v>
      </c>
      <c r="L657" s="3" t="s">
        <v>77</v>
      </c>
      <c r="M657" s="3" t="s">
        <v>158</v>
      </c>
      <c r="N657" s="5">
        <v>44439</v>
      </c>
      <c r="O657" t="str">
        <f t="shared" ca="1" si="164"/>
        <v/>
      </c>
      <c r="P657" s="3">
        <f t="shared" ca="1" si="160"/>
        <v>-1113</v>
      </c>
      <c r="Q657" s="5">
        <v>44463</v>
      </c>
      <c r="R657" s="3" t="s">
        <v>133</v>
      </c>
      <c r="S657" s="3"/>
      <c r="T657" s="6" t="s">
        <v>131</v>
      </c>
      <c r="U657" s="3" t="str">
        <f t="shared" si="151"/>
        <v>Contractuel</v>
      </c>
      <c r="V657" s="5">
        <v>44439</v>
      </c>
      <c r="W657" s="5">
        <v>44469</v>
      </c>
      <c r="X657" s="5"/>
      <c r="Y657" s="5"/>
      <c r="Z657" s="5">
        <v>44439</v>
      </c>
      <c r="AA657" s="3">
        <f t="shared" si="152"/>
        <v>8</v>
      </c>
      <c r="AB657" s="3">
        <f t="shared" si="153"/>
        <v>2021</v>
      </c>
      <c r="AC657" s="3">
        <f t="shared" si="154"/>
        <v>2025</v>
      </c>
      <c r="AD657" s="7">
        <f t="shared" ca="1" si="155"/>
        <v>3.1305555555555555</v>
      </c>
      <c r="AE657" s="7" t="str">
        <f t="shared" ca="1" si="161"/>
        <v>&lt; 4</v>
      </c>
      <c r="AF657" s="5">
        <v>34271</v>
      </c>
      <c r="AG657" s="8">
        <f t="shared" ca="1" si="156"/>
        <v>30.989041095890411</v>
      </c>
      <c r="AH657" s="7" t="str">
        <f t="shared" ca="1" si="157"/>
        <v>&gt;25&lt; 35</v>
      </c>
      <c r="AI657" s="9">
        <v>16683230</v>
      </c>
      <c r="AJ657" s="10" t="s">
        <v>126</v>
      </c>
      <c r="AK657" s="9" t="s">
        <v>2208</v>
      </c>
      <c r="AL657" s="5">
        <v>41230</v>
      </c>
      <c r="AM657" s="3" t="s">
        <v>64</v>
      </c>
      <c r="AN657" s="3" t="s">
        <v>94</v>
      </c>
      <c r="AQ657" s="11">
        <v>3</v>
      </c>
      <c r="AR657" s="11">
        <v>1</v>
      </c>
      <c r="AS657" s="12">
        <f t="shared" si="158"/>
        <v>44804.25</v>
      </c>
      <c r="AT657" s="11" t="s">
        <v>135</v>
      </c>
      <c r="AU657" s="9">
        <v>3.1930000000000001</v>
      </c>
      <c r="AV657" s="14">
        <v>17</v>
      </c>
      <c r="AW657" s="15" t="s">
        <v>169</v>
      </c>
      <c r="AX657" s="16" t="s">
        <v>2209</v>
      </c>
      <c r="AY657" s="14">
        <v>78</v>
      </c>
      <c r="AZ657" s="11" t="s">
        <v>171</v>
      </c>
      <c r="BA657" s="17" t="str">
        <f t="shared" si="159"/>
        <v>17001000000266058578</v>
      </c>
      <c r="BB657" s="26">
        <f t="shared" si="162"/>
        <v>20</v>
      </c>
      <c r="BC657" s="19" t="s">
        <v>2210</v>
      </c>
      <c r="BD657" s="20" t="s">
        <v>277</v>
      </c>
      <c r="BF657" s="5"/>
      <c r="BG657" s="27">
        <v>28732179</v>
      </c>
      <c r="BH657" s="27">
        <v>27326729</v>
      </c>
      <c r="BI657" s="27"/>
      <c r="BJ657" t="s">
        <v>642</v>
      </c>
      <c r="BK657" s="11" t="str">
        <f t="shared" si="163"/>
        <v>B-</v>
      </c>
      <c r="BL657" s="11"/>
    </row>
    <row r="658" spans="1:64" x14ac:dyDescent="0.25">
      <c r="A658" s="3" t="s">
        <v>56</v>
      </c>
      <c r="B658" s="4">
        <v>658</v>
      </c>
      <c r="C658" s="3" t="s">
        <v>87</v>
      </c>
      <c r="D658" s="3" t="s">
        <v>7536</v>
      </c>
      <c r="E658" s="3" t="s">
        <v>7817</v>
      </c>
      <c r="F658" s="3"/>
      <c r="G658" s="3"/>
      <c r="H658" s="74"/>
      <c r="I658" s="43" t="s">
        <v>1920</v>
      </c>
      <c r="J658" s="3" t="s">
        <v>157</v>
      </c>
      <c r="K658" s="3" t="s">
        <v>76</v>
      </c>
      <c r="L658" s="3" t="s">
        <v>77</v>
      </c>
      <c r="M658" s="3" t="s">
        <v>426</v>
      </c>
      <c r="N658" s="5">
        <v>44454</v>
      </c>
      <c r="O658" t="str">
        <f t="shared" ca="1" si="164"/>
        <v/>
      </c>
      <c r="P658" s="3">
        <f t="shared" ca="1" si="160"/>
        <v>-47</v>
      </c>
      <c r="Q658" s="5"/>
      <c r="R658" s="3"/>
      <c r="S658" s="3"/>
      <c r="T658" s="6" t="s">
        <v>131</v>
      </c>
      <c r="U658" s="3" t="str">
        <f t="shared" si="151"/>
        <v>Contractuel</v>
      </c>
      <c r="V658" s="5">
        <v>45474</v>
      </c>
      <c r="W658" s="5">
        <v>45535</v>
      </c>
      <c r="X658" s="5">
        <v>44482</v>
      </c>
      <c r="Y658" s="5">
        <v>44846</v>
      </c>
      <c r="Z658" s="5"/>
      <c r="AA658" s="3">
        <f t="shared" si="152"/>
        <v>9</v>
      </c>
      <c r="AB658" s="3">
        <f t="shared" si="153"/>
        <v>2021</v>
      </c>
      <c r="AC658" s="3">
        <f t="shared" si="154"/>
        <v>2025</v>
      </c>
      <c r="AD658" s="7">
        <f t="shared" ca="1" si="155"/>
        <v>3.088888888888889</v>
      </c>
      <c r="AE658" s="7" t="str">
        <f t="shared" ca="1" si="161"/>
        <v>&lt; 4</v>
      </c>
      <c r="AF658" s="5">
        <v>35755</v>
      </c>
      <c r="AG658" s="8">
        <f t="shared" ca="1" si="156"/>
        <v>26.923287671232877</v>
      </c>
      <c r="AH658" s="7" t="str">
        <f t="shared" ca="1" si="157"/>
        <v>&gt;25&lt; 35</v>
      </c>
      <c r="AI658" s="9">
        <v>17646926</v>
      </c>
      <c r="AJ658" s="10" t="s">
        <v>159</v>
      </c>
      <c r="AK658" s="9">
        <v>11660879</v>
      </c>
      <c r="AL658" s="5">
        <v>42671</v>
      </c>
      <c r="AM658" s="3" t="s">
        <v>93</v>
      </c>
      <c r="AN658" s="3" t="s">
        <v>94</v>
      </c>
      <c r="AQ658">
        <v>3</v>
      </c>
      <c r="AR658" s="11">
        <v>3</v>
      </c>
      <c r="AS658" s="12">
        <f t="shared" si="158"/>
        <v>45549.75</v>
      </c>
      <c r="AT658" s="11" t="s">
        <v>135</v>
      </c>
      <c r="AU658" s="9">
        <v>3.3159999999999998</v>
      </c>
      <c r="AV658" s="14">
        <v>12</v>
      </c>
      <c r="AW658" s="15">
        <v>40600</v>
      </c>
      <c r="AX658" s="16" t="s">
        <v>2211</v>
      </c>
      <c r="AY658" s="14">
        <v>37</v>
      </c>
      <c r="AZ658" s="11" t="s">
        <v>352</v>
      </c>
      <c r="BA658" s="17" t="str">
        <f t="shared" si="159"/>
        <v>12406000013313577437</v>
      </c>
      <c r="BB658" s="26">
        <f t="shared" si="162"/>
        <v>20</v>
      </c>
      <c r="BC658" s="19" t="s">
        <v>2212</v>
      </c>
      <c r="BD658" s="20" t="s">
        <v>233</v>
      </c>
      <c r="BF658" s="5"/>
      <c r="BG658" s="27">
        <v>23112498</v>
      </c>
      <c r="BH658" s="27">
        <v>93921384</v>
      </c>
      <c r="BI658" s="27"/>
      <c r="BJ658" t="s">
        <v>477</v>
      </c>
      <c r="BK658" s="11" t="str">
        <f t="shared" si="163"/>
        <v>A-</v>
      </c>
      <c r="BL658" s="11" t="s">
        <v>235</v>
      </c>
    </row>
    <row r="659" spans="1:64" x14ac:dyDescent="0.25">
      <c r="A659" s="3" t="s">
        <v>74</v>
      </c>
      <c r="B659" s="4">
        <v>659</v>
      </c>
      <c r="C659" s="3" t="s">
        <v>1732</v>
      </c>
      <c r="D659" s="3" t="s">
        <v>7341</v>
      </c>
      <c r="E659" s="3" t="s">
        <v>7714</v>
      </c>
      <c r="F659" s="3"/>
      <c r="G659" s="3"/>
      <c r="H659" s="74"/>
      <c r="I659" s="3"/>
      <c r="J659" s="3"/>
      <c r="K659" s="3" t="s">
        <v>59</v>
      </c>
      <c r="L659" s="3" t="s">
        <v>77</v>
      </c>
      <c r="M659" s="3" t="s">
        <v>2213</v>
      </c>
      <c r="N659" s="5">
        <v>44455</v>
      </c>
      <c r="O659" t="str">
        <f t="shared" ca="1" si="164"/>
        <v/>
      </c>
      <c r="P659" s="3" t="str">
        <f t="shared" ca="1" si="160"/>
        <v/>
      </c>
      <c r="Q659" s="5">
        <v>44532</v>
      </c>
      <c r="R659" s="3" t="s">
        <v>133</v>
      </c>
      <c r="S659" s="3"/>
      <c r="T659" s="6" t="s">
        <v>317</v>
      </c>
      <c r="U659" s="3" t="str">
        <f t="shared" si="151"/>
        <v>Contractuel</v>
      </c>
      <c r="V659" s="5"/>
      <c r="W659" s="5"/>
      <c r="X659" s="5">
        <v>44454</v>
      </c>
      <c r="Y659" s="5">
        <v>44818</v>
      </c>
      <c r="Z659" s="5"/>
      <c r="AA659" s="3">
        <f t="shared" si="152"/>
        <v>9</v>
      </c>
      <c r="AB659" s="3">
        <f t="shared" si="153"/>
        <v>2021</v>
      </c>
      <c r="AC659" s="3">
        <f t="shared" si="154"/>
        <v>2025</v>
      </c>
      <c r="AD659" s="7">
        <f t="shared" ca="1" si="155"/>
        <v>3.0861111111111112</v>
      </c>
      <c r="AE659" s="7" t="str">
        <f t="shared" ca="1" si="161"/>
        <v>&lt; 4</v>
      </c>
      <c r="AF659" s="5">
        <v>35588</v>
      </c>
      <c r="AG659" s="8">
        <f t="shared" ca="1" si="156"/>
        <v>27.38082191780822</v>
      </c>
      <c r="AH659" s="7" t="str">
        <f t="shared" ca="1" si="157"/>
        <v>&gt;25&lt; 35</v>
      </c>
      <c r="AI659" s="9"/>
      <c r="AJ659" s="10"/>
      <c r="AK659" s="9" t="s">
        <v>2214</v>
      </c>
      <c r="AL659" s="5">
        <v>42238</v>
      </c>
      <c r="AM659" s="3" t="s">
        <v>64</v>
      </c>
      <c r="AN659" s="3" t="s">
        <v>94</v>
      </c>
      <c r="AQ659" s="11"/>
      <c r="AR659" s="11"/>
      <c r="AS659" s="12">
        <f t="shared" si="158"/>
        <v>44455</v>
      </c>
      <c r="AT659" s="11" t="s">
        <v>66</v>
      </c>
      <c r="AU659" s="9">
        <v>900</v>
      </c>
      <c r="AV659" s="14" t="s">
        <v>67</v>
      </c>
      <c r="AW659" s="15">
        <v>11302</v>
      </c>
      <c r="AX659" s="16">
        <v>80320015661</v>
      </c>
      <c r="AY659" s="14">
        <v>22</v>
      </c>
      <c r="AZ659" s="11" t="s">
        <v>71</v>
      </c>
      <c r="BA659" s="17" t="str">
        <f t="shared" si="159"/>
        <v>08113028032001566122</v>
      </c>
      <c r="BB659" s="26">
        <f t="shared" si="162"/>
        <v>20</v>
      </c>
      <c r="BC659" s="19" t="s">
        <v>2215</v>
      </c>
      <c r="BD659" s="20" t="s">
        <v>73</v>
      </c>
      <c r="BF659" s="5"/>
      <c r="BG659" s="27">
        <v>28065867</v>
      </c>
      <c r="BH659" s="27"/>
      <c r="BI659" s="27"/>
      <c r="BK659" s="11" t="str">
        <f t="shared" si="163"/>
        <v>CADRE</v>
      </c>
      <c r="BL659" s="11"/>
    </row>
    <row r="660" spans="1:64" x14ac:dyDescent="0.25">
      <c r="A660" s="3" t="s">
        <v>74</v>
      </c>
      <c r="B660" s="4">
        <v>660</v>
      </c>
      <c r="C660" s="3" t="s">
        <v>1732</v>
      </c>
      <c r="D660" s="3" t="s">
        <v>7712</v>
      </c>
      <c r="E660" s="3" t="s">
        <v>7279</v>
      </c>
      <c r="F660" s="3"/>
      <c r="G660" s="3"/>
      <c r="H660" s="74"/>
      <c r="I660" s="3"/>
      <c r="J660" s="3" t="s">
        <v>228</v>
      </c>
      <c r="K660" s="3" t="s">
        <v>123</v>
      </c>
      <c r="L660" s="3" t="s">
        <v>77</v>
      </c>
      <c r="M660" s="3" t="s">
        <v>158</v>
      </c>
      <c r="N660" s="5">
        <v>44455</v>
      </c>
      <c r="O660" t="str">
        <f t="shared" ca="1" si="164"/>
        <v/>
      </c>
      <c r="P660" s="3">
        <f t="shared" ca="1" si="160"/>
        <v>-1021</v>
      </c>
      <c r="Q660" s="5">
        <v>44547</v>
      </c>
      <c r="R660" s="3" t="s">
        <v>133</v>
      </c>
      <c r="S660" s="3"/>
      <c r="T660" s="6" t="s">
        <v>131</v>
      </c>
      <c r="U660" s="3" t="str">
        <f t="shared" si="151"/>
        <v>Contractuel</v>
      </c>
      <c r="V660" s="5">
        <v>44501</v>
      </c>
      <c r="W660" s="5">
        <v>44561</v>
      </c>
      <c r="X660" s="5"/>
      <c r="Y660" s="5"/>
      <c r="Z660" s="5">
        <v>44455</v>
      </c>
      <c r="AA660" s="3">
        <f t="shared" si="152"/>
        <v>9</v>
      </c>
      <c r="AB660" s="3">
        <f t="shared" si="153"/>
        <v>2021</v>
      </c>
      <c r="AC660" s="3">
        <f t="shared" si="154"/>
        <v>2025</v>
      </c>
      <c r="AD660" s="7">
        <f t="shared" ca="1" si="155"/>
        <v>3.0861111111111112</v>
      </c>
      <c r="AE660" s="7" t="str">
        <f t="shared" ca="1" si="161"/>
        <v>&lt; 4</v>
      </c>
      <c r="AF660" s="5">
        <v>36430</v>
      </c>
      <c r="AG660" s="8">
        <f t="shared" ca="1" si="156"/>
        <v>25.073972602739726</v>
      </c>
      <c r="AH660" s="7" t="str">
        <f t="shared" ca="1" si="157"/>
        <v>&gt;25&lt; 35</v>
      </c>
      <c r="AI660" s="9"/>
      <c r="AJ660" s="10"/>
      <c r="AK660" s="9">
        <v>14359395</v>
      </c>
      <c r="AL660" s="5">
        <v>43019</v>
      </c>
      <c r="AM660" s="3" t="s">
        <v>93</v>
      </c>
      <c r="AN660" s="3" t="s">
        <v>94</v>
      </c>
      <c r="AQ660" s="11">
        <v>3</v>
      </c>
      <c r="AR660" s="11">
        <v>1</v>
      </c>
      <c r="AS660" s="12">
        <f t="shared" si="158"/>
        <v>44820.25</v>
      </c>
      <c r="AT660" s="11" t="s">
        <v>135</v>
      </c>
      <c r="AU660" s="9">
        <v>3.1930000000000001</v>
      </c>
      <c r="AV660" s="14" t="s">
        <v>195</v>
      </c>
      <c r="AW660" s="15" t="s">
        <v>169</v>
      </c>
      <c r="AX660" s="16" t="s">
        <v>2216</v>
      </c>
      <c r="AY660" s="14">
        <v>30</v>
      </c>
      <c r="AZ660" s="11" t="s">
        <v>171</v>
      </c>
      <c r="BA660" s="17" t="str">
        <f t="shared" si="159"/>
        <v>17001000000306130830</v>
      </c>
      <c r="BB660" s="26">
        <f t="shared" si="162"/>
        <v>20</v>
      </c>
      <c r="BC660" s="19" t="s">
        <v>2217</v>
      </c>
      <c r="BD660" s="20" t="s">
        <v>2218</v>
      </c>
      <c r="BF660" s="5"/>
      <c r="BG660" s="27">
        <v>20645337</v>
      </c>
      <c r="BH660" s="27">
        <v>96890297</v>
      </c>
      <c r="BI660" s="27"/>
      <c r="BJ660" t="s">
        <v>391</v>
      </c>
      <c r="BK660" s="11" t="str">
        <f t="shared" si="163"/>
        <v>B-</v>
      </c>
      <c r="BL660" s="11"/>
    </row>
    <row r="661" spans="1:64" x14ac:dyDescent="0.25">
      <c r="A661" s="3" t="s">
        <v>74</v>
      </c>
      <c r="B661" s="4">
        <v>661</v>
      </c>
      <c r="C661" s="3" t="s">
        <v>140</v>
      </c>
      <c r="D661" s="3" t="s">
        <v>7263</v>
      </c>
      <c r="E661" s="3" t="s">
        <v>7216</v>
      </c>
      <c r="F661" s="3"/>
      <c r="G661" s="3"/>
      <c r="H661" s="74"/>
      <c r="I661" s="3" t="s">
        <v>2219</v>
      </c>
      <c r="J661" s="3" t="s">
        <v>157</v>
      </c>
      <c r="K661" s="3" t="s">
        <v>123</v>
      </c>
      <c r="L661" s="3" t="s">
        <v>77</v>
      </c>
      <c r="M661" s="3" t="s">
        <v>158</v>
      </c>
      <c r="N661" s="5">
        <v>44455</v>
      </c>
      <c r="O661" t="str">
        <f t="shared" ca="1" si="164"/>
        <v/>
      </c>
      <c r="P661" s="3">
        <f t="shared" ca="1" si="160"/>
        <v>-413</v>
      </c>
      <c r="Q661" s="5">
        <v>45173</v>
      </c>
      <c r="R661" s="3" t="s">
        <v>2220</v>
      </c>
      <c r="S661" s="3"/>
      <c r="T661" s="6" t="s">
        <v>131</v>
      </c>
      <c r="U661" s="3" t="str">
        <f t="shared" si="151"/>
        <v>Contractuel</v>
      </c>
      <c r="V661" s="5">
        <v>45108</v>
      </c>
      <c r="W661" s="5">
        <v>45169</v>
      </c>
      <c r="X661" s="5"/>
      <c r="Y661" s="5"/>
      <c r="Z661" s="5">
        <v>44455</v>
      </c>
      <c r="AA661" s="3">
        <f t="shared" si="152"/>
        <v>9</v>
      </c>
      <c r="AB661" s="3">
        <f t="shared" si="153"/>
        <v>2021</v>
      </c>
      <c r="AC661" s="3">
        <f t="shared" si="154"/>
        <v>2025</v>
      </c>
      <c r="AD661" s="7">
        <f t="shared" ca="1" si="155"/>
        <v>3.0861111111111112</v>
      </c>
      <c r="AE661" s="7" t="str">
        <f t="shared" ca="1" si="161"/>
        <v>&lt; 4</v>
      </c>
      <c r="AF661" s="5">
        <v>34589</v>
      </c>
      <c r="AG661" s="8">
        <f t="shared" ca="1" si="156"/>
        <v>30.117808219178084</v>
      </c>
      <c r="AH661" s="7" t="str">
        <f t="shared" ca="1" si="157"/>
        <v>&gt;25&lt; 35</v>
      </c>
      <c r="AI661" s="9">
        <v>17054604</v>
      </c>
      <c r="AJ661" s="10" t="s">
        <v>67</v>
      </c>
      <c r="AK661" s="9">
        <v>13002966</v>
      </c>
      <c r="AL661" s="5">
        <v>41290</v>
      </c>
      <c r="AM661" s="3" t="s">
        <v>93</v>
      </c>
      <c r="AN661" s="3" t="s">
        <v>65</v>
      </c>
      <c r="AO661">
        <v>1</v>
      </c>
      <c r="AQ661" s="11">
        <v>3</v>
      </c>
      <c r="AR661" s="11">
        <v>2</v>
      </c>
      <c r="AS661" s="12">
        <f t="shared" si="158"/>
        <v>45185.5</v>
      </c>
      <c r="AT661" s="11" t="s">
        <v>135</v>
      </c>
      <c r="AU661" s="9">
        <v>3.3159999999999998</v>
      </c>
      <c r="AV661" s="14" t="s">
        <v>195</v>
      </c>
      <c r="AW661" s="15" t="s">
        <v>1253</v>
      </c>
      <c r="AX661" s="16" t="s">
        <v>2221</v>
      </c>
      <c r="AY661" s="14" t="s">
        <v>1280</v>
      </c>
      <c r="AZ661" s="11" t="s">
        <v>171</v>
      </c>
      <c r="BA661" s="17" t="str">
        <f t="shared" si="159"/>
        <v>17535940172385109922</v>
      </c>
      <c r="BB661" s="26">
        <f t="shared" si="162"/>
        <v>20</v>
      </c>
      <c r="BC661" s="19" t="s">
        <v>2222</v>
      </c>
      <c r="BD661" s="20" t="s">
        <v>233</v>
      </c>
      <c r="BE661">
        <v>1095</v>
      </c>
      <c r="BF661" s="5">
        <v>45027</v>
      </c>
      <c r="BG661" s="27">
        <v>23753426</v>
      </c>
      <c r="BH661" s="27">
        <v>24843005</v>
      </c>
      <c r="BI661" s="27"/>
      <c r="BJ661" t="s">
        <v>233</v>
      </c>
      <c r="BK661" s="11" t="str">
        <f t="shared" si="163"/>
        <v>A-</v>
      </c>
      <c r="BL661" s="11" t="s">
        <v>245</v>
      </c>
    </row>
    <row r="662" spans="1:64" x14ac:dyDescent="0.25">
      <c r="A662" s="3" t="s">
        <v>74</v>
      </c>
      <c r="B662" s="4">
        <v>662</v>
      </c>
      <c r="C662" s="3" t="s">
        <v>140</v>
      </c>
      <c r="D662" s="3" t="s">
        <v>7329</v>
      </c>
      <c r="E662" s="3" t="s">
        <v>7420</v>
      </c>
      <c r="F662" s="3"/>
      <c r="G662" s="3"/>
      <c r="H662" s="74"/>
      <c r="I662" s="3"/>
      <c r="J662" s="3" t="s">
        <v>228</v>
      </c>
      <c r="K662" s="3" t="s">
        <v>123</v>
      </c>
      <c r="L662" s="3" t="s">
        <v>77</v>
      </c>
      <c r="M662" s="3" t="s">
        <v>158</v>
      </c>
      <c r="N662" s="5">
        <v>44455</v>
      </c>
      <c r="O662" t="str">
        <f t="shared" ca="1" si="164"/>
        <v/>
      </c>
      <c r="P662" s="3">
        <f t="shared" ca="1" si="160"/>
        <v>-840</v>
      </c>
      <c r="Q662" s="5">
        <v>44695</v>
      </c>
      <c r="R662" s="3" t="s">
        <v>133</v>
      </c>
      <c r="S662" s="3"/>
      <c r="T662" s="6" t="s">
        <v>131</v>
      </c>
      <c r="U662" s="3" t="str">
        <f t="shared" si="151"/>
        <v>Contractuel</v>
      </c>
      <c r="V662" s="5">
        <v>44682</v>
      </c>
      <c r="W662" s="5">
        <v>44742</v>
      </c>
      <c r="X662" s="5"/>
      <c r="Y662" s="5"/>
      <c r="Z662" s="5">
        <v>44455</v>
      </c>
      <c r="AA662" s="3">
        <f t="shared" si="152"/>
        <v>9</v>
      </c>
      <c r="AB662" s="3">
        <f t="shared" si="153"/>
        <v>2021</v>
      </c>
      <c r="AC662" s="3">
        <f t="shared" si="154"/>
        <v>2025</v>
      </c>
      <c r="AD662" s="7">
        <f t="shared" ca="1" si="155"/>
        <v>3.0861111111111112</v>
      </c>
      <c r="AE662" s="7" t="str">
        <f t="shared" ca="1" si="161"/>
        <v>&lt; 4</v>
      </c>
      <c r="AF662" s="5">
        <v>30189</v>
      </c>
      <c r="AG662" s="8">
        <f t="shared" ca="1" si="156"/>
        <v>42.172602739726024</v>
      </c>
      <c r="AH662" s="7" t="str">
        <f t="shared" ca="1" si="157"/>
        <v>&gt;35&lt; 45</v>
      </c>
      <c r="AI662" s="9">
        <v>16071201</v>
      </c>
      <c r="AJ662" s="37" t="s">
        <v>179</v>
      </c>
      <c r="AK662" s="9" t="s">
        <v>2223</v>
      </c>
      <c r="AL662" s="5">
        <v>43798</v>
      </c>
      <c r="AM662" s="3" t="s">
        <v>93</v>
      </c>
      <c r="AN662" s="3" t="s">
        <v>65</v>
      </c>
      <c r="AO662">
        <v>2</v>
      </c>
      <c r="AQ662" s="11">
        <v>3</v>
      </c>
      <c r="AR662" s="11">
        <v>1</v>
      </c>
      <c r="AS662" s="12">
        <f t="shared" si="158"/>
        <v>44820.25</v>
      </c>
      <c r="AT662" s="11" t="s">
        <v>135</v>
      </c>
      <c r="AU662" s="9">
        <v>3.1930000000000001</v>
      </c>
      <c r="AV662" s="14" t="s">
        <v>126</v>
      </c>
      <c r="AW662" s="15" t="s">
        <v>664</v>
      </c>
      <c r="AX662" s="16" t="s">
        <v>2224</v>
      </c>
      <c r="AY662" s="14" t="s">
        <v>67</v>
      </c>
      <c r="AZ662" s="11" t="s">
        <v>145</v>
      </c>
      <c r="BA662" s="17" t="str">
        <f t="shared" si="159"/>
        <v>07077013510550466308</v>
      </c>
      <c r="BB662" s="26">
        <f t="shared" si="162"/>
        <v>20</v>
      </c>
      <c r="BC662" s="19" t="s">
        <v>2225</v>
      </c>
      <c r="BD662" s="20" t="s">
        <v>100</v>
      </c>
      <c r="BF662" s="5"/>
      <c r="BG662" s="27">
        <v>23123363</v>
      </c>
      <c r="BH662" s="27">
        <v>23026689</v>
      </c>
      <c r="BI662" s="27"/>
      <c r="BJ662" t="s">
        <v>647</v>
      </c>
      <c r="BK662" s="11" t="str">
        <f t="shared" si="163"/>
        <v>B-</v>
      </c>
      <c r="BL662" s="11"/>
    </row>
    <row r="663" spans="1:64" x14ac:dyDescent="0.25">
      <c r="A663" s="3" t="s">
        <v>74</v>
      </c>
      <c r="B663" s="4">
        <v>663</v>
      </c>
      <c r="C663" s="3" t="s">
        <v>140</v>
      </c>
      <c r="D663" s="3" t="s">
        <v>7269</v>
      </c>
      <c r="E663" s="3" t="s">
        <v>7416</v>
      </c>
      <c r="F663" s="3"/>
      <c r="G663" s="3"/>
      <c r="H663" s="74"/>
      <c r="I663" s="3"/>
      <c r="J663" s="3" t="s">
        <v>157</v>
      </c>
      <c r="K663" s="3" t="s">
        <v>123</v>
      </c>
      <c r="L663" s="3" t="s">
        <v>77</v>
      </c>
      <c r="M663" s="3" t="s">
        <v>158</v>
      </c>
      <c r="N663" s="5">
        <v>44459</v>
      </c>
      <c r="O663" t="str">
        <f t="shared" ca="1" si="164"/>
        <v/>
      </c>
      <c r="P663" s="3">
        <f t="shared" ca="1" si="160"/>
        <v>-1082</v>
      </c>
      <c r="Q663" s="5">
        <v>44471</v>
      </c>
      <c r="R663" s="3" t="s">
        <v>133</v>
      </c>
      <c r="S663" s="3"/>
      <c r="T663" s="6" t="s">
        <v>131</v>
      </c>
      <c r="U663" s="3" t="str">
        <f t="shared" si="151"/>
        <v>Contractuel</v>
      </c>
      <c r="V663" s="5">
        <v>44459</v>
      </c>
      <c r="W663" s="5">
        <v>44500</v>
      </c>
      <c r="X663" s="5"/>
      <c r="Y663" s="5"/>
      <c r="Z663" s="5">
        <v>44459</v>
      </c>
      <c r="AA663" s="3">
        <f t="shared" si="152"/>
        <v>9</v>
      </c>
      <c r="AB663" s="3">
        <f t="shared" si="153"/>
        <v>2021</v>
      </c>
      <c r="AC663" s="3">
        <f t="shared" si="154"/>
        <v>2025</v>
      </c>
      <c r="AD663" s="7">
        <f t="shared" ca="1" si="155"/>
        <v>3.0750000000000002</v>
      </c>
      <c r="AE663" s="7" t="str">
        <f t="shared" ca="1" si="161"/>
        <v>&lt; 4</v>
      </c>
      <c r="AF663" s="5">
        <v>30257</v>
      </c>
      <c r="AG663" s="8">
        <f t="shared" ca="1" si="156"/>
        <v>41.986301369863014</v>
      </c>
      <c r="AH663" s="7" t="str">
        <f t="shared" ca="1" si="157"/>
        <v>&gt;35&lt; 45</v>
      </c>
      <c r="AI663" s="9">
        <v>16906707</v>
      </c>
      <c r="AJ663" s="10" t="s">
        <v>102</v>
      </c>
      <c r="AK663" s="9" t="s">
        <v>2226</v>
      </c>
      <c r="AL663" s="5">
        <v>37129</v>
      </c>
      <c r="AM663" s="3" t="s">
        <v>93</v>
      </c>
      <c r="AN663" s="3" t="s">
        <v>65</v>
      </c>
      <c r="AO663">
        <v>2</v>
      </c>
      <c r="AQ663" s="11">
        <v>3</v>
      </c>
      <c r="AR663" s="11">
        <v>1</v>
      </c>
      <c r="AS663" s="12">
        <f t="shared" si="158"/>
        <v>44824.25</v>
      </c>
      <c r="AT663" s="11" t="s">
        <v>135</v>
      </c>
      <c r="AU663" s="9">
        <v>3.1930000000000001</v>
      </c>
      <c r="AV663" s="14" t="s">
        <v>91</v>
      </c>
      <c r="AW663" s="15" t="s">
        <v>469</v>
      </c>
      <c r="AX663" s="16" t="s">
        <v>2227</v>
      </c>
      <c r="AY663" s="14">
        <v>23</v>
      </c>
      <c r="AZ663" s="11" t="s">
        <v>191</v>
      </c>
      <c r="BA663" s="17" t="str">
        <f t="shared" si="159"/>
        <v>05046000114501615723</v>
      </c>
      <c r="BB663" s="26">
        <f t="shared" si="162"/>
        <v>20</v>
      </c>
      <c r="BC663" s="19" t="s">
        <v>2228</v>
      </c>
      <c r="BD663" s="20" t="s">
        <v>100</v>
      </c>
      <c r="BE663">
        <v>1095</v>
      </c>
      <c r="BF663" s="5"/>
      <c r="BG663" s="27">
        <v>96512456</v>
      </c>
      <c r="BH663" s="27">
        <v>97166189</v>
      </c>
      <c r="BI663" s="27"/>
      <c r="BJ663" t="s">
        <v>233</v>
      </c>
      <c r="BK663" s="11" t="str">
        <f t="shared" si="163"/>
        <v>A-</v>
      </c>
      <c r="BL663" s="11"/>
    </row>
    <row r="664" spans="1:64" x14ac:dyDescent="0.25">
      <c r="A664" s="3" t="s">
        <v>56</v>
      </c>
      <c r="B664" s="4">
        <v>664</v>
      </c>
      <c r="C664" s="3" t="s">
        <v>140</v>
      </c>
      <c r="D664" s="3" t="s">
        <v>7818</v>
      </c>
      <c r="E664" s="3" t="s">
        <v>7467</v>
      </c>
      <c r="F664" s="3"/>
      <c r="G664" s="3"/>
      <c r="H664" s="74"/>
      <c r="I664" s="3" t="s">
        <v>227</v>
      </c>
      <c r="J664" s="3" t="s">
        <v>228</v>
      </c>
      <c r="K664" s="3" t="s">
        <v>76</v>
      </c>
      <c r="L664" s="3" t="s">
        <v>77</v>
      </c>
      <c r="M664" s="3" t="s">
        <v>158</v>
      </c>
      <c r="N664" s="5">
        <v>44459</v>
      </c>
      <c r="O664" t="str">
        <f t="shared" ca="1" si="164"/>
        <v/>
      </c>
      <c r="P664" s="3">
        <f t="shared" ca="1" si="160"/>
        <v>-47</v>
      </c>
      <c r="Q664" s="5"/>
      <c r="R664" s="3"/>
      <c r="S664" s="3"/>
      <c r="T664" s="6" t="s">
        <v>131</v>
      </c>
      <c r="U664" s="3" t="str">
        <f t="shared" si="151"/>
        <v>Contractuel</v>
      </c>
      <c r="V664" s="5">
        <v>45444</v>
      </c>
      <c r="W664" s="5">
        <v>45535</v>
      </c>
      <c r="X664" s="5"/>
      <c r="Y664" s="5"/>
      <c r="Z664" s="5">
        <v>44459</v>
      </c>
      <c r="AA664" s="3">
        <f t="shared" si="152"/>
        <v>9</v>
      </c>
      <c r="AB664" s="3">
        <f t="shared" si="153"/>
        <v>2021</v>
      </c>
      <c r="AC664" s="3">
        <f t="shared" si="154"/>
        <v>2025</v>
      </c>
      <c r="AD664" s="7">
        <f t="shared" ca="1" si="155"/>
        <v>3.0750000000000002</v>
      </c>
      <c r="AE664" s="7" t="str">
        <f t="shared" ca="1" si="161"/>
        <v>&lt; 4</v>
      </c>
      <c r="AF664" s="5">
        <v>30412</v>
      </c>
      <c r="AG664" s="8">
        <f t="shared" ca="1" si="156"/>
        <v>41.561643835616437</v>
      </c>
      <c r="AH664" s="7" t="str">
        <f t="shared" ca="1" si="157"/>
        <v>&gt;35&lt; 45</v>
      </c>
      <c r="AI664" s="9">
        <v>16538270</v>
      </c>
      <c r="AJ664" s="10" t="s">
        <v>79</v>
      </c>
      <c r="AK664" s="9" t="s">
        <v>2229</v>
      </c>
      <c r="AL664" s="5">
        <v>37121</v>
      </c>
      <c r="AM664" s="3" t="s">
        <v>93</v>
      </c>
      <c r="AN664" s="3" t="s">
        <v>65</v>
      </c>
      <c r="AO664">
        <v>2</v>
      </c>
      <c r="AQ664">
        <v>3</v>
      </c>
      <c r="AR664" s="11">
        <v>3</v>
      </c>
      <c r="AS664" s="12">
        <f t="shared" si="158"/>
        <v>45554.75</v>
      </c>
      <c r="AT664" s="11" t="s">
        <v>135</v>
      </c>
      <c r="AU664" s="9">
        <v>3.3159999999999998</v>
      </c>
      <c r="AV664" s="14" t="s">
        <v>91</v>
      </c>
      <c r="AW664" s="15" t="s">
        <v>469</v>
      </c>
      <c r="AX664" s="16" t="s">
        <v>2230</v>
      </c>
      <c r="AY664" s="14" t="s">
        <v>619</v>
      </c>
      <c r="AZ664" s="11" t="s">
        <v>191</v>
      </c>
      <c r="BA664" s="17" t="str">
        <f t="shared" si="159"/>
        <v>05046000114501612231</v>
      </c>
      <c r="BB664" s="26">
        <f t="shared" si="162"/>
        <v>20</v>
      </c>
      <c r="BC664" s="19" t="s">
        <v>2231</v>
      </c>
      <c r="BD664" s="20" t="s">
        <v>100</v>
      </c>
      <c r="BE664">
        <v>2030</v>
      </c>
      <c r="BF664" s="5"/>
      <c r="BG664" s="27">
        <v>53963985</v>
      </c>
      <c r="BH664" s="27">
        <v>94505273</v>
      </c>
      <c r="BI664" s="27"/>
      <c r="BJ664" t="s">
        <v>233</v>
      </c>
      <c r="BK664" s="11" t="str">
        <f t="shared" si="163"/>
        <v>B-</v>
      </c>
      <c r="BL664" s="11" t="s">
        <v>167</v>
      </c>
    </row>
    <row r="665" spans="1:64" x14ac:dyDescent="0.25">
      <c r="A665" s="3" t="s">
        <v>56</v>
      </c>
      <c r="B665" s="4">
        <v>665</v>
      </c>
      <c r="C665" s="3" t="s">
        <v>87</v>
      </c>
      <c r="D665" s="3" t="s">
        <v>7662</v>
      </c>
      <c r="E665" s="3" t="s">
        <v>7311</v>
      </c>
      <c r="F665" s="3"/>
      <c r="G665" s="3"/>
      <c r="H665" s="74"/>
      <c r="I665" s="3" t="s">
        <v>515</v>
      </c>
      <c r="J665" s="3" t="s">
        <v>228</v>
      </c>
      <c r="K665" s="3" t="s">
        <v>123</v>
      </c>
      <c r="L665" s="3" t="s">
        <v>77</v>
      </c>
      <c r="M665" s="3" t="s">
        <v>158</v>
      </c>
      <c r="N665" s="5">
        <v>44459</v>
      </c>
      <c r="O665" t="str">
        <f t="shared" ca="1" si="164"/>
        <v/>
      </c>
      <c r="P665" s="3">
        <f t="shared" ca="1" si="160"/>
        <v>-47</v>
      </c>
      <c r="Q665" s="5"/>
      <c r="R665" s="3"/>
      <c r="S665" s="3"/>
      <c r="T665" s="6" t="s">
        <v>131</v>
      </c>
      <c r="U665" s="3" t="str">
        <f t="shared" si="151"/>
        <v>Contractuel</v>
      </c>
      <c r="V665" s="5">
        <v>45444</v>
      </c>
      <c r="W665" s="5">
        <v>45535</v>
      </c>
      <c r="X665" s="5"/>
      <c r="Y665" s="5"/>
      <c r="Z665" s="5">
        <v>44459</v>
      </c>
      <c r="AA665" s="3">
        <f t="shared" si="152"/>
        <v>9</v>
      </c>
      <c r="AB665" s="3">
        <f t="shared" si="153"/>
        <v>2021</v>
      </c>
      <c r="AC665" s="3">
        <f t="shared" si="154"/>
        <v>2025</v>
      </c>
      <c r="AD665" s="7">
        <f t="shared" ca="1" si="155"/>
        <v>3.0750000000000002</v>
      </c>
      <c r="AE665" s="7" t="str">
        <f t="shared" ca="1" si="161"/>
        <v>&lt; 4</v>
      </c>
      <c r="AF665" s="5">
        <v>37468</v>
      </c>
      <c r="AG665" s="8">
        <f t="shared" ca="1" si="156"/>
        <v>22.230136986301371</v>
      </c>
      <c r="AH665" s="7" t="str">
        <f t="shared" ca="1" si="157"/>
        <v>&lt; 25</v>
      </c>
      <c r="AI665" s="9">
        <v>17460041</v>
      </c>
      <c r="AJ665" s="10" t="s">
        <v>67</v>
      </c>
      <c r="AK665" s="9">
        <v>11671379</v>
      </c>
      <c r="AL665" s="5">
        <v>43776</v>
      </c>
      <c r="AM665" s="3" t="s">
        <v>93</v>
      </c>
      <c r="AN665" s="3" t="s">
        <v>94</v>
      </c>
      <c r="AQ665">
        <v>3</v>
      </c>
      <c r="AR665" s="11">
        <v>3</v>
      </c>
      <c r="AS665" s="12">
        <f t="shared" si="158"/>
        <v>45554.75</v>
      </c>
      <c r="AT665" s="11" t="s">
        <v>135</v>
      </c>
      <c r="AU665" s="9">
        <v>3.3159999999999998</v>
      </c>
      <c r="AV665" s="14" t="s">
        <v>195</v>
      </c>
      <c r="AW665" s="15" t="s">
        <v>169</v>
      </c>
      <c r="AX665" s="16" t="s">
        <v>2232</v>
      </c>
      <c r="AY665" s="14" t="s">
        <v>722</v>
      </c>
      <c r="AZ665" s="11" t="s">
        <v>171</v>
      </c>
      <c r="BA665" s="17" t="str">
        <f t="shared" si="159"/>
        <v>17001000000306596042</v>
      </c>
      <c r="BB665" s="26">
        <f t="shared" si="162"/>
        <v>20</v>
      </c>
      <c r="BC665" s="19" t="s">
        <v>2233</v>
      </c>
      <c r="BD665" s="20" t="s">
        <v>233</v>
      </c>
      <c r="BE665">
        <v>1095</v>
      </c>
      <c r="BF665" s="5">
        <v>45056</v>
      </c>
      <c r="BG665" s="27">
        <v>25171686</v>
      </c>
      <c r="BH665" s="27">
        <v>26141030</v>
      </c>
      <c r="BI665" s="27"/>
      <c r="BJ665" t="s">
        <v>477</v>
      </c>
      <c r="BK665" s="11" t="str">
        <f t="shared" si="163"/>
        <v>B-</v>
      </c>
      <c r="BL665" s="11" t="s">
        <v>200</v>
      </c>
    </row>
    <row r="666" spans="1:64" x14ac:dyDescent="0.25">
      <c r="A666" s="3" t="s">
        <v>74</v>
      </c>
      <c r="B666" s="4">
        <v>666</v>
      </c>
      <c r="C666" s="3" t="s">
        <v>140</v>
      </c>
      <c r="D666" s="3" t="s">
        <v>7478</v>
      </c>
      <c r="E666" s="3" t="s">
        <v>7471</v>
      </c>
      <c r="F666" s="3"/>
      <c r="G666" s="3"/>
      <c r="H666" s="74"/>
      <c r="I666" s="3" t="s">
        <v>487</v>
      </c>
      <c r="J666" s="3" t="s">
        <v>228</v>
      </c>
      <c r="K666" s="3" t="s">
        <v>123</v>
      </c>
      <c r="L666" s="3" t="s">
        <v>77</v>
      </c>
      <c r="M666" s="3" t="s">
        <v>158</v>
      </c>
      <c r="N666" s="5">
        <v>44459</v>
      </c>
      <c r="O666" t="str">
        <f t="shared" ca="1" si="164"/>
        <v/>
      </c>
      <c r="P666" s="3">
        <f t="shared" ca="1" si="160"/>
        <v>-47</v>
      </c>
      <c r="Q666" s="5">
        <v>45478</v>
      </c>
      <c r="R666" s="3" t="s">
        <v>609</v>
      </c>
      <c r="S666" s="3"/>
      <c r="T666" s="6" t="s">
        <v>131</v>
      </c>
      <c r="U666" s="3" t="str">
        <f t="shared" si="151"/>
        <v>Contractuel</v>
      </c>
      <c r="V666" s="5">
        <v>45444</v>
      </c>
      <c r="W666" s="5">
        <v>45535</v>
      </c>
      <c r="X666" s="5"/>
      <c r="Y666" s="5"/>
      <c r="Z666" s="5">
        <v>44459</v>
      </c>
      <c r="AA666" s="3">
        <f t="shared" si="152"/>
        <v>9</v>
      </c>
      <c r="AB666" s="3">
        <f t="shared" si="153"/>
        <v>2021</v>
      </c>
      <c r="AC666" s="3">
        <f t="shared" si="154"/>
        <v>2025</v>
      </c>
      <c r="AD666" s="7">
        <f t="shared" ca="1" si="155"/>
        <v>3.0750000000000002</v>
      </c>
      <c r="AE666" s="7" t="str">
        <f t="shared" ca="1" si="161"/>
        <v>&lt; 4</v>
      </c>
      <c r="AF666" s="5">
        <v>28782</v>
      </c>
      <c r="AG666" s="8">
        <f t="shared" ca="1" si="156"/>
        <v>46.027397260273972</v>
      </c>
      <c r="AH666" s="7" t="str">
        <f t="shared" ca="1" si="157"/>
        <v>&gt;45&lt; 55</v>
      </c>
      <c r="AI666" s="9">
        <v>12258432</v>
      </c>
      <c r="AJ666" s="10" t="s">
        <v>67</v>
      </c>
      <c r="AK666" s="9" t="s">
        <v>2234</v>
      </c>
      <c r="AL666" s="5">
        <v>44298</v>
      </c>
      <c r="AM666" s="3" t="s">
        <v>93</v>
      </c>
      <c r="AN666" s="3" t="s">
        <v>65</v>
      </c>
      <c r="AO666">
        <v>3</v>
      </c>
      <c r="AQ666">
        <v>3</v>
      </c>
      <c r="AR666" s="11">
        <v>3</v>
      </c>
      <c r="AS666" s="12">
        <f t="shared" si="158"/>
        <v>45554.75</v>
      </c>
      <c r="AT666" s="11" t="s">
        <v>135</v>
      </c>
      <c r="AU666" s="9">
        <v>3.3159999999999998</v>
      </c>
      <c r="AV666" s="14" t="s">
        <v>195</v>
      </c>
      <c r="AW666" s="15" t="s">
        <v>1253</v>
      </c>
      <c r="AX666" s="16" t="s">
        <v>2235</v>
      </c>
      <c r="AY666" s="14" t="s">
        <v>67</v>
      </c>
      <c r="AZ666" s="11" t="s">
        <v>171</v>
      </c>
      <c r="BA666" s="17" t="str">
        <f t="shared" si="159"/>
        <v>17535940174235990008</v>
      </c>
      <c r="BB666" s="26">
        <f t="shared" si="162"/>
        <v>20</v>
      </c>
      <c r="BC666" s="19" t="s">
        <v>2236</v>
      </c>
      <c r="BD666" s="20" t="s">
        <v>416</v>
      </c>
      <c r="BF666" s="5">
        <v>45027</v>
      </c>
      <c r="BG666" s="27">
        <v>28390152</v>
      </c>
      <c r="BH666" s="27">
        <v>52130785</v>
      </c>
      <c r="BI666" s="27"/>
      <c r="BJ666" t="s">
        <v>416</v>
      </c>
      <c r="BK666" s="11" t="str">
        <f t="shared" si="163"/>
        <v>B-</v>
      </c>
      <c r="BL666" s="11" t="s">
        <v>473</v>
      </c>
    </row>
    <row r="667" spans="1:64" x14ac:dyDescent="0.25">
      <c r="A667" s="3" t="s">
        <v>74</v>
      </c>
      <c r="B667" s="4">
        <v>667</v>
      </c>
      <c r="C667" s="3" t="s">
        <v>140</v>
      </c>
      <c r="D667" s="3" t="s">
        <v>7819</v>
      </c>
      <c r="E667" s="3" t="s">
        <v>7250</v>
      </c>
      <c r="F667" s="3"/>
      <c r="G667" s="3"/>
      <c r="H667" s="74"/>
      <c r="I667" s="3"/>
      <c r="J667" s="3" t="s">
        <v>157</v>
      </c>
      <c r="K667" s="3" t="s">
        <v>123</v>
      </c>
      <c r="L667" s="3" t="s">
        <v>77</v>
      </c>
      <c r="M667" s="3" t="s">
        <v>158</v>
      </c>
      <c r="N667" s="5">
        <v>44459</v>
      </c>
      <c r="O667" t="str">
        <f t="shared" ca="1" si="164"/>
        <v/>
      </c>
      <c r="P667" s="3">
        <f t="shared" ca="1" si="160"/>
        <v>-1082</v>
      </c>
      <c r="Q667" s="5">
        <v>44473</v>
      </c>
      <c r="R667" s="3" t="s">
        <v>133</v>
      </c>
      <c r="S667" s="3"/>
      <c r="T667" s="6" t="s">
        <v>131</v>
      </c>
      <c r="U667" s="3" t="str">
        <f t="shared" si="151"/>
        <v>Contractuel</v>
      </c>
      <c r="V667" s="5">
        <v>44459</v>
      </c>
      <c r="W667" s="5">
        <v>44500</v>
      </c>
      <c r="X667" s="5"/>
      <c r="Y667" s="5"/>
      <c r="Z667" s="5">
        <v>44459</v>
      </c>
      <c r="AA667" s="3">
        <f t="shared" si="152"/>
        <v>9</v>
      </c>
      <c r="AB667" s="3">
        <f t="shared" si="153"/>
        <v>2021</v>
      </c>
      <c r="AC667" s="3">
        <f t="shared" si="154"/>
        <v>2025</v>
      </c>
      <c r="AD667" s="7">
        <f t="shared" ca="1" si="155"/>
        <v>3.0750000000000002</v>
      </c>
      <c r="AE667" s="7" t="str">
        <f t="shared" ca="1" si="161"/>
        <v>&lt; 4</v>
      </c>
      <c r="AF667" s="5">
        <v>29489</v>
      </c>
      <c r="AG667" s="8">
        <f t="shared" ca="1" si="156"/>
        <v>44.090410958904108</v>
      </c>
      <c r="AH667" s="7" t="str">
        <f t="shared" ca="1" si="157"/>
        <v>&gt;35&lt; 45</v>
      </c>
      <c r="AI667" s="9">
        <v>12884505</v>
      </c>
      <c r="AJ667" s="10" t="s">
        <v>70</v>
      </c>
      <c r="AK667" s="9" t="s">
        <v>2237</v>
      </c>
      <c r="AL667" s="5">
        <v>41148</v>
      </c>
      <c r="AM667" s="3" t="s">
        <v>93</v>
      </c>
      <c r="AN667" s="3" t="s">
        <v>65</v>
      </c>
      <c r="AO667">
        <v>2</v>
      </c>
      <c r="AQ667" s="11">
        <v>3</v>
      </c>
      <c r="AR667" s="11">
        <v>1</v>
      </c>
      <c r="AS667" s="12">
        <f t="shared" si="158"/>
        <v>44824.25</v>
      </c>
      <c r="AT667" s="11" t="s">
        <v>135</v>
      </c>
      <c r="AU667" s="9">
        <v>3.1930000000000001</v>
      </c>
      <c r="AV667" s="14" t="s">
        <v>79</v>
      </c>
      <c r="AW667" s="15" t="s">
        <v>1471</v>
      </c>
      <c r="AX667" s="16" t="s">
        <v>2238</v>
      </c>
      <c r="AY667" s="14">
        <v>58</v>
      </c>
      <c r="AZ667" s="11" t="s">
        <v>128</v>
      </c>
      <c r="BA667" s="17" t="str">
        <f t="shared" si="159"/>
        <v>04055140007552559258</v>
      </c>
      <c r="BB667" s="26">
        <f t="shared" si="162"/>
        <v>20</v>
      </c>
      <c r="BC667" s="19" t="s">
        <v>2239</v>
      </c>
      <c r="BD667" s="20" t="s">
        <v>100</v>
      </c>
      <c r="BF667" s="5"/>
      <c r="BG667" s="27">
        <v>26121305</v>
      </c>
      <c r="BH667" s="27">
        <v>28580670</v>
      </c>
      <c r="BI667" s="27"/>
      <c r="BJ667" t="s">
        <v>566</v>
      </c>
      <c r="BK667" s="11" t="str">
        <f t="shared" si="163"/>
        <v>A-</v>
      </c>
      <c r="BL667" s="11"/>
    </row>
    <row r="668" spans="1:64" x14ac:dyDescent="0.25">
      <c r="A668" s="3" t="s">
        <v>56</v>
      </c>
      <c r="B668" s="4">
        <v>668</v>
      </c>
      <c r="C668" s="3" t="s">
        <v>87</v>
      </c>
      <c r="D668" s="3" t="s">
        <v>7820</v>
      </c>
      <c r="E668" s="3" t="s">
        <v>7479</v>
      </c>
      <c r="F668" s="3"/>
      <c r="G668" s="3"/>
      <c r="H668" s="74"/>
      <c r="I668" s="3" t="s">
        <v>227</v>
      </c>
      <c r="J668" s="3" t="s">
        <v>228</v>
      </c>
      <c r="K668" s="3" t="s">
        <v>123</v>
      </c>
      <c r="L668" s="3" t="s">
        <v>77</v>
      </c>
      <c r="M668" s="3" t="s">
        <v>158</v>
      </c>
      <c r="N668" s="5">
        <v>44459</v>
      </c>
      <c r="O668" t="str">
        <f t="shared" ca="1" si="164"/>
        <v/>
      </c>
      <c r="P668" s="3">
        <f t="shared" ca="1" si="160"/>
        <v>-47</v>
      </c>
      <c r="Q668" s="5"/>
      <c r="R668" s="3"/>
      <c r="S668" s="3"/>
      <c r="T668" s="6" t="s">
        <v>131</v>
      </c>
      <c r="U668" s="3" t="str">
        <f t="shared" si="151"/>
        <v>Contractuel</v>
      </c>
      <c r="V668" s="5">
        <v>45444</v>
      </c>
      <c r="W668" s="5">
        <v>45535</v>
      </c>
      <c r="X668" s="5"/>
      <c r="Y668" s="5"/>
      <c r="Z668" s="5">
        <v>44459</v>
      </c>
      <c r="AA668" s="3">
        <f t="shared" si="152"/>
        <v>9</v>
      </c>
      <c r="AB668" s="3">
        <f t="shared" si="153"/>
        <v>2021</v>
      </c>
      <c r="AC668" s="3">
        <f t="shared" si="154"/>
        <v>2025</v>
      </c>
      <c r="AD668" s="7">
        <f t="shared" ca="1" si="155"/>
        <v>3.0750000000000002</v>
      </c>
      <c r="AE668" s="7" t="str">
        <f t="shared" ca="1" si="161"/>
        <v>&lt; 4</v>
      </c>
      <c r="AF668" s="5">
        <v>30326</v>
      </c>
      <c r="AG668" s="8">
        <f t="shared" ca="1" si="156"/>
        <v>41.797260273972604</v>
      </c>
      <c r="AH668" s="7" t="str">
        <f t="shared" ca="1" si="157"/>
        <v>&gt;35&lt; 45</v>
      </c>
      <c r="AI668" s="9">
        <v>12661149</v>
      </c>
      <c r="AJ668" s="10" t="s">
        <v>126</v>
      </c>
      <c r="AK668" s="9" t="s">
        <v>2240</v>
      </c>
      <c r="AL668" s="5">
        <v>36866</v>
      </c>
      <c r="AM668" s="3" t="s">
        <v>93</v>
      </c>
      <c r="AN668" s="3" t="s">
        <v>94</v>
      </c>
      <c r="AQ668">
        <v>3</v>
      </c>
      <c r="AR668" s="11">
        <v>3</v>
      </c>
      <c r="AS668" s="12">
        <f t="shared" si="158"/>
        <v>45554.75</v>
      </c>
      <c r="AT668" s="11" t="s">
        <v>135</v>
      </c>
      <c r="AU668" s="9">
        <v>3.3159999999999998</v>
      </c>
      <c r="AV668" s="14" t="s">
        <v>195</v>
      </c>
      <c r="AW668" s="15" t="s">
        <v>169</v>
      </c>
      <c r="AX668" s="16" t="s">
        <v>2241</v>
      </c>
      <c r="AY668" s="14" t="s">
        <v>1973</v>
      </c>
      <c r="AZ668" s="11" t="s">
        <v>171</v>
      </c>
      <c r="BA668" s="17" t="str">
        <f t="shared" si="159"/>
        <v>17001000000306241895</v>
      </c>
      <c r="BB668" s="26">
        <f t="shared" si="162"/>
        <v>20</v>
      </c>
      <c r="BC668" s="19" t="s">
        <v>2242</v>
      </c>
      <c r="BD668" s="20" t="s">
        <v>452</v>
      </c>
      <c r="BE668">
        <v>2021</v>
      </c>
      <c r="BF668" s="5"/>
      <c r="BG668" s="27">
        <v>22577747</v>
      </c>
      <c r="BH668" s="27">
        <v>28038840</v>
      </c>
      <c r="BI668" s="27"/>
      <c r="BJ668" t="s">
        <v>300</v>
      </c>
      <c r="BK668" s="11" t="str">
        <f t="shared" si="163"/>
        <v>B-</v>
      </c>
      <c r="BL668" s="11" t="s">
        <v>245</v>
      </c>
    </row>
    <row r="669" spans="1:64" x14ac:dyDescent="0.25">
      <c r="A669" s="3" t="s">
        <v>56</v>
      </c>
      <c r="B669" s="4">
        <v>669</v>
      </c>
      <c r="C669" s="3" t="s">
        <v>140</v>
      </c>
      <c r="D669" s="3" t="s">
        <v>7821</v>
      </c>
      <c r="E669" s="3" t="s">
        <v>7285</v>
      </c>
      <c r="F669" s="3"/>
      <c r="G669" s="3"/>
      <c r="H669" s="74"/>
      <c r="I669" s="3" t="s">
        <v>227</v>
      </c>
      <c r="J669" s="3" t="s">
        <v>228</v>
      </c>
      <c r="K669" s="3" t="s">
        <v>123</v>
      </c>
      <c r="L669" s="3" t="s">
        <v>77</v>
      </c>
      <c r="M669" s="3" t="s">
        <v>158</v>
      </c>
      <c r="N669" s="5">
        <v>44459</v>
      </c>
      <c r="O669" t="str">
        <f t="shared" ca="1" si="164"/>
        <v/>
      </c>
      <c r="P669" s="3">
        <f t="shared" ca="1" si="160"/>
        <v>-47</v>
      </c>
      <c r="Q669" s="5"/>
      <c r="R669" s="3"/>
      <c r="S669" s="3"/>
      <c r="T669" s="6" t="s">
        <v>131</v>
      </c>
      <c r="U669" s="3" t="str">
        <f t="shared" si="151"/>
        <v>Contractuel</v>
      </c>
      <c r="V669" s="5">
        <v>45444</v>
      </c>
      <c r="W669" s="5">
        <v>45535</v>
      </c>
      <c r="X669" s="5"/>
      <c r="Y669" s="5"/>
      <c r="Z669" s="5">
        <v>44459</v>
      </c>
      <c r="AA669" s="3">
        <f t="shared" si="152"/>
        <v>9</v>
      </c>
      <c r="AB669" s="3">
        <f t="shared" si="153"/>
        <v>2021</v>
      </c>
      <c r="AC669" s="3">
        <f t="shared" si="154"/>
        <v>2025</v>
      </c>
      <c r="AD669" s="7">
        <f t="shared" ca="1" si="155"/>
        <v>3.0750000000000002</v>
      </c>
      <c r="AE669" s="7" t="str">
        <f t="shared" ca="1" si="161"/>
        <v>&lt; 4</v>
      </c>
      <c r="AF669" s="5">
        <v>28553</v>
      </c>
      <c r="AG669" s="8">
        <f t="shared" ca="1" si="156"/>
        <v>46.654794520547945</v>
      </c>
      <c r="AH669" s="7" t="str">
        <f t="shared" ca="1" si="157"/>
        <v>&gt;45&lt; 55</v>
      </c>
      <c r="AI669" s="9">
        <v>12053818</v>
      </c>
      <c r="AJ669" s="10" t="s">
        <v>126</v>
      </c>
      <c r="AK669" s="9" t="s">
        <v>2243</v>
      </c>
      <c r="AL669" s="5">
        <v>38971</v>
      </c>
      <c r="AM669" s="3" t="s">
        <v>93</v>
      </c>
      <c r="AN669" s="3" t="s">
        <v>65</v>
      </c>
      <c r="AO669">
        <v>2</v>
      </c>
      <c r="AQ669">
        <v>3</v>
      </c>
      <c r="AR669" s="11">
        <v>3</v>
      </c>
      <c r="AS669" s="12">
        <f t="shared" si="158"/>
        <v>45554.75</v>
      </c>
      <c r="AT669" s="11" t="s">
        <v>135</v>
      </c>
      <c r="AU669" s="9">
        <v>3.3159999999999998</v>
      </c>
      <c r="AV669" s="14" t="s">
        <v>70</v>
      </c>
      <c r="AW669" s="15" t="s">
        <v>2244</v>
      </c>
      <c r="AX669" s="16" t="s">
        <v>2245</v>
      </c>
      <c r="AY669" s="14" t="s">
        <v>1774</v>
      </c>
      <c r="AZ669" s="11" t="s">
        <v>2246</v>
      </c>
      <c r="BA669" s="17" t="str">
        <f t="shared" si="159"/>
        <v>03123108016600003579</v>
      </c>
      <c r="BB669" s="26">
        <f t="shared" si="162"/>
        <v>20</v>
      </c>
      <c r="BC669" s="19" t="s">
        <v>803</v>
      </c>
      <c r="BD669" s="20" t="s">
        <v>452</v>
      </c>
      <c r="BE669">
        <v>2020</v>
      </c>
      <c r="BF669" s="5"/>
      <c r="BG669" s="27">
        <v>26396167</v>
      </c>
      <c r="BH669" s="27">
        <v>29220714</v>
      </c>
      <c r="BI669" s="27"/>
      <c r="BJ669" t="s">
        <v>300</v>
      </c>
      <c r="BK669" s="11" t="str">
        <f t="shared" si="163"/>
        <v>B-</v>
      </c>
      <c r="BL669" s="11" t="s">
        <v>200</v>
      </c>
    </row>
    <row r="670" spans="1:64" x14ac:dyDescent="0.25">
      <c r="A670" s="3" t="s">
        <v>56</v>
      </c>
      <c r="B670" s="4">
        <v>670</v>
      </c>
      <c r="C670" s="3" t="s">
        <v>87</v>
      </c>
      <c r="D670" s="3" t="s">
        <v>7206</v>
      </c>
      <c r="E670" s="3" t="s">
        <v>7471</v>
      </c>
      <c r="F670" s="3"/>
      <c r="G670" s="3"/>
      <c r="H670" s="74"/>
      <c r="I670" s="3" t="s">
        <v>1457</v>
      </c>
      <c r="J670" s="3" t="s">
        <v>157</v>
      </c>
      <c r="K670" s="3" t="s">
        <v>76</v>
      </c>
      <c r="L670" s="3" t="s">
        <v>77</v>
      </c>
      <c r="M670" s="3" t="s">
        <v>426</v>
      </c>
      <c r="N670" s="5">
        <v>44459</v>
      </c>
      <c r="O670" t="str">
        <f t="shared" ca="1" si="164"/>
        <v/>
      </c>
      <c r="P670" s="3">
        <f t="shared" ca="1" si="160"/>
        <v>14</v>
      </c>
      <c r="Q670" s="5"/>
      <c r="R670" s="3"/>
      <c r="S670" s="3"/>
      <c r="T670" s="6" t="s">
        <v>131</v>
      </c>
      <c r="U670" s="3" t="str">
        <f t="shared" si="151"/>
        <v>Contractuel</v>
      </c>
      <c r="V670" s="5">
        <v>45505</v>
      </c>
      <c r="W670" s="5">
        <f>VLOOKUP(B670,[1]base!$A:$V,22,0)</f>
        <v>45596</v>
      </c>
      <c r="X670" s="5"/>
      <c r="Y670" s="5"/>
      <c r="Z670" s="5">
        <v>44459</v>
      </c>
      <c r="AA670" s="3">
        <f t="shared" si="152"/>
        <v>9</v>
      </c>
      <c r="AB670" s="3">
        <f t="shared" si="153"/>
        <v>2021</v>
      </c>
      <c r="AC670" s="3">
        <f t="shared" si="154"/>
        <v>2025</v>
      </c>
      <c r="AD670" s="7">
        <f t="shared" ca="1" si="155"/>
        <v>3.0750000000000002</v>
      </c>
      <c r="AE670" s="7" t="str">
        <f t="shared" ca="1" si="161"/>
        <v>&lt; 4</v>
      </c>
      <c r="AF670" s="5">
        <v>33982</v>
      </c>
      <c r="AG670" s="8">
        <f t="shared" ca="1" si="156"/>
        <v>31.780821917808218</v>
      </c>
      <c r="AH670" s="7" t="str">
        <f t="shared" ca="1" si="157"/>
        <v>&gt;25&lt; 35</v>
      </c>
      <c r="AI670" s="9">
        <v>17483418</v>
      </c>
      <c r="AJ670" s="10" t="s">
        <v>91</v>
      </c>
      <c r="AK670" s="9" t="s">
        <v>2247</v>
      </c>
      <c r="AL670" s="5">
        <v>43801</v>
      </c>
      <c r="AM670" s="3" t="s">
        <v>93</v>
      </c>
      <c r="AN670" s="3" t="s">
        <v>94</v>
      </c>
      <c r="AQ670">
        <v>3</v>
      </c>
      <c r="AR670" s="11">
        <v>3</v>
      </c>
      <c r="AS670" s="12">
        <f t="shared" si="158"/>
        <v>45554.75</v>
      </c>
      <c r="AT670" s="11" t="s">
        <v>135</v>
      </c>
      <c r="AU670" s="9">
        <v>3.3159999999999998</v>
      </c>
      <c r="AV670" s="14" t="s">
        <v>79</v>
      </c>
      <c r="AW670" s="15" t="s">
        <v>218</v>
      </c>
      <c r="AX670" s="16" t="s">
        <v>2248</v>
      </c>
      <c r="AY670" s="14" t="s">
        <v>120</v>
      </c>
      <c r="AZ670" s="11" t="s">
        <v>128</v>
      </c>
      <c r="BA670" s="17" t="str">
        <f t="shared" si="159"/>
        <v>04102002005587913433</v>
      </c>
      <c r="BB670" s="26">
        <f t="shared" si="162"/>
        <v>20</v>
      </c>
      <c r="BC670" s="19" t="s">
        <v>2249</v>
      </c>
      <c r="BD670" s="20" t="s">
        <v>388</v>
      </c>
      <c r="BF670" s="5">
        <v>45176</v>
      </c>
      <c r="BG670" s="27">
        <v>28552598</v>
      </c>
      <c r="BH670" s="27">
        <v>28222795</v>
      </c>
      <c r="BI670" s="27"/>
      <c r="BJ670" t="s">
        <v>244</v>
      </c>
      <c r="BK670" s="11" t="str">
        <f t="shared" si="163"/>
        <v>A-</v>
      </c>
      <c r="BL670" s="11" t="s">
        <v>235</v>
      </c>
    </row>
    <row r="671" spans="1:64" x14ac:dyDescent="0.25">
      <c r="A671" s="3" t="s">
        <v>56</v>
      </c>
      <c r="B671" s="4">
        <v>671</v>
      </c>
      <c r="C671" s="3" t="s">
        <v>140</v>
      </c>
      <c r="D671" s="3" t="s">
        <v>7528</v>
      </c>
      <c r="E671" s="3" t="s">
        <v>7512</v>
      </c>
      <c r="F671" s="3"/>
      <c r="G671" s="3"/>
      <c r="H671" s="74"/>
      <c r="I671" s="3" t="s">
        <v>1889</v>
      </c>
      <c r="J671" s="3" t="s">
        <v>228</v>
      </c>
      <c r="K671" s="3" t="s">
        <v>123</v>
      </c>
      <c r="L671" s="3" t="s">
        <v>77</v>
      </c>
      <c r="M671" s="3" t="s">
        <v>158</v>
      </c>
      <c r="N671" s="5">
        <v>44459</v>
      </c>
      <c r="O671" t="str">
        <f t="shared" ca="1" si="164"/>
        <v/>
      </c>
      <c r="P671" s="3">
        <f t="shared" ca="1" si="160"/>
        <v>-47</v>
      </c>
      <c r="Q671" s="5"/>
      <c r="R671" s="3"/>
      <c r="S671" s="3"/>
      <c r="T671" s="6" t="s">
        <v>131</v>
      </c>
      <c r="U671" s="3" t="str">
        <f t="shared" si="151"/>
        <v>Contractuel</v>
      </c>
      <c r="V671" s="5">
        <v>45444</v>
      </c>
      <c r="W671" s="5">
        <v>45535</v>
      </c>
      <c r="X671" s="5"/>
      <c r="Y671" s="5"/>
      <c r="Z671" s="5">
        <v>44459</v>
      </c>
      <c r="AA671" s="3">
        <f t="shared" si="152"/>
        <v>9</v>
      </c>
      <c r="AB671" s="3">
        <f t="shared" si="153"/>
        <v>2021</v>
      </c>
      <c r="AC671" s="3">
        <f t="shared" si="154"/>
        <v>2025</v>
      </c>
      <c r="AD671" s="7">
        <f t="shared" ca="1" si="155"/>
        <v>3.0750000000000002</v>
      </c>
      <c r="AE671" s="7" t="str">
        <f t="shared" ca="1" si="161"/>
        <v>&lt; 4</v>
      </c>
      <c r="AF671" s="5">
        <v>31083</v>
      </c>
      <c r="AG671" s="8">
        <f t="shared" ca="1" si="156"/>
        <v>39.723287671232875</v>
      </c>
      <c r="AH671" s="7" t="str">
        <f t="shared" ca="1" si="157"/>
        <v>&gt;35&lt; 45</v>
      </c>
      <c r="AI671" s="9">
        <v>12669616</v>
      </c>
      <c r="AJ671" s="10" t="s">
        <v>79</v>
      </c>
      <c r="AK671" s="9" t="s">
        <v>2250</v>
      </c>
      <c r="AL671" s="5">
        <v>37678</v>
      </c>
      <c r="AM671" s="3" t="s">
        <v>93</v>
      </c>
      <c r="AN671" s="3" t="s">
        <v>65</v>
      </c>
      <c r="AO671">
        <v>3</v>
      </c>
      <c r="AQ671">
        <v>3</v>
      </c>
      <c r="AR671" s="11">
        <v>3</v>
      </c>
      <c r="AS671" s="12">
        <f t="shared" si="158"/>
        <v>45554.75</v>
      </c>
      <c r="AT671" s="11" t="s">
        <v>135</v>
      </c>
      <c r="AU671" s="9">
        <v>3.3159999999999998</v>
      </c>
      <c r="AV671" s="14" t="s">
        <v>348</v>
      </c>
      <c r="AW671" s="15" t="s">
        <v>349</v>
      </c>
      <c r="AX671" s="16" t="s">
        <v>2251</v>
      </c>
      <c r="AY671" s="14" t="s">
        <v>870</v>
      </c>
      <c r="AZ671" s="11" t="s">
        <v>352</v>
      </c>
      <c r="BA671" s="17" t="str">
        <f t="shared" si="159"/>
        <v>12406000000239536324</v>
      </c>
      <c r="BB671" s="26">
        <f t="shared" si="162"/>
        <v>20</v>
      </c>
      <c r="BC671" s="19" t="s">
        <v>2252</v>
      </c>
      <c r="BD671" s="20" t="s">
        <v>100</v>
      </c>
      <c r="BF671" s="5">
        <v>45251</v>
      </c>
      <c r="BG671" s="27">
        <v>55951006</v>
      </c>
      <c r="BH671" s="27">
        <v>29766398</v>
      </c>
      <c r="BI671" s="27"/>
      <c r="BJ671" t="s">
        <v>199</v>
      </c>
      <c r="BK671" s="11" t="s">
        <v>1892</v>
      </c>
      <c r="BL671" s="11" t="s">
        <v>473</v>
      </c>
    </row>
    <row r="672" spans="1:64" x14ac:dyDescent="0.25">
      <c r="A672" s="3" t="s">
        <v>74</v>
      </c>
      <c r="B672" s="4">
        <v>672</v>
      </c>
      <c r="C672" s="3" t="s">
        <v>140</v>
      </c>
      <c r="D672" s="3" t="s">
        <v>7822</v>
      </c>
      <c r="E672" s="3" t="s">
        <v>7248</v>
      </c>
      <c r="F672" s="3"/>
      <c r="G672" s="3"/>
      <c r="H672" s="74"/>
      <c r="I672" s="3"/>
      <c r="J672" s="3" t="s">
        <v>228</v>
      </c>
      <c r="K672" s="3" t="s">
        <v>123</v>
      </c>
      <c r="L672" s="3" t="s">
        <v>77</v>
      </c>
      <c r="M672" s="3" t="s">
        <v>158</v>
      </c>
      <c r="N672" s="5">
        <v>44459</v>
      </c>
      <c r="O672" t="str">
        <f t="shared" ca="1" si="164"/>
        <v/>
      </c>
      <c r="P672" s="3">
        <f t="shared" ca="1" si="160"/>
        <v>-962</v>
      </c>
      <c r="Q672" s="5">
        <v>44611</v>
      </c>
      <c r="R672" s="3" t="s">
        <v>554</v>
      </c>
      <c r="S672" s="3"/>
      <c r="T672" s="6" t="s">
        <v>131</v>
      </c>
      <c r="U672" s="3" t="str">
        <f t="shared" si="151"/>
        <v>Contractuel</v>
      </c>
      <c r="V672" s="5">
        <v>44562</v>
      </c>
      <c r="W672" s="5">
        <v>44620</v>
      </c>
      <c r="X672" s="5"/>
      <c r="Y672" s="5"/>
      <c r="Z672" s="5">
        <v>44459</v>
      </c>
      <c r="AA672" s="3">
        <f t="shared" si="152"/>
        <v>9</v>
      </c>
      <c r="AB672" s="3">
        <f t="shared" si="153"/>
        <v>2021</v>
      </c>
      <c r="AC672" s="3">
        <f t="shared" si="154"/>
        <v>2025</v>
      </c>
      <c r="AD672" s="7">
        <f t="shared" ca="1" si="155"/>
        <v>3.0750000000000002</v>
      </c>
      <c r="AE672" s="7" t="str">
        <f t="shared" ca="1" si="161"/>
        <v>&lt; 4</v>
      </c>
      <c r="AF672" s="5">
        <v>33687</v>
      </c>
      <c r="AG672" s="8">
        <f t="shared" ca="1" si="156"/>
        <v>32.589041095890408</v>
      </c>
      <c r="AH672" s="7" t="str">
        <f t="shared" ca="1" si="157"/>
        <v>&gt;25&lt; 35</v>
      </c>
      <c r="AI672" s="9">
        <v>16160875</v>
      </c>
      <c r="AJ672" s="10" t="s">
        <v>102</v>
      </c>
      <c r="AK672" s="9" t="s">
        <v>2253</v>
      </c>
      <c r="AL672" s="5">
        <v>39538</v>
      </c>
      <c r="AM672" s="3" t="s">
        <v>93</v>
      </c>
      <c r="AN672" s="3" t="s">
        <v>65</v>
      </c>
      <c r="AO672">
        <v>1</v>
      </c>
      <c r="AQ672" s="11">
        <v>3</v>
      </c>
      <c r="AR672" s="11">
        <v>1</v>
      </c>
      <c r="AS672" s="12">
        <f t="shared" si="158"/>
        <v>44824.25</v>
      </c>
      <c r="AT672" s="11" t="s">
        <v>135</v>
      </c>
      <c r="AU672" s="9">
        <v>3.1930000000000001</v>
      </c>
      <c r="AV672" s="14" t="s">
        <v>126</v>
      </c>
      <c r="AW672" s="15" t="s">
        <v>854</v>
      </c>
      <c r="AX672" s="16" t="s">
        <v>2254</v>
      </c>
      <c r="AY672" s="14" t="s">
        <v>1268</v>
      </c>
      <c r="AZ672" s="11" t="s">
        <v>145</v>
      </c>
      <c r="BA672" s="17" t="str">
        <f t="shared" si="159"/>
        <v>07043010110552678250</v>
      </c>
      <c r="BB672" s="26">
        <f t="shared" si="162"/>
        <v>20</v>
      </c>
      <c r="BC672" s="19"/>
      <c r="BD672" s="20"/>
      <c r="BF672" s="5"/>
      <c r="BG672" s="27">
        <v>28404965</v>
      </c>
      <c r="BH672" s="27">
        <v>25197386</v>
      </c>
      <c r="BI672" s="27"/>
      <c r="BJ672" t="s">
        <v>477</v>
      </c>
      <c r="BK672" s="11" t="str">
        <f t="shared" si="163"/>
        <v>B-</v>
      </c>
      <c r="BL672" s="11"/>
    </row>
    <row r="673" spans="1:64" x14ac:dyDescent="0.25">
      <c r="A673" s="3" t="s">
        <v>74</v>
      </c>
      <c r="B673" s="4">
        <v>673</v>
      </c>
      <c r="C673" s="3" t="s">
        <v>87</v>
      </c>
      <c r="D673" s="3" t="s">
        <v>7823</v>
      </c>
      <c r="E673" s="3" t="s">
        <v>7499</v>
      </c>
      <c r="F673" s="3"/>
      <c r="G673" s="3"/>
      <c r="H673" s="74"/>
      <c r="I673" s="3"/>
      <c r="J673" s="3" t="s">
        <v>228</v>
      </c>
      <c r="K673" s="3" t="s">
        <v>76</v>
      </c>
      <c r="L673" s="3" t="s">
        <v>77</v>
      </c>
      <c r="M673" s="3" t="s">
        <v>158</v>
      </c>
      <c r="N673" s="5">
        <v>44461</v>
      </c>
      <c r="O673" t="str">
        <f t="shared" ca="1" si="164"/>
        <v/>
      </c>
      <c r="P673" s="3" t="str">
        <f t="shared" ca="1" si="160"/>
        <v/>
      </c>
      <c r="Q673" s="5">
        <v>44596</v>
      </c>
      <c r="R673" s="3" t="s">
        <v>133</v>
      </c>
      <c r="S673" s="3"/>
      <c r="T673" s="6" t="s">
        <v>317</v>
      </c>
      <c r="U673" s="3" t="str">
        <f t="shared" si="151"/>
        <v>Contractuel</v>
      </c>
      <c r="V673" s="5"/>
      <c r="W673" s="5"/>
      <c r="X673" s="5">
        <v>44470</v>
      </c>
      <c r="Y673" s="5">
        <v>44754</v>
      </c>
      <c r="Z673" s="5"/>
      <c r="AA673" s="3">
        <f t="shared" si="152"/>
        <v>9</v>
      </c>
      <c r="AB673" s="3">
        <f t="shared" si="153"/>
        <v>2021</v>
      </c>
      <c r="AC673" s="3">
        <f t="shared" si="154"/>
        <v>2025</v>
      </c>
      <c r="AD673" s="7">
        <f t="shared" ca="1" si="155"/>
        <v>3.0694444444444446</v>
      </c>
      <c r="AE673" s="7" t="str">
        <f t="shared" ca="1" si="161"/>
        <v>&lt; 4</v>
      </c>
      <c r="AF673" s="5">
        <v>35088</v>
      </c>
      <c r="AG673" s="8">
        <f t="shared" ca="1" si="156"/>
        <v>28.75068493150685</v>
      </c>
      <c r="AH673" s="7" t="str">
        <f t="shared" ca="1" si="157"/>
        <v>&gt;25&lt; 35</v>
      </c>
      <c r="AI673" s="9"/>
      <c r="AJ673" s="10"/>
      <c r="AK673" s="9">
        <v>14352145</v>
      </c>
      <c r="AL673" s="5">
        <v>42276</v>
      </c>
      <c r="AM673" s="3" t="s">
        <v>93</v>
      </c>
      <c r="AN673" s="3" t="s">
        <v>94</v>
      </c>
      <c r="AQ673" s="11">
        <v>3</v>
      </c>
      <c r="AR673" s="11">
        <v>1</v>
      </c>
      <c r="AS673" s="12">
        <f t="shared" si="158"/>
        <v>44826.25</v>
      </c>
      <c r="AT673" s="11" t="s">
        <v>135</v>
      </c>
      <c r="AU673" s="9">
        <v>2.1629999999999998</v>
      </c>
      <c r="AV673" s="14" t="s">
        <v>195</v>
      </c>
      <c r="AW673" s="15" t="s">
        <v>169</v>
      </c>
      <c r="AX673" s="16" t="s">
        <v>2255</v>
      </c>
      <c r="AY673" s="14" t="s">
        <v>84</v>
      </c>
      <c r="AZ673" s="11" t="s">
        <v>171</v>
      </c>
      <c r="BA673" s="17" t="str">
        <f t="shared" si="159"/>
        <v>17001000000305037737</v>
      </c>
      <c r="BB673" s="26">
        <f t="shared" si="162"/>
        <v>20</v>
      </c>
      <c r="BC673" s="19" t="s">
        <v>2242</v>
      </c>
      <c r="BD673" s="20" t="s">
        <v>452</v>
      </c>
      <c r="BF673" s="5"/>
      <c r="BG673" s="27">
        <v>50745989</v>
      </c>
      <c r="BH673" s="27">
        <v>50741319</v>
      </c>
      <c r="BI673" s="27"/>
      <c r="BJ673" t="s">
        <v>300</v>
      </c>
      <c r="BK673" s="11" t="str">
        <f t="shared" si="163"/>
        <v>B-</v>
      </c>
      <c r="BL673" s="11"/>
    </row>
    <row r="674" spans="1:64" x14ac:dyDescent="0.25">
      <c r="A674" s="3" t="s">
        <v>74</v>
      </c>
      <c r="B674" s="4">
        <v>674</v>
      </c>
      <c r="C674" s="3" t="s">
        <v>57</v>
      </c>
      <c r="D674" s="3" t="s">
        <v>7325</v>
      </c>
      <c r="E674" s="3" t="s">
        <v>7824</v>
      </c>
      <c r="F674" s="3"/>
      <c r="G674" s="3"/>
      <c r="H674" s="74"/>
      <c r="I674" s="3"/>
      <c r="J674" s="3" t="s">
        <v>228</v>
      </c>
      <c r="K674" s="3" t="s">
        <v>123</v>
      </c>
      <c r="L674" s="3" t="s">
        <v>77</v>
      </c>
      <c r="M674" s="3" t="s">
        <v>132</v>
      </c>
      <c r="N674" s="5">
        <v>44468</v>
      </c>
      <c r="O674" t="str">
        <f t="shared" ca="1" si="164"/>
        <v/>
      </c>
      <c r="P674" s="3">
        <f t="shared" ca="1" si="160"/>
        <v>-931</v>
      </c>
      <c r="Q674" s="5">
        <v>44622</v>
      </c>
      <c r="R674" s="3" t="s">
        <v>2256</v>
      </c>
      <c r="S674" s="3"/>
      <c r="T674" s="6" t="s">
        <v>131</v>
      </c>
      <c r="U674" s="3" t="str">
        <f t="shared" si="151"/>
        <v>Contractuel</v>
      </c>
      <c r="V674" s="5">
        <v>44621</v>
      </c>
      <c r="W674" s="5">
        <v>44651</v>
      </c>
      <c r="X674" s="5"/>
      <c r="Y674" s="5"/>
      <c r="Z674" s="5">
        <v>44468</v>
      </c>
      <c r="AA674" s="3">
        <f t="shared" si="152"/>
        <v>9</v>
      </c>
      <c r="AB674" s="3">
        <f t="shared" si="153"/>
        <v>2021</v>
      </c>
      <c r="AC674" s="3">
        <f t="shared" si="154"/>
        <v>2025</v>
      </c>
      <c r="AD674" s="7">
        <f t="shared" ca="1" si="155"/>
        <v>3.05</v>
      </c>
      <c r="AE674" s="7" t="str">
        <f t="shared" ca="1" si="161"/>
        <v>&lt; 4</v>
      </c>
      <c r="AF674" s="5">
        <v>34955</v>
      </c>
      <c r="AG674" s="8">
        <f t="shared" ca="1" si="156"/>
        <v>29.115068493150684</v>
      </c>
      <c r="AH674" s="7" t="str">
        <f t="shared" ca="1" si="157"/>
        <v>&gt;25&lt; 35</v>
      </c>
      <c r="AI674" s="9"/>
      <c r="AJ674" s="10"/>
      <c r="AK674" s="9" t="s">
        <v>2257</v>
      </c>
      <c r="AL674" s="5">
        <v>43777</v>
      </c>
      <c r="AM674" s="3" t="s">
        <v>64</v>
      </c>
      <c r="AN674" s="3" t="s">
        <v>94</v>
      </c>
      <c r="AQ674" s="11">
        <v>3</v>
      </c>
      <c r="AR674" s="11">
        <v>1</v>
      </c>
      <c r="AS674" s="12">
        <f t="shared" si="158"/>
        <v>44833.25</v>
      </c>
      <c r="AT674" s="11" t="s">
        <v>135</v>
      </c>
      <c r="AU674" s="9">
        <v>3.1930000000000001</v>
      </c>
      <c r="AV674" s="14" t="s">
        <v>195</v>
      </c>
      <c r="AW674" s="15" t="s">
        <v>169</v>
      </c>
      <c r="AX674" s="16" t="s">
        <v>2258</v>
      </c>
      <c r="AY674" s="14" t="s">
        <v>685</v>
      </c>
      <c r="AZ674" s="11" t="s">
        <v>171</v>
      </c>
      <c r="BA674" s="17" t="str">
        <f t="shared" si="159"/>
        <v>17001000000291236965</v>
      </c>
      <c r="BB674" s="26">
        <f t="shared" si="162"/>
        <v>20</v>
      </c>
      <c r="BC674" s="19" t="s">
        <v>2259</v>
      </c>
      <c r="BD674" s="20" t="s">
        <v>452</v>
      </c>
      <c r="BF674" s="5"/>
      <c r="BG674" s="27">
        <v>54995300</v>
      </c>
      <c r="BH674" s="27">
        <v>23231431</v>
      </c>
      <c r="BI674" s="27"/>
      <c r="BJ674" t="s">
        <v>1425</v>
      </c>
      <c r="BK674" s="11" t="str">
        <f t="shared" si="163"/>
        <v>B-</v>
      </c>
      <c r="BL674" s="11"/>
    </row>
    <row r="675" spans="1:64" x14ac:dyDescent="0.25">
      <c r="A675" s="3" t="s">
        <v>74</v>
      </c>
      <c r="B675" s="4">
        <v>675</v>
      </c>
      <c r="C675" s="3" t="s">
        <v>57</v>
      </c>
      <c r="D675" s="3" t="s">
        <v>7341</v>
      </c>
      <c r="E675" s="3" t="s">
        <v>7453</v>
      </c>
      <c r="F675" s="3"/>
      <c r="G675" s="3"/>
      <c r="H675" s="74"/>
      <c r="I675" s="3"/>
      <c r="J675" s="3"/>
      <c r="K675" s="3" t="s">
        <v>76</v>
      </c>
      <c r="L675" s="3" t="s">
        <v>77</v>
      </c>
      <c r="M675" s="3" t="s">
        <v>1223</v>
      </c>
      <c r="N675" s="5">
        <v>44466</v>
      </c>
      <c r="P675" s="3">
        <f t="shared" ca="1" si="160"/>
        <v>-990</v>
      </c>
      <c r="Q675" s="5">
        <v>44586</v>
      </c>
      <c r="R675" s="3" t="s">
        <v>133</v>
      </c>
      <c r="S675" s="3"/>
      <c r="T675" s="6" t="s">
        <v>131</v>
      </c>
      <c r="U675" s="3" t="str">
        <f t="shared" si="151"/>
        <v>Contractuel</v>
      </c>
      <c r="V675" s="5">
        <v>44501</v>
      </c>
      <c r="W675" s="5">
        <v>44592</v>
      </c>
      <c r="X675" s="5"/>
      <c r="Y675" s="5"/>
      <c r="Z675" s="5">
        <v>44466</v>
      </c>
      <c r="AA675" s="3">
        <f t="shared" si="152"/>
        <v>9</v>
      </c>
      <c r="AB675" s="3">
        <f t="shared" si="153"/>
        <v>2021</v>
      </c>
      <c r="AC675" s="3">
        <f t="shared" si="154"/>
        <v>2025</v>
      </c>
      <c r="AD675" s="7">
        <f t="shared" ca="1" si="155"/>
        <v>3.0555555555555554</v>
      </c>
      <c r="AE675" s="7" t="str">
        <f t="shared" ca="1" si="161"/>
        <v>&lt; 4</v>
      </c>
      <c r="AF675" s="5">
        <v>35467</v>
      </c>
      <c r="AG675" s="8">
        <f t="shared" ca="1" si="156"/>
        <v>27.712328767123289</v>
      </c>
      <c r="AH675" s="7" t="str">
        <f t="shared" ca="1" si="157"/>
        <v>&gt;25&lt; 35</v>
      </c>
      <c r="AI675" s="9"/>
      <c r="AJ675" s="10"/>
      <c r="AK675" s="9">
        <v>14350215</v>
      </c>
      <c r="AL675" s="5">
        <v>42075</v>
      </c>
      <c r="AM675" s="3" t="s">
        <v>64</v>
      </c>
      <c r="AN675" s="3" t="s">
        <v>94</v>
      </c>
      <c r="AQ675" s="11">
        <v>3</v>
      </c>
      <c r="AR675" s="11">
        <v>1</v>
      </c>
      <c r="AS675" s="12">
        <f t="shared" si="158"/>
        <v>44831.25</v>
      </c>
      <c r="AT675" s="11" t="s">
        <v>135</v>
      </c>
      <c r="AU675" s="9">
        <v>2.8490000000000002</v>
      </c>
      <c r="AV675" s="14" t="s">
        <v>126</v>
      </c>
      <c r="AW675" s="15" t="s">
        <v>636</v>
      </c>
      <c r="AX675" s="16" t="s">
        <v>2260</v>
      </c>
      <c r="AY675" s="14" t="s">
        <v>1268</v>
      </c>
      <c r="AZ675" s="11" t="s">
        <v>145</v>
      </c>
      <c r="BA675" s="17" t="str">
        <f t="shared" si="159"/>
        <v>07008002212168495550</v>
      </c>
      <c r="BB675" s="26">
        <f t="shared" si="162"/>
        <v>20</v>
      </c>
      <c r="BC675" s="19" t="s">
        <v>1318</v>
      </c>
      <c r="BD675" s="20" t="s">
        <v>277</v>
      </c>
      <c r="BF675" s="5"/>
      <c r="BG675" s="27">
        <v>52953392</v>
      </c>
      <c r="BH675" s="27">
        <v>52188581</v>
      </c>
      <c r="BI675" s="27"/>
      <c r="BJ675" t="s">
        <v>896</v>
      </c>
      <c r="BK675" s="11" t="str">
        <f t="shared" si="163"/>
        <v>-</v>
      </c>
      <c r="BL675" s="11"/>
    </row>
    <row r="676" spans="1:64" x14ac:dyDescent="0.25">
      <c r="A676" s="3" t="s">
        <v>74</v>
      </c>
      <c r="B676" s="4">
        <v>676</v>
      </c>
      <c r="C676" s="3" t="s">
        <v>57</v>
      </c>
      <c r="D676" s="3" t="s">
        <v>7825</v>
      </c>
      <c r="E676" s="3" t="s">
        <v>7826</v>
      </c>
      <c r="F676" s="3"/>
      <c r="G676" s="3"/>
      <c r="H676" s="74"/>
      <c r="I676" s="3"/>
      <c r="J676" s="3" t="s">
        <v>228</v>
      </c>
      <c r="K676" s="3" t="s">
        <v>123</v>
      </c>
      <c r="L676" s="3" t="s">
        <v>77</v>
      </c>
      <c r="M676" s="3" t="s">
        <v>132</v>
      </c>
      <c r="N676" s="5">
        <v>44466</v>
      </c>
      <c r="P676" s="3">
        <f t="shared" ca="1" si="160"/>
        <v>-1021</v>
      </c>
      <c r="Q676" s="5">
        <v>44538</v>
      </c>
      <c r="R676" s="3" t="s">
        <v>133</v>
      </c>
      <c r="S676" s="3"/>
      <c r="T676" s="6" t="s">
        <v>131</v>
      </c>
      <c r="U676" s="3" t="str">
        <f t="shared" si="151"/>
        <v>Contractuel</v>
      </c>
      <c r="V676" s="5">
        <v>44501</v>
      </c>
      <c r="W676" s="5">
        <v>44561</v>
      </c>
      <c r="X676" s="5"/>
      <c r="Y676" s="5"/>
      <c r="Z676" s="5">
        <v>44466</v>
      </c>
      <c r="AA676" s="3">
        <f t="shared" si="152"/>
        <v>9</v>
      </c>
      <c r="AB676" s="3">
        <f t="shared" si="153"/>
        <v>2021</v>
      </c>
      <c r="AC676" s="3">
        <f t="shared" si="154"/>
        <v>2025</v>
      </c>
      <c r="AD676" s="7">
        <f t="shared" ca="1" si="155"/>
        <v>3.0555555555555554</v>
      </c>
      <c r="AE676" s="7" t="str">
        <f t="shared" ca="1" si="161"/>
        <v>&lt; 4</v>
      </c>
      <c r="AF676" s="5">
        <v>37124</v>
      </c>
      <c r="AG676" s="8">
        <f t="shared" ca="1" si="156"/>
        <v>23.172602739726027</v>
      </c>
      <c r="AH676" s="7" t="str">
        <f t="shared" ca="1" si="157"/>
        <v>&lt; 25</v>
      </c>
      <c r="AI676" s="9"/>
      <c r="AJ676" s="10"/>
      <c r="AK676" s="9" t="s">
        <v>2261</v>
      </c>
      <c r="AL676" s="5">
        <v>43174</v>
      </c>
      <c r="AM676" s="3" t="s">
        <v>64</v>
      </c>
      <c r="AN676" s="3" t="s">
        <v>94</v>
      </c>
      <c r="AQ676" s="11">
        <v>3</v>
      </c>
      <c r="AR676" s="11">
        <v>1</v>
      </c>
      <c r="AS676" s="12">
        <f t="shared" si="158"/>
        <v>44831.25</v>
      </c>
      <c r="AT676" s="11" t="s">
        <v>135</v>
      </c>
      <c r="AU676" s="9">
        <v>3.1930000000000001</v>
      </c>
      <c r="AV676" s="14" t="s">
        <v>195</v>
      </c>
      <c r="AW676" s="15" t="s">
        <v>169</v>
      </c>
      <c r="AX676" s="16" t="s">
        <v>2262</v>
      </c>
      <c r="AY676" s="14">
        <v>48</v>
      </c>
      <c r="AZ676" s="11" t="s">
        <v>171</v>
      </c>
      <c r="BA676" s="17" t="str">
        <f t="shared" si="159"/>
        <v>17001000000266874348</v>
      </c>
      <c r="BB676" s="26">
        <f t="shared" si="162"/>
        <v>20</v>
      </c>
      <c r="BC676" s="19" t="s">
        <v>2263</v>
      </c>
      <c r="BD676" s="20" t="s">
        <v>73</v>
      </c>
      <c r="BF676" s="5"/>
      <c r="BG676" s="27">
        <v>27904361</v>
      </c>
      <c r="BH676" s="27">
        <v>27183686</v>
      </c>
      <c r="BI676" s="27"/>
      <c r="BJ676" t="s">
        <v>347</v>
      </c>
      <c r="BK676" s="11" t="str">
        <f t="shared" si="163"/>
        <v>B-</v>
      </c>
      <c r="BL676" s="11"/>
    </row>
    <row r="677" spans="1:64" x14ac:dyDescent="0.25">
      <c r="A677" s="3" t="s">
        <v>74</v>
      </c>
      <c r="B677" s="4">
        <v>677</v>
      </c>
      <c r="C677" s="3" t="s">
        <v>87</v>
      </c>
      <c r="D677" s="3" t="s">
        <v>7192</v>
      </c>
      <c r="E677" s="3" t="s">
        <v>7672</v>
      </c>
      <c r="F677" s="3"/>
      <c r="G677" s="3"/>
      <c r="H677" s="74"/>
      <c r="I677" s="3"/>
      <c r="J677" s="3" t="s">
        <v>157</v>
      </c>
      <c r="K677" s="3" t="s">
        <v>76</v>
      </c>
      <c r="L677" s="3" t="s">
        <v>77</v>
      </c>
      <c r="M677" s="3" t="s">
        <v>426</v>
      </c>
      <c r="N677" s="5">
        <v>44470</v>
      </c>
      <c r="O677" t="str">
        <f ca="1">IF(AD677&gt;=4,IF(T677="CDD","OK",""),"")</f>
        <v/>
      </c>
      <c r="P677" s="3" t="str">
        <f t="shared" ca="1" si="160"/>
        <v/>
      </c>
      <c r="Q677" s="5">
        <v>44690</v>
      </c>
      <c r="R677" s="3" t="s">
        <v>2256</v>
      </c>
      <c r="S677" s="3"/>
      <c r="T677" s="6" t="s">
        <v>317</v>
      </c>
      <c r="U677" s="3" t="str">
        <f t="shared" si="151"/>
        <v>Contractuel</v>
      </c>
      <c r="V677" s="5"/>
      <c r="W677" s="5"/>
      <c r="X677" s="5">
        <v>44470</v>
      </c>
      <c r="Y677" s="5">
        <v>44835</v>
      </c>
      <c r="Z677" s="5"/>
      <c r="AA677" s="3">
        <f t="shared" si="152"/>
        <v>10</v>
      </c>
      <c r="AB677" s="3">
        <f t="shared" si="153"/>
        <v>2021</v>
      </c>
      <c r="AC677" s="3">
        <f t="shared" si="154"/>
        <v>2025</v>
      </c>
      <c r="AD677" s="7">
        <f t="shared" ca="1" si="155"/>
        <v>3.0444444444444443</v>
      </c>
      <c r="AE677" s="7" t="str">
        <f t="shared" ca="1" si="161"/>
        <v>&lt; 4</v>
      </c>
      <c r="AF677" s="5">
        <v>35717</v>
      </c>
      <c r="AG677" s="8">
        <f t="shared" ca="1" si="156"/>
        <v>27.027397260273972</v>
      </c>
      <c r="AH677" s="7" t="str">
        <f t="shared" ca="1" si="157"/>
        <v>&gt;25&lt; 35</v>
      </c>
      <c r="AI677" s="9"/>
      <c r="AJ677" s="10"/>
      <c r="AK677" s="9">
        <v>13017606</v>
      </c>
      <c r="AL677" s="5">
        <v>42572</v>
      </c>
      <c r="AM677" s="3" t="s">
        <v>93</v>
      </c>
      <c r="AN677" s="3" t="s">
        <v>94</v>
      </c>
      <c r="AQ677" s="11">
        <v>3</v>
      </c>
      <c r="AR677" s="11">
        <v>1</v>
      </c>
      <c r="AS677" s="12">
        <f t="shared" si="158"/>
        <v>44835.25</v>
      </c>
      <c r="AT677" s="11" t="s">
        <v>135</v>
      </c>
      <c r="AU677" s="9">
        <v>2.1629999999999998</v>
      </c>
      <c r="AV677" s="14" t="s">
        <v>126</v>
      </c>
      <c r="AW677" s="15" t="s">
        <v>275</v>
      </c>
      <c r="AX677" s="16" t="s">
        <v>2264</v>
      </c>
      <c r="AY677" s="14" t="s">
        <v>965</v>
      </c>
      <c r="AZ677" s="11" t="s">
        <v>145</v>
      </c>
      <c r="BA677" s="17" t="str">
        <f t="shared" si="159"/>
        <v>07080013810554325497</v>
      </c>
      <c r="BB677" s="26">
        <f t="shared" si="162"/>
        <v>20</v>
      </c>
      <c r="BC677" s="19" t="s">
        <v>2265</v>
      </c>
      <c r="BD677" s="20" t="s">
        <v>100</v>
      </c>
      <c r="BF677" s="5"/>
      <c r="BG677" s="27">
        <v>52641931</v>
      </c>
      <c r="BH677" s="27">
        <v>54852927</v>
      </c>
      <c r="BI677" s="27"/>
      <c r="BJ677" t="s">
        <v>199</v>
      </c>
      <c r="BK677" s="11" t="str">
        <f t="shared" si="163"/>
        <v>A-</v>
      </c>
      <c r="BL677" s="11"/>
    </row>
    <row r="678" spans="1:64" x14ac:dyDescent="0.25">
      <c r="A678" s="3" t="s">
        <v>56</v>
      </c>
      <c r="B678" s="4">
        <v>678</v>
      </c>
      <c r="C678" s="3" t="s">
        <v>87</v>
      </c>
      <c r="D678" s="3" t="s">
        <v>7827</v>
      </c>
      <c r="E678" s="3" t="s">
        <v>7438</v>
      </c>
      <c r="F678" s="3"/>
      <c r="G678" s="3"/>
      <c r="H678" s="74"/>
      <c r="I678" s="3" t="s">
        <v>227</v>
      </c>
      <c r="J678" s="3" t="s">
        <v>228</v>
      </c>
      <c r="K678" s="3" t="s">
        <v>76</v>
      </c>
      <c r="L678" s="3" t="s">
        <v>77</v>
      </c>
      <c r="M678" s="3" t="s">
        <v>426</v>
      </c>
      <c r="N678" s="5">
        <v>44471</v>
      </c>
      <c r="O678" t="str">
        <f ca="1">IF(AD678&gt;=4,IF(T678="CDD","OK",""),"")</f>
        <v/>
      </c>
      <c r="P678" s="3">
        <f t="shared" ca="1" si="160"/>
        <v>-47</v>
      </c>
      <c r="Q678" s="5"/>
      <c r="R678" s="3"/>
      <c r="S678" s="3"/>
      <c r="T678" s="6" t="s">
        <v>131</v>
      </c>
      <c r="U678" s="3" t="str">
        <f t="shared" si="151"/>
        <v>Contractuel</v>
      </c>
      <c r="V678" s="5">
        <v>45444</v>
      </c>
      <c r="W678" s="5">
        <v>45535</v>
      </c>
      <c r="X678" s="5">
        <v>44470</v>
      </c>
      <c r="Y678" s="5">
        <v>44807</v>
      </c>
      <c r="Z678" s="5">
        <v>44808</v>
      </c>
      <c r="AA678" s="3">
        <f t="shared" si="152"/>
        <v>10</v>
      </c>
      <c r="AB678" s="3">
        <f t="shared" si="153"/>
        <v>2021</v>
      </c>
      <c r="AC678" s="3">
        <f t="shared" si="154"/>
        <v>2025</v>
      </c>
      <c r="AD678" s="7">
        <f t="shared" ca="1" si="155"/>
        <v>3.0416666666666665</v>
      </c>
      <c r="AE678" s="7" t="str">
        <f t="shared" ca="1" si="161"/>
        <v>&lt; 4</v>
      </c>
      <c r="AF678" s="5">
        <v>35998</v>
      </c>
      <c r="AG678" s="8">
        <f t="shared" ca="1" si="156"/>
        <v>26.257534246575343</v>
      </c>
      <c r="AH678" s="7" t="str">
        <f t="shared" ca="1" si="157"/>
        <v>&gt;25&lt; 35</v>
      </c>
      <c r="AI678" s="9">
        <v>17592120</v>
      </c>
      <c r="AJ678" s="10" t="s">
        <v>159</v>
      </c>
      <c r="AK678" s="9" t="s">
        <v>2266</v>
      </c>
      <c r="AL678" s="5">
        <v>42605</v>
      </c>
      <c r="AM678" s="3" t="s">
        <v>93</v>
      </c>
      <c r="AN678" s="3" t="s">
        <v>94</v>
      </c>
      <c r="AQ678">
        <v>3</v>
      </c>
      <c r="AR678" s="11">
        <v>3</v>
      </c>
      <c r="AS678" s="12">
        <f t="shared" si="158"/>
        <v>45566.75</v>
      </c>
      <c r="AT678" s="11" t="s">
        <v>135</v>
      </c>
      <c r="AU678" s="9">
        <v>3.3159999999999998</v>
      </c>
      <c r="AV678" s="14" t="s">
        <v>195</v>
      </c>
      <c r="AW678" s="15" t="s">
        <v>169</v>
      </c>
      <c r="AX678" s="16" t="s">
        <v>2267</v>
      </c>
      <c r="AY678" s="14" t="s">
        <v>84</v>
      </c>
      <c r="AZ678" s="11" t="s">
        <v>171</v>
      </c>
      <c r="BA678" s="17" t="str">
        <f t="shared" si="159"/>
        <v>17001000000305396637</v>
      </c>
      <c r="BB678" s="26">
        <f t="shared" si="162"/>
        <v>20</v>
      </c>
      <c r="BC678" s="19" t="s">
        <v>2268</v>
      </c>
      <c r="BD678" s="20" t="s">
        <v>277</v>
      </c>
      <c r="BF678" s="5"/>
      <c r="BG678" s="27">
        <v>55319563</v>
      </c>
      <c r="BH678" s="27">
        <v>27449983</v>
      </c>
      <c r="BI678" s="27"/>
      <c r="BJ678" t="s">
        <v>877</v>
      </c>
      <c r="BK678" s="11" t="str">
        <f t="shared" si="163"/>
        <v>B-</v>
      </c>
      <c r="BL678" s="11" t="s">
        <v>235</v>
      </c>
    </row>
    <row r="679" spans="1:64" x14ac:dyDescent="0.25">
      <c r="A679" s="3" t="s">
        <v>74</v>
      </c>
      <c r="B679" s="4">
        <v>679</v>
      </c>
      <c r="C679" s="3" t="s">
        <v>140</v>
      </c>
      <c r="D679" s="3" t="s">
        <v>7476</v>
      </c>
      <c r="E679" s="3" t="s">
        <v>7477</v>
      </c>
      <c r="F679" s="3"/>
      <c r="G679" s="3"/>
      <c r="H679" s="74"/>
      <c r="I679" s="3" t="s">
        <v>515</v>
      </c>
      <c r="J679" s="3" t="s">
        <v>228</v>
      </c>
      <c r="K679" s="3" t="s">
        <v>123</v>
      </c>
      <c r="L679" s="3" t="s">
        <v>77</v>
      </c>
      <c r="M679" s="3" t="s">
        <v>158</v>
      </c>
      <c r="N679" s="5">
        <v>44475</v>
      </c>
      <c r="O679" t="str">
        <f ca="1">IF(AD679&gt;=4,IF(T679="CDD","OK",""),"")</f>
        <v/>
      </c>
      <c r="P679" s="3">
        <f t="shared" ca="1" si="160"/>
        <v>-475</v>
      </c>
      <c r="Q679" s="5">
        <v>45107</v>
      </c>
      <c r="R679" s="3" t="s">
        <v>236</v>
      </c>
      <c r="S679" s="3"/>
      <c r="T679" s="6" t="s">
        <v>131</v>
      </c>
      <c r="U679" s="3" t="str">
        <f t="shared" si="151"/>
        <v>Contractuel</v>
      </c>
      <c r="V679" s="5">
        <v>45047</v>
      </c>
      <c r="W679" s="5">
        <v>45107</v>
      </c>
      <c r="X679" s="5"/>
      <c r="Y679" s="5"/>
      <c r="Z679" s="5">
        <v>43871</v>
      </c>
      <c r="AA679" s="3">
        <f t="shared" si="152"/>
        <v>10</v>
      </c>
      <c r="AB679" s="3">
        <f t="shared" si="153"/>
        <v>2021</v>
      </c>
      <c r="AC679" s="3">
        <f t="shared" si="154"/>
        <v>2025</v>
      </c>
      <c r="AD679" s="7">
        <f t="shared" ca="1" si="155"/>
        <v>3.0305555555555554</v>
      </c>
      <c r="AE679" s="7" t="str">
        <f t="shared" ca="1" si="161"/>
        <v>&lt; 4</v>
      </c>
      <c r="AF679" s="5">
        <v>32187</v>
      </c>
      <c r="AG679" s="8">
        <f t="shared" ca="1" si="156"/>
        <v>36.698630136986303</v>
      </c>
      <c r="AH679" s="7" t="str">
        <f t="shared" ca="1" si="157"/>
        <v>&gt;35&lt; 45</v>
      </c>
      <c r="AI679" s="9">
        <v>16281990</v>
      </c>
      <c r="AJ679" s="37" t="s">
        <v>179</v>
      </c>
      <c r="AK679" s="9" t="s">
        <v>918</v>
      </c>
      <c r="AL679" s="5">
        <v>38411</v>
      </c>
      <c r="AM679" s="3" t="s">
        <v>93</v>
      </c>
      <c r="AN679" s="3" t="s">
        <v>65</v>
      </c>
      <c r="AO679">
        <v>1</v>
      </c>
      <c r="AQ679" s="11">
        <v>3</v>
      </c>
      <c r="AR679" s="11">
        <v>2</v>
      </c>
      <c r="AS679" s="12">
        <f t="shared" si="158"/>
        <v>45205.5</v>
      </c>
      <c r="AT679" s="11" t="s">
        <v>135</v>
      </c>
      <c r="AU679" s="9">
        <v>3.3159999999999998</v>
      </c>
      <c r="AV679" s="14" t="s">
        <v>195</v>
      </c>
      <c r="AW679" s="15" t="s">
        <v>169</v>
      </c>
      <c r="AX679" s="16" t="s">
        <v>919</v>
      </c>
      <c r="AY679" s="14" t="s">
        <v>496</v>
      </c>
      <c r="AZ679" s="11" t="s">
        <v>171</v>
      </c>
      <c r="BA679" s="17" t="str">
        <f t="shared" si="159"/>
        <v>17001000000290927244</v>
      </c>
      <c r="BB679" s="26">
        <f t="shared" si="162"/>
        <v>20</v>
      </c>
      <c r="BC679" s="19" t="s">
        <v>920</v>
      </c>
      <c r="BD679" s="20" t="s">
        <v>452</v>
      </c>
      <c r="BE679">
        <v>2021</v>
      </c>
      <c r="BF679" s="5"/>
      <c r="BG679" s="27">
        <v>20886121</v>
      </c>
      <c r="BH679" s="27"/>
      <c r="BI679" s="27"/>
      <c r="BJ679" t="s">
        <v>300</v>
      </c>
      <c r="BK679" s="11" t="str">
        <f t="shared" si="163"/>
        <v>B-</v>
      </c>
      <c r="BL679" s="11"/>
    </row>
    <row r="680" spans="1:64" x14ac:dyDescent="0.25">
      <c r="A680" s="3" t="s">
        <v>74</v>
      </c>
      <c r="B680" s="4">
        <v>680</v>
      </c>
      <c r="C680" s="3" t="s">
        <v>57</v>
      </c>
      <c r="D680" s="3" t="s">
        <v>7828</v>
      </c>
      <c r="E680" s="3" t="s">
        <v>7626</v>
      </c>
      <c r="F680" s="3"/>
      <c r="G680" s="3"/>
      <c r="H680" s="74"/>
      <c r="I680" s="3"/>
      <c r="J680" s="3"/>
      <c r="K680" s="3" t="s">
        <v>59</v>
      </c>
      <c r="L680" s="3" t="s">
        <v>89</v>
      </c>
      <c r="M680" s="3" t="s">
        <v>2114</v>
      </c>
      <c r="N680" s="5">
        <v>44480</v>
      </c>
      <c r="P680" s="3" t="str">
        <f t="shared" ca="1" si="160"/>
        <v/>
      </c>
      <c r="Q680" s="5">
        <v>44816</v>
      </c>
      <c r="R680" s="3" t="s">
        <v>78</v>
      </c>
      <c r="S680" s="3"/>
      <c r="T680" s="6" t="s">
        <v>61</v>
      </c>
      <c r="U680" s="3" t="str">
        <f t="shared" si="151"/>
        <v>Titulaire</v>
      </c>
      <c r="V680" s="5"/>
      <c r="W680" s="5"/>
      <c r="X680" s="5"/>
      <c r="Y680" s="5"/>
      <c r="Z680" s="5">
        <v>44480</v>
      </c>
      <c r="AA680" s="3">
        <f t="shared" si="152"/>
        <v>10</v>
      </c>
      <c r="AB680" s="3">
        <f t="shared" si="153"/>
        <v>2021</v>
      </c>
      <c r="AC680" s="3">
        <f t="shared" si="154"/>
        <v>2025</v>
      </c>
      <c r="AD680" s="7">
        <f t="shared" ca="1" si="155"/>
        <v>3.0166666666666666</v>
      </c>
      <c r="AE680" s="7" t="str">
        <f t="shared" ca="1" si="161"/>
        <v>&lt; 4</v>
      </c>
      <c r="AF680" s="5">
        <v>30906</v>
      </c>
      <c r="AG680" s="8">
        <f t="shared" ca="1" si="156"/>
        <v>40.208219178082189</v>
      </c>
      <c r="AH680" s="7" t="str">
        <f t="shared" ca="1" si="157"/>
        <v>&gt;35&lt; 45</v>
      </c>
      <c r="AI680" s="9">
        <v>12862465</v>
      </c>
      <c r="AJ680" s="10" t="s">
        <v>126</v>
      </c>
      <c r="AK680" s="9" t="s">
        <v>2269</v>
      </c>
      <c r="AL680" s="5">
        <v>40450</v>
      </c>
      <c r="AM680" s="3" t="s">
        <v>64</v>
      </c>
      <c r="AN680" s="3" t="s">
        <v>65</v>
      </c>
      <c r="AO680">
        <v>3</v>
      </c>
      <c r="AQ680" s="11"/>
      <c r="AR680" s="11">
        <v>1</v>
      </c>
      <c r="AS680" s="12">
        <f t="shared" si="158"/>
        <v>44845.25</v>
      </c>
      <c r="AT680" s="11" t="s">
        <v>66</v>
      </c>
      <c r="AU680" s="9"/>
      <c r="AV680" s="14" t="s">
        <v>195</v>
      </c>
      <c r="AW680" s="15" t="s">
        <v>169</v>
      </c>
      <c r="AX680" s="16" t="s">
        <v>2270</v>
      </c>
      <c r="AY680" s="14" t="s">
        <v>685</v>
      </c>
      <c r="AZ680" s="11" t="s">
        <v>171</v>
      </c>
      <c r="BA680" s="17" t="str">
        <f t="shared" si="159"/>
        <v>17001000000105889365</v>
      </c>
      <c r="BB680" s="26">
        <f t="shared" si="162"/>
        <v>20</v>
      </c>
      <c r="BC680" s="19" t="s">
        <v>2271</v>
      </c>
      <c r="BD680" s="20" t="s">
        <v>343</v>
      </c>
      <c r="BE680">
        <v>2063</v>
      </c>
      <c r="BF680" s="5"/>
      <c r="BG680" s="27">
        <v>94360316</v>
      </c>
      <c r="BH680" s="27"/>
      <c r="BI680" s="27">
        <v>98137100</v>
      </c>
      <c r="BK680" s="11" t="str">
        <f t="shared" si="163"/>
        <v>CADRE</v>
      </c>
      <c r="BL680" s="11"/>
    </row>
    <row r="681" spans="1:64" x14ac:dyDescent="0.25">
      <c r="A681" s="3" t="s">
        <v>56</v>
      </c>
      <c r="B681" s="4">
        <v>681</v>
      </c>
      <c r="C681" s="3" t="s">
        <v>57</v>
      </c>
      <c r="D681" s="3" t="s">
        <v>7829</v>
      </c>
      <c r="E681" s="3" t="s">
        <v>7830</v>
      </c>
      <c r="F681" s="3"/>
      <c r="G681" s="3"/>
      <c r="H681" s="74"/>
      <c r="I681" s="3"/>
      <c r="J681" s="3" t="s">
        <v>228</v>
      </c>
      <c r="K681" s="3" t="s">
        <v>59</v>
      </c>
      <c r="L681" s="3" t="s">
        <v>89</v>
      </c>
      <c r="M681" s="3" t="s">
        <v>125</v>
      </c>
      <c r="N681" s="5">
        <v>44488</v>
      </c>
      <c r="P681" s="3" t="str">
        <f t="shared" ca="1" si="160"/>
        <v/>
      </c>
      <c r="Q681" s="5"/>
      <c r="R681" s="3"/>
      <c r="S681" s="3"/>
      <c r="T681" s="6" t="s">
        <v>61</v>
      </c>
      <c r="U681" s="3" t="str">
        <f t="shared" si="151"/>
        <v>Titulaire</v>
      </c>
      <c r="V681" s="5">
        <v>44488</v>
      </c>
      <c r="W681" s="5"/>
      <c r="X681" s="5"/>
      <c r="Y681" s="5"/>
      <c r="Z681" s="5">
        <v>44488</v>
      </c>
      <c r="AA681" s="3">
        <f t="shared" si="152"/>
        <v>10</v>
      </c>
      <c r="AB681" s="3">
        <f t="shared" si="153"/>
        <v>2021</v>
      </c>
      <c r="AC681" s="3">
        <f t="shared" si="154"/>
        <v>2025</v>
      </c>
      <c r="AD681" s="7">
        <f t="shared" ca="1" si="155"/>
        <v>2.9944444444444445</v>
      </c>
      <c r="AE681" s="7" t="str">
        <f t="shared" ca="1" si="161"/>
        <v>&lt; 3</v>
      </c>
      <c r="AF681" s="5">
        <v>27449</v>
      </c>
      <c r="AG681" s="8">
        <f t="shared" ca="1" si="156"/>
        <v>49.679452054794524</v>
      </c>
      <c r="AH681" s="7" t="str">
        <f t="shared" ca="1" si="157"/>
        <v>&gt;45&lt; 55</v>
      </c>
      <c r="AI681" s="9">
        <v>12441600</v>
      </c>
      <c r="AJ681" s="10" t="s">
        <v>102</v>
      </c>
      <c r="AK681" s="9" t="s">
        <v>2272</v>
      </c>
      <c r="AL681" s="5">
        <v>40520</v>
      </c>
      <c r="AM681" s="3" t="s">
        <v>64</v>
      </c>
      <c r="AN681" s="3" t="s">
        <v>65</v>
      </c>
      <c r="AO681">
        <v>2</v>
      </c>
      <c r="AQ681">
        <v>14</v>
      </c>
      <c r="AR681" s="11">
        <v>3</v>
      </c>
      <c r="AS681" s="12">
        <f t="shared" si="158"/>
        <v>45583.75</v>
      </c>
      <c r="AT681" s="11" t="s">
        <v>66</v>
      </c>
      <c r="AU681" s="9">
        <v>2400</v>
      </c>
      <c r="AV681" s="14" t="s">
        <v>150</v>
      </c>
      <c r="AW681" s="15" t="s">
        <v>636</v>
      </c>
      <c r="AX681" s="16" t="s">
        <v>2273</v>
      </c>
      <c r="AY681" s="14" t="s">
        <v>1608</v>
      </c>
      <c r="AZ681" s="11" t="s">
        <v>154</v>
      </c>
      <c r="BA681" s="17" t="str">
        <f t="shared" si="159"/>
        <v>14008008100711681654</v>
      </c>
      <c r="BB681" s="26">
        <f t="shared" si="162"/>
        <v>20</v>
      </c>
      <c r="BC681" s="19" t="s">
        <v>2274</v>
      </c>
      <c r="BD681" s="20" t="s">
        <v>273</v>
      </c>
      <c r="BF681" s="5"/>
      <c r="BG681" s="27">
        <v>58405151</v>
      </c>
      <c r="BH681" s="27"/>
      <c r="BI681" s="27">
        <v>98137114</v>
      </c>
      <c r="BK681" s="11" t="str">
        <f t="shared" si="163"/>
        <v>CADRE</v>
      </c>
      <c r="BL681" s="11"/>
    </row>
    <row r="682" spans="1:64" x14ac:dyDescent="0.25">
      <c r="A682" s="3" t="s">
        <v>74</v>
      </c>
      <c r="B682" s="4">
        <v>682</v>
      </c>
      <c r="C682" s="3" t="s">
        <v>87</v>
      </c>
      <c r="D682" s="3" t="s">
        <v>7453</v>
      </c>
      <c r="E682" s="3" t="s">
        <v>7605</v>
      </c>
      <c r="F682" s="3"/>
      <c r="G682" s="3"/>
      <c r="H682" s="74"/>
      <c r="I682" s="3"/>
      <c r="J682" s="3"/>
      <c r="K682" s="3" t="s">
        <v>59</v>
      </c>
      <c r="L682" s="3" t="s">
        <v>89</v>
      </c>
      <c r="M682" s="3" t="s">
        <v>2275</v>
      </c>
      <c r="N682" s="5">
        <v>44488</v>
      </c>
      <c r="P682" s="3" t="str">
        <f t="shared" ca="1" si="160"/>
        <v/>
      </c>
      <c r="Q682" s="5">
        <v>44559</v>
      </c>
      <c r="R682" s="3" t="s">
        <v>236</v>
      </c>
      <c r="S682" s="3"/>
      <c r="T682" s="6" t="s">
        <v>61</v>
      </c>
      <c r="U682" s="3" t="str">
        <f t="shared" si="151"/>
        <v>Titulaire</v>
      </c>
      <c r="V682" s="5">
        <v>44488</v>
      </c>
      <c r="W682" s="5"/>
      <c r="X682" s="5"/>
      <c r="Y682" s="5"/>
      <c r="Z682" s="5">
        <v>44488</v>
      </c>
      <c r="AA682" s="3">
        <f t="shared" si="152"/>
        <v>10</v>
      </c>
      <c r="AB682" s="3">
        <f t="shared" si="153"/>
        <v>2021</v>
      </c>
      <c r="AC682" s="3">
        <f t="shared" si="154"/>
        <v>2025</v>
      </c>
      <c r="AD682" s="7">
        <f t="shared" ca="1" si="155"/>
        <v>2.9944444444444445</v>
      </c>
      <c r="AE682" s="7" t="str">
        <f t="shared" ca="1" si="161"/>
        <v>&lt; 3</v>
      </c>
      <c r="AF682" s="5">
        <v>31967</v>
      </c>
      <c r="AG682" s="8">
        <f t="shared" ca="1" si="156"/>
        <v>37.301369863013697</v>
      </c>
      <c r="AH682" s="7" t="str">
        <f t="shared" ca="1" si="157"/>
        <v>&gt;35&lt; 45</v>
      </c>
      <c r="AI682" s="9">
        <v>16777959</v>
      </c>
      <c r="AJ682" s="10" t="s">
        <v>102</v>
      </c>
      <c r="AK682" s="9" t="s">
        <v>2276</v>
      </c>
      <c r="AL682" s="5">
        <v>44070</v>
      </c>
      <c r="AM682" s="3" t="s">
        <v>93</v>
      </c>
      <c r="AN682" s="3" t="s">
        <v>94</v>
      </c>
      <c r="AQ682" s="11"/>
      <c r="AR682" s="11">
        <v>1</v>
      </c>
      <c r="AS682" s="12">
        <f t="shared" si="158"/>
        <v>44853.25</v>
      </c>
      <c r="AT682" s="11" t="s">
        <v>66</v>
      </c>
      <c r="AU682" s="9">
        <v>1900</v>
      </c>
      <c r="AV682" s="14" t="s">
        <v>348</v>
      </c>
      <c r="AW682" s="15" t="s">
        <v>2277</v>
      </c>
      <c r="AX682" s="16" t="s">
        <v>2278</v>
      </c>
      <c r="AY682" s="14" t="s">
        <v>105</v>
      </c>
      <c r="AZ682" s="11" t="s">
        <v>352</v>
      </c>
      <c r="BA682" s="17" t="str">
        <f t="shared" si="159"/>
        <v>12041000000224318511</v>
      </c>
      <c r="BB682" s="26">
        <f t="shared" si="162"/>
        <v>20</v>
      </c>
      <c r="BC682" s="19" t="s">
        <v>2279</v>
      </c>
      <c r="BD682" s="20" t="s">
        <v>2280</v>
      </c>
      <c r="BF682" s="5"/>
      <c r="BG682" s="27">
        <v>20036372</v>
      </c>
      <c r="BH682" s="27"/>
      <c r="BI682" s="27">
        <v>98137105</v>
      </c>
      <c r="BK682" s="11" t="str">
        <f t="shared" si="163"/>
        <v>CADRE</v>
      </c>
      <c r="BL682" s="11"/>
    </row>
    <row r="683" spans="1:64" x14ac:dyDescent="0.25">
      <c r="A683" s="3" t="s">
        <v>74</v>
      </c>
      <c r="B683" s="4">
        <v>683</v>
      </c>
      <c r="C683" s="3" t="s">
        <v>57</v>
      </c>
      <c r="D683" s="3" t="s">
        <v>7831</v>
      </c>
      <c r="E683" s="3" t="s">
        <v>7184</v>
      </c>
      <c r="F683" s="3"/>
      <c r="G683" s="3"/>
      <c r="H683" s="74"/>
      <c r="I683" s="3"/>
      <c r="J683" s="3" t="s">
        <v>157</v>
      </c>
      <c r="K683" s="3" t="s">
        <v>59</v>
      </c>
      <c r="L683" s="3" t="s">
        <v>77</v>
      </c>
      <c r="M683" s="3" t="s">
        <v>125</v>
      </c>
      <c r="N683" s="5">
        <v>44501</v>
      </c>
      <c r="P683" s="3" t="str">
        <f t="shared" ca="1" si="160"/>
        <v/>
      </c>
      <c r="Q683" s="5">
        <v>44589</v>
      </c>
      <c r="R683" s="3" t="s">
        <v>2256</v>
      </c>
      <c r="S683" s="3"/>
      <c r="T683" s="6" t="s">
        <v>61</v>
      </c>
      <c r="U683" s="3" t="str">
        <f t="shared" si="151"/>
        <v>Titulaire</v>
      </c>
      <c r="V683" s="5">
        <v>44501</v>
      </c>
      <c r="W683" s="5"/>
      <c r="X683" s="5"/>
      <c r="Y683" s="5"/>
      <c r="Z683" s="5">
        <v>44501</v>
      </c>
      <c r="AA683" s="3">
        <f t="shared" si="152"/>
        <v>11</v>
      </c>
      <c r="AB683" s="3">
        <f t="shared" si="153"/>
        <v>2021</v>
      </c>
      <c r="AC683" s="3">
        <f t="shared" si="154"/>
        <v>2025</v>
      </c>
      <c r="AD683" s="7">
        <f t="shared" ca="1" si="155"/>
        <v>2.9611111111111112</v>
      </c>
      <c r="AE683" s="7" t="str">
        <f t="shared" ca="1" si="161"/>
        <v>&lt; 3</v>
      </c>
      <c r="AF683" s="5">
        <v>34777</v>
      </c>
      <c r="AG683" s="8">
        <f t="shared" ca="1" si="156"/>
        <v>29.602739726027398</v>
      </c>
      <c r="AH683" s="7" t="str">
        <f t="shared" ca="1" si="157"/>
        <v>&gt;25&lt; 35</v>
      </c>
      <c r="AI683" s="9">
        <v>17462212</v>
      </c>
      <c r="AJ683" s="10" t="s">
        <v>126</v>
      </c>
      <c r="AK683" s="9" t="s">
        <v>2281</v>
      </c>
      <c r="AL683" s="5">
        <v>43748</v>
      </c>
      <c r="AM683" s="3" t="s">
        <v>64</v>
      </c>
      <c r="AN683" s="3" t="s">
        <v>94</v>
      </c>
      <c r="AQ683" s="11"/>
      <c r="AR683" s="11">
        <v>1</v>
      </c>
      <c r="AS683" s="12">
        <f t="shared" si="158"/>
        <v>44866.25</v>
      </c>
      <c r="AT683" s="11" t="s">
        <v>66</v>
      </c>
      <c r="AU683" s="9">
        <v>1600</v>
      </c>
      <c r="AV683" s="14" t="s">
        <v>91</v>
      </c>
      <c r="AW683" s="15" t="s">
        <v>2282</v>
      </c>
      <c r="AX683" s="16" t="s">
        <v>2283</v>
      </c>
      <c r="AY683" s="14" t="s">
        <v>500</v>
      </c>
      <c r="AZ683" s="11" t="s">
        <v>191</v>
      </c>
      <c r="BA683" s="17" t="str">
        <f t="shared" si="159"/>
        <v>05502000017500279010</v>
      </c>
      <c r="BB683" s="26">
        <f t="shared" si="162"/>
        <v>20</v>
      </c>
      <c r="BC683" s="19" t="s">
        <v>2284</v>
      </c>
      <c r="BD683" s="20"/>
      <c r="BE683">
        <v>2013</v>
      </c>
      <c r="BF683" s="5"/>
      <c r="BG683" s="27">
        <v>54468901</v>
      </c>
      <c r="BH683" s="27"/>
      <c r="BI683" s="27"/>
      <c r="BJ683" t="s">
        <v>946</v>
      </c>
      <c r="BK683" s="11" t="str">
        <f t="shared" si="163"/>
        <v>CADRE</v>
      </c>
      <c r="BL683" s="11"/>
    </row>
    <row r="684" spans="1:64" x14ac:dyDescent="0.25">
      <c r="A684" s="3" t="s">
        <v>56</v>
      </c>
      <c r="B684" s="4">
        <v>684</v>
      </c>
      <c r="C684" s="3" t="s">
        <v>87</v>
      </c>
      <c r="D684" s="3" t="s">
        <v>7832</v>
      </c>
      <c r="E684" s="3" t="s">
        <v>7308</v>
      </c>
      <c r="F684" s="3"/>
      <c r="G684" s="3"/>
      <c r="H684" s="74"/>
      <c r="I684" s="43" t="s">
        <v>1837</v>
      </c>
      <c r="J684" s="43" t="s">
        <v>157</v>
      </c>
      <c r="K684" s="3" t="s">
        <v>76</v>
      </c>
      <c r="L684" s="3" t="s">
        <v>77</v>
      </c>
      <c r="M684" s="3" t="s">
        <v>158</v>
      </c>
      <c r="N684" s="5">
        <v>44502</v>
      </c>
      <c r="P684" s="3">
        <f t="shared" ca="1" si="160"/>
        <v>-17</v>
      </c>
      <c r="Q684" s="5"/>
      <c r="R684" s="3"/>
      <c r="S684" s="3"/>
      <c r="T684" s="6" t="s">
        <v>131</v>
      </c>
      <c r="U684" s="3" t="str">
        <f t="shared" si="151"/>
        <v>Contractuel</v>
      </c>
      <c r="V684" s="5">
        <v>45505</v>
      </c>
      <c r="W684" s="5">
        <f>VLOOKUP(B684,[1]base!$A:$V,22,0)</f>
        <v>45565</v>
      </c>
      <c r="X684" s="5"/>
      <c r="Y684" s="5"/>
      <c r="Z684" s="5">
        <v>44502</v>
      </c>
      <c r="AA684" s="3">
        <f t="shared" si="152"/>
        <v>11</v>
      </c>
      <c r="AB684" s="3">
        <f t="shared" si="153"/>
        <v>2021</v>
      </c>
      <c r="AC684" s="3">
        <f t="shared" si="154"/>
        <v>2025</v>
      </c>
      <c r="AD684" s="7">
        <f t="shared" ca="1" si="155"/>
        <v>2.9583333333333335</v>
      </c>
      <c r="AE684" s="7" t="str">
        <f t="shared" ca="1" si="161"/>
        <v>&lt; 3</v>
      </c>
      <c r="AF684" s="5">
        <v>36661</v>
      </c>
      <c r="AG684" s="8">
        <f t="shared" ca="1" si="156"/>
        <v>24.44109589041096</v>
      </c>
      <c r="AH684" s="7" t="str">
        <f t="shared" ca="1" si="157"/>
        <v>&lt; 25</v>
      </c>
      <c r="AI684" s="9">
        <v>17134594</v>
      </c>
      <c r="AJ684" s="37" t="s">
        <v>179</v>
      </c>
      <c r="AK684" s="9">
        <v>14500483</v>
      </c>
      <c r="AL684" s="5">
        <v>43286</v>
      </c>
      <c r="AM684" s="3" t="s">
        <v>93</v>
      </c>
      <c r="AN684" s="3" t="s">
        <v>94</v>
      </c>
      <c r="AQ684">
        <v>5</v>
      </c>
      <c r="AR684" s="11">
        <v>3</v>
      </c>
      <c r="AS684" s="12">
        <f t="shared" si="158"/>
        <v>45597.75</v>
      </c>
      <c r="AT684" s="11" t="s">
        <v>135</v>
      </c>
      <c r="AU684" s="9">
        <v>3.3069999999999999</v>
      </c>
      <c r="AV684" s="14" t="s">
        <v>67</v>
      </c>
      <c r="AW684" s="15" t="s">
        <v>1158</v>
      </c>
      <c r="AX684" s="16" t="s">
        <v>2285</v>
      </c>
      <c r="AY684" s="14" t="s">
        <v>326</v>
      </c>
      <c r="AZ684" s="11" t="s">
        <v>71</v>
      </c>
      <c r="BA684" s="17" t="str">
        <f t="shared" si="159"/>
        <v>08034012064002139555</v>
      </c>
      <c r="BB684" s="26">
        <f t="shared" si="162"/>
        <v>20</v>
      </c>
      <c r="BC684" s="19" t="s">
        <v>2286</v>
      </c>
      <c r="BD684" s="20" t="s">
        <v>388</v>
      </c>
      <c r="BE684">
        <v>2061</v>
      </c>
      <c r="BF684" s="5"/>
      <c r="BG684" s="27">
        <v>52257018</v>
      </c>
      <c r="BH684" s="27">
        <v>21748765</v>
      </c>
      <c r="BI684" s="27"/>
      <c r="BJ684" t="s">
        <v>1163</v>
      </c>
      <c r="BK684" s="11" t="str">
        <f t="shared" si="163"/>
        <v>A-</v>
      </c>
      <c r="BL684" s="11" t="s">
        <v>167</v>
      </c>
    </row>
    <row r="685" spans="1:64" x14ac:dyDescent="0.25">
      <c r="A685" s="3" t="s">
        <v>74</v>
      </c>
      <c r="B685" s="4">
        <v>685</v>
      </c>
      <c r="C685" s="3" t="s">
        <v>57</v>
      </c>
      <c r="D685" s="3" t="s">
        <v>7552</v>
      </c>
      <c r="E685" s="3" t="s">
        <v>7714</v>
      </c>
      <c r="F685" s="3"/>
      <c r="G685" s="3"/>
      <c r="H685" s="74"/>
      <c r="I685" s="3"/>
      <c r="J685" s="3" t="s">
        <v>157</v>
      </c>
      <c r="K685" s="3" t="s">
        <v>123</v>
      </c>
      <c r="L685" s="3" t="s">
        <v>77</v>
      </c>
      <c r="M685" s="3" t="s">
        <v>132</v>
      </c>
      <c r="N685" s="5">
        <v>44502</v>
      </c>
      <c r="P685" s="3">
        <f t="shared" ca="1" si="160"/>
        <v>-901</v>
      </c>
      <c r="Q685" s="5">
        <v>44636</v>
      </c>
      <c r="R685" s="3" t="s">
        <v>133</v>
      </c>
      <c r="S685" s="3"/>
      <c r="T685" s="6" t="s">
        <v>131</v>
      </c>
      <c r="U685" s="3" t="str">
        <f t="shared" si="151"/>
        <v>Contractuel</v>
      </c>
      <c r="V685" s="5">
        <v>44621</v>
      </c>
      <c r="W685" s="5">
        <v>44681</v>
      </c>
      <c r="X685" s="5"/>
      <c r="Y685" s="5"/>
      <c r="Z685" s="5">
        <v>44502</v>
      </c>
      <c r="AA685" s="3">
        <f t="shared" si="152"/>
        <v>11</v>
      </c>
      <c r="AB685" s="3">
        <f t="shared" si="153"/>
        <v>2021</v>
      </c>
      <c r="AC685" s="3">
        <f t="shared" si="154"/>
        <v>2025</v>
      </c>
      <c r="AD685" s="7">
        <f t="shared" ca="1" si="155"/>
        <v>2.9583333333333335</v>
      </c>
      <c r="AE685" s="7" t="str">
        <f t="shared" ca="1" si="161"/>
        <v>&lt; 3</v>
      </c>
      <c r="AF685" s="5">
        <v>35570</v>
      </c>
      <c r="AG685" s="8">
        <f t="shared" ca="1" si="156"/>
        <v>27.43013698630137</v>
      </c>
      <c r="AH685" s="7" t="str">
        <f t="shared" ca="1" si="157"/>
        <v>&gt;25&lt; 35</v>
      </c>
      <c r="AI685" s="9">
        <v>17159933</v>
      </c>
      <c r="AJ685" s="10" t="s">
        <v>126</v>
      </c>
      <c r="AK685" s="9" t="s">
        <v>2287</v>
      </c>
      <c r="AL685" s="5">
        <v>41276</v>
      </c>
      <c r="AM685" s="3" t="s">
        <v>64</v>
      </c>
      <c r="AN685" s="3" t="s">
        <v>94</v>
      </c>
      <c r="AQ685" s="11">
        <v>3</v>
      </c>
      <c r="AR685" s="11">
        <v>1</v>
      </c>
      <c r="AS685" s="12">
        <f t="shared" si="158"/>
        <v>44867.25</v>
      </c>
      <c r="AT685" s="11" t="s">
        <v>135</v>
      </c>
      <c r="AU685" s="9">
        <v>3.1930000000000001</v>
      </c>
      <c r="AV685" s="14" t="s">
        <v>126</v>
      </c>
      <c r="AW685" s="15" t="s">
        <v>2288</v>
      </c>
      <c r="AX685" s="16" t="s">
        <v>2289</v>
      </c>
      <c r="AY685" s="14" t="s">
        <v>564</v>
      </c>
      <c r="AZ685" s="11" t="s">
        <v>145</v>
      </c>
      <c r="BA685" s="17" t="str">
        <f t="shared" si="159"/>
        <v>07106003110581461970</v>
      </c>
      <c r="BB685" s="26">
        <f t="shared" si="162"/>
        <v>20</v>
      </c>
      <c r="BC685" s="19" t="s">
        <v>2286</v>
      </c>
      <c r="BD685" s="20" t="s">
        <v>388</v>
      </c>
      <c r="BE685">
        <v>2061</v>
      </c>
      <c r="BF685" s="5"/>
      <c r="BG685" s="27">
        <v>95734689</v>
      </c>
      <c r="BH685" s="27">
        <v>27918964</v>
      </c>
      <c r="BI685" s="27"/>
      <c r="BJ685" t="s">
        <v>1163</v>
      </c>
      <c r="BK685" s="11" t="str">
        <f t="shared" si="163"/>
        <v>A-</v>
      </c>
      <c r="BL685" s="11"/>
    </row>
    <row r="686" spans="1:64" x14ac:dyDescent="0.25">
      <c r="A686" s="3" t="s">
        <v>56</v>
      </c>
      <c r="B686" s="4">
        <v>686</v>
      </c>
      <c r="C686" s="3" t="s">
        <v>87</v>
      </c>
      <c r="D686" s="3" t="s">
        <v>7208</v>
      </c>
      <c r="E686" s="3" t="s">
        <v>7833</v>
      </c>
      <c r="F686" s="3"/>
      <c r="G686" s="3"/>
      <c r="H686" s="74"/>
      <c r="I686" s="3" t="s">
        <v>156</v>
      </c>
      <c r="J686" s="3" t="s">
        <v>157</v>
      </c>
      <c r="K686" s="3" t="s">
        <v>123</v>
      </c>
      <c r="L686" s="3" t="s">
        <v>77</v>
      </c>
      <c r="M686" s="3" t="s">
        <v>158</v>
      </c>
      <c r="N686" s="5">
        <v>44502</v>
      </c>
      <c r="P686" s="3">
        <f t="shared" ca="1" si="160"/>
        <v>-47</v>
      </c>
      <c r="Q686" s="5"/>
      <c r="R686" s="3"/>
      <c r="S686" s="3"/>
      <c r="T686" s="6" t="s">
        <v>131</v>
      </c>
      <c r="U686" s="3" t="str">
        <f t="shared" si="151"/>
        <v>Contractuel</v>
      </c>
      <c r="V686" s="5">
        <v>45444</v>
      </c>
      <c r="W686" s="5">
        <v>45535</v>
      </c>
      <c r="X686" s="5"/>
      <c r="Y686" s="5"/>
      <c r="Z686" s="5">
        <v>44502</v>
      </c>
      <c r="AA686" s="3">
        <f t="shared" si="152"/>
        <v>11</v>
      </c>
      <c r="AB686" s="3">
        <f t="shared" si="153"/>
        <v>2021</v>
      </c>
      <c r="AC686" s="3">
        <f t="shared" si="154"/>
        <v>2025</v>
      </c>
      <c r="AD686" s="7">
        <f t="shared" ca="1" si="155"/>
        <v>2.9583333333333335</v>
      </c>
      <c r="AE686" s="7" t="str">
        <f t="shared" ca="1" si="161"/>
        <v>&lt; 3</v>
      </c>
      <c r="AF686" s="5">
        <v>36607</v>
      </c>
      <c r="AG686" s="8">
        <f t="shared" ca="1" si="156"/>
        <v>24.589041095890412</v>
      </c>
      <c r="AH686" s="7" t="str">
        <f t="shared" ca="1" si="157"/>
        <v>&lt; 25</v>
      </c>
      <c r="AI686" s="9">
        <v>17134850</v>
      </c>
      <c r="AJ686" s="10" t="s">
        <v>141</v>
      </c>
      <c r="AK686" s="9">
        <v>14330174</v>
      </c>
      <c r="AL686" s="5">
        <v>43236</v>
      </c>
      <c r="AM686" s="3" t="s">
        <v>93</v>
      </c>
      <c r="AN686" s="3" t="s">
        <v>94</v>
      </c>
      <c r="AQ686">
        <v>3</v>
      </c>
      <c r="AR686" s="11">
        <v>3</v>
      </c>
      <c r="AS686" s="12">
        <f t="shared" si="158"/>
        <v>45597.75</v>
      </c>
      <c r="AT686" s="11" t="s">
        <v>135</v>
      </c>
      <c r="AU686" s="9">
        <v>3.3069999999999999</v>
      </c>
      <c r="AV686" s="14" t="s">
        <v>67</v>
      </c>
      <c r="AW686" s="15" t="s">
        <v>1158</v>
      </c>
      <c r="AX686" s="16" t="s">
        <v>2290</v>
      </c>
      <c r="AY686" s="14" t="s">
        <v>105</v>
      </c>
      <c r="AZ686" s="11" t="s">
        <v>71</v>
      </c>
      <c r="BA686" s="17" t="str">
        <f t="shared" si="159"/>
        <v>08034012062002625011</v>
      </c>
      <c r="BB686" s="26">
        <f t="shared" si="162"/>
        <v>20</v>
      </c>
      <c r="BC686" s="19" t="s">
        <v>2286</v>
      </c>
      <c r="BD686" s="20" t="s">
        <v>388</v>
      </c>
      <c r="BE686">
        <v>2061</v>
      </c>
      <c r="BF686" s="5"/>
      <c r="BG686" s="27">
        <v>55155806</v>
      </c>
      <c r="BH686" s="27">
        <v>20135205</v>
      </c>
      <c r="BI686" s="27"/>
      <c r="BJ686" t="s">
        <v>1163</v>
      </c>
      <c r="BK686" s="11" t="str">
        <f t="shared" si="163"/>
        <v>A-</v>
      </c>
      <c r="BL686" s="11" t="s">
        <v>245</v>
      </c>
    </row>
    <row r="687" spans="1:64" x14ac:dyDescent="0.25">
      <c r="A687" s="3" t="s">
        <v>56</v>
      </c>
      <c r="B687" s="4">
        <v>687</v>
      </c>
      <c r="C687" s="3" t="s">
        <v>87</v>
      </c>
      <c r="D687" s="3" t="s">
        <v>7552</v>
      </c>
      <c r="E687" s="3" t="s">
        <v>7415</v>
      </c>
      <c r="F687" s="3"/>
      <c r="G687" s="3"/>
      <c r="H687" s="42"/>
      <c r="I687" s="3" t="s">
        <v>1140</v>
      </c>
      <c r="J687" s="3" t="s">
        <v>157</v>
      </c>
      <c r="K687" s="3" t="s">
        <v>123</v>
      </c>
      <c r="L687" s="3" t="s">
        <v>77</v>
      </c>
      <c r="M687" s="3" t="s">
        <v>158</v>
      </c>
      <c r="N687" s="5">
        <v>44502</v>
      </c>
      <c r="P687" s="3">
        <f t="shared" ca="1" si="160"/>
        <v>-47</v>
      </c>
      <c r="Q687" s="5"/>
      <c r="R687" s="3"/>
      <c r="S687" s="3"/>
      <c r="T687" s="6" t="s">
        <v>131</v>
      </c>
      <c r="U687" s="3" t="str">
        <f t="shared" si="151"/>
        <v>Contractuel</v>
      </c>
      <c r="V687" s="5">
        <v>45444</v>
      </c>
      <c r="W687" s="5">
        <v>45535</v>
      </c>
      <c r="X687" s="5"/>
      <c r="Y687" s="5"/>
      <c r="Z687" s="5">
        <v>44502</v>
      </c>
      <c r="AA687" s="3">
        <f t="shared" si="152"/>
        <v>11</v>
      </c>
      <c r="AB687" s="3">
        <f t="shared" si="153"/>
        <v>2021</v>
      </c>
      <c r="AC687" s="3">
        <f t="shared" si="154"/>
        <v>2025</v>
      </c>
      <c r="AD687" s="7">
        <f t="shared" ca="1" si="155"/>
        <v>2.9583333333333335</v>
      </c>
      <c r="AE687" s="7" t="str">
        <f t="shared" ca="1" si="161"/>
        <v>&lt; 3</v>
      </c>
      <c r="AF687" s="5">
        <v>36748</v>
      </c>
      <c r="AG687" s="8">
        <f t="shared" ca="1" si="156"/>
        <v>24.202739726027396</v>
      </c>
      <c r="AH687" s="7" t="str">
        <f t="shared" ca="1" si="157"/>
        <v>&lt; 25</v>
      </c>
      <c r="AI687" s="9">
        <v>17265464</v>
      </c>
      <c r="AJ687" s="10" t="s">
        <v>141</v>
      </c>
      <c r="AK687" s="9">
        <v>14501972</v>
      </c>
      <c r="AL687" s="5">
        <v>43350</v>
      </c>
      <c r="AM687" s="3" t="s">
        <v>93</v>
      </c>
      <c r="AN687" s="3" t="s">
        <v>94</v>
      </c>
      <c r="AQ687">
        <v>3</v>
      </c>
      <c r="AR687" s="11">
        <v>3</v>
      </c>
      <c r="AS687" s="12">
        <f t="shared" si="158"/>
        <v>45597.75</v>
      </c>
      <c r="AT687" s="11" t="s">
        <v>135</v>
      </c>
      <c r="AU687" s="9">
        <v>3.3069999999999999</v>
      </c>
      <c r="AV687" s="14" t="s">
        <v>126</v>
      </c>
      <c r="AW687" s="15" t="s">
        <v>1593</v>
      </c>
      <c r="AX687" s="16" t="s">
        <v>2291</v>
      </c>
      <c r="AY687" s="14" t="s">
        <v>519</v>
      </c>
      <c r="AZ687" s="11" t="s">
        <v>145</v>
      </c>
      <c r="BA687" s="17" t="str">
        <f t="shared" si="159"/>
        <v>07505006612166759266</v>
      </c>
      <c r="BB687" s="26">
        <f t="shared" si="162"/>
        <v>20</v>
      </c>
      <c r="BC687" s="19" t="s">
        <v>2286</v>
      </c>
      <c r="BD687" s="20" t="s">
        <v>388</v>
      </c>
      <c r="BE687">
        <v>2061</v>
      </c>
      <c r="BF687" s="5"/>
      <c r="BG687" s="27">
        <v>54520150</v>
      </c>
      <c r="BH687" s="27">
        <v>24121070</v>
      </c>
      <c r="BI687" s="27"/>
      <c r="BJ687" t="s">
        <v>1163</v>
      </c>
      <c r="BK687" s="11" t="str">
        <f t="shared" si="163"/>
        <v>A-</v>
      </c>
      <c r="BL687" s="11" t="s">
        <v>245</v>
      </c>
    </row>
    <row r="688" spans="1:64" x14ac:dyDescent="0.25">
      <c r="A688" s="3" t="s">
        <v>56</v>
      </c>
      <c r="B688" s="4">
        <v>688</v>
      </c>
      <c r="C688" s="3" t="s">
        <v>140</v>
      </c>
      <c r="D688" s="3" t="s">
        <v>7329</v>
      </c>
      <c r="E688" s="3" t="s">
        <v>7332</v>
      </c>
      <c r="F688" s="3"/>
      <c r="G688" s="3"/>
      <c r="H688" s="74"/>
      <c r="I688" s="43" t="s">
        <v>467</v>
      </c>
      <c r="J688" s="3" t="s">
        <v>157</v>
      </c>
      <c r="K688" s="3" t="s">
        <v>123</v>
      </c>
      <c r="L688" s="3" t="s">
        <v>77</v>
      </c>
      <c r="M688" s="3" t="s">
        <v>158</v>
      </c>
      <c r="N688" s="5">
        <v>44508</v>
      </c>
      <c r="P688" s="3">
        <f t="shared" ca="1" si="160"/>
        <v>-47</v>
      </c>
      <c r="Q688" s="5"/>
      <c r="R688" s="3"/>
      <c r="S688" s="3"/>
      <c r="T688" s="6" t="s">
        <v>131</v>
      </c>
      <c r="U688" s="3" t="str">
        <f t="shared" si="151"/>
        <v>Contractuel</v>
      </c>
      <c r="V688" s="5">
        <v>45444</v>
      </c>
      <c r="W688" s="5">
        <v>45535</v>
      </c>
      <c r="X688" s="5"/>
      <c r="Y688" s="5"/>
      <c r="Z688" s="5">
        <v>44508</v>
      </c>
      <c r="AA688" s="3">
        <f t="shared" si="152"/>
        <v>11</v>
      </c>
      <c r="AB688" s="3">
        <f t="shared" si="153"/>
        <v>2021</v>
      </c>
      <c r="AC688" s="3">
        <f t="shared" si="154"/>
        <v>2025</v>
      </c>
      <c r="AD688" s="7">
        <f t="shared" ca="1" si="155"/>
        <v>2.9416666666666669</v>
      </c>
      <c r="AE688" s="7" t="str">
        <f t="shared" ca="1" si="161"/>
        <v>&lt; 3</v>
      </c>
      <c r="AF688" s="5">
        <v>32106</v>
      </c>
      <c r="AG688" s="8">
        <f t="shared" ca="1" si="156"/>
        <v>36.920547945205477</v>
      </c>
      <c r="AH688" s="7" t="str">
        <f t="shared" ca="1" si="157"/>
        <v>&gt;35&lt; 45</v>
      </c>
      <c r="AI688" s="9">
        <v>16718788</v>
      </c>
      <c r="AJ688" s="10" t="s">
        <v>126</v>
      </c>
      <c r="AK688" s="9" t="s">
        <v>2292</v>
      </c>
      <c r="AL688" s="5">
        <v>42864</v>
      </c>
      <c r="AM688" s="3" t="s">
        <v>93</v>
      </c>
      <c r="AN688" s="3" t="s">
        <v>65</v>
      </c>
      <c r="AO688">
        <v>1</v>
      </c>
      <c r="AQ688">
        <v>3</v>
      </c>
      <c r="AR688" s="11">
        <v>3</v>
      </c>
      <c r="AS688" s="12">
        <f t="shared" si="158"/>
        <v>45603.75</v>
      </c>
      <c r="AT688" s="11" t="s">
        <v>135</v>
      </c>
      <c r="AU688" s="9">
        <v>3.3069999999999999</v>
      </c>
      <c r="AV688" s="14">
        <v>17</v>
      </c>
      <c r="AW688" s="15">
        <v>53594</v>
      </c>
      <c r="AX688" s="16" t="s">
        <v>2293</v>
      </c>
      <c r="AY688" s="14">
        <v>50</v>
      </c>
      <c r="AZ688" s="11" t="s">
        <v>171</v>
      </c>
      <c r="BA688" s="17" t="str">
        <f t="shared" si="159"/>
        <v>17535940711572270750</v>
      </c>
      <c r="BB688" s="26">
        <f t="shared" si="162"/>
        <v>20</v>
      </c>
      <c r="BC688" s="19" t="s">
        <v>2294</v>
      </c>
      <c r="BD688" s="20" t="s">
        <v>233</v>
      </c>
      <c r="BF688" s="5"/>
      <c r="BG688" s="27">
        <v>50992201</v>
      </c>
      <c r="BH688" s="27">
        <v>53992444</v>
      </c>
      <c r="BI688" s="27"/>
      <c r="BJ688" t="s">
        <v>233</v>
      </c>
      <c r="BK688" s="11" t="str">
        <f t="shared" si="163"/>
        <v>A-</v>
      </c>
      <c r="BL688" s="11" t="s">
        <v>200</v>
      </c>
    </row>
    <row r="689" spans="1:64" x14ac:dyDescent="0.25">
      <c r="A689" s="3" t="s">
        <v>56</v>
      </c>
      <c r="B689" s="4">
        <v>689</v>
      </c>
      <c r="C689" s="3" t="s">
        <v>140</v>
      </c>
      <c r="D689" s="3" t="s">
        <v>7733</v>
      </c>
      <c r="E689" s="3" t="s">
        <v>7281</v>
      </c>
      <c r="F689" s="3"/>
      <c r="G689" s="3"/>
      <c r="H689" s="74"/>
      <c r="I689" s="3" t="s">
        <v>487</v>
      </c>
      <c r="J689" s="3" t="s">
        <v>228</v>
      </c>
      <c r="K689" s="3" t="s">
        <v>123</v>
      </c>
      <c r="L689" s="3" t="s">
        <v>77</v>
      </c>
      <c r="M689" s="3" t="s">
        <v>158</v>
      </c>
      <c r="N689" s="5">
        <v>44502</v>
      </c>
      <c r="P689" s="3">
        <f t="shared" ca="1" si="160"/>
        <v>-47</v>
      </c>
      <c r="Q689" s="5"/>
      <c r="R689" s="3"/>
      <c r="S689" s="3"/>
      <c r="T689" s="6" t="s">
        <v>131</v>
      </c>
      <c r="U689" s="3" t="str">
        <f t="shared" si="151"/>
        <v>Contractuel</v>
      </c>
      <c r="V689" s="5">
        <v>45444</v>
      </c>
      <c r="W689" s="5">
        <v>45535</v>
      </c>
      <c r="X689" s="5"/>
      <c r="Y689" s="5"/>
      <c r="Z689" s="5">
        <v>44502</v>
      </c>
      <c r="AA689" s="3">
        <f t="shared" si="152"/>
        <v>11</v>
      </c>
      <c r="AB689" s="3">
        <f t="shared" si="153"/>
        <v>2021</v>
      </c>
      <c r="AC689" s="3">
        <f t="shared" si="154"/>
        <v>2025</v>
      </c>
      <c r="AD689" s="7">
        <f t="shared" ca="1" si="155"/>
        <v>2.9583333333333335</v>
      </c>
      <c r="AE689" s="7" t="str">
        <f t="shared" ca="1" si="161"/>
        <v>&lt; 3</v>
      </c>
      <c r="AF689" s="5">
        <v>26564</v>
      </c>
      <c r="AG689" s="8">
        <f t="shared" ca="1" si="156"/>
        <v>52.104109589041094</v>
      </c>
      <c r="AH689" s="7" t="str">
        <f t="shared" ca="1" si="157"/>
        <v>&gt;45&lt; 55</v>
      </c>
      <c r="AI689" s="9">
        <v>11638528</v>
      </c>
      <c r="AJ689" s="10" t="s">
        <v>126</v>
      </c>
      <c r="AK689" s="9" t="s">
        <v>2295</v>
      </c>
      <c r="AL689" s="5">
        <v>43781</v>
      </c>
      <c r="AM689" s="3" t="s">
        <v>93</v>
      </c>
      <c r="AN689" s="3" t="s">
        <v>65</v>
      </c>
      <c r="AO689">
        <v>1</v>
      </c>
      <c r="AQ689">
        <v>3</v>
      </c>
      <c r="AR689" s="11">
        <v>3</v>
      </c>
      <c r="AS689" s="12">
        <f t="shared" si="158"/>
        <v>45597.75</v>
      </c>
      <c r="AT689" s="11" t="s">
        <v>135</v>
      </c>
      <c r="AU689" s="9">
        <v>3.3069999999999999</v>
      </c>
      <c r="AV689" s="14" t="s">
        <v>79</v>
      </c>
      <c r="AW689" s="15" t="s">
        <v>720</v>
      </c>
      <c r="AX689" s="16">
        <v>80085493146</v>
      </c>
      <c r="AY689" s="14">
        <v>47</v>
      </c>
      <c r="AZ689" s="11" t="s">
        <v>128</v>
      </c>
      <c r="BA689" s="17" t="str">
        <f t="shared" si="159"/>
        <v>04043128008549314647</v>
      </c>
      <c r="BB689" s="26">
        <f t="shared" si="162"/>
        <v>20</v>
      </c>
      <c r="BC689" s="19" t="s">
        <v>2296</v>
      </c>
      <c r="BD689" s="20" t="s">
        <v>100</v>
      </c>
      <c r="BF689" s="5">
        <v>45027</v>
      </c>
      <c r="BG689" s="27">
        <v>55441876</v>
      </c>
      <c r="BH689" s="27">
        <v>52640403</v>
      </c>
      <c r="BI689" s="27"/>
      <c r="BJ689" t="s">
        <v>403</v>
      </c>
      <c r="BK689" s="11" t="str">
        <f t="shared" si="163"/>
        <v>B-</v>
      </c>
      <c r="BL689" s="11" t="s">
        <v>235</v>
      </c>
    </row>
    <row r="690" spans="1:64" x14ac:dyDescent="0.25">
      <c r="A690" s="3" t="s">
        <v>74</v>
      </c>
      <c r="B690" s="4">
        <v>690</v>
      </c>
      <c r="C690" s="3" t="s">
        <v>57</v>
      </c>
      <c r="D690" s="3" t="s">
        <v>7834</v>
      </c>
      <c r="E690" s="3" t="s">
        <v>7835</v>
      </c>
      <c r="F690" s="3"/>
      <c r="G690" s="3"/>
      <c r="H690" s="74"/>
      <c r="I690" s="3" t="s">
        <v>156</v>
      </c>
      <c r="J690" s="3" t="s">
        <v>157</v>
      </c>
      <c r="K690" s="3" t="s">
        <v>123</v>
      </c>
      <c r="L690" s="3" t="s">
        <v>77</v>
      </c>
      <c r="M690" s="3" t="s">
        <v>132</v>
      </c>
      <c r="N690" s="5">
        <v>44504</v>
      </c>
      <c r="P690" s="3">
        <f t="shared" ca="1" si="160"/>
        <v>-536</v>
      </c>
      <c r="Q690" s="5">
        <v>45044</v>
      </c>
      <c r="R690" s="3" t="s">
        <v>1728</v>
      </c>
      <c r="S690" s="3"/>
      <c r="T690" s="6" t="s">
        <v>131</v>
      </c>
      <c r="U690" s="3" t="str">
        <f t="shared" si="151"/>
        <v>Contractuel</v>
      </c>
      <c r="V690" s="5">
        <v>44986</v>
      </c>
      <c r="W690" s="5">
        <v>45046</v>
      </c>
      <c r="X690" s="5"/>
      <c r="Y690" s="5"/>
      <c r="Z690" s="5">
        <v>44504</v>
      </c>
      <c r="AA690" s="3">
        <f t="shared" si="152"/>
        <v>11</v>
      </c>
      <c r="AB690" s="3">
        <f t="shared" si="153"/>
        <v>2021</v>
      </c>
      <c r="AC690" s="3">
        <f t="shared" si="154"/>
        <v>2025</v>
      </c>
      <c r="AD690" s="7">
        <f t="shared" ca="1" si="155"/>
        <v>2.9527777777777779</v>
      </c>
      <c r="AE690" s="7" t="str">
        <f t="shared" ca="1" si="161"/>
        <v>&lt; 3</v>
      </c>
      <c r="AF690" s="5">
        <v>36180</v>
      </c>
      <c r="AG690" s="8">
        <f t="shared" ca="1" si="156"/>
        <v>25.758904109589039</v>
      </c>
      <c r="AH690" s="7" t="str">
        <f t="shared" ca="1" si="157"/>
        <v>&gt;25&lt; 35</v>
      </c>
      <c r="AI690" s="9">
        <v>17133892</v>
      </c>
      <c r="AJ690" s="10" t="s">
        <v>62</v>
      </c>
      <c r="AK690" s="9" t="s">
        <v>2297</v>
      </c>
      <c r="AL690" s="5">
        <v>43117</v>
      </c>
      <c r="AM690" s="3" t="s">
        <v>64</v>
      </c>
      <c r="AN690" s="3" t="s">
        <v>94</v>
      </c>
      <c r="AQ690" s="11">
        <v>3</v>
      </c>
      <c r="AR690" s="11">
        <v>1</v>
      </c>
      <c r="AS690" s="12">
        <f t="shared" si="158"/>
        <v>44869.25</v>
      </c>
      <c r="AT690" s="11" t="s">
        <v>135</v>
      </c>
      <c r="AU690" s="9">
        <v>3.3069999999999999</v>
      </c>
      <c r="AV690" s="14" t="s">
        <v>126</v>
      </c>
      <c r="AW690" s="15" t="s">
        <v>1593</v>
      </c>
      <c r="AX690" s="16" t="s">
        <v>2298</v>
      </c>
      <c r="AY690" s="14" t="s">
        <v>574</v>
      </c>
      <c r="AZ690" s="11" t="s">
        <v>145</v>
      </c>
      <c r="BA690" s="17" t="str">
        <f t="shared" si="159"/>
        <v>07505006610582649162</v>
      </c>
      <c r="BB690" s="26">
        <f t="shared" si="162"/>
        <v>20</v>
      </c>
      <c r="BC690" s="19" t="s">
        <v>2286</v>
      </c>
      <c r="BD690" s="20" t="s">
        <v>388</v>
      </c>
      <c r="BE690">
        <v>2061</v>
      </c>
      <c r="BF690" s="5"/>
      <c r="BG690" s="27">
        <v>20544683</v>
      </c>
      <c r="BH690" s="27">
        <v>94408364</v>
      </c>
      <c r="BI690" s="27"/>
      <c r="BJ690" t="s">
        <v>1163</v>
      </c>
      <c r="BK690" s="11" t="str">
        <f t="shared" si="163"/>
        <v>A-</v>
      </c>
      <c r="BL690" s="11"/>
    </row>
    <row r="691" spans="1:64" x14ac:dyDescent="0.25">
      <c r="A691" s="3" t="s">
        <v>74</v>
      </c>
      <c r="B691" s="4">
        <v>691</v>
      </c>
      <c r="C691" s="3" t="s">
        <v>140</v>
      </c>
      <c r="D691" s="3" t="s">
        <v>7245</v>
      </c>
      <c r="E691" s="3" t="s">
        <v>7246</v>
      </c>
      <c r="F691" s="3"/>
      <c r="G691" s="3"/>
      <c r="H691" s="74"/>
      <c r="I691" s="3"/>
      <c r="J691" s="3" t="s">
        <v>228</v>
      </c>
      <c r="K691" s="3" t="s">
        <v>123</v>
      </c>
      <c r="L691" s="3" t="s">
        <v>77</v>
      </c>
      <c r="M691" s="3" t="s">
        <v>178</v>
      </c>
      <c r="N691" s="5">
        <v>44506</v>
      </c>
      <c r="O691" t="str">
        <f ca="1">IF(AD691&gt;=4,IF(T691="CDD","OK",""),"")</f>
        <v/>
      </c>
      <c r="P691" s="3">
        <f t="shared" ca="1" si="160"/>
        <v>-1021</v>
      </c>
      <c r="Q691" s="5">
        <v>44562</v>
      </c>
      <c r="R691" s="3" t="s">
        <v>133</v>
      </c>
      <c r="S691" s="3"/>
      <c r="T691" s="6" t="s">
        <v>131</v>
      </c>
      <c r="U691" s="3" t="str">
        <f t="shared" si="151"/>
        <v>Contractuel</v>
      </c>
      <c r="V691" s="5">
        <v>44531</v>
      </c>
      <c r="W691" s="5">
        <v>44561</v>
      </c>
      <c r="X691" s="5"/>
      <c r="Y691" s="5"/>
      <c r="Z691" s="5">
        <v>44506</v>
      </c>
      <c r="AA691" s="3">
        <f t="shared" si="152"/>
        <v>11</v>
      </c>
      <c r="AB691" s="3">
        <f t="shared" si="153"/>
        <v>2021</v>
      </c>
      <c r="AC691" s="3">
        <f t="shared" si="154"/>
        <v>2025</v>
      </c>
      <c r="AD691" s="7">
        <f t="shared" ca="1" si="155"/>
        <v>2.9472222222222224</v>
      </c>
      <c r="AE691" s="7" t="str">
        <f t="shared" ca="1" si="161"/>
        <v>&lt; 3</v>
      </c>
      <c r="AF691" s="5">
        <v>34388</v>
      </c>
      <c r="AG691" s="8">
        <f t="shared" ca="1" si="156"/>
        <v>30.668493150684931</v>
      </c>
      <c r="AH691" s="7" t="str">
        <f t="shared" ca="1" si="157"/>
        <v>&gt;25&lt; 35</v>
      </c>
      <c r="AI691" s="9">
        <v>16927467</v>
      </c>
      <c r="AJ691" s="10" t="s">
        <v>159</v>
      </c>
      <c r="AK691" s="9" t="s">
        <v>281</v>
      </c>
      <c r="AL691" s="5">
        <v>40726</v>
      </c>
      <c r="AM691" s="3" t="s">
        <v>93</v>
      </c>
      <c r="AN691" s="3" t="s">
        <v>65</v>
      </c>
      <c r="AO691">
        <v>2</v>
      </c>
      <c r="AQ691" s="11">
        <v>3</v>
      </c>
      <c r="AR691" s="11">
        <v>1</v>
      </c>
      <c r="AS691" s="12">
        <f t="shared" si="158"/>
        <v>44871.25</v>
      </c>
      <c r="AT691" s="11" t="s">
        <v>135</v>
      </c>
      <c r="AU691" s="9">
        <v>3.1930000000000001</v>
      </c>
      <c r="AV691" s="14" t="s">
        <v>91</v>
      </c>
      <c r="AW691" s="15" t="s">
        <v>136</v>
      </c>
      <c r="AX691" s="16" t="s">
        <v>282</v>
      </c>
      <c r="AY691" s="14" t="s">
        <v>1738</v>
      </c>
      <c r="AZ691" s="11" t="s">
        <v>191</v>
      </c>
      <c r="BA691" s="17" t="str">
        <f t="shared" si="159"/>
        <v>05042000110701176176</v>
      </c>
      <c r="BB691" s="26">
        <f t="shared" si="162"/>
        <v>20</v>
      </c>
      <c r="BC691" s="19" t="s">
        <v>283</v>
      </c>
      <c r="BD691" s="20" t="s">
        <v>100</v>
      </c>
      <c r="BF691" s="5"/>
      <c r="BG691" s="27">
        <v>51673211</v>
      </c>
      <c r="BH691" s="27">
        <v>58161528</v>
      </c>
      <c r="BI691" s="27"/>
      <c r="BJ691" t="s">
        <v>811</v>
      </c>
      <c r="BK691" s="11" t="str">
        <f t="shared" si="163"/>
        <v>B-</v>
      </c>
      <c r="BL691" s="11"/>
    </row>
    <row r="692" spans="1:64" x14ac:dyDescent="0.25">
      <c r="A692" s="3" t="s">
        <v>74</v>
      </c>
      <c r="B692" s="4">
        <v>692</v>
      </c>
      <c r="C692" s="3" t="s">
        <v>87</v>
      </c>
      <c r="D692" s="3" t="s">
        <v>7286</v>
      </c>
      <c r="E692" s="3" t="s">
        <v>7233</v>
      </c>
      <c r="F692" s="3"/>
      <c r="G692" s="3"/>
      <c r="H692" s="74"/>
      <c r="I692" s="3" t="s">
        <v>515</v>
      </c>
      <c r="J692" s="3" t="s">
        <v>228</v>
      </c>
      <c r="K692" s="3" t="s">
        <v>76</v>
      </c>
      <c r="L692" s="3" t="s">
        <v>77</v>
      </c>
      <c r="M692" s="3" t="s">
        <v>426</v>
      </c>
      <c r="N692" s="5">
        <v>44508</v>
      </c>
      <c r="P692" s="3">
        <f t="shared" ca="1" si="160"/>
        <v>-291</v>
      </c>
      <c r="Q692" s="5">
        <v>45292</v>
      </c>
      <c r="R692" s="3" t="s">
        <v>124</v>
      </c>
      <c r="S692" s="3"/>
      <c r="T692" s="6" t="s">
        <v>131</v>
      </c>
      <c r="U692" s="3" t="str">
        <f t="shared" si="151"/>
        <v>Contractuel</v>
      </c>
      <c r="V692" s="5">
        <v>45231</v>
      </c>
      <c r="W692" s="5">
        <v>45291</v>
      </c>
      <c r="X692" s="5">
        <v>44873</v>
      </c>
      <c r="Y692" s="5">
        <v>45237</v>
      </c>
      <c r="Z692" s="5"/>
      <c r="AA692" s="3">
        <f t="shared" si="152"/>
        <v>11</v>
      </c>
      <c r="AB692" s="3">
        <f t="shared" si="153"/>
        <v>2021</v>
      </c>
      <c r="AC692" s="3">
        <f t="shared" si="154"/>
        <v>2025</v>
      </c>
      <c r="AD692" s="7">
        <f t="shared" ca="1" si="155"/>
        <v>2.9416666666666669</v>
      </c>
      <c r="AE692" s="7" t="str">
        <f t="shared" ca="1" si="161"/>
        <v>&lt; 3</v>
      </c>
      <c r="AF692" s="5">
        <v>35895</v>
      </c>
      <c r="AG692" s="8">
        <f t="shared" ca="1" si="156"/>
        <v>26.539726027397261</v>
      </c>
      <c r="AH692" s="7" t="str">
        <f t="shared" ca="1" si="157"/>
        <v>&gt;25&lt; 35</v>
      </c>
      <c r="AI692" s="9"/>
      <c r="AJ692" s="10"/>
      <c r="AK692" s="9">
        <v>11660049</v>
      </c>
      <c r="AL692" s="5">
        <v>44390</v>
      </c>
      <c r="AM692" s="3" t="s">
        <v>93</v>
      </c>
      <c r="AN692" s="3" t="s">
        <v>94</v>
      </c>
      <c r="AQ692" s="11">
        <v>3</v>
      </c>
      <c r="AR692" s="11">
        <v>1</v>
      </c>
      <c r="AS692" s="12">
        <f t="shared" si="158"/>
        <v>44873.25</v>
      </c>
      <c r="AT692" s="11" t="s">
        <v>135</v>
      </c>
      <c r="AU692" s="9">
        <v>2.3410000000000002</v>
      </c>
      <c r="AV692" s="14" t="s">
        <v>195</v>
      </c>
      <c r="AW692" s="15" t="s">
        <v>2299</v>
      </c>
      <c r="AX692" s="16" t="s">
        <v>2300</v>
      </c>
      <c r="AY692" s="14" t="s">
        <v>67</v>
      </c>
      <c r="AZ692" s="11" t="s">
        <v>171</v>
      </c>
      <c r="BA692" s="17" t="str">
        <f t="shared" si="159"/>
        <v>17206000000294394208</v>
      </c>
      <c r="BB692" s="26">
        <f t="shared" si="162"/>
        <v>20</v>
      </c>
      <c r="BC692" s="19" t="s">
        <v>2301</v>
      </c>
      <c r="BD692" s="20" t="s">
        <v>233</v>
      </c>
      <c r="BF692" s="5"/>
      <c r="BG692" s="27">
        <v>53494763</v>
      </c>
      <c r="BH692" s="27">
        <v>53494763</v>
      </c>
      <c r="BI692" s="27"/>
      <c r="BJ692" t="s">
        <v>233</v>
      </c>
      <c r="BK692" s="11" t="str">
        <f t="shared" si="163"/>
        <v>B-</v>
      </c>
      <c r="BL692" s="11" t="s">
        <v>235</v>
      </c>
    </row>
    <row r="693" spans="1:64" x14ac:dyDescent="0.25">
      <c r="A693" s="3" t="s">
        <v>74</v>
      </c>
      <c r="B693" s="4">
        <v>693</v>
      </c>
      <c r="C693" s="3" t="s">
        <v>140</v>
      </c>
      <c r="D693" s="3" t="s">
        <v>7662</v>
      </c>
      <c r="E693" s="3" t="s">
        <v>7238</v>
      </c>
      <c r="F693" s="3"/>
      <c r="G693" s="3"/>
      <c r="H693" s="74"/>
      <c r="I693" s="3" t="s">
        <v>487</v>
      </c>
      <c r="J693" s="3" t="s">
        <v>228</v>
      </c>
      <c r="K693" s="3" t="s">
        <v>123</v>
      </c>
      <c r="L693" s="3" t="s">
        <v>77</v>
      </c>
      <c r="M693" s="3" t="s">
        <v>158</v>
      </c>
      <c r="N693" s="5">
        <v>44508</v>
      </c>
      <c r="O693" t="str">
        <f ca="1">IF(AD693&gt;=4,IF(T693="CDD","OK",""),"")</f>
        <v/>
      </c>
      <c r="P693" s="3">
        <f t="shared" ca="1" si="160"/>
        <v>-505</v>
      </c>
      <c r="Q693" s="5">
        <v>45015</v>
      </c>
      <c r="R693" s="3" t="s">
        <v>133</v>
      </c>
      <c r="S693" s="3"/>
      <c r="T693" s="6" t="s">
        <v>131</v>
      </c>
      <c r="U693" s="3" t="str">
        <f t="shared" si="151"/>
        <v>Contractuel</v>
      </c>
      <c r="V693" s="5">
        <v>44986</v>
      </c>
      <c r="W693" s="5">
        <v>45077</v>
      </c>
      <c r="X693" s="5"/>
      <c r="Y693" s="5"/>
      <c r="Z693" s="5">
        <v>44508</v>
      </c>
      <c r="AA693" s="3">
        <f t="shared" si="152"/>
        <v>11</v>
      </c>
      <c r="AB693" s="3">
        <f t="shared" si="153"/>
        <v>2021</v>
      </c>
      <c r="AC693" s="3">
        <f t="shared" si="154"/>
        <v>2025</v>
      </c>
      <c r="AD693" s="7">
        <f t="shared" ca="1" si="155"/>
        <v>2.9416666666666669</v>
      </c>
      <c r="AE693" s="7" t="str">
        <f t="shared" ca="1" si="161"/>
        <v>&lt; 3</v>
      </c>
      <c r="AF693" s="5">
        <v>32864</v>
      </c>
      <c r="AG693" s="8">
        <f t="shared" ca="1" si="156"/>
        <v>34.843835616438355</v>
      </c>
      <c r="AH693" s="7" t="str">
        <f t="shared" ca="1" si="157"/>
        <v>&gt;25&lt; 35</v>
      </c>
      <c r="AI693" s="9">
        <v>12668555</v>
      </c>
      <c r="AJ693" s="10" t="s">
        <v>141</v>
      </c>
      <c r="AK693" s="9" t="s">
        <v>1550</v>
      </c>
      <c r="AL693" s="5">
        <v>42975</v>
      </c>
      <c r="AM693" s="3" t="s">
        <v>93</v>
      </c>
      <c r="AN693" s="3" t="s">
        <v>65</v>
      </c>
      <c r="AQ693" s="11">
        <v>3</v>
      </c>
      <c r="AR693" s="11">
        <v>1</v>
      </c>
      <c r="AS693" s="12">
        <f t="shared" si="158"/>
        <v>44873.25</v>
      </c>
      <c r="AT693" s="11" t="s">
        <v>135</v>
      </c>
      <c r="AU693" s="9">
        <v>3.3069999999999999</v>
      </c>
      <c r="AV693" s="14" t="s">
        <v>195</v>
      </c>
      <c r="AW693" s="15" t="s">
        <v>169</v>
      </c>
      <c r="AX693" s="16" t="s">
        <v>1551</v>
      </c>
      <c r="AY693" s="14" t="s">
        <v>519</v>
      </c>
      <c r="AZ693" s="11" t="s">
        <v>171</v>
      </c>
      <c r="BA693" s="17" t="str">
        <f t="shared" si="159"/>
        <v>17001000000147495866</v>
      </c>
      <c r="BB693" s="26">
        <f t="shared" si="162"/>
        <v>20</v>
      </c>
      <c r="BC693" s="19" t="s">
        <v>1552</v>
      </c>
      <c r="BD693" s="20" t="s">
        <v>277</v>
      </c>
      <c r="BF693" s="5"/>
      <c r="BG693" s="27">
        <v>54037094</v>
      </c>
      <c r="BH693" s="27">
        <v>21283251</v>
      </c>
      <c r="BI693" s="27"/>
      <c r="BJ693" t="s">
        <v>244</v>
      </c>
      <c r="BK693" s="11" t="str">
        <f t="shared" si="163"/>
        <v>B-</v>
      </c>
      <c r="BL693" s="11"/>
    </row>
    <row r="694" spans="1:64" x14ac:dyDescent="0.25">
      <c r="A694" s="3" t="s">
        <v>56</v>
      </c>
      <c r="B694" s="4">
        <v>694</v>
      </c>
      <c r="C694" s="3" t="s">
        <v>57</v>
      </c>
      <c r="D694" s="3" t="s">
        <v>7836</v>
      </c>
      <c r="E694" s="3" t="s">
        <v>7837</v>
      </c>
      <c r="F694" s="3"/>
      <c r="G694" s="3"/>
      <c r="H694" s="74"/>
      <c r="I694" s="3" t="s">
        <v>156</v>
      </c>
      <c r="J694" s="3" t="s">
        <v>157</v>
      </c>
      <c r="K694" s="3" t="s">
        <v>123</v>
      </c>
      <c r="L694" s="3" t="s">
        <v>77</v>
      </c>
      <c r="M694" s="3" t="s">
        <v>132</v>
      </c>
      <c r="N694" s="5">
        <v>44508</v>
      </c>
      <c r="O694" t="str">
        <f ca="1">IF(AD694&gt;=4,IF(T694="CDD","OK",""),"")</f>
        <v/>
      </c>
      <c r="P694" s="3">
        <f t="shared" ca="1" si="160"/>
        <v>-17</v>
      </c>
      <c r="Q694" s="5"/>
      <c r="R694" s="3"/>
      <c r="S694" s="3"/>
      <c r="T694" s="6" t="s">
        <v>131</v>
      </c>
      <c r="U694" s="3" t="str">
        <f t="shared" si="151"/>
        <v>Contractuel</v>
      </c>
      <c r="V694" s="5">
        <v>45505</v>
      </c>
      <c r="W694" s="5">
        <f>VLOOKUP(B694,[1]base!$A:$V,22,0)</f>
        <v>45565</v>
      </c>
      <c r="X694" s="5"/>
      <c r="Y694" s="5"/>
      <c r="Z694" s="5">
        <v>44508</v>
      </c>
      <c r="AA694" s="3">
        <f t="shared" si="152"/>
        <v>11</v>
      </c>
      <c r="AB694" s="3">
        <f t="shared" si="153"/>
        <v>2021</v>
      </c>
      <c r="AC694" s="3">
        <f t="shared" si="154"/>
        <v>2025</v>
      </c>
      <c r="AD694" s="7">
        <f t="shared" ca="1" si="155"/>
        <v>2.9416666666666669</v>
      </c>
      <c r="AE694" s="7" t="str">
        <f t="shared" ca="1" si="161"/>
        <v>&lt; 3</v>
      </c>
      <c r="AF694" s="5">
        <v>35303</v>
      </c>
      <c r="AG694" s="8">
        <f t="shared" ca="1" si="156"/>
        <v>28.161643835616438</v>
      </c>
      <c r="AH694" s="7" t="str">
        <f t="shared" ca="1" si="157"/>
        <v>&gt;25&lt; 35</v>
      </c>
      <c r="AI694" s="9">
        <v>17134571</v>
      </c>
      <c r="AJ694" s="10" t="s">
        <v>126</v>
      </c>
      <c r="AK694" s="9" t="s">
        <v>2302</v>
      </c>
      <c r="AL694" s="5">
        <v>41906</v>
      </c>
      <c r="AM694" s="3" t="s">
        <v>64</v>
      </c>
      <c r="AN694" s="3" t="s">
        <v>94</v>
      </c>
      <c r="AQ694">
        <v>3</v>
      </c>
      <c r="AR694" s="11">
        <v>3</v>
      </c>
      <c r="AS694" s="12">
        <f t="shared" si="158"/>
        <v>45603.75</v>
      </c>
      <c r="AT694" s="11" t="s">
        <v>135</v>
      </c>
      <c r="AU694" s="9">
        <v>3.3069999999999999</v>
      </c>
      <c r="AV694" s="14" t="s">
        <v>79</v>
      </c>
      <c r="AW694" s="15" t="s">
        <v>2303</v>
      </c>
      <c r="AX694" s="16" t="s">
        <v>2304</v>
      </c>
      <c r="AY694" s="14" t="s">
        <v>1723</v>
      </c>
      <c r="AZ694" s="11" t="s">
        <v>128</v>
      </c>
      <c r="BA694" s="17" t="str">
        <f t="shared" si="159"/>
        <v>04111093005322759172</v>
      </c>
      <c r="BB694" s="26">
        <f t="shared" si="162"/>
        <v>20</v>
      </c>
      <c r="BC694" s="19" t="s">
        <v>2305</v>
      </c>
      <c r="BD694" s="20" t="s">
        <v>388</v>
      </c>
      <c r="BF694" s="5"/>
      <c r="BG694" s="27">
        <v>53650765</v>
      </c>
      <c r="BH694" s="27">
        <v>94650118</v>
      </c>
      <c r="BI694" s="27"/>
      <c r="BJ694" t="s">
        <v>2306</v>
      </c>
      <c r="BK694" s="11" t="str">
        <f t="shared" si="163"/>
        <v>A-</v>
      </c>
      <c r="BL694" s="11" t="s">
        <v>235</v>
      </c>
    </row>
    <row r="695" spans="1:64" x14ac:dyDescent="0.25">
      <c r="A695" s="3" t="s">
        <v>74</v>
      </c>
      <c r="B695" s="4">
        <v>695</v>
      </c>
      <c r="C695" s="3" t="s">
        <v>57</v>
      </c>
      <c r="D695" s="3" t="s">
        <v>7564</v>
      </c>
      <c r="E695" s="3" t="s">
        <v>7838</v>
      </c>
      <c r="F695" s="3"/>
      <c r="G695" s="3"/>
      <c r="H695" s="74"/>
      <c r="I695" s="3" t="s">
        <v>156</v>
      </c>
      <c r="J695" s="3" t="s">
        <v>157</v>
      </c>
      <c r="K695" s="3" t="s">
        <v>123</v>
      </c>
      <c r="L695" s="3" t="s">
        <v>77</v>
      </c>
      <c r="M695" s="3" t="s">
        <v>132</v>
      </c>
      <c r="N695" s="5">
        <v>44517</v>
      </c>
      <c r="P695" s="3">
        <f t="shared" ca="1" si="160"/>
        <v>-597</v>
      </c>
      <c r="Q695" s="5">
        <v>44938</v>
      </c>
      <c r="R695" s="3" t="s">
        <v>1235</v>
      </c>
      <c r="S695" s="3"/>
      <c r="T695" s="6" t="s">
        <v>131</v>
      </c>
      <c r="U695" s="3" t="str">
        <f t="shared" si="151"/>
        <v>Contractuel</v>
      </c>
      <c r="V695" s="5">
        <v>44927</v>
      </c>
      <c r="W695" s="5">
        <v>44985</v>
      </c>
      <c r="X695" s="5"/>
      <c r="Y695" s="5"/>
      <c r="Z695" s="5">
        <v>44517</v>
      </c>
      <c r="AA695" s="3">
        <f t="shared" si="152"/>
        <v>11</v>
      </c>
      <c r="AB695" s="3">
        <f t="shared" si="153"/>
        <v>2021</v>
      </c>
      <c r="AC695" s="3">
        <f t="shared" si="154"/>
        <v>2025</v>
      </c>
      <c r="AD695" s="7">
        <f t="shared" ca="1" si="155"/>
        <v>2.9166666666666665</v>
      </c>
      <c r="AE695" s="7" t="str">
        <f t="shared" ca="1" si="161"/>
        <v>&lt; 3</v>
      </c>
      <c r="AF695" s="5">
        <v>34008</v>
      </c>
      <c r="AG695" s="8">
        <f t="shared" ca="1" si="156"/>
        <v>31.709589041095889</v>
      </c>
      <c r="AH695" s="7" t="str">
        <f t="shared" ca="1" si="157"/>
        <v>&gt;25&lt; 35</v>
      </c>
      <c r="AI695" s="9">
        <v>17134224</v>
      </c>
      <c r="AJ695" s="10" t="s">
        <v>67</v>
      </c>
      <c r="AK695" s="9" t="s">
        <v>2307</v>
      </c>
      <c r="AL695" s="5">
        <v>40875</v>
      </c>
      <c r="AM695" s="3" t="s">
        <v>64</v>
      </c>
      <c r="AN695" s="3" t="s">
        <v>94</v>
      </c>
      <c r="AQ695" s="11">
        <v>3</v>
      </c>
      <c r="AR695" s="11">
        <v>1</v>
      </c>
      <c r="AS695" s="12">
        <f t="shared" si="158"/>
        <v>44882.25</v>
      </c>
      <c r="AT695" s="11" t="s">
        <v>135</v>
      </c>
      <c r="AU695" s="9">
        <v>3.3069999999999999</v>
      </c>
      <c r="AV695" s="14" t="s">
        <v>79</v>
      </c>
      <c r="AW695" s="15" t="s">
        <v>2303</v>
      </c>
      <c r="AX695" s="16" t="s">
        <v>2308</v>
      </c>
      <c r="AY695" s="14" t="s">
        <v>436</v>
      </c>
      <c r="AZ695" s="11" t="s">
        <v>128</v>
      </c>
      <c r="BA695" s="17" t="str">
        <f t="shared" si="159"/>
        <v>04111093005360291867</v>
      </c>
      <c r="BB695" s="26">
        <f t="shared" si="162"/>
        <v>20</v>
      </c>
      <c r="BC695" s="19" t="s">
        <v>2309</v>
      </c>
      <c r="BD695" s="20" t="s">
        <v>388</v>
      </c>
      <c r="BF695" s="5"/>
      <c r="BG695" s="27">
        <v>25712195</v>
      </c>
      <c r="BH695" s="27"/>
      <c r="BI695" s="27"/>
      <c r="BJ695" t="s">
        <v>2306</v>
      </c>
      <c r="BK695" s="11" t="str">
        <f t="shared" si="163"/>
        <v>A-</v>
      </c>
      <c r="BL695" s="11"/>
    </row>
    <row r="696" spans="1:64" x14ac:dyDescent="0.25">
      <c r="A696" s="3" t="s">
        <v>74</v>
      </c>
      <c r="B696" s="4">
        <v>696</v>
      </c>
      <c r="C696" s="3" t="s">
        <v>87</v>
      </c>
      <c r="D696" s="3" t="s">
        <v>7839</v>
      </c>
      <c r="E696" s="3" t="s">
        <v>7292</v>
      </c>
      <c r="F696" s="3"/>
      <c r="G696" s="3"/>
      <c r="H696" s="74"/>
      <c r="I696" s="3"/>
      <c r="J696" s="3" t="s">
        <v>228</v>
      </c>
      <c r="K696" s="3" t="s">
        <v>76</v>
      </c>
      <c r="L696" s="3" t="s">
        <v>77</v>
      </c>
      <c r="M696" s="3" t="s">
        <v>426</v>
      </c>
      <c r="N696" s="5">
        <v>44509</v>
      </c>
      <c r="P696" s="3" t="str">
        <f t="shared" ca="1" si="160"/>
        <v/>
      </c>
      <c r="Q696" s="5">
        <v>44522</v>
      </c>
      <c r="R696" s="3" t="s">
        <v>2256</v>
      </c>
      <c r="S696" s="3"/>
      <c r="T696" s="6" t="s">
        <v>317</v>
      </c>
      <c r="U696" s="3" t="str">
        <f t="shared" si="151"/>
        <v>Contractuel</v>
      </c>
      <c r="V696" s="5"/>
      <c r="W696" s="5"/>
      <c r="X696" s="5">
        <v>44508</v>
      </c>
      <c r="Y696" s="5">
        <v>44872</v>
      </c>
      <c r="Z696" s="5"/>
      <c r="AA696" s="3">
        <f t="shared" si="152"/>
        <v>11</v>
      </c>
      <c r="AB696" s="3">
        <f t="shared" si="153"/>
        <v>2021</v>
      </c>
      <c r="AC696" s="3">
        <f t="shared" si="154"/>
        <v>2025</v>
      </c>
      <c r="AD696" s="7">
        <f t="shared" ca="1" si="155"/>
        <v>2.9388888888888891</v>
      </c>
      <c r="AE696" s="7" t="str">
        <f t="shared" ca="1" si="161"/>
        <v>&lt; 3</v>
      </c>
      <c r="AF696" s="5">
        <v>36100</v>
      </c>
      <c r="AG696" s="8">
        <f t="shared" ca="1" si="156"/>
        <v>25.978082191780821</v>
      </c>
      <c r="AH696" s="7" t="str">
        <f t="shared" ca="1" si="157"/>
        <v>&gt;25&lt; 35</v>
      </c>
      <c r="AI696" s="9"/>
      <c r="AJ696" s="10"/>
      <c r="AK696" s="9">
        <v>13018480</v>
      </c>
      <c r="AL696" s="5">
        <v>43516</v>
      </c>
      <c r="AM696" s="3" t="s">
        <v>93</v>
      </c>
      <c r="AN696" s="3" t="s">
        <v>94</v>
      </c>
      <c r="AQ696" s="11">
        <v>3</v>
      </c>
      <c r="AR696" s="11">
        <v>1</v>
      </c>
      <c r="AS696" s="12">
        <f t="shared" si="158"/>
        <v>44874.25</v>
      </c>
      <c r="AT696" s="11" t="s">
        <v>135</v>
      </c>
      <c r="AU696" s="9">
        <v>1.923</v>
      </c>
      <c r="AV696" s="14" t="s">
        <v>161</v>
      </c>
      <c r="AW696" s="15" t="s">
        <v>713</v>
      </c>
      <c r="AX696" s="16" t="s">
        <v>2310</v>
      </c>
      <c r="AY696" s="14" t="s">
        <v>569</v>
      </c>
      <c r="AZ696" s="11" t="s">
        <v>164</v>
      </c>
      <c r="BA696" s="17" t="str">
        <f t="shared" si="159"/>
        <v>25024000000087519116</v>
      </c>
      <c r="BB696" s="26">
        <f t="shared" si="162"/>
        <v>20</v>
      </c>
      <c r="BC696" s="19" t="s">
        <v>2311</v>
      </c>
      <c r="BD696" s="20" t="s">
        <v>100</v>
      </c>
      <c r="BF696" s="5"/>
      <c r="BG696" s="27">
        <v>28379471</v>
      </c>
      <c r="BH696" s="27">
        <v>28798274</v>
      </c>
      <c r="BI696" s="27"/>
      <c r="BJ696" t="s">
        <v>734</v>
      </c>
      <c r="BK696" s="11" t="str">
        <f t="shared" si="163"/>
        <v>B-</v>
      </c>
      <c r="BL696" s="11"/>
    </row>
    <row r="697" spans="1:64" x14ac:dyDescent="0.25">
      <c r="A697" s="3" t="s">
        <v>74</v>
      </c>
      <c r="B697" s="4">
        <v>697</v>
      </c>
      <c r="C697" s="3" t="s">
        <v>87</v>
      </c>
      <c r="D697" s="3" t="s">
        <v>7208</v>
      </c>
      <c r="E697" s="3" t="s">
        <v>7840</v>
      </c>
      <c r="F697" s="3"/>
      <c r="G697" s="3"/>
      <c r="H697" s="74"/>
      <c r="I697" s="3"/>
      <c r="J697" s="3" t="s">
        <v>157</v>
      </c>
      <c r="K697" s="3" t="s">
        <v>76</v>
      </c>
      <c r="L697" s="3" t="s">
        <v>77</v>
      </c>
      <c r="M697" s="3" t="s">
        <v>426</v>
      </c>
      <c r="N697" s="5">
        <v>44509</v>
      </c>
      <c r="P697" s="3" t="str">
        <f t="shared" ca="1" si="160"/>
        <v/>
      </c>
      <c r="Q697" s="5">
        <v>44543</v>
      </c>
      <c r="R697" s="3" t="s">
        <v>133</v>
      </c>
      <c r="S697" s="3"/>
      <c r="T697" s="6" t="s">
        <v>317</v>
      </c>
      <c r="U697" s="3" t="str">
        <f t="shared" si="151"/>
        <v>Contractuel</v>
      </c>
      <c r="V697" s="5"/>
      <c r="W697" s="5"/>
      <c r="X697" s="5">
        <v>44501</v>
      </c>
      <c r="Y697" s="5">
        <v>44812</v>
      </c>
      <c r="Z697" s="5"/>
      <c r="AA697" s="3">
        <f t="shared" si="152"/>
        <v>11</v>
      </c>
      <c r="AB697" s="3">
        <f t="shared" si="153"/>
        <v>2021</v>
      </c>
      <c r="AC697" s="3">
        <f t="shared" si="154"/>
        <v>2025</v>
      </c>
      <c r="AD697" s="7">
        <f t="shared" ca="1" si="155"/>
        <v>2.9388888888888891</v>
      </c>
      <c r="AE697" s="7" t="str">
        <f t="shared" ca="1" si="161"/>
        <v>&lt; 3</v>
      </c>
      <c r="AF697" s="5">
        <v>36820</v>
      </c>
      <c r="AG697" s="8">
        <f t="shared" ca="1" si="156"/>
        <v>24.005479452054793</v>
      </c>
      <c r="AH697" s="7" t="str">
        <f t="shared" ca="1" si="157"/>
        <v>&lt; 25</v>
      </c>
      <c r="AI697" s="9"/>
      <c r="AJ697" s="10"/>
      <c r="AK697" s="9">
        <v>14357377</v>
      </c>
      <c r="AL697" s="5">
        <v>42853</v>
      </c>
      <c r="AM697" s="3" t="s">
        <v>93</v>
      </c>
      <c r="AN697" s="3" t="s">
        <v>94</v>
      </c>
      <c r="AQ697" s="11">
        <v>3</v>
      </c>
      <c r="AR697" s="11">
        <v>1</v>
      </c>
      <c r="AS697" s="12">
        <f t="shared" si="158"/>
        <v>44874.25</v>
      </c>
      <c r="AT697" s="11" t="s">
        <v>135</v>
      </c>
      <c r="AU697" s="9">
        <v>2.1629999999999998</v>
      </c>
      <c r="AV697" s="14" t="s">
        <v>195</v>
      </c>
      <c r="AW697" s="15" t="s">
        <v>169</v>
      </c>
      <c r="AX697" s="16" t="s">
        <v>2312</v>
      </c>
      <c r="AY697" s="14" t="s">
        <v>1056</v>
      </c>
      <c r="AZ697" s="11" t="s">
        <v>171</v>
      </c>
      <c r="BA697" s="17" t="str">
        <f t="shared" si="159"/>
        <v>17001000000274048274</v>
      </c>
      <c r="BB697" s="26">
        <f t="shared" si="162"/>
        <v>20</v>
      </c>
      <c r="BC697" s="19" t="s">
        <v>557</v>
      </c>
      <c r="BD697" s="20" t="s">
        <v>277</v>
      </c>
      <c r="BF697" s="5"/>
      <c r="BG697" s="27">
        <v>54650670</v>
      </c>
      <c r="BH697" s="27">
        <v>40311327</v>
      </c>
      <c r="BI697" s="27"/>
      <c r="BJ697" t="s">
        <v>1435</v>
      </c>
      <c r="BK697" s="11" t="str">
        <f t="shared" si="163"/>
        <v>A-</v>
      </c>
      <c r="BL697" s="11"/>
    </row>
    <row r="698" spans="1:64" x14ac:dyDescent="0.25">
      <c r="A698" s="3" t="s">
        <v>56</v>
      </c>
      <c r="B698" s="4">
        <v>698</v>
      </c>
      <c r="C698" s="3" t="s">
        <v>140</v>
      </c>
      <c r="D698" s="3" t="s">
        <v>7264</v>
      </c>
      <c r="E698" s="3" t="s">
        <v>7229</v>
      </c>
      <c r="F698" s="3"/>
      <c r="G698" s="3"/>
      <c r="H698" s="3"/>
      <c r="I698" s="3" t="s">
        <v>1837</v>
      </c>
      <c r="J698" s="3" t="s">
        <v>157</v>
      </c>
      <c r="K698" s="3" t="s">
        <v>123</v>
      </c>
      <c r="L698" s="3" t="s">
        <v>77</v>
      </c>
      <c r="M698" s="3" t="s">
        <v>158</v>
      </c>
      <c r="N698" s="5">
        <v>44510</v>
      </c>
      <c r="O698" t="str">
        <f ca="1">IF(AD698&gt;=4,IF(T698="CDD","OK",""),"")</f>
        <v/>
      </c>
      <c r="P698" s="3">
        <f t="shared" ca="1" si="160"/>
        <v>-47</v>
      </c>
      <c r="Q698" s="5"/>
      <c r="R698" s="3"/>
      <c r="S698" s="3"/>
      <c r="T698" s="6" t="s">
        <v>131</v>
      </c>
      <c r="U698" s="3" t="str">
        <f t="shared" si="151"/>
        <v>Contractuel</v>
      </c>
      <c r="V698" s="5">
        <v>45444</v>
      </c>
      <c r="W698" s="5">
        <v>45535</v>
      </c>
      <c r="X698" s="5"/>
      <c r="Y698" s="5"/>
      <c r="Z698" s="5">
        <v>44510</v>
      </c>
      <c r="AA698" s="3">
        <f t="shared" si="152"/>
        <v>11</v>
      </c>
      <c r="AB698" s="3">
        <f t="shared" si="153"/>
        <v>2021</v>
      </c>
      <c r="AC698" s="3">
        <f t="shared" si="154"/>
        <v>2025</v>
      </c>
      <c r="AD698" s="7">
        <f t="shared" ca="1" si="155"/>
        <v>2.9361111111111109</v>
      </c>
      <c r="AE698" s="7" t="str">
        <f t="shared" ca="1" si="161"/>
        <v>&lt; 3</v>
      </c>
      <c r="AF698" s="5">
        <v>29527</v>
      </c>
      <c r="AG698" s="8">
        <f t="shared" ca="1" si="156"/>
        <v>43.986301369863014</v>
      </c>
      <c r="AH698" s="7" t="str">
        <f t="shared" ca="1" si="157"/>
        <v>&gt;35&lt; 45</v>
      </c>
      <c r="AI698" s="9">
        <v>17781318</v>
      </c>
      <c r="AJ698" s="10" t="s">
        <v>67</v>
      </c>
      <c r="AK698" s="9" t="s">
        <v>2313</v>
      </c>
      <c r="AL698" s="5">
        <v>37370</v>
      </c>
      <c r="AM698" s="3" t="s">
        <v>93</v>
      </c>
      <c r="AN698" s="3" t="s">
        <v>65</v>
      </c>
      <c r="AO698">
        <v>2</v>
      </c>
      <c r="AQ698">
        <v>3</v>
      </c>
      <c r="AR698" s="11">
        <v>3</v>
      </c>
      <c r="AS698" s="12">
        <f t="shared" si="158"/>
        <v>45605.75</v>
      </c>
      <c r="AT698" s="11" t="s">
        <v>135</v>
      </c>
      <c r="AU698" s="9">
        <v>3.3069999999999999</v>
      </c>
      <c r="AV698" s="14" t="s">
        <v>195</v>
      </c>
      <c r="AW698" s="15" t="s">
        <v>169</v>
      </c>
      <c r="AX698" s="16" t="s">
        <v>2314</v>
      </c>
      <c r="AY698" s="14" t="s">
        <v>1774</v>
      </c>
      <c r="AZ698" s="11" t="s">
        <v>171</v>
      </c>
      <c r="BA698" s="17" t="str">
        <f t="shared" si="159"/>
        <v>17001000000308479879</v>
      </c>
      <c r="BB698" s="26">
        <f t="shared" si="162"/>
        <v>20</v>
      </c>
      <c r="BC698" s="19" t="s">
        <v>2315</v>
      </c>
      <c r="BD698" s="20" t="s">
        <v>100</v>
      </c>
      <c r="BF698" s="5"/>
      <c r="BG698" s="27">
        <v>29655478</v>
      </c>
      <c r="BH698" s="27">
        <v>53667625</v>
      </c>
      <c r="BI698" s="27"/>
      <c r="BJ698" t="s">
        <v>566</v>
      </c>
      <c r="BK698" s="11" t="str">
        <f t="shared" si="163"/>
        <v>A-</v>
      </c>
      <c r="BL698" s="11" t="s">
        <v>245</v>
      </c>
    </row>
    <row r="699" spans="1:64" x14ac:dyDescent="0.25">
      <c r="A699" s="3" t="s">
        <v>74</v>
      </c>
      <c r="B699" s="4">
        <v>699</v>
      </c>
      <c r="C699" s="3" t="s">
        <v>57</v>
      </c>
      <c r="D699" s="3" t="s">
        <v>7213</v>
      </c>
      <c r="E699" s="3" t="s">
        <v>8713</v>
      </c>
      <c r="F699" s="3"/>
      <c r="G699" s="3"/>
      <c r="H699" s="74"/>
      <c r="I699" s="3"/>
      <c r="J699" s="3"/>
      <c r="K699" s="3" t="s">
        <v>123</v>
      </c>
      <c r="L699" s="3" t="s">
        <v>77</v>
      </c>
      <c r="M699" s="3" t="s">
        <v>132</v>
      </c>
      <c r="N699" s="5">
        <v>44518</v>
      </c>
      <c r="P699" s="3" t="str">
        <f t="shared" ca="1" si="160"/>
        <v/>
      </c>
      <c r="Q699" s="5">
        <v>44607</v>
      </c>
      <c r="R699" s="3" t="s">
        <v>236</v>
      </c>
      <c r="S699" s="3"/>
      <c r="T699" s="6" t="s">
        <v>317</v>
      </c>
      <c r="U699" s="3" t="str">
        <f t="shared" si="151"/>
        <v>Contractuel</v>
      </c>
      <c r="V699" s="5"/>
      <c r="W699" s="5"/>
      <c r="X699" s="5">
        <v>44518</v>
      </c>
      <c r="Y699" s="5">
        <v>44882</v>
      </c>
      <c r="Z699" s="5"/>
      <c r="AA699" s="3">
        <f t="shared" si="152"/>
        <v>11</v>
      </c>
      <c r="AB699" s="3">
        <f t="shared" si="153"/>
        <v>2021</v>
      </c>
      <c r="AC699" s="3">
        <f t="shared" si="154"/>
        <v>2025</v>
      </c>
      <c r="AD699" s="7">
        <f t="shared" ca="1" si="155"/>
        <v>2.9138888888888888</v>
      </c>
      <c r="AE699" s="7" t="str">
        <f t="shared" ca="1" si="161"/>
        <v>&lt; 3</v>
      </c>
      <c r="AF699" s="5">
        <v>36348</v>
      </c>
      <c r="AG699" s="8">
        <f t="shared" ca="1" si="156"/>
        <v>25.298630136986301</v>
      </c>
      <c r="AH699" s="7" t="str">
        <f t="shared" ca="1" si="157"/>
        <v>&gt;25&lt; 35</v>
      </c>
      <c r="AI699" s="9"/>
      <c r="AJ699" s="10"/>
      <c r="AK699" s="9">
        <v>14360466</v>
      </c>
      <c r="AL699" s="5">
        <v>43148</v>
      </c>
      <c r="AM699" s="3" t="s">
        <v>64</v>
      </c>
      <c r="AN699" s="3" t="s">
        <v>94</v>
      </c>
      <c r="AQ699" s="11">
        <v>3</v>
      </c>
      <c r="AR699" s="11">
        <v>1</v>
      </c>
      <c r="AS699" s="12">
        <f t="shared" si="158"/>
        <v>44883.25</v>
      </c>
      <c r="AT699" s="11" t="s">
        <v>135</v>
      </c>
      <c r="AU699" s="9">
        <v>2.1629999999999998</v>
      </c>
      <c r="AV699" s="14" t="s">
        <v>195</v>
      </c>
      <c r="AW699" s="15" t="s">
        <v>169</v>
      </c>
      <c r="AX699" s="16" t="s">
        <v>2316</v>
      </c>
      <c r="AY699" s="14" t="s">
        <v>690</v>
      </c>
      <c r="AZ699" s="11" t="s">
        <v>171</v>
      </c>
      <c r="BA699" s="17" t="str">
        <f t="shared" si="159"/>
        <v>17001000000308330790</v>
      </c>
      <c r="BB699" s="26">
        <f t="shared" si="162"/>
        <v>20</v>
      </c>
      <c r="BC699" s="19" t="s">
        <v>2317</v>
      </c>
      <c r="BD699" s="20" t="s">
        <v>452</v>
      </c>
      <c r="BF699" s="5"/>
      <c r="BG699" s="27">
        <v>23229930</v>
      </c>
      <c r="BH699" s="27">
        <v>26360250</v>
      </c>
      <c r="BI699" s="27"/>
      <c r="BJ699" t="s">
        <v>300</v>
      </c>
      <c r="BK699" s="11" t="str">
        <f t="shared" si="163"/>
        <v>-</v>
      </c>
      <c r="BL699" s="11"/>
    </row>
    <row r="700" spans="1:64" x14ac:dyDescent="0.25">
      <c r="A700" s="3" t="s">
        <v>74</v>
      </c>
      <c r="B700" s="4">
        <v>700</v>
      </c>
      <c r="C700" s="3" t="s">
        <v>57</v>
      </c>
      <c r="D700" s="3" t="s">
        <v>7841</v>
      </c>
      <c r="E700" s="3" t="s">
        <v>7842</v>
      </c>
      <c r="F700" s="3"/>
      <c r="G700" s="3"/>
      <c r="H700" s="74"/>
      <c r="I700" s="3"/>
      <c r="J700" s="3" t="s">
        <v>228</v>
      </c>
      <c r="K700" s="3" t="s">
        <v>123</v>
      </c>
      <c r="L700" s="3" t="s">
        <v>77</v>
      </c>
      <c r="M700" s="3" t="s">
        <v>132</v>
      </c>
      <c r="N700" s="5">
        <v>44511</v>
      </c>
      <c r="O700" t="str">
        <f ca="1">IF(AD700&gt;=4,IF(T700="CDD","OK",""),"")</f>
        <v/>
      </c>
      <c r="P700" s="3">
        <f t="shared" ca="1" si="160"/>
        <v>-1021</v>
      </c>
      <c r="Q700" s="5">
        <v>44518</v>
      </c>
      <c r="R700" s="3" t="s">
        <v>133</v>
      </c>
      <c r="S700" s="3"/>
      <c r="T700" s="6" t="s">
        <v>131</v>
      </c>
      <c r="U700" s="3" t="str">
        <f t="shared" si="151"/>
        <v>Contractuel</v>
      </c>
      <c r="V700" s="5">
        <v>44511</v>
      </c>
      <c r="W700" s="5">
        <v>44561</v>
      </c>
      <c r="X700" s="5"/>
      <c r="Y700" s="5"/>
      <c r="Z700" s="5">
        <v>44511</v>
      </c>
      <c r="AA700" s="3">
        <f t="shared" si="152"/>
        <v>11</v>
      </c>
      <c r="AB700" s="3">
        <f t="shared" si="153"/>
        <v>2021</v>
      </c>
      <c r="AC700" s="3">
        <f t="shared" si="154"/>
        <v>2025</v>
      </c>
      <c r="AD700" s="7">
        <f t="shared" ca="1" si="155"/>
        <v>2.9333333333333331</v>
      </c>
      <c r="AE700" s="7" t="str">
        <f t="shared" ca="1" si="161"/>
        <v>&lt; 3</v>
      </c>
      <c r="AF700" s="5">
        <v>34857</v>
      </c>
      <c r="AG700" s="8">
        <f t="shared" ca="1" si="156"/>
        <v>29.383561643835616</v>
      </c>
      <c r="AH700" s="7" t="str">
        <f t="shared" ca="1" si="157"/>
        <v>&gt;25&lt; 35</v>
      </c>
      <c r="AI700" s="9"/>
      <c r="AJ700" s="10"/>
      <c r="AK700" s="9">
        <v>14759810</v>
      </c>
      <c r="AL700" s="5">
        <v>41314</v>
      </c>
      <c r="AM700" s="3" t="s">
        <v>64</v>
      </c>
      <c r="AN700" s="3" t="s">
        <v>94</v>
      </c>
      <c r="AQ700" s="11">
        <v>3</v>
      </c>
      <c r="AR700" s="11">
        <v>1</v>
      </c>
      <c r="AS700" s="12">
        <f t="shared" si="158"/>
        <v>44876.25</v>
      </c>
      <c r="AT700" s="11" t="s">
        <v>135</v>
      </c>
      <c r="AU700" s="9">
        <v>3.1930000000000001</v>
      </c>
      <c r="AV700" s="14"/>
      <c r="AW700" s="15"/>
      <c r="AX700" s="16"/>
      <c r="AY700" s="14"/>
      <c r="AZ700" s="11"/>
      <c r="BA700" s="17" t="str">
        <f t="shared" si="159"/>
        <v/>
      </c>
      <c r="BB700" s="26">
        <f t="shared" si="162"/>
        <v>0</v>
      </c>
      <c r="BC700" s="19" t="s">
        <v>2318</v>
      </c>
      <c r="BD700" s="20" t="s">
        <v>388</v>
      </c>
      <c r="BF700" s="5"/>
      <c r="BG700" s="27">
        <v>58147169</v>
      </c>
      <c r="BH700" s="27">
        <v>55249078</v>
      </c>
      <c r="BI700" s="27"/>
      <c r="BJ700" t="s">
        <v>951</v>
      </c>
      <c r="BK700" s="11" t="str">
        <f t="shared" si="163"/>
        <v>B-</v>
      </c>
      <c r="BL700" s="11"/>
    </row>
    <row r="701" spans="1:64" x14ac:dyDescent="0.25">
      <c r="A701" s="3" t="s">
        <v>74</v>
      </c>
      <c r="B701" s="4">
        <v>701</v>
      </c>
      <c r="C701" s="3" t="s">
        <v>57</v>
      </c>
      <c r="D701" s="3" t="s">
        <v>7315</v>
      </c>
      <c r="E701" s="3" t="s">
        <v>7722</v>
      </c>
      <c r="F701" s="3"/>
      <c r="G701" s="3"/>
      <c r="H701" s="74"/>
      <c r="I701" s="3"/>
      <c r="J701" s="3" t="s">
        <v>228</v>
      </c>
      <c r="K701" s="3" t="s">
        <v>123</v>
      </c>
      <c r="L701" s="3" t="s">
        <v>77</v>
      </c>
      <c r="M701" s="3" t="s">
        <v>132</v>
      </c>
      <c r="N701" s="5">
        <v>44512</v>
      </c>
      <c r="O701" t="str">
        <f ca="1">IF(AD701&gt;=4,IF(T701="CDD","OK",""),"")</f>
        <v/>
      </c>
      <c r="P701" s="3">
        <f t="shared" ca="1" si="160"/>
        <v>-809</v>
      </c>
      <c r="Q701" s="5">
        <v>44733</v>
      </c>
      <c r="R701" s="3" t="s">
        <v>236</v>
      </c>
      <c r="S701" s="3"/>
      <c r="T701" s="6" t="s">
        <v>131</v>
      </c>
      <c r="U701" s="3" t="str">
        <f t="shared" si="151"/>
        <v>Contractuel</v>
      </c>
      <c r="V701" s="5">
        <v>44713</v>
      </c>
      <c r="W701" s="5">
        <v>44773</v>
      </c>
      <c r="X701" s="5"/>
      <c r="Y701" s="5"/>
      <c r="Z701" s="5">
        <v>44512</v>
      </c>
      <c r="AA701" s="3">
        <f t="shared" si="152"/>
        <v>11</v>
      </c>
      <c r="AB701" s="3">
        <f t="shared" si="153"/>
        <v>2021</v>
      </c>
      <c r="AC701" s="3">
        <f t="shared" si="154"/>
        <v>2025</v>
      </c>
      <c r="AD701" s="7">
        <f t="shared" ca="1" si="155"/>
        <v>2.9305555555555554</v>
      </c>
      <c r="AE701" s="7" t="str">
        <f t="shared" ca="1" si="161"/>
        <v>&lt; 3</v>
      </c>
      <c r="AF701" s="5">
        <v>33178</v>
      </c>
      <c r="AG701" s="8">
        <f t="shared" ca="1" si="156"/>
        <v>33.983561643835614</v>
      </c>
      <c r="AH701" s="7" t="str">
        <f t="shared" ca="1" si="157"/>
        <v>&gt;25&lt; 35</v>
      </c>
      <c r="AI701" s="9">
        <v>16669457</v>
      </c>
      <c r="AJ701" s="10" t="s">
        <v>159</v>
      </c>
      <c r="AK701" s="9" t="s">
        <v>2319</v>
      </c>
      <c r="AL701" s="5">
        <v>42348</v>
      </c>
      <c r="AM701" s="3" t="s">
        <v>64</v>
      </c>
      <c r="AN701" s="3" t="s">
        <v>94</v>
      </c>
      <c r="AQ701" s="11">
        <v>3</v>
      </c>
      <c r="AR701" s="11">
        <v>1</v>
      </c>
      <c r="AS701" s="12">
        <f t="shared" si="158"/>
        <v>44877.25</v>
      </c>
      <c r="AT701" s="11" t="s">
        <v>135</v>
      </c>
      <c r="AU701" s="9">
        <v>3.1930000000000001</v>
      </c>
      <c r="AV701" s="14" t="s">
        <v>195</v>
      </c>
      <c r="AW701" s="15" t="s">
        <v>169</v>
      </c>
      <c r="AX701" s="16" t="s">
        <v>2320</v>
      </c>
      <c r="AY701" s="14" t="s">
        <v>729</v>
      </c>
      <c r="AZ701" s="11" t="s">
        <v>171</v>
      </c>
      <c r="BA701" s="17" t="str">
        <f t="shared" si="159"/>
        <v>17001000000199244881</v>
      </c>
      <c r="BB701" s="26">
        <f t="shared" si="162"/>
        <v>20</v>
      </c>
      <c r="BC701" s="19" t="s">
        <v>2321</v>
      </c>
      <c r="BD701" s="20" t="s">
        <v>452</v>
      </c>
      <c r="BF701" s="5"/>
      <c r="BG701" s="27">
        <v>22254304</v>
      </c>
      <c r="BH701" s="27">
        <v>22281523</v>
      </c>
      <c r="BI701" s="27"/>
      <c r="BJ701" t="s">
        <v>300</v>
      </c>
      <c r="BK701" s="11" t="str">
        <f t="shared" si="163"/>
        <v>B-</v>
      </c>
      <c r="BL701" s="11"/>
    </row>
    <row r="702" spans="1:64" x14ac:dyDescent="0.25">
      <c r="A702" s="3" t="s">
        <v>74</v>
      </c>
      <c r="B702" s="4">
        <v>702</v>
      </c>
      <c r="C702" s="3" t="s">
        <v>87</v>
      </c>
      <c r="D702" s="3" t="s">
        <v>7192</v>
      </c>
      <c r="E702" s="3" t="s">
        <v>7843</v>
      </c>
      <c r="F702" s="3"/>
      <c r="G702" s="3"/>
      <c r="H702" s="74"/>
      <c r="I702" s="3" t="s">
        <v>561</v>
      </c>
      <c r="J702" s="3" t="s">
        <v>157</v>
      </c>
      <c r="K702" s="3" t="s">
        <v>76</v>
      </c>
      <c r="L702" s="3" t="s">
        <v>77</v>
      </c>
      <c r="M702" s="3" t="s">
        <v>426</v>
      </c>
      <c r="N702" s="5">
        <v>44511</v>
      </c>
      <c r="P702" s="3">
        <f t="shared" ca="1" si="160"/>
        <v>-47</v>
      </c>
      <c r="Q702" s="5">
        <v>45505</v>
      </c>
      <c r="R702" s="3" t="s">
        <v>609</v>
      </c>
      <c r="S702" s="3"/>
      <c r="T702" s="6" t="s">
        <v>131</v>
      </c>
      <c r="U702" s="3" t="str">
        <f t="shared" si="151"/>
        <v>Contractuel</v>
      </c>
      <c r="V702" s="5">
        <v>45444</v>
      </c>
      <c r="W702" s="5">
        <v>45535</v>
      </c>
      <c r="X702" s="5"/>
      <c r="Y702" s="5"/>
      <c r="Z702" s="5"/>
      <c r="AA702" s="3">
        <f t="shared" si="152"/>
        <v>11</v>
      </c>
      <c r="AB702" s="3">
        <f t="shared" si="153"/>
        <v>2021</v>
      </c>
      <c r="AC702" s="3">
        <f t="shared" si="154"/>
        <v>2025</v>
      </c>
      <c r="AD702" s="7">
        <f t="shared" ca="1" si="155"/>
        <v>2.9333333333333331</v>
      </c>
      <c r="AE702" s="7" t="str">
        <f t="shared" ca="1" si="161"/>
        <v>&lt; 3</v>
      </c>
      <c r="AF702" s="5">
        <v>36701</v>
      </c>
      <c r="AG702" s="8">
        <f t="shared" ca="1" si="156"/>
        <v>24.331506849315069</v>
      </c>
      <c r="AH702" s="7" t="str">
        <f t="shared" ca="1" si="157"/>
        <v>&lt; 25</v>
      </c>
      <c r="AI702" s="9"/>
      <c r="AJ702" s="10"/>
      <c r="AK702" s="9" t="s">
        <v>2322</v>
      </c>
      <c r="AL702" s="5">
        <v>43375</v>
      </c>
      <c r="AM702" s="3" t="s">
        <v>93</v>
      </c>
      <c r="AN702" s="3" t="s">
        <v>94</v>
      </c>
      <c r="AQ702">
        <v>3</v>
      </c>
      <c r="AR702" s="11">
        <v>3</v>
      </c>
      <c r="AS702" s="12">
        <f t="shared" si="158"/>
        <v>45606.75</v>
      </c>
      <c r="AT702" s="11" t="s">
        <v>135</v>
      </c>
      <c r="AU702" s="9">
        <v>3.3069999999999999</v>
      </c>
      <c r="AV702" s="14" t="s">
        <v>195</v>
      </c>
      <c r="AW702" s="15" t="s">
        <v>169</v>
      </c>
      <c r="AX702" s="16" t="s">
        <v>2323</v>
      </c>
      <c r="AY702" s="14" t="s">
        <v>531</v>
      </c>
      <c r="AZ702" s="11" t="s">
        <v>171</v>
      </c>
      <c r="BA702" s="17" t="str">
        <f t="shared" si="159"/>
        <v>17001000000308088193</v>
      </c>
      <c r="BB702" s="26">
        <f t="shared" si="162"/>
        <v>20</v>
      </c>
      <c r="BC702" s="19" t="s">
        <v>2324</v>
      </c>
      <c r="BD702" s="20" t="s">
        <v>391</v>
      </c>
      <c r="BF702" s="5"/>
      <c r="BG702" s="27">
        <v>50115255</v>
      </c>
      <c r="BH702" s="27">
        <v>95364059</v>
      </c>
      <c r="BI702" s="27"/>
      <c r="BJ702" t="s">
        <v>391</v>
      </c>
      <c r="BK702" s="11" t="str">
        <f t="shared" si="163"/>
        <v>A-</v>
      </c>
      <c r="BL702" s="11" t="s">
        <v>235</v>
      </c>
    </row>
    <row r="703" spans="1:64" x14ac:dyDescent="0.25">
      <c r="A703" s="3" t="s">
        <v>74</v>
      </c>
      <c r="B703" s="4">
        <v>703</v>
      </c>
      <c r="C703" s="3" t="s">
        <v>57</v>
      </c>
      <c r="D703" s="3" t="s">
        <v>7460</v>
      </c>
      <c r="E703" s="3" t="s">
        <v>7383</v>
      </c>
      <c r="F703" s="3"/>
      <c r="G703" s="3"/>
      <c r="H703" s="74"/>
      <c r="I703" s="3"/>
      <c r="J703" s="3" t="s">
        <v>157</v>
      </c>
      <c r="K703" s="3" t="s">
        <v>123</v>
      </c>
      <c r="L703" s="3" t="s">
        <v>77</v>
      </c>
      <c r="M703" s="3" t="s">
        <v>132</v>
      </c>
      <c r="N703" s="5">
        <v>44517</v>
      </c>
      <c r="P703" s="3">
        <f t="shared" ca="1" si="160"/>
        <v>-840</v>
      </c>
      <c r="Q703" s="5">
        <v>44727</v>
      </c>
      <c r="R703" s="3" t="s">
        <v>2325</v>
      </c>
      <c r="S703" s="3"/>
      <c r="T703" s="6" t="s">
        <v>131</v>
      </c>
      <c r="U703" s="3" t="str">
        <f t="shared" si="151"/>
        <v>Contractuel</v>
      </c>
      <c r="V703" s="5">
        <v>44682</v>
      </c>
      <c r="W703" s="5">
        <v>44742</v>
      </c>
      <c r="X703" s="5"/>
      <c r="Y703" s="5"/>
      <c r="Z703" s="5">
        <v>44517</v>
      </c>
      <c r="AA703" s="3">
        <f t="shared" si="152"/>
        <v>11</v>
      </c>
      <c r="AB703" s="3">
        <f t="shared" si="153"/>
        <v>2021</v>
      </c>
      <c r="AC703" s="3">
        <f t="shared" si="154"/>
        <v>2025</v>
      </c>
      <c r="AD703" s="7">
        <f t="shared" ca="1" si="155"/>
        <v>2.9166666666666665</v>
      </c>
      <c r="AE703" s="7" t="str">
        <f t="shared" ca="1" si="161"/>
        <v>&lt; 3</v>
      </c>
      <c r="AF703" s="5">
        <v>34783</v>
      </c>
      <c r="AG703" s="8">
        <f t="shared" ca="1" si="156"/>
        <v>29.586301369863012</v>
      </c>
      <c r="AH703" s="7" t="str">
        <f t="shared" ca="1" si="157"/>
        <v>&gt;25&lt; 35</v>
      </c>
      <c r="AI703" s="9">
        <v>17134558</v>
      </c>
      <c r="AJ703" s="10" t="s">
        <v>79</v>
      </c>
      <c r="AK703" s="9" t="s">
        <v>2326</v>
      </c>
      <c r="AL703" s="5">
        <v>41648</v>
      </c>
      <c r="AM703" s="3" t="s">
        <v>64</v>
      </c>
      <c r="AN703" s="3" t="s">
        <v>94</v>
      </c>
      <c r="AQ703" s="11">
        <v>3</v>
      </c>
      <c r="AR703" s="11">
        <v>1</v>
      </c>
      <c r="AS703" s="12">
        <f t="shared" si="158"/>
        <v>44882.25</v>
      </c>
      <c r="AT703" s="11" t="s">
        <v>135</v>
      </c>
      <c r="AU703" s="9">
        <v>3.1930000000000001</v>
      </c>
      <c r="AV703" s="14" t="s">
        <v>79</v>
      </c>
      <c r="AW703" s="15" t="s">
        <v>2303</v>
      </c>
      <c r="AX703" s="16" t="s">
        <v>2327</v>
      </c>
      <c r="AY703" s="14" t="s">
        <v>1229</v>
      </c>
      <c r="AZ703" s="11" t="s">
        <v>128</v>
      </c>
      <c r="BA703" s="17" t="str">
        <f t="shared" si="159"/>
        <v>04111093005842456557</v>
      </c>
      <c r="BB703" s="26">
        <f t="shared" si="162"/>
        <v>20</v>
      </c>
      <c r="BC703" s="19" t="s">
        <v>2328</v>
      </c>
      <c r="BD703" s="20" t="s">
        <v>388</v>
      </c>
      <c r="BF703" s="5"/>
      <c r="BG703" s="27">
        <v>26270486</v>
      </c>
      <c r="BH703" s="27">
        <v>54664474</v>
      </c>
      <c r="BI703" s="27"/>
      <c r="BJ703" t="s">
        <v>2306</v>
      </c>
      <c r="BK703" s="11" t="str">
        <f t="shared" si="163"/>
        <v>A-</v>
      </c>
      <c r="BL703" s="11"/>
    </row>
    <row r="704" spans="1:64" x14ac:dyDescent="0.25">
      <c r="A704" s="3" t="s">
        <v>74</v>
      </c>
      <c r="B704" s="4">
        <v>704</v>
      </c>
      <c r="C704" s="3" t="s">
        <v>57</v>
      </c>
      <c r="D704" s="3" t="s">
        <v>7815</v>
      </c>
      <c r="E704" s="3" t="s">
        <v>7714</v>
      </c>
      <c r="F704" s="3"/>
      <c r="G704" s="3"/>
      <c r="H704" s="74"/>
      <c r="I704" s="3"/>
      <c r="J704" s="3"/>
      <c r="K704" s="3" t="s">
        <v>123</v>
      </c>
      <c r="L704" s="3" t="s">
        <v>77</v>
      </c>
      <c r="M704" s="3" t="s">
        <v>132</v>
      </c>
      <c r="N704" s="5">
        <v>44519</v>
      </c>
      <c r="P704" s="3" t="str">
        <f t="shared" ca="1" si="160"/>
        <v/>
      </c>
      <c r="Q704" s="5">
        <v>44527</v>
      </c>
      <c r="R704" s="3" t="s">
        <v>133</v>
      </c>
      <c r="S704" s="3"/>
      <c r="T704" s="6" t="s">
        <v>317</v>
      </c>
      <c r="U704" s="3" t="str">
        <f t="shared" si="151"/>
        <v>Contractuel</v>
      </c>
      <c r="V704" s="5"/>
      <c r="W704" s="5"/>
      <c r="X704" s="5">
        <v>44518</v>
      </c>
      <c r="Y704" s="5">
        <v>44882</v>
      </c>
      <c r="Z704" s="5"/>
      <c r="AA704" s="3">
        <f t="shared" si="152"/>
        <v>11</v>
      </c>
      <c r="AB704" s="3">
        <f t="shared" si="153"/>
        <v>2021</v>
      </c>
      <c r="AC704" s="3">
        <f t="shared" si="154"/>
        <v>2025</v>
      </c>
      <c r="AD704" s="7">
        <f t="shared" ca="1" si="155"/>
        <v>2.911111111111111</v>
      </c>
      <c r="AE704" s="7" t="str">
        <f t="shared" ca="1" si="161"/>
        <v>&lt; 3</v>
      </c>
      <c r="AF704" s="5">
        <v>34459</v>
      </c>
      <c r="AG704" s="8">
        <f t="shared" ca="1" si="156"/>
        <v>30.473972602739725</v>
      </c>
      <c r="AH704" s="7" t="str">
        <f t="shared" ca="1" si="157"/>
        <v>&gt;25&lt; 35</v>
      </c>
      <c r="AI704" s="9"/>
      <c r="AJ704" s="10"/>
      <c r="AK704" s="9" t="s">
        <v>2329</v>
      </c>
      <c r="AL704" s="5">
        <v>41076</v>
      </c>
      <c r="AM704" s="3" t="s">
        <v>64</v>
      </c>
      <c r="AN704" s="3" t="s">
        <v>94</v>
      </c>
      <c r="AQ704" s="11">
        <v>3</v>
      </c>
      <c r="AR704" s="11">
        <v>1</v>
      </c>
      <c r="AS704" s="12">
        <f t="shared" si="158"/>
        <v>44884.25</v>
      </c>
      <c r="AT704" s="11" t="s">
        <v>135</v>
      </c>
      <c r="AU704" s="9">
        <v>2.1629999999999998</v>
      </c>
      <c r="AV704" s="14" t="s">
        <v>195</v>
      </c>
      <c r="AW704" s="15" t="s">
        <v>169</v>
      </c>
      <c r="AX704" s="16" t="s">
        <v>2330</v>
      </c>
      <c r="AY704" s="14" t="s">
        <v>1919</v>
      </c>
      <c r="AZ704" s="11" t="s">
        <v>171</v>
      </c>
      <c r="BA704" s="17" t="str">
        <f t="shared" si="159"/>
        <v>17001000000308325552</v>
      </c>
      <c r="BB704" s="26">
        <f t="shared" si="162"/>
        <v>20</v>
      </c>
      <c r="BC704" s="19" t="s">
        <v>2331</v>
      </c>
      <c r="BD704" s="20" t="s">
        <v>277</v>
      </c>
      <c r="BF704" s="5"/>
      <c r="BG704" s="27">
        <v>20322300</v>
      </c>
      <c r="BH704" s="27">
        <v>28850499</v>
      </c>
      <c r="BI704" s="27"/>
      <c r="BJ704" t="s">
        <v>391</v>
      </c>
      <c r="BK704" s="11" t="str">
        <f t="shared" si="163"/>
        <v>-</v>
      </c>
      <c r="BL704" s="11"/>
    </row>
    <row r="705" spans="1:64" x14ac:dyDescent="0.25">
      <c r="A705" s="3" t="s">
        <v>74</v>
      </c>
      <c r="B705" s="4">
        <v>705</v>
      </c>
      <c r="C705" s="3" t="s">
        <v>57</v>
      </c>
      <c r="D705" s="3" t="s">
        <v>7423</v>
      </c>
      <c r="E705" s="3" t="s">
        <v>7464</v>
      </c>
      <c r="F705" s="3"/>
      <c r="G705" s="3"/>
      <c r="H705" s="74"/>
      <c r="I705" s="3"/>
      <c r="J705" s="3" t="s">
        <v>228</v>
      </c>
      <c r="K705" s="3" t="s">
        <v>123</v>
      </c>
      <c r="L705" s="3" t="s">
        <v>77</v>
      </c>
      <c r="M705" s="3" t="s">
        <v>132</v>
      </c>
      <c r="N705" s="5">
        <v>44522</v>
      </c>
      <c r="P705" s="3">
        <f t="shared" ca="1" si="160"/>
        <v>-870</v>
      </c>
      <c r="Q705" s="5">
        <v>44700</v>
      </c>
      <c r="R705" s="3" t="s">
        <v>264</v>
      </c>
      <c r="S705" s="3"/>
      <c r="T705" s="6" t="s">
        <v>131</v>
      </c>
      <c r="U705" s="3" t="str">
        <f t="shared" si="151"/>
        <v>Contractuel</v>
      </c>
      <c r="V705" s="5">
        <v>44682</v>
      </c>
      <c r="W705" s="5">
        <v>44712</v>
      </c>
      <c r="X705" s="5"/>
      <c r="Y705" s="5"/>
      <c r="Z705" s="5">
        <v>44522</v>
      </c>
      <c r="AA705" s="3">
        <f t="shared" si="152"/>
        <v>11</v>
      </c>
      <c r="AB705" s="3">
        <f t="shared" si="153"/>
        <v>2021</v>
      </c>
      <c r="AC705" s="3">
        <f t="shared" si="154"/>
        <v>2025</v>
      </c>
      <c r="AD705" s="7">
        <f t="shared" ca="1" si="155"/>
        <v>2.9027777777777777</v>
      </c>
      <c r="AE705" s="7" t="str">
        <f t="shared" ca="1" si="161"/>
        <v>&lt; 3</v>
      </c>
      <c r="AF705" s="5">
        <v>35758</v>
      </c>
      <c r="AG705" s="8">
        <f t="shared" ca="1" si="156"/>
        <v>26.915068493150685</v>
      </c>
      <c r="AH705" s="7" t="str">
        <f t="shared" ca="1" si="157"/>
        <v>&gt;25&lt; 35</v>
      </c>
      <c r="AI705" s="9">
        <v>17071072</v>
      </c>
      <c r="AJ705" s="10" t="s">
        <v>91</v>
      </c>
      <c r="AK705" s="9">
        <v>11650980</v>
      </c>
      <c r="AL705" s="5">
        <v>41650</v>
      </c>
      <c r="AM705" s="3" t="s">
        <v>64</v>
      </c>
      <c r="AN705" s="3" t="s">
        <v>94</v>
      </c>
      <c r="AQ705" s="11">
        <v>3</v>
      </c>
      <c r="AR705" s="11">
        <v>1</v>
      </c>
      <c r="AS705" s="12">
        <f t="shared" si="158"/>
        <v>44887.25</v>
      </c>
      <c r="AT705" s="11" t="s">
        <v>135</v>
      </c>
      <c r="AU705" s="9">
        <v>3.1930000000000001</v>
      </c>
      <c r="AV705" s="14" t="s">
        <v>126</v>
      </c>
      <c r="AW705" s="15" t="s">
        <v>854</v>
      </c>
      <c r="AX705" s="16" t="s">
        <v>2332</v>
      </c>
      <c r="AY705" s="14" t="s">
        <v>326</v>
      </c>
      <c r="AZ705" s="11" t="s">
        <v>145</v>
      </c>
      <c r="BA705" s="17" t="str">
        <f t="shared" si="159"/>
        <v>07043010110552771855</v>
      </c>
      <c r="BB705" s="26">
        <f t="shared" si="162"/>
        <v>20</v>
      </c>
      <c r="BC705" s="19" t="s">
        <v>2333</v>
      </c>
      <c r="BD705" s="20" t="s">
        <v>100</v>
      </c>
      <c r="BF705" s="5"/>
      <c r="BG705" s="27">
        <v>55559284</v>
      </c>
      <c r="BH705" s="27">
        <v>92154081</v>
      </c>
      <c r="BI705" s="27"/>
      <c r="BJ705" t="s">
        <v>233</v>
      </c>
      <c r="BK705" s="11" t="str">
        <f t="shared" si="163"/>
        <v>B-</v>
      </c>
      <c r="BL705" s="11"/>
    </row>
    <row r="706" spans="1:64" x14ac:dyDescent="0.25">
      <c r="A706" s="3" t="s">
        <v>74</v>
      </c>
      <c r="B706" s="4">
        <v>706</v>
      </c>
      <c r="C706" s="3" t="s">
        <v>140</v>
      </c>
      <c r="D706" s="3" t="s">
        <v>7844</v>
      </c>
      <c r="E706" s="3" t="s">
        <v>7845</v>
      </c>
      <c r="F706" s="3"/>
      <c r="G706" s="3"/>
      <c r="H706" s="74"/>
      <c r="I706" s="3" t="s">
        <v>515</v>
      </c>
      <c r="J706" s="3" t="s">
        <v>228</v>
      </c>
      <c r="K706" s="3" t="s">
        <v>123</v>
      </c>
      <c r="L706" s="3" t="s">
        <v>77</v>
      </c>
      <c r="M706" s="3" t="s">
        <v>158</v>
      </c>
      <c r="N706" s="5">
        <v>44522</v>
      </c>
      <c r="P706" s="3">
        <f t="shared" ca="1" si="160"/>
        <v>-597</v>
      </c>
      <c r="Q706" s="5">
        <v>44994</v>
      </c>
      <c r="R706" s="3" t="s">
        <v>133</v>
      </c>
      <c r="S706" s="3"/>
      <c r="T706" s="6" t="s">
        <v>131</v>
      </c>
      <c r="U706" s="3" t="str">
        <f t="shared" ref="U706:U769" si="165">IF(T706="CDI","Titulaire","Contractuel")</f>
        <v>Contractuel</v>
      </c>
      <c r="V706" s="5">
        <v>44927</v>
      </c>
      <c r="W706" s="5">
        <v>44985</v>
      </c>
      <c r="X706" s="5"/>
      <c r="Y706" s="5"/>
      <c r="Z706" s="5">
        <v>44522</v>
      </c>
      <c r="AA706" s="3">
        <f t="shared" ref="AA706:AA769" si="166">MONTH(N706)</f>
        <v>11</v>
      </c>
      <c r="AB706" s="3">
        <f t="shared" ref="AB706:AB769" si="167">IF(N706="","",YEAR(N706))</f>
        <v>2021</v>
      </c>
      <c r="AC706" s="3">
        <f t="shared" ref="AC706:AC769" si="168">AB706+4</f>
        <v>2025</v>
      </c>
      <c r="AD706" s="7">
        <f t="shared" ref="AD706:AD769" ca="1" si="169">IF(A706="Non",(DAYS360(N706,Q706)/360),(DAYS360(N706,TODAY())/360))</f>
        <v>2.9027777777777777</v>
      </c>
      <c r="AE706" s="7" t="str">
        <f t="shared" ca="1" si="161"/>
        <v>&lt; 3</v>
      </c>
      <c r="AF706" s="5">
        <v>27493</v>
      </c>
      <c r="AG706" s="8">
        <f t="shared" ref="AG706:AG769" ca="1" si="170">(TODAY()-AF706)/365</f>
        <v>49.558904109589044</v>
      </c>
      <c r="AH706" s="7" t="str">
        <f t="shared" ref="AH706:AH769" ca="1" si="171">+IF(AG706&lt;25,"&lt; 25",IF(AND(AG706&gt;=25,AG706&lt;35),"&gt;25&lt; 35",IF(AND(AG706&gt;=35,AG706&lt;45),"&gt;35&lt; 45",IF(AND(AG706&gt;=45,AG706&lt;=55),"&gt;45&lt; 55",IF(AG706&gt;55,"&gt; 55")))))</f>
        <v>&gt;45&lt; 55</v>
      </c>
      <c r="AI706" s="9">
        <v>12157319</v>
      </c>
      <c r="AJ706" s="37" t="s">
        <v>179</v>
      </c>
      <c r="AK706" s="9" t="s">
        <v>2334</v>
      </c>
      <c r="AL706" s="5">
        <v>36495</v>
      </c>
      <c r="AM706" s="3" t="s">
        <v>93</v>
      </c>
      <c r="AN706" s="3" t="s">
        <v>65</v>
      </c>
      <c r="AQ706" s="11">
        <v>3</v>
      </c>
      <c r="AR706" s="11">
        <v>1</v>
      </c>
      <c r="AS706" s="12">
        <f t="shared" ref="AS706:AS769" si="172">N706+(365.25*AR706)</f>
        <v>44887.25</v>
      </c>
      <c r="AT706" s="11" t="s">
        <v>135</v>
      </c>
      <c r="AU706" s="9">
        <v>3.3069999999999999</v>
      </c>
      <c r="AV706" s="14" t="s">
        <v>195</v>
      </c>
      <c r="AW706" s="15" t="s">
        <v>169</v>
      </c>
      <c r="AX706" s="16" t="s">
        <v>2335</v>
      </c>
      <c r="AY706" s="14" t="s">
        <v>574</v>
      </c>
      <c r="AZ706" s="11" t="s">
        <v>171</v>
      </c>
      <c r="BA706" s="17" t="str">
        <f t="shared" ref="BA706:BA769" si="173">CONCATENATE(AV706,AW706,AX706,AY706)</f>
        <v>17001000000306223562</v>
      </c>
      <c r="BB706" s="26">
        <f t="shared" si="162"/>
        <v>20</v>
      </c>
      <c r="BC706" s="19" t="s">
        <v>2336</v>
      </c>
      <c r="BD706" s="20" t="s">
        <v>388</v>
      </c>
      <c r="BF706" s="5"/>
      <c r="BG706" s="27">
        <v>52440460</v>
      </c>
      <c r="BH706" s="27">
        <v>28826201</v>
      </c>
      <c r="BI706" s="27"/>
      <c r="BJ706" t="s">
        <v>951</v>
      </c>
      <c r="BK706" s="11" t="str">
        <f t="shared" si="163"/>
        <v>B-</v>
      </c>
      <c r="BL706" s="11"/>
    </row>
    <row r="707" spans="1:64" x14ac:dyDescent="0.25">
      <c r="A707" s="3" t="s">
        <v>74</v>
      </c>
      <c r="B707" s="4">
        <v>707</v>
      </c>
      <c r="C707" s="3" t="s">
        <v>87</v>
      </c>
      <c r="D707" s="3" t="s">
        <v>7576</v>
      </c>
      <c r="E707" s="3" t="s">
        <v>7281</v>
      </c>
      <c r="F707" s="3"/>
      <c r="G707" s="3"/>
      <c r="H707" s="74"/>
      <c r="I707" s="3"/>
      <c r="J707" s="3" t="s">
        <v>228</v>
      </c>
      <c r="K707" s="3" t="s">
        <v>123</v>
      </c>
      <c r="L707" s="3" t="s">
        <v>77</v>
      </c>
      <c r="M707" s="3" t="s">
        <v>158</v>
      </c>
      <c r="N707" s="5">
        <v>44522</v>
      </c>
      <c r="P707" s="3">
        <f t="shared" ref="P707:P770" ca="1" si="174">IF(W707="","",W707-TODAY())</f>
        <v>-717</v>
      </c>
      <c r="Q707" s="5">
        <v>44805</v>
      </c>
      <c r="R707" s="3" t="s">
        <v>133</v>
      </c>
      <c r="S707" s="3"/>
      <c r="T707" s="6" t="s">
        <v>131</v>
      </c>
      <c r="U707" s="3" t="str">
        <f t="shared" si="165"/>
        <v>Contractuel</v>
      </c>
      <c r="V707" s="5">
        <v>44805</v>
      </c>
      <c r="W707" s="5">
        <v>44865</v>
      </c>
      <c r="X707" s="5"/>
      <c r="Y707" s="5"/>
      <c r="Z707" s="5">
        <v>44522</v>
      </c>
      <c r="AA707" s="3">
        <f t="shared" si="166"/>
        <v>11</v>
      </c>
      <c r="AB707" s="3">
        <f t="shared" si="167"/>
        <v>2021</v>
      </c>
      <c r="AC707" s="3">
        <f t="shared" si="168"/>
        <v>2025</v>
      </c>
      <c r="AD707" s="7">
        <f t="shared" ca="1" si="169"/>
        <v>2.9027777777777777</v>
      </c>
      <c r="AE707" s="7" t="str">
        <f t="shared" ref="AE707:AE770" ca="1" si="175">+IF(AD707&lt;1,"&lt; 1",IF(AND(AD707&gt;=1,AD707&lt;2),"&lt; 2",IF(AND(AD707&gt;=2,AD707&lt;3),"&lt; 3",IF(AND(AD707&gt;=3,AD707&lt;=4),"&lt; 4",IF(AD707&gt;4,"&gt; 4")))))</f>
        <v>&lt; 3</v>
      </c>
      <c r="AF707" s="5">
        <v>32899</v>
      </c>
      <c r="AG707" s="8">
        <f t="shared" ca="1" si="170"/>
        <v>34.747945205479454</v>
      </c>
      <c r="AH707" s="7" t="str">
        <f t="shared" ca="1" si="171"/>
        <v>&gt;25&lt; 35</v>
      </c>
      <c r="AI707" s="9">
        <v>16003525</v>
      </c>
      <c r="AJ707" s="10" t="s">
        <v>159</v>
      </c>
      <c r="AK707" s="9" t="s">
        <v>2337</v>
      </c>
      <c r="AL707" s="5">
        <v>38521</v>
      </c>
      <c r="AM707" s="3" t="s">
        <v>93</v>
      </c>
      <c r="AN707" s="3" t="s">
        <v>94</v>
      </c>
      <c r="AQ707" s="11">
        <v>3</v>
      </c>
      <c r="AR707" s="11">
        <v>1</v>
      </c>
      <c r="AS707" s="12">
        <f t="shared" si="172"/>
        <v>44887.25</v>
      </c>
      <c r="AT707" s="11" t="s">
        <v>135</v>
      </c>
      <c r="AU707" s="9">
        <v>3.3069999999999999</v>
      </c>
      <c r="AV707" s="14" t="s">
        <v>195</v>
      </c>
      <c r="AW707" s="15" t="s">
        <v>1449</v>
      </c>
      <c r="AX707" s="16" t="s">
        <v>2338</v>
      </c>
      <c r="AY707" s="14" t="s">
        <v>1774</v>
      </c>
      <c r="AZ707" s="11" t="s">
        <v>171</v>
      </c>
      <c r="BA707" s="17" t="str">
        <f t="shared" si="173"/>
        <v>17002000000308652979</v>
      </c>
      <c r="BB707" s="26">
        <f t="shared" ref="BB707:BB769" si="176">LEN(BA707)</f>
        <v>20</v>
      </c>
      <c r="BC707" s="19" t="s">
        <v>2339</v>
      </c>
      <c r="BD707" s="20"/>
      <c r="BF707" s="5"/>
      <c r="BG707" s="27">
        <v>58986094</v>
      </c>
      <c r="BH707" s="27">
        <v>54064314</v>
      </c>
      <c r="BI707" s="27"/>
      <c r="BJ707" t="s">
        <v>566</v>
      </c>
      <c r="BK707" s="11" t="str">
        <f t="shared" ref="BK707:BK769" si="177">IF(K707="CADRE","CADRE",CONCATENATE(J707,"-",H707))</f>
        <v>B-</v>
      </c>
      <c r="BL707" s="11"/>
    </row>
    <row r="708" spans="1:64" x14ac:dyDescent="0.25">
      <c r="A708" s="3" t="s">
        <v>74</v>
      </c>
      <c r="B708" s="4">
        <v>708</v>
      </c>
      <c r="C708" s="3" t="s">
        <v>140</v>
      </c>
      <c r="D708" s="3" t="s">
        <v>7336</v>
      </c>
      <c r="E708" s="3" t="s">
        <v>7258</v>
      </c>
      <c r="F708" s="3"/>
      <c r="G708" s="3"/>
      <c r="H708" s="74"/>
      <c r="I708" s="3" t="s">
        <v>156</v>
      </c>
      <c r="J708" s="3" t="s">
        <v>157</v>
      </c>
      <c r="K708" s="3" t="s">
        <v>123</v>
      </c>
      <c r="L708" s="3" t="s">
        <v>77</v>
      </c>
      <c r="M708" s="3" t="s">
        <v>158</v>
      </c>
      <c r="N708" s="5">
        <v>44522</v>
      </c>
      <c r="P708" s="3">
        <f t="shared" ca="1" si="174"/>
        <v>-231</v>
      </c>
      <c r="Q708" s="5">
        <v>45362</v>
      </c>
      <c r="R708" s="3" t="s">
        <v>1442</v>
      </c>
      <c r="S708" s="3"/>
      <c r="T708" s="6" t="s">
        <v>131</v>
      </c>
      <c r="U708" s="3" t="str">
        <f t="shared" si="165"/>
        <v>Contractuel</v>
      </c>
      <c r="V708" s="5">
        <v>45261</v>
      </c>
      <c r="W708" s="5">
        <v>45351</v>
      </c>
      <c r="X708" s="5"/>
      <c r="Y708" s="5"/>
      <c r="Z708" s="5">
        <v>44522</v>
      </c>
      <c r="AA708" s="3">
        <f t="shared" si="166"/>
        <v>11</v>
      </c>
      <c r="AB708" s="3">
        <f t="shared" si="167"/>
        <v>2021</v>
      </c>
      <c r="AC708" s="3">
        <f t="shared" si="168"/>
        <v>2025</v>
      </c>
      <c r="AD708" s="7">
        <f t="shared" ca="1" si="169"/>
        <v>2.9027777777777777</v>
      </c>
      <c r="AE708" s="7" t="str">
        <f t="shared" ca="1" si="175"/>
        <v>&lt; 3</v>
      </c>
      <c r="AF708" s="5">
        <v>26536</v>
      </c>
      <c r="AG708" s="8">
        <f t="shared" ca="1" si="170"/>
        <v>52.180821917808217</v>
      </c>
      <c r="AH708" s="7" t="str">
        <f t="shared" ca="1" si="171"/>
        <v>&gt;45&lt; 55</v>
      </c>
      <c r="AI708" s="9">
        <v>11464282</v>
      </c>
      <c r="AJ708" s="10" t="s">
        <v>79</v>
      </c>
      <c r="AK708" s="9" t="s">
        <v>2340</v>
      </c>
      <c r="AL708" s="5">
        <v>43662</v>
      </c>
      <c r="AM708" s="3" t="s">
        <v>93</v>
      </c>
      <c r="AN708" s="3" t="s">
        <v>541</v>
      </c>
      <c r="AQ708" s="11">
        <v>3</v>
      </c>
      <c r="AR708" s="11">
        <v>3</v>
      </c>
      <c r="AS708" s="12">
        <f t="shared" si="172"/>
        <v>45617.75</v>
      </c>
      <c r="AT708" s="11" t="s">
        <v>135</v>
      </c>
      <c r="AU708" s="9">
        <v>3.3069999999999999</v>
      </c>
      <c r="AV708" s="14" t="s">
        <v>195</v>
      </c>
      <c r="AW708" s="15" t="s">
        <v>169</v>
      </c>
      <c r="AX708" s="16" t="s">
        <v>2341</v>
      </c>
      <c r="AY708" s="14" t="s">
        <v>671</v>
      </c>
      <c r="AZ708" s="11" t="s">
        <v>171</v>
      </c>
      <c r="BA708" s="17" t="str">
        <f t="shared" si="173"/>
        <v>17001000000261430223</v>
      </c>
      <c r="BB708" s="26">
        <f t="shared" si="176"/>
        <v>20</v>
      </c>
      <c r="BC708" s="19" t="s">
        <v>2342</v>
      </c>
      <c r="BD708" s="20" t="s">
        <v>452</v>
      </c>
      <c r="BF708" s="5"/>
      <c r="BG708" s="27">
        <v>97396907</v>
      </c>
      <c r="BH708" s="27">
        <v>26970960</v>
      </c>
      <c r="BI708" s="27"/>
      <c r="BJ708" t="s">
        <v>2343</v>
      </c>
      <c r="BK708" s="11" t="str">
        <f t="shared" si="177"/>
        <v>A-</v>
      </c>
      <c r="BL708" s="11" t="s">
        <v>235</v>
      </c>
    </row>
    <row r="709" spans="1:64" x14ac:dyDescent="0.25">
      <c r="A709" s="3" t="s">
        <v>74</v>
      </c>
      <c r="B709" s="4">
        <v>709</v>
      </c>
      <c r="C709" s="3" t="s">
        <v>87</v>
      </c>
      <c r="D709" s="3" t="s">
        <v>7702</v>
      </c>
      <c r="E709" s="3" t="s">
        <v>7391</v>
      </c>
      <c r="F709" s="3"/>
      <c r="G709" s="3"/>
      <c r="H709" s="74"/>
      <c r="I709" s="3" t="s">
        <v>487</v>
      </c>
      <c r="J709" s="3" t="s">
        <v>228</v>
      </c>
      <c r="K709" s="3" t="s">
        <v>123</v>
      </c>
      <c r="L709" s="3" t="s">
        <v>77</v>
      </c>
      <c r="M709" s="3" t="s">
        <v>158</v>
      </c>
      <c r="N709" s="5">
        <v>44522</v>
      </c>
      <c r="P709" s="3">
        <f t="shared" ca="1" si="174"/>
        <v>-597</v>
      </c>
      <c r="Q709" s="5">
        <v>44963</v>
      </c>
      <c r="R709" s="3" t="s">
        <v>1235</v>
      </c>
      <c r="S709" s="3"/>
      <c r="T709" s="6" t="s">
        <v>131</v>
      </c>
      <c r="U709" s="3" t="str">
        <f t="shared" si="165"/>
        <v>Contractuel</v>
      </c>
      <c r="V709" s="5">
        <v>44927</v>
      </c>
      <c r="W709" s="5">
        <v>44985</v>
      </c>
      <c r="X709" s="5"/>
      <c r="Y709" s="5"/>
      <c r="Z709" s="5">
        <v>44522</v>
      </c>
      <c r="AA709" s="3">
        <f t="shared" si="166"/>
        <v>11</v>
      </c>
      <c r="AB709" s="3">
        <f t="shared" si="167"/>
        <v>2021</v>
      </c>
      <c r="AC709" s="3">
        <f t="shared" si="168"/>
        <v>2025</v>
      </c>
      <c r="AD709" s="7">
        <f t="shared" ca="1" si="169"/>
        <v>2.9027777777777777</v>
      </c>
      <c r="AE709" s="7" t="str">
        <f t="shared" ca="1" si="175"/>
        <v>&lt; 3</v>
      </c>
      <c r="AF709" s="5">
        <v>38157</v>
      </c>
      <c r="AG709" s="8">
        <f t="shared" ca="1" si="170"/>
        <v>20.342465753424658</v>
      </c>
      <c r="AH709" s="7" t="str">
        <f t="shared" ca="1" si="171"/>
        <v>&lt; 25</v>
      </c>
      <c r="AI709" s="9">
        <v>17462271</v>
      </c>
      <c r="AJ709" s="10" t="s">
        <v>102</v>
      </c>
      <c r="AK709" s="9">
        <v>11676492</v>
      </c>
      <c r="AL709" s="5">
        <v>44410</v>
      </c>
      <c r="AM709" s="3" t="s">
        <v>93</v>
      </c>
      <c r="AN709" s="3" t="s">
        <v>94</v>
      </c>
      <c r="AQ709" s="11">
        <v>3</v>
      </c>
      <c r="AR709" s="11">
        <v>1</v>
      </c>
      <c r="AS709" s="12">
        <f t="shared" si="172"/>
        <v>44887.25</v>
      </c>
      <c r="AT709" s="11" t="s">
        <v>135</v>
      </c>
      <c r="AU709" s="9">
        <v>3.3069999999999999</v>
      </c>
      <c r="AV709" s="14" t="s">
        <v>195</v>
      </c>
      <c r="AW709" s="15" t="s">
        <v>169</v>
      </c>
      <c r="AX709" s="16" t="s">
        <v>2344</v>
      </c>
      <c r="AY709" s="14" t="s">
        <v>338</v>
      </c>
      <c r="AZ709" s="11" t="s">
        <v>171</v>
      </c>
      <c r="BA709" s="17" t="str">
        <f t="shared" si="173"/>
        <v>17001000000308764477</v>
      </c>
      <c r="BB709" s="26">
        <f t="shared" si="176"/>
        <v>20</v>
      </c>
      <c r="BC709" s="19" t="s">
        <v>2345</v>
      </c>
      <c r="BD709" s="20" t="s">
        <v>233</v>
      </c>
      <c r="BF709" s="5"/>
      <c r="BG709" s="27">
        <v>50578655</v>
      </c>
      <c r="BH709" s="27">
        <v>26906766</v>
      </c>
      <c r="BI709" s="27"/>
      <c r="BJ709" t="s">
        <v>477</v>
      </c>
      <c r="BK709" s="11" t="str">
        <f t="shared" si="177"/>
        <v>B-</v>
      </c>
      <c r="BL709" s="11"/>
    </row>
    <row r="710" spans="1:64" x14ac:dyDescent="0.25">
      <c r="A710" s="3" t="s">
        <v>74</v>
      </c>
      <c r="B710" s="4">
        <v>710</v>
      </c>
      <c r="C710" s="3" t="s">
        <v>140</v>
      </c>
      <c r="D710" s="3" t="s">
        <v>7234</v>
      </c>
      <c r="E710" s="3" t="s">
        <v>7400</v>
      </c>
      <c r="F710" s="3"/>
      <c r="G710" s="3"/>
      <c r="H710" s="74"/>
      <c r="I710" s="3" t="s">
        <v>487</v>
      </c>
      <c r="J710" s="3" t="s">
        <v>228</v>
      </c>
      <c r="K710" s="3" t="s">
        <v>123</v>
      </c>
      <c r="L710" s="3" t="s">
        <v>77</v>
      </c>
      <c r="M710" s="3" t="s">
        <v>158</v>
      </c>
      <c r="N710" s="5">
        <v>44522</v>
      </c>
      <c r="P710" s="3">
        <f t="shared" ca="1" si="174"/>
        <v>-475</v>
      </c>
      <c r="Q710" s="5">
        <v>45078</v>
      </c>
      <c r="R710" s="3" t="s">
        <v>2346</v>
      </c>
      <c r="S710" s="3"/>
      <c r="T710" s="6" t="s">
        <v>131</v>
      </c>
      <c r="U710" s="3" t="str">
        <f t="shared" si="165"/>
        <v>Contractuel</v>
      </c>
      <c r="V710" s="5">
        <v>45047</v>
      </c>
      <c r="W710" s="5">
        <v>45107</v>
      </c>
      <c r="X710" s="5"/>
      <c r="Y710" s="5"/>
      <c r="Z710" s="5">
        <v>44522</v>
      </c>
      <c r="AA710" s="3">
        <f t="shared" si="166"/>
        <v>11</v>
      </c>
      <c r="AB710" s="3">
        <f t="shared" si="167"/>
        <v>2021</v>
      </c>
      <c r="AC710" s="3">
        <f t="shared" si="168"/>
        <v>2025</v>
      </c>
      <c r="AD710" s="7">
        <f t="shared" ca="1" si="169"/>
        <v>2.9027777777777777</v>
      </c>
      <c r="AE710" s="7" t="str">
        <f t="shared" ca="1" si="175"/>
        <v>&lt; 3</v>
      </c>
      <c r="AF710" s="5">
        <v>34460</v>
      </c>
      <c r="AG710" s="8">
        <f t="shared" ca="1" si="170"/>
        <v>30.471232876712328</v>
      </c>
      <c r="AH710" s="7" t="str">
        <f t="shared" ca="1" si="171"/>
        <v>&gt;25&lt; 35</v>
      </c>
      <c r="AI710" s="9">
        <v>16625097</v>
      </c>
      <c r="AJ710" s="37" t="s">
        <v>179</v>
      </c>
      <c r="AK710" s="9" t="s">
        <v>2347</v>
      </c>
      <c r="AL710" s="5">
        <v>40633</v>
      </c>
      <c r="AM710" s="3" t="s">
        <v>93</v>
      </c>
      <c r="AN710" s="3" t="s">
        <v>65</v>
      </c>
      <c r="AO710">
        <v>1</v>
      </c>
      <c r="AQ710" s="11">
        <v>3</v>
      </c>
      <c r="AR710" s="11">
        <v>1</v>
      </c>
      <c r="AS710" s="12">
        <f t="shared" si="172"/>
        <v>44887.25</v>
      </c>
      <c r="AT710" s="11" t="s">
        <v>135</v>
      </c>
      <c r="AU710" s="9">
        <v>3.3069999999999999</v>
      </c>
      <c r="AV710" s="14" t="s">
        <v>195</v>
      </c>
      <c r="AW710" s="15" t="s">
        <v>2299</v>
      </c>
      <c r="AX710" s="16" t="s">
        <v>2348</v>
      </c>
      <c r="AY710" s="14" t="s">
        <v>870</v>
      </c>
      <c r="AZ710" s="11" t="s">
        <v>171</v>
      </c>
      <c r="BA710" s="17" t="str">
        <f t="shared" si="173"/>
        <v>17206000000163951324</v>
      </c>
      <c r="BB710" s="26">
        <f t="shared" si="176"/>
        <v>20</v>
      </c>
      <c r="BC710" s="19" t="s">
        <v>2349</v>
      </c>
      <c r="BD710" s="20" t="s">
        <v>233</v>
      </c>
      <c r="BF710" s="5"/>
      <c r="BG710" s="27">
        <v>56184661</v>
      </c>
      <c r="BH710" s="27">
        <v>53939421</v>
      </c>
      <c r="BI710" s="27"/>
      <c r="BJ710" t="s">
        <v>1688</v>
      </c>
      <c r="BK710" s="11" t="str">
        <f t="shared" si="177"/>
        <v>B-</v>
      </c>
      <c r="BL710" s="11"/>
    </row>
    <row r="711" spans="1:64" x14ac:dyDescent="0.25">
      <c r="A711" s="3" t="s">
        <v>56</v>
      </c>
      <c r="B711" s="4">
        <v>712</v>
      </c>
      <c r="C711" s="3" t="s">
        <v>140</v>
      </c>
      <c r="D711" s="3" t="s">
        <v>8716</v>
      </c>
      <c r="E711" s="3" t="s">
        <v>7390</v>
      </c>
      <c r="F711" s="3"/>
      <c r="G711" s="3"/>
      <c r="H711" s="74"/>
      <c r="I711" s="3" t="s">
        <v>487</v>
      </c>
      <c r="J711" s="3" t="s">
        <v>228</v>
      </c>
      <c r="K711" s="3" t="s">
        <v>123</v>
      </c>
      <c r="L711" s="3" t="s">
        <v>77</v>
      </c>
      <c r="M711" s="3" t="s">
        <v>158</v>
      </c>
      <c r="N711" s="5">
        <v>44522</v>
      </c>
      <c r="P711" s="3">
        <f t="shared" ca="1" si="174"/>
        <v>-47</v>
      </c>
      <c r="Q711" s="5"/>
      <c r="R711" s="3"/>
      <c r="S711" s="3"/>
      <c r="T711" s="6" t="s">
        <v>131</v>
      </c>
      <c r="U711" s="3" t="str">
        <f t="shared" si="165"/>
        <v>Contractuel</v>
      </c>
      <c r="V711" s="5">
        <v>45444</v>
      </c>
      <c r="W711" s="5">
        <v>45535</v>
      </c>
      <c r="X711" s="5"/>
      <c r="Y711" s="5"/>
      <c r="Z711" s="5">
        <v>44522</v>
      </c>
      <c r="AA711" s="3">
        <f t="shared" si="166"/>
        <v>11</v>
      </c>
      <c r="AB711" s="3">
        <f t="shared" si="167"/>
        <v>2021</v>
      </c>
      <c r="AC711" s="3">
        <f t="shared" si="168"/>
        <v>2025</v>
      </c>
      <c r="AD711" s="7">
        <f t="shared" ca="1" si="169"/>
        <v>2.9027777777777777</v>
      </c>
      <c r="AE711" s="7" t="str">
        <f t="shared" ca="1" si="175"/>
        <v>&lt; 3</v>
      </c>
      <c r="AF711" s="5">
        <v>30280</v>
      </c>
      <c r="AG711" s="8">
        <f t="shared" ca="1" si="170"/>
        <v>41.923287671232877</v>
      </c>
      <c r="AH711" s="7" t="str">
        <f t="shared" ca="1" si="171"/>
        <v>&gt;35&lt; 45</v>
      </c>
      <c r="AI711" s="9">
        <v>12380351</v>
      </c>
      <c r="AJ711" s="10" t="s">
        <v>126</v>
      </c>
      <c r="AK711" s="9" t="s">
        <v>959</v>
      </c>
      <c r="AL711" s="5">
        <v>36899</v>
      </c>
      <c r="AM711" s="3" t="s">
        <v>93</v>
      </c>
      <c r="AN711" s="3" t="s">
        <v>65</v>
      </c>
      <c r="AO711">
        <v>3</v>
      </c>
      <c r="AQ711">
        <v>3</v>
      </c>
      <c r="AR711" s="11">
        <v>3</v>
      </c>
      <c r="AS711" s="12">
        <f t="shared" si="172"/>
        <v>45617.75</v>
      </c>
      <c r="AT711" s="11" t="s">
        <v>135</v>
      </c>
      <c r="AU711" s="9">
        <v>3.3069999999999999</v>
      </c>
      <c r="AV711" s="14" t="s">
        <v>195</v>
      </c>
      <c r="AW711" s="15" t="s">
        <v>169</v>
      </c>
      <c r="AX711" s="16" t="s">
        <v>960</v>
      </c>
      <c r="AY711" s="14" t="s">
        <v>1081</v>
      </c>
      <c r="AZ711" s="11" t="s">
        <v>171</v>
      </c>
      <c r="BA711" s="17" t="str">
        <f t="shared" si="173"/>
        <v>17001000000290707248</v>
      </c>
      <c r="BB711" s="26">
        <f t="shared" si="176"/>
        <v>20</v>
      </c>
      <c r="BC711" s="19" t="s">
        <v>958</v>
      </c>
      <c r="BD711" s="20" t="s">
        <v>300</v>
      </c>
      <c r="BE711">
        <v>2021</v>
      </c>
      <c r="BF711" s="5"/>
      <c r="BG711" s="27">
        <v>27373686</v>
      </c>
      <c r="BH711" s="27">
        <v>20021189</v>
      </c>
      <c r="BI711" s="27"/>
      <c r="BJ711" t="s">
        <v>300</v>
      </c>
      <c r="BK711" s="11" t="str">
        <f t="shared" si="177"/>
        <v>B-</v>
      </c>
      <c r="BL711" s="11" t="s">
        <v>473</v>
      </c>
    </row>
    <row r="712" spans="1:64" x14ac:dyDescent="0.25">
      <c r="A712" s="3" t="s">
        <v>56</v>
      </c>
      <c r="B712" s="4">
        <v>713</v>
      </c>
      <c r="C712" s="3" t="s">
        <v>140</v>
      </c>
      <c r="D712" s="3" t="s">
        <v>7510</v>
      </c>
      <c r="E712" s="3" t="s">
        <v>7846</v>
      </c>
      <c r="F712" s="3"/>
      <c r="G712" s="3"/>
      <c r="H712" s="74"/>
      <c r="I712" s="3" t="s">
        <v>487</v>
      </c>
      <c r="J712" s="3" t="s">
        <v>228</v>
      </c>
      <c r="K712" s="3" t="s">
        <v>123</v>
      </c>
      <c r="L712" s="3" t="s">
        <v>77</v>
      </c>
      <c r="M712" s="3" t="s">
        <v>158</v>
      </c>
      <c r="N712" s="5">
        <v>44522</v>
      </c>
      <c r="P712" s="3">
        <f t="shared" ca="1" si="174"/>
        <v>-47</v>
      </c>
      <c r="Q712" s="5"/>
      <c r="R712" s="3"/>
      <c r="S712" s="3"/>
      <c r="T712" s="6" t="s">
        <v>131</v>
      </c>
      <c r="U712" s="3" t="str">
        <f t="shared" si="165"/>
        <v>Contractuel</v>
      </c>
      <c r="V712" s="5">
        <v>45444</v>
      </c>
      <c r="W712" s="5">
        <v>45535</v>
      </c>
      <c r="X712" s="5"/>
      <c r="Y712" s="5"/>
      <c r="Z712" s="5">
        <v>44522</v>
      </c>
      <c r="AA712" s="3">
        <f t="shared" si="166"/>
        <v>11</v>
      </c>
      <c r="AB712" s="3">
        <f t="shared" si="167"/>
        <v>2021</v>
      </c>
      <c r="AC712" s="3">
        <f t="shared" si="168"/>
        <v>2025</v>
      </c>
      <c r="AD712" s="7">
        <f t="shared" ca="1" si="169"/>
        <v>2.9027777777777777</v>
      </c>
      <c r="AE712" s="7" t="str">
        <f t="shared" ca="1" si="175"/>
        <v>&lt; 3</v>
      </c>
      <c r="AF712" s="5">
        <v>28744</v>
      </c>
      <c r="AG712" s="8">
        <f t="shared" ca="1" si="170"/>
        <v>46.131506849315066</v>
      </c>
      <c r="AH712" s="7" t="str">
        <f t="shared" ca="1" si="171"/>
        <v>&gt;45&lt; 55</v>
      </c>
      <c r="AI712" s="9">
        <v>12254838</v>
      </c>
      <c r="AJ712" s="10" t="s">
        <v>126</v>
      </c>
      <c r="AK712" s="9" t="s">
        <v>2350</v>
      </c>
      <c r="AL712" s="5">
        <v>37544</v>
      </c>
      <c r="AM712" s="3" t="s">
        <v>93</v>
      </c>
      <c r="AN712" s="3" t="s">
        <v>65</v>
      </c>
      <c r="AO712">
        <v>4</v>
      </c>
      <c r="AQ712">
        <v>3</v>
      </c>
      <c r="AR712" s="11">
        <v>3</v>
      </c>
      <c r="AS712" s="12">
        <f t="shared" si="172"/>
        <v>45617.75</v>
      </c>
      <c r="AT712" s="11" t="s">
        <v>135</v>
      </c>
      <c r="AU712" s="9">
        <v>3.3069999999999999</v>
      </c>
      <c r="AV712" s="14" t="s">
        <v>195</v>
      </c>
      <c r="AW712" s="15" t="s">
        <v>169</v>
      </c>
      <c r="AX712" s="16" t="s">
        <v>2351</v>
      </c>
      <c r="AY712" s="14" t="s">
        <v>382</v>
      </c>
      <c r="AZ712" s="11" t="s">
        <v>171</v>
      </c>
      <c r="BA712" s="17" t="str">
        <f t="shared" si="173"/>
        <v>17001000000308605494</v>
      </c>
      <c r="BB712" s="26">
        <f t="shared" si="176"/>
        <v>20</v>
      </c>
      <c r="BC712" s="19" t="s">
        <v>2352</v>
      </c>
      <c r="BD712" s="20" t="s">
        <v>2353</v>
      </c>
      <c r="BF712" s="5"/>
      <c r="BG712" s="27">
        <v>28727607</v>
      </c>
      <c r="BH712" s="27">
        <v>22540351</v>
      </c>
      <c r="BI712" s="27"/>
      <c r="BJ712" t="s">
        <v>300</v>
      </c>
      <c r="BK712" s="11" t="str">
        <f t="shared" si="177"/>
        <v>B-</v>
      </c>
      <c r="BL712" s="11" t="s">
        <v>200</v>
      </c>
    </row>
    <row r="713" spans="1:64" x14ac:dyDescent="0.25">
      <c r="A713" s="3" t="s">
        <v>56</v>
      </c>
      <c r="B713" s="4">
        <v>714</v>
      </c>
      <c r="C713" s="3" t="s">
        <v>140</v>
      </c>
      <c r="D713" s="3" t="s">
        <v>7349</v>
      </c>
      <c r="E713" s="3" t="s">
        <v>7355</v>
      </c>
      <c r="F713" s="3"/>
      <c r="G713" s="3"/>
      <c r="H713" s="74"/>
      <c r="I713" s="3" t="s">
        <v>1140</v>
      </c>
      <c r="J713" s="3" t="s">
        <v>157</v>
      </c>
      <c r="K713" s="3" t="s">
        <v>123</v>
      </c>
      <c r="L713" s="3" t="s">
        <v>77</v>
      </c>
      <c r="M713" s="3" t="s">
        <v>158</v>
      </c>
      <c r="N713" s="5">
        <v>44522</v>
      </c>
      <c r="P713" s="3">
        <f t="shared" ca="1" si="174"/>
        <v>-47</v>
      </c>
      <c r="Q713" s="5"/>
      <c r="R713" s="3"/>
      <c r="S713" s="3"/>
      <c r="T713" s="6" t="s">
        <v>131</v>
      </c>
      <c r="U713" s="3" t="str">
        <f t="shared" si="165"/>
        <v>Contractuel</v>
      </c>
      <c r="V713" s="5">
        <v>45444</v>
      </c>
      <c r="W713" s="5">
        <v>45535</v>
      </c>
      <c r="X713" s="5"/>
      <c r="Y713" s="5"/>
      <c r="Z713" s="5">
        <v>44522</v>
      </c>
      <c r="AA713" s="3">
        <f t="shared" si="166"/>
        <v>11</v>
      </c>
      <c r="AB713" s="3">
        <f t="shared" si="167"/>
        <v>2021</v>
      </c>
      <c r="AC713" s="3">
        <f t="shared" si="168"/>
        <v>2025</v>
      </c>
      <c r="AD713" s="7">
        <f t="shared" ca="1" si="169"/>
        <v>2.9027777777777777</v>
      </c>
      <c r="AE713" s="7" t="str">
        <f t="shared" ca="1" si="175"/>
        <v>&lt; 3</v>
      </c>
      <c r="AF713" s="5">
        <v>31512</v>
      </c>
      <c r="AG713" s="8">
        <f t="shared" ca="1" si="170"/>
        <v>38.547945205479451</v>
      </c>
      <c r="AH713" s="7" t="str">
        <f t="shared" ca="1" si="171"/>
        <v>&gt;35&lt; 45</v>
      </c>
      <c r="AI713" s="9">
        <v>12662467</v>
      </c>
      <c r="AJ713" s="10" t="s">
        <v>141</v>
      </c>
      <c r="AK713" s="9" t="s">
        <v>2354</v>
      </c>
      <c r="AL713" s="5">
        <v>37205</v>
      </c>
      <c r="AM713" s="3" t="s">
        <v>93</v>
      </c>
      <c r="AN713" s="3" t="s">
        <v>65</v>
      </c>
      <c r="AO713">
        <v>3</v>
      </c>
      <c r="AQ713">
        <v>3</v>
      </c>
      <c r="AR713" s="11">
        <v>3</v>
      </c>
      <c r="AS713" s="12">
        <f t="shared" si="172"/>
        <v>45617.75</v>
      </c>
      <c r="AT713" s="11" t="s">
        <v>135</v>
      </c>
      <c r="AU713" s="9">
        <v>3.3069999999999999</v>
      </c>
      <c r="AV713" s="14" t="s">
        <v>195</v>
      </c>
      <c r="AW713" s="15" t="s">
        <v>169</v>
      </c>
      <c r="AX713" s="16" t="s">
        <v>2355</v>
      </c>
      <c r="AY713" s="14" t="s">
        <v>450</v>
      </c>
      <c r="AZ713" s="11" t="s">
        <v>171</v>
      </c>
      <c r="BA713" s="17" t="str">
        <f t="shared" si="173"/>
        <v>17001000000308578043</v>
      </c>
      <c r="BB713" s="26">
        <f t="shared" si="176"/>
        <v>20</v>
      </c>
      <c r="BC713" s="19" t="s">
        <v>2356</v>
      </c>
      <c r="BD713" s="20" t="s">
        <v>300</v>
      </c>
      <c r="BE713">
        <v>2021</v>
      </c>
      <c r="BF713" s="5"/>
      <c r="BG713" s="27">
        <v>56435866</v>
      </c>
      <c r="BH713" s="27">
        <v>26691088</v>
      </c>
      <c r="BI713" s="27"/>
      <c r="BJ713" t="s">
        <v>300</v>
      </c>
      <c r="BK713" s="11" t="str">
        <f t="shared" si="177"/>
        <v>A-</v>
      </c>
      <c r="BL713" s="11" t="s">
        <v>245</v>
      </c>
    </row>
    <row r="714" spans="1:64" x14ac:dyDescent="0.25">
      <c r="A714" s="3" t="s">
        <v>56</v>
      </c>
      <c r="B714" s="4">
        <v>715</v>
      </c>
      <c r="C714" s="3" t="s">
        <v>87</v>
      </c>
      <c r="D714" s="3" t="s">
        <v>7271</v>
      </c>
      <c r="E714" s="3" t="s">
        <v>7415</v>
      </c>
      <c r="F714" s="3"/>
      <c r="G714" s="3"/>
      <c r="H714" s="74"/>
      <c r="I714" s="3" t="s">
        <v>156</v>
      </c>
      <c r="J714" s="3" t="s">
        <v>157</v>
      </c>
      <c r="K714" s="3" t="s">
        <v>123</v>
      </c>
      <c r="L714" s="3" t="s">
        <v>77</v>
      </c>
      <c r="M714" s="3" t="s">
        <v>158</v>
      </c>
      <c r="N714" s="5">
        <v>44529</v>
      </c>
      <c r="P714" s="3">
        <f t="shared" ca="1" si="174"/>
        <v>-47</v>
      </c>
      <c r="Q714" s="5"/>
      <c r="R714" s="3"/>
      <c r="S714" s="3"/>
      <c r="T714" s="6" t="s">
        <v>131</v>
      </c>
      <c r="U714" s="3" t="str">
        <f t="shared" si="165"/>
        <v>Contractuel</v>
      </c>
      <c r="V714" s="5">
        <v>45444</v>
      </c>
      <c r="W714" s="5">
        <v>45535</v>
      </c>
      <c r="X714" s="5"/>
      <c r="Y714" s="5"/>
      <c r="Z714" s="5">
        <v>44529</v>
      </c>
      <c r="AA714" s="3">
        <f t="shared" si="166"/>
        <v>11</v>
      </c>
      <c r="AB714" s="3">
        <f t="shared" si="167"/>
        <v>2021</v>
      </c>
      <c r="AC714" s="3">
        <f t="shared" si="168"/>
        <v>2025</v>
      </c>
      <c r="AD714" s="7">
        <f t="shared" ca="1" si="169"/>
        <v>2.8833333333333333</v>
      </c>
      <c r="AE714" s="7" t="str">
        <f t="shared" ca="1" si="175"/>
        <v>&lt; 3</v>
      </c>
      <c r="AF714" s="5">
        <v>35214</v>
      </c>
      <c r="AG714" s="8">
        <f t="shared" ca="1" si="170"/>
        <v>28.405479452054795</v>
      </c>
      <c r="AH714" s="7" t="str">
        <f t="shared" ca="1" si="171"/>
        <v>&gt;25&lt; 35</v>
      </c>
      <c r="AI714" s="9">
        <v>17462244</v>
      </c>
      <c r="AJ714" s="10" t="s">
        <v>141</v>
      </c>
      <c r="AK714" s="9">
        <v>13015087</v>
      </c>
      <c r="AL714" s="5">
        <v>42268</v>
      </c>
      <c r="AM714" s="3" t="s">
        <v>93</v>
      </c>
      <c r="AN714" s="3" t="s">
        <v>94</v>
      </c>
      <c r="AQ714">
        <v>3</v>
      </c>
      <c r="AR714" s="11">
        <v>3</v>
      </c>
      <c r="AS714" s="12">
        <f t="shared" si="172"/>
        <v>45624.75</v>
      </c>
      <c r="AT714" s="11" t="s">
        <v>135</v>
      </c>
      <c r="AU714" s="9">
        <v>3.3069999999999999</v>
      </c>
      <c r="AV714" s="14" t="s">
        <v>161</v>
      </c>
      <c r="AW714" s="15" t="s">
        <v>1046</v>
      </c>
      <c r="AX714" s="16" t="s">
        <v>2357</v>
      </c>
      <c r="AY714" s="14" t="s">
        <v>2203</v>
      </c>
      <c r="AZ714" s="11" t="s">
        <v>164</v>
      </c>
      <c r="BA714" s="17" t="str">
        <f t="shared" si="173"/>
        <v>25033000000095397439</v>
      </c>
      <c r="BB714" s="26">
        <f t="shared" si="176"/>
        <v>20</v>
      </c>
      <c r="BC714" s="19" t="s">
        <v>2358</v>
      </c>
      <c r="BD714" s="20" t="s">
        <v>100</v>
      </c>
      <c r="BF714" s="5"/>
      <c r="BG714" s="27">
        <v>25788545</v>
      </c>
      <c r="BH714" s="27">
        <v>26186398</v>
      </c>
      <c r="BI714" s="27"/>
      <c r="BJ714" t="s">
        <v>199</v>
      </c>
      <c r="BK714" s="11" t="str">
        <f t="shared" si="177"/>
        <v>A-</v>
      </c>
      <c r="BL714" s="11" t="s">
        <v>200</v>
      </c>
    </row>
    <row r="715" spans="1:64" x14ac:dyDescent="0.25">
      <c r="A715" s="3" t="s">
        <v>74</v>
      </c>
      <c r="B715" s="4">
        <v>716</v>
      </c>
      <c r="C715" s="3" t="s">
        <v>87</v>
      </c>
      <c r="D715" s="3" t="s">
        <v>7180</v>
      </c>
      <c r="E715" s="3" t="s">
        <v>7777</v>
      </c>
      <c r="F715" s="3"/>
      <c r="G715" s="3"/>
      <c r="H715" s="74"/>
      <c r="I715" s="3"/>
      <c r="J715" s="3" t="s">
        <v>157</v>
      </c>
      <c r="K715" s="3" t="s">
        <v>123</v>
      </c>
      <c r="L715" s="3" t="s">
        <v>77</v>
      </c>
      <c r="M715" s="3" t="s">
        <v>158</v>
      </c>
      <c r="N715" s="5">
        <v>44522</v>
      </c>
      <c r="P715" s="3">
        <f t="shared" ca="1" si="174"/>
        <v>-1021</v>
      </c>
      <c r="Q715" s="5">
        <v>44533</v>
      </c>
      <c r="R715" s="3" t="s">
        <v>2359</v>
      </c>
      <c r="S715" s="3"/>
      <c r="T715" s="6" t="s">
        <v>131</v>
      </c>
      <c r="U715" s="3" t="str">
        <f t="shared" si="165"/>
        <v>Contractuel</v>
      </c>
      <c r="V715" s="5">
        <v>44522</v>
      </c>
      <c r="W715" s="5">
        <v>44561</v>
      </c>
      <c r="X715" s="5"/>
      <c r="Y715" s="5"/>
      <c r="Z715" s="5">
        <v>44522</v>
      </c>
      <c r="AA715" s="3">
        <f t="shared" si="166"/>
        <v>11</v>
      </c>
      <c r="AB715" s="3">
        <f t="shared" si="167"/>
        <v>2021</v>
      </c>
      <c r="AC715" s="3">
        <f t="shared" si="168"/>
        <v>2025</v>
      </c>
      <c r="AD715" s="7">
        <f t="shared" ca="1" si="169"/>
        <v>2.9027777777777777</v>
      </c>
      <c r="AE715" s="7" t="str">
        <f t="shared" ca="1" si="175"/>
        <v>&lt; 3</v>
      </c>
      <c r="AF715" s="5">
        <v>33041</v>
      </c>
      <c r="AG715" s="8">
        <f t="shared" ca="1" si="170"/>
        <v>34.358904109589041</v>
      </c>
      <c r="AH715" s="7" t="str">
        <f t="shared" ca="1" si="171"/>
        <v>&gt;25&lt; 35</v>
      </c>
      <c r="AI715" s="9"/>
      <c r="AJ715" s="10"/>
      <c r="AK715" s="9" t="s">
        <v>2360</v>
      </c>
      <c r="AL715" s="5">
        <v>40238</v>
      </c>
      <c r="AM715" s="3" t="s">
        <v>93</v>
      </c>
      <c r="AN715" s="3" t="s">
        <v>94</v>
      </c>
      <c r="AQ715" s="11">
        <v>3</v>
      </c>
      <c r="AR715" s="11">
        <v>1</v>
      </c>
      <c r="AS715" s="12">
        <f t="shared" si="172"/>
        <v>44887.25</v>
      </c>
      <c r="AT715" s="11" t="s">
        <v>135</v>
      </c>
      <c r="AU715" s="9">
        <v>3.1930000000000001</v>
      </c>
      <c r="AV715" s="14" t="s">
        <v>500</v>
      </c>
      <c r="AW715" s="15" t="s">
        <v>501</v>
      </c>
      <c r="AX715" s="16" t="s">
        <v>2361</v>
      </c>
      <c r="AY715" s="14" t="s">
        <v>619</v>
      </c>
      <c r="AZ715" s="11" t="s">
        <v>503</v>
      </c>
      <c r="BA715" s="17" t="str">
        <f t="shared" si="173"/>
        <v>10316126105475678831</v>
      </c>
      <c r="BB715" s="26">
        <f t="shared" si="176"/>
        <v>20</v>
      </c>
      <c r="BC715" s="19" t="s">
        <v>254</v>
      </c>
      <c r="BD715" s="20" t="s">
        <v>100</v>
      </c>
      <c r="BF715" s="5"/>
      <c r="BG715" s="27">
        <v>25436495</v>
      </c>
      <c r="BH715" s="27">
        <v>25759059</v>
      </c>
      <c r="BI715" s="27"/>
      <c r="BJ715" t="s">
        <v>254</v>
      </c>
      <c r="BK715" s="11" t="str">
        <f t="shared" si="177"/>
        <v>A-</v>
      </c>
      <c r="BL715" s="11"/>
    </row>
    <row r="716" spans="1:64" x14ac:dyDescent="0.25">
      <c r="A716" s="3" t="s">
        <v>56</v>
      </c>
      <c r="B716" s="4">
        <v>717</v>
      </c>
      <c r="C716" s="3" t="s">
        <v>140</v>
      </c>
      <c r="D716" s="3" t="s">
        <v>7847</v>
      </c>
      <c r="E716" s="3" t="s">
        <v>7415</v>
      </c>
      <c r="F716" s="3"/>
      <c r="G716" s="3"/>
      <c r="H716" s="74"/>
      <c r="I716" s="3" t="s">
        <v>156</v>
      </c>
      <c r="J716" s="3" t="s">
        <v>157</v>
      </c>
      <c r="K716" s="3" t="s">
        <v>123</v>
      </c>
      <c r="L716" s="3" t="s">
        <v>77</v>
      </c>
      <c r="M716" s="3" t="s">
        <v>158</v>
      </c>
      <c r="N716" s="5">
        <v>44522</v>
      </c>
      <c r="P716" s="3">
        <f t="shared" ca="1" si="174"/>
        <v>-47</v>
      </c>
      <c r="Q716" s="5"/>
      <c r="R716" s="3"/>
      <c r="S716" s="3"/>
      <c r="T716" s="6" t="s">
        <v>131</v>
      </c>
      <c r="U716" s="3" t="str">
        <f t="shared" si="165"/>
        <v>Contractuel</v>
      </c>
      <c r="V716" s="5">
        <v>45444</v>
      </c>
      <c r="W716" s="5">
        <v>45535</v>
      </c>
      <c r="X716" s="5"/>
      <c r="Y716" s="5"/>
      <c r="Z716" s="5">
        <v>44522</v>
      </c>
      <c r="AA716" s="3">
        <f t="shared" si="166"/>
        <v>11</v>
      </c>
      <c r="AB716" s="3">
        <f t="shared" si="167"/>
        <v>2021</v>
      </c>
      <c r="AC716" s="3">
        <f t="shared" si="168"/>
        <v>2025</v>
      </c>
      <c r="AD716" s="7">
        <f t="shared" ca="1" si="169"/>
        <v>2.9027777777777777</v>
      </c>
      <c r="AE716" s="7" t="str">
        <f t="shared" ca="1" si="175"/>
        <v>&lt; 3</v>
      </c>
      <c r="AF716" s="5">
        <v>34671</v>
      </c>
      <c r="AG716" s="8">
        <f t="shared" ca="1" si="170"/>
        <v>29.893150684931506</v>
      </c>
      <c r="AH716" s="7" t="str">
        <f t="shared" ca="1" si="171"/>
        <v>&gt;25&lt; 35</v>
      </c>
      <c r="AI716" s="9">
        <v>16628286</v>
      </c>
      <c r="AJ716" s="10" t="s">
        <v>91</v>
      </c>
      <c r="AK716" s="9" t="s">
        <v>2362</v>
      </c>
      <c r="AL716" s="5">
        <v>41237</v>
      </c>
      <c r="AM716" s="3" t="s">
        <v>93</v>
      </c>
      <c r="AN716" s="3" t="s">
        <v>65</v>
      </c>
      <c r="AO716">
        <v>2</v>
      </c>
      <c r="AQ716">
        <v>3</v>
      </c>
      <c r="AR716" s="11">
        <v>3</v>
      </c>
      <c r="AS716" s="12">
        <f t="shared" si="172"/>
        <v>45617.75</v>
      </c>
      <c r="AT716" s="11" t="s">
        <v>135</v>
      </c>
      <c r="AU716" s="9">
        <v>3.3069999999999999</v>
      </c>
      <c r="AV716" s="14" t="s">
        <v>62</v>
      </c>
      <c r="AW716" s="15" t="s">
        <v>259</v>
      </c>
      <c r="AX716" s="16" t="s">
        <v>2363</v>
      </c>
      <c r="AY716" s="14" t="s">
        <v>1198</v>
      </c>
      <c r="AZ716" s="11" t="s">
        <v>85</v>
      </c>
      <c r="BA716" s="17" t="str">
        <f t="shared" si="173"/>
        <v>01036081113030408047</v>
      </c>
      <c r="BB716" s="26">
        <f t="shared" si="176"/>
        <v>20</v>
      </c>
      <c r="BC716" s="19" t="s">
        <v>2364</v>
      </c>
      <c r="BD716" s="20" t="s">
        <v>828</v>
      </c>
      <c r="BF716" s="5"/>
      <c r="BG716" s="27">
        <v>21094794</v>
      </c>
      <c r="BH716" s="27">
        <v>28732448</v>
      </c>
      <c r="BI716" s="27"/>
      <c r="BJ716" t="s">
        <v>828</v>
      </c>
      <c r="BK716" s="11" t="str">
        <f t="shared" si="177"/>
        <v>A-</v>
      </c>
      <c r="BL716" s="11" t="s">
        <v>235</v>
      </c>
    </row>
    <row r="717" spans="1:64" x14ac:dyDescent="0.25">
      <c r="A717" s="3" t="s">
        <v>56</v>
      </c>
      <c r="B717" s="4">
        <v>718</v>
      </c>
      <c r="C717" s="3" t="s">
        <v>140</v>
      </c>
      <c r="D717" s="3" t="s">
        <v>7848</v>
      </c>
      <c r="E717" s="3" t="s">
        <v>7229</v>
      </c>
      <c r="F717" s="3"/>
      <c r="G717" s="3"/>
      <c r="H717" s="74"/>
      <c r="I717" s="3" t="s">
        <v>561</v>
      </c>
      <c r="J717" s="3" t="s">
        <v>157</v>
      </c>
      <c r="K717" s="3" t="s">
        <v>123</v>
      </c>
      <c r="L717" s="3" t="s">
        <v>77</v>
      </c>
      <c r="M717" s="3" t="s">
        <v>158</v>
      </c>
      <c r="N717" s="5">
        <v>44522</v>
      </c>
      <c r="P717" s="3">
        <f t="shared" ca="1" si="174"/>
        <v>-47</v>
      </c>
      <c r="Q717" s="5"/>
      <c r="R717" s="3"/>
      <c r="S717" s="3"/>
      <c r="T717" s="6" t="s">
        <v>131</v>
      </c>
      <c r="U717" s="3" t="str">
        <f t="shared" si="165"/>
        <v>Contractuel</v>
      </c>
      <c r="V717" s="5">
        <v>45444</v>
      </c>
      <c r="W717" s="5">
        <v>45535</v>
      </c>
      <c r="X717" s="5"/>
      <c r="Y717" s="5"/>
      <c r="Z717" s="5">
        <v>44522</v>
      </c>
      <c r="AA717" s="3">
        <f t="shared" si="166"/>
        <v>11</v>
      </c>
      <c r="AB717" s="3">
        <f t="shared" si="167"/>
        <v>2021</v>
      </c>
      <c r="AC717" s="3">
        <f t="shared" si="168"/>
        <v>2025</v>
      </c>
      <c r="AD717" s="7">
        <f t="shared" ca="1" si="169"/>
        <v>2.9027777777777777</v>
      </c>
      <c r="AE717" s="7" t="str">
        <f t="shared" ca="1" si="175"/>
        <v>&lt; 3</v>
      </c>
      <c r="AF717" s="5">
        <v>30144</v>
      </c>
      <c r="AG717" s="8">
        <f t="shared" ca="1" si="170"/>
        <v>42.295890410958904</v>
      </c>
      <c r="AH717" s="7" t="str">
        <f t="shared" ca="1" si="171"/>
        <v>&gt;35&lt; 45</v>
      </c>
      <c r="AI717" s="9">
        <v>12496859</v>
      </c>
      <c r="AJ717" s="10" t="s">
        <v>67</v>
      </c>
      <c r="AK717" s="9" t="s">
        <v>2365</v>
      </c>
      <c r="AL717" s="5">
        <v>37739</v>
      </c>
      <c r="AM717" s="3" t="s">
        <v>93</v>
      </c>
      <c r="AN717" s="3" t="s">
        <v>65</v>
      </c>
      <c r="AO717">
        <v>4</v>
      </c>
      <c r="AQ717">
        <v>3</v>
      </c>
      <c r="AR717" s="11">
        <v>3</v>
      </c>
      <c r="AS717" s="12">
        <f t="shared" si="172"/>
        <v>45617.75</v>
      </c>
      <c r="AT717" s="11" t="s">
        <v>135</v>
      </c>
      <c r="AU717" s="9">
        <v>3.3069999999999999</v>
      </c>
      <c r="AV717" s="14" t="s">
        <v>195</v>
      </c>
      <c r="AW717" s="15" t="s">
        <v>169</v>
      </c>
      <c r="AX717" s="16" t="s">
        <v>2366</v>
      </c>
      <c r="AY717" s="14" t="s">
        <v>348</v>
      </c>
      <c r="AZ717" s="11" t="s">
        <v>171</v>
      </c>
      <c r="BA717" s="17" t="str">
        <f t="shared" si="173"/>
        <v>17001000000308556412</v>
      </c>
      <c r="BB717" s="26">
        <f t="shared" si="176"/>
        <v>20</v>
      </c>
      <c r="BC717" s="19" t="s">
        <v>2367</v>
      </c>
      <c r="BD717" s="20" t="s">
        <v>233</v>
      </c>
      <c r="BE717">
        <v>2030</v>
      </c>
      <c r="BF717" s="5"/>
      <c r="BG717" s="27">
        <v>23798867</v>
      </c>
      <c r="BH717" s="27">
        <v>97396214</v>
      </c>
      <c r="BI717" s="27"/>
      <c r="BJ717" t="s">
        <v>477</v>
      </c>
      <c r="BK717" s="11" t="str">
        <f t="shared" si="177"/>
        <v>A-</v>
      </c>
      <c r="BL717" s="11" t="s">
        <v>473</v>
      </c>
    </row>
    <row r="718" spans="1:64" x14ac:dyDescent="0.25">
      <c r="A718" s="3" t="s">
        <v>74</v>
      </c>
      <c r="B718" s="4">
        <v>719</v>
      </c>
      <c r="C718" s="3" t="s">
        <v>140</v>
      </c>
      <c r="D718" s="3" t="s">
        <v>7208</v>
      </c>
      <c r="E718" s="3" t="s">
        <v>7849</v>
      </c>
      <c r="F718" s="3"/>
      <c r="G718" s="3"/>
      <c r="H718" s="74"/>
      <c r="I718" s="3" t="s">
        <v>515</v>
      </c>
      <c r="J718" s="3" t="s">
        <v>228</v>
      </c>
      <c r="K718" s="3" t="s">
        <v>123</v>
      </c>
      <c r="L718" s="3" t="s">
        <v>77</v>
      </c>
      <c r="M718" s="3" t="s">
        <v>158</v>
      </c>
      <c r="N718" s="5">
        <v>44522</v>
      </c>
      <c r="P718" s="3">
        <f t="shared" ca="1" si="174"/>
        <v>-536</v>
      </c>
      <c r="Q718" s="5">
        <v>45047</v>
      </c>
      <c r="R718" s="3" t="s">
        <v>1328</v>
      </c>
      <c r="S718" s="3"/>
      <c r="T718" s="6" t="s">
        <v>131</v>
      </c>
      <c r="U718" s="3" t="str">
        <f t="shared" si="165"/>
        <v>Contractuel</v>
      </c>
      <c r="V718" s="5">
        <v>44986</v>
      </c>
      <c r="W718" s="5">
        <v>45046</v>
      </c>
      <c r="X718" s="5"/>
      <c r="Y718" s="5"/>
      <c r="Z718" s="5">
        <v>44522</v>
      </c>
      <c r="AA718" s="3">
        <f t="shared" si="166"/>
        <v>11</v>
      </c>
      <c r="AB718" s="3">
        <f t="shared" si="167"/>
        <v>2021</v>
      </c>
      <c r="AC718" s="3">
        <f t="shared" si="168"/>
        <v>2025</v>
      </c>
      <c r="AD718" s="7">
        <f t="shared" ca="1" si="169"/>
        <v>2.9027777777777777</v>
      </c>
      <c r="AE718" s="7" t="str">
        <f t="shared" ca="1" si="175"/>
        <v>&lt; 3</v>
      </c>
      <c r="AF718" s="5">
        <v>26830</v>
      </c>
      <c r="AG718" s="8">
        <f t="shared" ca="1" si="170"/>
        <v>51.375342465753427</v>
      </c>
      <c r="AH718" s="7" t="str">
        <f t="shared" ca="1" si="171"/>
        <v>&gt;45&lt; 55</v>
      </c>
      <c r="AI718" s="9">
        <v>11804210</v>
      </c>
      <c r="AJ718" s="10" t="s">
        <v>67</v>
      </c>
      <c r="AK718" s="9" t="s">
        <v>2368</v>
      </c>
      <c r="AL718" s="5">
        <v>39344</v>
      </c>
      <c r="AM718" s="3" t="s">
        <v>93</v>
      </c>
      <c r="AN718" s="3" t="s">
        <v>1848</v>
      </c>
      <c r="AO718">
        <v>1</v>
      </c>
      <c r="AQ718" s="11">
        <v>3</v>
      </c>
      <c r="AR718" s="11">
        <v>1</v>
      </c>
      <c r="AS718" s="12">
        <f t="shared" si="172"/>
        <v>44887.25</v>
      </c>
      <c r="AT718" s="11" t="s">
        <v>135</v>
      </c>
      <c r="AU718" s="9">
        <v>3.3069999999999999</v>
      </c>
      <c r="AV718" s="14" t="s">
        <v>195</v>
      </c>
      <c r="AW718" s="15" t="s">
        <v>169</v>
      </c>
      <c r="AX718" s="16" t="s">
        <v>2369</v>
      </c>
      <c r="AY718" s="14" t="s">
        <v>231</v>
      </c>
      <c r="AZ718" s="11" t="s">
        <v>171</v>
      </c>
      <c r="BA718" s="17" t="str">
        <f t="shared" si="173"/>
        <v>17001000000224961521</v>
      </c>
      <c r="BB718" s="26">
        <f t="shared" si="176"/>
        <v>20</v>
      </c>
      <c r="BC718" s="19" t="s">
        <v>2370</v>
      </c>
      <c r="BD718" s="20" t="s">
        <v>277</v>
      </c>
      <c r="BE718">
        <v>1110</v>
      </c>
      <c r="BF718" s="5"/>
      <c r="BG718" s="27">
        <v>20797751</v>
      </c>
      <c r="BH718" s="27">
        <v>20066370</v>
      </c>
      <c r="BI718" s="27"/>
      <c r="BJ718" t="s">
        <v>391</v>
      </c>
      <c r="BK718" s="11" t="str">
        <f t="shared" si="177"/>
        <v>B-</v>
      </c>
      <c r="BL718" s="11"/>
    </row>
    <row r="719" spans="1:64" x14ac:dyDescent="0.25">
      <c r="A719" s="3" t="s">
        <v>56</v>
      </c>
      <c r="B719" s="4">
        <v>720</v>
      </c>
      <c r="C719" s="3" t="s">
        <v>140</v>
      </c>
      <c r="D719" s="3" t="s">
        <v>7486</v>
      </c>
      <c r="E719" s="3" t="s">
        <v>7420</v>
      </c>
      <c r="F719" s="3"/>
      <c r="G719" s="3"/>
      <c r="H719" s="74"/>
      <c r="I719" s="3" t="s">
        <v>561</v>
      </c>
      <c r="J719" s="3" t="s">
        <v>157</v>
      </c>
      <c r="K719" s="3" t="s">
        <v>123</v>
      </c>
      <c r="L719" s="3" t="s">
        <v>77</v>
      </c>
      <c r="M719" s="3" t="s">
        <v>158</v>
      </c>
      <c r="N719" s="5">
        <v>44522</v>
      </c>
      <c r="P719" s="3">
        <f t="shared" ca="1" si="174"/>
        <v>-47</v>
      </c>
      <c r="Q719" s="5"/>
      <c r="R719" s="3"/>
      <c r="S719" s="3"/>
      <c r="T719" s="6" t="s">
        <v>131</v>
      </c>
      <c r="U719" s="3" t="str">
        <f t="shared" si="165"/>
        <v>Contractuel</v>
      </c>
      <c r="V719" s="5">
        <v>45444</v>
      </c>
      <c r="W719" s="5">
        <v>45535</v>
      </c>
      <c r="X719" s="5"/>
      <c r="Y719" s="5"/>
      <c r="Z719" s="5">
        <v>44522</v>
      </c>
      <c r="AA719" s="3">
        <f t="shared" si="166"/>
        <v>11</v>
      </c>
      <c r="AB719" s="3">
        <f t="shared" si="167"/>
        <v>2021</v>
      </c>
      <c r="AC719" s="3">
        <f t="shared" si="168"/>
        <v>2025</v>
      </c>
      <c r="AD719" s="7">
        <f t="shared" ca="1" si="169"/>
        <v>2.9027777777777777</v>
      </c>
      <c r="AE719" s="7" t="str">
        <f t="shared" ca="1" si="175"/>
        <v>&lt; 3</v>
      </c>
      <c r="AF719" s="5">
        <v>28550</v>
      </c>
      <c r="AG719" s="8">
        <f t="shared" ca="1" si="170"/>
        <v>46.663013698630138</v>
      </c>
      <c r="AH719" s="7" t="str">
        <f t="shared" ca="1" si="171"/>
        <v>&gt;45&lt; 55</v>
      </c>
      <c r="AI719" s="9">
        <v>12386427</v>
      </c>
      <c r="AJ719" s="10" t="s">
        <v>79</v>
      </c>
      <c r="AK719" s="9" t="s">
        <v>2371</v>
      </c>
      <c r="AL719" s="5">
        <v>39737</v>
      </c>
      <c r="AM719" s="3" t="s">
        <v>93</v>
      </c>
      <c r="AN719" s="3" t="s">
        <v>541</v>
      </c>
      <c r="AO719">
        <v>2</v>
      </c>
      <c r="AQ719">
        <v>3</v>
      </c>
      <c r="AR719" s="11">
        <v>3</v>
      </c>
      <c r="AS719" s="12">
        <f t="shared" si="172"/>
        <v>45617.75</v>
      </c>
      <c r="AT719" s="11" t="s">
        <v>135</v>
      </c>
      <c r="AU719" s="9">
        <v>3.3069999999999999</v>
      </c>
      <c r="AV719" s="14" t="s">
        <v>79</v>
      </c>
      <c r="AW719" s="15" t="s">
        <v>1912</v>
      </c>
      <c r="AX719" s="16" t="s">
        <v>2372</v>
      </c>
      <c r="AY719" s="14" t="s">
        <v>126</v>
      </c>
      <c r="AZ719" s="11" t="s">
        <v>128</v>
      </c>
      <c r="BA719" s="17" t="str">
        <f t="shared" si="173"/>
        <v>04401075006191217607</v>
      </c>
      <c r="BB719" s="26">
        <f t="shared" si="176"/>
        <v>20</v>
      </c>
      <c r="BC719" s="19" t="s">
        <v>2373</v>
      </c>
      <c r="BD719" s="20"/>
      <c r="BE719">
        <v>2011</v>
      </c>
      <c r="BF719" s="5">
        <v>45041</v>
      </c>
      <c r="BG719" s="27">
        <v>20813330</v>
      </c>
      <c r="BH719" s="27">
        <v>26345923</v>
      </c>
      <c r="BI719" s="27"/>
      <c r="BJ719" t="s">
        <v>828</v>
      </c>
      <c r="BK719" s="11" t="str">
        <f t="shared" si="177"/>
        <v>A-</v>
      </c>
      <c r="BL719" s="11" t="s">
        <v>245</v>
      </c>
    </row>
    <row r="720" spans="1:64" x14ac:dyDescent="0.25">
      <c r="A720" s="3" t="s">
        <v>56</v>
      </c>
      <c r="B720" s="4">
        <v>721</v>
      </c>
      <c r="C720" s="3" t="s">
        <v>140</v>
      </c>
      <c r="D720" s="3" t="s">
        <v>7475</v>
      </c>
      <c r="E720" s="3" t="s">
        <v>7345</v>
      </c>
      <c r="F720" s="3"/>
      <c r="G720" s="3"/>
      <c r="H720" s="74"/>
      <c r="I720" s="3" t="s">
        <v>156</v>
      </c>
      <c r="J720" s="3" t="s">
        <v>157</v>
      </c>
      <c r="K720" s="3" t="s">
        <v>123</v>
      </c>
      <c r="L720" s="3" t="s">
        <v>77</v>
      </c>
      <c r="M720" s="3" t="s">
        <v>158</v>
      </c>
      <c r="N720" s="5">
        <v>44522</v>
      </c>
      <c r="P720" s="3">
        <f t="shared" ca="1" si="174"/>
        <v>-47</v>
      </c>
      <c r="Q720" s="5"/>
      <c r="R720" s="3"/>
      <c r="S720" s="3"/>
      <c r="T720" s="6" t="s">
        <v>131</v>
      </c>
      <c r="U720" s="3" t="str">
        <f t="shared" si="165"/>
        <v>Contractuel</v>
      </c>
      <c r="V720" s="5">
        <v>45444</v>
      </c>
      <c r="W720" s="5">
        <v>45535</v>
      </c>
      <c r="X720" s="5"/>
      <c r="Y720" s="5"/>
      <c r="Z720" s="5">
        <v>44522</v>
      </c>
      <c r="AA720" s="3">
        <f t="shared" si="166"/>
        <v>11</v>
      </c>
      <c r="AB720" s="3">
        <f t="shared" si="167"/>
        <v>2021</v>
      </c>
      <c r="AC720" s="3">
        <f t="shared" si="168"/>
        <v>2025</v>
      </c>
      <c r="AD720" s="7">
        <f t="shared" ca="1" si="169"/>
        <v>2.9027777777777777</v>
      </c>
      <c r="AE720" s="7" t="str">
        <f t="shared" ca="1" si="175"/>
        <v>&lt; 3</v>
      </c>
      <c r="AF720" s="5">
        <v>31201</v>
      </c>
      <c r="AG720" s="8">
        <f t="shared" ca="1" si="170"/>
        <v>39.4</v>
      </c>
      <c r="AH720" s="7" t="str">
        <f t="shared" ca="1" si="171"/>
        <v>&gt;35&lt; 45</v>
      </c>
      <c r="AI720" s="9">
        <v>16099231</v>
      </c>
      <c r="AJ720" s="10" t="s">
        <v>91</v>
      </c>
      <c r="AK720" s="9" t="s">
        <v>2374</v>
      </c>
      <c r="AL720" s="5">
        <v>38604</v>
      </c>
      <c r="AM720" s="3" t="s">
        <v>93</v>
      </c>
      <c r="AN720" s="3" t="s">
        <v>65</v>
      </c>
      <c r="AQ720">
        <v>3</v>
      </c>
      <c r="AR720" s="11">
        <v>3</v>
      </c>
      <c r="AS720" s="12">
        <f t="shared" si="172"/>
        <v>45617.75</v>
      </c>
      <c r="AT720" s="11" t="s">
        <v>135</v>
      </c>
      <c r="AU720" s="9">
        <v>3.3069999999999999</v>
      </c>
      <c r="AV720" s="14" t="s">
        <v>195</v>
      </c>
      <c r="AW720" s="15" t="s">
        <v>2299</v>
      </c>
      <c r="AX720" s="16" t="s">
        <v>2375</v>
      </c>
      <c r="AY720" s="14" t="s">
        <v>585</v>
      </c>
      <c r="AZ720" s="11" t="s">
        <v>171</v>
      </c>
      <c r="BA720" s="17" t="str">
        <f t="shared" si="173"/>
        <v>17206000000252950861</v>
      </c>
      <c r="BB720" s="26">
        <f t="shared" si="176"/>
        <v>20</v>
      </c>
      <c r="BC720" s="19" t="s">
        <v>2376</v>
      </c>
      <c r="BD720" s="20" t="s">
        <v>277</v>
      </c>
      <c r="BE720">
        <v>2010</v>
      </c>
      <c r="BF720" s="5"/>
      <c r="BG720" s="27">
        <v>54735806</v>
      </c>
      <c r="BH720" s="27">
        <v>22226269</v>
      </c>
      <c r="BI720" s="27"/>
      <c r="BJ720" t="s">
        <v>438</v>
      </c>
      <c r="BK720" s="11" t="str">
        <f t="shared" si="177"/>
        <v>A-</v>
      </c>
      <c r="BL720" s="11" t="s">
        <v>200</v>
      </c>
    </row>
    <row r="721" spans="1:64" x14ac:dyDescent="0.25">
      <c r="A721" s="3" t="s">
        <v>74</v>
      </c>
      <c r="B721" s="4">
        <v>722</v>
      </c>
      <c r="C721" s="3" t="s">
        <v>140</v>
      </c>
      <c r="D721" s="3" t="s">
        <v>7349</v>
      </c>
      <c r="E721" s="3" t="s">
        <v>7350</v>
      </c>
      <c r="F721" s="3"/>
      <c r="G721" s="3"/>
      <c r="H721" s="74"/>
      <c r="I721" s="3"/>
      <c r="J721" s="3" t="s">
        <v>157</v>
      </c>
      <c r="K721" s="3" t="s">
        <v>123</v>
      </c>
      <c r="L721" s="3" t="s">
        <v>77</v>
      </c>
      <c r="M721" s="3" t="s">
        <v>158</v>
      </c>
      <c r="N721" s="5">
        <v>44522</v>
      </c>
      <c r="P721" s="3">
        <f t="shared" ca="1" si="174"/>
        <v>-962</v>
      </c>
      <c r="Q721" s="5">
        <v>44586</v>
      </c>
      <c r="R721" s="3" t="s">
        <v>133</v>
      </c>
      <c r="S721" s="3"/>
      <c r="T721" s="6" t="s">
        <v>131</v>
      </c>
      <c r="U721" s="3" t="str">
        <f t="shared" si="165"/>
        <v>Contractuel</v>
      </c>
      <c r="V721" s="5">
        <v>44562</v>
      </c>
      <c r="W721" s="5">
        <v>44620</v>
      </c>
      <c r="X721" s="5"/>
      <c r="Y721" s="5"/>
      <c r="Z721" s="5">
        <v>44522</v>
      </c>
      <c r="AA721" s="3">
        <f t="shared" si="166"/>
        <v>11</v>
      </c>
      <c r="AB721" s="3">
        <f t="shared" si="167"/>
        <v>2021</v>
      </c>
      <c r="AC721" s="3">
        <f t="shared" si="168"/>
        <v>2025</v>
      </c>
      <c r="AD721" s="7">
        <f t="shared" ca="1" si="169"/>
        <v>2.9027777777777777</v>
      </c>
      <c r="AE721" s="7" t="str">
        <f t="shared" ca="1" si="175"/>
        <v>&lt; 3</v>
      </c>
      <c r="AF721" s="5">
        <v>34080</v>
      </c>
      <c r="AG721" s="8">
        <f t="shared" ca="1" si="170"/>
        <v>31.512328767123286</v>
      </c>
      <c r="AH721" s="7" t="str">
        <f t="shared" ca="1" si="171"/>
        <v>&gt;25&lt; 35</v>
      </c>
      <c r="AI721" s="9">
        <v>17462240</v>
      </c>
      <c r="AJ721" s="10" t="s">
        <v>70</v>
      </c>
      <c r="AK721" s="9">
        <v>13613013</v>
      </c>
      <c r="AL721" s="5">
        <v>40688</v>
      </c>
      <c r="AM721" s="3" t="s">
        <v>93</v>
      </c>
      <c r="AN721" s="3" t="s">
        <v>65</v>
      </c>
      <c r="AQ721" s="11">
        <v>3</v>
      </c>
      <c r="AR721" s="11">
        <v>1</v>
      </c>
      <c r="AS721" s="12">
        <f t="shared" si="172"/>
        <v>44887.25</v>
      </c>
      <c r="AT721" s="11" t="s">
        <v>135</v>
      </c>
      <c r="AU721" s="9">
        <v>3.1930000000000001</v>
      </c>
      <c r="AV721" s="14" t="s">
        <v>870</v>
      </c>
      <c r="AW721" s="15" t="s">
        <v>2377</v>
      </c>
      <c r="AX721" s="16" t="s">
        <v>2378</v>
      </c>
      <c r="AY721" s="14" t="s">
        <v>1081</v>
      </c>
      <c r="AZ721" s="11" t="s">
        <v>358</v>
      </c>
      <c r="BA721" s="17" t="str">
        <f t="shared" si="173"/>
        <v>24020073407251110148</v>
      </c>
      <c r="BB721" s="26">
        <f t="shared" si="176"/>
        <v>20</v>
      </c>
      <c r="BC721" s="19" t="s">
        <v>2379</v>
      </c>
      <c r="BD721" s="20" t="s">
        <v>2380</v>
      </c>
      <c r="BF721" s="5"/>
      <c r="BG721" s="27">
        <v>94441736</v>
      </c>
      <c r="BH721" s="27">
        <v>95492358</v>
      </c>
      <c r="BI721" s="27"/>
      <c r="BJ721" t="s">
        <v>2381</v>
      </c>
      <c r="BK721" s="11" t="str">
        <f t="shared" si="177"/>
        <v>A-</v>
      </c>
      <c r="BL721" s="11"/>
    </row>
    <row r="722" spans="1:64" x14ac:dyDescent="0.25">
      <c r="A722" s="3" t="s">
        <v>56</v>
      </c>
      <c r="B722" s="4">
        <v>723</v>
      </c>
      <c r="C722" s="3" t="s">
        <v>140</v>
      </c>
      <c r="D722" s="3" t="s">
        <v>7850</v>
      </c>
      <c r="E722" s="3" t="s">
        <v>7258</v>
      </c>
      <c r="F722" s="3"/>
      <c r="G722" s="3"/>
      <c r="H722" s="74"/>
      <c r="I722" s="3" t="s">
        <v>487</v>
      </c>
      <c r="J722" s="3" t="s">
        <v>228</v>
      </c>
      <c r="K722" s="3" t="s">
        <v>123</v>
      </c>
      <c r="L722" s="3" t="s">
        <v>77</v>
      </c>
      <c r="M722" s="3" t="s">
        <v>158</v>
      </c>
      <c r="N722" s="5">
        <v>44523</v>
      </c>
      <c r="P722" s="3">
        <f t="shared" ca="1" si="174"/>
        <v>-47</v>
      </c>
      <c r="Q722" s="5"/>
      <c r="R722" s="3"/>
      <c r="S722" s="3"/>
      <c r="T722" s="6" t="s">
        <v>131</v>
      </c>
      <c r="U722" s="3" t="str">
        <f t="shared" si="165"/>
        <v>Contractuel</v>
      </c>
      <c r="V722" s="5">
        <v>45444</v>
      </c>
      <c r="W722" s="5">
        <v>45535</v>
      </c>
      <c r="X722" s="5"/>
      <c r="Y722" s="5"/>
      <c r="Z722" s="5">
        <v>44523</v>
      </c>
      <c r="AA722" s="3">
        <f t="shared" si="166"/>
        <v>11</v>
      </c>
      <c r="AB722" s="3">
        <f t="shared" si="167"/>
        <v>2021</v>
      </c>
      <c r="AC722" s="3">
        <f t="shared" si="168"/>
        <v>2025</v>
      </c>
      <c r="AD722" s="7">
        <f t="shared" ca="1" si="169"/>
        <v>2.9</v>
      </c>
      <c r="AE722" s="7" t="str">
        <f t="shared" ca="1" si="175"/>
        <v>&lt; 3</v>
      </c>
      <c r="AF722" s="5">
        <v>32166</v>
      </c>
      <c r="AG722" s="8">
        <f t="shared" ca="1" si="170"/>
        <v>36.756164383561647</v>
      </c>
      <c r="AH722" s="7" t="str">
        <f t="shared" ca="1" si="171"/>
        <v>&gt;35&lt; 45</v>
      </c>
      <c r="AI722" s="9">
        <v>16738395</v>
      </c>
      <c r="AJ722" s="37" t="s">
        <v>179</v>
      </c>
      <c r="AK722" s="9" t="s">
        <v>2382</v>
      </c>
      <c r="AL722" s="5">
        <v>42354</v>
      </c>
      <c r="AM722" s="3" t="s">
        <v>93</v>
      </c>
      <c r="AN722" s="3" t="s">
        <v>65</v>
      </c>
      <c r="AO722">
        <v>2</v>
      </c>
      <c r="AQ722">
        <v>3</v>
      </c>
      <c r="AR722" s="11">
        <v>3</v>
      </c>
      <c r="AS722" s="12">
        <f t="shared" si="172"/>
        <v>45618.75</v>
      </c>
      <c r="AT722" s="11" t="s">
        <v>135</v>
      </c>
      <c r="AU722" s="9">
        <v>3.3069999999999999</v>
      </c>
      <c r="AV722" s="14" t="s">
        <v>195</v>
      </c>
      <c r="AW722" s="15" t="s">
        <v>1278</v>
      </c>
      <c r="AX722" s="16" t="s">
        <v>2383</v>
      </c>
      <c r="AY722" s="14" t="s">
        <v>905</v>
      </c>
      <c r="AZ722" s="11" t="s">
        <v>171</v>
      </c>
      <c r="BA722" s="17" t="str">
        <f t="shared" si="173"/>
        <v>17503000000210960649</v>
      </c>
      <c r="BB722" s="26">
        <f t="shared" si="176"/>
        <v>20</v>
      </c>
      <c r="BC722" s="19" t="s">
        <v>2384</v>
      </c>
      <c r="BD722" s="20" t="s">
        <v>100</v>
      </c>
      <c r="BE722">
        <v>2051</v>
      </c>
      <c r="BF722" s="5"/>
      <c r="BG722" s="27">
        <v>51807514</v>
      </c>
      <c r="BH722" s="27">
        <v>24592953</v>
      </c>
      <c r="BI722" s="27"/>
      <c r="BJ722" t="s">
        <v>566</v>
      </c>
      <c r="BK722" s="11" t="str">
        <f t="shared" si="177"/>
        <v>B-</v>
      </c>
      <c r="BL722" s="11" t="s">
        <v>473</v>
      </c>
    </row>
    <row r="723" spans="1:64" x14ac:dyDescent="0.25">
      <c r="A723" s="3" t="s">
        <v>74</v>
      </c>
      <c r="B723" s="4">
        <v>724</v>
      </c>
      <c r="C723" s="3" t="s">
        <v>140</v>
      </c>
      <c r="D723" s="3" t="s">
        <v>7851</v>
      </c>
      <c r="E723" s="3" t="s">
        <v>7565</v>
      </c>
      <c r="F723" s="3"/>
      <c r="G723" s="3"/>
      <c r="H723" s="74"/>
      <c r="I723" s="3"/>
      <c r="J723" s="3" t="s">
        <v>228</v>
      </c>
      <c r="K723" s="3" t="s">
        <v>123</v>
      </c>
      <c r="L723" s="3" t="s">
        <v>77</v>
      </c>
      <c r="M723" s="3" t="s">
        <v>158</v>
      </c>
      <c r="N723" s="5">
        <v>44523</v>
      </c>
      <c r="P723" s="3">
        <f t="shared" ca="1" si="174"/>
        <v>-840</v>
      </c>
      <c r="Q723" s="5">
        <v>44707</v>
      </c>
      <c r="R723" s="3" t="s">
        <v>284</v>
      </c>
      <c r="S723" s="3"/>
      <c r="T723" s="6" t="s">
        <v>131</v>
      </c>
      <c r="U723" s="3" t="str">
        <f t="shared" si="165"/>
        <v>Contractuel</v>
      </c>
      <c r="V723" s="5">
        <v>44682</v>
      </c>
      <c r="W723" s="5">
        <v>44742</v>
      </c>
      <c r="X723" s="5"/>
      <c r="Y723" s="5"/>
      <c r="Z723" s="5">
        <v>44523</v>
      </c>
      <c r="AA723" s="3">
        <f t="shared" si="166"/>
        <v>11</v>
      </c>
      <c r="AB723" s="3">
        <f t="shared" si="167"/>
        <v>2021</v>
      </c>
      <c r="AC723" s="3">
        <f t="shared" si="168"/>
        <v>2025</v>
      </c>
      <c r="AD723" s="7">
        <f t="shared" ca="1" si="169"/>
        <v>2.9</v>
      </c>
      <c r="AE723" s="7" t="str">
        <f t="shared" ca="1" si="175"/>
        <v>&lt; 3</v>
      </c>
      <c r="AF723" s="5">
        <v>26252</v>
      </c>
      <c r="AG723" s="8">
        <f t="shared" ca="1" si="170"/>
        <v>52.958904109589042</v>
      </c>
      <c r="AH723" s="7" t="str">
        <f t="shared" ca="1" si="171"/>
        <v>&gt;45&lt; 55</v>
      </c>
      <c r="AI723" s="9">
        <v>11462217</v>
      </c>
      <c r="AJ723" s="10" t="s">
        <v>67</v>
      </c>
      <c r="AK723" s="9" t="s">
        <v>2385</v>
      </c>
      <c r="AL723" s="5">
        <v>41459</v>
      </c>
      <c r="AM723" s="3" t="s">
        <v>93</v>
      </c>
      <c r="AN723" s="3" t="s">
        <v>65</v>
      </c>
      <c r="AO723">
        <v>5</v>
      </c>
      <c r="AQ723" s="11">
        <v>3</v>
      </c>
      <c r="AR723" s="11">
        <v>1</v>
      </c>
      <c r="AS723" s="12">
        <f t="shared" si="172"/>
        <v>44888.25</v>
      </c>
      <c r="AT723" s="11" t="s">
        <v>135</v>
      </c>
      <c r="AU723" s="9">
        <v>3.1930000000000001</v>
      </c>
      <c r="AV723" s="14" t="s">
        <v>195</v>
      </c>
      <c r="AW723" s="15" t="s">
        <v>169</v>
      </c>
      <c r="AX723" s="16" t="s">
        <v>2386</v>
      </c>
      <c r="AY723" s="14" t="s">
        <v>2012</v>
      </c>
      <c r="AZ723" s="11" t="s">
        <v>171</v>
      </c>
      <c r="BA723" s="17" t="str">
        <f t="shared" si="173"/>
        <v>17001000000304342053</v>
      </c>
      <c r="BB723" s="26">
        <f t="shared" si="176"/>
        <v>20</v>
      </c>
      <c r="BC723" s="19" t="s">
        <v>2387</v>
      </c>
      <c r="BD723" s="20" t="s">
        <v>73</v>
      </c>
      <c r="BF723" s="5"/>
      <c r="BG723" s="27">
        <v>94382772</v>
      </c>
      <c r="BH723" s="27">
        <v>53674614</v>
      </c>
      <c r="BI723" s="27"/>
      <c r="BJ723" t="s">
        <v>396</v>
      </c>
      <c r="BK723" s="11" t="str">
        <f t="shared" si="177"/>
        <v>B-</v>
      </c>
      <c r="BL723" s="11"/>
    </row>
    <row r="724" spans="1:64" x14ac:dyDescent="0.25">
      <c r="A724" s="3" t="s">
        <v>74</v>
      </c>
      <c r="B724" s="4">
        <v>725</v>
      </c>
      <c r="C724" s="3" t="s">
        <v>2388</v>
      </c>
      <c r="D724" s="3" t="s">
        <v>7723</v>
      </c>
      <c r="E724" s="3" t="s">
        <v>7457</v>
      </c>
      <c r="F724" s="3"/>
      <c r="G724" s="3"/>
      <c r="H724" s="74"/>
      <c r="I724" s="3"/>
      <c r="J724" s="3" t="s">
        <v>157</v>
      </c>
      <c r="K724" s="3" t="s">
        <v>123</v>
      </c>
      <c r="L724" s="3" t="s">
        <v>77</v>
      </c>
      <c r="M724" s="3" t="s">
        <v>158</v>
      </c>
      <c r="N724" s="5">
        <v>44523</v>
      </c>
      <c r="P724" s="3">
        <f t="shared" ca="1" si="174"/>
        <v>-901</v>
      </c>
      <c r="Q724" s="5">
        <v>44652</v>
      </c>
      <c r="R724" s="3" t="s">
        <v>133</v>
      </c>
      <c r="S724" s="3"/>
      <c r="T724" s="6" t="s">
        <v>131</v>
      </c>
      <c r="U724" s="3" t="str">
        <f t="shared" si="165"/>
        <v>Contractuel</v>
      </c>
      <c r="V724" s="5">
        <v>44652</v>
      </c>
      <c r="W724" s="5">
        <v>44681</v>
      </c>
      <c r="X724" s="5"/>
      <c r="Y724" s="5"/>
      <c r="Z724" s="5">
        <v>44523</v>
      </c>
      <c r="AA724" s="3">
        <f t="shared" si="166"/>
        <v>11</v>
      </c>
      <c r="AB724" s="3">
        <f t="shared" si="167"/>
        <v>2021</v>
      </c>
      <c r="AC724" s="3">
        <f t="shared" si="168"/>
        <v>2025</v>
      </c>
      <c r="AD724" s="7">
        <f t="shared" ca="1" si="169"/>
        <v>2.9</v>
      </c>
      <c r="AE724" s="7" t="str">
        <f t="shared" ca="1" si="175"/>
        <v>&lt; 3</v>
      </c>
      <c r="AF724" s="5">
        <v>34675</v>
      </c>
      <c r="AG724" s="8">
        <f t="shared" ca="1" si="170"/>
        <v>29.882191780821916</v>
      </c>
      <c r="AH724" s="7" t="str">
        <f t="shared" ca="1" si="171"/>
        <v>&gt;25&lt; 35</v>
      </c>
      <c r="AI724" s="9">
        <v>16887658</v>
      </c>
      <c r="AJ724" s="10" t="s">
        <v>126</v>
      </c>
      <c r="AK724" s="9" t="s">
        <v>2389</v>
      </c>
      <c r="AL724" s="5">
        <v>41198</v>
      </c>
      <c r="AM724" s="3" t="s">
        <v>64</v>
      </c>
      <c r="AN724" s="3" t="s">
        <v>94</v>
      </c>
      <c r="AQ724" s="11">
        <v>3</v>
      </c>
      <c r="AR724" s="11">
        <v>1</v>
      </c>
      <c r="AS724" s="12">
        <f t="shared" si="172"/>
        <v>44888.25</v>
      </c>
      <c r="AT724" s="11" t="s">
        <v>135</v>
      </c>
      <c r="AU724" s="9">
        <v>3.1930000000000001</v>
      </c>
      <c r="AV724" s="14" t="s">
        <v>195</v>
      </c>
      <c r="AW724" s="15" t="s">
        <v>169</v>
      </c>
      <c r="AX724" s="16" t="s">
        <v>2390</v>
      </c>
      <c r="AY724" s="14" t="s">
        <v>450</v>
      </c>
      <c r="AZ724" s="11" t="s">
        <v>171</v>
      </c>
      <c r="BA724" s="17" t="str">
        <f t="shared" si="173"/>
        <v>17001000000308587743</v>
      </c>
      <c r="BB724" s="26">
        <f t="shared" si="176"/>
        <v>20</v>
      </c>
      <c r="BC724" s="19" t="s">
        <v>2391</v>
      </c>
      <c r="BD724" s="20" t="s">
        <v>277</v>
      </c>
      <c r="BF724" s="5"/>
      <c r="BG724" s="27">
        <v>51047633</v>
      </c>
      <c r="BH724" s="27">
        <v>20419545</v>
      </c>
      <c r="BI724" s="27"/>
      <c r="BJ724" t="s">
        <v>1425</v>
      </c>
      <c r="BK724" s="11" t="str">
        <f t="shared" si="177"/>
        <v>A-</v>
      </c>
      <c r="BL724" s="11"/>
    </row>
    <row r="725" spans="1:64" x14ac:dyDescent="0.25">
      <c r="A725" s="3" t="s">
        <v>74</v>
      </c>
      <c r="B725" s="4">
        <v>726</v>
      </c>
      <c r="C725" s="3" t="s">
        <v>140</v>
      </c>
      <c r="D725" s="3" t="s">
        <v>7282</v>
      </c>
      <c r="E725" s="3" t="s">
        <v>7377</v>
      </c>
      <c r="F725" s="3"/>
      <c r="G725" s="3"/>
      <c r="H725" s="74"/>
      <c r="I725" s="3"/>
      <c r="J725" s="3" t="s">
        <v>228</v>
      </c>
      <c r="K725" s="3" t="s">
        <v>123</v>
      </c>
      <c r="L725" s="3" t="s">
        <v>77</v>
      </c>
      <c r="M725" s="3" t="s">
        <v>158</v>
      </c>
      <c r="N725" s="5">
        <v>44523</v>
      </c>
      <c r="P725" s="3">
        <f t="shared" ca="1" si="174"/>
        <v>-1021</v>
      </c>
      <c r="Q725" s="5">
        <v>44531</v>
      </c>
      <c r="R725" s="3" t="s">
        <v>133</v>
      </c>
      <c r="S725" s="3"/>
      <c r="T725" s="6" t="s">
        <v>131</v>
      </c>
      <c r="U725" s="3" t="str">
        <f t="shared" si="165"/>
        <v>Contractuel</v>
      </c>
      <c r="V725" s="5">
        <v>44523</v>
      </c>
      <c r="W725" s="5">
        <v>44561</v>
      </c>
      <c r="X725" s="5"/>
      <c r="Y725" s="5"/>
      <c r="Z725" s="5">
        <v>44523</v>
      </c>
      <c r="AA725" s="3">
        <f t="shared" si="166"/>
        <v>11</v>
      </c>
      <c r="AB725" s="3">
        <f t="shared" si="167"/>
        <v>2021</v>
      </c>
      <c r="AC725" s="3">
        <f t="shared" si="168"/>
        <v>2025</v>
      </c>
      <c r="AD725" s="7">
        <f t="shared" ca="1" si="169"/>
        <v>2.9</v>
      </c>
      <c r="AE725" s="7" t="str">
        <f t="shared" ca="1" si="175"/>
        <v>&lt; 3</v>
      </c>
      <c r="AF725" s="5">
        <v>30057</v>
      </c>
      <c r="AG725" s="8">
        <f t="shared" ca="1" si="170"/>
        <v>42.534246575342465</v>
      </c>
      <c r="AH725" s="7" t="str">
        <f t="shared" ca="1" si="171"/>
        <v>&gt;35&lt; 45</v>
      </c>
      <c r="AI725" s="9">
        <v>12493895</v>
      </c>
      <c r="AJ725" s="10" t="s">
        <v>62</v>
      </c>
      <c r="AK725" s="9" t="s">
        <v>1380</v>
      </c>
      <c r="AL725" s="5">
        <v>37575</v>
      </c>
      <c r="AM725" s="3" t="s">
        <v>93</v>
      </c>
      <c r="AN725" s="3" t="s">
        <v>65</v>
      </c>
      <c r="AO725">
        <v>1</v>
      </c>
      <c r="AQ725" s="11">
        <v>3</v>
      </c>
      <c r="AR725" s="11">
        <v>1</v>
      </c>
      <c r="AS725" s="12">
        <f t="shared" si="172"/>
        <v>44888.25</v>
      </c>
      <c r="AT725" s="11" t="s">
        <v>135</v>
      </c>
      <c r="AU725" s="9">
        <v>3.1930000000000001</v>
      </c>
      <c r="AV725" s="14" t="s">
        <v>195</v>
      </c>
      <c r="AW725" s="15" t="s">
        <v>169</v>
      </c>
      <c r="AX725" s="16" t="s">
        <v>1381</v>
      </c>
      <c r="AY725" s="14">
        <v>42</v>
      </c>
      <c r="AZ725" s="11" t="s">
        <v>171</v>
      </c>
      <c r="BA725" s="17" t="str">
        <f t="shared" si="173"/>
        <v>17001000000296896042</v>
      </c>
      <c r="BB725" s="26">
        <f t="shared" si="176"/>
        <v>20</v>
      </c>
      <c r="BC725" s="19" t="s">
        <v>1382</v>
      </c>
      <c r="BD725" s="20" t="s">
        <v>391</v>
      </c>
      <c r="BF725" s="5"/>
      <c r="BG725" s="27">
        <v>29480164</v>
      </c>
      <c r="BH725" s="27">
        <v>20066677</v>
      </c>
      <c r="BI725" s="27"/>
      <c r="BJ725" t="s">
        <v>391</v>
      </c>
      <c r="BK725" s="11" t="str">
        <f t="shared" si="177"/>
        <v>B-</v>
      </c>
      <c r="BL725" s="11"/>
    </row>
    <row r="726" spans="1:64" x14ac:dyDescent="0.25">
      <c r="A726" s="3" t="s">
        <v>56</v>
      </c>
      <c r="B726" s="4">
        <v>727</v>
      </c>
      <c r="C726" s="3" t="s">
        <v>87</v>
      </c>
      <c r="D726" s="3" t="s">
        <v>7819</v>
      </c>
      <c r="E726" s="3" t="s">
        <v>7386</v>
      </c>
      <c r="F726" s="3"/>
      <c r="G726" s="3"/>
      <c r="H726" s="74"/>
      <c r="I726" s="3" t="s">
        <v>425</v>
      </c>
      <c r="J726" s="3" t="s">
        <v>157</v>
      </c>
      <c r="K726" s="3" t="s">
        <v>123</v>
      </c>
      <c r="L726" s="3" t="s">
        <v>77</v>
      </c>
      <c r="M726" s="3" t="s">
        <v>158</v>
      </c>
      <c r="N726" s="5">
        <v>44523</v>
      </c>
      <c r="P726" s="3">
        <f t="shared" ca="1" si="174"/>
        <v>-47</v>
      </c>
      <c r="Q726" s="5"/>
      <c r="R726" s="3"/>
      <c r="S726" s="3"/>
      <c r="T726" s="6" t="s">
        <v>131</v>
      </c>
      <c r="U726" s="3" t="str">
        <f t="shared" si="165"/>
        <v>Contractuel</v>
      </c>
      <c r="V726" s="5">
        <v>45444</v>
      </c>
      <c r="W726" s="5">
        <v>45535</v>
      </c>
      <c r="X726" s="5"/>
      <c r="Y726" s="5"/>
      <c r="Z726" s="5">
        <v>44523</v>
      </c>
      <c r="AA726" s="3">
        <f t="shared" si="166"/>
        <v>11</v>
      </c>
      <c r="AB726" s="3">
        <f t="shared" si="167"/>
        <v>2021</v>
      </c>
      <c r="AC726" s="3">
        <f t="shared" si="168"/>
        <v>2025</v>
      </c>
      <c r="AD726" s="7">
        <f t="shared" ca="1" si="169"/>
        <v>2.9</v>
      </c>
      <c r="AE726" s="7" t="str">
        <f t="shared" ca="1" si="175"/>
        <v>&lt; 3</v>
      </c>
      <c r="AF726" s="5">
        <v>29614</v>
      </c>
      <c r="AG726" s="8">
        <f t="shared" ca="1" si="170"/>
        <v>43.747945205479454</v>
      </c>
      <c r="AH726" s="7" t="str">
        <f t="shared" ca="1" si="171"/>
        <v>&gt;35&lt; 45</v>
      </c>
      <c r="AI726" s="9">
        <v>12518318</v>
      </c>
      <c r="AJ726" s="10" t="s">
        <v>79</v>
      </c>
      <c r="AK726" s="9" t="s">
        <v>2392</v>
      </c>
      <c r="AL726" s="5">
        <v>35965</v>
      </c>
      <c r="AM726" s="3" t="s">
        <v>93</v>
      </c>
      <c r="AN726" s="3" t="s">
        <v>94</v>
      </c>
      <c r="AQ726">
        <v>3</v>
      </c>
      <c r="AR726" s="11">
        <v>3</v>
      </c>
      <c r="AS726" s="12">
        <f t="shared" si="172"/>
        <v>45618.75</v>
      </c>
      <c r="AT726" s="11" t="s">
        <v>135</v>
      </c>
      <c r="AU726" s="9">
        <v>3.3069999999999999</v>
      </c>
      <c r="AV726" s="14" t="s">
        <v>126</v>
      </c>
      <c r="AW726" s="15" t="s">
        <v>693</v>
      </c>
      <c r="AX726" s="16" t="s">
        <v>2393</v>
      </c>
      <c r="AY726" s="14" t="s">
        <v>1805</v>
      </c>
      <c r="AZ726" s="11" t="s">
        <v>145</v>
      </c>
      <c r="BA726" s="17" t="str">
        <f t="shared" si="173"/>
        <v>07065012310552582575</v>
      </c>
      <c r="BB726" s="26">
        <f t="shared" si="176"/>
        <v>20</v>
      </c>
      <c r="BC726" s="19" t="s">
        <v>2394</v>
      </c>
      <c r="BD726" s="20" t="s">
        <v>277</v>
      </c>
      <c r="BF726" s="5"/>
      <c r="BG726" s="27">
        <v>26572731</v>
      </c>
      <c r="BH726" s="27">
        <v>26572579</v>
      </c>
      <c r="BI726" s="27"/>
      <c r="BJ726" t="s">
        <v>571</v>
      </c>
      <c r="BK726" s="11" t="str">
        <f t="shared" si="177"/>
        <v>A-</v>
      </c>
      <c r="BL726" s="11" t="s">
        <v>473</v>
      </c>
    </row>
    <row r="727" spans="1:64" x14ac:dyDescent="0.25">
      <c r="A727" s="3" t="s">
        <v>74</v>
      </c>
      <c r="B727" s="4">
        <v>728</v>
      </c>
      <c r="C727" s="3" t="s">
        <v>57</v>
      </c>
      <c r="D727" s="3" t="s">
        <v>7351</v>
      </c>
      <c r="E727" s="3" t="s">
        <v>8713</v>
      </c>
      <c r="F727" s="3"/>
      <c r="G727" s="3"/>
      <c r="H727" s="74"/>
      <c r="I727" s="3"/>
      <c r="J727" s="3" t="s">
        <v>157</v>
      </c>
      <c r="K727" s="3" t="s">
        <v>123</v>
      </c>
      <c r="L727" s="3" t="s">
        <v>77</v>
      </c>
      <c r="M727" s="3" t="s">
        <v>132</v>
      </c>
      <c r="N727" s="5">
        <v>44523</v>
      </c>
      <c r="P727" s="3">
        <f t="shared" ca="1" si="174"/>
        <v>-962</v>
      </c>
      <c r="Q727" s="5">
        <v>44607</v>
      </c>
      <c r="R727" s="3" t="s">
        <v>133</v>
      </c>
      <c r="S727" s="3"/>
      <c r="T727" s="6" t="s">
        <v>131</v>
      </c>
      <c r="U727" s="3" t="str">
        <f t="shared" si="165"/>
        <v>Contractuel</v>
      </c>
      <c r="V727" s="5">
        <v>44593</v>
      </c>
      <c r="W727" s="5">
        <v>44620</v>
      </c>
      <c r="X727" s="5"/>
      <c r="Y727" s="5"/>
      <c r="Z727" s="5">
        <v>44523</v>
      </c>
      <c r="AA727" s="3">
        <f t="shared" si="166"/>
        <v>11</v>
      </c>
      <c r="AB727" s="3">
        <f t="shared" si="167"/>
        <v>2021</v>
      </c>
      <c r="AC727" s="3">
        <f t="shared" si="168"/>
        <v>2025</v>
      </c>
      <c r="AD727" s="7">
        <f t="shared" ca="1" si="169"/>
        <v>2.9</v>
      </c>
      <c r="AE727" s="7" t="str">
        <f t="shared" ca="1" si="175"/>
        <v>&lt; 3</v>
      </c>
      <c r="AF727" s="5">
        <v>37024</v>
      </c>
      <c r="AG727" s="8">
        <f t="shared" ca="1" si="170"/>
        <v>23.446575342465753</v>
      </c>
      <c r="AH727" s="7" t="str">
        <f t="shared" ca="1" si="171"/>
        <v>&lt; 25</v>
      </c>
      <c r="AI727" s="9"/>
      <c r="AJ727" s="10"/>
      <c r="AK727" s="9">
        <v>11672040</v>
      </c>
      <c r="AL727" s="5">
        <v>43839</v>
      </c>
      <c r="AM727" s="3" t="s">
        <v>64</v>
      </c>
      <c r="AN727" s="3" t="s">
        <v>94</v>
      </c>
      <c r="AQ727" s="11">
        <v>3</v>
      </c>
      <c r="AR727" s="11">
        <v>1</v>
      </c>
      <c r="AS727" s="12">
        <f t="shared" si="172"/>
        <v>44888.25</v>
      </c>
      <c r="AT727" s="11" t="s">
        <v>135</v>
      </c>
      <c r="AU727" s="9">
        <v>3.1930000000000001</v>
      </c>
      <c r="AV727" s="14" t="s">
        <v>161</v>
      </c>
      <c r="AW727" s="15" t="s">
        <v>703</v>
      </c>
      <c r="AX727" s="16" t="s">
        <v>2395</v>
      </c>
      <c r="AY727" s="14" t="s">
        <v>102</v>
      </c>
      <c r="AZ727" s="11" t="s">
        <v>164</v>
      </c>
      <c r="BA727" s="17" t="str">
        <f t="shared" si="173"/>
        <v>25135000000095361906</v>
      </c>
      <c r="BB727" s="26">
        <f t="shared" si="176"/>
        <v>20</v>
      </c>
      <c r="BC727" s="19" t="s">
        <v>2396</v>
      </c>
      <c r="BD727" s="20" t="s">
        <v>100</v>
      </c>
      <c r="BF727" s="5"/>
      <c r="BG727" s="27">
        <v>51266115</v>
      </c>
      <c r="BH727" s="27">
        <v>54873343</v>
      </c>
      <c r="BI727" s="27"/>
      <c r="BJ727" t="s">
        <v>811</v>
      </c>
      <c r="BK727" s="11" t="str">
        <f t="shared" si="177"/>
        <v>A-</v>
      </c>
      <c r="BL727" s="11"/>
    </row>
    <row r="728" spans="1:64" x14ac:dyDescent="0.25">
      <c r="A728" s="3" t="s">
        <v>74</v>
      </c>
      <c r="B728" s="4">
        <v>729</v>
      </c>
      <c r="C728" s="3" t="s">
        <v>57</v>
      </c>
      <c r="D728" s="3" t="s">
        <v>7637</v>
      </c>
      <c r="E728" s="3" t="s">
        <v>7852</v>
      </c>
      <c r="F728" s="3"/>
      <c r="G728" s="3"/>
      <c r="H728" s="74"/>
      <c r="I728" s="3"/>
      <c r="J728" s="3" t="s">
        <v>157</v>
      </c>
      <c r="K728" s="3" t="s">
        <v>123</v>
      </c>
      <c r="L728" s="3" t="s">
        <v>77</v>
      </c>
      <c r="M728" s="3" t="s">
        <v>132</v>
      </c>
      <c r="N728" s="5">
        <v>44523</v>
      </c>
      <c r="P728" s="3">
        <f t="shared" ca="1" si="174"/>
        <v>-1021</v>
      </c>
      <c r="Q728" s="5">
        <v>44558</v>
      </c>
      <c r="R728" s="3" t="s">
        <v>133</v>
      </c>
      <c r="S728" s="3"/>
      <c r="T728" s="6" t="s">
        <v>131</v>
      </c>
      <c r="U728" s="3" t="str">
        <f t="shared" si="165"/>
        <v>Contractuel</v>
      </c>
      <c r="V728" s="5">
        <v>44523</v>
      </c>
      <c r="W728" s="5">
        <v>44561</v>
      </c>
      <c r="X728" s="5"/>
      <c r="Y728" s="5"/>
      <c r="Z728" s="5">
        <v>44523</v>
      </c>
      <c r="AA728" s="3">
        <f t="shared" si="166"/>
        <v>11</v>
      </c>
      <c r="AB728" s="3">
        <f t="shared" si="167"/>
        <v>2021</v>
      </c>
      <c r="AC728" s="3">
        <f t="shared" si="168"/>
        <v>2025</v>
      </c>
      <c r="AD728" s="7">
        <f t="shared" ca="1" si="169"/>
        <v>2.9</v>
      </c>
      <c r="AE728" s="7" t="str">
        <f t="shared" ca="1" si="175"/>
        <v>&lt; 3</v>
      </c>
      <c r="AF728" s="5">
        <v>36006</v>
      </c>
      <c r="AG728" s="8">
        <f t="shared" ca="1" si="170"/>
        <v>26.235616438356164</v>
      </c>
      <c r="AH728" s="7" t="str">
        <f t="shared" ca="1" si="171"/>
        <v>&gt;25&lt; 35</v>
      </c>
      <c r="AI728" s="9"/>
      <c r="AJ728" s="10"/>
      <c r="AK728" s="9">
        <v>11655351</v>
      </c>
      <c r="AL728" s="5">
        <v>43235</v>
      </c>
      <c r="AM728" s="3" t="s">
        <v>64</v>
      </c>
      <c r="AN728" s="3" t="s">
        <v>94</v>
      </c>
      <c r="AQ728" s="11">
        <v>3</v>
      </c>
      <c r="AR728" s="11">
        <v>1</v>
      </c>
      <c r="AS728" s="12">
        <f t="shared" si="172"/>
        <v>44888.25</v>
      </c>
      <c r="AT728" s="11" t="s">
        <v>135</v>
      </c>
      <c r="AU728" s="9">
        <v>3.1930000000000001</v>
      </c>
      <c r="AV728" s="14" t="s">
        <v>161</v>
      </c>
      <c r="AW728" s="15" t="s">
        <v>703</v>
      </c>
      <c r="AX728" s="16" t="s">
        <v>2397</v>
      </c>
      <c r="AY728" s="14" t="s">
        <v>783</v>
      </c>
      <c r="AZ728" s="11" t="s">
        <v>164</v>
      </c>
      <c r="BA728" s="17" t="str">
        <f t="shared" si="173"/>
        <v>25135000000095362682</v>
      </c>
      <c r="BB728" s="26">
        <f t="shared" si="176"/>
        <v>20</v>
      </c>
      <c r="BC728" s="19" t="s">
        <v>2398</v>
      </c>
      <c r="BD728" s="20" t="s">
        <v>100</v>
      </c>
      <c r="BF728" s="5"/>
      <c r="BG728" s="27">
        <v>50613972</v>
      </c>
      <c r="BH728" s="27">
        <v>50888428</v>
      </c>
      <c r="BI728" s="27"/>
      <c r="BJ728" t="s">
        <v>263</v>
      </c>
      <c r="BK728" s="11" t="str">
        <f t="shared" si="177"/>
        <v>A-</v>
      </c>
      <c r="BL728" s="11"/>
    </row>
    <row r="729" spans="1:64" x14ac:dyDescent="0.25">
      <c r="A729" s="3" t="s">
        <v>74</v>
      </c>
      <c r="B729" s="4">
        <v>730</v>
      </c>
      <c r="C729" s="3" t="s">
        <v>57</v>
      </c>
      <c r="D729" s="3" t="s">
        <v>7282</v>
      </c>
      <c r="E729" s="3" t="s">
        <v>7222</v>
      </c>
      <c r="F729" s="3"/>
      <c r="G729" s="3"/>
      <c r="H729" s="74"/>
      <c r="I729" s="3"/>
      <c r="J729" s="3" t="s">
        <v>157</v>
      </c>
      <c r="K729" s="3" t="s">
        <v>123</v>
      </c>
      <c r="L729" s="3" t="s">
        <v>77</v>
      </c>
      <c r="M729" s="3" t="s">
        <v>132</v>
      </c>
      <c r="N729" s="5">
        <v>44523</v>
      </c>
      <c r="P729" s="3">
        <f t="shared" ca="1" si="174"/>
        <v>-870</v>
      </c>
      <c r="Q729" s="5">
        <v>44682</v>
      </c>
      <c r="R729" s="3" t="s">
        <v>133</v>
      </c>
      <c r="S729" s="3"/>
      <c r="T729" s="6" t="s">
        <v>131</v>
      </c>
      <c r="U729" s="3" t="str">
        <f t="shared" si="165"/>
        <v>Contractuel</v>
      </c>
      <c r="V729" s="5">
        <v>44682</v>
      </c>
      <c r="W729" s="5">
        <v>44712</v>
      </c>
      <c r="X729" s="5"/>
      <c r="Y729" s="5"/>
      <c r="Z729" s="5">
        <v>44523</v>
      </c>
      <c r="AA729" s="3">
        <f t="shared" si="166"/>
        <v>11</v>
      </c>
      <c r="AB729" s="3">
        <f t="shared" si="167"/>
        <v>2021</v>
      </c>
      <c r="AC729" s="3">
        <f t="shared" si="168"/>
        <v>2025</v>
      </c>
      <c r="AD729" s="7">
        <f t="shared" ca="1" si="169"/>
        <v>2.9</v>
      </c>
      <c r="AE729" s="7" t="str">
        <f t="shared" ca="1" si="175"/>
        <v>&lt; 3</v>
      </c>
      <c r="AF729" s="5">
        <v>36950</v>
      </c>
      <c r="AG729" s="8">
        <f t="shared" ca="1" si="170"/>
        <v>23.649315068493152</v>
      </c>
      <c r="AH729" s="7" t="str">
        <f t="shared" ca="1" si="171"/>
        <v>&lt; 25</v>
      </c>
      <c r="AI729" s="9">
        <v>17462272</v>
      </c>
      <c r="AJ729" s="10" t="s">
        <v>79</v>
      </c>
      <c r="AK729" s="9">
        <v>11666038</v>
      </c>
      <c r="AL729" s="5">
        <v>43229</v>
      </c>
      <c r="AM729" s="3" t="s">
        <v>64</v>
      </c>
      <c r="AN729" s="3" t="s">
        <v>94</v>
      </c>
      <c r="AQ729" s="11">
        <v>3</v>
      </c>
      <c r="AR729" s="11">
        <v>1</v>
      </c>
      <c r="AS729" s="12">
        <f t="shared" si="172"/>
        <v>44888.25</v>
      </c>
      <c r="AT729" s="11" t="s">
        <v>135</v>
      </c>
      <c r="AU729" s="9">
        <v>3.1930000000000001</v>
      </c>
      <c r="AV729" s="14" t="s">
        <v>161</v>
      </c>
      <c r="AW729" s="15" t="s">
        <v>703</v>
      </c>
      <c r="AX729" s="16" t="s">
        <v>2399</v>
      </c>
      <c r="AY729" s="14" t="s">
        <v>231</v>
      </c>
      <c r="AZ729" s="11" t="s">
        <v>164</v>
      </c>
      <c r="BA729" s="17" t="str">
        <f t="shared" si="173"/>
        <v>25135000000095361421</v>
      </c>
      <c r="BB729" s="26">
        <f t="shared" si="176"/>
        <v>20</v>
      </c>
      <c r="BC729" s="19" t="s">
        <v>2400</v>
      </c>
      <c r="BD729" s="20" t="s">
        <v>100</v>
      </c>
      <c r="BF729" s="5"/>
      <c r="BG729" s="27">
        <v>54444739</v>
      </c>
      <c r="BH729" s="27">
        <v>92538755</v>
      </c>
      <c r="BI729" s="27"/>
      <c r="BJ729" t="s">
        <v>263</v>
      </c>
      <c r="BK729" s="11" t="str">
        <f t="shared" si="177"/>
        <v>A-</v>
      </c>
      <c r="BL729" s="11"/>
    </row>
    <row r="730" spans="1:64" x14ac:dyDescent="0.25">
      <c r="A730" s="3" t="s">
        <v>74</v>
      </c>
      <c r="B730" s="4">
        <v>731</v>
      </c>
      <c r="C730" s="3" t="s">
        <v>57</v>
      </c>
      <c r="D730" s="3" t="s">
        <v>7853</v>
      </c>
      <c r="E730" s="3" t="s">
        <v>7359</v>
      </c>
      <c r="F730" s="3"/>
      <c r="G730" s="3"/>
      <c r="H730" s="74"/>
      <c r="I730" s="3"/>
      <c r="J730" s="3" t="s">
        <v>228</v>
      </c>
      <c r="K730" s="3" t="s">
        <v>123</v>
      </c>
      <c r="L730" s="3" t="s">
        <v>77</v>
      </c>
      <c r="M730" s="3" t="s">
        <v>132</v>
      </c>
      <c r="N730" s="5">
        <v>44524</v>
      </c>
      <c r="P730" s="3">
        <f t="shared" ca="1" si="174"/>
        <v>-870</v>
      </c>
      <c r="Q730" s="5">
        <v>44682</v>
      </c>
      <c r="R730" s="3" t="s">
        <v>133</v>
      </c>
      <c r="S730" s="3"/>
      <c r="T730" s="6" t="s">
        <v>131</v>
      </c>
      <c r="U730" s="3" t="str">
        <f t="shared" si="165"/>
        <v>Contractuel</v>
      </c>
      <c r="V730" s="5">
        <v>44682</v>
      </c>
      <c r="W730" s="5">
        <v>44712</v>
      </c>
      <c r="X730" s="5"/>
      <c r="Y730" s="5"/>
      <c r="Z730" s="5">
        <v>44524</v>
      </c>
      <c r="AA730" s="3">
        <f t="shared" si="166"/>
        <v>11</v>
      </c>
      <c r="AB730" s="3">
        <f t="shared" si="167"/>
        <v>2021</v>
      </c>
      <c r="AC730" s="3">
        <f t="shared" si="168"/>
        <v>2025</v>
      </c>
      <c r="AD730" s="7">
        <f t="shared" ca="1" si="169"/>
        <v>2.8972222222222221</v>
      </c>
      <c r="AE730" s="7" t="str">
        <f t="shared" ca="1" si="175"/>
        <v>&lt; 3</v>
      </c>
      <c r="AF730" s="5">
        <v>36686</v>
      </c>
      <c r="AG730" s="8">
        <f t="shared" ca="1" si="170"/>
        <v>24.372602739726027</v>
      </c>
      <c r="AH730" s="7" t="str">
        <f t="shared" ca="1" si="171"/>
        <v>&lt; 25</v>
      </c>
      <c r="AI730" s="9">
        <v>17462225</v>
      </c>
      <c r="AJ730" s="10" t="s">
        <v>159</v>
      </c>
      <c r="AK730" s="9">
        <v>11662091</v>
      </c>
      <c r="AL730" s="5">
        <v>42822</v>
      </c>
      <c r="AM730" s="3" t="s">
        <v>64</v>
      </c>
      <c r="AN730" s="3" t="s">
        <v>94</v>
      </c>
      <c r="AQ730" s="11">
        <v>3</v>
      </c>
      <c r="AR730" s="11">
        <v>1</v>
      </c>
      <c r="AS730" s="12">
        <f t="shared" si="172"/>
        <v>44889.25</v>
      </c>
      <c r="AT730" s="11" t="s">
        <v>135</v>
      </c>
      <c r="AU730" s="9">
        <v>3.1930000000000001</v>
      </c>
      <c r="AV730" s="14" t="s">
        <v>743</v>
      </c>
      <c r="AW730" s="15" t="s">
        <v>1547</v>
      </c>
      <c r="AX730" s="16" t="s">
        <v>2401</v>
      </c>
      <c r="AY730" s="14" t="s">
        <v>1229</v>
      </c>
      <c r="AZ730" s="11" t="s">
        <v>183</v>
      </c>
      <c r="BA730" s="17" t="str">
        <f t="shared" si="173"/>
        <v>26007000890180805957</v>
      </c>
      <c r="BB730" s="26">
        <f t="shared" si="176"/>
        <v>20</v>
      </c>
      <c r="BC730" s="19" t="s">
        <v>2402</v>
      </c>
      <c r="BD730" s="20" t="s">
        <v>100</v>
      </c>
      <c r="BF730" s="5"/>
      <c r="BG730" s="27">
        <v>54047273</v>
      </c>
      <c r="BH730" s="27">
        <v>24342523</v>
      </c>
      <c r="BI730" s="27"/>
      <c r="BJ730" t="s">
        <v>366</v>
      </c>
      <c r="BK730" s="11" t="str">
        <f t="shared" si="177"/>
        <v>B-</v>
      </c>
      <c r="BL730" s="11"/>
    </row>
    <row r="731" spans="1:64" x14ac:dyDescent="0.25">
      <c r="A731" s="3" t="s">
        <v>74</v>
      </c>
      <c r="B731" s="4">
        <v>732</v>
      </c>
      <c r="C731" s="3" t="s">
        <v>87</v>
      </c>
      <c r="D731" s="3" t="s">
        <v>7632</v>
      </c>
      <c r="E731" s="3" t="s">
        <v>7432</v>
      </c>
      <c r="F731" s="3"/>
      <c r="G731" s="3"/>
      <c r="H731" s="74"/>
      <c r="I731" s="3"/>
      <c r="J731" s="3" t="s">
        <v>228</v>
      </c>
      <c r="K731" s="3" t="s">
        <v>123</v>
      </c>
      <c r="L731" s="3" t="s">
        <v>77</v>
      </c>
      <c r="M731" s="3" t="s">
        <v>158</v>
      </c>
      <c r="N731" s="5">
        <v>44524</v>
      </c>
      <c r="P731" s="3">
        <f t="shared" ca="1" si="174"/>
        <v>-1021</v>
      </c>
      <c r="Q731" s="5">
        <v>44531</v>
      </c>
      <c r="R731" s="3" t="s">
        <v>133</v>
      </c>
      <c r="S731" s="3"/>
      <c r="T731" s="6" t="s">
        <v>131</v>
      </c>
      <c r="U731" s="3" t="str">
        <f t="shared" si="165"/>
        <v>Contractuel</v>
      </c>
      <c r="V731" s="5">
        <v>44524</v>
      </c>
      <c r="W731" s="5">
        <v>44561</v>
      </c>
      <c r="X731" s="5"/>
      <c r="Y731" s="5"/>
      <c r="Z731" s="5">
        <v>44524</v>
      </c>
      <c r="AA731" s="3">
        <f t="shared" si="166"/>
        <v>11</v>
      </c>
      <c r="AB731" s="3">
        <f t="shared" si="167"/>
        <v>2021</v>
      </c>
      <c r="AC731" s="3">
        <f t="shared" si="168"/>
        <v>2025</v>
      </c>
      <c r="AD731" s="7">
        <f t="shared" ca="1" si="169"/>
        <v>2.8972222222222221</v>
      </c>
      <c r="AE731" s="7" t="str">
        <f t="shared" ca="1" si="175"/>
        <v>&lt; 3</v>
      </c>
      <c r="AF731" s="5">
        <v>32349</v>
      </c>
      <c r="AG731" s="8">
        <f t="shared" ca="1" si="170"/>
        <v>36.254794520547946</v>
      </c>
      <c r="AH731" s="7" t="str">
        <f t="shared" ca="1" si="171"/>
        <v>&gt;35&lt; 45</v>
      </c>
      <c r="AI731" s="9">
        <v>16413782</v>
      </c>
      <c r="AJ731" s="10" t="s">
        <v>62</v>
      </c>
      <c r="AK731" s="9" t="s">
        <v>2403</v>
      </c>
      <c r="AL731" s="5">
        <v>43420</v>
      </c>
      <c r="AM731" s="3" t="s">
        <v>93</v>
      </c>
      <c r="AN731" s="3" t="s">
        <v>94</v>
      </c>
      <c r="AQ731" s="11">
        <v>3</v>
      </c>
      <c r="AR731" s="11">
        <v>1</v>
      </c>
      <c r="AS731" s="12">
        <f t="shared" si="172"/>
        <v>44889.25</v>
      </c>
      <c r="AT731" s="11" t="s">
        <v>135</v>
      </c>
      <c r="AU731" s="9">
        <v>3.1930000000000001</v>
      </c>
      <c r="AV731" s="14" t="s">
        <v>67</v>
      </c>
      <c r="AW731" s="15" t="s">
        <v>1062</v>
      </c>
      <c r="AX731" s="16" t="s">
        <v>2404</v>
      </c>
      <c r="AY731" s="14" t="s">
        <v>231</v>
      </c>
      <c r="AZ731" s="11" t="s">
        <v>71</v>
      </c>
      <c r="BA731" s="17" t="str">
        <f t="shared" si="173"/>
        <v>08140031032000169121</v>
      </c>
      <c r="BB731" s="26">
        <f t="shared" si="176"/>
        <v>20</v>
      </c>
      <c r="BC731" s="19" t="s">
        <v>2405</v>
      </c>
      <c r="BD731" s="20" t="s">
        <v>343</v>
      </c>
      <c r="BF731" s="5"/>
      <c r="BG731" s="27">
        <v>26597766</v>
      </c>
      <c r="BH731" s="27">
        <v>55474111</v>
      </c>
      <c r="BI731" s="27"/>
      <c r="BJ731" t="s">
        <v>1491</v>
      </c>
      <c r="BK731" s="11" t="str">
        <f t="shared" si="177"/>
        <v>B-</v>
      </c>
      <c r="BL731" s="11"/>
    </row>
    <row r="732" spans="1:64" x14ac:dyDescent="0.25">
      <c r="A732" s="3" t="s">
        <v>56</v>
      </c>
      <c r="B732" s="4">
        <v>733</v>
      </c>
      <c r="C732" s="3" t="s">
        <v>140</v>
      </c>
      <c r="D732" s="3" t="s">
        <v>7854</v>
      </c>
      <c r="E732" s="3" t="s">
        <v>7507</v>
      </c>
      <c r="F732" s="3"/>
      <c r="G732" s="3"/>
      <c r="H732" s="74"/>
      <c r="I732" s="3" t="s">
        <v>487</v>
      </c>
      <c r="J732" s="3" t="s">
        <v>228</v>
      </c>
      <c r="K732" s="3" t="s">
        <v>76</v>
      </c>
      <c r="L732" s="3" t="s">
        <v>77</v>
      </c>
      <c r="M732" s="3" t="s">
        <v>158</v>
      </c>
      <c r="N732" s="5">
        <v>44525</v>
      </c>
      <c r="P732" s="3">
        <f t="shared" ca="1" si="174"/>
        <v>-17</v>
      </c>
      <c r="Q732" s="5"/>
      <c r="R732" s="3"/>
      <c r="S732" s="3"/>
      <c r="T732" s="6" t="s">
        <v>131</v>
      </c>
      <c r="U732" s="3" t="str">
        <f t="shared" si="165"/>
        <v>Contractuel</v>
      </c>
      <c r="V732" s="5">
        <v>45505</v>
      </c>
      <c r="W732" s="5">
        <f>VLOOKUP(B732,[1]base!$A:$V,22,0)</f>
        <v>45565</v>
      </c>
      <c r="X732" s="5"/>
      <c r="Y732" s="5"/>
      <c r="Z732" s="5">
        <v>44525</v>
      </c>
      <c r="AA732" s="3">
        <f t="shared" si="166"/>
        <v>11</v>
      </c>
      <c r="AB732" s="3">
        <f t="shared" si="167"/>
        <v>2021</v>
      </c>
      <c r="AC732" s="3">
        <f t="shared" si="168"/>
        <v>2025</v>
      </c>
      <c r="AD732" s="7">
        <f t="shared" ca="1" si="169"/>
        <v>2.8944444444444444</v>
      </c>
      <c r="AE732" s="7" t="str">
        <f t="shared" ca="1" si="175"/>
        <v>&lt; 3</v>
      </c>
      <c r="AF732" s="5">
        <v>32071</v>
      </c>
      <c r="AG732" s="8">
        <f t="shared" ca="1" si="170"/>
        <v>37.016438356164386</v>
      </c>
      <c r="AH732" s="7" t="str">
        <f t="shared" ca="1" si="171"/>
        <v>&gt;35&lt; 45</v>
      </c>
      <c r="AI732" s="9">
        <v>16068344</v>
      </c>
      <c r="AJ732" s="10" t="s">
        <v>79</v>
      </c>
      <c r="AK732" s="9" t="s">
        <v>2406</v>
      </c>
      <c r="AL732" s="5">
        <v>38629</v>
      </c>
      <c r="AM732" s="3" t="s">
        <v>93</v>
      </c>
      <c r="AN732" s="3" t="s">
        <v>65</v>
      </c>
      <c r="AO732">
        <v>2</v>
      </c>
      <c r="AQ732">
        <v>5</v>
      </c>
      <c r="AR732" s="11">
        <v>3</v>
      </c>
      <c r="AS732" s="12">
        <f t="shared" si="172"/>
        <v>45620.75</v>
      </c>
      <c r="AT732" s="11" t="s">
        <v>135</v>
      </c>
      <c r="AU732" s="9">
        <v>3.3069999999999999</v>
      </c>
      <c r="AV732" s="14" t="s">
        <v>195</v>
      </c>
      <c r="AW732" s="15" t="s">
        <v>169</v>
      </c>
      <c r="AX732" s="16" t="s">
        <v>2407</v>
      </c>
      <c r="AY732" s="14" t="s">
        <v>1306</v>
      </c>
      <c r="AZ732" s="11" t="s">
        <v>171</v>
      </c>
      <c r="BA732" s="17" t="str">
        <f t="shared" si="173"/>
        <v>17001000000308663888</v>
      </c>
      <c r="BB732" s="26">
        <f t="shared" si="176"/>
        <v>20</v>
      </c>
      <c r="BC732" s="19" t="s">
        <v>2408</v>
      </c>
      <c r="BD732" s="20" t="s">
        <v>277</v>
      </c>
      <c r="BF732" s="5"/>
      <c r="BG732" s="27">
        <v>54472031</v>
      </c>
      <c r="BH732" s="27">
        <v>53655386</v>
      </c>
      <c r="BI732" s="27"/>
      <c r="BJ732" t="s">
        <v>2409</v>
      </c>
      <c r="BK732" s="11" t="str">
        <f t="shared" si="177"/>
        <v>B-</v>
      </c>
      <c r="BL732" s="11" t="s">
        <v>167</v>
      </c>
    </row>
    <row r="733" spans="1:64" x14ac:dyDescent="0.25">
      <c r="A733" s="3" t="s">
        <v>74</v>
      </c>
      <c r="B733" s="4">
        <v>734</v>
      </c>
      <c r="C733" s="3" t="s">
        <v>140</v>
      </c>
      <c r="D733" s="3" t="s">
        <v>7287</v>
      </c>
      <c r="E733" s="3" t="s">
        <v>7757</v>
      </c>
      <c r="F733" s="3"/>
      <c r="G733" s="3"/>
      <c r="H733" s="74"/>
      <c r="I733" s="3"/>
      <c r="J733" s="3" t="s">
        <v>228</v>
      </c>
      <c r="K733" s="3" t="s">
        <v>123</v>
      </c>
      <c r="L733" s="3" t="s">
        <v>77</v>
      </c>
      <c r="M733" s="3" t="s">
        <v>158</v>
      </c>
      <c r="N733" s="5">
        <v>44525</v>
      </c>
      <c r="P733" s="3">
        <f t="shared" ca="1" si="174"/>
        <v>-840</v>
      </c>
      <c r="Q733" s="5">
        <v>44682</v>
      </c>
      <c r="R733" s="3" t="s">
        <v>133</v>
      </c>
      <c r="S733" s="3"/>
      <c r="T733" s="6" t="s">
        <v>131</v>
      </c>
      <c r="U733" s="3" t="str">
        <f t="shared" si="165"/>
        <v>Contractuel</v>
      </c>
      <c r="V733" s="5">
        <v>44682</v>
      </c>
      <c r="W733" s="5">
        <v>44742</v>
      </c>
      <c r="X733" s="5"/>
      <c r="Y733" s="5"/>
      <c r="Z733" s="5">
        <v>44525</v>
      </c>
      <c r="AA733" s="3">
        <f t="shared" si="166"/>
        <v>11</v>
      </c>
      <c r="AB733" s="3">
        <f t="shared" si="167"/>
        <v>2021</v>
      </c>
      <c r="AC733" s="3">
        <f t="shared" si="168"/>
        <v>2025</v>
      </c>
      <c r="AD733" s="7">
        <f t="shared" ca="1" si="169"/>
        <v>2.8944444444444444</v>
      </c>
      <c r="AE733" s="7" t="str">
        <f t="shared" ca="1" si="175"/>
        <v>&lt; 3</v>
      </c>
      <c r="AF733" s="5">
        <v>27917</v>
      </c>
      <c r="AG733" s="8">
        <f t="shared" ca="1" si="170"/>
        <v>48.397260273972606</v>
      </c>
      <c r="AH733" s="7" t="str">
        <f t="shared" ca="1" si="171"/>
        <v>&gt;45&lt; 55</v>
      </c>
      <c r="AI733" s="9">
        <v>11800206</v>
      </c>
      <c r="AJ733" s="10" t="s">
        <v>159</v>
      </c>
      <c r="AK733" s="9" t="s">
        <v>2410</v>
      </c>
      <c r="AL733" s="5">
        <v>42968</v>
      </c>
      <c r="AM733" s="3" t="s">
        <v>93</v>
      </c>
      <c r="AN733" s="3" t="s">
        <v>541</v>
      </c>
      <c r="AO733">
        <v>2</v>
      </c>
      <c r="AQ733" s="11">
        <v>3</v>
      </c>
      <c r="AR733" s="11">
        <v>1</v>
      </c>
      <c r="AS733" s="12">
        <f t="shared" si="172"/>
        <v>44890.25</v>
      </c>
      <c r="AT733" s="11" t="s">
        <v>135</v>
      </c>
      <c r="AU733" s="9">
        <v>3.1930000000000001</v>
      </c>
      <c r="AV733" s="14" t="s">
        <v>195</v>
      </c>
      <c r="AW733" s="15" t="s">
        <v>169</v>
      </c>
      <c r="AX733" s="16" t="s">
        <v>2411</v>
      </c>
      <c r="AY733" s="14" t="s">
        <v>926</v>
      </c>
      <c r="AZ733" s="11" t="s">
        <v>171</v>
      </c>
      <c r="BA733" s="17" t="str">
        <f t="shared" si="173"/>
        <v>17001000000297706283</v>
      </c>
      <c r="BB733" s="26">
        <f t="shared" si="176"/>
        <v>20</v>
      </c>
      <c r="BC733" s="19" t="s">
        <v>2412</v>
      </c>
      <c r="BD733" s="20" t="s">
        <v>277</v>
      </c>
      <c r="BF733" s="5"/>
      <c r="BG733" s="27">
        <v>27903972</v>
      </c>
      <c r="BH733" s="27">
        <v>29768997</v>
      </c>
      <c r="BI733" s="27"/>
      <c r="BJ733" t="s">
        <v>2409</v>
      </c>
      <c r="BK733" s="11" t="str">
        <f t="shared" si="177"/>
        <v>B-</v>
      </c>
      <c r="BL733" s="11"/>
    </row>
    <row r="734" spans="1:64" x14ac:dyDescent="0.25">
      <c r="A734" s="3" t="s">
        <v>74</v>
      </c>
      <c r="B734" s="4">
        <v>735</v>
      </c>
      <c r="C734" s="3" t="s">
        <v>87</v>
      </c>
      <c r="D734" s="3" t="s">
        <v>7855</v>
      </c>
      <c r="E734" s="3" t="s">
        <v>7402</v>
      </c>
      <c r="F734" s="3"/>
      <c r="G734" s="3"/>
      <c r="H734" s="74"/>
      <c r="I734" s="3" t="s">
        <v>487</v>
      </c>
      <c r="J734" s="3" t="s">
        <v>228</v>
      </c>
      <c r="K734" s="3" t="s">
        <v>76</v>
      </c>
      <c r="L734" s="3" t="s">
        <v>77</v>
      </c>
      <c r="M734" s="3" t="s">
        <v>426</v>
      </c>
      <c r="N734" s="5">
        <v>44526</v>
      </c>
      <c r="P734" s="3">
        <f t="shared" ca="1" si="174"/>
        <v>-475</v>
      </c>
      <c r="Q734" s="5">
        <v>45087</v>
      </c>
      <c r="R734" s="3" t="s">
        <v>2413</v>
      </c>
      <c r="S734" s="3"/>
      <c r="T734" s="6" t="s">
        <v>131</v>
      </c>
      <c r="U734" s="3" t="str">
        <f t="shared" si="165"/>
        <v>Contractuel</v>
      </c>
      <c r="V734" s="5">
        <v>45047</v>
      </c>
      <c r="W734" s="5">
        <v>45107</v>
      </c>
      <c r="X734" s="5">
        <v>44515</v>
      </c>
      <c r="Y734" s="5">
        <v>44726</v>
      </c>
      <c r="Z734" s="5">
        <v>44727</v>
      </c>
      <c r="AA734" s="3">
        <f t="shared" si="166"/>
        <v>11</v>
      </c>
      <c r="AB734" s="3">
        <f t="shared" si="167"/>
        <v>2021</v>
      </c>
      <c r="AC734" s="3">
        <f t="shared" si="168"/>
        <v>2025</v>
      </c>
      <c r="AD734" s="7">
        <f t="shared" ca="1" si="169"/>
        <v>2.8916666666666666</v>
      </c>
      <c r="AE734" s="7" t="str">
        <f t="shared" ca="1" si="175"/>
        <v>&lt; 3</v>
      </c>
      <c r="AF734" s="5">
        <v>36410</v>
      </c>
      <c r="AG734" s="8">
        <f t="shared" ca="1" si="170"/>
        <v>25.12876712328767</v>
      </c>
      <c r="AH734" s="7" t="str">
        <f t="shared" ca="1" si="171"/>
        <v>&gt;25&lt; 35</v>
      </c>
      <c r="AI734" s="9"/>
      <c r="AJ734" s="10"/>
      <c r="AK734" s="9">
        <v>14366446</v>
      </c>
      <c r="AL734" s="5">
        <v>43795</v>
      </c>
      <c r="AM734" s="3" t="s">
        <v>93</v>
      </c>
      <c r="AN734" s="3" t="s">
        <v>94</v>
      </c>
      <c r="AQ734" s="11">
        <v>3</v>
      </c>
      <c r="AR734" s="11">
        <v>1</v>
      </c>
      <c r="AS734" s="12">
        <f t="shared" si="172"/>
        <v>44891.25</v>
      </c>
      <c r="AT734" s="11" t="s">
        <v>135</v>
      </c>
      <c r="AU734" s="9">
        <v>3.3069999999999999</v>
      </c>
      <c r="AV734" s="14" t="s">
        <v>126</v>
      </c>
      <c r="AW734" s="15" t="s">
        <v>275</v>
      </c>
      <c r="AX734" s="16" t="s">
        <v>2414</v>
      </c>
      <c r="AY734" s="14" t="s">
        <v>1919</v>
      </c>
      <c r="AZ734" s="11" t="s">
        <v>145</v>
      </c>
      <c r="BA734" s="17" t="str">
        <f t="shared" si="173"/>
        <v>07080013810553696452</v>
      </c>
      <c r="BB734" s="26">
        <f t="shared" si="176"/>
        <v>20</v>
      </c>
      <c r="BC734" s="19" t="s">
        <v>2415</v>
      </c>
      <c r="BD734" s="20" t="s">
        <v>277</v>
      </c>
      <c r="BF734" s="5"/>
      <c r="BG734" s="27">
        <v>24279135</v>
      </c>
      <c r="BH734" s="27">
        <v>56777244</v>
      </c>
      <c r="BI734" s="27"/>
      <c r="BJ734" t="s">
        <v>244</v>
      </c>
      <c r="BK734" s="11" t="str">
        <f t="shared" si="177"/>
        <v>B-</v>
      </c>
      <c r="BL734" s="11"/>
    </row>
    <row r="735" spans="1:64" x14ac:dyDescent="0.25">
      <c r="A735" s="3" t="s">
        <v>74</v>
      </c>
      <c r="B735" s="4">
        <v>736</v>
      </c>
      <c r="C735" s="3" t="s">
        <v>87</v>
      </c>
      <c r="D735" s="3" t="s">
        <v>7856</v>
      </c>
      <c r="E735" s="3" t="s">
        <v>7301</v>
      </c>
      <c r="F735" s="3"/>
      <c r="G735" s="3"/>
      <c r="H735" s="74"/>
      <c r="I735" s="3" t="s">
        <v>227</v>
      </c>
      <c r="J735" s="3" t="s">
        <v>228</v>
      </c>
      <c r="K735" s="3" t="s">
        <v>123</v>
      </c>
      <c r="L735" s="3" t="s">
        <v>77</v>
      </c>
      <c r="M735" s="3" t="s">
        <v>158</v>
      </c>
      <c r="N735" s="5">
        <v>44526</v>
      </c>
      <c r="P735" s="3">
        <f t="shared" ca="1" si="174"/>
        <v>-231</v>
      </c>
      <c r="Q735" s="5">
        <v>45292</v>
      </c>
      <c r="R735" s="3" t="s">
        <v>609</v>
      </c>
      <c r="S735" s="3"/>
      <c r="T735" s="6" t="s">
        <v>131</v>
      </c>
      <c r="U735" s="3" t="str">
        <f t="shared" si="165"/>
        <v>Contractuel</v>
      </c>
      <c r="V735" s="5">
        <v>45261</v>
      </c>
      <c r="W735" s="5">
        <v>45351</v>
      </c>
      <c r="X735" s="5"/>
      <c r="Y735" s="5"/>
      <c r="Z735" s="5">
        <v>44526</v>
      </c>
      <c r="AA735" s="3">
        <f t="shared" si="166"/>
        <v>11</v>
      </c>
      <c r="AB735" s="3">
        <f t="shared" si="167"/>
        <v>2021</v>
      </c>
      <c r="AC735" s="3">
        <f t="shared" si="168"/>
        <v>2025</v>
      </c>
      <c r="AD735" s="7">
        <f t="shared" ca="1" si="169"/>
        <v>2.8916666666666666</v>
      </c>
      <c r="AE735" s="7" t="str">
        <f t="shared" ca="1" si="175"/>
        <v>&lt; 3</v>
      </c>
      <c r="AF735" s="5">
        <v>36208</v>
      </c>
      <c r="AG735" s="8">
        <f t="shared" ca="1" si="170"/>
        <v>25.682191780821917</v>
      </c>
      <c r="AH735" s="7" t="str">
        <f t="shared" ca="1" si="171"/>
        <v>&gt;25&lt; 35</v>
      </c>
      <c r="AI735" s="9">
        <v>17462227</v>
      </c>
      <c r="AJ735" s="37" t="s">
        <v>179</v>
      </c>
      <c r="AK735" s="9">
        <v>12702256</v>
      </c>
      <c r="AL735" s="5">
        <v>43045</v>
      </c>
      <c r="AM735" s="3" t="s">
        <v>93</v>
      </c>
      <c r="AN735" s="3" t="s">
        <v>94</v>
      </c>
      <c r="AQ735" s="11">
        <v>3</v>
      </c>
      <c r="AR735" s="11">
        <v>1</v>
      </c>
      <c r="AS735" s="12">
        <f t="shared" si="172"/>
        <v>44891.25</v>
      </c>
      <c r="AT735" s="11" t="s">
        <v>135</v>
      </c>
      <c r="AU735" s="9">
        <v>3.3069999999999999</v>
      </c>
      <c r="AV735" s="14" t="s">
        <v>161</v>
      </c>
      <c r="AW735" s="15" t="s">
        <v>223</v>
      </c>
      <c r="AX735" s="16" t="s">
        <v>2416</v>
      </c>
      <c r="AY735" s="14" t="s">
        <v>2090</v>
      </c>
      <c r="AZ735" s="11" t="s">
        <v>164</v>
      </c>
      <c r="BA735" s="17" t="str">
        <f t="shared" si="173"/>
        <v>25166000000095335485</v>
      </c>
      <c r="BB735" s="26">
        <f t="shared" si="176"/>
        <v>20</v>
      </c>
      <c r="BC735" s="19" t="s">
        <v>2417</v>
      </c>
      <c r="BD735" s="20" t="s">
        <v>1001</v>
      </c>
      <c r="BF735" s="5">
        <v>45251</v>
      </c>
      <c r="BG735" s="27">
        <v>52705058</v>
      </c>
      <c r="BH735" s="27">
        <v>58880570</v>
      </c>
      <c r="BI735" s="27"/>
      <c r="BJ735" t="s">
        <v>366</v>
      </c>
      <c r="BK735" s="11" t="str">
        <f t="shared" si="177"/>
        <v>B-</v>
      </c>
      <c r="BL735" s="11" t="s">
        <v>235</v>
      </c>
    </row>
    <row r="736" spans="1:64" x14ac:dyDescent="0.25">
      <c r="A736" s="3" t="s">
        <v>74</v>
      </c>
      <c r="B736" s="4">
        <v>737</v>
      </c>
      <c r="C736" s="3" t="s">
        <v>87</v>
      </c>
      <c r="D736" s="3" t="s">
        <v>7857</v>
      </c>
      <c r="E736" s="3" t="s">
        <v>7858</v>
      </c>
      <c r="F736" s="3"/>
      <c r="G736" s="3"/>
      <c r="H736" s="74"/>
      <c r="I736" s="3"/>
      <c r="J736" s="3" t="s">
        <v>228</v>
      </c>
      <c r="K736" s="3" t="s">
        <v>123</v>
      </c>
      <c r="L736" s="3" t="s">
        <v>77</v>
      </c>
      <c r="M736" s="3" t="s">
        <v>158</v>
      </c>
      <c r="N736" s="5">
        <v>44526</v>
      </c>
      <c r="P736" s="3">
        <f t="shared" ca="1" si="174"/>
        <v>-1021</v>
      </c>
      <c r="Q736" s="5">
        <v>44565</v>
      </c>
      <c r="R736" s="3" t="s">
        <v>296</v>
      </c>
      <c r="S736" s="3"/>
      <c r="T736" s="6" t="s">
        <v>131</v>
      </c>
      <c r="U736" s="3" t="str">
        <f t="shared" si="165"/>
        <v>Contractuel</v>
      </c>
      <c r="V736" s="5">
        <v>44526</v>
      </c>
      <c r="W736" s="5">
        <v>44561</v>
      </c>
      <c r="X736" s="5"/>
      <c r="Y736" s="5"/>
      <c r="Z736" s="5">
        <v>44526</v>
      </c>
      <c r="AA736" s="3">
        <f t="shared" si="166"/>
        <v>11</v>
      </c>
      <c r="AB736" s="3">
        <f t="shared" si="167"/>
        <v>2021</v>
      </c>
      <c r="AC736" s="3">
        <f t="shared" si="168"/>
        <v>2025</v>
      </c>
      <c r="AD736" s="7">
        <f t="shared" ca="1" si="169"/>
        <v>2.8916666666666666</v>
      </c>
      <c r="AE736" s="7" t="str">
        <f t="shared" ca="1" si="175"/>
        <v>&lt; 3</v>
      </c>
      <c r="AF736" s="5">
        <v>36974</v>
      </c>
      <c r="AG736" s="8">
        <f t="shared" ca="1" si="170"/>
        <v>23.583561643835615</v>
      </c>
      <c r="AH736" s="7" t="str">
        <f t="shared" ca="1" si="171"/>
        <v>&lt; 25</v>
      </c>
      <c r="AI736" s="9"/>
      <c r="AJ736" s="10"/>
      <c r="AK736" s="9">
        <v>11673253</v>
      </c>
      <c r="AL736" s="5">
        <v>44047</v>
      </c>
      <c r="AM736" s="3" t="s">
        <v>93</v>
      </c>
      <c r="AN736" s="3" t="s">
        <v>94</v>
      </c>
      <c r="AQ736" s="11">
        <v>3</v>
      </c>
      <c r="AR736" s="11">
        <v>1</v>
      </c>
      <c r="AS736" s="12">
        <f t="shared" si="172"/>
        <v>44891.25</v>
      </c>
      <c r="AT736" s="11" t="s">
        <v>135</v>
      </c>
      <c r="AU736" s="9">
        <v>3.1930000000000001</v>
      </c>
      <c r="AV736" s="14" t="s">
        <v>126</v>
      </c>
      <c r="AW736" s="15" t="s">
        <v>854</v>
      </c>
      <c r="AX736" s="16" t="s">
        <v>2418</v>
      </c>
      <c r="AY736" s="14" t="s">
        <v>1280</v>
      </c>
      <c r="AZ736" s="11" t="s">
        <v>145</v>
      </c>
      <c r="BA736" s="17" t="str">
        <f t="shared" si="173"/>
        <v>07043010110552772922</v>
      </c>
      <c r="BB736" s="26">
        <f t="shared" si="176"/>
        <v>20</v>
      </c>
      <c r="BC736" s="19" t="s">
        <v>2419</v>
      </c>
      <c r="BD736" s="20" t="s">
        <v>233</v>
      </c>
      <c r="BF736" s="5"/>
      <c r="BG736" s="27">
        <v>55675667</v>
      </c>
      <c r="BH736" s="27">
        <v>55267330</v>
      </c>
      <c r="BI736" s="27"/>
      <c r="BJ736" t="s">
        <v>477</v>
      </c>
      <c r="BK736" s="11" t="str">
        <f t="shared" si="177"/>
        <v>B-</v>
      </c>
      <c r="BL736" s="11"/>
    </row>
    <row r="737" spans="1:64" x14ac:dyDescent="0.25">
      <c r="A737" s="3" t="s">
        <v>74</v>
      </c>
      <c r="B737" s="4">
        <v>738</v>
      </c>
      <c r="C737" s="3" t="s">
        <v>87</v>
      </c>
      <c r="D737" s="3" t="s">
        <v>7394</v>
      </c>
      <c r="E737" s="3" t="s">
        <v>7516</v>
      </c>
      <c r="F737" s="3"/>
      <c r="G737" s="3"/>
      <c r="H737" s="74"/>
      <c r="I737" s="3"/>
      <c r="J737" s="3" t="s">
        <v>228</v>
      </c>
      <c r="K737" s="3" t="s">
        <v>76</v>
      </c>
      <c r="L737" s="3" t="s">
        <v>77</v>
      </c>
      <c r="M737" s="3" t="s">
        <v>426</v>
      </c>
      <c r="N737" s="5">
        <v>44526</v>
      </c>
      <c r="P737" s="3">
        <f t="shared" ca="1" si="174"/>
        <v>-840</v>
      </c>
      <c r="Q737" s="5">
        <v>44740</v>
      </c>
      <c r="R737" s="3"/>
      <c r="S737" s="3"/>
      <c r="T737" s="6" t="s">
        <v>131</v>
      </c>
      <c r="U737" s="3" t="str">
        <f t="shared" si="165"/>
        <v>Contractuel</v>
      </c>
      <c r="V737" s="5">
        <v>44682</v>
      </c>
      <c r="W737" s="5">
        <v>44742</v>
      </c>
      <c r="X737" s="5"/>
      <c r="Y737" s="5"/>
      <c r="Z737" s="5">
        <v>44526</v>
      </c>
      <c r="AA737" s="3">
        <f t="shared" si="166"/>
        <v>11</v>
      </c>
      <c r="AB737" s="3">
        <f t="shared" si="167"/>
        <v>2021</v>
      </c>
      <c r="AC737" s="3">
        <f t="shared" si="168"/>
        <v>2025</v>
      </c>
      <c r="AD737" s="7">
        <f t="shared" ca="1" si="169"/>
        <v>2.8916666666666666</v>
      </c>
      <c r="AE737" s="7" t="str">
        <f t="shared" ca="1" si="175"/>
        <v>&lt; 3</v>
      </c>
      <c r="AF737" s="5">
        <v>35589</v>
      </c>
      <c r="AG737" s="8">
        <f t="shared" ca="1" si="170"/>
        <v>27.378082191780823</v>
      </c>
      <c r="AH737" s="7" t="str">
        <f t="shared" ca="1" si="171"/>
        <v>&gt;25&lt; 35</v>
      </c>
      <c r="AI737" s="9">
        <v>17347370</v>
      </c>
      <c r="AJ737" s="10" t="s">
        <v>67</v>
      </c>
      <c r="AK737" s="9">
        <v>14270094</v>
      </c>
      <c r="AL737" s="5">
        <v>42655</v>
      </c>
      <c r="AM737" s="3" t="s">
        <v>93</v>
      </c>
      <c r="AN737" s="3" t="s">
        <v>94</v>
      </c>
      <c r="AQ737" s="11">
        <v>3</v>
      </c>
      <c r="AR737" s="11">
        <v>1</v>
      </c>
      <c r="AS737" s="12">
        <f t="shared" si="172"/>
        <v>44891.25</v>
      </c>
      <c r="AT737" s="11" t="s">
        <v>135</v>
      </c>
      <c r="AU737" s="9">
        <v>3.1930000000000001</v>
      </c>
      <c r="AV737" s="14" t="s">
        <v>126</v>
      </c>
      <c r="AW737" s="15" t="s">
        <v>275</v>
      </c>
      <c r="AX737" s="16" t="s">
        <v>2420</v>
      </c>
      <c r="AY737" s="14" t="s">
        <v>2090</v>
      </c>
      <c r="AZ737" s="11" t="s">
        <v>145</v>
      </c>
      <c r="BA737" s="17" t="str">
        <f t="shared" si="173"/>
        <v>07080013810552482885</v>
      </c>
      <c r="BB737" s="26">
        <f t="shared" si="176"/>
        <v>20</v>
      </c>
      <c r="BC737" s="19" t="s">
        <v>2421</v>
      </c>
      <c r="BD737" s="20" t="s">
        <v>100</v>
      </c>
      <c r="BF737" s="5"/>
      <c r="BG737" s="27">
        <v>53525006</v>
      </c>
      <c r="BH737" s="27">
        <v>96739536</v>
      </c>
      <c r="BI737" s="27"/>
      <c r="BJ737" t="s">
        <v>755</v>
      </c>
      <c r="BK737" s="11" t="str">
        <f t="shared" si="177"/>
        <v>B-</v>
      </c>
      <c r="BL737" s="11"/>
    </row>
    <row r="738" spans="1:64" x14ac:dyDescent="0.25">
      <c r="A738" s="3" t="s">
        <v>56</v>
      </c>
      <c r="B738" s="4">
        <v>739</v>
      </c>
      <c r="C738" s="3" t="s">
        <v>87</v>
      </c>
      <c r="D738" s="3" t="s">
        <v>7859</v>
      </c>
      <c r="E738" s="3" t="s">
        <v>7484</v>
      </c>
      <c r="F738" s="3"/>
      <c r="G738" s="3"/>
      <c r="H738" s="74"/>
      <c r="I738" s="3" t="s">
        <v>156</v>
      </c>
      <c r="J738" s="3" t="s">
        <v>157</v>
      </c>
      <c r="K738" s="3" t="s">
        <v>76</v>
      </c>
      <c r="L738" s="3" t="s">
        <v>77</v>
      </c>
      <c r="M738" s="3" t="s">
        <v>158</v>
      </c>
      <c r="N738" s="5">
        <v>44526</v>
      </c>
      <c r="P738" s="3">
        <f t="shared" ca="1" si="174"/>
        <v>-17</v>
      </c>
      <c r="Q738" s="5"/>
      <c r="R738" s="3"/>
      <c r="S738" s="3"/>
      <c r="T738" s="6" t="s">
        <v>131</v>
      </c>
      <c r="U738" s="3" t="str">
        <f t="shared" si="165"/>
        <v>Contractuel</v>
      </c>
      <c r="V738" s="5">
        <v>45505</v>
      </c>
      <c r="W738" s="5">
        <f>VLOOKUP(B738,[1]base!$A:$V,22,0)</f>
        <v>45565</v>
      </c>
      <c r="X738" s="5"/>
      <c r="Y738" s="5"/>
      <c r="Z738" s="5">
        <v>44526</v>
      </c>
      <c r="AA738" s="3">
        <f t="shared" si="166"/>
        <v>11</v>
      </c>
      <c r="AB738" s="3">
        <f t="shared" si="167"/>
        <v>2021</v>
      </c>
      <c r="AC738" s="3">
        <f t="shared" si="168"/>
        <v>2025</v>
      </c>
      <c r="AD738" s="7">
        <f t="shared" ca="1" si="169"/>
        <v>2.8916666666666666</v>
      </c>
      <c r="AE738" s="7" t="str">
        <f t="shared" ca="1" si="175"/>
        <v>&lt; 3</v>
      </c>
      <c r="AF738" s="5">
        <v>28495</v>
      </c>
      <c r="AG738" s="8">
        <f t="shared" ca="1" si="170"/>
        <v>46.813698630136983</v>
      </c>
      <c r="AH738" s="7" t="str">
        <f t="shared" ca="1" si="171"/>
        <v>&gt;45&lt; 55</v>
      </c>
      <c r="AI738" s="9">
        <v>12513808</v>
      </c>
      <c r="AJ738" s="10" t="s">
        <v>159</v>
      </c>
      <c r="AK738" s="9" t="s">
        <v>2422</v>
      </c>
      <c r="AL738" s="5">
        <v>35776</v>
      </c>
      <c r="AM738" s="3" t="s">
        <v>93</v>
      </c>
      <c r="AN738" s="3" t="s">
        <v>94</v>
      </c>
      <c r="AQ738">
        <v>5</v>
      </c>
      <c r="AR738" s="11">
        <v>3</v>
      </c>
      <c r="AS738" s="12">
        <f t="shared" si="172"/>
        <v>45621.75</v>
      </c>
      <c r="AT738" s="11" t="s">
        <v>135</v>
      </c>
      <c r="AU738" s="9">
        <v>3.3069999999999999</v>
      </c>
      <c r="AV738" s="14" t="s">
        <v>62</v>
      </c>
      <c r="AW738" s="15" t="s">
        <v>2423</v>
      </c>
      <c r="AX738" s="16" t="s">
        <v>2424</v>
      </c>
      <c r="AY738" s="14" t="s">
        <v>870</v>
      </c>
      <c r="AZ738" s="11" t="s">
        <v>85</v>
      </c>
      <c r="BA738" s="17" t="str">
        <f t="shared" si="173"/>
        <v>01039077111022090624</v>
      </c>
      <c r="BB738" s="26">
        <f t="shared" si="176"/>
        <v>20</v>
      </c>
      <c r="BC738" s="19" t="s">
        <v>2425</v>
      </c>
      <c r="BD738" s="20" t="s">
        <v>2353</v>
      </c>
      <c r="BF738" s="5"/>
      <c r="BG738" s="27">
        <v>25039995</v>
      </c>
      <c r="BH738" s="27">
        <v>25171149</v>
      </c>
      <c r="BI738" s="27"/>
      <c r="BJ738" t="s">
        <v>2110</v>
      </c>
      <c r="BK738" s="11" t="str">
        <f t="shared" si="177"/>
        <v>A-</v>
      </c>
      <c r="BL738" s="11" t="s">
        <v>167</v>
      </c>
    </row>
    <row r="739" spans="1:64" x14ac:dyDescent="0.25">
      <c r="A739" s="3" t="s">
        <v>74</v>
      </c>
      <c r="B739" s="4">
        <v>740</v>
      </c>
      <c r="C739" s="3" t="s">
        <v>140</v>
      </c>
      <c r="D739" s="3" t="s">
        <v>7804</v>
      </c>
      <c r="E739" s="3" t="s">
        <v>7226</v>
      </c>
      <c r="F739" s="3"/>
      <c r="G739" s="3"/>
      <c r="H739" s="74"/>
      <c r="I739" s="3"/>
      <c r="J739" s="3" t="s">
        <v>157</v>
      </c>
      <c r="K739" s="3" t="s">
        <v>123</v>
      </c>
      <c r="L739" s="3" t="s">
        <v>77</v>
      </c>
      <c r="M739" s="3" t="s">
        <v>158</v>
      </c>
      <c r="N739" s="5">
        <v>44526</v>
      </c>
      <c r="P739" s="3">
        <f t="shared" ca="1" si="174"/>
        <v>-840</v>
      </c>
      <c r="Q739" s="5">
        <v>44682</v>
      </c>
      <c r="R739" s="3" t="s">
        <v>296</v>
      </c>
      <c r="S739" s="3"/>
      <c r="T739" s="6" t="s">
        <v>131</v>
      </c>
      <c r="U739" s="3" t="str">
        <f t="shared" si="165"/>
        <v>Contractuel</v>
      </c>
      <c r="V739" s="5">
        <v>44682</v>
      </c>
      <c r="W739" s="5">
        <v>44742</v>
      </c>
      <c r="X739" s="5"/>
      <c r="Y739" s="5"/>
      <c r="Z739" s="5">
        <v>44526</v>
      </c>
      <c r="AA739" s="3">
        <f t="shared" si="166"/>
        <v>11</v>
      </c>
      <c r="AB739" s="3">
        <f t="shared" si="167"/>
        <v>2021</v>
      </c>
      <c r="AC739" s="3">
        <f t="shared" si="168"/>
        <v>2025</v>
      </c>
      <c r="AD739" s="7">
        <f t="shared" ca="1" si="169"/>
        <v>2.8916666666666666</v>
      </c>
      <c r="AE739" s="7" t="str">
        <f t="shared" ca="1" si="175"/>
        <v>&lt; 3</v>
      </c>
      <c r="AF739" s="5">
        <v>33769</v>
      </c>
      <c r="AG739" s="8">
        <f t="shared" ca="1" si="170"/>
        <v>32.364383561643834</v>
      </c>
      <c r="AH739" s="7" t="str">
        <f t="shared" ca="1" si="171"/>
        <v>&gt;25&lt; 35</v>
      </c>
      <c r="AI739" s="9">
        <v>16444555</v>
      </c>
      <c r="AJ739" s="10" t="s">
        <v>62</v>
      </c>
      <c r="AK739" s="9" t="s">
        <v>2426</v>
      </c>
      <c r="AL739" s="5">
        <v>40463</v>
      </c>
      <c r="AM739" s="3" t="s">
        <v>93</v>
      </c>
      <c r="AN739" s="3" t="s">
        <v>65</v>
      </c>
      <c r="AO739">
        <v>1</v>
      </c>
      <c r="AQ739" s="11">
        <v>3</v>
      </c>
      <c r="AR739" s="11">
        <v>1</v>
      </c>
      <c r="AS739" s="12">
        <f t="shared" si="172"/>
        <v>44891.25</v>
      </c>
      <c r="AT739" s="11" t="s">
        <v>135</v>
      </c>
      <c r="AU739" s="9">
        <v>3.1930000000000001</v>
      </c>
      <c r="AV739" s="14" t="s">
        <v>195</v>
      </c>
      <c r="AW739" s="15" t="s">
        <v>169</v>
      </c>
      <c r="AX739" s="16" t="s">
        <v>2427</v>
      </c>
      <c r="AY739" s="14" t="s">
        <v>382</v>
      </c>
      <c r="AZ739" s="11" t="s">
        <v>171</v>
      </c>
      <c r="BA739" s="17" t="str">
        <f t="shared" si="173"/>
        <v>17001000000257874494</v>
      </c>
      <c r="BB739" s="26">
        <f t="shared" si="176"/>
        <v>20</v>
      </c>
      <c r="BC739" s="19" t="s">
        <v>2428</v>
      </c>
      <c r="BD739" s="20" t="s">
        <v>2429</v>
      </c>
      <c r="BF739" s="5"/>
      <c r="BG739" s="27">
        <v>26206722</v>
      </c>
      <c r="BH739" s="27">
        <v>28485852</v>
      </c>
      <c r="BI739" s="27"/>
      <c r="BJ739" t="s">
        <v>642</v>
      </c>
      <c r="BK739" s="11" t="str">
        <f t="shared" si="177"/>
        <v>A-</v>
      </c>
      <c r="BL739" s="11"/>
    </row>
    <row r="740" spans="1:64" x14ac:dyDescent="0.25">
      <c r="A740" s="3" t="s">
        <v>74</v>
      </c>
      <c r="B740" s="4">
        <v>741</v>
      </c>
      <c r="C740" s="3" t="s">
        <v>87</v>
      </c>
      <c r="D740" s="3" t="s">
        <v>7860</v>
      </c>
      <c r="E740" s="3" t="s">
        <v>7231</v>
      </c>
      <c r="F740" s="3"/>
      <c r="G740" s="3"/>
      <c r="H740" s="74"/>
      <c r="I740" s="3"/>
      <c r="J740" s="3" t="s">
        <v>157</v>
      </c>
      <c r="K740" s="3" t="s">
        <v>123</v>
      </c>
      <c r="L740" s="3" t="s">
        <v>77</v>
      </c>
      <c r="M740" s="3" t="s">
        <v>158</v>
      </c>
      <c r="N740" s="5">
        <v>44526</v>
      </c>
      <c r="P740" s="3">
        <f t="shared" ca="1" si="174"/>
        <v>-1021</v>
      </c>
      <c r="Q740" s="5">
        <v>44547</v>
      </c>
      <c r="R740" s="3" t="s">
        <v>133</v>
      </c>
      <c r="S740" s="3"/>
      <c r="T740" s="6" t="s">
        <v>131</v>
      </c>
      <c r="U740" s="3" t="str">
        <f t="shared" si="165"/>
        <v>Contractuel</v>
      </c>
      <c r="V740" s="5">
        <v>44526</v>
      </c>
      <c r="W740" s="5">
        <v>44561</v>
      </c>
      <c r="X740" s="5"/>
      <c r="Y740" s="5"/>
      <c r="Z740" s="5">
        <v>44526</v>
      </c>
      <c r="AA740" s="3">
        <f t="shared" si="166"/>
        <v>11</v>
      </c>
      <c r="AB740" s="3">
        <f t="shared" si="167"/>
        <v>2021</v>
      </c>
      <c r="AC740" s="3">
        <f t="shared" si="168"/>
        <v>2025</v>
      </c>
      <c r="AD740" s="7">
        <f t="shared" ca="1" si="169"/>
        <v>2.8916666666666666</v>
      </c>
      <c r="AE740" s="7" t="str">
        <f t="shared" ca="1" si="175"/>
        <v>&lt; 3</v>
      </c>
      <c r="AF740" s="5">
        <v>26810</v>
      </c>
      <c r="AG740" s="8">
        <f t="shared" ca="1" si="170"/>
        <v>51.43013698630137</v>
      </c>
      <c r="AH740" s="7" t="str">
        <f t="shared" ca="1" si="171"/>
        <v>&gt;45&lt; 55</v>
      </c>
      <c r="AI740" s="9"/>
      <c r="AJ740" s="10"/>
      <c r="AK740" s="9" t="s">
        <v>2430</v>
      </c>
      <c r="AL740" s="5">
        <v>37125</v>
      </c>
      <c r="AM740" s="3" t="s">
        <v>93</v>
      </c>
      <c r="AN740" s="3" t="s">
        <v>94</v>
      </c>
      <c r="AQ740" s="11">
        <v>3</v>
      </c>
      <c r="AR740" s="11">
        <v>1</v>
      </c>
      <c r="AS740" s="12">
        <f t="shared" si="172"/>
        <v>44891.25</v>
      </c>
      <c r="AT740" s="11" t="s">
        <v>135</v>
      </c>
      <c r="AU740" s="9">
        <v>3.1930000000000001</v>
      </c>
      <c r="AV740" s="14" t="s">
        <v>195</v>
      </c>
      <c r="AW740" s="15" t="s">
        <v>169</v>
      </c>
      <c r="AX740" s="16" t="s">
        <v>2431</v>
      </c>
      <c r="AY740" s="14" t="s">
        <v>1161</v>
      </c>
      <c r="AZ740" s="11" t="s">
        <v>171</v>
      </c>
      <c r="BA740" s="17" t="str">
        <f t="shared" si="173"/>
        <v>17001000000308735571</v>
      </c>
      <c r="BB740" s="26">
        <f t="shared" si="176"/>
        <v>20</v>
      </c>
      <c r="BC740" s="19" t="s">
        <v>557</v>
      </c>
      <c r="BD740" s="20" t="s">
        <v>388</v>
      </c>
      <c r="BF740" s="5"/>
      <c r="BG740" s="27">
        <v>21093822</v>
      </c>
      <c r="BH740" s="27">
        <v>25799290</v>
      </c>
      <c r="BI740" s="27"/>
      <c r="BJ740" t="s">
        <v>1435</v>
      </c>
      <c r="BK740" s="11" t="str">
        <f t="shared" si="177"/>
        <v>A-</v>
      </c>
      <c r="BL740" s="11"/>
    </row>
    <row r="741" spans="1:64" x14ac:dyDescent="0.25">
      <c r="A741" s="3" t="s">
        <v>56</v>
      </c>
      <c r="B741" s="4">
        <v>742</v>
      </c>
      <c r="C741" s="3" t="s">
        <v>57</v>
      </c>
      <c r="D741" s="3" t="s">
        <v>7860</v>
      </c>
      <c r="E741" s="3" t="s">
        <v>7457</v>
      </c>
      <c r="F741" s="3"/>
      <c r="G741" s="3"/>
      <c r="H741" s="74"/>
      <c r="I741" s="43" t="s">
        <v>1465</v>
      </c>
      <c r="J741" s="3"/>
      <c r="K741" s="3" t="s">
        <v>76</v>
      </c>
      <c r="L741" s="3" t="s">
        <v>77</v>
      </c>
      <c r="M741" s="3" t="s">
        <v>1223</v>
      </c>
      <c r="N741" s="5">
        <v>44526</v>
      </c>
      <c r="P741" s="3">
        <f t="shared" ca="1" si="174"/>
        <v>287</v>
      </c>
      <c r="Q741" s="5"/>
      <c r="R741" s="3"/>
      <c r="S741" s="3"/>
      <c r="T741" s="6" t="s">
        <v>131</v>
      </c>
      <c r="U741" s="3" t="str">
        <f t="shared" si="165"/>
        <v>Contractuel</v>
      </c>
      <c r="V741" s="5">
        <v>45505</v>
      </c>
      <c r="W741" s="5">
        <f>VLOOKUP(B741,[1]base!$A:$V,22,0)</f>
        <v>45869</v>
      </c>
      <c r="X741" s="5"/>
      <c r="Y741" s="5"/>
      <c r="Z741" s="5"/>
      <c r="AA741" s="3">
        <f t="shared" si="166"/>
        <v>11</v>
      </c>
      <c r="AB741" s="3">
        <f t="shared" si="167"/>
        <v>2021</v>
      </c>
      <c r="AC741" s="3">
        <f t="shared" si="168"/>
        <v>2025</v>
      </c>
      <c r="AD741" s="7">
        <f t="shared" ca="1" si="169"/>
        <v>2.8916666666666666</v>
      </c>
      <c r="AE741" s="7" t="str">
        <f t="shared" ca="1" si="175"/>
        <v>&lt; 3</v>
      </c>
      <c r="AF741" s="5">
        <v>34907</v>
      </c>
      <c r="AG741" s="8">
        <f t="shared" ca="1" si="170"/>
        <v>29.246575342465754</v>
      </c>
      <c r="AH741" s="7" t="str">
        <f t="shared" ca="1" si="171"/>
        <v>&gt;25&lt; 35</v>
      </c>
      <c r="AI741" s="9">
        <v>17309038</v>
      </c>
      <c r="AJ741" s="10" t="s">
        <v>159</v>
      </c>
      <c r="AK741" s="9">
        <v>13007573</v>
      </c>
      <c r="AL741" s="5">
        <v>43797</v>
      </c>
      <c r="AM741" s="3" t="s">
        <v>64</v>
      </c>
      <c r="AN741" s="3" t="s">
        <v>94</v>
      </c>
      <c r="AQ741">
        <v>5</v>
      </c>
      <c r="AR741" s="11">
        <v>3</v>
      </c>
      <c r="AS741" s="12">
        <f t="shared" si="172"/>
        <v>45621.75</v>
      </c>
      <c r="AT741" s="11" t="s">
        <v>135</v>
      </c>
      <c r="AU741" s="9">
        <v>3.3159999999999998</v>
      </c>
      <c r="AV741" s="14" t="s">
        <v>79</v>
      </c>
      <c r="AW741" s="15" t="s">
        <v>1471</v>
      </c>
      <c r="AX741" s="16" t="s">
        <v>2432</v>
      </c>
      <c r="AY741" s="14" t="s">
        <v>1388</v>
      </c>
      <c r="AZ741" s="11" t="s">
        <v>128</v>
      </c>
      <c r="BA741" s="17" t="str">
        <f t="shared" si="173"/>
        <v>04055140006158580891</v>
      </c>
      <c r="BB741" s="26">
        <f t="shared" si="176"/>
        <v>20</v>
      </c>
      <c r="BC741" s="19" t="s">
        <v>2433</v>
      </c>
      <c r="BD741" s="20" t="s">
        <v>100</v>
      </c>
      <c r="BF741" s="5"/>
      <c r="BG741" s="27">
        <v>26456392</v>
      </c>
      <c r="BH741" s="27">
        <v>24477936</v>
      </c>
      <c r="BI741" s="27">
        <v>98137805</v>
      </c>
      <c r="BJ741" t="s">
        <v>199</v>
      </c>
      <c r="BK741" s="11" t="str">
        <f t="shared" si="177"/>
        <v>-</v>
      </c>
      <c r="BL741" s="11" t="s">
        <v>167</v>
      </c>
    </row>
    <row r="742" spans="1:64" x14ac:dyDescent="0.25">
      <c r="A742" s="3" t="s">
        <v>74</v>
      </c>
      <c r="B742" s="4">
        <v>743</v>
      </c>
      <c r="C742" s="3" t="s">
        <v>140</v>
      </c>
      <c r="D742" s="3" t="s">
        <v>7295</v>
      </c>
      <c r="E742" s="3" t="s">
        <v>7861</v>
      </c>
      <c r="F742" s="3"/>
      <c r="G742" s="3"/>
      <c r="H742" s="74"/>
      <c r="I742" s="3" t="s">
        <v>1089</v>
      </c>
      <c r="J742" s="3" t="s">
        <v>157</v>
      </c>
      <c r="K742" s="3" t="s">
        <v>76</v>
      </c>
      <c r="L742" s="3" t="s">
        <v>77</v>
      </c>
      <c r="M742" s="3" t="s">
        <v>426</v>
      </c>
      <c r="N742" s="5">
        <v>44527</v>
      </c>
      <c r="P742" s="3">
        <f t="shared" ca="1" si="174"/>
        <v>-597</v>
      </c>
      <c r="Q742" s="5">
        <v>44991</v>
      </c>
      <c r="R742" s="3" t="s">
        <v>609</v>
      </c>
      <c r="S742" s="3" t="s">
        <v>2434</v>
      </c>
      <c r="T742" s="6" t="s">
        <v>131</v>
      </c>
      <c r="U742" s="3" t="str">
        <f t="shared" si="165"/>
        <v>Contractuel</v>
      </c>
      <c r="V742" s="5">
        <v>44927</v>
      </c>
      <c r="W742" s="5">
        <v>44985</v>
      </c>
      <c r="X742" s="5">
        <v>44526</v>
      </c>
      <c r="Y742" s="5">
        <v>44630</v>
      </c>
      <c r="Z742" s="5"/>
      <c r="AA742" s="3">
        <f t="shared" si="166"/>
        <v>11</v>
      </c>
      <c r="AB742" s="3">
        <f t="shared" si="167"/>
        <v>2021</v>
      </c>
      <c r="AC742" s="3">
        <f t="shared" si="168"/>
        <v>2025</v>
      </c>
      <c r="AD742" s="7">
        <f t="shared" ca="1" si="169"/>
        <v>2.8888888888888888</v>
      </c>
      <c r="AE742" s="7" t="str">
        <f t="shared" ca="1" si="175"/>
        <v>&lt; 3</v>
      </c>
      <c r="AF742" s="5">
        <v>35362</v>
      </c>
      <c r="AG742" s="8">
        <f t="shared" ca="1" si="170"/>
        <v>28</v>
      </c>
      <c r="AH742" s="7" t="str">
        <f t="shared" ca="1" si="171"/>
        <v>&gt;25&lt; 35</v>
      </c>
      <c r="AI742" s="9">
        <v>17581063</v>
      </c>
      <c r="AJ742" s="10" t="s">
        <v>79</v>
      </c>
      <c r="AK742" s="9">
        <v>14350259</v>
      </c>
      <c r="AL742" s="5">
        <v>42084</v>
      </c>
      <c r="AM742" s="3" t="s">
        <v>93</v>
      </c>
      <c r="AN742" s="3" t="s">
        <v>541</v>
      </c>
      <c r="AQ742" s="11">
        <v>3</v>
      </c>
      <c r="AR742" s="11">
        <v>1</v>
      </c>
      <c r="AS742" s="12">
        <f t="shared" si="172"/>
        <v>44892.25</v>
      </c>
      <c r="AT742" s="11" t="s">
        <v>135</v>
      </c>
      <c r="AU742" s="9">
        <v>3.3069999999999999</v>
      </c>
      <c r="AV742" s="14" t="s">
        <v>195</v>
      </c>
      <c r="AW742" s="15" t="s">
        <v>169</v>
      </c>
      <c r="AX742" s="16" t="s">
        <v>2435</v>
      </c>
      <c r="AY742" s="14" t="s">
        <v>1056</v>
      </c>
      <c r="AZ742" s="11" t="s">
        <v>171</v>
      </c>
      <c r="BA742" s="17" t="str">
        <f t="shared" si="173"/>
        <v>17001000000308619074</v>
      </c>
      <c r="BB742" s="26">
        <f t="shared" si="176"/>
        <v>20</v>
      </c>
      <c r="BC742" s="19" t="s">
        <v>954</v>
      </c>
      <c r="BD742" s="20" t="s">
        <v>2353</v>
      </c>
      <c r="BF742" s="5"/>
      <c r="BG742" s="27">
        <v>93483076</v>
      </c>
      <c r="BH742" s="27">
        <v>27776901</v>
      </c>
      <c r="BI742" s="27"/>
      <c r="BJ742" t="s">
        <v>300</v>
      </c>
      <c r="BK742" s="11" t="str">
        <f t="shared" si="177"/>
        <v>A-</v>
      </c>
      <c r="BL742" s="11"/>
    </row>
    <row r="743" spans="1:64" x14ac:dyDescent="0.25">
      <c r="A743" s="3" t="s">
        <v>56</v>
      </c>
      <c r="B743" s="4">
        <v>744</v>
      </c>
      <c r="C743" s="3" t="s">
        <v>57</v>
      </c>
      <c r="D743" s="3" t="s">
        <v>7862</v>
      </c>
      <c r="E743" s="3" t="s">
        <v>7604</v>
      </c>
      <c r="F743" s="3"/>
      <c r="G743" s="3"/>
      <c r="H743" s="74"/>
      <c r="I743" s="43" t="s">
        <v>1465</v>
      </c>
      <c r="J743" s="3"/>
      <c r="K743" s="3" t="s">
        <v>76</v>
      </c>
      <c r="L743" s="3" t="s">
        <v>77</v>
      </c>
      <c r="M743" s="3" t="s">
        <v>1223</v>
      </c>
      <c r="N743" s="5">
        <v>44530</v>
      </c>
      <c r="P743" s="3">
        <f t="shared" ca="1" si="174"/>
        <v>14</v>
      </c>
      <c r="Q743" s="5"/>
      <c r="R743" s="3"/>
      <c r="S743" s="3"/>
      <c r="T743" s="6" t="s">
        <v>131</v>
      </c>
      <c r="U743" s="3" t="str">
        <f t="shared" si="165"/>
        <v>Contractuel</v>
      </c>
      <c r="V743" s="5">
        <v>45505</v>
      </c>
      <c r="W743" s="5">
        <f>VLOOKUP(B743,[1]base!$A:$V,22,0)</f>
        <v>45596</v>
      </c>
      <c r="X743" s="5"/>
      <c r="Y743" s="5"/>
      <c r="Z743" s="5">
        <v>44530</v>
      </c>
      <c r="AA743" s="3">
        <f t="shared" si="166"/>
        <v>11</v>
      </c>
      <c r="AB743" s="3">
        <f t="shared" si="167"/>
        <v>2021</v>
      </c>
      <c r="AC743" s="3">
        <f t="shared" si="168"/>
        <v>2025</v>
      </c>
      <c r="AD743" s="7">
        <f t="shared" ca="1" si="169"/>
        <v>2.8805555555555555</v>
      </c>
      <c r="AE743" s="7" t="str">
        <f t="shared" ca="1" si="175"/>
        <v>&lt; 3</v>
      </c>
      <c r="AF743" s="5">
        <v>29485</v>
      </c>
      <c r="AG743" s="8">
        <f t="shared" ca="1" si="170"/>
        <v>44.101369863013701</v>
      </c>
      <c r="AH743" s="7" t="str">
        <f t="shared" ca="1" si="171"/>
        <v>&gt;35&lt; 45</v>
      </c>
      <c r="AI743" s="9">
        <v>16370460</v>
      </c>
      <c r="AJ743" s="10" t="s">
        <v>159</v>
      </c>
      <c r="AK743" s="9" t="s">
        <v>2436</v>
      </c>
      <c r="AL743" s="5">
        <v>43011</v>
      </c>
      <c r="AM743" s="3" t="s">
        <v>64</v>
      </c>
      <c r="AN743" s="3" t="s">
        <v>94</v>
      </c>
      <c r="AQ743">
        <v>3</v>
      </c>
      <c r="AR743" s="11">
        <v>3</v>
      </c>
      <c r="AS743" s="12">
        <f t="shared" si="172"/>
        <v>45625.75</v>
      </c>
      <c r="AT743" s="11" t="s">
        <v>135</v>
      </c>
      <c r="AU743" s="9">
        <v>3.3069999999999999</v>
      </c>
      <c r="AV743" s="14" t="s">
        <v>195</v>
      </c>
      <c r="AW743" s="15" t="s">
        <v>169</v>
      </c>
      <c r="AX743" s="16" t="s">
        <v>2437</v>
      </c>
      <c r="AY743" s="14" t="s">
        <v>612</v>
      </c>
      <c r="AZ743" s="11" t="s">
        <v>171</v>
      </c>
      <c r="BA743" s="17" t="str">
        <f t="shared" si="173"/>
        <v>17001000000128946556</v>
      </c>
      <c r="BB743" s="26">
        <f t="shared" si="176"/>
        <v>20</v>
      </c>
      <c r="BC743" s="19" t="s">
        <v>2438</v>
      </c>
      <c r="BD743" s="20" t="s">
        <v>706</v>
      </c>
      <c r="BF743" s="5"/>
      <c r="BG743" s="27">
        <v>96015499</v>
      </c>
      <c r="BH743" s="27">
        <v>97931504</v>
      </c>
      <c r="BI743" s="27">
        <v>98137806</v>
      </c>
      <c r="BJ743" t="s">
        <v>755</v>
      </c>
      <c r="BK743" s="11" t="str">
        <f t="shared" si="177"/>
        <v>-</v>
      </c>
      <c r="BL743" s="11" t="s">
        <v>245</v>
      </c>
    </row>
    <row r="744" spans="1:64" x14ac:dyDescent="0.25">
      <c r="A744" s="3" t="s">
        <v>74</v>
      </c>
      <c r="B744" s="4">
        <v>745</v>
      </c>
      <c r="C744" s="3" t="s">
        <v>87</v>
      </c>
      <c r="D744" s="3" t="s">
        <v>7863</v>
      </c>
      <c r="E744" s="3" t="s">
        <v>7311</v>
      </c>
      <c r="F744" s="3"/>
      <c r="G744" s="3"/>
      <c r="H744" s="74"/>
      <c r="I744" s="3"/>
      <c r="J744" s="3" t="s">
        <v>157</v>
      </c>
      <c r="K744" s="3" t="s">
        <v>123</v>
      </c>
      <c r="L744" s="3" t="s">
        <v>77</v>
      </c>
      <c r="M744" s="3" t="s">
        <v>158</v>
      </c>
      <c r="N744" s="5">
        <v>44531</v>
      </c>
      <c r="P744" s="3">
        <f t="shared" ca="1" si="174"/>
        <v>-1021</v>
      </c>
      <c r="Q744" s="5">
        <v>44541</v>
      </c>
      <c r="R744" s="3" t="s">
        <v>133</v>
      </c>
      <c r="S744" s="3"/>
      <c r="T744" s="6" t="s">
        <v>131</v>
      </c>
      <c r="U744" s="3" t="str">
        <f t="shared" si="165"/>
        <v>Contractuel</v>
      </c>
      <c r="V744" s="5">
        <v>44531</v>
      </c>
      <c r="W744" s="5">
        <v>44561</v>
      </c>
      <c r="X744" s="5"/>
      <c r="Y744" s="5"/>
      <c r="Z744" s="5">
        <v>44531</v>
      </c>
      <c r="AA744" s="3">
        <f t="shared" si="166"/>
        <v>12</v>
      </c>
      <c r="AB744" s="3">
        <f t="shared" si="167"/>
        <v>2021</v>
      </c>
      <c r="AC744" s="3">
        <f t="shared" si="168"/>
        <v>2025</v>
      </c>
      <c r="AD744" s="7">
        <f t="shared" ca="1" si="169"/>
        <v>2.8777777777777778</v>
      </c>
      <c r="AE744" s="7" t="str">
        <f t="shared" ca="1" si="175"/>
        <v>&lt; 3</v>
      </c>
      <c r="AF744" s="5">
        <v>36718</v>
      </c>
      <c r="AG744" s="8">
        <f t="shared" ca="1" si="170"/>
        <v>24.284931506849315</v>
      </c>
      <c r="AH744" s="7" t="str">
        <f t="shared" ca="1" si="171"/>
        <v>&lt; 25</v>
      </c>
      <c r="AI744" s="9">
        <v>17256976</v>
      </c>
      <c r="AJ744" s="10" t="s">
        <v>141</v>
      </c>
      <c r="AK744" s="9">
        <v>14650372</v>
      </c>
      <c r="AL744" s="5">
        <v>43404</v>
      </c>
      <c r="AM744" s="3" t="s">
        <v>93</v>
      </c>
      <c r="AN744" s="3" t="s">
        <v>94</v>
      </c>
      <c r="AQ744" s="11">
        <v>3</v>
      </c>
      <c r="AR744" s="11">
        <v>1</v>
      </c>
      <c r="AS744" s="12">
        <f t="shared" si="172"/>
        <v>44896.25</v>
      </c>
      <c r="AT744" s="11" t="s">
        <v>135</v>
      </c>
      <c r="AU744" s="9">
        <v>3.1930000000000001</v>
      </c>
      <c r="AV744" s="14" t="s">
        <v>195</v>
      </c>
      <c r="AW744" s="15" t="s">
        <v>169</v>
      </c>
      <c r="AX744" s="16" t="s">
        <v>2439</v>
      </c>
      <c r="AY744" s="14" t="s">
        <v>585</v>
      </c>
      <c r="AZ744" s="11" t="s">
        <v>171</v>
      </c>
      <c r="BA744" s="17" t="str">
        <f t="shared" si="173"/>
        <v>17001000000274336461</v>
      </c>
      <c r="BB744" s="26">
        <f t="shared" si="176"/>
        <v>20</v>
      </c>
      <c r="BC744" s="19" t="s">
        <v>2091</v>
      </c>
      <c r="BD744" s="20" t="s">
        <v>416</v>
      </c>
      <c r="BF744" s="5"/>
      <c r="BG744" s="27">
        <v>21467082</v>
      </c>
      <c r="BH744" s="27">
        <v>25333681</v>
      </c>
      <c r="BI744" s="27"/>
      <c r="BJ744" t="s">
        <v>416</v>
      </c>
      <c r="BK744" s="11" t="str">
        <f t="shared" si="177"/>
        <v>A-</v>
      </c>
      <c r="BL744" s="11"/>
    </row>
    <row r="745" spans="1:64" x14ac:dyDescent="0.25">
      <c r="A745" s="3" t="s">
        <v>74</v>
      </c>
      <c r="B745" s="4">
        <v>746</v>
      </c>
      <c r="C745" s="3" t="s">
        <v>140</v>
      </c>
      <c r="D745" s="3" t="s">
        <v>7864</v>
      </c>
      <c r="E745" s="3" t="s">
        <v>7438</v>
      </c>
      <c r="F745" s="3"/>
      <c r="G745" s="3"/>
      <c r="H745" s="74"/>
      <c r="I745" s="3"/>
      <c r="J745" s="3" t="s">
        <v>228</v>
      </c>
      <c r="K745" s="3" t="s">
        <v>76</v>
      </c>
      <c r="L745" s="3" t="s">
        <v>77</v>
      </c>
      <c r="M745" s="3" t="s">
        <v>426</v>
      </c>
      <c r="N745" s="5">
        <v>44540</v>
      </c>
      <c r="P745" s="3">
        <f t="shared" ca="1" si="174"/>
        <v>-840</v>
      </c>
      <c r="Q745" s="5">
        <v>44689</v>
      </c>
      <c r="R745" s="3" t="s">
        <v>296</v>
      </c>
      <c r="S745" s="3"/>
      <c r="T745" s="6" t="s">
        <v>131</v>
      </c>
      <c r="U745" s="3" t="str">
        <f t="shared" si="165"/>
        <v>Contractuel</v>
      </c>
      <c r="V745" s="5">
        <v>44682</v>
      </c>
      <c r="W745" s="5">
        <v>44742</v>
      </c>
      <c r="X745" s="5"/>
      <c r="Y745" s="5"/>
      <c r="Z745" s="5">
        <v>44540</v>
      </c>
      <c r="AA745" s="3">
        <f t="shared" si="166"/>
        <v>12</v>
      </c>
      <c r="AB745" s="3">
        <f t="shared" si="167"/>
        <v>2021</v>
      </c>
      <c r="AC745" s="3">
        <f t="shared" si="168"/>
        <v>2025</v>
      </c>
      <c r="AD745" s="7">
        <f t="shared" ca="1" si="169"/>
        <v>2.8527777777777779</v>
      </c>
      <c r="AE745" s="7" t="str">
        <f t="shared" ca="1" si="175"/>
        <v>&lt; 3</v>
      </c>
      <c r="AF745" s="5">
        <v>33109</v>
      </c>
      <c r="AG745" s="8">
        <f t="shared" ca="1" si="170"/>
        <v>34.172602739726024</v>
      </c>
      <c r="AH745" s="7" t="str">
        <f t="shared" ca="1" si="171"/>
        <v>&gt;25&lt; 35</v>
      </c>
      <c r="AI745" s="9">
        <v>16867483</v>
      </c>
      <c r="AJ745" s="37" t="s">
        <v>179</v>
      </c>
      <c r="AK745" s="9" t="s">
        <v>2440</v>
      </c>
      <c r="AL745" s="5">
        <v>42994</v>
      </c>
      <c r="AM745" s="3" t="s">
        <v>93</v>
      </c>
      <c r="AN745" s="3" t="s">
        <v>65</v>
      </c>
      <c r="AQ745" s="11">
        <v>3</v>
      </c>
      <c r="AR745" s="11">
        <v>1</v>
      </c>
      <c r="AS745" s="12">
        <f t="shared" si="172"/>
        <v>44905.25</v>
      </c>
      <c r="AT745" s="11" t="s">
        <v>135</v>
      </c>
      <c r="AU745" s="9">
        <v>3.1930000000000001</v>
      </c>
      <c r="AV745" s="14" t="s">
        <v>91</v>
      </c>
      <c r="AW745" s="15" t="s">
        <v>469</v>
      </c>
      <c r="AX745" s="16" t="s">
        <v>2441</v>
      </c>
      <c r="AY745" s="14" t="s">
        <v>108</v>
      </c>
      <c r="AZ745" s="11" t="s">
        <v>191</v>
      </c>
      <c r="BA745" s="17" t="str">
        <f t="shared" si="173"/>
        <v>05046000114501663738</v>
      </c>
      <c r="BB745" s="26">
        <f t="shared" si="176"/>
        <v>20</v>
      </c>
      <c r="BC745" s="19" t="s">
        <v>2442</v>
      </c>
      <c r="BD745" s="20" t="s">
        <v>233</v>
      </c>
      <c r="BF745" s="5"/>
      <c r="BG745" s="27">
        <v>22569982</v>
      </c>
      <c r="BH745" s="27">
        <v>29219143</v>
      </c>
      <c r="BI745" s="27"/>
      <c r="BJ745" t="s">
        <v>477</v>
      </c>
      <c r="BK745" s="11" t="str">
        <f t="shared" si="177"/>
        <v>B-</v>
      </c>
      <c r="BL745" s="11"/>
    </row>
    <row r="746" spans="1:64" x14ac:dyDescent="0.25">
      <c r="A746" s="3" t="s">
        <v>56</v>
      </c>
      <c r="B746" s="4">
        <v>747</v>
      </c>
      <c r="C746" s="3" t="s">
        <v>87</v>
      </c>
      <c r="D746" s="3" t="s">
        <v>7349</v>
      </c>
      <c r="E746" s="3" t="s">
        <v>7420</v>
      </c>
      <c r="F746" s="3"/>
      <c r="G746" s="3"/>
      <c r="H746" s="74"/>
      <c r="I746" s="3" t="s">
        <v>561</v>
      </c>
      <c r="J746" s="3" t="s">
        <v>157</v>
      </c>
      <c r="K746" s="3" t="s">
        <v>123</v>
      </c>
      <c r="L746" s="3" t="s">
        <v>77</v>
      </c>
      <c r="M746" s="3" t="s">
        <v>158</v>
      </c>
      <c r="N746" s="5">
        <v>44531</v>
      </c>
      <c r="P746" s="3">
        <f t="shared" ca="1" si="174"/>
        <v>-47</v>
      </c>
      <c r="Q746" s="5"/>
      <c r="R746" s="3"/>
      <c r="S746" s="3"/>
      <c r="T746" s="6" t="s">
        <v>131</v>
      </c>
      <c r="U746" s="3" t="str">
        <f t="shared" si="165"/>
        <v>Contractuel</v>
      </c>
      <c r="V746" s="5">
        <v>45444</v>
      </c>
      <c r="W746" s="5">
        <v>45535</v>
      </c>
      <c r="X746" s="5"/>
      <c r="Y746" s="5"/>
      <c r="Z746" s="5">
        <v>44531</v>
      </c>
      <c r="AA746" s="3">
        <f t="shared" si="166"/>
        <v>12</v>
      </c>
      <c r="AB746" s="3">
        <f t="shared" si="167"/>
        <v>2021</v>
      </c>
      <c r="AC746" s="3">
        <f t="shared" si="168"/>
        <v>2025</v>
      </c>
      <c r="AD746" s="7">
        <f t="shared" ca="1" si="169"/>
        <v>2.8777777777777778</v>
      </c>
      <c r="AE746" s="7" t="str">
        <f t="shared" ca="1" si="175"/>
        <v>&lt; 3</v>
      </c>
      <c r="AF746" s="5">
        <v>36718</v>
      </c>
      <c r="AG746" s="8">
        <f t="shared" ca="1" si="170"/>
        <v>24.284931506849315</v>
      </c>
      <c r="AH746" s="7" t="str">
        <f t="shared" ca="1" si="171"/>
        <v>&lt; 25</v>
      </c>
      <c r="AI746" s="9">
        <v>16067572</v>
      </c>
      <c r="AJ746" s="10" t="s">
        <v>141</v>
      </c>
      <c r="AK746" s="9" t="s">
        <v>2443</v>
      </c>
      <c r="AL746" s="5">
        <v>38506</v>
      </c>
      <c r="AM746" s="3" t="s">
        <v>93</v>
      </c>
      <c r="AN746" s="3" t="s">
        <v>94</v>
      </c>
      <c r="AQ746">
        <v>3</v>
      </c>
      <c r="AR746" s="11">
        <v>3</v>
      </c>
      <c r="AS746" s="12">
        <f t="shared" si="172"/>
        <v>45626.75</v>
      </c>
      <c r="AT746" s="11" t="s">
        <v>135</v>
      </c>
      <c r="AU746" s="9">
        <v>3.3210000000000002</v>
      </c>
      <c r="AV746" s="14" t="s">
        <v>195</v>
      </c>
      <c r="AW746" s="15" t="s">
        <v>1253</v>
      </c>
      <c r="AX746" s="16" t="s">
        <v>2444</v>
      </c>
      <c r="AY746" s="14" t="s">
        <v>2445</v>
      </c>
      <c r="AZ746" s="11" t="s">
        <v>171</v>
      </c>
      <c r="BA746" s="17" t="str">
        <f t="shared" si="173"/>
        <v>17535940173537892551</v>
      </c>
      <c r="BB746" s="26">
        <f t="shared" si="176"/>
        <v>20</v>
      </c>
      <c r="BC746" s="19" t="s">
        <v>2446</v>
      </c>
      <c r="BD746" s="20" t="s">
        <v>300</v>
      </c>
      <c r="BF746" s="5"/>
      <c r="BG746" s="27">
        <v>25757807</v>
      </c>
      <c r="BH746" s="27">
        <v>21274990</v>
      </c>
      <c r="BI746" s="27"/>
      <c r="BJ746" t="s">
        <v>300</v>
      </c>
      <c r="BK746" s="11" t="str">
        <f t="shared" si="177"/>
        <v>A-</v>
      </c>
      <c r="BL746" s="11" t="s">
        <v>235</v>
      </c>
    </row>
    <row r="747" spans="1:64" x14ac:dyDescent="0.25">
      <c r="A747" s="3" t="s">
        <v>74</v>
      </c>
      <c r="B747" s="4">
        <v>748</v>
      </c>
      <c r="C747" s="3" t="s">
        <v>57</v>
      </c>
      <c r="D747" s="3" t="s">
        <v>7264</v>
      </c>
      <c r="E747" s="3" t="s">
        <v>7626</v>
      </c>
      <c r="F747" s="3"/>
      <c r="G747" s="3"/>
      <c r="H747" s="74"/>
      <c r="I747" s="3"/>
      <c r="J747" s="3"/>
      <c r="K747" s="3" t="s">
        <v>76</v>
      </c>
      <c r="L747" s="3" t="s">
        <v>77</v>
      </c>
      <c r="M747" s="3" t="s">
        <v>75</v>
      </c>
      <c r="N747" s="5">
        <v>44531</v>
      </c>
      <c r="P747" s="3" t="str">
        <f t="shared" ca="1" si="174"/>
        <v/>
      </c>
      <c r="Q747" s="5">
        <v>44846</v>
      </c>
      <c r="R747" s="3" t="s">
        <v>236</v>
      </c>
      <c r="S747" s="3"/>
      <c r="T747" s="6" t="s">
        <v>61</v>
      </c>
      <c r="U747" s="3" t="str">
        <f t="shared" si="165"/>
        <v>Titulaire</v>
      </c>
      <c r="V747" s="5"/>
      <c r="W747" s="5"/>
      <c r="X747" s="5"/>
      <c r="Y747" s="5"/>
      <c r="Z747" s="5">
        <v>44531</v>
      </c>
      <c r="AA747" s="3">
        <f t="shared" si="166"/>
        <v>12</v>
      </c>
      <c r="AB747" s="3">
        <f t="shared" si="167"/>
        <v>2021</v>
      </c>
      <c r="AC747" s="3">
        <f t="shared" si="168"/>
        <v>2025</v>
      </c>
      <c r="AD747" s="7">
        <f t="shared" ca="1" si="169"/>
        <v>2.8777777777777778</v>
      </c>
      <c r="AE747" s="7" t="str">
        <f t="shared" ca="1" si="175"/>
        <v>&lt; 3</v>
      </c>
      <c r="AF747" s="5">
        <v>31017</v>
      </c>
      <c r="AG747" s="8">
        <f t="shared" ca="1" si="170"/>
        <v>39.904109589041099</v>
      </c>
      <c r="AH747" s="7" t="str">
        <f t="shared" ca="1" si="171"/>
        <v>&gt;35&lt; 45</v>
      </c>
      <c r="AI747" s="9">
        <v>16188295</v>
      </c>
      <c r="AJ747" s="10" t="s">
        <v>141</v>
      </c>
      <c r="AK747" s="9" t="s">
        <v>2447</v>
      </c>
      <c r="AL747" s="5">
        <v>37488</v>
      </c>
      <c r="AM747" s="3" t="s">
        <v>64</v>
      </c>
      <c r="AN747" s="3" t="s">
        <v>65</v>
      </c>
      <c r="AO747">
        <v>1</v>
      </c>
      <c r="AQ747" s="11">
        <v>3</v>
      </c>
      <c r="AR747" s="11">
        <v>1</v>
      </c>
      <c r="AS747" s="12">
        <f t="shared" si="172"/>
        <v>44896.25</v>
      </c>
      <c r="AT747" s="11" t="s">
        <v>66</v>
      </c>
      <c r="AU747" s="9">
        <v>1600</v>
      </c>
      <c r="AV747" s="14" t="s">
        <v>195</v>
      </c>
      <c r="AW747" s="15" t="s">
        <v>169</v>
      </c>
      <c r="AX747" s="16" t="s">
        <v>2448</v>
      </c>
      <c r="AY747" s="14" t="s">
        <v>79</v>
      </c>
      <c r="AZ747" s="11" t="s">
        <v>171</v>
      </c>
      <c r="BA747" s="17" t="str">
        <f t="shared" si="173"/>
        <v>17001000000308715104</v>
      </c>
      <c r="BB747" s="26">
        <f t="shared" si="176"/>
        <v>20</v>
      </c>
      <c r="BC747" s="19" t="s">
        <v>2449</v>
      </c>
      <c r="BD747" s="20" t="s">
        <v>73</v>
      </c>
      <c r="BF747" s="5"/>
      <c r="BG747" s="27">
        <v>95751646</v>
      </c>
      <c r="BH747" s="27"/>
      <c r="BI747" s="27">
        <v>98137807</v>
      </c>
      <c r="BJ747" t="s">
        <v>166</v>
      </c>
      <c r="BK747" s="11" t="str">
        <f t="shared" si="177"/>
        <v>-</v>
      </c>
      <c r="BL747" s="11"/>
    </row>
    <row r="748" spans="1:64" x14ac:dyDescent="0.25">
      <c r="A748" s="3" t="s">
        <v>74</v>
      </c>
      <c r="B748" s="4">
        <v>749</v>
      </c>
      <c r="C748" s="3" t="s">
        <v>57</v>
      </c>
      <c r="D748" s="3" t="s">
        <v>7234</v>
      </c>
      <c r="E748" s="3" t="s">
        <v>8717</v>
      </c>
      <c r="F748" s="3"/>
      <c r="G748" s="3"/>
      <c r="H748" s="74"/>
      <c r="I748" s="3"/>
      <c r="J748" s="3"/>
      <c r="K748" s="3" t="s">
        <v>59</v>
      </c>
      <c r="L748" s="3" t="s">
        <v>77</v>
      </c>
      <c r="M748" s="3" t="s">
        <v>1447</v>
      </c>
      <c r="N748" s="5">
        <v>44531</v>
      </c>
      <c r="P748" s="3">
        <f t="shared" ca="1" si="174"/>
        <v>-870</v>
      </c>
      <c r="Q748" s="5">
        <v>44652</v>
      </c>
      <c r="R748" s="3" t="s">
        <v>78</v>
      </c>
      <c r="S748" s="3"/>
      <c r="T748" s="6" t="s">
        <v>131</v>
      </c>
      <c r="U748" s="3" t="str">
        <f t="shared" si="165"/>
        <v>Contractuel</v>
      </c>
      <c r="V748" s="5">
        <v>44531</v>
      </c>
      <c r="W748" s="5">
        <v>44712</v>
      </c>
      <c r="X748" s="5"/>
      <c r="Y748" s="5"/>
      <c r="Z748" s="5">
        <v>44531</v>
      </c>
      <c r="AA748" s="3">
        <f t="shared" si="166"/>
        <v>12</v>
      </c>
      <c r="AB748" s="3">
        <f t="shared" si="167"/>
        <v>2021</v>
      </c>
      <c r="AC748" s="3">
        <f t="shared" si="168"/>
        <v>2025</v>
      </c>
      <c r="AD748" s="7">
        <f t="shared" ca="1" si="169"/>
        <v>2.8777777777777778</v>
      </c>
      <c r="AE748" s="7" t="str">
        <f t="shared" ca="1" si="175"/>
        <v>&lt; 3</v>
      </c>
      <c r="AF748" s="5">
        <v>30221</v>
      </c>
      <c r="AG748" s="8">
        <f t="shared" ca="1" si="170"/>
        <v>42.084931506849315</v>
      </c>
      <c r="AH748" s="7" t="str">
        <f t="shared" ca="1" si="171"/>
        <v>&gt;35&lt; 45</v>
      </c>
      <c r="AI748" s="9">
        <v>16066976</v>
      </c>
      <c r="AJ748" s="10" t="s">
        <v>70</v>
      </c>
      <c r="AK748" s="9" t="s">
        <v>2450</v>
      </c>
      <c r="AL748" s="5">
        <v>37516</v>
      </c>
      <c r="AM748" s="3" t="s">
        <v>64</v>
      </c>
      <c r="AN748" s="3" t="s">
        <v>65</v>
      </c>
      <c r="AO748">
        <v>3</v>
      </c>
      <c r="AQ748" s="11"/>
      <c r="AR748" s="11"/>
      <c r="AS748" s="12">
        <f t="shared" si="172"/>
        <v>44531</v>
      </c>
      <c r="AT748" s="11" t="s">
        <v>66</v>
      </c>
      <c r="AU748" s="9">
        <v>1800</v>
      </c>
      <c r="AV748" s="14" t="s">
        <v>126</v>
      </c>
      <c r="AW748" s="15" t="s">
        <v>2451</v>
      </c>
      <c r="AX748" s="16" t="s">
        <v>2452</v>
      </c>
      <c r="AY748" s="14" t="s">
        <v>176</v>
      </c>
      <c r="AZ748" s="11" t="s">
        <v>145</v>
      </c>
      <c r="BA748" s="17" t="str">
        <f t="shared" si="173"/>
        <v>07016007810583258345</v>
      </c>
      <c r="BB748" s="26">
        <f t="shared" si="176"/>
        <v>20</v>
      </c>
      <c r="BC748" s="19" t="s">
        <v>2453</v>
      </c>
      <c r="BD748" s="20" t="s">
        <v>277</v>
      </c>
      <c r="BF748" s="5"/>
      <c r="BG748" s="27">
        <v>54344390</v>
      </c>
      <c r="BH748" s="27"/>
      <c r="BI748" s="27"/>
      <c r="BK748" s="11" t="str">
        <f t="shared" si="177"/>
        <v>CADRE</v>
      </c>
      <c r="BL748" s="11"/>
    </row>
    <row r="749" spans="1:64" x14ac:dyDescent="0.25">
      <c r="A749" s="3" t="s">
        <v>56</v>
      </c>
      <c r="B749" s="4">
        <v>750</v>
      </c>
      <c r="C749" s="3" t="s">
        <v>140</v>
      </c>
      <c r="D749" s="3" t="s">
        <v>7854</v>
      </c>
      <c r="E749" s="3" t="s">
        <v>7689</v>
      </c>
      <c r="F749" s="3"/>
      <c r="G749" s="3"/>
      <c r="H749" s="74"/>
      <c r="I749" s="3" t="s">
        <v>487</v>
      </c>
      <c r="J749" s="3" t="s">
        <v>228</v>
      </c>
      <c r="K749" s="3" t="s">
        <v>76</v>
      </c>
      <c r="L749" s="3" t="s">
        <v>77</v>
      </c>
      <c r="M749" s="3" t="s">
        <v>158</v>
      </c>
      <c r="N749" s="5">
        <v>44532</v>
      </c>
      <c r="P749" s="3">
        <f t="shared" ca="1" si="174"/>
        <v>-47</v>
      </c>
      <c r="Q749" s="5"/>
      <c r="R749" s="3"/>
      <c r="S749" s="3"/>
      <c r="T749" s="6" t="s">
        <v>131</v>
      </c>
      <c r="U749" s="3" t="str">
        <f t="shared" si="165"/>
        <v>Contractuel</v>
      </c>
      <c r="V749" s="5">
        <v>45444</v>
      </c>
      <c r="W749" s="5">
        <v>45535</v>
      </c>
      <c r="X749" s="5"/>
      <c r="Y749" s="5"/>
      <c r="Z749" s="5">
        <v>44532</v>
      </c>
      <c r="AA749" s="3">
        <f t="shared" si="166"/>
        <v>12</v>
      </c>
      <c r="AB749" s="3">
        <f t="shared" si="167"/>
        <v>2021</v>
      </c>
      <c r="AC749" s="3">
        <f t="shared" si="168"/>
        <v>2025</v>
      </c>
      <c r="AD749" s="7">
        <f t="shared" ca="1" si="169"/>
        <v>2.875</v>
      </c>
      <c r="AE749" s="7" t="str">
        <f t="shared" ca="1" si="175"/>
        <v>&lt; 3</v>
      </c>
      <c r="AF749" s="5">
        <v>33243</v>
      </c>
      <c r="AG749" s="8">
        <f t="shared" ca="1" si="170"/>
        <v>33.805479452054797</v>
      </c>
      <c r="AH749" s="7" t="str">
        <f t="shared" ca="1" si="171"/>
        <v>&gt;25&lt; 35</v>
      </c>
      <c r="AI749" s="9">
        <v>16444368</v>
      </c>
      <c r="AJ749" s="10" t="s">
        <v>67</v>
      </c>
      <c r="AK749" s="9" t="s">
        <v>2454</v>
      </c>
      <c r="AL749" s="5">
        <v>40464</v>
      </c>
      <c r="AM749" s="3" t="s">
        <v>93</v>
      </c>
      <c r="AN749" s="3" t="s">
        <v>65</v>
      </c>
      <c r="AO749">
        <v>2</v>
      </c>
      <c r="AQ749">
        <v>3</v>
      </c>
      <c r="AR749" s="11">
        <v>3</v>
      </c>
      <c r="AS749" s="12">
        <f t="shared" si="172"/>
        <v>45627.75</v>
      </c>
      <c r="AT749" s="11" t="s">
        <v>135</v>
      </c>
      <c r="AU749" s="9">
        <v>3.3210000000000002</v>
      </c>
      <c r="AV749" s="14" t="s">
        <v>195</v>
      </c>
      <c r="AW749" s="15" t="s">
        <v>169</v>
      </c>
      <c r="AX749" s="16" t="s">
        <v>2455</v>
      </c>
      <c r="AY749" s="14" t="s">
        <v>1268</v>
      </c>
      <c r="AZ749" s="11" t="s">
        <v>171</v>
      </c>
      <c r="BA749" s="17" t="str">
        <f t="shared" si="173"/>
        <v>17001000000301703750</v>
      </c>
      <c r="BB749" s="26">
        <f t="shared" si="176"/>
        <v>20</v>
      </c>
      <c r="BC749" s="19" t="s">
        <v>2408</v>
      </c>
      <c r="BD749" s="20" t="s">
        <v>277</v>
      </c>
      <c r="BF749" s="5">
        <v>45212</v>
      </c>
      <c r="BG749" s="27">
        <v>54314414</v>
      </c>
      <c r="BH749" s="27">
        <v>55472030</v>
      </c>
      <c r="BI749" s="27"/>
      <c r="BJ749" t="s">
        <v>2409</v>
      </c>
      <c r="BK749" s="11" t="str">
        <f t="shared" si="177"/>
        <v>B-</v>
      </c>
      <c r="BL749" s="11" t="s">
        <v>167</v>
      </c>
    </row>
    <row r="750" spans="1:64" x14ac:dyDescent="0.25">
      <c r="A750" s="3" t="s">
        <v>74</v>
      </c>
      <c r="B750" s="4">
        <v>751</v>
      </c>
      <c r="C750" s="3" t="s">
        <v>140</v>
      </c>
      <c r="D750" s="3" t="s">
        <v>7723</v>
      </c>
      <c r="E750" s="3" t="s">
        <v>7491</v>
      </c>
      <c r="F750" s="3"/>
      <c r="G750" s="3"/>
      <c r="H750" s="74"/>
      <c r="I750" s="3"/>
      <c r="J750" s="3" t="s">
        <v>228</v>
      </c>
      <c r="K750" s="3" t="s">
        <v>123</v>
      </c>
      <c r="L750" s="3" t="s">
        <v>77</v>
      </c>
      <c r="M750" s="3" t="s">
        <v>158</v>
      </c>
      <c r="N750" s="5">
        <v>44532</v>
      </c>
      <c r="P750" s="3">
        <f t="shared" ca="1" si="174"/>
        <v>-870</v>
      </c>
      <c r="Q750" s="5">
        <v>44711</v>
      </c>
      <c r="R750" s="3" t="s">
        <v>236</v>
      </c>
      <c r="S750" s="3"/>
      <c r="T750" s="6" t="s">
        <v>131</v>
      </c>
      <c r="U750" s="3" t="str">
        <f t="shared" si="165"/>
        <v>Contractuel</v>
      </c>
      <c r="V750" s="5">
        <v>44652</v>
      </c>
      <c r="W750" s="5">
        <v>44712</v>
      </c>
      <c r="X750" s="5"/>
      <c r="Y750" s="5"/>
      <c r="Z750" s="5">
        <v>44532</v>
      </c>
      <c r="AA750" s="3">
        <f t="shared" si="166"/>
        <v>12</v>
      </c>
      <c r="AB750" s="3">
        <f t="shared" si="167"/>
        <v>2021</v>
      </c>
      <c r="AC750" s="3">
        <f t="shared" si="168"/>
        <v>2025</v>
      </c>
      <c r="AD750" s="7">
        <f t="shared" ca="1" si="169"/>
        <v>2.875</v>
      </c>
      <c r="AE750" s="7" t="str">
        <f t="shared" ca="1" si="175"/>
        <v>&lt; 3</v>
      </c>
      <c r="AF750" s="5">
        <v>29101</v>
      </c>
      <c r="AG750" s="8">
        <f t="shared" ca="1" si="170"/>
        <v>45.153424657534245</v>
      </c>
      <c r="AH750" s="7" t="str">
        <f t="shared" ca="1" si="171"/>
        <v>&gt;45&lt; 55</v>
      </c>
      <c r="AI750" s="9">
        <v>11997883</v>
      </c>
      <c r="AJ750" s="10" t="s">
        <v>102</v>
      </c>
      <c r="AK750" s="9" t="s">
        <v>2456</v>
      </c>
      <c r="AL750" s="5">
        <v>43291</v>
      </c>
      <c r="AM750" s="3" t="s">
        <v>93</v>
      </c>
      <c r="AN750" s="3" t="s">
        <v>65</v>
      </c>
      <c r="AO750">
        <v>2</v>
      </c>
      <c r="AQ750" s="11">
        <v>3</v>
      </c>
      <c r="AR750" s="11">
        <v>1</v>
      </c>
      <c r="AS750" s="12">
        <f t="shared" si="172"/>
        <v>44897.25</v>
      </c>
      <c r="AT750" s="11" t="s">
        <v>135</v>
      </c>
      <c r="AU750" s="9">
        <v>3.1930000000000001</v>
      </c>
      <c r="AV750" s="14" t="s">
        <v>195</v>
      </c>
      <c r="AW750" s="15" t="s">
        <v>169</v>
      </c>
      <c r="AX750" s="16" t="s">
        <v>2457</v>
      </c>
      <c r="AY750" s="14" t="s">
        <v>141</v>
      </c>
      <c r="AZ750" s="11" t="s">
        <v>171</v>
      </c>
      <c r="BA750" s="17" t="str">
        <f t="shared" si="173"/>
        <v>17001000000105845909</v>
      </c>
      <c r="BB750" s="26">
        <f t="shared" si="176"/>
        <v>20</v>
      </c>
      <c r="BC750" s="19" t="s">
        <v>2458</v>
      </c>
      <c r="BD750" s="20" t="s">
        <v>277</v>
      </c>
      <c r="BF750" s="5"/>
      <c r="BG750" s="27">
        <v>52151523</v>
      </c>
      <c r="BH750" s="27">
        <v>92614561</v>
      </c>
      <c r="BI750" s="27"/>
      <c r="BJ750" t="s">
        <v>2409</v>
      </c>
      <c r="BK750" s="11" t="str">
        <f t="shared" si="177"/>
        <v>B-</v>
      </c>
      <c r="BL750" s="11"/>
    </row>
    <row r="751" spans="1:64" x14ac:dyDescent="0.25">
      <c r="A751" s="3" t="s">
        <v>56</v>
      </c>
      <c r="B751" s="4">
        <v>752</v>
      </c>
      <c r="C751" s="3" t="s">
        <v>87</v>
      </c>
      <c r="D751" s="3" t="s">
        <v>7865</v>
      </c>
      <c r="E751" s="3" t="s">
        <v>7332</v>
      </c>
      <c r="F751" s="3"/>
      <c r="G751" s="3"/>
      <c r="H751" s="74"/>
      <c r="I751" s="3"/>
      <c r="J751" s="3"/>
      <c r="K751" s="3" t="s">
        <v>59</v>
      </c>
      <c r="L751" s="3" t="s">
        <v>77</v>
      </c>
      <c r="M751" s="3" t="s">
        <v>88</v>
      </c>
      <c r="N751" s="5">
        <v>44533</v>
      </c>
      <c r="P751" s="3" t="str">
        <f t="shared" ca="1" si="174"/>
        <v/>
      </c>
      <c r="Q751" s="5"/>
      <c r="R751" s="3"/>
      <c r="S751" s="3"/>
      <c r="T751" s="6" t="s">
        <v>61</v>
      </c>
      <c r="U751" s="3" t="str">
        <f t="shared" si="165"/>
        <v>Titulaire</v>
      </c>
      <c r="V751" s="5">
        <v>44898</v>
      </c>
      <c r="W751" s="5"/>
      <c r="X751" s="5"/>
      <c r="Y751" s="5"/>
      <c r="Z751" s="5"/>
      <c r="AA751" s="3">
        <f t="shared" si="166"/>
        <v>12</v>
      </c>
      <c r="AB751" s="3">
        <f t="shared" si="167"/>
        <v>2021</v>
      </c>
      <c r="AC751" s="3">
        <f t="shared" si="168"/>
        <v>2025</v>
      </c>
      <c r="AD751" s="7">
        <f t="shared" ca="1" si="169"/>
        <v>2.8722222222222222</v>
      </c>
      <c r="AE751" s="7" t="str">
        <f t="shared" ca="1" si="175"/>
        <v>&lt; 3</v>
      </c>
      <c r="AF751" s="5">
        <v>34670</v>
      </c>
      <c r="AG751" s="8">
        <f t="shared" ca="1" si="170"/>
        <v>29.895890410958906</v>
      </c>
      <c r="AH751" s="7" t="str">
        <f t="shared" ca="1" si="171"/>
        <v>&gt;25&lt; 35</v>
      </c>
      <c r="AI751" s="9">
        <v>17678476</v>
      </c>
      <c r="AJ751" s="10" t="s">
        <v>141</v>
      </c>
      <c r="AK751" s="9" t="s">
        <v>2459</v>
      </c>
      <c r="AL751" s="5">
        <v>41162</v>
      </c>
      <c r="AM751" s="3" t="s">
        <v>93</v>
      </c>
      <c r="AN751" s="3" t="s">
        <v>94</v>
      </c>
      <c r="AQ751">
        <v>14</v>
      </c>
      <c r="AR751" s="11">
        <v>3</v>
      </c>
      <c r="AS751" s="12">
        <f t="shared" si="172"/>
        <v>45628.75</v>
      </c>
      <c r="AT751" s="11" t="s">
        <v>66</v>
      </c>
      <c r="AU751" s="9">
        <v>500</v>
      </c>
      <c r="AV751" s="14" t="s">
        <v>195</v>
      </c>
      <c r="AW751" s="15" t="s">
        <v>169</v>
      </c>
      <c r="AX751" s="16" t="s">
        <v>2460</v>
      </c>
      <c r="AY751" s="14" t="s">
        <v>1805</v>
      </c>
      <c r="AZ751" s="11" t="s">
        <v>171</v>
      </c>
      <c r="BA751" s="17" t="str">
        <f t="shared" si="173"/>
        <v>17001000000308787175</v>
      </c>
      <c r="BB751" s="26">
        <f t="shared" si="176"/>
        <v>20</v>
      </c>
      <c r="BC751" s="19" t="s">
        <v>2461</v>
      </c>
      <c r="BD751" s="20" t="s">
        <v>100</v>
      </c>
      <c r="BF751" s="5"/>
      <c r="BG751" s="27">
        <v>55961605</v>
      </c>
      <c r="BH751" s="27"/>
      <c r="BI751" s="27">
        <v>98137809</v>
      </c>
      <c r="BK751" s="11" t="str">
        <f t="shared" si="177"/>
        <v>CADRE</v>
      </c>
      <c r="BL751" s="11"/>
    </row>
    <row r="752" spans="1:64" x14ac:dyDescent="0.25">
      <c r="A752" s="3" t="s">
        <v>74</v>
      </c>
      <c r="B752" s="4">
        <v>753</v>
      </c>
      <c r="C752" s="3" t="s">
        <v>87</v>
      </c>
      <c r="D752" s="3" t="s">
        <v>7357</v>
      </c>
      <c r="E752" s="3" t="s">
        <v>7339</v>
      </c>
      <c r="F752" s="3"/>
      <c r="G752" s="3"/>
      <c r="H752" s="74"/>
      <c r="I752" s="3"/>
      <c r="J752" s="3" t="s">
        <v>228</v>
      </c>
      <c r="K752" s="3" t="s">
        <v>123</v>
      </c>
      <c r="L752" s="3" t="s">
        <v>77</v>
      </c>
      <c r="M752" s="3" t="s">
        <v>158</v>
      </c>
      <c r="N752" s="5">
        <v>44540</v>
      </c>
      <c r="O752" t="str">
        <f ca="1">IF(AD752&gt;=4,IF(T752="CDD","OK",""),"")</f>
        <v/>
      </c>
      <c r="P752" s="3">
        <f t="shared" ca="1" si="174"/>
        <v>-870</v>
      </c>
      <c r="Q752" s="5">
        <v>44666</v>
      </c>
      <c r="R752" s="3" t="s">
        <v>133</v>
      </c>
      <c r="S752" s="3"/>
      <c r="T752" s="6" t="s">
        <v>131</v>
      </c>
      <c r="U752" s="3" t="str">
        <f t="shared" si="165"/>
        <v>Contractuel</v>
      </c>
      <c r="V752" s="5">
        <v>44652</v>
      </c>
      <c r="W752" s="5">
        <v>44712</v>
      </c>
      <c r="X752" s="5"/>
      <c r="Y752" s="5"/>
      <c r="Z752" s="5">
        <v>44540</v>
      </c>
      <c r="AA752" s="3">
        <f t="shared" si="166"/>
        <v>12</v>
      </c>
      <c r="AB752" s="3">
        <f t="shared" si="167"/>
        <v>2021</v>
      </c>
      <c r="AC752" s="3">
        <f t="shared" si="168"/>
        <v>2025</v>
      </c>
      <c r="AD752" s="7">
        <f t="shared" ca="1" si="169"/>
        <v>2.8527777777777779</v>
      </c>
      <c r="AE752" s="7" t="str">
        <f t="shared" ca="1" si="175"/>
        <v>&lt; 3</v>
      </c>
      <c r="AF752" s="5">
        <v>32039</v>
      </c>
      <c r="AG752" s="8">
        <f t="shared" ca="1" si="170"/>
        <v>37.104109589041094</v>
      </c>
      <c r="AH752" s="7" t="str">
        <f t="shared" ca="1" si="171"/>
        <v>&gt;35&lt; 45</v>
      </c>
      <c r="AI752" s="9">
        <v>16485992</v>
      </c>
      <c r="AJ752" s="10" t="s">
        <v>91</v>
      </c>
      <c r="AK752" s="9" t="s">
        <v>580</v>
      </c>
      <c r="AL752" s="5">
        <v>41200</v>
      </c>
      <c r="AM752" s="3" t="s">
        <v>93</v>
      </c>
      <c r="AN752" s="3" t="s">
        <v>94</v>
      </c>
      <c r="AQ752" s="11">
        <v>3</v>
      </c>
      <c r="AR752" s="11">
        <v>1</v>
      </c>
      <c r="AS752" s="12">
        <f t="shared" si="172"/>
        <v>44905.25</v>
      </c>
      <c r="AT752" s="11" t="s">
        <v>135</v>
      </c>
      <c r="AU752" s="9">
        <v>3.1930000000000001</v>
      </c>
      <c r="AV752" s="14" t="s">
        <v>195</v>
      </c>
      <c r="AW752" s="15" t="s">
        <v>169</v>
      </c>
      <c r="AX752" s="16" t="s">
        <v>2462</v>
      </c>
      <c r="AY752" s="14" t="s">
        <v>574</v>
      </c>
      <c r="AZ752" s="11" t="s">
        <v>171</v>
      </c>
      <c r="BA752" s="17" t="str">
        <f t="shared" si="173"/>
        <v>17001000000309492462</v>
      </c>
      <c r="BB752" s="26">
        <f t="shared" si="176"/>
        <v>20</v>
      </c>
      <c r="BC752" s="19" t="s">
        <v>582</v>
      </c>
      <c r="BD752" s="20" t="s">
        <v>73</v>
      </c>
      <c r="BE752">
        <v>1145</v>
      </c>
      <c r="BF752" s="5"/>
      <c r="BG752" s="27">
        <v>25636671</v>
      </c>
      <c r="BH752" s="27">
        <v>93921305</v>
      </c>
      <c r="BI752" s="27"/>
      <c r="BJ752" t="s">
        <v>583</v>
      </c>
      <c r="BK752" s="11" t="str">
        <f t="shared" si="177"/>
        <v>B-</v>
      </c>
      <c r="BL752" s="11"/>
    </row>
    <row r="753" spans="1:64" x14ac:dyDescent="0.25">
      <c r="A753" s="3" t="s">
        <v>56</v>
      </c>
      <c r="B753" s="4">
        <v>754</v>
      </c>
      <c r="C753" s="3" t="s">
        <v>140</v>
      </c>
      <c r="D753" s="36" t="s">
        <v>7716</v>
      </c>
      <c r="E753" s="3" t="s">
        <v>7420</v>
      </c>
      <c r="F753" s="3"/>
      <c r="G753" s="3"/>
      <c r="H753" s="74"/>
      <c r="I753" s="3" t="s">
        <v>515</v>
      </c>
      <c r="J753" s="3" t="s">
        <v>228</v>
      </c>
      <c r="K753" s="3" t="s">
        <v>123</v>
      </c>
      <c r="L753" s="3" t="s">
        <v>77</v>
      </c>
      <c r="M753" s="3" t="s">
        <v>158</v>
      </c>
      <c r="N753" s="5">
        <v>44544</v>
      </c>
      <c r="P753" s="3">
        <f t="shared" ca="1" si="174"/>
        <v>-47</v>
      </c>
      <c r="Q753" s="5"/>
      <c r="R753" s="3"/>
      <c r="S753" s="3"/>
      <c r="T753" s="6" t="s">
        <v>131</v>
      </c>
      <c r="U753" s="3" t="str">
        <f t="shared" si="165"/>
        <v>Contractuel</v>
      </c>
      <c r="V753" s="5">
        <v>45444</v>
      </c>
      <c r="W753" s="5">
        <v>45535</v>
      </c>
      <c r="X753" s="5"/>
      <c r="Y753" s="5"/>
      <c r="Z753" s="5">
        <v>44544</v>
      </c>
      <c r="AA753" s="3">
        <f t="shared" si="166"/>
        <v>12</v>
      </c>
      <c r="AB753" s="3">
        <f t="shared" si="167"/>
        <v>2021</v>
      </c>
      <c r="AC753" s="3">
        <f t="shared" si="168"/>
        <v>2025</v>
      </c>
      <c r="AD753" s="7">
        <f t="shared" ca="1" si="169"/>
        <v>2.8416666666666668</v>
      </c>
      <c r="AE753" s="7" t="str">
        <f t="shared" ca="1" si="175"/>
        <v>&lt; 3</v>
      </c>
      <c r="AF753" s="5">
        <v>28805</v>
      </c>
      <c r="AG753" s="8">
        <f t="shared" ca="1" si="170"/>
        <v>45.964383561643835</v>
      </c>
      <c r="AH753" s="7" t="str">
        <f t="shared" ca="1" si="171"/>
        <v>&gt;45&lt; 55</v>
      </c>
      <c r="AI753" s="9">
        <v>11756324</v>
      </c>
      <c r="AJ753" s="10" t="s">
        <v>70</v>
      </c>
      <c r="AK753" s="9" t="s">
        <v>2463</v>
      </c>
      <c r="AL753" s="5">
        <v>42971</v>
      </c>
      <c r="AM753" s="3" t="s">
        <v>93</v>
      </c>
      <c r="AN753" s="3" t="s">
        <v>65</v>
      </c>
      <c r="AO753">
        <v>3</v>
      </c>
      <c r="AQ753">
        <v>3</v>
      </c>
      <c r="AR753" s="11">
        <v>3</v>
      </c>
      <c r="AS753" s="12">
        <f t="shared" si="172"/>
        <v>45639.75</v>
      </c>
      <c r="AT753" s="11" t="s">
        <v>135</v>
      </c>
      <c r="AU753" s="9">
        <v>3.3210000000000002</v>
      </c>
      <c r="AV753" s="14" t="s">
        <v>67</v>
      </c>
      <c r="AW753" s="15" t="s">
        <v>556</v>
      </c>
      <c r="AX753" s="16" t="s">
        <v>2464</v>
      </c>
      <c r="AY753" s="14" t="s">
        <v>1161</v>
      </c>
      <c r="AZ753" s="11" t="s">
        <v>71</v>
      </c>
      <c r="BA753" s="17" t="str">
        <f t="shared" si="173"/>
        <v>08081023084000313871</v>
      </c>
      <c r="BB753" s="26">
        <f t="shared" si="176"/>
        <v>20</v>
      </c>
      <c r="BC753" s="19" t="s">
        <v>2465</v>
      </c>
      <c r="BD753" s="20" t="s">
        <v>233</v>
      </c>
      <c r="BF753" s="5" t="s">
        <v>2466</v>
      </c>
      <c r="BG753" s="27">
        <v>54869433</v>
      </c>
      <c r="BH753" s="27">
        <v>50703643</v>
      </c>
      <c r="BI753" s="27"/>
      <c r="BJ753" t="s">
        <v>233</v>
      </c>
      <c r="BK753" s="11" t="str">
        <f t="shared" si="177"/>
        <v>B-</v>
      </c>
      <c r="BL753" s="11" t="s">
        <v>235</v>
      </c>
    </row>
    <row r="754" spans="1:64" x14ac:dyDescent="0.25">
      <c r="A754" s="3" t="s">
        <v>56</v>
      </c>
      <c r="B754" s="4">
        <v>755</v>
      </c>
      <c r="C754" s="3" t="s">
        <v>57</v>
      </c>
      <c r="D754" s="3" t="s">
        <v>7387</v>
      </c>
      <c r="E754" s="3" t="s">
        <v>7771</v>
      </c>
      <c r="F754" s="3"/>
      <c r="G754" s="3"/>
      <c r="H754" s="74"/>
      <c r="I754" s="3" t="s">
        <v>561</v>
      </c>
      <c r="J754" s="3" t="s">
        <v>157</v>
      </c>
      <c r="K754" s="3" t="s">
        <v>123</v>
      </c>
      <c r="L754" s="3" t="s">
        <v>77</v>
      </c>
      <c r="M754" s="3" t="s">
        <v>132</v>
      </c>
      <c r="N754" s="5">
        <v>44544</v>
      </c>
      <c r="P754" s="3">
        <f t="shared" ca="1" si="174"/>
        <v>-47</v>
      </c>
      <c r="Q754" s="5"/>
      <c r="R754" s="3"/>
      <c r="S754" s="3"/>
      <c r="T754" s="6" t="s">
        <v>131</v>
      </c>
      <c r="U754" s="3" t="str">
        <f t="shared" si="165"/>
        <v>Contractuel</v>
      </c>
      <c r="V754" s="5">
        <v>45505</v>
      </c>
      <c r="W754" s="5">
        <f>VLOOKUP(B754,[1]base!$A:$V,22,0)</f>
        <v>45535</v>
      </c>
      <c r="X754" s="5"/>
      <c r="Y754" s="5"/>
      <c r="Z754" s="5">
        <v>44544</v>
      </c>
      <c r="AA754" s="3">
        <f t="shared" si="166"/>
        <v>12</v>
      </c>
      <c r="AB754" s="3">
        <f t="shared" si="167"/>
        <v>2021</v>
      </c>
      <c r="AC754" s="3">
        <f t="shared" si="168"/>
        <v>2025</v>
      </c>
      <c r="AD754" s="7">
        <f t="shared" ca="1" si="169"/>
        <v>2.8416666666666668</v>
      </c>
      <c r="AE754" s="7" t="str">
        <f t="shared" ca="1" si="175"/>
        <v>&lt; 3</v>
      </c>
      <c r="AF754" s="5">
        <v>37949</v>
      </c>
      <c r="AG754" s="8">
        <f t="shared" ca="1" si="170"/>
        <v>20.912328767123288</v>
      </c>
      <c r="AH754" s="7" t="str">
        <f t="shared" ca="1" si="171"/>
        <v>&lt; 25</v>
      </c>
      <c r="AI754" s="9">
        <v>17462617</v>
      </c>
      <c r="AJ754" s="10" t="s">
        <v>67</v>
      </c>
      <c r="AK754" s="9" t="s">
        <v>2467</v>
      </c>
      <c r="AL754" s="5">
        <v>44232</v>
      </c>
      <c r="AM754" s="3" t="s">
        <v>64</v>
      </c>
      <c r="AN754" s="3" t="s">
        <v>94</v>
      </c>
      <c r="AQ754">
        <v>3</v>
      </c>
      <c r="AR754" s="11">
        <v>3</v>
      </c>
      <c r="AS754" s="12">
        <f t="shared" si="172"/>
        <v>45639.75</v>
      </c>
      <c r="AT754" s="11" t="s">
        <v>135</v>
      </c>
      <c r="AU754" s="9">
        <v>3.3210000000000002</v>
      </c>
      <c r="AV754" s="14" t="s">
        <v>195</v>
      </c>
      <c r="AW754" s="15" t="s">
        <v>169</v>
      </c>
      <c r="AX754" s="16" t="s">
        <v>2468</v>
      </c>
      <c r="AY754" s="14" t="s">
        <v>612</v>
      </c>
      <c r="AZ754" s="11" t="s">
        <v>171</v>
      </c>
      <c r="BA754" s="17" t="str">
        <f t="shared" si="173"/>
        <v>17001000000309288956</v>
      </c>
      <c r="BB754" s="26">
        <f t="shared" si="176"/>
        <v>20</v>
      </c>
      <c r="BC754" s="19" t="s">
        <v>2458</v>
      </c>
      <c r="BD754" s="20" t="s">
        <v>277</v>
      </c>
      <c r="BF754" s="5"/>
      <c r="BG754" s="27">
        <v>96210488</v>
      </c>
      <c r="BH754" s="27">
        <v>52151523</v>
      </c>
      <c r="BI754" s="27"/>
      <c r="BJ754" t="s">
        <v>2409</v>
      </c>
      <c r="BK754" s="11" t="str">
        <f t="shared" si="177"/>
        <v>A-</v>
      </c>
      <c r="BL754" s="11" t="s">
        <v>473</v>
      </c>
    </row>
    <row r="755" spans="1:64" x14ac:dyDescent="0.25">
      <c r="A755" s="3" t="s">
        <v>74</v>
      </c>
      <c r="B755" s="4">
        <v>756</v>
      </c>
      <c r="C755" s="3" t="s">
        <v>87</v>
      </c>
      <c r="D755" s="3" t="s">
        <v>7510</v>
      </c>
      <c r="E755" s="3" t="s">
        <v>7300</v>
      </c>
      <c r="F755" s="3"/>
      <c r="G755" s="3"/>
      <c r="H755" s="74"/>
      <c r="I755" s="3"/>
      <c r="J755" s="3"/>
      <c r="K755" s="3" t="s">
        <v>123</v>
      </c>
      <c r="L755" s="3" t="s">
        <v>77</v>
      </c>
      <c r="M755" s="3" t="s">
        <v>158</v>
      </c>
      <c r="N755" s="5">
        <v>44545</v>
      </c>
      <c r="P755" s="3" t="str">
        <f t="shared" ca="1" si="174"/>
        <v/>
      </c>
      <c r="Q755" s="5">
        <v>44830</v>
      </c>
      <c r="R755" s="3" t="s">
        <v>1211</v>
      </c>
      <c r="S755" s="3"/>
      <c r="T755" s="6" t="s">
        <v>317</v>
      </c>
      <c r="U755" s="3" t="str">
        <f t="shared" si="165"/>
        <v>Contractuel</v>
      </c>
      <c r="V755" s="5"/>
      <c r="W755" s="5"/>
      <c r="X755" s="5">
        <v>44544</v>
      </c>
      <c r="Y755" s="5">
        <v>44908</v>
      </c>
      <c r="Z755" s="5"/>
      <c r="AA755" s="3">
        <f t="shared" si="166"/>
        <v>12</v>
      </c>
      <c r="AB755" s="3">
        <f t="shared" si="167"/>
        <v>2021</v>
      </c>
      <c r="AC755" s="3">
        <f t="shared" si="168"/>
        <v>2025</v>
      </c>
      <c r="AD755" s="7">
        <f t="shared" ca="1" si="169"/>
        <v>2.838888888888889</v>
      </c>
      <c r="AE755" s="7" t="str">
        <f t="shared" ca="1" si="175"/>
        <v>&lt; 3</v>
      </c>
      <c r="AF755" s="5">
        <v>36503</v>
      </c>
      <c r="AG755" s="8">
        <f t="shared" ca="1" si="170"/>
        <v>24.873972602739727</v>
      </c>
      <c r="AH755" s="7" t="str">
        <f t="shared" ca="1" si="171"/>
        <v>&lt; 25</v>
      </c>
      <c r="AI755" s="9"/>
      <c r="AJ755" s="10"/>
      <c r="AK755" s="9">
        <v>11668985</v>
      </c>
      <c r="AL755" s="5">
        <v>43514</v>
      </c>
      <c r="AM755" s="3" t="s">
        <v>93</v>
      </c>
      <c r="AN755" s="3" t="s">
        <v>94</v>
      </c>
      <c r="AQ755" s="11">
        <v>3</v>
      </c>
      <c r="AR755" s="11">
        <v>1</v>
      </c>
      <c r="AS755" s="12">
        <f t="shared" si="172"/>
        <v>44910.25</v>
      </c>
      <c r="AT755" s="11" t="s">
        <v>135</v>
      </c>
      <c r="AU755" s="9">
        <v>2.2770000000000001</v>
      </c>
      <c r="AV755" s="14" t="s">
        <v>161</v>
      </c>
      <c r="AW755" s="15" t="s">
        <v>713</v>
      </c>
      <c r="AX755" s="16" t="s">
        <v>2469</v>
      </c>
      <c r="AY755" s="14" t="s">
        <v>1919</v>
      </c>
      <c r="AZ755" s="11" t="s">
        <v>164</v>
      </c>
      <c r="BA755" s="17" t="str">
        <f t="shared" si="173"/>
        <v>25024000000095695052</v>
      </c>
      <c r="BB755" s="26">
        <f t="shared" si="176"/>
        <v>20</v>
      </c>
      <c r="BC755" s="19" t="s">
        <v>2470</v>
      </c>
      <c r="BD755" s="20" t="s">
        <v>233</v>
      </c>
      <c r="BF755" s="5"/>
      <c r="BG755" s="27">
        <v>20694117</v>
      </c>
      <c r="BH755" s="27">
        <v>56612459</v>
      </c>
      <c r="BI755" s="27"/>
      <c r="BJ755" t="s">
        <v>233</v>
      </c>
      <c r="BK755" s="11" t="str">
        <f t="shared" si="177"/>
        <v>-</v>
      </c>
      <c r="BL755" s="11"/>
    </row>
    <row r="756" spans="1:64" x14ac:dyDescent="0.25">
      <c r="A756" s="3" t="s">
        <v>56</v>
      </c>
      <c r="B756" s="4">
        <v>757</v>
      </c>
      <c r="C756" s="3" t="s">
        <v>140</v>
      </c>
      <c r="D756" s="3" t="s">
        <v>7289</v>
      </c>
      <c r="E756" s="3" t="s">
        <v>7395</v>
      </c>
      <c r="F756" s="3"/>
      <c r="G756" s="3"/>
      <c r="H756" s="74"/>
      <c r="I756" s="3" t="s">
        <v>227</v>
      </c>
      <c r="J756" s="3" t="s">
        <v>228</v>
      </c>
      <c r="K756" s="3" t="s">
        <v>123</v>
      </c>
      <c r="L756" s="3" t="s">
        <v>77</v>
      </c>
      <c r="M756" s="3" t="s">
        <v>158</v>
      </c>
      <c r="N756" s="5">
        <v>44540</v>
      </c>
      <c r="P756" s="3">
        <f t="shared" ca="1" si="174"/>
        <v>-47</v>
      </c>
      <c r="Q756" s="5"/>
      <c r="R756" s="3"/>
      <c r="S756" s="3"/>
      <c r="T756" s="6" t="s">
        <v>131</v>
      </c>
      <c r="U756" s="3" t="str">
        <f t="shared" si="165"/>
        <v>Contractuel</v>
      </c>
      <c r="V756" s="5">
        <v>45444</v>
      </c>
      <c r="W756" s="5">
        <v>45535</v>
      </c>
      <c r="X756" s="5"/>
      <c r="Y756" s="5"/>
      <c r="Z756" s="5">
        <v>44540</v>
      </c>
      <c r="AA756" s="3">
        <f t="shared" si="166"/>
        <v>12</v>
      </c>
      <c r="AB756" s="3">
        <f t="shared" si="167"/>
        <v>2021</v>
      </c>
      <c r="AC756" s="3">
        <f t="shared" si="168"/>
        <v>2025</v>
      </c>
      <c r="AD756" s="7">
        <f t="shared" ca="1" si="169"/>
        <v>2.8527777777777779</v>
      </c>
      <c r="AE756" s="7" t="str">
        <f t="shared" ca="1" si="175"/>
        <v>&lt; 3</v>
      </c>
      <c r="AF756" s="5">
        <v>29471</v>
      </c>
      <c r="AG756" s="8">
        <f t="shared" ca="1" si="170"/>
        <v>44.139726027397259</v>
      </c>
      <c r="AH756" s="7" t="str">
        <f t="shared" ca="1" si="171"/>
        <v>&gt;35&lt; 45</v>
      </c>
      <c r="AI756" s="9">
        <v>12360060</v>
      </c>
      <c r="AJ756" s="10" t="s">
        <v>62</v>
      </c>
      <c r="AK756" s="9" t="s">
        <v>2471</v>
      </c>
      <c r="AL756" s="5">
        <v>41101</v>
      </c>
      <c r="AM756" s="3" t="s">
        <v>93</v>
      </c>
      <c r="AN756" s="3" t="s">
        <v>65</v>
      </c>
      <c r="AQ756">
        <v>3</v>
      </c>
      <c r="AR756" s="11">
        <v>3</v>
      </c>
      <c r="AS756" s="12">
        <f t="shared" si="172"/>
        <v>45635.75</v>
      </c>
      <c r="AT756" s="11" t="s">
        <v>135</v>
      </c>
      <c r="AU756" s="9">
        <v>3.3210000000000002</v>
      </c>
      <c r="AV756" s="14" t="s">
        <v>195</v>
      </c>
      <c r="AW756" s="15" t="s">
        <v>1253</v>
      </c>
      <c r="AX756" s="16" t="s">
        <v>2472</v>
      </c>
      <c r="AY756" s="14" t="s">
        <v>102</v>
      </c>
      <c r="AZ756" s="11" t="s">
        <v>171</v>
      </c>
      <c r="BA756" s="17" t="str">
        <f t="shared" si="173"/>
        <v>17535940172385213906</v>
      </c>
      <c r="BB756" s="26">
        <f t="shared" si="176"/>
        <v>20</v>
      </c>
      <c r="BC756" s="19" t="s">
        <v>2473</v>
      </c>
      <c r="BD756" s="20" t="s">
        <v>233</v>
      </c>
      <c r="BF756" s="5"/>
      <c r="BG756" s="27">
        <v>25848247</v>
      </c>
      <c r="BH756" s="27">
        <v>97620319</v>
      </c>
      <c r="BI756" s="27"/>
      <c r="BJ756" t="s">
        <v>233</v>
      </c>
      <c r="BK756" s="11" t="str">
        <f t="shared" si="177"/>
        <v>B-</v>
      </c>
      <c r="BL756" s="11" t="s">
        <v>200</v>
      </c>
    </row>
    <row r="757" spans="1:64" x14ac:dyDescent="0.25">
      <c r="A757" s="3" t="s">
        <v>74</v>
      </c>
      <c r="B757" s="4">
        <v>758</v>
      </c>
      <c r="C757" s="3" t="s">
        <v>140</v>
      </c>
      <c r="D757" s="3" t="s">
        <v>7744</v>
      </c>
      <c r="E757" s="3" t="s">
        <v>7573</v>
      </c>
      <c r="F757" s="3"/>
      <c r="G757" s="3"/>
      <c r="H757" s="74"/>
      <c r="I757" s="3" t="s">
        <v>227</v>
      </c>
      <c r="J757" s="3" t="s">
        <v>228</v>
      </c>
      <c r="K757" s="3" t="s">
        <v>123</v>
      </c>
      <c r="L757" s="3" t="s">
        <v>77</v>
      </c>
      <c r="M757" s="3" t="s">
        <v>158</v>
      </c>
      <c r="N757" s="5">
        <v>44540</v>
      </c>
      <c r="P757" s="3">
        <f t="shared" ca="1" si="174"/>
        <v>-597</v>
      </c>
      <c r="Q757" s="5">
        <v>44958</v>
      </c>
      <c r="R757" s="3" t="s">
        <v>124</v>
      </c>
      <c r="S757" s="3"/>
      <c r="T757" s="6" t="s">
        <v>131</v>
      </c>
      <c r="U757" s="3" t="str">
        <f t="shared" si="165"/>
        <v>Contractuel</v>
      </c>
      <c r="V757" s="5">
        <v>44927</v>
      </c>
      <c r="W757" s="5">
        <v>44985</v>
      </c>
      <c r="X757" s="5"/>
      <c r="Y757" s="5"/>
      <c r="Z757" s="5">
        <v>44540</v>
      </c>
      <c r="AA757" s="3">
        <f t="shared" si="166"/>
        <v>12</v>
      </c>
      <c r="AB757" s="3">
        <f t="shared" si="167"/>
        <v>2021</v>
      </c>
      <c r="AC757" s="3">
        <f t="shared" si="168"/>
        <v>2025</v>
      </c>
      <c r="AD757" s="7">
        <f t="shared" ca="1" si="169"/>
        <v>2.8527777777777779</v>
      </c>
      <c r="AE757" s="7" t="str">
        <f t="shared" ca="1" si="175"/>
        <v>&lt; 3</v>
      </c>
      <c r="AF757" s="5">
        <v>35593</v>
      </c>
      <c r="AG757" s="8">
        <f t="shared" ca="1" si="170"/>
        <v>27.367123287671234</v>
      </c>
      <c r="AH757" s="7" t="str">
        <f t="shared" ca="1" si="171"/>
        <v>&gt;25&lt; 35</v>
      </c>
      <c r="AI757" s="9">
        <v>17219822</v>
      </c>
      <c r="AJ757" s="10" t="s">
        <v>70</v>
      </c>
      <c r="AK757" s="9" t="s">
        <v>1943</v>
      </c>
      <c r="AL757" s="5">
        <v>42283</v>
      </c>
      <c r="AM757" s="3" t="s">
        <v>93</v>
      </c>
      <c r="AN757" s="3" t="s">
        <v>65</v>
      </c>
      <c r="AO757">
        <v>1</v>
      </c>
      <c r="AQ757" s="11">
        <v>3</v>
      </c>
      <c r="AR757" s="11">
        <v>2</v>
      </c>
      <c r="AS757" s="12">
        <f t="shared" si="172"/>
        <v>45270.5</v>
      </c>
      <c r="AT757" s="11" t="s">
        <v>135</v>
      </c>
      <c r="AU757" s="9">
        <v>3.3210000000000002</v>
      </c>
      <c r="AV757" s="14" t="s">
        <v>126</v>
      </c>
      <c r="AW757" s="15" t="s">
        <v>693</v>
      </c>
      <c r="AX757" s="16" t="s">
        <v>2474</v>
      </c>
      <c r="AY757" s="14" t="s">
        <v>1723</v>
      </c>
      <c r="AZ757" s="11" t="s">
        <v>145</v>
      </c>
      <c r="BA757" s="17" t="str">
        <f t="shared" si="173"/>
        <v>07065012310552563272</v>
      </c>
      <c r="BB757" s="26">
        <f t="shared" si="176"/>
        <v>20</v>
      </c>
      <c r="BC757" s="19" t="s">
        <v>1998</v>
      </c>
      <c r="BD757" s="20" t="s">
        <v>100</v>
      </c>
      <c r="BF757" s="5"/>
      <c r="BG757" s="27">
        <v>23168327</v>
      </c>
      <c r="BH757" s="27">
        <v>22108559</v>
      </c>
      <c r="BI757" s="27"/>
      <c r="BJ757" t="s">
        <v>811</v>
      </c>
      <c r="BK757" s="11" t="str">
        <f t="shared" si="177"/>
        <v>B-</v>
      </c>
      <c r="BL757" s="11"/>
    </row>
    <row r="758" spans="1:64" x14ac:dyDescent="0.25">
      <c r="A758" s="3" t="s">
        <v>74</v>
      </c>
      <c r="B758" s="4">
        <v>759</v>
      </c>
      <c r="C758" s="3" t="s">
        <v>87</v>
      </c>
      <c r="D758" s="3" t="s">
        <v>6991</v>
      </c>
      <c r="E758" s="3" t="s">
        <v>7866</v>
      </c>
      <c r="F758" s="3"/>
      <c r="G758" s="3"/>
      <c r="H758" s="74"/>
      <c r="I758" s="3"/>
      <c r="J758" s="3" t="s">
        <v>157</v>
      </c>
      <c r="K758" s="3" t="s">
        <v>76</v>
      </c>
      <c r="L758" s="3" t="s">
        <v>77</v>
      </c>
      <c r="M758" s="3" t="s">
        <v>426</v>
      </c>
      <c r="N758" s="5">
        <v>44540</v>
      </c>
      <c r="P758" s="3" t="str">
        <f t="shared" ca="1" si="174"/>
        <v/>
      </c>
      <c r="Q758" s="5">
        <v>44600</v>
      </c>
      <c r="R758" s="3" t="s">
        <v>133</v>
      </c>
      <c r="S758" s="3"/>
      <c r="T758" s="6" t="s">
        <v>317</v>
      </c>
      <c r="U758" s="3" t="str">
        <f t="shared" si="165"/>
        <v>Contractuel</v>
      </c>
      <c r="V758" s="5"/>
      <c r="W758" s="5"/>
      <c r="X758" s="5">
        <v>44540</v>
      </c>
      <c r="Y758" s="5">
        <v>44904</v>
      </c>
      <c r="Z758" s="5"/>
      <c r="AA758" s="3">
        <f t="shared" si="166"/>
        <v>12</v>
      </c>
      <c r="AB758" s="3">
        <f t="shared" si="167"/>
        <v>2021</v>
      </c>
      <c r="AC758" s="3">
        <f t="shared" si="168"/>
        <v>2025</v>
      </c>
      <c r="AD758" s="7">
        <f t="shared" ca="1" si="169"/>
        <v>2.8527777777777779</v>
      </c>
      <c r="AE758" s="7" t="str">
        <f t="shared" ca="1" si="175"/>
        <v>&lt; 3</v>
      </c>
      <c r="AF758" s="5">
        <v>35565</v>
      </c>
      <c r="AG758" s="8">
        <f t="shared" ca="1" si="170"/>
        <v>27.443835616438356</v>
      </c>
      <c r="AH758" s="7" t="str">
        <f t="shared" ca="1" si="171"/>
        <v>&gt;25&lt; 35</v>
      </c>
      <c r="AI758" s="9"/>
      <c r="AJ758" s="10"/>
      <c r="AK758" s="9">
        <v>11656557</v>
      </c>
      <c r="AL758" s="5">
        <v>42752</v>
      </c>
      <c r="AM758" s="3" t="s">
        <v>93</v>
      </c>
      <c r="AN758" s="3" t="s">
        <v>94</v>
      </c>
      <c r="AQ758" s="11">
        <v>3</v>
      </c>
      <c r="AR758" s="11">
        <v>1</v>
      </c>
      <c r="AS758" s="12">
        <f t="shared" si="172"/>
        <v>44905.25</v>
      </c>
      <c r="AT758" s="11" t="s">
        <v>135</v>
      </c>
      <c r="AU758" s="9">
        <v>1.923</v>
      </c>
      <c r="AV758" s="14" t="s">
        <v>161</v>
      </c>
      <c r="AW758" s="15" t="s">
        <v>713</v>
      </c>
      <c r="AX758" s="16" t="s">
        <v>2475</v>
      </c>
      <c r="AY758" s="14" t="s">
        <v>108</v>
      </c>
      <c r="AZ758" s="11" t="s">
        <v>164</v>
      </c>
      <c r="BA758" s="17" t="str">
        <f t="shared" si="173"/>
        <v>25024000000080333938</v>
      </c>
      <c r="BB758" s="26">
        <f t="shared" si="176"/>
        <v>20</v>
      </c>
      <c r="BC758" s="19" t="s">
        <v>2279</v>
      </c>
      <c r="BD758" s="20" t="s">
        <v>233</v>
      </c>
      <c r="BF758" s="5"/>
      <c r="BG758" s="27">
        <v>27097595</v>
      </c>
      <c r="BH758" s="27">
        <v>53771833</v>
      </c>
      <c r="BI758" s="27"/>
      <c r="BJ758" t="s">
        <v>233</v>
      </c>
      <c r="BK758" s="11" t="str">
        <f t="shared" si="177"/>
        <v>A-</v>
      </c>
      <c r="BL758" s="11"/>
    </row>
    <row r="759" spans="1:64" x14ac:dyDescent="0.25">
      <c r="A759" s="3" t="s">
        <v>74</v>
      </c>
      <c r="B759" s="4">
        <v>760</v>
      </c>
      <c r="C759" s="3" t="s">
        <v>140</v>
      </c>
      <c r="D759" s="3" t="s">
        <v>7192</v>
      </c>
      <c r="E759" s="3" t="s">
        <v>7507</v>
      </c>
      <c r="F759" s="3"/>
      <c r="G759" s="3"/>
      <c r="H759" s="74"/>
      <c r="I759" s="3"/>
      <c r="J759" s="3" t="s">
        <v>157</v>
      </c>
      <c r="K759" s="3" t="s">
        <v>123</v>
      </c>
      <c r="L759" s="3" t="s">
        <v>77</v>
      </c>
      <c r="M759" s="3" t="s">
        <v>158</v>
      </c>
      <c r="N759" s="5">
        <v>44540</v>
      </c>
      <c r="P759" s="3">
        <f t="shared" ca="1" si="174"/>
        <v>-990</v>
      </c>
      <c r="Q759" s="5">
        <v>44573</v>
      </c>
      <c r="R759" s="3" t="s">
        <v>133</v>
      </c>
      <c r="S759" s="3"/>
      <c r="T759" s="6" t="s">
        <v>131</v>
      </c>
      <c r="U759" s="3" t="str">
        <f t="shared" si="165"/>
        <v>Contractuel</v>
      </c>
      <c r="V759" s="5">
        <v>44540</v>
      </c>
      <c r="W759" s="5">
        <v>44592</v>
      </c>
      <c r="X759" s="5"/>
      <c r="Y759" s="5"/>
      <c r="Z759" s="5">
        <v>44540</v>
      </c>
      <c r="AA759" s="3">
        <f t="shared" si="166"/>
        <v>12</v>
      </c>
      <c r="AB759" s="3">
        <f t="shared" si="167"/>
        <v>2021</v>
      </c>
      <c r="AC759" s="3">
        <f t="shared" si="168"/>
        <v>2025</v>
      </c>
      <c r="AD759" s="7">
        <f t="shared" ca="1" si="169"/>
        <v>2.8527777777777779</v>
      </c>
      <c r="AE759" s="7" t="str">
        <f t="shared" ca="1" si="175"/>
        <v>&lt; 3</v>
      </c>
      <c r="AF759" s="5">
        <v>30522</v>
      </c>
      <c r="AG759" s="8">
        <f t="shared" ca="1" si="170"/>
        <v>41.260273972602739</v>
      </c>
      <c r="AH759" s="7" t="str">
        <f t="shared" ca="1" si="171"/>
        <v>&gt;35&lt; 45</v>
      </c>
      <c r="AI759" s="9">
        <v>12668135</v>
      </c>
      <c r="AJ759" s="10" t="s">
        <v>67</v>
      </c>
      <c r="AK759" s="9" t="s">
        <v>2476</v>
      </c>
      <c r="AL759" s="5">
        <v>37170</v>
      </c>
      <c r="AM759" s="3" t="s">
        <v>93</v>
      </c>
      <c r="AN759" s="3" t="s">
        <v>65</v>
      </c>
      <c r="AO759">
        <v>2</v>
      </c>
      <c r="AQ759" s="11">
        <v>3</v>
      </c>
      <c r="AR759" s="11">
        <v>1</v>
      </c>
      <c r="AS759" s="12">
        <f t="shared" si="172"/>
        <v>44905.25</v>
      </c>
      <c r="AT759" s="11" t="s">
        <v>135</v>
      </c>
      <c r="AU759" s="9">
        <v>3.1930000000000001</v>
      </c>
      <c r="AV759" s="14" t="s">
        <v>195</v>
      </c>
      <c r="AW759" s="15" t="s">
        <v>169</v>
      </c>
      <c r="AX759" s="16" t="s">
        <v>2477</v>
      </c>
      <c r="AY759" s="14" t="s">
        <v>153</v>
      </c>
      <c r="AZ759" s="11" t="s">
        <v>171</v>
      </c>
      <c r="BA759" s="17" t="str">
        <f t="shared" si="173"/>
        <v>17001000000104281687</v>
      </c>
      <c r="BB759" s="26">
        <f t="shared" si="176"/>
        <v>20</v>
      </c>
      <c r="BC759" s="19" t="s">
        <v>2478</v>
      </c>
      <c r="BD759" s="20" t="s">
        <v>277</v>
      </c>
      <c r="BF759" s="5"/>
      <c r="BG759" s="27">
        <v>51837335</v>
      </c>
      <c r="BH759" s="27">
        <v>58841312</v>
      </c>
      <c r="BI759" s="27"/>
      <c r="BJ759" t="s">
        <v>2479</v>
      </c>
      <c r="BK759" s="11" t="str">
        <f t="shared" si="177"/>
        <v>A-</v>
      </c>
      <c r="BL759" s="11"/>
    </row>
    <row r="760" spans="1:64" x14ac:dyDescent="0.25">
      <c r="A760" s="3" t="s">
        <v>74</v>
      </c>
      <c r="B760" s="4">
        <v>761</v>
      </c>
      <c r="C760" s="3" t="s">
        <v>57</v>
      </c>
      <c r="D760" s="3" t="s">
        <v>7867</v>
      </c>
      <c r="E760" s="3" t="s">
        <v>7868</v>
      </c>
      <c r="F760" s="3"/>
      <c r="G760" s="3"/>
      <c r="H760" s="74"/>
      <c r="I760" s="3"/>
      <c r="J760" s="3"/>
      <c r="K760" s="3" t="s">
        <v>123</v>
      </c>
      <c r="L760" s="3" t="s">
        <v>77</v>
      </c>
      <c r="M760" s="3" t="s">
        <v>852</v>
      </c>
      <c r="N760" s="5">
        <v>44541</v>
      </c>
      <c r="P760" s="3">
        <f t="shared" ca="1" si="174"/>
        <v>-656</v>
      </c>
      <c r="Q760" s="5">
        <v>44893</v>
      </c>
      <c r="R760" s="3" t="s">
        <v>124</v>
      </c>
      <c r="S760" s="3"/>
      <c r="T760" s="6" t="s">
        <v>131</v>
      </c>
      <c r="U760" s="3" t="str">
        <f t="shared" si="165"/>
        <v>Contractuel</v>
      </c>
      <c r="V760" s="5">
        <v>44835</v>
      </c>
      <c r="W760" s="5">
        <v>44926</v>
      </c>
      <c r="X760" s="5"/>
      <c r="Y760" s="5"/>
      <c r="Z760" s="5">
        <v>44778</v>
      </c>
      <c r="AA760" s="3">
        <f t="shared" si="166"/>
        <v>12</v>
      </c>
      <c r="AB760" s="3">
        <f t="shared" si="167"/>
        <v>2021</v>
      </c>
      <c r="AC760" s="3">
        <f t="shared" si="168"/>
        <v>2025</v>
      </c>
      <c r="AD760" s="7">
        <f t="shared" ca="1" si="169"/>
        <v>2.85</v>
      </c>
      <c r="AE760" s="7" t="str">
        <f t="shared" ca="1" si="175"/>
        <v>&lt; 3</v>
      </c>
      <c r="AF760" s="5">
        <v>33750</v>
      </c>
      <c r="AG760" s="8">
        <f t="shared" ca="1" si="170"/>
        <v>32.416438356164385</v>
      </c>
      <c r="AH760" s="7" t="str">
        <f t="shared" ca="1" si="171"/>
        <v>&gt;25&lt; 35</v>
      </c>
      <c r="AI760" s="9"/>
      <c r="AJ760" s="10"/>
      <c r="AK760" s="9" t="s">
        <v>2480</v>
      </c>
      <c r="AL760" s="5">
        <v>42160</v>
      </c>
      <c r="AM760" s="3" t="s">
        <v>64</v>
      </c>
      <c r="AN760" s="3" t="s">
        <v>94</v>
      </c>
      <c r="AQ760" s="11">
        <v>3</v>
      </c>
      <c r="AR760" s="11">
        <v>1</v>
      </c>
      <c r="AS760" s="12">
        <f t="shared" si="172"/>
        <v>44906.25</v>
      </c>
      <c r="AT760" s="11" t="s">
        <v>135</v>
      </c>
      <c r="AU760" s="9">
        <v>3.3069999999999999</v>
      </c>
      <c r="AV760" s="14" t="s">
        <v>79</v>
      </c>
      <c r="AW760" s="15" t="s">
        <v>1912</v>
      </c>
      <c r="AX760" s="16" t="s">
        <v>2481</v>
      </c>
      <c r="AY760" s="14" t="s">
        <v>870</v>
      </c>
      <c r="AZ760" s="11" t="s">
        <v>128</v>
      </c>
      <c r="BA760" s="17" t="str">
        <f t="shared" si="173"/>
        <v>04401075006490875924</v>
      </c>
      <c r="BB760" s="26">
        <f t="shared" si="176"/>
        <v>20</v>
      </c>
      <c r="BC760" s="19" t="s">
        <v>2482</v>
      </c>
      <c r="BD760" s="20" t="s">
        <v>277</v>
      </c>
      <c r="BF760" s="5"/>
      <c r="BG760" s="27">
        <v>53012215</v>
      </c>
      <c r="BH760" s="27">
        <v>55540153</v>
      </c>
      <c r="BI760" s="27"/>
      <c r="BJ760" t="s">
        <v>1425</v>
      </c>
      <c r="BK760" s="11" t="str">
        <f t="shared" si="177"/>
        <v>-</v>
      </c>
      <c r="BL760" s="11"/>
    </row>
    <row r="761" spans="1:64" x14ac:dyDescent="0.25">
      <c r="A761" s="3" t="s">
        <v>74</v>
      </c>
      <c r="B761" s="4">
        <v>762</v>
      </c>
      <c r="C761" s="3" t="s">
        <v>87</v>
      </c>
      <c r="D761" s="3" t="s">
        <v>7478</v>
      </c>
      <c r="E761" s="3" t="s">
        <v>7292</v>
      </c>
      <c r="F761" s="3"/>
      <c r="G761" s="3"/>
      <c r="H761" s="74"/>
      <c r="I761" s="3"/>
      <c r="J761" s="3" t="s">
        <v>157</v>
      </c>
      <c r="K761" s="3" t="s">
        <v>76</v>
      </c>
      <c r="L761" s="3" t="s">
        <v>77</v>
      </c>
      <c r="M761" s="3" t="s">
        <v>426</v>
      </c>
      <c r="N761" s="5">
        <v>44543</v>
      </c>
      <c r="P761" s="3">
        <f t="shared" ca="1" si="174"/>
        <v>-962</v>
      </c>
      <c r="Q761" s="5">
        <v>44620</v>
      </c>
      <c r="R761" s="3" t="s">
        <v>236</v>
      </c>
      <c r="S761" s="3"/>
      <c r="T761" s="6" t="s">
        <v>131</v>
      </c>
      <c r="U761" s="3" t="str">
        <f t="shared" si="165"/>
        <v>Contractuel</v>
      </c>
      <c r="V761" s="5">
        <v>44593</v>
      </c>
      <c r="W761" s="5">
        <v>44620</v>
      </c>
      <c r="X761" s="5"/>
      <c r="Y761" s="5"/>
      <c r="Z761" s="5">
        <v>44543</v>
      </c>
      <c r="AA761" s="3">
        <f t="shared" si="166"/>
        <v>12</v>
      </c>
      <c r="AB761" s="3">
        <f t="shared" si="167"/>
        <v>2021</v>
      </c>
      <c r="AC761" s="3">
        <f t="shared" si="168"/>
        <v>2025</v>
      </c>
      <c r="AD761" s="7">
        <f t="shared" ca="1" si="169"/>
        <v>2.8444444444444446</v>
      </c>
      <c r="AE761" s="7" t="str">
        <f t="shared" ca="1" si="175"/>
        <v>&lt; 3</v>
      </c>
      <c r="AF761" s="5">
        <v>35124</v>
      </c>
      <c r="AG761" s="8">
        <f t="shared" ca="1" si="170"/>
        <v>28.652054794520549</v>
      </c>
      <c r="AH761" s="7" t="str">
        <f t="shared" ca="1" si="171"/>
        <v>&gt;25&lt; 35</v>
      </c>
      <c r="AI761" s="9"/>
      <c r="AJ761" s="10"/>
      <c r="AK761" s="9" t="s">
        <v>2483</v>
      </c>
      <c r="AL761" s="5">
        <v>41722</v>
      </c>
      <c r="AM761" s="3" t="s">
        <v>93</v>
      </c>
      <c r="AN761" s="3" t="s">
        <v>94</v>
      </c>
      <c r="AQ761" s="11">
        <v>3</v>
      </c>
      <c r="AR761" s="11">
        <v>1</v>
      </c>
      <c r="AS761" s="12">
        <f t="shared" si="172"/>
        <v>44908.25</v>
      </c>
      <c r="AT761" s="11" t="s">
        <v>135</v>
      </c>
      <c r="AU761" s="9">
        <v>3.1930000000000001</v>
      </c>
      <c r="AV761" s="14" t="s">
        <v>126</v>
      </c>
      <c r="AW761" s="15" t="s">
        <v>275</v>
      </c>
      <c r="AX761" s="16" t="s">
        <v>2484</v>
      </c>
      <c r="AY761" s="14" t="s">
        <v>1011</v>
      </c>
      <c r="AZ761" s="11" t="s">
        <v>145</v>
      </c>
      <c r="BA761" s="17" t="str">
        <f t="shared" si="173"/>
        <v>07080013810554512513</v>
      </c>
      <c r="BB761" s="26">
        <f t="shared" si="176"/>
        <v>20</v>
      </c>
      <c r="BC761" s="19" t="s">
        <v>2485</v>
      </c>
      <c r="BD761" s="20" t="s">
        <v>391</v>
      </c>
      <c r="BF761" s="5"/>
      <c r="BG761" s="27">
        <v>21153702</v>
      </c>
      <c r="BH761" s="27">
        <v>23737107</v>
      </c>
      <c r="BI761" s="27"/>
      <c r="BJ761" t="s">
        <v>391</v>
      </c>
      <c r="BK761" s="11" t="str">
        <f t="shared" si="177"/>
        <v>A-</v>
      </c>
      <c r="BL761" s="11"/>
    </row>
    <row r="762" spans="1:64" x14ac:dyDescent="0.25">
      <c r="A762" s="3" t="s">
        <v>74</v>
      </c>
      <c r="B762" s="4">
        <v>763</v>
      </c>
      <c r="C762" s="3" t="s">
        <v>1732</v>
      </c>
      <c r="D762" s="3" t="s">
        <v>7869</v>
      </c>
      <c r="E762" s="3" t="s">
        <v>7248</v>
      </c>
      <c r="F762" s="3"/>
      <c r="G762" s="3"/>
      <c r="H762" s="74"/>
      <c r="I762" s="3"/>
      <c r="J762" s="3" t="s">
        <v>157</v>
      </c>
      <c r="K762" s="3" t="s">
        <v>76</v>
      </c>
      <c r="L762" s="3" t="s">
        <v>77</v>
      </c>
      <c r="M762" s="3" t="s">
        <v>426</v>
      </c>
      <c r="N762" s="5">
        <v>44546</v>
      </c>
      <c r="P762" s="3" t="str">
        <f t="shared" ca="1" si="174"/>
        <v/>
      </c>
      <c r="Q762" s="5">
        <v>44593</v>
      </c>
      <c r="R762" s="3" t="s">
        <v>133</v>
      </c>
      <c r="S762" s="3"/>
      <c r="T762" s="6" t="s">
        <v>317</v>
      </c>
      <c r="U762" s="3" t="str">
        <f t="shared" si="165"/>
        <v>Contractuel</v>
      </c>
      <c r="V762" s="5"/>
      <c r="W762" s="5"/>
      <c r="X762" s="5">
        <v>44545</v>
      </c>
      <c r="Y762" s="5">
        <v>44909</v>
      </c>
      <c r="Z762" s="5"/>
      <c r="AA762" s="3">
        <f t="shared" si="166"/>
        <v>12</v>
      </c>
      <c r="AB762" s="3">
        <f t="shared" si="167"/>
        <v>2021</v>
      </c>
      <c r="AC762" s="3">
        <f t="shared" si="168"/>
        <v>2025</v>
      </c>
      <c r="AD762" s="7">
        <f t="shared" ca="1" si="169"/>
        <v>2.8361111111111112</v>
      </c>
      <c r="AE762" s="7" t="str">
        <f t="shared" ca="1" si="175"/>
        <v>&lt; 3</v>
      </c>
      <c r="AF762" s="5">
        <v>33991</v>
      </c>
      <c r="AG762" s="8">
        <f t="shared" ca="1" si="170"/>
        <v>31.756164383561643</v>
      </c>
      <c r="AH762" s="7" t="str">
        <f t="shared" ca="1" si="171"/>
        <v>&gt;25&lt; 35</v>
      </c>
      <c r="AI762" s="9"/>
      <c r="AJ762" s="10"/>
      <c r="AK762" s="9" t="s">
        <v>2486</v>
      </c>
      <c r="AL762" s="5">
        <v>40750</v>
      </c>
      <c r="AM762" s="3" t="s">
        <v>93</v>
      </c>
      <c r="AN762" s="3" t="s">
        <v>94</v>
      </c>
      <c r="AQ762" s="11">
        <v>3</v>
      </c>
      <c r="AR762" s="11">
        <v>1</v>
      </c>
      <c r="AS762" s="12">
        <f t="shared" si="172"/>
        <v>44911.25</v>
      </c>
      <c r="AT762" s="11" t="s">
        <v>135</v>
      </c>
      <c r="AU762" s="9">
        <v>2.1629999999999998</v>
      </c>
      <c r="AV762" s="14" t="s">
        <v>195</v>
      </c>
      <c r="AW762" s="15" t="s">
        <v>169</v>
      </c>
      <c r="AX762" s="16" t="s">
        <v>2487</v>
      </c>
      <c r="AY762" s="14" t="s">
        <v>326</v>
      </c>
      <c r="AZ762" s="11" t="s">
        <v>171</v>
      </c>
      <c r="BA762" s="17" t="str">
        <f t="shared" si="173"/>
        <v>17001000000296316855</v>
      </c>
      <c r="BB762" s="26">
        <f t="shared" si="176"/>
        <v>20</v>
      </c>
      <c r="BC762" s="19" t="s">
        <v>2488</v>
      </c>
      <c r="BD762" s="20" t="s">
        <v>100</v>
      </c>
      <c r="BF762" s="5"/>
      <c r="BG762" s="27">
        <v>50822192</v>
      </c>
      <c r="BH762" s="27">
        <v>50471472</v>
      </c>
      <c r="BI762" s="27"/>
      <c r="BJ762" t="s">
        <v>608</v>
      </c>
      <c r="BK762" s="11" t="str">
        <f t="shared" si="177"/>
        <v>A-</v>
      </c>
      <c r="BL762" s="11"/>
    </row>
    <row r="763" spans="1:64" x14ac:dyDescent="0.25">
      <c r="A763" s="3" t="s">
        <v>56</v>
      </c>
      <c r="B763" s="4">
        <v>764</v>
      </c>
      <c r="C763" s="3" t="s">
        <v>87</v>
      </c>
      <c r="D763" s="3" t="s">
        <v>7552</v>
      </c>
      <c r="E763" s="3" t="s">
        <v>7870</v>
      </c>
      <c r="F763" s="3"/>
      <c r="G763" s="3"/>
      <c r="H763" s="74"/>
      <c r="I763" s="43" t="s">
        <v>425</v>
      </c>
      <c r="J763" s="43" t="s">
        <v>157</v>
      </c>
      <c r="K763" s="3" t="s">
        <v>123</v>
      </c>
      <c r="L763" s="3" t="s">
        <v>77</v>
      </c>
      <c r="M763" s="3" t="s">
        <v>158</v>
      </c>
      <c r="N763" s="5">
        <v>44547</v>
      </c>
      <c r="P763" s="3">
        <f t="shared" ca="1" si="174"/>
        <v>-47</v>
      </c>
      <c r="Q763" s="5"/>
      <c r="R763" s="3"/>
      <c r="S763" s="3"/>
      <c r="T763" s="6" t="s">
        <v>131</v>
      </c>
      <c r="U763" s="3" t="str">
        <f t="shared" si="165"/>
        <v>Contractuel</v>
      </c>
      <c r="V763" s="5">
        <v>45444</v>
      </c>
      <c r="W763" s="5">
        <v>45535</v>
      </c>
      <c r="X763" s="5"/>
      <c r="Y763" s="5"/>
      <c r="Z763" s="5">
        <v>44547</v>
      </c>
      <c r="AA763" s="3">
        <f t="shared" si="166"/>
        <v>12</v>
      </c>
      <c r="AB763" s="3">
        <f t="shared" si="167"/>
        <v>2021</v>
      </c>
      <c r="AC763" s="3">
        <f t="shared" si="168"/>
        <v>2025</v>
      </c>
      <c r="AD763" s="7">
        <f t="shared" ca="1" si="169"/>
        <v>2.8333333333333335</v>
      </c>
      <c r="AE763" s="7" t="str">
        <f t="shared" ca="1" si="175"/>
        <v>&lt; 3</v>
      </c>
      <c r="AF763" s="5">
        <v>37618</v>
      </c>
      <c r="AG763" s="8">
        <f t="shared" ca="1" si="170"/>
        <v>21.81917808219178</v>
      </c>
      <c r="AH763" s="7" t="str">
        <f t="shared" ca="1" si="171"/>
        <v>&lt; 25</v>
      </c>
      <c r="AI763" s="9">
        <v>17484613</v>
      </c>
      <c r="AJ763" s="10" t="s">
        <v>102</v>
      </c>
      <c r="AK763" s="9">
        <v>14520058</v>
      </c>
      <c r="AL763" s="5">
        <v>44228</v>
      </c>
      <c r="AM763" s="3" t="s">
        <v>93</v>
      </c>
      <c r="AN763" s="3" t="s">
        <v>94</v>
      </c>
      <c r="AQ763">
        <v>3</v>
      </c>
      <c r="AR763" s="11">
        <v>3</v>
      </c>
      <c r="AS763" s="12">
        <f t="shared" si="172"/>
        <v>45642.75</v>
      </c>
      <c r="AT763" s="11" t="s">
        <v>135</v>
      </c>
      <c r="AU763" s="9">
        <v>3.3210000000000002</v>
      </c>
      <c r="AV763" s="14" t="s">
        <v>195</v>
      </c>
      <c r="AW763" s="15" t="s">
        <v>169</v>
      </c>
      <c r="AX763" s="16" t="s">
        <v>2489</v>
      </c>
      <c r="AY763" s="14" t="s">
        <v>409</v>
      </c>
      <c r="AZ763" s="11" t="s">
        <v>171</v>
      </c>
      <c r="BA763" s="17" t="str">
        <f t="shared" si="173"/>
        <v>17001000000320571996</v>
      </c>
      <c r="BB763" s="26">
        <f t="shared" si="176"/>
        <v>20</v>
      </c>
      <c r="BC763" s="19" t="s">
        <v>2286</v>
      </c>
      <c r="BD763" s="20" t="s">
        <v>388</v>
      </c>
      <c r="BF763" s="5"/>
      <c r="BG763" s="27">
        <v>24121070</v>
      </c>
      <c r="BH763" s="27">
        <v>51499573</v>
      </c>
      <c r="BI763" s="27"/>
      <c r="BJ763" t="s">
        <v>1163</v>
      </c>
      <c r="BK763" s="11" t="str">
        <f t="shared" si="177"/>
        <v>A-</v>
      </c>
      <c r="BL763" s="11" t="s">
        <v>235</v>
      </c>
    </row>
    <row r="764" spans="1:64" x14ac:dyDescent="0.25">
      <c r="A764" s="3" t="s">
        <v>56</v>
      </c>
      <c r="B764" s="4">
        <v>765</v>
      </c>
      <c r="C764" s="3" t="s">
        <v>87</v>
      </c>
      <c r="D764" s="3" t="s">
        <v>7208</v>
      </c>
      <c r="E764" s="3" t="s">
        <v>7233</v>
      </c>
      <c r="F764" s="3"/>
      <c r="G764" s="3"/>
      <c r="H764" s="74"/>
      <c r="I764" s="3" t="s">
        <v>156</v>
      </c>
      <c r="J764" s="3" t="s">
        <v>157</v>
      </c>
      <c r="K764" s="3" t="s">
        <v>123</v>
      </c>
      <c r="L764" s="3" t="s">
        <v>77</v>
      </c>
      <c r="M764" s="3" t="s">
        <v>158</v>
      </c>
      <c r="N764" s="5">
        <v>44547</v>
      </c>
      <c r="P764" s="3">
        <f t="shared" ca="1" si="174"/>
        <v>-47</v>
      </c>
      <c r="Q764" s="5"/>
      <c r="R764" s="3"/>
      <c r="S764" s="3"/>
      <c r="T764" s="6" t="s">
        <v>131</v>
      </c>
      <c r="U764" s="3" t="str">
        <f t="shared" si="165"/>
        <v>Contractuel</v>
      </c>
      <c r="V764" s="5">
        <v>45444</v>
      </c>
      <c r="W764" s="5">
        <v>45535</v>
      </c>
      <c r="X764" s="5"/>
      <c r="Y764" s="5"/>
      <c r="Z764" s="5">
        <v>44547</v>
      </c>
      <c r="AA764" s="3">
        <f t="shared" si="166"/>
        <v>12</v>
      </c>
      <c r="AB764" s="3">
        <f t="shared" si="167"/>
        <v>2021</v>
      </c>
      <c r="AC764" s="3">
        <f t="shared" si="168"/>
        <v>2025</v>
      </c>
      <c r="AD764" s="7">
        <f t="shared" ca="1" si="169"/>
        <v>2.8333333333333335</v>
      </c>
      <c r="AE764" s="7" t="str">
        <f t="shared" ca="1" si="175"/>
        <v>&lt; 3</v>
      </c>
      <c r="AF764" s="5">
        <v>35834</v>
      </c>
      <c r="AG764" s="8">
        <f t="shared" ca="1" si="170"/>
        <v>26.706849315068492</v>
      </c>
      <c r="AH764" s="7" t="str">
        <f t="shared" ca="1" si="171"/>
        <v>&gt;25&lt; 35</v>
      </c>
      <c r="AI764" s="9">
        <v>17280266</v>
      </c>
      <c r="AJ764" s="10" t="s">
        <v>67</v>
      </c>
      <c r="AK764" s="9" t="s">
        <v>2490</v>
      </c>
      <c r="AL764" s="5">
        <v>42104</v>
      </c>
      <c r="AM764" s="3" t="s">
        <v>93</v>
      </c>
      <c r="AN764" s="3" t="s">
        <v>94</v>
      </c>
      <c r="AQ764">
        <v>3</v>
      </c>
      <c r="AR764" s="11">
        <v>3</v>
      </c>
      <c r="AS764" s="12">
        <f t="shared" si="172"/>
        <v>45642.75</v>
      </c>
      <c r="AT764" s="11" t="s">
        <v>135</v>
      </c>
      <c r="AU764" s="9">
        <v>3.3210000000000002</v>
      </c>
      <c r="AV764" s="14" t="s">
        <v>195</v>
      </c>
      <c r="AW764" s="15" t="s">
        <v>169</v>
      </c>
      <c r="AX764" s="16" t="s">
        <v>2491</v>
      </c>
      <c r="AY764" s="14" t="s">
        <v>67</v>
      </c>
      <c r="AZ764" s="11" t="s">
        <v>171</v>
      </c>
      <c r="BA764" s="17" t="str">
        <f t="shared" si="173"/>
        <v>17001000000309436008</v>
      </c>
      <c r="BB764" s="26">
        <f t="shared" si="176"/>
        <v>20</v>
      </c>
      <c r="BC764" s="19" t="s">
        <v>2286</v>
      </c>
      <c r="BD764" s="20" t="s">
        <v>388</v>
      </c>
      <c r="BF764" s="5"/>
      <c r="BG764" s="27">
        <v>20135205</v>
      </c>
      <c r="BH764" s="27">
        <v>55155806</v>
      </c>
      <c r="BI764" s="27"/>
      <c r="BJ764" t="s">
        <v>1163</v>
      </c>
      <c r="BK764" s="11" t="str">
        <f t="shared" si="177"/>
        <v>A-</v>
      </c>
      <c r="BL764" s="11" t="s">
        <v>235</v>
      </c>
    </row>
    <row r="765" spans="1:64" x14ac:dyDescent="0.25">
      <c r="A765" s="3" t="s">
        <v>56</v>
      </c>
      <c r="B765" s="4">
        <v>766</v>
      </c>
      <c r="C765" s="3" t="s">
        <v>87</v>
      </c>
      <c r="D765" s="3" t="s">
        <v>7542</v>
      </c>
      <c r="E765" s="3" t="s">
        <v>7292</v>
      </c>
      <c r="F765" s="3"/>
      <c r="G765" s="3"/>
      <c r="H765" s="74"/>
      <c r="I765" s="3" t="s">
        <v>487</v>
      </c>
      <c r="J765" s="3" t="s">
        <v>228</v>
      </c>
      <c r="K765" s="3" t="s">
        <v>123</v>
      </c>
      <c r="L765" s="3" t="s">
        <v>77</v>
      </c>
      <c r="M765" s="3" t="s">
        <v>158</v>
      </c>
      <c r="N765" s="5">
        <v>44547</v>
      </c>
      <c r="P765" s="3">
        <f t="shared" ca="1" si="174"/>
        <v>-47</v>
      </c>
      <c r="Q765" s="5"/>
      <c r="R765" s="3"/>
      <c r="S765" s="3"/>
      <c r="T765" s="6" t="s">
        <v>131</v>
      </c>
      <c r="U765" s="3" t="str">
        <f t="shared" si="165"/>
        <v>Contractuel</v>
      </c>
      <c r="V765" s="5">
        <v>45444</v>
      </c>
      <c r="W765" s="5">
        <v>45535</v>
      </c>
      <c r="X765" s="5"/>
      <c r="Y765" s="5"/>
      <c r="Z765" s="5">
        <v>44547</v>
      </c>
      <c r="AA765" s="3">
        <f t="shared" si="166"/>
        <v>12</v>
      </c>
      <c r="AB765" s="3">
        <f t="shared" si="167"/>
        <v>2021</v>
      </c>
      <c r="AC765" s="3">
        <f t="shared" si="168"/>
        <v>2025</v>
      </c>
      <c r="AD765" s="7">
        <f t="shared" ca="1" si="169"/>
        <v>2.8333333333333335</v>
      </c>
      <c r="AE765" s="7" t="str">
        <f t="shared" ca="1" si="175"/>
        <v>&lt; 3</v>
      </c>
      <c r="AF765" s="5">
        <v>35224</v>
      </c>
      <c r="AG765" s="8">
        <f t="shared" ca="1" si="170"/>
        <v>28.378082191780823</v>
      </c>
      <c r="AH765" s="7" t="str">
        <f t="shared" ca="1" si="171"/>
        <v>&gt;25&lt; 35</v>
      </c>
      <c r="AI765" s="9">
        <v>17054545</v>
      </c>
      <c r="AJ765" s="37" t="s">
        <v>179</v>
      </c>
      <c r="AK765" s="9">
        <v>11660483</v>
      </c>
      <c r="AL765" s="5">
        <v>42633</v>
      </c>
      <c r="AM765" s="3" t="s">
        <v>93</v>
      </c>
      <c r="AN765" s="3" t="s">
        <v>94</v>
      </c>
      <c r="AQ765">
        <v>3</v>
      </c>
      <c r="AR765" s="11">
        <v>3</v>
      </c>
      <c r="AS765" s="12">
        <f t="shared" si="172"/>
        <v>45642.75</v>
      </c>
      <c r="AT765" s="11" t="s">
        <v>135</v>
      </c>
      <c r="AU765" s="9">
        <v>3.3210000000000002</v>
      </c>
      <c r="AV765" s="14" t="s">
        <v>126</v>
      </c>
      <c r="AW765" s="15" t="s">
        <v>275</v>
      </c>
      <c r="AX765" s="16" t="s">
        <v>2492</v>
      </c>
      <c r="AY765" s="14" t="s">
        <v>102</v>
      </c>
      <c r="AZ765" s="11" t="s">
        <v>145</v>
      </c>
      <c r="BA765" s="17" t="str">
        <f t="shared" si="173"/>
        <v>07080013810553500706</v>
      </c>
      <c r="BB765" s="26">
        <f t="shared" si="176"/>
        <v>20</v>
      </c>
      <c r="BC765" s="19" t="s">
        <v>2493</v>
      </c>
      <c r="BD765" s="20" t="s">
        <v>100</v>
      </c>
      <c r="BF765" s="5"/>
      <c r="BG765" s="27">
        <v>52078501</v>
      </c>
      <c r="BH765" s="27">
        <v>54444295</v>
      </c>
      <c r="BI765" s="27"/>
      <c r="BJ765" t="s">
        <v>263</v>
      </c>
      <c r="BK765" s="11" t="str">
        <f t="shared" si="177"/>
        <v>B-</v>
      </c>
      <c r="BL765" s="11" t="s">
        <v>235</v>
      </c>
    </row>
    <row r="766" spans="1:64" x14ac:dyDescent="0.25">
      <c r="A766" s="3" t="s">
        <v>74</v>
      </c>
      <c r="B766" s="4">
        <v>767</v>
      </c>
      <c r="C766" s="3" t="s">
        <v>1732</v>
      </c>
      <c r="D766" s="3" t="s">
        <v>7618</v>
      </c>
      <c r="E766" s="3" t="s">
        <v>7871</v>
      </c>
      <c r="F766" s="3"/>
      <c r="G766" s="3"/>
      <c r="H766" s="74"/>
      <c r="I766" s="3"/>
      <c r="J766" s="3"/>
      <c r="K766" s="3" t="s">
        <v>76</v>
      </c>
      <c r="L766" s="3" t="s">
        <v>77</v>
      </c>
      <c r="M766" s="3" t="s">
        <v>426</v>
      </c>
      <c r="N766" s="5">
        <v>44550</v>
      </c>
      <c r="P766" s="3" t="str">
        <f t="shared" ca="1" si="174"/>
        <v/>
      </c>
      <c r="Q766" s="5">
        <v>44593</v>
      </c>
      <c r="R766" s="3" t="s">
        <v>78</v>
      </c>
      <c r="S766" s="3"/>
      <c r="T766" s="6" t="s">
        <v>317</v>
      </c>
      <c r="U766" s="3" t="str">
        <f t="shared" si="165"/>
        <v>Contractuel</v>
      </c>
      <c r="V766" s="5"/>
      <c r="W766" s="5"/>
      <c r="X766" s="5">
        <v>44531</v>
      </c>
      <c r="Y766" s="5">
        <v>44725</v>
      </c>
      <c r="Z766" s="5"/>
      <c r="AA766" s="3">
        <f t="shared" si="166"/>
        <v>12</v>
      </c>
      <c r="AB766" s="3">
        <f t="shared" si="167"/>
        <v>2021</v>
      </c>
      <c r="AC766" s="3">
        <f t="shared" si="168"/>
        <v>2025</v>
      </c>
      <c r="AD766" s="7">
        <f t="shared" ca="1" si="169"/>
        <v>2.8250000000000002</v>
      </c>
      <c r="AE766" s="7" t="str">
        <f t="shared" ca="1" si="175"/>
        <v>&lt; 3</v>
      </c>
      <c r="AF766" s="5">
        <v>36170</v>
      </c>
      <c r="AG766" s="8">
        <f t="shared" ca="1" si="170"/>
        <v>25.786301369863015</v>
      </c>
      <c r="AH766" s="7" t="str">
        <f t="shared" ca="1" si="171"/>
        <v>&gt;25&lt; 35</v>
      </c>
      <c r="AI766" s="9"/>
      <c r="AJ766" s="10"/>
      <c r="AK766" s="9">
        <v>11667677</v>
      </c>
      <c r="AL766" s="5">
        <v>43372</v>
      </c>
      <c r="AM766" s="3" t="s">
        <v>93</v>
      </c>
      <c r="AN766" s="3" t="s">
        <v>94</v>
      </c>
      <c r="AQ766" s="11">
        <v>3</v>
      </c>
      <c r="AR766" s="11">
        <v>1</v>
      </c>
      <c r="AS766" s="12">
        <f t="shared" si="172"/>
        <v>44915.25</v>
      </c>
      <c r="AT766" s="11" t="s">
        <v>135</v>
      </c>
      <c r="AU766" s="9">
        <v>2.1629999999999998</v>
      </c>
      <c r="AV766" s="14" t="s">
        <v>195</v>
      </c>
      <c r="AW766" s="15" t="s">
        <v>169</v>
      </c>
      <c r="AX766" s="16" t="s">
        <v>2494</v>
      </c>
      <c r="AY766" s="14" t="s">
        <v>159</v>
      </c>
      <c r="AZ766" s="11" t="s">
        <v>171</v>
      </c>
      <c r="BA766" s="17" t="str">
        <f t="shared" si="173"/>
        <v>17001000000295807702</v>
      </c>
      <c r="BB766" s="26">
        <f t="shared" si="176"/>
        <v>20</v>
      </c>
      <c r="BC766" s="19" t="s">
        <v>2495</v>
      </c>
      <c r="BD766" s="20" t="s">
        <v>1677</v>
      </c>
      <c r="BF766" s="5"/>
      <c r="BG766" s="27">
        <v>58844041</v>
      </c>
      <c r="BH766" s="27">
        <v>54488208</v>
      </c>
      <c r="BI766" s="27"/>
      <c r="BJ766" t="s">
        <v>1677</v>
      </c>
      <c r="BK766" s="11" t="str">
        <f t="shared" si="177"/>
        <v>-</v>
      </c>
      <c r="BL766" s="11"/>
    </row>
    <row r="767" spans="1:64" x14ac:dyDescent="0.25">
      <c r="A767" s="3" t="s">
        <v>56</v>
      </c>
      <c r="B767" s="4">
        <v>768</v>
      </c>
      <c r="C767" s="3" t="s">
        <v>87</v>
      </c>
      <c r="D767" s="3" t="s">
        <v>7872</v>
      </c>
      <c r="E767" s="3" t="s">
        <v>7226</v>
      </c>
      <c r="F767" s="3"/>
      <c r="G767" s="3"/>
      <c r="H767" s="74"/>
      <c r="I767" s="3" t="s">
        <v>701</v>
      </c>
      <c r="J767" s="3" t="s">
        <v>228</v>
      </c>
      <c r="K767" s="3" t="s">
        <v>76</v>
      </c>
      <c r="L767" s="3" t="s">
        <v>77</v>
      </c>
      <c r="M767" s="3" t="s">
        <v>426</v>
      </c>
      <c r="N767" s="5">
        <v>44550</v>
      </c>
      <c r="P767" s="3">
        <f t="shared" ca="1" si="174"/>
        <v>14</v>
      </c>
      <c r="Q767" s="5"/>
      <c r="R767" s="3"/>
      <c r="S767" s="3"/>
      <c r="T767" s="6" t="s">
        <v>131</v>
      </c>
      <c r="U767" s="3" t="str">
        <f t="shared" si="165"/>
        <v>Contractuel</v>
      </c>
      <c r="V767" s="5">
        <v>45505</v>
      </c>
      <c r="W767" s="5">
        <f>VLOOKUP(B767,[1]base!$A:$V,22,0)</f>
        <v>45596</v>
      </c>
      <c r="X767" s="5"/>
      <c r="Y767" s="5"/>
      <c r="Z767" s="5">
        <v>44550</v>
      </c>
      <c r="AA767" s="3">
        <f t="shared" si="166"/>
        <v>12</v>
      </c>
      <c r="AB767" s="3">
        <f t="shared" si="167"/>
        <v>2021</v>
      </c>
      <c r="AC767" s="3">
        <f t="shared" si="168"/>
        <v>2025</v>
      </c>
      <c r="AD767" s="7">
        <f t="shared" ca="1" si="169"/>
        <v>2.8250000000000002</v>
      </c>
      <c r="AE767" s="7" t="str">
        <f t="shared" ca="1" si="175"/>
        <v>&lt; 3</v>
      </c>
      <c r="AF767" s="5">
        <v>35218</v>
      </c>
      <c r="AG767" s="8">
        <f t="shared" ca="1" si="170"/>
        <v>28.394520547945206</v>
      </c>
      <c r="AH767" s="7" t="str">
        <f t="shared" ca="1" si="171"/>
        <v>&gt;25&lt; 35</v>
      </c>
      <c r="AI767" s="9">
        <v>17283233</v>
      </c>
      <c r="AJ767" s="10" t="s">
        <v>159</v>
      </c>
      <c r="AK767" s="9">
        <v>10823110</v>
      </c>
      <c r="AL767" s="5">
        <v>42251</v>
      </c>
      <c r="AM767" s="3" t="s">
        <v>93</v>
      </c>
      <c r="AN767" s="3" t="s">
        <v>94</v>
      </c>
      <c r="AQ767">
        <v>3</v>
      </c>
      <c r="AR767" s="11">
        <v>3</v>
      </c>
      <c r="AS767" s="12">
        <f t="shared" si="172"/>
        <v>45645.75</v>
      </c>
      <c r="AT767" s="11" t="s">
        <v>135</v>
      </c>
      <c r="AU767" s="9">
        <v>3.3210000000000002</v>
      </c>
      <c r="AV767" s="14" t="s">
        <v>79</v>
      </c>
      <c r="AW767" s="15" t="s">
        <v>453</v>
      </c>
      <c r="AX767" s="16" t="s">
        <v>2496</v>
      </c>
      <c r="AY767" s="14" t="s">
        <v>91</v>
      </c>
      <c r="AZ767" s="11" t="s">
        <v>128</v>
      </c>
      <c r="BA767" s="17" t="str">
        <f t="shared" si="173"/>
        <v>04004005007085859205</v>
      </c>
      <c r="BB767" s="26">
        <f t="shared" si="176"/>
        <v>20</v>
      </c>
      <c r="BC767" s="19" t="s">
        <v>2497</v>
      </c>
      <c r="BD767" s="20" t="s">
        <v>828</v>
      </c>
      <c r="BF767" s="5"/>
      <c r="BG767" s="27">
        <v>99672084</v>
      </c>
      <c r="BH767" s="27">
        <v>96943819</v>
      </c>
      <c r="BI767" s="27"/>
      <c r="BJ767" t="s">
        <v>828</v>
      </c>
      <c r="BK767" s="11" t="str">
        <f t="shared" si="177"/>
        <v>B-</v>
      </c>
      <c r="BL767" s="11" t="s">
        <v>235</v>
      </c>
    </row>
    <row r="768" spans="1:64" x14ac:dyDescent="0.25">
      <c r="A768" s="3" t="s">
        <v>74</v>
      </c>
      <c r="B768" s="4">
        <v>769</v>
      </c>
      <c r="C768" s="3" t="s">
        <v>140</v>
      </c>
      <c r="D768" s="3" t="s">
        <v>7873</v>
      </c>
      <c r="E768" s="3" t="s">
        <v>7597</v>
      </c>
      <c r="F768" s="3"/>
      <c r="G768" s="3"/>
      <c r="H768" s="74"/>
      <c r="I768" s="3"/>
      <c r="J768" s="3" t="s">
        <v>228</v>
      </c>
      <c r="K768" s="3" t="s">
        <v>123</v>
      </c>
      <c r="L768" s="3" t="s">
        <v>77</v>
      </c>
      <c r="M768" s="3" t="s">
        <v>158</v>
      </c>
      <c r="N768" s="5">
        <v>44551</v>
      </c>
      <c r="P768" s="3">
        <f t="shared" ca="1" si="174"/>
        <v>-778</v>
      </c>
      <c r="Q768" s="5">
        <v>44743</v>
      </c>
      <c r="R768" s="3" t="s">
        <v>133</v>
      </c>
      <c r="S768" s="3"/>
      <c r="T768" s="6" t="s">
        <v>131</v>
      </c>
      <c r="U768" s="3" t="str">
        <f t="shared" si="165"/>
        <v>Contractuel</v>
      </c>
      <c r="V768" s="5">
        <v>44743</v>
      </c>
      <c r="W768" s="5">
        <v>44804</v>
      </c>
      <c r="X768" s="5"/>
      <c r="Y768" s="5"/>
      <c r="Z768" s="5">
        <v>44551</v>
      </c>
      <c r="AA768" s="3">
        <f t="shared" si="166"/>
        <v>12</v>
      </c>
      <c r="AB768" s="3">
        <f t="shared" si="167"/>
        <v>2021</v>
      </c>
      <c r="AC768" s="3">
        <f t="shared" si="168"/>
        <v>2025</v>
      </c>
      <c r="AD768" s="7">
        <f t="shared" ca="1" si="169"/>
        <v>2.8222222222222224</v>
      </c>
      <c r="AE768" s="7" t="str">
        <f t="shared" ca="1" si="175"/>
        <v>&lt; 3</v>
      </c>
      <c r="AF768" s="5">
        <v>34931</v>
      </c>
      <c r="AG768" s="8">
        <f t="shared" ca="1" si="170"/>
        <v>29.18082191780822</v>
      </c>
      <c r="AH768" s="7" t="str">
        <f t="shared" ca="1" si="171"/>
        <v>&gt;25&lt; 35</v>
      </c>
      <c r="AI768" s="9">
        <v>17108247</v>
      </c>
      <c r="AJ768" s="10" t="s">
        <v>91</v>
      </c>
      <c r="AK768" s="9">
        <v>13005777</v>
      </c>
      <c r="AL768" s="5">
        <v>41498</v>
      </c>
      <c r="AM768" s="3" t="s">
        <v>93</v>
      </c>
      <c r="AN768" s="3" t="s">
        <v>65</v>
      </c>
      <c r="AO768">
        <v>2</v>
      </c>
      <c r="AQ768" s="11">
        <v>3</v>
      </c>
      <c r="AR768" s="11">
        <v>1</v>
      </c>
      <c r="AS768" s="12">
        <f t="shared" si="172"/>
        <v>44916.25</v>
      </c>
      <c r="AT768" s="11" t="s">
        <v>135</v>
      </c>
      <c r="AU768" s="9">
        <v>3.3069999999999999</v>
      </c>
      <c r="AV768" s="14" t="s">
        <v>195</v>
      </c>
      <c r="AW768" s="15" t="s">
        <v>169</v>
      </c>
      <c r="AX768" s="16" t="s">
        <v>2498</v>
      </c>
      <c r="AY768" s="14" t="s">
        <v>1919</v>
      </c>
      <c r="AZ768" s="11" t="s">
        <v>171</v>
      </c>
      <c r="BA768" s="17" t="str">
        <f t="shared" si="173"/>
        <v>17001000000309460452</v>
      </c>
      <c r="BB768" s="26">
        <f t="shared" si="176"/>
        <v>20</v>
      </c>
      <c r="BC768" s="19" t="s">
        <v>2499</v>
      </c>
      <c r="BD768" s="20" t="s">
        <v>1677</v>
      </c>
      <c r="BF768" s="5"/>
      <c r="BG768" s="27">
        <v>27814602</v>
      </c>
      <c r="BH768" s="27"/>
      <c r="BI768" s="27"/>
      <c r="BJ768" t="s">
        <v>811</v>
      </c>
      <c r="BK768" s="11" t="str">
        <f t="shared" si="177"/>
        <v>B-</v>
      </c>
      <c r="BL768" s="11"/>
    </row>
    <row r="769" spans="1:64" x14ac:dyDescent="0.25">
      <c r="A769" s="3" t="s">
        <v>74</v>
      </c>
      <c r="B769" s="4">
        <v>770</v>
      </c>
      <c r="C769" s="3" t="s">
        <v>57</v>
      </c>
      <c r="D769" s="3" t="s">
        <v>7874</v>
      </c>
      <c r="E769" s="3" t="s">
        <v>7875</v>
      </c>
      <c r="F769" s="3"/>
      <c r="G769" s="43"/>
      <c r="H769" s="74"/>
      <c r="I769" s="43" t="s">
        <v>1889</v>
      </c>
      <c r="J769" s="3" t="s">
        <v>228</v>
      </c>
      <c r="K769" s="3" t="s">
        <v>123</v>
      </c>
      <c r="L769" s="3" t="s">
        <v>77</v>
      </c>
      <c r="M769" s="3" t="s">
        <v>132</v>
      </c>
      <c r="N769" s="5">
        <v>44553</v>
      </c>
      <c r="P769" s="3">
        <f t="shared" ca="1" si="174"/>
        <v>-139</v>
      </c>
      <c r="Q769" s="5">
        <v>45394</v>
      </c>
      <c r="R769" s="3" t="s">
        <v>2500</v>
      </c>
      <c r="S769" s="3"/>
      <c r="T769" s="6" t="s">
        <v>131</v>
      </c>
      <c r="U769" s="3" t="str">
        <f t="shared" si="165"/>
        <v>Contractuel</v>
      </c>
      <c r="V769" s="5">
        <v>45352</v>
      </c>
      <c r="W769" s="5">
        <v>45443</v>
      </c>
      <c r="X769" s="5"/>
      <c r="Y769" s="5"/>
      <c r="Z769" s="5">
        <v>44553</v>
      </c>
      <c r="AA769" s="3">
        <f t="shared" si="166"/>
        <v>12</v>
      </c>
      <c r="AB769" s="3">
        <f t="shared" si="167"/>
        <v>2021</v>
      </c>
      <c r="AC769" s="3">
        <f t="shared" si="168"/>
        <v>2025</v>
      </c>
      <c r="AD769" s="7">
        <f t="shared" ca="1" si="169"/>
        <v>2.8166666666666669</v>
      </c>
      <c r="AE769" s="7" t="str">
        <f t="shared" ca="1" si="175"/>
        <v>&lt; 3</v>
      </c>
      <c r="AF769" s="5">
        <v>31282</v>
      </c>
      <c r="AG769" s="8">
        <f t="shared" ca="1" si="170"/>
        <v>39.178082191780824</v>
      </c>
      <c r="AH769" s="7" t="str">
        <f t="shared" ca="1" si="171"/>
        <v>&gt;35&lt; 45</v>
      </c>
      <c r="AI769" s="9">
        <v>17462517</v>
      </c>
      <c r="AJ769" s="10" t="s">
        <v>141</v>
      </c>
      <c r="AK769" s="9" t="s">
        <v>2501</v>
      </c>
      <c r="AL769" s="5">
        <v>41013</v>
      </c>
      <c r="AM769" s="3" t="s">
        <v>64</v>
      </c>
      <c r="AN769" s="3" t="s">
        <v>65</v>
      </c>
      <c r="AO769">
        <v>2</v>
      </c>
      <c r="AQ769" s="11">
        <v>3</v>
      </c>
      <c r="AR769" s="11">
        <v>3</v>
      </c>
      <c r="AS769" s="12">
        <f t="shared" si="172"/>
        <v>45648.75</v>
      </c>
      <c r="AT769" s="11" t="s">
        <v>135</v>
      </c>
      <c r="AU769" s="9">
        <v>3.3210000000000002</v>
      </c>
      <c r="AV769" s="14" t="s">
        <v>348</v>
      </c>
      <c r="AW769" s="15" t="s">
        <v>349</v>
      </c>
      <c r="AX769" s="16" t="s">
        <v>2502</v>
      </c>
      <c r="AY769" s="14" t="s">
        <v>382</v>
      </c>
      <c r="AZ769" s="11" t="s">
        <v>352</v>
      </c>
      <c r="BA769" s="17" t="str">
        <f t="shared" si="173"/>
        <v>12406000013311451294</v>
      </c>
      <c r="BB769" s="26">
        <f t="shared" si="176"/>
        <v>20</v>
      </c>
      <c r="BC769" s="19" t="s">
        <v>712</v>
      </c>
      <c r="BD769" s="20" t="s">
        <v>233</v>
      </c>
      <c r="BF769" s="5"/>
      <c r="BG769" s="27">
        <v>52321148</v>
      </c>
      <c r="BH769" s="27"/>
      <c r="BI769" s="27"/>
      <c r="BJ769" t="s">
        <v>477</v>
      </c>
      <c r="BK769" s="11" t="str">
        <f t="shared" si="177"/>
        <v>B-</v>
      </c>
      <c r="BL769" s="11" t="s">
        <v>473</v>
      </c>
    </row>
    <row r="770" spans="1:64" x14ac:dyDescent="0.25">
      <c r="A770" s="3" t="s">
        <v>56</v>
      </c>
      <c r="B770" s="4">
        <v>771</v>
      </c>
      <c r="C770" s="3" t="s">
        <v>57</v>
      </c>
      <c r="D770" s="3" t="s">
        <v>7876</v>
      </c>
      <c r="E770" s="3" t="s">
        <v>7877</v>
      </c>
      <c r="F770" s="3"/>
      <c r="G770" s="3"/>
      <c r="H770" s="74"/>
      <c r="I770" s="3"/>
      <c r="J770" s="3"/>
      <c r="K770" s="3" t="s">
        <v>76</v>
      </c>
      <c r="L770" s="3" t="s">
        <v>77</v>
      </c>
      <c r="M770" s="3" t="s">
        <v>1623</v>
      </c>
      <c r="N770" s="5">
        <v>44554</v>
      </c>
      <c r="P770" s="3" t="str">
        <f t="shared" ca="1" si="174"/>
        <v/>
      </c>
      <c r="Q770" s="5"/>
      <c r="R770" s="3"/>
      <c r="S770" s="3"/>
      <c r="T770" s="6" t="s">
        <v>61</v>
      </c>
      <c r="U770" s="3" t="str">
        <f t="shared" ref="U770:U833" si="178">IF(T770="CDI","Titulaire","Contractuel")</f>
        <v>Titulaire</v>
      </c>
      <c r="V770" s="5">
        <v>44929</v>
      </c>
      <c r="W770" s="5"/>
      <c r="X770" s="5">
        <v>44564</v>
      </c>
      <c r="Y770" s="5">
        <v>44928</v>
      </c>
      <c r="Z770" s="5"/>
      <c r="AA770" s="3">
        <f t="shared" ref="AA770:AA833" si="179">MONTH(N770)</f>
        <v>12</v>
      </c>
      <c r="AB770" s="3">
        <f t="shared" ref="AB770:AB833" si="180">IF(N770="","",YEAR(N770))</f>
        <v>2021</v>
      </c>
      <c r="AC770" s="3">
        <f t="shared" ref="AC770:AC833" si="181">AB770+4</f>
        <v>2025</v>
      </c>
      <c r="AD770" s="7">
        <f t="shared" ref="AD770:AD833" ca="1" si="182">IF(A770="Non",(DAYS360(N770,Q770)/360),(DAYS360(N770,TODAY())/360))</f>
        <v>2.8138888888888891</v>
      </c>
      <c r="AE770" s="7" t="str">
        <f t="shared" ca="1" si="175"/>
        <v>&lt; 3</v>
      </c>
      <c r="AF770" s="5">
        <v>33977</v>
      </c>
      <c r="AG770" s="8">
        <f t="shared" ref="AG770:AG833" ca="1" si="183">(TODAY()-AF770)/365</f>
        <v>31.794520547945204</v>
      </c>
      <c r="AH770" s="7" t="str">
        <f t="shared" ref="AH770:AH833" ca="1" si="184">+IF(AG770&lt;25,"&lt; 25",IF(AND(AG770&gt;=25,AG770&lt;35),"&gt;25&lt; 35",IF(AND(AG770&gt;=35,AG770&lt;45),"&gt;35&lt; 45",IF(AND(AG770&gt;=45,AG770&lt;=55),"&gt;45&lt; 55",IF(AG770&gt;55,"&gt; 55")))))</f>
        <v>&gt;25&lt; 35</v>
      </c>
      <c r="AI770">
        <v>17683034</v>
      </c>
      <c r="AJ770" s="10" t="s">
        <v>79</v>
      </c>
      <c r="AK770" s="9">
        <v>14222940</v>
      </c>
      <c r="AL770" s="5">
        <v>43059</v>
      </c>
      <c r="AM770" s="3" t="s">
        <v>64</v>
      </c>
      <c r="AN770" s="3" t="s">
        <v>94</v>
      </c>
      <c r="AQ770">
        <v>7</v>
      </c>
      <c r="AR770" s="11">
        <v>3</v>
      </c>
      <c r="AS770" s="12">
        <f t="shared" ref="AS770:AS833" si="185">N770+(365.25*AR770)</f>
        <v>45649.75</v>
      </c>
      <c r="AT770" s="11" t="s">
        <v>66</v>
      </c>
      <c r="AU770" s="9">
        <v>700</v>
      </c>
      <c r="AV770" s="14" t="s">
        <v>67</v>
      </c>
      <c r="AW770" s="15" t="s">
        <v>2503</v>
      </c>
      <c r="AX770" s="16" t="s">
        <v>2504</v>
      </c>
      <c r="AY770" s="14" t="s">
        <v>120</v>
      </c>
      <c r="AZ770" s="11" t="s">
        <v>71</v>
      </c>
      <c r="BA770" s="17" t="str">
        <f t="shared" ref="BA770:BA833" si="186">CONCATENATE(AV770,AW770,AX770,AY770)</f>
        <v>08113028032001601333</v>
      </c>
      <c r="BB770" s="26">
        <f>LEN(BA770)</f>
        <v>20</v>
      </c>
      <c r="BC770" s="19" t="s">
        <v>2505</v>
      </c>
      <c r="BD770" s="20" t="s">
        <v>100</v>
      </c>
      <c r="BF770" s="5"/>
      <c r="BG770" s="27">
        <v>54877348</v>
      </c>
      <c r="BH770" s="27"/>
      <c r="BI770" s="27">
        <v>98137808</v>
      </c>
      <c r="BJ770" t="s">
        <v>951</v>
      </c>
      <c r="BK770" s="11" t="str">
        <f>IF(K770="CADRE","CADRE",CONCATENATE(J770,"-",H770))</f>
        <v>-</v>
      </c>
      <c r="BL770" s="11"/>
    </row>
    <row r="771" spans="1:64" x14ac:dyDescent="0.25">
      <c r="A771" s="3" t="s">
        <v>74</v>
      </c>
      <c r="B771" s="4">
        <v>772</v>
      </c>
      <c r="C771" s="3" t="s">
        <v>57</v>
      </c>
      <c r="D771" s="3" t="s">
        <v>7797</v>
      </c>
      <c r="E771" s="3" t="s">
        <v>7878</v>
      </c>
      <c r="F771" s="3"/>
      <c r="G771" s="3"/>
      <c r="H771" s="74"/>
      <c r="I771" s="3"/>
      <c r="J771" s="3" t="s">
        <v>157</v>
      </c>
      <c r="K771" s="3" t="s">
        <v>123</v>
      </c>
      <c r="L771" s="3" t="s">
        <v>77</v>
      </c>
      <c r="M771" s="3" t="s">
        <v>132</v>
      </c>
      <c r="N771" s="5">
        <v>44560</v>
      </c>
      <c r="P771" s="3">
        <f t="shared" ref="P771:P834" ca="1" si="187">IF(W771="","",W771-TODAY())</f>
        <v>-931</v>
      </c>
      <c r="Q771" s="5">
        <v>44650</v>
      </c>
      <c r="R771" s="3" t="s">
        <v>133</v>
      </c>
      <c r="S771" s="3"/>
      <c r="T771" s="6" t="s">
        <v>131</v>
      </c>
      <c r="U771" s="3" t="str">
        <f t="shared" si="178"/>
        <v>Contractuel</v>
      </c>
      <c r="V771" s="5">
        <v>44621</v>
      </c>
      <c r="W771" s="5">
        <v>44651</v>
      </c>
      <c r="X771" s="5"/>
      <c r="Y771" s="5"/>
      <c r="Z771" s="5">
        <v>44560</v>
      </c>
      <c r="AA771" s="3">
        <f t="shared" si="179"/>
        <v>12</v>
      </c>
      <c r="AB771" s="3">
        <f t="shared" si="180"/>
        <v>2021</v>
      </c>
      <c r="AC771" s="3">
        <f t="shared" si="181"/>
        <v>2025</v>
      </c>
      <c r="AD771" s="7">
        <f t="shared" ca="1" si="182"/>
        <v>2.7972222222222221</v>
      </c>
      <c r="AE771" s="7" t="str">
        <f t="shared" ref="AE771:AE834" ca="1" si="188">+IF(AD771&lt;1,"&lt; 1",IF(AND(AD771&gt;=1,AD771&lt;2),"&lt; 2",IF(AND(AD771&gt;=2,AD771&lt;3),"&lt; 3",IF(AND(AD771&gt;=3,AD771&lt;=4),"&lt; 4",IF(AD771&gt;4,"&gt; 4")))))</f>
        <v>&lt; 3</v>
      </c>
      <c r="AF771" s="5">
        <v>35233</v>
      </c>
      <c r="AG771" s="8">
        <f t="shared" ca="1" si="183"/>
        <v>28.353424657534248</v>
      </c>
      <c r="AH771" s="7" t="str">
        <f t="shared" ca="1" si="184"/>
        <v>&gt;25&lt; 35</v>
      </c>
      <c r="AI771" s="9">
        <v>17033117</v>
      </c>
      <c r="AJ771" s="10" t="s">
        <v>159</v>
      </c>
      <c r="AK771" s="9" t="s">
        <v>2506</v>
      </c>
      <c r="AL771" s="5">
        <v>44411</v>
      </c>
      <c r="AM771" s="3" t="s">
        <v>64</v>
      </c>
      <c r="AN771" s="3" t="s">
        <v>94</v>
      </c>
      <c r="AQ771" s="11">
        <v>3</v>
      </c>
      <c r="AR771" s="11">
        <v>1</v>
      </c>
      <c r="AS771" s="12">
        <f t="shared" si="185"/>
        <v>44925.25</v>
      </c>
      <c r="AT771" s="11" t="s">
        <v>135</v>
      </c>
      <c r="AU771" s="9">
        <v>3.1930000000000001</v>
      </c>
      <c r="AV771" s="14" t="s">
        <v>195</v>
      </c>
      <c r="AW771" s="15" t="s">
        <v>169</v>
      </c>
      <c r="AX771" s="16" t="s">
        <v>2507</v>
      </c>
      <c r="AY771" s="14" t="s">
        <v>105</v>
      </c>
      <c r="AZ771" s="11" t="s">
        <v>171</v>
      </c>
      <c r="BA771" s="17" t="str">
        <f t="shared" si="186"/>
        <v>17001000000309872411</v>
      </c>
      <c r="BB771" s="26">
        <f t="shared" ref="BB771:BB834" si="189">LEN(BA771)</f>
        <v>20</v>
      </c>
      <c r="BC771" s="19" t="s">
        <v>2508</v>
      </c>
      <c r="BD771" s="20" t="s">
        <v>452</v>
      </c>
      <c r="BF771" s="5"/>
      <c r="BG771" s="27">
        <v>56106653</v>
      </c>
      <c r="BH771" s="27">
        <v>50467050</v>
      </c>
      <c r="BI771" s="27"/>
      <c r="BJ771" t="s">
        <v>2110</v>
      </c>
      <c r="BK771" s="11" t="str">
        <f t="shared" ref="BK771:BK834" si="190">IF(K771="CADRE","CADRE",CONCATENATE(J771,"-",H771))</f>
        <v>A-</v>
      </c>
      <c r="BL771" s="11"/>
    </row>
    <row r="772" spans="1:64" x14ac:dyDescent="0.25">
      <c r="A772" s="3" t="s">
        <v>56</v>
      </c>
      <c r="B772" s="4">
        <v>773</v>
      </c>
      <c r="C772" s="3" t="s">
        <v>57</v>
      </c>
      <c r="D772" s="3" t="s">
        <v>7542</v>
      </c>
      <c r="E772" s="3" t="s">
        <v>7649</v>
      </c>
      <c r="F772" s="3"/>
      <c r="G772" s="3"/>
      <c r="H772" s="74"/>
      <c r="I772" s="43" t="s">
        <v>425</v>
      </c>
      <c r="J772" s="3" t="s">
        <v>157</v>
      </c>
      <c r="K772" s="3" t="s">
        <v>123</v>
      </c>
      <c r="L772" s="3" t="s">
        <v>77</v>
      </c>
      <c r="M772" s="3" t="s">
        <v>132</v>
      </c>
      <c r="N772" s="5">
        <v>44560</v>
      </c>
      <c r="P772" s="3">
        <f t="shared" ca="1" si="187"/>
        <v>-47</v>
      </c>
      <c r="Q772" s="5"/>
      <c r="R772" s="3"/>
      <c r="S772" s="3"/>
      <c r="T772" s="6" t="s">
        <v>131</v>
      </c>
      <c r="U772" s="3" t="str">
        <f t="shared" si="178"/>
        <v>Contractuel</v>
      </c>
      <c r="V772" s="5">
        <v>45505</v>
      </c>
      <c r="W772" s="5">
        <f>VLOOKUP(B772,[1]base!$A:$V,22,0)</f>
        <v>45535</v>
      </c>
      <c r="X772" s="5"/>
      <c r="Y772" s="5"/>
      <c r="Z772" s="5">
        <v>44560</v>
      </c>
      <c r="AA772" s="3">
        <f t="shared" si="179"/>
        <v>12</v>
      </c>
      <c r="AB772" s="3">
        <f t="shared" si="180"/>
        <v>2021</v>
      </c>
      <c r="AC772" s="3">
        <f t="shared" si="181"/>
        <v>2025</v>
      </c>
      <c r="AD772" s="7">
        <f t="shared" ca="1" si="182"/>
        <v>2.7972222222222221</v>
      </c>
      <c r="AE772" s="7" t="str">
        <f t="shared" ca="1" si="188"/>
        <v>&lt; 3</v>
      </c>
      <c r="AF772" s="5">
        <v>36201</v>
      </c>
      <c r="AG772" s="8">
        <f t="shared" ca="1" si="183"/>
        <v>25.701369863013699</v>
      </c>
      <c r="AH772" s="7" t="str">
        <f t="shared" ca="1" si="184"/>
        <v>&gt;25&lt; 35</v>
      </c>
      <c r="AI772" s="9">
        <v>17460593</v>
      </c>
      <c r="AJ772" s="37" t="s">
        <v>179</v>
      </c>
      <c r="AK772" s="9">
        <v>11665305</v>
      </c>
      <c r="AL772" s="5">
        <v>43120</v>
      </c>
      <c r="AM772" s="3" t="s">
        <v>64</v>
      </c>
      <c r="AN772" s="3" t="s">
        <v>94</v>
      </c>
      <c r="AQ772">
        <v>3</v>
      </c>
      <c r="AR772" s="11">
        <v>3</v>
      </c>
      <c r="AS772" s="12">
        <f t="shared" si="185"/>
        <v>45655.75</v>
      </c>
      <c r="AT772" s="11" t="s">
        <v>135</v>
      </c>
      <c r="AU772" s="9">
        <v>3.3210000000000002</v>
      </c>
      <c r="AV772" s="14">
        <v>17</v>
      </c>
      <c r="AW772" s="15" t="s">
        <v>169</v>
      </c>
      <c r="AX772" s="16" t="s">
        <v>2509</v>
      </c>
      <c r="AY772" s="14" t="s">
        <v>722</v>
      </c>
      <c r="AZ772" s="11" t="s">
        <v>171</v>
      </c>
      <c r="BA772" s="17" t="str">
        <f t="shared" si="186"/>
        <v>17001000000324832042</v>
      </c>
      <c r="BB772" s="26">
        <f t="shared" si="189"/>
        <v>20</v>
      </c>
      <c r="BC772" s="19" t="s">
        <v>2510</v>
      </c>
      <c r="BD772" s="20" t="s">
        <v>1331</v>
      </c>
      <c r="BF772" s="5">
        <v>44927</v>
      </c>
      <c r="BG772" s="27">
        <v>54299251</v>
      </c>
      <c r="BH772" s="27">
        <v>54444295</v>
      </c>
      <c r="BI772" s="27"/>
      <c r="BJ772" t="s">
        <v>263</v>
      </c>
      <c r="BK772" s="11" t="str">
        <f t="shared" si="190"/>
        <v>A-</v>
      </c>
      <c r="BL772" s="11" t="s">
        <v>473</v>
      </c>
    </row>
    <row r="773" spans="1:64" x14ac:dyDescent="0.25">
      <c r="A773" s="3" t="s">
        <v>74</v>
      </c>
      <c r="B773" s="4">
        <v>774</v>
      </c>
      <c r="C773" s="3" t="s">
        <v>57</v>
      </c>
      <c r="D773" s="3" t="s">
        <v>7567</v>
      </c>
      <c r="E773" s="3" t="s">
        <v>8718</v>
      </c>
      <c r="F773" s="3"/>
      <c r="G773" s="3"/>
      <c r="H773" s="74"/>
      <c r="I773" s="3"/>
      <c r="J773" s="3" t="s">
        <v>157</v>
      </c>
      <c r="K773" s="3" t="s">
        <v>123</v>
      </c>
      <c r="L773" s="3" t="s">
        <v>77</v>
      </c>
      <c r="M773" s="3" t="s">
        <v>132</v>
      </c>
      <c r="N773" s="5">
        <v>44560</v>
      </c>
      <c r="P773" s="3">
        <f t="shared" ca="1" si="187"/>
        <v>-656</v>
      </c>
      <c r="Q773" s="5">
        <v>44875</v>
      </c>
      <c r="R773" s="3" t="s">
        <v>133</v>
      </c>
      <c r="S773" s="3"/>
      <c r="T773" s="6" t="s">
        <v>131</v>
      </c>
      <c r="U773" s="3" t="str">
        <f t="shared" si="178"/>
        <v>Contractuel</v>
      </c>
      <c r="V773" s="5">
        <v>44835</v>
      </c>
      <c r="W773" s="5">
        <v>44926</v>
      </c>
      <c r="X773" s="5"/>
      <c r="Y773" s="5"/>
      <c r="Z773" s="5">
        <v>44560</v>
      </c>
      <c r="AA773" s="3">
        <f t="shared" si="179"/>
        <v>12</v>
      </c>
      <c r="AB773" s="3">
        <f t="shared" si="180"/>
        <v>2021</v>
      </c>
      <c r="AC773" s="3">
        <f t="shared" si="181"/>
        <v>2025</v>
      </c>
      <c r="AD773" s="7">
        <f t="shared" ca="1" si="182"/>
        <v>2.7972222222222221</v>
      </c>
      <c r="AE773" s="7" t="str">
        <f t="shared" ca="1" si="188"/>
        <v>&lt; 3</v>
      </c>
      <c r="AF773" s="5">
        <v>37201</v>
      </c>
      <c r="AG773" s="8">
        <f t="shared" ca="1" si="183"/>
        <v>22.961643835616439</v>
      </c>
      <c r="AH773" s="7" t="str">
        <f t="shared" ca="1" si="184"/>
        <v>&lt; 25</v>
      </c>
      <c r="AI773" s="9">
        <v>17467113</v>
      </c>
      <c r="AJ773" s="10" t="s">
        <v>102</v>
      </c>
      <c r="AK773" s="9">
        <v>13023098</v>
      </c>
      <c r="AL773" s="5" t="s">
        <v>2511</v>
      </c>
      <c r="AM773" s="3" t="s">
        <v>64</v>
      </c>
      <c r="AN773" s="3" t="s">
        <v>94</v>
      </c>
      <c r="AQ773" s="11">
        <v>3</v>
      </c>
      <c r="AR773" s="11">
        <v>1</v>
      </c>
      <c r="AS773" s="12">
        <f t="shared" si="185"/>
        <v>44925.25</v>
      </c>
      <c r="AT773" s="11" t="s">
        <v>135</v>
      </c>
      <c r="AU773" s="9">
        <v>3.3069999999999999</v>
      </c>
      <c r="AV773" s="14" t="s">
        <v>126</v>
      </c>
      <c r="AW773" s="15" t="s">
        <v>2512</v>
      </c>
      <c r="AX773" s="16" t="s">
        <v>2513</v>
      </c>
      <c r="AY773" s="14" t="s">
        <v>661</v>
      </c>
      <c r="AZ773" s="11" t="s">
        <v>145</v>
      </c>
      <c r="BA773" s="17" t="str">
        <f t="shared" si="186"/>
        <v>07082014010553036364</v>
      </c>
      <c r="BB773" s="26">
        <f t="shared" si="189"/>
        <v>20</v>
      </c>
      <c r="BC773" s="19" t="s">
        <v>2514</v>
      </c>
      <c r="BD773" s="20" t="s">
        <v>100</v>
      </c>
      <c r="BF773" s="5"/>
      <c r="BG773" s="27">
        <v>51162992</v>
      </c>
      <c r="BH773" s="27">
        <v>96032471</v>
      </c>
      <c r="BI773" s="27"/>
      <c r="BJ773" t="s">
        <v>2515</v>
      </c>
      <c r="BK773" s="11" t="str">
        <f t="shared" si="190"/>
        <v>A-</v>
      </c>
      <c r="BL773" s="11"/>
    </row>
    <row r="774" spans="1:64" x14ac:dyDescent="0.25">
      <c r="A774" s="3" t="s">
        <v>74</v>
      </c>
      <c r="B774" s="4">
        <v>775</v>
      </c>
      <c r="C774" s="3" t="s">
        <v>57</v>
      </c>
      <c r="D774" s="3" t="s">
        <v>7879</v>
      </c>
      <c r="E774" s="3" t="s">
        <v>7880</v>
      </c>
      <c r="F774" s="3"/>
      <c r="G774" s="3"/>
      <c r="H774" s="74"/>
      <c r="I774" s="3"/>
      <c r="J774" s="3" t="s">
        <v>228</v>
      </c>
      <c r="K774" s="3" t="s">
        <v>123</v>
      </c>
      <c r="L774" s="3" t="s">
        <v>77</v>
      </c>
      <c r="M774" s="3" t="s">
        <v>132</v>
      </c>
      <c r="N774" s="5">
        <v>44560</v>
      </c>
      <c r="P774" s="3">
        <f t="shared" ca="1" si="187"/>
        <v>-809</v>
      </c>
      <c r="Q774" s="5">
        <v>44733</v>
      </c>
      <c r="R774" s="3" t="s">
        <v>236</v>
      </c>
      <c r="S774" s="3"/>
      <c r="T774" s="6" t="s">
        <v>131</v>
      </c>
      <c r="U774" s="3" t="str">
        <f t="shared" si="178"/>
        <v>Contractuel</v>
      </c>
      <c r="V774" s="5">
        <v>44713</v>
      </c>
      <c r="W774" s="5">
        <v>44773</v>
      </c>
      <c r="X774" s="5"/>
      <c r="Y774" s="5"/>
      <c r="Z774" s="5">
        <v>44560</v>
      </c>
      <c r="AA774" s="3">
        <f t="shared" si="179"/>
        <v>12</v>
      </c>
      <c r="AB774" s="3">
        <f t="shared" si="180"/>
        <v>2021</v>
      </c>
      <c r="AC774" s="3">
        <f t="shared" si="181"/>
        <v>2025</v>
      </c>
      <c r="AD774" s="7">
        <f t="shared" ca="1" si="182"/>
        <v>2.7972222222222221</v>
      </c>
      <c r="AE774" s="7" t="str">
        <f t="shared" ca="1" si="188"/>
        <v>&lt; 3</v>
      </c>
      <c r="AF774" s="5">
        <v>34469</v>
      </c>
      <c r="AG774" s="8">
        <f t="shared" ca="1" si="183"/>
        <v>30.446575342465753</v>
      </c>
      <c r="AH774" s="7" t="str">
        <f t="shared" ca="1" si="184"/>
        <v>&gt;25&lt; 35</v>
      </c>
      <c r="AI774" s="9"/>
      <c r="AJ774" s="10"/>
      <c r="AK774" s="9" t="s">
        <v>2516</v>
      </c>
      <c r="AL774" s="5">
        <v>43382</v>
      </c>
      <c r="AM774" s="3" t="s">
        <v>64</v>
      </c>
      <c r="AN774" s="3" t="s">
        <v>94</v>
      </c>
      <c r="AQ774" s="11">
        <v>3</v>
      </c>
      <c r="AR774" s="11">
        <v>1</v>
      </c>
      <c r="AS774" s="12">
        <f t="shared" si="185"/>
        <v>44925.25</v>
      </c>
      <c r="AT774" s="11" t="s">
        <v>135</v>
      </c>
      <c r="AU774" s="9">
        <v>3.1930000000000001</v>
      </c>
      <c r="AV774" s="14" t="s">
        <v>62</v>
      </c>
      <c r="AW774" s="15" t="s">
        <v>1946</v>
      </c>
      <c r="AX774" s="16" t="s">
        <v>2517</v>
      </c>
      <c r="AY774" s="14" t="s">
        <v>1306</v>
      </c>
      <c r="AZ774" s="11" t="s">
        <v>85</v>
      </c>
      <c r="BA774" s="17" t="str">
        <f t="shared" si="186"/>
        <v>01029071111017412288</v>
      </c>
      <c r="BB774" s="26">
        <f t="shared" si="189"/>
        <v>20</v>
      </c>
      <c r="BC774" s="19" t="s">
        <v>2518</v>
      </c>
      <c r="BD774" s="20" t="s">
        <v>566</v>
      </c>
      <c r="BF774" s="5"/>
      <c r="BG774" s="27">
        <v>25697220</v>
      </c>
      <c r="BH774" s="27">
        <v>24999921</v>
      </c>
      <c r="BI774" s="27"/>
      <c r="BJ774" t="s">
        <v>811</v>
      </c>
      <c r="BK774" s="11" t="str">
        <f t="shared" si="190"/>
        <v>B-</v>
      </c>
      <c r="BL774" s="11"/>
    </row>
    <row r="775" spans="1:64" x14ac:dyDescent="0.25">
      <c r="A775" s="3" t="s">
        <v>74</v>
      </c>
      <c r="B775" s="4">
        <v>776</v>
      </c>
      <c r="C775" s="3" t="s">
        <v>57</v>
      </c>
      <c r="D775" s="3" t="s">
        <v>7707</v>
      </c>
      <c r="E775" s="3" t="s">
        <v>7714</v>
      </c>
      <c r="F775" s="3"/>
      <c r="G775" s="3"/>
      <c r="H775" s="74"/>
      <c r="I775" s="3" t="s">
        <v>487</v>
      </c>
      <c r="J775" s="3" t="s">
        <v>228</v>
      </c>
      <c r="K775" s="3" t="s">
        <v>123</v>
      </c>
      <c r="L775" s="3" t="s">
        <v>77</v>
      </c>
      <c r="M775" s="3" t="s">
        <v>132</v>
      </c>
      <c r="N775" s="5">
        <v>44560</v>
      </c>
      <c r="P775" s="3">
        <f t="shared" ca="1" si="187"/>
        <v>-656</v>
      </c>
      <c r="Q775" s="5">
        <v>44904</v>
      </c>
      <c r="R775" s="3" t="s">
        <v>609</v>
      </c>
      <c r="S775" s="3"/>
      <c r="T775" s="6" t="s">
        <v>131</v>
      </c>
      <c r="U775" s="3" t="str">
        <f t="shared" si="178"/>
        <v>Contractuel</v>
      </c>
      <c r="V775" s="5">
        <v>44835</v>
      </c>
      <c r="W775" s="5">
        <v>44926</v>
      </c>
      <c r="X775" s="5"/>
      <c r="Y775" s="5"/>
      <c r="Z775" s="5">
        <v>44560</v>
      </c>
      <c r="AA775" s="3">
        <f t="shared" si="179"/>
        <v>12</v>
      </c>
      <c r="AB775" s="3">
        <f t="shared" si="180"/>
        <v>2021</v>
      </c>
      <c r="AC775" s="3">
        <f t="shared" si="181"/>
        <v>2025</v>
      </c>
      <c r="AD775" s="7">
        <f t="shared" ca="1" si="182"/>
        <v>2.7972222222222221</v>
      </c>
      <c r="AE775" s="7" t="str">
        <f t="shared" ca="1" si="188"/>
        <v>&lt; 3</v>
      </c>
      <c r="AF775" s="5">
        <v>36153</v>
      </c>
      <c r="AG775" s="8">
        <f t="shared" ca="1" si="183"/>
        <v>25.832876712328765</v>
      </c>
      <c r="AH775" s="7" t="str">
        <f t="shared" ca="1" si="184"/>
        <v>&gt;25&lt; 35</v>
      </c>
      <c r="AI775" s="9"/>
      <c r="AJ775" s="10"/>
      <c r="AK775" s="9">
        <v>11658039</v>
      </c>
      <c r="AL775" s="5">
        <v>42382</v>
      </c>
      <c r="AM775" s="3" t="s">
        <v>64</v>
      </c>
      <c r="AN775" s="3" t="s">
        <v>94</v>
      </c>
      <c r="AQ775" s="11">
        <v>3</v>
      </c>
      <c r="AR775" s="11">
        <v>1</v>
      </c>
      <c r="AS775" s="12">
        <f t="shared" si="185"/>
        <v>44925.25</v>
      </c>
      <c r="AT775" s="11" t="s">
        <v>135</v>
      </c>
      <c r="AU775" s="9">
        <v>3.3069999999999999</v>
      </c>
      <c r="AV775" s="14" t="s">
        <v>195</v>
      </c>
      <c r="AW775" s="15" t="s">
        <v>169</v>
      </c>
      <c r="AX775" s="16" t="s">
        <v>2519</v>
      </c>
      <c r="AY775" s="14" t="s">
        <v>252</v>
      </c>
      <c r="AZ775" s="11" t="s">
        <v>171</v>
      </c>
      <c r="BA775" s="17" t="str">
        <f t="shared" si="186"/>
        <v>17001000000285158460</v>
      </c>
      <c r="BB775" s="26">
        <f t="shared" si="189"/>
        <v>20</v>
      </c>
      <c r="BC775" s="19" t="s">
        <v>2520</v>
      </c>
      <c r="BD775" s="20" t="s">
        <v>1331</v>
      </c>
      <c r="BF775" s="5"/>
      <c r="BG775" s="27">
        <v>25489918</v>
      </c>
      <c r="BH775" s="27">
        <v>97068945</v>
      </c>
      <c r="BI775" s="27"/>
      <c r="BJ775" t="s">
        <v>263</v>
      </c>
      <c r="BK775" s="11" t="str">
        <f t="shared" si="190"/>
        <v>B-</v>
      </c>
      <c r="BL775" s="11"/>
    </row>
    <row r="776" spans="1:64" x14ac:dyDescent="0.25">
      <c r="A776" s="3" t="s">
        <v>74</v>
      </c>
      <c r="B776" s="4">
        <v>777</v>
      </c>
      <c r="C776" s="3" t="s">
        <v>140</v>
      </c>
      <c r="D776" s="3" t="s">
        <v>7881</v>
      </c>
      <c r="E776" s="3" t="s">
        <v>7314</v>
      </c>
      <c r="F776" s="3"/>
      <c r="G776" s="3"/>
      <c r="H776" s="74"/>
      <c r="I776" s="3"/>
      <c r="J776" s="3"/>
      <c r="K776" s="3" t="s">
        <v>59</v>
      </c>
      <c r="L776" s="3" t="s">
        <v>77</v>
      </c>
      <c r="M776" s="3" t="s">
        <v>2521</v>
      </c>
      <c r="N776" s="5">
        <v>44564</v>
      </c>
      <c r="P776" s="3" t="str">
        <f t="shared" ca="1" si="187"/>
        <v/>
      </c>
      <c r="Q776" s="5">
        <v>44595</v>
      </c>
      <c r="R776" s="3" t="s">
        <v>78</v>
      </c>
      <c r="S776" s="3"/>
      <c r="T776" s="6" t="s">
        <v>61</v>
      </c>
      <c r="U776" s="3" t="str">
        <f t="shared" si="178"/>
        <v>Titulaire</v>
      </c>
      <c r="V776" s="5"/>
      <c r="W776" s="5"/>
      <c r="X776" s="5"/>
      <c r="Y776" s="5"/>
      <c r="Z776" s="5">
        <v>44564</v>
      </c>
      <c r="AA776" s="3">
        <f t="shared" si="179"/>
        <v>1</v>
      </c>
      <c r="AB776" s="3">
        <f t="shared" si="180"/>
        <v>2022</v>
      </c>
      <c r="AC776" s="3">
        <f t="shared" si="181"/>
        <v>2026</v>
      </c>
      <c r="AD776" s="7">
        <f t="shared" ca="1" si="182"/>
        <v>2.7888888888888888</v>
      </c>
      <c r="AE776" s="7" t="str">
        <f t="shared" ca="1" si="188"/>
        <v>&lt; 3</v>
      </c>
      <c r="AF776" s="5">
        <v>28674</v>
      </c>
      <c r="AG776" s="8">
        <f t="shared" ca="1" si="183"/>
        <v>46.323287671232876</v>
      </c>
      <c r="AH776" s="7" t="str">
        <f t="shared" ca="1" si="184"/>
        <v>&gt;45&lt; 55</v>
      </c>
      <c r="AI776" s="9">
        <v>12831489</v>
      </c>
      <c r="AJ776" s="10" t="s">
        <v>79</v>
      </c>
      <c r="AK776" s="9" t="s">
        <v>2522</v>
      </c>
      <c r="AL776" s="5">
        <v>39955</v>
      </c>
      <c r="AM776" s="3" t="s">
        <v>93</v>
      </c>
      <c r="AN776" s="3" t="s">
        <v>65</v>
      </c>
      <c r="AO776">
        <v>3</v>
      </c>
      <c r="AQ776" s="11"/>
      <c r="AR776" s="11">
        <v>1</v>
      </c>
      <c r="AS776" s="12">
        <f t="shared" si="185"/>
        <v>44929.25</v>
      </c>
      <c r="AT776" s="11" t="s">
        <v>66</v>
      </c>
      <c r="AU776" s="9">
        <v>2000</v>
      </c>
      <c r="AV776" s="14" t="s">
        <v>62</v>
      </c>
      <c r="AW776" s="15" t="s">
        <v>2523</v>
      </c>
      <c r="AX776" s="16" t="s">
        <v>2524</v>
      </c>
      <c r="AY776" s="14" t="s">
        <v>1973</v>
      </c>
      <c r="AZ776" s="11" t="s">
        <v>85</v>
      </c>
      <c r="BA776" s="17" t="str">
        <f t="shared" si="186"/>
        <v>01043083111011127495</v>
      </c>
      <c r="BB776" s="26">
        <f t="shared" si="189"/>
        <v>20</v>
      </c>
      <c r="BC776" s="19" t="s">
        <v>2525</v>
      </c>
      <c r="BD776" s="20" t="s">
        <v>343</v>
      </c>
      <c r="BF776" s="5"/>
      <c r="BG776" s="27">
        <v>53551106</v>
      </c>
      <c r="BH776" s="27"/>
      <c r="BI776" s="27">
        <v>98137101</v>
      </c>
      <c r="BK776" s="11" t="str">
        <f t="shared" si="190"/>
        <v>CADRE</v>
      </c>
      <c r="BL776" s="11"/>
    </row>
    <row r="777" spans="1:64" x14ac:dyDescent="0.25">
      <c r="A777" s="3" t="s">
        <v>74</v>
      </c>
      <c r="B777" s="4">
        <v>778</v>
      </c>
      <c r="C777" s="3" t="s">
        <v>57</v>
      </c>
      <c r="D777" s="3" t="s">
        <v>7336</v>
      </c>
      <c r="E777" s="3" t="s">
        <v>7222</v>
      </c>
      <c r="F777" s="3"/>
      <c r="G777" s="3"/>
      <c r="H777" s="74"/>
      <c r="I777" s="3" t="s">
        <v>515</v>
      </c>
      <c r="J777" s="3" t="s">
        <v>228</v>
      </c>
      <c r="K777" s="3" t="s">
        <v>123</v>
      </c>
      <c r="L777" s="3" t="s">
        <v>77</v>
      </c>
      <c r="M777" s="3" t="s">
        <v>1223</v>
      </c>
      <c r="N777" s="5">
        <v>44567</v>
      </c>
      <c r="P777" s="3">
        <f t="shared" ca="1" si="187"/>
        <v>-625</v>
      </c>
      <c r="Q777" s="5">
        <v>44942</v>
      </c>
      <c r="R777" s="3" t="s">
        <v>1601</v>
      </c>
      <c r="S777" s="3"/>
      <c r="T777" s="6" t="s">
        <v>131</v>
      </c>
      <c r="U777" s="3" t="str">
        <f t="shared" si="178"/>
        <v>Contractuel</v>
      </c>
      <c r="V777" s="5">
        <v>44927</v>
      </c>
      <c r="W777" s="5">
        <v>44957</v>
      </c>
      <c r="X777" s="5"/>
      <c r="Y777" s="5"/>
      <c r="Z777" s="5">
        <v>44567</v>
      </c>
      <c r="AA777" s="3">
        <f t="shared" si="179"/>
        <v>1</v>
      </c>
      <c r="AB777" s="3">
        <f t="shared" si="180"/>
        <v>2022</v>
      </c>
      <c r="AC777" s="3">
        <f t="shared" si="181"/>
        <v>2026</v>
      </c>
      <c r="AD777" s="7">
        <f t="shared" ca="1" si="182"/>
        <v>2.7805555555555554</v>
      </c>
      <c r="AE777" s="7" t="str">
        <f t="shared" ca="1" si="188"/>
        <v>&lt; 3</v>
      </c>
      <c r="AF777" s="5">
        <v>37666</v>
      </c>
      <c r="AG777" s="8">
        <f t="shared" ca="1" si="183"/>
        <v>21.687671232876713</v>
      </c>
      <c r="AH777" s="7" t="str">
        <f t="shared" ca="1" si="184"/>
        <v>&lt; 25</v>
      </c>
      <c r="AI777" s="9">
        <v>17462615</v>
      </c>
      <c r="AJ777" s="37" t="s">
        <v>179</v>
      </c>
      <c r="AK777" s="9" t="s">
        <v>2526</v>
      </c>
      <c r="AL777" s="5">
        <v>44308</v>
      </c>
      <c r="AM777" s="3" t="s">
        <v>64</v>
      </c>
      <c r="AN777" s="3" t="s">
        <v>94</v>
      </c>
      <c r="AQ777" s="11">
        <v>3</v>
      </c>
      <c r="AR777" s="11">
        <v>1</v>
      </c>
      <c r="AS777" s="12">
        <f t="shared" si="185"/>
        <v>44932.25</v>
      </c>
      <c r="AT777" s="11" t="s">
        <v>135</v>
      </c>
      <c r="AU777" s="9">
        <v>3.3069999999999999</v>
      </c>
      <c r="AV777" s="14" t="s">
        <v>195</v>
      </c>
      <c r="AW777" s="15" t="s">
        <v>169</v>
      </c>
      <c r="AX777" s="16" t="s">
        <v>2527</v>
      </c>
      <c r="AY777" s="14" t="s">
        <v>1280</v>
      </c>
      <c r="AZ777" s="11" t="s">
        <v>171</v>
      </c>
      <c r="BA777" s="17" t="str">
        <f t="shared" si="186"/>
        <v>17001000000309936722</v>
      </c>
      <c r="BB777" s="26">
        <f t="shared" si="189"/>
        <v>20</v>
      </c>
      <c r="BC777" s="19" t="s">
        <v>2528</v>
      </c>
      <c r="BD777" s="20" t="s">
        <v>277</v>
      </c>
      <c r="BF777" s="5"/>
      <c r="BG777" s="27">
        <v>50679662</v>
      </c>
      <c r="BH777" s="27"/>
      <c r="BI777" s="27"/>
      <c r="BJ777" t="s">
        <v>2409</v>
      </c>
      <c r="BK777" s="11" t="str">
        <f t="shared" si="190"/>
        <v>B-</v>
      </c>
      <c r="BL777" s="11"/>
    </row>
    <row r="778" spans="1:64" x14ac:dyDescent="0.25">
      <c r="A778" s="3" t="s">
        <v>74</v>
      </c>
      <c r="B778" s="4">
        <v>779</v>
      </c>
      <c r="C778" s="3" t="s">
        <v>57</v>
      </c>
      <c r="D778" s="3" t="s">
        <v>7882</v>
      </c>
      <c r="E778" s="3" t="s">
        <v>7464</v>
      </c>
      <c r="F778" s="3"/>
      <c r="G778" s="3"/>
      <c r="H778" s="74"/>
      <c r="I778" s="3" t="s">
        <v>2529</v>
      </c>
      <c r="J778" s="3"/>
      <c r="K778" s="3" t="s">
        <v>123</v>
      </c>
      <c r="L778" s="3" t="s">
        <v>77</v>
      </c>
      <c r="M778" s="3" t="s">
        <v>132</v>
      </c>
      <c r="N778" s="5">
        <v>44571</v>
      </c>
      <c r="P778" s="3">
        <f t="shared" ca="1" si="187"/>
        <v>-444</v>
      </c>
      <c r="Q778" s="5">
        <v>45112</v>
      </c>
      <c r="R778" s="3" t="s">
        <v>124</v>
      </c>
      <c r="S778" s="3"/>
      <c r="T778" s="6" t="s">
        <v>131</v>
      </c>
      <c r="U778" s="3" t="str">
        <f t="shared" si="178"/>
        <v>Contractuel</v>
      </c>
      <c r="V778" s="5">
        <v>44986</v>
      </c>
      <c r="W778" s="5">
        <v>45138</v>
      </c>
      <c r="X778" s="5"/>
      <c r="Y778" s="5"/>
      <c r="Z778" s="5">
        <v>44571</v>
      </c>
      <c r="AA778" s="3">
        <f t="shared" si="179"/>
        <v>1</v>
      </c>
      <c r="AB778" s="3">
        <f t="shared" si="180"/>
        <v>2022</v>
      </c>
      <c r="AC778" s="3">
        <f t="shared" si="181"/>
        <v>2026</v>
      </c>
      <c r="AD778" s="7">
        <f t="shared" ca="1" si="182"/>
        <v>2.7694444444444444</v>
      </c>
      <c r="AE778" s="7" t="str">
        <f t="shared" ca="1" si="188"/>
        <v>&lt; 3</v>
      </c>
      <c r="AF778" s="5">
        <v>35666</v>
      </c>
      <c r="AG778" s="8">
        <f t="shared" ca="1" si="183"/>
        <v>27.167123287671235</v>
      </c>
      <c r="AH778" s="7" t="str">
        <f t="shared" ca="1" si="184"/>
        <v>&gt;25&lt; 35</v>
      </c>
      <c r="AI778" s="9">
        <v>17462595</v>
      </c>
      <c r="AJ778" s="10" t="s">
        <v>79</v>
      </c>
      <c r="AK778" s="9">
        <v>13018093</v>
      </c>
      <c r="AL778" s="5">
        <v>42731</v>
      </c>
      <c r="AM778" s="3" t="s">
        <v>64</v>
      </c>
      <c r="AN778" s="3" t="s">
        <v>94</v>
      </c>
      <c r="AQ778" s="11">
        <v>3</v>
      </c>
      <c r="AR778" s="11">
        <v>2</v>
      </c>
      <c r="AS778" s="12">
        <f t="shared" si="185"/>
        <v>45301.5</v>
      </c>
      <c r="AT778" s="11" t="s">
        <v>135</v>
      </c>
      <c r="AU778" s="9">
        <v>3.3069999999999999</v>
      </c>
      <c r="AV778" s="14" t="s">
        <v>79</v>
      </c>
      <c r="AW778" s="15" t="s">
        <v>1912</v>
      </c>
      <c r="AX778" s="16" t="s">
        <v>2530</v>
      </c>
      <c r="AY778" s="14" t="s">
        <v>612</v>
      </c>
      <c r="AZ778" s="11" t="s">
        <v>128</v>
      </c>
      <c r="BA778" s="17" t="str">
        <f t="shared" si="186"/>
        <v>04401075007595080856</v>
      </c>
      <c r="BB778" s="26">
        <f t="shared" si="189"/>
        <v>20</v>
      </c>
      <c r="BC778" s="19" t="s">
        <v>2531</v>
      </c>
      <c r="BD778" s="20" t="s">
        <v>100</v>
      </c>
      <c r="BF778" s="5"/>
      <c r="BG778" s="27">
        <v>24301656</v>
      </c>
      <c r="BH778" s="27"/>
      <c r="BI778" s="27"/>
      <c r="BJ778" t="s">
        <v>2532</v>
      </c>
      <c r="BK778" s="11" t="str">
        <f t="shared" si="190"/>
        <v>-</v>
      </c>
      <c r="BL778" s="11"/>
    </row>
    <row r="779" spans="1:64" x14ac:dyDescent="0.25">
      <c r="A779" s="3" t="s">
        <v>74</v>
      </c>
      <c r="B779" s="4">
        <v>780</v>
      </c>
      <c r="C779" s="3" t="s">
        <v>57</v>
      </c>
      <c r="D779" s="3" t="s">
        <v>7883</v>
      </c>
      <c r="E779" s="3" t="s">
        <v>7574</v>
      </c>
      <c r="F779" s="3"/>
      <c r="G779" s="3"/>
      <c r="H779" s="74"/>
      <c r="I779" s="3"/>
      <c r="J779" s="3"/>
      <c r="K779" s="3" t="s">
        <v>59</v>
      </c>
      <c r="L779" s="3" t="s">
        <v>77</v>
      </c>
      <c r="M779" s="3" t="s">
        <v>2275</v>
      </c>
      <c r="N779" s="5">
        <v>44571</v>
      </c>
      <c r="P779" s="3" t="str">
        <f t="shared" ca="1" si="187"/>
        <v/>
      </c>
      <c r="Q779" s="5">
        <v>44656</v>
      </c>
      <c r="R779" s="3" t="s">
        <v>78</v>
      </c>
      <c r="S779" s="3"/>
      <c r="T779" s="6" t="s">
        <v>61</v>
      </c>
      <c r="U779" s="3" t="str">
        <f t="shared" si="178"/>
        <v>Titulaire</v>
      </c>
      <c r="V779" s="5"/>
      <c r="W779" s="5"/>
      <c r="X779" s="5"/>
      <c r="Y779" s="5"/>
      <c r="Z779" s="5">
        <v>44571</v>
      </c>
      <c r="AA779" s="3">
        <f t="shared" si="179"/>
        <v>1</v>
      </c>
      <c r="AB779" s="3">
        <f t="shared" si="180"/>
        <v>2022</v>
      </c>
      <c r="AC779" s="3">
        <f t="shared" si="181"/>
        <v>2026</v>
      </c>
      <c r="AD779" s="7">
        <f t="shared" ca="1" si="182"/>
        <v>2.7694444444444444</v>
      </c>
      <c r="AE779" s="7" t="str">
        <f t="shared" ca="1" si="188"/>
        <v>&lt; 3</v>
      </c>
      <c r="AF779" s="5">
        <v>29292</v>
      </c>
      <c r="AG779" s="8">
        <f t="shared" ca="1" si="183"/>
        <v>44.630136986301373</v>
      </c>
      <c r="AH779" s="7" t="str">
        <f t="shared" ca="1" si="184"/>
        <v>&gt;35&lt; 45</v>
      </c>
      <c r="AI779" s="9">
        <v>12419662</v>
      </c>
      <c r="AJ779" s="10" t="s">
        <v>126</v>
      </c>
      <c r="AK779" s="9" t="s">
        <v>2533</v>
      </c>
      <c r="AL779" s="5">
        <v>44060</v>
      </c>
      <c r="AM779" s="3" t="s">
        <v>64</v>
      </c>
      <c r="AN779" s="3" t="s">
        <v>65</v>
      </c>
      <c r="AO779">
        <v>2</v>
      </c>
      <c r="AQ779" s="11"/>
      <c r="AR779" s="11">
        <v>1</v>
      </c>
      <c r="AS779" s="12">
        <f t="shared" si="185"/>
        <v>44936.25</v>
      </c>
      <c r="AT779" s="11" t="s">
        <v>66</v>
      </c>
      <c r="AU779" s="9"/>
      <c r="AV779" s="14" t="s">
        <v>79</v>
      </c>
      <c r="AW779" s="15" t="s">
        <v>407</v>
      </c>
      <c r="AX779" s="16" t="s">
        <v>2534</v>
      </c>
      <c r="AY779" s="14" t="s">
        <v>1306</v>
      </c>
      <c r="AZ779" s="11" t="s">
        <v>128</v>
      </c>
      <c r="BA779" s="17" t="str">
        <f t="shared" si="186"/>
        <v>04118186002295148788</v>
      </c>
      <c r="BB779" s="26">
        <f t="shared" si="189"/>
        <v>20</v>
      </c>
      <c r="BC779" s="19" t="s">
        <v>2535</v>
      </c>
      <c r="BD779" s="20" t="s">
        <v>484</v>
      </c>
      <c r="BF779" s="5"/>
      <c r="BG779" s="27">
        <v>23115273</v>
      </c>
      <c r="BH779" s="27"/>
      <c r="BI779" s="27">
        <v>98137105</v>
      </c>
      <c r="BK779" s="11" t="str">
        <f t="shared" si="190"/>
        <v>CADRE</v>
      </c>
      <c r="BL779" s="11"/>
    </row>
    <row r="780" spans="1:64" x14ac:dyDescent="0.25">
      <c r="A780" s="3" t="s">
        <v>56</v>
      </c>
      <c r="B780" s="4">
        <v>781</v>
      </c>
      <c r="C780" s="3" t="s">
        <v>140</v>
      </c>
      <c r="D780" s="3" t="s">
        <v>7469</v>
      </c>
      <c r="E780" s="3" t="s">
        <v>7212</v>
      </c>
      <c r="F780" s="3"/>
      <c r="G780" s="3"/>
      <c r="H780" s="74"/>
      <c r="I780" s="3" t="s">
        <v>227</v>
      </c>
      <c r="J780" s="3" t="s">
        <v>228</v>
      </c>
      <c r="K780" s="3" t="s">
        <v>123</v>
      </c>
      <c r="L780" s="3" t="s">
        <v>77</v>
      </c>
      <c r="M780" s="3" t="s">
        <v>158</v>
      </c>
      <c r="N780" s="5">
        <v>44573</v>
      </c>
      <c r="P780" s="3">
        <f t="shared" ca="1" si="187"/>
        <v>-47</v>
      </c>
      <c r="Q780" s="5"/>
      <c r="R780" s="3"/>
      <c r="S780" s="3"/>
      <c r="T780" s="6" t="s">
        <v>131</v>
      </c>
      <c r="U780" s="3" t="str">
        <f t="shared" si="178"/>
        <v>Contractuel</v>
      </c>
      <c r="V780" s="5">
        <v>45444</v>
      </c>
      <c r="W780" s="5">
        <v>45535</v>
      </c>
      <c r="X780" s="5"/>
      <c r="Y780" s="5"/>
      <c r="Z780" s="5">
        <v>44573</v>
      </c>
      <c r="AA780" s="3">
        <f t="shared" si="179"/>
        <v>1</v>
      </c>
      <c r="AB780" s="3">
        <f t="shared" si="180"/>
        <v>2022</v>
      </c>
      <c r="AC780" s="3">
        <f t="shared" si="181"/>
        <v>2026</v>
      </c>
      <c r="AD780" s="7">
        <f t="shared" ca="1" si="182"/>
        <v>2.7638888888888888</v>
      </c>
      <c r="AE780" s="7" t="str">
        <f t="shared" ca="1" si="188"/>
        <v>&lt; 3</v>
      </c>
      <c r="AF780" s="5">
        <v>32206</v>
      </c>
      <c r="AG780" s="8">
        <f t="shared" ca="1" si="183"/>
        <v>36.646575342465752</v>
      </c>
      <c r="AH780" s="7" t="str">
        <f t="shared" ca="1" si="184"/>
        <v>&gt;35&lt; 45</v>
      </c>
      <c r="AI780" s="9">
        <v>16363716</v>
      </c>
      <c r="AJ780" s="10" t="s">
        <v>141</v>
      </c>
      <c r="AK780" s="9" t="s">
        <v>2536</v>
      </c>
      <c r="AL780" s="5">
        <v>39902</v>
      </c>
      <c r="AM780" s="3" t="s">
        <v>93</v>
      </c>
      <c r="AN780" s="3" t="s">
        <v>65</v>
      </c>
      <c r="AO780">
        <v>2</v>
      </c>
      <c r="AQ780">
        <v>3</v>
      </c>
      <c r="AR780" s="67">
        <v>3</v>
      </c>
      <c r="AS780" s="12">
        <f t="shared" si="185"/>
        <v>45668.75</v>
      </c>
      <c r="AT780" s="11" t="s">
        <v>135</v>
      </c>
      <c r="AU780" s="9">
        <v>3.3069999999999999</v>
      </c>
      <c r="AV780" s="14" t="s">
        <v>62</v>
      </c>
      <c r="AW780" s="15" t="s">
        <v>1946</v>
      </c>
      <c r="AX780" s="16" t="s">
        <v>2537</v>
      </c>
      <c r="AY780" s="14" t="s">
        <v>1738</v>
      </c>
      <c r="AZ780" s="11" t="s">
        <v>85</v>
      </c>
      <c r="BA780" s="17" t="str">
        <f t="shared" si="186"/>
        <v>01029071111017422376</v>
      </c>
      <c r="BB780" s="26">
        <f t="shared" si="189"/>
        <v>20</v>
      </c>
      <c r="BC780" s="19" t="s">
        <v>2538</v>
      </c>
      <c r="BD780" s="20" t="s">
        <v>1331</v>
      </c>
      <c r="BF780" s="5"/>
      <c r="BG780" s="27">
        <v>22867852</v>
      </c>
      <c r="BH780" s="27">
        <v>97839532</v>
      </c>
      <c r="BI780" s="27"/>
      <c r="BJ780" t="s">
        <v>951</v>
      </c>
      <c r="BK780" s="11" t="str">
        <f t="shared" si="190"/>
        <v>B-</v>
      </c>
      <c r="BL780" s="11" t="s">
        <v>473</v>
      </c>
    </row>
    <row r="781" spans="1:64" x14ac:dyDescent="0.25">
      <c r="A781" s="3" t="s">
        <v>74</v>
      </c>
      <c r="B781" s="4">
        <v>782</v>
      </c>
      <c r="C781" s="3" t="s">
        <v>57</v>
      </c>
      <c r="D781" s="3" t="s">
        <v>7884</v>
      </c>
      <c r="E781" s="3" t="s">
        <v>7885</v>
      </c>
      <c r="F781" s="3"/>
      <c r="G781" s="3"/>
      <c r="H781" s="74"/>
      <c r="I781" s="3"/>
      <c r="J781" s="3"/>
      <c r="K781" s="3" t="s">
        <v>123</v>
      </c>
      <c r="L781" s="3" t="s">
        <v>77</v>
      </c>
      <c r="M781" s="3" t="s">
        <v>852</v>
      </c>
      <c r="N781" s="5">
        <v>44572</v>
      </c>
      <c r="P781" s="3">
        <f t="shared" ca="1" si="187"/>
        <v>-962</v>
      </c>
      <c r="Q781" s="5">
        <v>44576</v>
      </c>
      <c r="R781" s="3" t="s">
        <v>133</v>
      </c>
      <c r="S781" s="3"/>
      <c r="T781" s="6" t="s">
        <v>131</v>
      </c>
      <c r="U781" s="3" t="str">
        <f t="shared" si="178"/>
        <v>Contractuel</v>
      </c>
      <c r="V781" s="5">
        <v>44572</v>
      </c>
      <c r="W781" s="5">
        <v>44620</v>
      </c>
      <c r="X781" s="5"/>
      <c r="Y781" s="5"/>
      <c r="Z781" s="5">
        <v>44572</v>
      </c>
      <c r="AA781" s="3">
        <f t="shared" si="179"/>
        <v>1</v>
      </c>
      <c r="AB781" s="3">
        <f t="shared" si="180"/>
        <v>2022</v>
      </c>
      <c r="AC781" s="3">
        <f t="shared" si="181"/>
        <v>2026</v>
      </c>
      <c r="AD781" s="7">
        <f t="shared" ca="1" si="182"/>
        <v>2.7666666666666666</v>
      </c>
      <c r="AE781" s="7" t="str">
        <f t="shared" ca="1" si="188"/>
        <v>&lt; 3</v>
      </c>
      <c r="AF781" s="5">
        <v>34327</v>
      </c>
      <c r="AG781" s="8">
        <f t="shared" ca="1" si="183"/>
        <v>30.835616438356166</v>
      </c>
      <c r="AH781" s="7" t="str">
        <f t="shared" ca="1" si="184"/>
        <v>&gt;25&lt; 35</v>
      </c>
      <c r="AI781" s="9"/>
      <c r="AJ781" s="10"/>
      <c r="AK781" s="9" t="s">
        <v>2539</v>
      </c>
      <c r="AL781" s="5">
        <v>44494</v>
      </c>
      <c r="AM781" s="3" t="s">
        <v>64</v>
      </c>
      <c r="AN781" s="3" t="s">
        <v>94</v>
      </c>
      <c r="AQ781" s="11">
        <v>3</v>
      </c>
      <c r="AR781" s="11">
        <v>1</v>
      </c>
      <c r="AS781" s="12">
        <f t="shared" si="185"/>
        <v>44937.25</v>
      </c>
      <c r="AT781" s="11" t="s">
        <v>135</v>
      </c>
      <c r="AU781" s="9">
        <v>3.1930000000000001</v>
      </c>
      <c r="AV781" s="14"/>
      <c r="AW781" s="15"/>
      <c r="AX781" s="16"/>
      <c r="AY781" s="14"/>
      <c r="AZ781" s="11"/>
      <c r="BA781" s="17" t="str">
        <f t="shared" si="186"/>
        <v/>
      </c>
      <c r="BB781" s="26">
        <f t="shared" si="189"/>
        <v>0</v>
      </c>
      <c r="BC781" s="19" t="s">
        <v>2540</v>
      </c>
      <c r="BD781" s="20" t="s">
        <v>1677</v>
      </c>
      <c r="BF781" s="5"/>
      <c r="BG781" s="27">
        <v>52089777</v>
      </c>
      <c r="BH781" s="27">
        <v>52061031</v>
      </c>
      <c r="BI781" s="27"/>
      <c r="BJ781" t="s">
        <v>263</v>
      </c>
      <c r="BK781" s="11" t="str">
        <f t="shared" si="190"/>
        <v>-</v>
      </c>
      <c r="BL781" s="11"/>
    </row>
    <row r="782" spans="1:64" x14ac:dyDescent="0.25">
      <c r="A782" s="3" t="s">
        <v>56</v>
      </c>
      <c r="B782" s="4">
        <v>783</v>
      </c>
      <c r="C782" s="3" t="s">
        <v>87</v>
      </c>
      <c r="D782" s="3" t="s">
        <v>7192</v>
      </c>
      <c r="E782" s="3" t="s">
        <v>7285</v>
      </c>
      <c r="F782" s="3"/>
      <c r="G782" s="3"/>
      <c r="H782" s="74"/>
      <c r="I782" s="3" t="s">
        <v>487</v>
      </c>
      <c r="J782" s="3" t="s">
        <v>228</v>
      </c>
      <c r="K782" s="3" t="s">
        <v>123</v>
      </c>
      <c r="L782" s="3" t="s">
        <v>77</v>
      </c>
      <c r="M782" s="3" t="s">
        <v>158</v>
      </c>
      <c r="N782" s="5">
        <v>44572</v>
      </c>
      <c r="P782" s="3">
        <f t="shared" ca="1" si="187"/>
        <v>-47</v>
      </c>
      <c r="Q782" s="5"/>
      <c r="R782" s="3"/>
      <c r="S782" s="3"/>
      <c r="T782" s="6" t="s">
        <v>131</v>
      </c>
      <c r="U782" s="3" t="str">
        <f t="shared" si="178"/>
        <v>Contractuel</v>
      </c>
      <c r="V782" s="5">
        <v>45444</v>
      </c>
      <c r="W782" s="5">
        <v>45535</v>
      </c>
      <c r="X782" s="5"/>
      <c r="Y782" s="5"/>
      <c r="Z782" s="5">
        <v>44572</v>
      </c>
      <c r="AA782" s="3">
        <f t="shared" si="179"/>
        <v>1</v>
      </c>
      <c r="AB782" s="3">
        <f t="shared" si="180"/>
        <v>2022</v>
      </c>
      <c r="AC782" s="3">
        <f t="shared" si="181"/>
        <v>2026</v>
      </c>
      <c r="AD782" s="7">
        <f t="shared" ca="1" si="182"/>
        <v>2.7666666666666666</v>
      </c>
      <c r="AE782" s="7" t="str">
        <f t="shared" ca="1" si="188"/>
        <v>&lt; 3</v>
      </c>
      <c r="AF782" s="5">
        <v>32761</v>
      </c>
      <c r="AG782" s="8">
        <f t="shared" ca="1" si="183"/>
        <v>35.126027397260273</v>
      </c>
      <c r="AH782" s="7" t="str">
        <f t="shared" ca="1" si="184"/>
        <v>&gt;35&lt; 45</v>
      </c>
      <c r="AI782" s="9">
        <v>16099641</v>
      </c>
      <c r="AJ782" s="10" t="s">
        <v>141</v>
      </c>
      <c r="AK782" s="9" t="s">
        <v>2541</v>
      </c>
      <c r="AL782" s="5">
        <v>43007</v>
      </c>
      <c r="AM782" s="3" t="s">
        <v>93</v>
      </c>
      <c r="AN782" s="3" t="s">
        <v>94</v>
      </c>
      <c r="AQ782">
        <v>3</v>
      </c>
      <c r="AR782" s="67">
        <v>3</v>
      </c>
      <c r="AS782" s="12">
        <f t="shared" si="185"/>
        <v>45667.75</v>
      </c>
      <c r="AT782" s="11" t="s">
        <v>135</v>
      </c>
      <c r="AU782" s="9">
        <v>3.3069999999999999</v>
      </c>
      <c r="AV782" s="14" t="s">
        <v>195</v>
      </c>
      <c r="AW782" s="15" t="s">
        <v>169</v>
      </c>
      <c r="AX782" s="16" t="s">
        <v>2542</v>
      </c>
      <c r="AY782" s="14" t="s">
        <v>598</v>
      </c>
      <c r="AZ782" s="11" t="s">
        <v>171</v>
      </c>
      <c r="BA782" s="17" t="str">
        <f t="shared" si="186"/>
        <v>17001000000309928380</v>
      </c>
      <c r="BB782" s="26">
        <f t="shared" si="189"/>
        <v>20</v>
      </c>
      <c r="BC782" s="19" t="s">
        <v>2543</v>
      </c>
      <c r="BD782" s="20" t="s">
        <v>100</v>
      </c>
      <c r="BF782" s="5">
        <v>45151</v>
      </c>
      <c r="BG782" s="27">
        <v>26464788</v>
      </c>
      <c r="BH782" s="27">
        <v>26487315</v>
      </c>
      <c r="BI782" s="27"/>
      <c r="BJ782" t="s">
        <v>755</v>
      </c>
      <c r="BK782" s="11" t="str">
        <f t="shared" si="190"/>
        <v>B-</v>
      </c>
      <c r="BL782" s="11" t="s">
        <v>473</v>
      </c>
    </row>
    <row r="783" spans="1:64" x14ac:dyDescent="0.25">
      <c r="A783" s="3" t="s">
        <v>56</v>
      </c>
      <c r="B783" s="4">
        <v>784</v>
      </c>
      <c r="C783" s="3" t="s">
        <v>57</v>
      </c>
      <c r="D783" s="3" t="s">
        <v>7860</v>
      </c>
      <c r="E783" s="3" t="s">
        <v>7886</v>
      </c>
      <c r="F783" s="3"/>
      <c r="G783" s="3"/>
      <c r="H783" s="74"/>
      <c r="I783" s="76" t="s">
        <v>2544</v>
      </c>
      <c r="J783" s="3" t="s">
        <v>228</v>
      </c>
      <c r="K783" s="3" t="s">
        <v>123</v>
      </c>
      <c r="L783" s="3" t="s">
        <v>77</v>
      </c>
      <c r="M783" s="3" t="s">
        <v>1223</v>
      </c>
      <c r="N783" s="5">
        <v>44580</v>
      </c>
      <c r="P783" s="3">
        <f t="shared" ca="1" si="187"/>
        <v>-47</v>
      </c>
      <c r="Q783" s="5"/>
      <c r="R783" s="3"/>
      <c r="S783" s="3"/>
      <c r="T783" s="6" t="s">
        <v>131</v>
      </c>
      <c r="U783" s="3" t="str">
        <f t="shared" si="178"/>
        <v>Contractuel</v>
      </c>
      <c r="V783" s="5">
        <v>45505</v>
      </c>
      <c r="W783" s="5">
        <f>VLOOKUP(B783,[1]base!$A:$V,22,0)</f>
        <v>45535</v>
      </c>
      <c r="X783" s="5"/>
      <c r="Y783" s="5"/>
      <c r="Z783" s="5">
        <v>44580</v>
      </c>
      <c r="AA783" s="3">
        <f t="shared" si="179"/>
        <v>1</v>
      </c>
      <c r="AB783" s="3">
        <f t="shared" si="180"/>
        <v>2022</v>
      </c>
      <c r="AC783" s="3">
        <f t="shared" si="181"/>
        <v>2026</v>
      </c>
      <c r="AD783" s="7">
        <f t="shared" ca="1" si="182"/>
        <v>2.7444444444444445</v>
      </c>
      <c r="AE783" s="7" t="str">
        <f t="shared" ca="1" si="188"/>
        <v>&lt; 3</v>
      </c>
      <c r="AF783" s="5">
        <v>29092</v>
      </c>
      <c r="AG783" s="8">
        <f t="shared" ca="1" si="183"/>
        <v>45.178082191780824</v>
      </c>
      <c r="AH783" s="7" t="str">
        <f t="shared" ca="1" si="184"/>
        <v>&gt;45&lt; 55</v>
      </c>
      <c r="AI783" s="9">
        <v>12516284</v>
      </c>
      <c r="AJ783" s="10" t="s">
        <v>67</v>
      </c>
      <c r="AK783" s="9" t="s">
        <v>2545</v>
      </c>
      <c r="AL783" s="5">
        <v>36901</v>
      </c>
      <c r="AM783" s="3" t="s">
        <v>64</v>
      </c>
      <c r="AN783" s="3" t="s">
        <v>94</v>
      </c>
      <c r="AO783">
        <v>2</v>
      </c>
      <c r="AQ783">
        <v>3</v>
      </c>
      <c r="AR783" s="11">
        <v>3</v>
      </c>
      <c r="AS783" s="12">
        <f t="shared" si="185"/>
        <v>45675.75</v>
      </c>
      <c r="AT783" s="11" t="s">
        <v>135</v>
      </c>
      <c r="AU783" s="9">
        <v>3.3159999999999998</v>
      </c>
      <c r="AV783" s="14" t="s">
        <v>195</v>
      </c>
      <c r="AW783" s="15" t="s">
        <v>169</v>
      </c>
      <c r="AX783" s="16" t="s">
        <v>2546</v>
      </c>
      <c r="AY783" s="14" t="s">
        <v>91</v>
      </c>
      <c r="AZ783" s="11" t="s">
        <v>171</v>
      </c>
      <c r="BA783" s="17" t="str">
        <f t="shared" si="186"/>
        <v>17001000000310318805</v>
      </c>
      <c r="BB783" s="26">
        <f t="shared" si="189"/>
        <v>20</v>
      </c>
      <c r="BC783" s="19" t="s">
        <v>2547</v>
      </c>
      <c r="BD783" s="20" t="s">
        <v>100</v>
      </c>
      <c r="BF783" s="5"/>
      <c r="BG783" s="27">
        <v>22647689</v>
      </c>
      <c r="BH783" s="27">
        <v>22825406</v>
      </c>
      <c r="BI783" s="27"/>
      <c r="BJ783" t="s">
        <v>2429</v>
      </c>
      <c r="BK783" s="11" t="str">
        <f t="shared" si="190"/>
        <v>B-</v>
      </c>
      <c r="BL783" s="11" t="s">
        <v>245</v>
      </c>
    </row>
    <row r="784" spans="1:64" x14ac:dyDescent="0.25">
      <c r="A784" s="3" t="s">
        <v>74</v>
      </c>
      <c r="B784" s="4">
        <v>785</v>
      </c>
      <c r="C784" s="3" t="s">
        <v>140</v>
      </c>
      <c r="D784" s="3" t="s">
        <v>7887</v>
      </c>
      <c r="E784" s="3" t="s">
        <v>7741</v>
      </c>
      <c r="F784" s="3"/>
      <c r="G784" s="3"/>
      <c r="H784" s="74"/>
      <c r="I784" s="3" t="s">
        <v>487</v>
      </c>
      <c r="J784" s="3" t="s">
        <v>228</v>
      </c>
      <c r="K784" s="3" t="s">
        <v>123</v>
      </c>
      <c r="L784" s="3" t="s">
        <v>77</v>
      </c>
      <c r="M784" s="3" t="s">
        <v>158</v>
      </c>
      <c r="N784" s="5">
        <v>44575</v>
      </c>
      <c r="P784" s="3">
        <f t="shared" ca="1" si="187"/>
        <v>-597</v>
      </c>
      <c r="Q784" s="5">
        <v>44958</v>
      </c>
      <c r="R784" s="3" t="s">
        <v>1235</v>
      </c>
      <c r="S784" s="3"/>
      <c r="T784" s="6" t="s">
        <v>131</v>
      </c>
      <c r="U784" s="3" t="str">
        <f t="shared" si="178"/>
        <v>Contractuel</v>
      </c>
      <c r="V784" s="5">
        <v>44927</v>
      </c>
      <c r="W784" s="5">
        <v>44985</v>
      </c>
      <c r="X784" s="5"/>
      <c r="Y784" s="5"/>
      <c r="Z784" s="5">
        <v>44575</v>
      </c>
      <c r="AA784" s="3">
        <f t="shared" si="179"/>
        <v>1</v>
      </c>
      <c r="AB784" s="3">
        <f t="shared" si="180"/>
        <v>2022</v>
      </c>
      <c r="AC784" s="3">
        <f t="shared" si="181"/>
        <v>2026</v>
      </c>
      <c r="AD784" s="7">
        <f t="shared" ca="1" si="182"/>
        <v>2.7583333333333333</v>
      </c>
      <c r="AE784" s="7" t="str">
        <f t="shared" ca="1" si="188"/>
        <v>&lt; 3</v>
      </c>
      <c r="AF784" s="5">
        <v>27487</v>
      </c>
      <c r="AG784" s="8">
        <f t="shared" ca="1" si="183"/>
        <v>49.575342465753423</v>
      </c>
      <c r="AH784" s="7" t="str">
        <f t="shared" ca="1" si="184"/>
        <v>&gt;45&lt; 55</v>
      </c>
      <c r="AI784" s="9">
        <v>12140900</v>
      </c>
      <c r="AJ784" s="10" t="s">
        <v>62</v>
      </c>
      <c r="AK784" s="9" t="s">
        <v>2548</v>
      </c>
      <c r="AL784" s="5">
        <v>43475</v>
      </c>
      <c r="AM784" s="3" t="s">
        <v>93</v>
      </c>
      <c r="AN784" s="3" t="s">
        <v>65</v>
      </c>
      <c r="AO784">
        <v>2</v>
      </c>
      <c r="AQ784" s="11">
        <v>3</v>
      </c>
      <c r="AR784" s="11">
        <v>2</v>
      </c>
      <c r="AS784" s="12">
        <f t="shared" si="185"/>
        <v>45305.5</v>
      </c>
      <c r="AT784" s="11" t="s">
        <v>135</v>
      </c>
      <c r="AU784" s="9">
        <v>3.3069999999999999</v>
      </c>
      <c r="AV784" s="14" t="s">
        <v>67</v>
      </c>
      <c r="AW784" s="15" t="s">
        <v>2549</v>
      </c>
      <c r="AX784" s="16" t="s">
        <v>2550</v>
      </c>
      <c r="AY784" s="14" t="s">
        <v>231</v>
      </c>
      <c r="AZ784" s="11" t="s">
        <v>71</v>
      </c>
      <c r="BA784" s="17" t="str">
        <f t="shared" si="186"/>
        <v>08142031042001312321</v>
      </c>
      <c r="BB784" s="26">
        <f t="shared" si="189"/>
        <v>20</v>
      </c>
      <c r="BC784" s="19" t="s">
        <v>2551</v>
      </c>
      <c r="BD784" s="20" t="s">
        <v>347</v>
      </c>
      <c r="BF784" s="5"/>
      <c r="BG784" s="27">
        <v>90429667</v>
      </c>
      <c r="BH784" s="27">
        <v>93595947</v>
      </c>
      <c r="BI784" s="27"/>
      <c r="BJ784" t="s">
        <v>347</v>
      </c>
      <c r="BK784" s="11" t="str">
        <f t="shared" si="190"/>
        <v>B-</v>
      </c>
      <c r="BL784" s="11"/>
    </row>
    <row r="785" spans="1:64" x14ac:dyDescent="0.25">
      <c r="A785" s="3" t="s">
        <v>74</v>
      </c>
      <c r="B785" s="4">
        <v>786</v>
      </c>
      <c r="C785" s="3" t="s">
        <v>140</v>
      </c>
      <c r="D785" s="3" t="s">
        <v>7887</v>
      </c>
      <c r="E785" s="3" t="s">
        <v>7888</v>
      </c>
      <c r="F785" s="3"/>
      <c r="G785" s="3"/>
      <c r="H785" s="74"/>
      <c r="I785" s="3"/>
      <c r="J785" s="3" t="s">
        <v>228</v>
      </c>
      <c r="K785" s="3" t="s">
        <v>123</v>
      </c>
      <c r="L785" s="3" t="s">
        <v>77</v>
      </c>
      <c r="M785" s="3" t="s">
        <v>158</v>
      </c>
      <c r="N785" s="5">
        <v>44575</v>
      </c>
      <c r="P785" s="3">
        <f t="shared" ca="1" si="187"/>
        <v>-717</v>
      </c>
      <c r="Q785" s="5">
        <v>44820</v>
      </c>
      <c r="R785" s="3" t="s">
        <v>133</v>
      </c>
      <c r="S785" s="3"/>
      <c r="T785" s="6" t="s">
        <v>131</v>
      </c>
      <c r="U785" s="3" t="str">
        <f t="shared" si="178"/>
        <v>Contractuel</v>
      </c>
      <c r="V785" s="5">
        <v>44805</v>
      </c>
      <c r="W785" s="5">
        <v>44865</v>
      </c>
      <c r="X785" s="5"/>
      <c r="Y785" s="5"/>
      <c r="Z785" s="5">
        <v>44575</v>
      </c>
      <c r="AA785" s="3">
        <f t="shared" si="179"/>
        <v>1</v>
      </c>
      <c r="AB785" s="3">
        <f t="shared" si="180"/>
        <v>2022</v>
      </c>
      <c r="AC785" s="3">
        <f t="shared" si="181"/>
        <v>2026</v>
      </c>
      <c r="AD785" s="7">
        <f t="shared" ca="1" si="182"/>
        <v>2.7583333333333333</v>
      </c>
      <c r="AE785" s="7" t="str">
        <f t="shared" ca="1" si="188"/>
        <v>&lt; 3</v>
      </c>
      <c r="AF785" s="5">
        <v>28563</v>
      </c>
      <c r="AG785" s="8">
        <f t="shared" ca="1" si="183"/>
        <v>46.627397260273973</v>
      </c>
      <c r="AH785" s="7" t="str">
        <f t="shared" ca="1" si="184"/>
        <v>&gt;45&lt; 55</v>
      </c>
      <c r="AI785" s="9">
        <v>12151597</v>
      </c>
      <c r="AJ785" s="10" t="s">
        <v>102</v>
      </c>
      <c r="AK785" s="9" t="s">
        <v>2552</v>
      </c>
      <c r="AL785" s="5">
        <v>35180</v>
      </c>
      <c r="AM785" s="3" t="s">
        <v>93</v>
      </c>
      <c r="AN785" s="3" t="s">
        <v>65</v>
      </c>
      <c r="AO785">
        <v>3</v>
      </c>
      <c r="AQ785" s="11">
        <v>3</v>
      </c>
      <c r="AR785" s="11">
        <v>1</v>
      </c>
      <c r="AS785" s="12">
        <f t="shared" si="185"/>
        <v>44940.25</v>
      </c>
      <c r="AT785" s="11" t="s">
        <v>135</v>
      </c>
      <c r="AU785" s="9">
        <v>3.3069999999999999</v>
      </c>
      <c r="AV785" s="14" t="s">
        <v>150</v>
      </c>
      <c r="AW785" s="15" t="s">
        <v>2553</v>
      </c>
      <c r="AX785" s="16" t="s">
        <v>2554</v>
      </c>
      <c r="AY785" s="14" t="s">
        <v>2012</v>
      </c>
      <c r="AZ785" s="11" t="s">
        <v>154</v>
      </c>
      <c r="BA785" s="17" t="str">
        <f t="shared" si="186"/>
        <v>14043043100703316153</v>
      </c>
      <c r="BB785" s="26">
        <f t="shared" si="189"/>
        <v>20</v>
      </c>
      <c r="BC785" s="19" t="s">
        <v>2551</v>
      </c>
      <c r="BD785" s="20" t="s">
        <v>347</v>
      </c>
      <c r="BF785" s="5"/>
      <c r="BG785" s="27">
        <v>25337187</v>
      </c>
      <c r="BH785" s="27">
        <v>25338969</v>
      </c>
      <c r="BI785" s="27"/>
      <c r="BJ785" t="s">
        <v>347</v>
      </c>
      <c r="BK785" s="11" t="str">
        <f t="shared" si="190"/>
        <v>B-</v>
      </c>
      <c r="BL785" s="11"/>
    </row>
    <row r="786" spans="1:64" x14ac:dyDescent="0.25">
      <c r="A786" s="3" t="s">
        <v>74</v>
      </c>
      <c r="B786" s="4">
        <v>787</v>
      </c>
      <c r="C786" s="3" t="s">
        <v>57</v>
      </c>
      <c r="D786" s="3" t="s">
        <v>7414</v>
      </c>
      <c r="E786" s="3" t="s">
        <v>8717</v>
      </c>
      <c r="F786" s="3"/>
      <c r="G786" s="3"/>
      <c r="H786" s="74"/>
      <c r="I786" s="3"/>
      <c r="J786" s="3" t="s">
        <v>228</v>
      </c>
      <c r="K786" s="3" t="s">
        <v>123</v>
      </c>
      <c r="L786" s="3" t="s">
        <v>77</v>
      </c>
      <c r="M786" s="3" t="s">
        <v>158</v>
      </c>
      <c r="N786" s="5">
        <v>44579</v>
      </c>
      <c r="P786" s="3">
        <f t="shared" ca="1" si="187"/>
        <v>-962</v>
      </c>
      <c r="Q786" s="5">
        <v>44609</v>
      </c>
      <c r="R786" s="3" t="s">
        <v>2035</v>
      </c>
      <c r="S786" s="3"/>
      <c r="T786" s="6" t="s">
        <v>131</v>
      </c>
      <c r="U786" s="3" t="str">
        <f t="shared" si="178"/>
        <v>Contractuel</v>
      </c>
      <c r="V786" s="5">
        <v>44579</v>
      </c>
      <c r="W786" s="5">
        <v>44620</v>
      </c>
      <c r="X786" s="5"/>
      <c r="Y786" s="5"/>
      <c r="Z786" s="5">
        <v>44579</v>
      </c>
      <c r="AA786" s="3">
        <f t="shared" si="179"/>
        <v>1</v>
      </c>
      <c r="AB786" s="3">
        <f t="shared" si="180"/>
        <v>2022</v>
      </c>
      <c r="AC786" s="3">
        <f t="shared" si="181"/>
        <v>2026</v>
      </c>
      <c r="AD786" s="7">
        <f t="shared" ca="1" si="182"/>
        <v>2.7472222222222222</v>
      </c>
      <c r="AE786" s="7" t="str">
        <f t="shared" ca="1" si="188"/>
        <v>&lt; 3</v>
      </c>
      <c r="AF786" s="5">
        <v>37493</v>
      </c>
      <c r="AG786" s="8">
        <f t="shared" ca="1" si="183"/>
        <v>22.161643835616438</v>
      </c>
      <c r="AH786" s="7" t="str">
        <f t="shared" ca="1" si="184"/>
        <v>&lt; 25</v>
      </c>
      <c r="AI786" s="9"/>
      <c r="AJ786" s="10"/>
      <c r="AK786" s="9">
        <v>13031413</v>
      </c>
      <c r="AL786" s="5">
        <v>44096</v>
      </c>
      <c r="AM786" s="3" t="s">
        <v>64</v>
      </c>
      <c r="AN786" s="3" t="s">
        <v>94</v>
      </c>
      <c r="AQ786" s="11">
        <v>3</v>
      </c>
      <c r="AR786" s="11">
        <v>1</v>
      </c>
      <c r="AS786" s="12">
        <f t="shared" si="185"/>
        <v>44944.25</v>
      </c>
      <c r="AT786" s="11" t="s">
        <v>135</v>
      </c>
      <c r="AU786" s="9">
        <v>3.1930000000000001</v>
      </c>
      <c r="AV786" s="14" t="s">
        <v>67</v>
      </c>
      <c r="AW786" s="15" t="s">
        <v>1257</v>
      </c>
      <c r="AX786" s="16" t="s">
        <v>2555</v>
      </c>
      <c r="AY786" s="14" t="s">
        <v>70</v>
      </c>
      <c r="AZ786" s="11" t="s">
        <v>71</v>
      </c>
      <c r="BA786" s="17" t="str">
        <f t="shared" si="186"/>
        <v>08134030022001064703</v>
      </c>
      <c r="BB786" s="26">
        <f t="shared" si="189"/>
        <v>20</v>
      </c>
      <c r="BC786" s="19" t="s">
        <v>733</v>
      </c>
      <c r="BD786" s="20" t="s">
        <v>100</v>
      </c>
      <c r="BF786" s="5"/>
      <c r="BG786" s="27">
        <v>20460051</v>
      </c>
      <c r="BH786" s="27">
        <v>21673708</v>
      </c>
      <c r="BI786" s="27"/>
      <c r="BJ786" t="s">
        <v>734</v>
      </c>
      <c r="BK786" s="11" t="str">
        <f t="shared" si="190"/>
        <v>B-</v>
      </c>
      <c r="BL786" s="11"/>
    </row>
    <row r="787" spans="1:64" x14ac:dyDescent="0.25">
      <c r="A787" s="3" t="s">
        <v>74</v>
      </c>
      <c r="B787" s="4">
        <v>788</v>
      </c>
      <c r="C787" s="3" t="s">
        <v>87</v>
      </c>
      <c r="D787" s="3" t="s">
        <v>7826</v>
      </c>
      <c r="E787" s="3" t="s">
        <v>7229</v>
      </c>
      <c r="F787" s="3"/>
      <c r="G787" s="3"/>
      <c r="H787" s="74"/>
      <c r="I787" s="3"/>
      <c r="J787" s="3" t="s">
        <v>228</v>
      </c>
      <c r="K787" s="3" t="s">
        <v>123</v>
      </c>
      <c r="L787" s="3" t="s">
        <v>77</v>
      </c>
      <c r="M787" s="3" t="s">
        <v>158</v>
      </c>
      <c r="N787" s="5">
        <v>44575</v>
      </c>
      <c r="P787" s="3">
        <f t="shared" ca="1" si="187"/>
        <v>-962</v>
      </c>
      <c r="Q787" s="5">
        <v>44618</v>
      </c>
      <c r="R787" s="3" t="s">
        <v>236</v>
      </c>
      <c r="S787" s="3"/>
      <c r="T787" s="6" t="s">
        <v>131</v>
      </c>
      <c r="U787" s="3" t="str">
        <f t="shared" si="178"/>
        <v>Contractuel</v>
      </c>
      <c r="V787" s="5">
        <v>44575</v>
      </c>
      <c r="W787" s="5">
        <v>44620</v>
      </c>
      <c r="X787" s="5"/>
      <c r="Y787" s="5"/>
      <c r="Z787" s="5">
        <v>44575</v>
      </c>
      <c r="AA787" s="3">
        <f t="shared" si="179"/>
        <v>1</v>
      </c>
      <c r="AB787" s="3">
        <f t="shared" si="180"/>
        <v>2022</v>
      </c>
      <c r="AC787" s="3">
        <f t="shared" si="181"/>
        <v>2026</v>
      </c>
      <c r="AD787" s="7">
        <f t="shared" ca="1" si="182"/>
        <v>2.7583333333333333</v>
      </c>
      <c r="AE787" s="7" t="str">
        <f t="shared" ca="1" si="188"/>
        <v>&lt; 3</v>
      </c>
      <c r="AF787" s="5">
        <v>36272</v>
      </c>
      <c r="AG787" s="8">
        <f t="shared" ca="1" si="183"/>
        <v>25.506849315068493</v>
      </c>
      <c r="AH787" s="7" t="str">
        <f t="shared" ca="1" si="184"/>
        <v>&gt;25&lt; 35</v>
      </c>
      <c r="AI787" s="9"/>
      <c r="AJ787" s="10"/>
      <c r="AK787" s="9">
        <v>13021924</v>
      </c>
      <c r="AL787" s="5">
        <v>44414</v>
      </c>
      <c r="AM787" s="3" t="s">
        <v>93</v>
      </c>
      <c r="AN787" s="3" t="s">
        <v>94</v>
      </c>
      <c r="AQ787" s="11">
        <v>3</v>
      </c>
      <c r="AR787" s="11">
        <v>1</v>
      </c>
      <c r="AS787" s="12">
        <f t="shared" si="185"/>
        <v>44940.25</v>
      </c>
      <c r="AT787" s="11" t="s">
        <v>135</v>
      </c>
      <c r="AU787" s="9">
        <v>3.1930000000000001</v>
      </c>
      <c r="AV787" s="14" t="s">
        <v>195</v>
      </c>
      <c r="AW787" s="15" t="s">
        <v>169</v>
      </c>
      <c r="AX787" s="16" t="s">
        <v>2556</v>
      </c>
      <c r="AY787" s="14" t="s">
        <v>471</v>
      </c>
      <c r="AZ787" s="11" t="s">
        <v>171</v>
      </c>
      <c r="BA787" s="17" t="str">
        <f t="shared" si="186"/>
        <v>17001000000301513436</v>
      </c>
      <c r="BB787" s="26">
        <f t="shared" si="189"/>
        <v>20</v>
      </c>
      <c r="BC787" s="19" t="s">
        <v>1664</v>
      </c>
      <c r="BD787" s="20" t="s">
        <v>100</v>
      </c>
      <c r="BF787" s="5"/>
      <c r="BG787" s="27">
        <v>23655096</v>
      </c>
      <c r="BH787" s="27">
        <v>26457717</v>
      </c>
      <c r="BI787" s="27"/>
      <c r="BJ787" t="s">
        <v>647</v>
      </c>
      <c r="BK787" s="11" t="str">
        <f t="shared" si="190"/>
        <v>B-</v>
      </c>
      <c r="BL787" s="11"/>
    </row>
    <row r="788" spans="1:64" x14ac:dyDescent="0.25">
      <c r="A788" s="3" t="s">
        <v>74</v>
      </c>
      <c r="B788" s="4">
        <v>789</v>
      </c>
      <c r="C788" s="3" t="s">
        <v>87</v>
      </c>
      <c r="D788" s="3" t="s">
        <v>7394</v>
      </c>
      <c r="E788" s="3" t="s">
        <v>7889</v>
      </c>
      <c r="F788" s="3"/>
      <c r="G788" s="3"/>
      <c r="H788" s="74"/>
      <c r="I788" s="3"/>
      <c r="J788" s="3"/>
      <c r="K788" s="3" t="s">
        <v>123</v>
      </c>
      <c r="L788" s="3" t="s">
        <v>77</v>
      </c>
      <c r="M788" s="3" t="s">
        <v>158</v>
      </c>
      <c r="N788" s="5">
        <v>44578</v>
      </c>
      <c r="P788" s="3">
        <f t="shared" ca="1" si="187"/>
        <v>-840</v>
      </c>
      <c r="Q788" s="5">
        <v>44718</v>
      </c>
      <c r="R788" s="3" t="s">
        <v>133</v>
      </c>
      <c r="S788" s="3"/>
      <c r="T788" s="6" t="s">
        <v>131</v>
      </c>
      <c r="U788" s="3" t="str">
        <f t="shared" si="178"/>
        <v>Contractuel</v>
      </c>
      <c r="V788" s="5">
        <v>44682</v>
      </c>
      <c r="W788" s="5">
        <v>44742</v>
      </c>
      <c r="X788" s="5"/>
      <c r="Y788" s="5"/>
      <c r="Z788" s="5">
        <v>44578</v>
      </c>
      <c r="AA788" s="3">
        <f t="shared" si="179"/>
        <v>1</v>
      </c>
      <c r="AB788" s="3">
        <f t="shared" si="180"/>
        <v>2022</v>
      </c>
      <c r="AC788" s="3">
        <f t="shared" si="181"/>
        <v>2026</v>
      </c>
      <c r="AD788" s="7">
        <f t="shared" ca="1" si="182"/>
        <v>2.75</v>
      </c>
      <c r="AE788" s="7" t="str">
        <f t="shared" ca="1" si="188"/>
        <v>&lt; 3</v>
      </c>
      <c r="AF788" s="5">
        <v>35818</v>
      </c>
      <c r="AG788" s="8">
        <f t="shared" ca="1" si="183"/>
        <v>26.75068493150685</v>
      </c>
      <c r="AH788" s="7" t="str">
        <f t="shared" ca="1" si="184"/>
        <v>&gt;25&lt; 35</v>
      </c>
      <c r="AI788" s="9">
        <v>17462666</v>
      </c>
      <c r="AJ788" s="10" t="s">
        <v>67</v>
      </c>
      <c r="AK788" s="9">
        <v>14265771</v>
      </c>
      <c r="AL788" s="5">
        <v>42327</v>
      </c>
      <c r="AM788" s="3" t="s">
        <v>93</v>
      </c>
      <c r="AN788" s="3" t="s">
        <v>94</v>
      </c>
      <c r="AQ788" s="11">
        <v>3</v>
      </c>
      <c r="AR788" s="11">
        <v>1</v>
      </c>
      <c r="AS788" s="12">
        <f t="shared" si="185"/>
        <v>44943.25</v>
      </c>
      <c r="AT788" s="11" t="s">
        <v>135</v>
      </c>
      <c r="AU788" s="9">
        <v>3.1930000000000001</v>
      </c>
      <c r="AV788" s="14" t="s">
        <v>126</v>
      </c>
      <c r="AW788" s="15" t="s">
        <v>275</v>
      </c>
      <c r="AX788" s="16" t="s">
        <v>2557</v>
      </c>
      <c r="AY788" s="14" t="s">
        <v>195</v>
      </c>
      <c r="AZ788" s="11" t="s">
        <v>145</v>
      </c>
      <c r="BA788" s="17" t="str">
        <f t="shared" si="186"/>
        <v>07080013810554399217</v>
      </c>
      <c r="BB788" s="26">
        <f t="shared" si="189"/>
        <v>20</v>
      </c>
      <c r="BC788" s="19" t="s">
        <v>2558</v>
      </c>
      <c r="BD788" s="20" t="s">
        <v>395</v>
      </c>
      <c r="BF788" s="5"/>
      <c r="BG788" s="27">
        <v>56792393</v>
      </c>
      <c r="BH788" s="27"/>
      <c r="BI788" s="27"/>
      <c r="BJ788" t="s">
        <v>755</v>
      </c>
      <c r="BK788" s="11" t="str">
        <f t="shared" si="190"/>
        <v>-</v>
      </c>
      <c r="BL788" s="11"/>
    </row>
    <row r="789" spans="1:64" x14ac:dyDescent="0.25">
      <c r="A789" s="3" t="s">
        <v>56</v>
      </c>
      <c r="B789" s="4">
        <v>790</v>
      </c>
      <c r="C789" s="3" t="s">
        <v>87</v>
      </c>
      <c r="D789" s="3" t="s">
        <v>7307</v>
      </c>
      <c r="E789" s="3" t="s">
        <v>7233</v>
      </c>
      <c r="F789" s="3"/>
      <c r="G789" s="3"/>
      <c r="H789" s="74"/>
      <c r="I789" s="3" t="s">
        <v>431</v>
      </c>
      <c r="J789" s="3"/>
      <c r="K789" s="3" t="s">
        <v>76</v>
      </c>
      <c r="L789" s="3" t="s">
        <v>77</v>
      </c>
      <c r="M789" s="3" t="s">
        <v>158</v>
      </c>
      <c r="N789" s="5">
        <v>44578</v>
      </c>
      <c r="P789" s="3">
        <f t="shared" ca="1" si="187"/>
        <v>-47</v>
      </c>
      <c r="Q789" s="5"/>
      <c r="R789" s="3"/>
      <c r="S789" s="3"/>
      <c r="T789" s="6" t="s">
        <v>131</v>
      </c>
      <c r="U789" s="3" t="str">
        <f t="shared" si="178"/>
        <v>Contractuel</v>
      </c>
      <c r="V789" s="5">
        <v>45444</v>
      </c>
      <c r="W789" s="5">
        <v>45535</v>
      </c>
      <c r="X789" s="5"/>
      <c r="Y789" s="5"/>
      <c r="Z789" s="5">
        <v>44578</v>
      </c>
      <c r="AA789" s="3">
        <f t="shared" si="179"/>
        <v>1</v>
      </c>
      <c r="AB789" s="3">
        <f t="shared" si="180"/>
        <v>2022</v>
      </c>
      <c r="AC789" s="3">
        <f t="shared" si="181"/>
        <v>2026</v>
      </c>
      <c r="AD789" s="7">
        <f t="shared" ca="1" si="182"/>
        <v>2.75</v>
      </c>
      <c r="AE789" s="7" t="str">
        <f t="shared" ca="1" si="188"/>
        <v>&lt; 3</v>
      </c>
      <c r="AF789" s="5">
        <v>35671</v>
      </c>
      <c r="AG789" s="8">
        <f t="shared" ca="1" si="183"/>
        <v>27.153424657534245</v>
      </c>
      <c r="AH789" s="7" t="str">
        <f t="shared" ca="1" si="184"/>
        <v>&gt;25&lt; 35</v>
      </c>
      <c r="AI789" s="9">
        <v>17462038</v>
      </c>
      <c r="AJ789" s="10" t="s">
        <v>141</v>
      </c>
      <c r="AK789" s="9">
        <v>14351295</v>
      </c>
      <c r="AL789" s="5">
        <v>42216</v>
      </c>
      <c r="AM789" s="3" t="s">
        <v>93</v>
      </c>
      <c r="AN789" s="3" t="s">
        <v>94</v>
      </c>
      <c r="AQ789">
        <v>3</v>
      </c>
      <c r="AR789" s="67">
        <v>3</v>
      </c>
      <c r="AS789" s="12">
        <f t="shared" si="185"/>
        <v>45673.75</v>
      </c>
      <c r="AT789" s="11" t="s">
        <v>135</v>
      </c>
      <c r="AU789" s="9">
        <v>3.3069999999999999</v>
      </c>
      <c r="AV789" s="14" t="s">
        <v>195</v>
      </c>
      <c r="AW789" s="15" t="s">
        <v>169</v>
      </c>
      <c r="AX789" s="16" t="s">
        <v>2559</v>
      </c>
      <c r="AY789" s="14" t="s">
        <v>1973</v>
      </c>
      <c r="AZ789" s="11" t="s">
        <v>171</v>
      </c>
      <c r="BA789" s="17" t="str">
        <f t="shared" si="186"/>
        <v>17001000000308928795</v>
      </c>
      <c r="BB789" s="26">
        <f t="shared" si="189"/>
        <v>20</v>
      </c>
      <c r="BC789" s="19" t="s">
        <v>2560</v>
      </c>
      <c r="BD789" s="20" t="s">
        <v>300</v>
      </c>
      <c r="BF789" s="5"/>
      <c r="BG789" s="27">
        <v>28474638</v>
      </c>
      <c r="BH789" s="27">
        <v>28257569</v>
      </c>
      <c r="BI789" s="27"/>
      <c r="BJ789" t="s">
        <v>300</v>
      </c>
      <c r="BK789" s="11" t="str">
        <f t="shared" si="190"/>
        <v>-</v>
      </c>
      <c r="BL789" s="11" t="s">
        <v>235</v>
      </c>
    </row>
    <row r="790" spans="1:64" x14ac:dyDescent="0.25">
      <c r="A790" s="3" t="s">
        <v>56</v>
      </c>
      <c r="B790" s="4">
        <v>791</v>
      </c>
      <c r="C790" s="3" t="s">
        <v>57</v>
      </c>
      <c r="D790" s="3" t="s">
        <v>7890</v>
      </c>
      <c r="E790" s="3" t="s">
        <v>7891</v>
      </c>
      <c r="F790" s="3"/>
      <c r="G790" s="3"/>
      <c r="H790" s="74"/>
      <c r="I790" s="3"/>
      <c r="J790" s="3"/>
      <c r="K790" s="3" t="s">
        <v>59</v>
      </c>
      <c r="L790" s="3" t="s">
        <v>77</v>
      </c>
      <c r="M790" s="3" t="s">
        <v>216</v>
      </c>
      <c r="N790" s="5">
        <v>44578</v>
      </c>
      <c r="P790" s="3" t="str">
        <f t="shared" ca="1" si="187"/>
        <v/>
      </c>
      <c r="Q790" s="5"/>
      <c r="R790" s="3"/>
      <c r="S790" s="3"/>
      <c r="T790" s="6" t="s">
        <v>61</v>
      </c>
      <c r="U790" s="3" t="str">
        <f t="shared" si="178"/>
        <v>Titulaire</v>
      </c>
      <c r="V790" s="5"/>
      <c r="W790" s="5"/>
      <c r="X790" s="5"/>
      <c r="Y790" s="5"/>
      <c r="Z790" s="5">
        <v>44578</v>
      </c>
      <c r="AA790" s="3">
        <f t="shared" si="179"/>
        <v>1</v>
      </c>
      <c r="AB790" s="3">
        <f t="shared" si="180"/>
        <v>2022</v>
      </c>
      <c r="AC790" s="3">
        <f t="shared" si="181"/>
        <v>2026</v>
      </c>
      <c r="AD790" s="7">
        <f t="shared" ca="1" si="182"/>
        <v>2.75</v>
      </c>
      <c r="AE790" s="7" t="str">
        <f t="shared" ca="1" si="188"/>
        <v>&lt; 3</v>
      </c>
      <c r="AF790" s="5">
        <v>34829</v>
      </c>
      <c r="AG790" s="8">
        <f t="shared" ca="1" si="183"/>
        <v>29.460273972602739</v>
      </c>
      <c r="AH790" s="7" t="str">
        <f t="shared" ca="1" si="184"/>
        <v>&gt;25&lt; 35</v>
      </c>
      <c r="AI790" s="9">
        <v>17557880</v>
      </c>
      <c r="AJ790" s="10" t="s">
        <v>91</v>
      </c>
      <c r="AK790" s="9" t="s">
        <v>2561</v>
      </c>
      <c r="AL790" s="5">
        <v>43406</v>
      </c>
      <c r="AM790" s="3" t="s">
        <v>64</v>
      </c>
      <c r="AN790" s="3" t="s">
        <v>94</v>
      </c>
      <c r="AQ790">
        <v>15</v>
      </c>
      <c r="AR790" s="67">
        <v>3</v>
      </c>
      <c r="AS790" s="12">
        <f t="shared" si="185"/>
        <v>45673.75</v>
      </c>
      <c r="AT790" s="11" t="s">
        <v>66</v>
      </c>
      <c r="AU790" s="9">
        <v>1300</v>
      </c>
      <c r="AV790" s="14" t="s">
        <v>195</v>
      </c>
      <c r="AW790" s="15" t="s">
        <v>2562</v>
      </c>
      <c r="AX790" s="16" t="s">
        <v>2563</v>
      </c>
      <c r="AY790" s="14" t="s">
        <v>326</v>
      </c>
      <c r="AZ790" s="11" t="s">
        <v>171</v>
      </c>
      <c r="BA790" s="17" t="str">
        <f t="shared" si="186"/>
        <v>17801000000286842755</v>
      </c>
      <c r="BB790" s="26">
        <f t="shared" si="189"/>
        <v>20</v>
      </c>
      <c r="BC790" s="19" t="s">
        <v>2564</v>
      </c>
      <c r="BD790" s="20" t="s">
        <v>2565</v>
      </c>
      <c r="BF790" s="5"/>
      <c r="BG790" s="27">
        <v>20974482</v>
      </c>
      <c r="BH790" s="27"/>
      <c r="BI790" s="27">
        <v>98137810</v>
      </c>
      <c r="BJ790" t="s">
        <v>396</v>
      </c>
      <c r="BK790" s="11" t="str">
        <f t="shared" si="190"/>
        <v>CADRE</v>
      </c>
      <c r="BL790" s="11"/>
    </row>
    <row r="791" spans="1:64" x14ac:dyDescent="0.25">
      <c r="A791" s="3" t="s">
        <v>56</v>
      </c>
      <c r="B791" s="4">
        <v>792</v>
      </c>
      <c r="C791" s="3" t="s">
        <v>140</v>
      </c>
      <c r="D791" s="3" t="s">
        <v>7372</v>
      </c>
      <c r="E791" s="3" t="s">
        <v>7355</v>
      </c>
      <c r="F791" s="3"/>
      <c r="G791" s="3"/>
      <c r="H791" s="74"/>
      <c r="I791" s="3" t="s">
        <v>561</v>
      </c>
      <c r="J791" s="3" t="s">
        <v>157</v>
      </c>
      <c r="K791" s="3" t="s">
        <v>123</v>
      </c>
      <c r="L791" s="3" t="s">
        <v>77</v>
      </c>
      <c r="M791" s="3" t="s">
        <v>158</v>
      </c>
      <c r="N791" s="5">
        <v>44578</v>
      </c>
      <c r="P791" s="3">
        <f t="shared" ca="1" si="187"/>
        <v>-47</v>
      </c>
      <c r="Q791" s="5"/>
      <c r="R791" s="3"/>
      <c r="S791" s="3"/>
      <c r="T791" s="6" t="s">
        <v>131</v>
      </c>
      <c r="U791" s="3" t="str">
        <f t="shared" si="178"/>
        <v>Contractuel</v>
      </c>
      <c r="V791" s="5">
        <v>45444</v>
      </c>
      <c r="W791" s="5">
        <v>45535</v>
      </c>
      <c r="X791" s="5"/>
      <c r="Y791" s="5"/>
      <c r="Z791" s="5">
        <v>44578</v>
      </c>
      <c r="AA791" s="3">
        <f t="shared" si="179"/>
        <v>1</v>
      </c>
      <c r="AB791" s="3">
        <f t="shared" si="180"/>
        <v>2022</v>
      </c>
      <c r="AC791" s="3">
        <f t="shared" si="181"/>
        <v>2026</v>
      </c>
      <c r="AD791" s="7">
        <f t="shared" ca="1" si="182"/>
        <v>2.75</v>
      </c>
      <c r="AE791" s="7" t="str">
        <f t="shared" ca="1" si="188"/>
        <v>&lt; 3</v>
      </c>
      <c r="AF791" s="5">
        <v>29197</v>
      </c>
      <c r="AG791" s="8">
        <f t="shared" ca="1" si="183"/>
        <v>44.890410958904113</v>
      </c>
      <c r="AH791" s="7" t="str">
        <f t="shared" ca="1" si="184"/>
        <v>&gt;35&lt; 45</v>
      </c>
      <c r="AI791" s="9">
        <v>12349568</v>
      </c>
      <c r="AJ791" s="10" t="s">
        <v>62</v>
      </c>
      <c r="AK791" s="9" t="s">
        <v>2566</v>
      </c>
      <c r="AL791" s="5">
        <v>35525</v>
      </c>
      <c r="AM791" s="3" t="s">
        <v>93</v>
      </c>
      <c r="AN791" s="3" t="s">
        <v>65</v>
      </c>
      <c r="AO791">
        <v>2</v>
      </c>
      <c r="AQ791">
        <v>3</v>
      </c>
      <c r="AR791" s="67">
        <v>3</v>
      </c>
      <c r="AS791" s="12">
        <f t="shared" si="185"/>
        <v>45673.75</v>
      </c>
      <c r="AT791" s="11" t="s">
        <v>135</v>
      </c>
      <c r="AU791" s="9">
        <v>3.3069999999999999</v>
      </c>
      <c r="AV791" s="14" t="s">
        <v>79</v>
      </c>
      <c r="AW791" s="15" t="s">
        <v>2061</v>
      </c>
      <c r="AX791" s="16" t="s">
        <v>2567</v>
      </c>
      <c r="AY791" s="14" t="s">
        <v>338</v>
      </c>
      <c r="AZ791" s="11" t="s">
        <v>128</v>
      </c>
      <c r="BA791" s="17" t="str">
        <f t="shared" si="186"/>
        <v>04112089004363298377</v>
      </c>
      <c r="BB791" s="26">
        <f t="shared" si="189"/>
        <v>20</v>
      </c>
      <c r="BC791" s="19" t="s">
        <v>2568</v>
      </c>
      <c r="BD791" s="20" t="s">
        <v>388</v>
      </c>
      <c r="BF791" s="5">
        <v>45041</v>
      </c>
      <c r="BG791" s="27">
        <v>24510234</v>
      </c>
      <c r="BH791" s="27">
        <v>22227351</v>
      </c>
      <c r="BI791" s="27"/>
      <c r="BJ791" t="s">
        <v>1425</v>
      </c>
      <c r="BK791" s="11" t="str">
        <f t="shared" si="190"/>
        <v>A-</v>
      </c>
      <c r="BL791" s="11" t="s">
        <v>235</v>
      </c>
    </row>
    <row r="792" spans="1:64" x14ac:dyDescent="0.25">
      <c r="A792" s="3" t="s">
        <v>74</v>
      </c>
      <c r="B792" s="4">
        <v>793</v>
      </c>
      <c r="C792" s="3" t="s">
        <v>57</v>
      </c>
      <c r="D792" s="3" t="s">
        <v>7581</v>
      </c>
      <c r="E792" s="3" t="s">
        <v>7224</v>
      </c>
      <c r="F792" s="3"/>
      <c r="G792" s="3"/>
      <c r="H792" s="74"/>
      <c r="I792" s="3"/>
      <c r="J792" s="3"/>
      <c r="K792" s="3" t="s">
        <v>76</v>
      </c>
      <c r="L792" s="3" t="s">
        <v>77</v>
      </c>
      <c r="M792" s="3" t="s">
        <v>1223</v>
      </c>
      <c r="N792" s="5">
        <v>44578</v>
      </c>
      <c r="P792" s="3" t="str">
        <f t="shared" ca="1" si="187"/>
        <v/>
      </c>
      <c r="Q792" s="5">
        <v>44938</v>
      </c>
      <c r="R792" s="3" t="s">
        <v>609</v>
      </c>
      <c r="S792" s="3"/>
      <c r="T792" s="6" t="s">
        <v>317</v>
      </c>
      <c r="U792" s="3" t="str">
        <f t="shared" si="178"/>
        <v>Contractuel</v>
      </c>
      <c r="V792" s="5"/>
      <c r="W792" s="5"/>
      <c r="X792" s="5">
        <v>44578</v>
      </c>
      <c r="Y792" s="5">
        <v>44942</v>
      </c>
      <c r="Z792" s="5"/>
      <c r="AA792" s="3">
        <f t="shared" si="179"/>
        <v>1</v>
      </c>
      <c r="AB792" s="3">
        <f t="shared" si="180"/>
        <v>2022</v>
      </c>
      <c r="AC792" s="3">
        <f t="shared" si="181"/>
        <v>2026</v>
      </c>
      <c r="AD792" s="7">
        <f t="shared" ca="1" si="182"/>
        <v>2.75</v>
      </c>
      <c r="AE792" s="7" t="str">
        <f t="shared" ca="1" si="188"/>
        <v>&lt; 3</v>
      </c>
      <c r="AF792" s="5">
        <v>30466</v>
      </c>
      <c r="AG792" s="8">
        <f t="shared" ca="1" si="183"/>
        <v>41.413698630136984</v>
      </c>
      <c r="AH792" s="7" t="str">
        <f t="shared" ca="1" si="184"/>
        <v>&gt;35&lt; 45</v>
      </c>
      <c r="AI792" s="9"/>
      <c r="AJ792" s="10"/>
      <c r="AK792" s="9" t="s">
        <v>2569</v>
      </c>
      <c r="AL792" s="5">
        <v>40267</v>
      </c>
      <c r="AM792" s="3" t="s">
        <v>64</v>
      </c>
      <c r="AN792" s="3" t="s">
        <v>94</v>
      </c>
      <c r="AQ792" s="11">
        <v>3</v>
      </c>
      <c r="AR792" s="11">
        <v>1</v>
      </c>
      <c r="AS792" s="12">
        <f t="shared" si="185"/>
        <v>44943.25</v>
      </c>
      <c r="AT792" s="11" t="s">
        <v>135</v>
      </c>
      <c r="AU792" s="9">
        <v>2.2770000000000001</v>
      </c>
      <c r="AV792" s="14" t="s">
        <v>870</v>
      </c>
      <c r="AW792" s="15" t="s">
        <v>2377</v>
      </c>
      <c r="AX792" s="16" t="s">
        <v>2570</v>
      </c>
      <c r="AY792" s="14" t="s">
        <v>1706</v>
      </c>
      <c r="AZ792" s="11" t="s">
        <v>358</v>
      </c>
      <c r="BA792" s="17" t="str">
        <f t="shared" si="186"/>
        <v>24020074268251110168</v>
      </c>
      <c r="BB792" s="26">
        <f t="shared" si="189"/>
        <v>20</v>
      </c>
      <c r="BC792" s="19" t="s">
        <v>2571</v>
      </c>
      <c r="BD792" s="20" t="s">
        <v>233</v>
      </c>
      <c r="BE792">
        <v>2030</v>
      </c>
      <c r="BF792" s="5"/>
      <c r="BG792" s="27">
        <v>26001052</v>
      </c>
      <c r="BH792" s="27">
        <v>21558332</v>
      </c>
      <c r="BI792" s="27">
        <v>98137119</v>
      </c>
      <c r="BJ792" t="s">
        <v>477</v>
      </c>
      <c r="BK792" s="11" t="str">
        <f t="shared" si="190"/>
        <v>-</v>
      </c>
      <c r="BL792" s="11"/>
    </row>
    <row r="793" spans="1:64" x14ac:dyDescent="0.25">
      <c r="A793" s="3" t="s">
        <v>56</v>
      </c>
      <c r="B793" s="4">
        <v>794</v>
      </c>
      <c r="C793" s="3" t="s">
        <v>57</v>
      </c>
      <c r="D793" s="3" t="s">
        <v>7351</v>
      </c>
      <c r="E793" s="3" t="s">
        <v>7812</v>
      </c>
      <c r="F793" s="3"/>
      <c r="G793" s="3"/>
      <c r="H793" s="74"/>
      <c r="I793" s="43" t="s">
        <v>1465</v>
      </c>
      <c r="J793" s="3"/>
      <c r="K793" s="3" t="s">
        <v>76</v>
      </c>
      <c r="L793" s="3" t="s">
        <v>77</v>
      </c>
      <c r="M793" s="3" t="s">
        <v>1223</v>
      </c>
      <c r="N793" s="5">
        <v>44578</v>
      </c>
      <c r="P793" s="3">
        <f t="shared" ca="1" si="187"/>
        <v>-47</v>
      </c>
      <c r="Q793" s="5"/>
      <c r="R793" s="3"/>
      <c r="S793" s="3"/>
      <c r="T793" s="6" t="s">
        <v>131</v>
      </c>
      <c r="U793" s="3" t="str">
        <f t="shared" si="178"/>
        <v>Contractuel</v>
      </c>
      <c r="V793" s="5">
        <v>45444</v>
      </c>
      <c r="W793" s="5">
        <v>45535</v>
      </c>
      <c r="X793" s="5">
        <v>44578</v>
      </c>
      <c r="Y793" s="5"/>
      <c r="Z793" s="5"/>
      <c r="AA793" s="3">
        <f t="shared" si="179"/>
        <v>1</v>
      </c>
      <c r="AB793" s="3">
        <f t="shared" si="180"/>
        <v>2022</v>
      </c>
      <c r="AC793" s="3">
        <f t="shared" si="181"/>
        <v>2026</v>
      </c>
      <c r="AD793" s="7">
        <f t="shared" ca="1" si="182"/>
        <v>2.75</v>
      </c>
      <c r="AE793" s="7" t="str">
        <f t="shared" ca="1" si="188"/>
        <v>&lt; 3</v>
      </c>
      <c r="AF793" s="5">
        <v>35126</v>
      </c>
      <c r="AG793" s="8">
        <f t="shared" ca="1" si="183"/>
        <v>28.646575342465752</v>
      </c>
      <c r="AH793" s="7" t="str">
        <f t="shared" ca="1" si="184"/>
        <v>&gt;25&lt; 35</v>
      </c>
      <c r="AI793" s="9">
        <v>17659771</v>
      </c>
      <c r="AJ793" s="10" t="s">
        <v>62</v>
      </c>
      <c r="AK793" s="9">
        <v>13011021</v>
      </c>
      <c r="AL793" s="5">
        <v>43626</v>
      </c>
      <c r="AM793" s="3" t="s">
        <v>64</v>
      </c>
      <c r="AN793" s="3" t="s">
        <v>94</v>
      </c>
      <c r="AQ793">
        <v>3</v>
      </c>
      <c r="AR793" s="67">
        <v>3</v>
      </c>
      <c r="AS793" s="12">
        <f t="shared" si="185"/>
        <v>45673.75</v>
      </c>
      <c r="AT793" s="11" t="s">
        <v>135</v>
      </c>
      <c r="AU793" s="9">
        <v>3.3069999999999999</v>
      </c>
      <c r="AV793" s="14" t="s">
        <v>79</v>
      </c>
      <c r="AW793" s="15" t="s">
        <v>1471</v>
      </c>
      <c r="AX793" s="16" t="s">
        <v>2572</v>
      </c>
      <c r="AY793" s="14" t="s">
        <v>126</v>
      </c>
      <c r="AZ793" s="11" t="s">
        <v>128</v>
      </c>
      <c r="BA793" s="17" t="str">
        <f t="shared" si="186"/>
        <v>04055140007687119307</v>
      </c>
      <c r="BB793" s="26">
        <f t="shared" si="189"/>
        <v>20</v>
      </c>
      <c r="BC793" s="19" t="s">
        <v>2573</v>
      </c>
      <c r="BD793" s="20" t="s">
        <v>100</v>
      </c>
      <c r="BF793" s="5"/>
      <c r="BG793" s="27">
        <v>23706699</v>
      </c>
      <c r="BH793" s="27">
        <v>58826397</v>
      </c>
      <c r="BI793" s="27">
        <v>98137118</v>
      </c>
      <c r="BJ793" t="s">
        <v>1870</v>
      </c>
      <c r="BK793" s="11" t="str">
        <f t="shared" si="190"/>
        <v>-</v>
      </c>
      <c r="BL793" s="11" t="s">
        <v>245</v>
      </c>
    </row>
    <row r="794" spans="1:64" x14ac:dyDescent="0.25">
      <c r="A794" s="3" t="s">
        <v>74</v>
      </c>
      <c r="B794" s="4">
        <v>795</v>
      </c>
      <c r="C794" s="3" t="s">
        <v>140</v>
      </c>
      <c r="D794" s="3" t="s">
        <v>7349</v>
      </c>
      <c r="E794" s="3" t="s">
        <v>7298</v>
      </c>
      <c r="F794" s="3"/>
      <c r="G794" s="3"/>
      <c r="H794" s="74"/>
      <c r="I794" s="3" t="s">
        <v>2219</v>
      </c>
      <c r="J794" s="3" t="s">
        <v>157</v>
      </c>
      <c r="K794" s="3" t="s">
        <v>123</v>
      </c>
      <c r="L794" s="3" t="s">
        <v>77</v>
      </c>
      <c r="M794" s="3" t="s">
        <v>158</v>
      </c>
      <c r="N794" s="5">
        <v>44578</v>
      </c>
      <c r="P794" s="3">
        <f t="shared" ca="1" si="187"/>
        <v>-413</v>
      </c>
      <c r="Q794" s="5">
        <v>45170</v>
      </c>
      <c r="R794" s="3" t="s">
        <v>2574</v>
      </c>
      <c r="S794" s="3"/>
      <c r="T794" s="6" t="s">
        <v>131</v>
      </c>
      <c r="U794" s="3" t="str">
        <f t="shared" si="178"/>
        <v>Contractuel</v>
      </c>
      <c r="V794" s="5">
        <v>45139</v>
      </c>
      <c r="W794" s="5">
        <v>45169</v>
      </c>
      <c r="X794" s="5"/>
      <c r="Y794" s="5"/>
      <c r="Z794" s="5">
        <v>44578</v>
      </c>
      <c r="AA794" s="3">
        <f t="shared" si="179"/>
        <v>1</v>
      </c>
      <c r="AB794" s="3">
        <f t="shared" si="180"/>
        <v>2022</v>
      </c>
      <c r="AC794" s="3">
        <f t="shared" si="181"/>
        <v>2026</v>
      </c>
      <c r="AD794" s="7">
        <f t="shared" ca="1" si="182"/>
        <v>2.75</v>
      </c>
      <c r="AE794" s="7" t="str">
        <f t="shared" ca="1" si="188"/>
        <v>&lt; 3</v>
      </c>
      <c r="AF794" s="5">
        <v>32468</v>
      </c>
      <c r="AG794" s="8">
        <f t="shared" ca="1" si="183"/>
        <v>35.92876712328767</v>
      </c>
      <c r="AH794" s="7" t="str">
        <f t="shared" ca="1" si="184"/>
        <v>&gt;35&lt; 45</v>
      </c>
      <c r="AI794" s="9">
        <v>12669681</v>
      </c>
      <c r="AJ794" s="10" t="s">
        <v>79</v>
      </c>
      <c r="AK794" s="9" t="s">
        <v>2575</v>
      </c>
      <c r="AL794" s="5">
        <v>44077</v>
      </c>
      <c r="AM794" s="3" t="s">
        <v>93</v>
      </c>
      <c r="AN794" s="3" t="s">
        <v>65</v>
      </c>
      <c r="AQ794" s="11">
        <v>3</v>
      </c>
      <c r="AR794" s="11">
        <v>2</v>
      </c>
      <c r="AS794" s="12">
        <f t="shared" si="185"/>
        <v>45308.5</v>
      </c>
      <c r="AT794" s="11" t="s">
        <v>135</v>
      </c>
      <c r="AU794" s="9">
        <v>3.3069999999999999</v>
      </c>
      <c r="AV794" s="14" t="s">
        <v>150</v>
      </c>
      <c r="AW794" s="15" t="s">
        <v>368</v>
      </c>
      <c r="AX794" s="16" t="s">
        <v>2576</v>
      </c>
      <c r="AY794" s="14" t="s">
        <v>1056</v>
      </c>
      <c r="AZ794" s="11" t="s">
        <v>154</v>
      </c>
      <c r="BA794" s="17" t="str">
        <f t="shared" si="186"/>
        <v>14000000100746891474</v>
      </c>
      <c r="BB794" s="26">
        <f t="shared" si="189"/>
        <v>20</v>
      </c>
      <c r="BC794" s="19" t="s">
        <v>2577</v>
      </c>
      <c r="BD794" s="20" t="s">
        <v>277</v>
      </c>
      <c r="BF794" s="5"/>
      <c r="BG794" s="27">
        <v>24301786</v>
      </c>
      <c r="BH794" s="27">
        <v>56121921</v>
      </c>
      <c r="BI794" s="27"/>
      <c r="BJ794" t="s">
        <v>310</v>
      </c>
      <c r="BK794" s="11" t="str">
        <f t="shared" si="190"/>
        <v>A-</v>
      </c>
      <c r="BL794" s="11" t="s">
        <v>235</v>
      </c>
    </row>
    <row r="795" spans="1:64" x14ac:dyDescent="0.25">
      <c r="A795" s="3" t="s">
        <v>56</v>
      </c>
      <c r="B795" s="4">
        <v>796</v>
      </c>
      <c r="C795" s="3" t="s">
        <v>87</v>
      </c>
      <c r="D795" s="3" t="s">
        <v>7469</v>
      </c>
      <c r="E795" s="3" t="s">
        <v>7339</v>
      </c>
      <c r="F795" s="3"/>
      <c r="G795" s="3"/>
      <c r="H795" s="74"/>
      <c r="I795" s="3" t="s">
        <v>227</v>
      </c>
      <c r="J795" s="3" t="s">
        <v>228</v>
      </c>
      <c r="K795" s="3" t="s">
        <v>123</v>
      </c>
      <c r="L795" s="3" t="s">
        <v>77</v>
      </c>
      <c r="M795" s="3" t="s">
        <v>158</v>
      </c>
      <c r="N795" s="5">
        <v>44579</v>
      </c>
      <c r="P795" s="3">
        <f t="shared" ca="1" si="187"/>
        <v>-47</v>
      </c>
      <c r="Q795" s="5"/>
      <c r="R795" s="3"/>
      <c r="S795" s="3"/>
      <c r="T795" s="6" t="s">
        <v>131</v>
      </c>
      <c r="U795" s="3" t="str">
        <f t="shared" si="178"/>
        <v>Contractuel</v>
      </c>
      <c r="V795" s="5">
        <v>45444</v>
      </c>
      <c r="W795" s="5">
        <v>45535</v>
      </c>
      <c r="X795" s="5"/>
      <c r="Y795" s="5"/>
      <c r="Z795" s="5">
        <v>44579</v>
      </c>
      <c r="AA795" s="3">
        <f t="shared" si="179"/>
        <v>1</v>
      </c>
      <c r="AB795" s="3">
        <f t="shared" si="180"/>
        <v>2022</v>
      </c>
      <c r="AC795" s="3">
        <f t="shared" si="181"/>
        <v>2026</v>
      </c>
      <c r="AD795" s="7">
        <f t="shared" ca="1" si="182"/>
        <v>2.7472222222222222</v>
      </c>
      <c r="AE795" s="7" t="str">
        <f t="shared" ca="1" si="188"/>
        <v>&lt; 3</v>
      </c>
      <c r="AF795" s="5">
        <v>35247</v>
      </c>
      <c r="AG795" s="8">
        <f t="shared" ca="1" si="183"/>
        <v>28.315068493150687</v>
      </c>
      <c r="AH795" s="7" t="str">
        <f t="shared" ca="1" si="184"/>
        <v>&gt;25&lt; 35</v>
      </c>
      <c r="AI795" s="9">
        <v>16629688</v>
      </c>
      <c r="AJ795" s="10" t="s">
        <v>126</v>
      </c>
      <c r="AK795" s="9">
        <v>11652396</v>
      </c>
      <c r="AL795" s="5">
        <v>41828</v>
      </c>
      <c r="AM795" s="3" t="s">
        <v>93</v>
      </c>
      <c r="AN795" s="3" t="s">
        <v>94</v>
      </c>
      <c r="AQ795">
        <v>3</v>
      </c>
      <c r="AR795" s="67">
        <v>3</v>
      </c>
      <c r="AS795" s="12">
        <f t="shared" si="185"/>
        <v>45674.75</v>
      </c>
      <c r="AT795" s="11" t="s">
        <v>135</v>
      </c>
      <c r="AU795" s="9">
        <v>3.3069999999999999</v>
      </c>
      <c r="AV795" s="14" t="s">
        <v>195</v>
      </c>
      <c r="AW795" s="15" t="s">
        <v>169</v>
      </c>
      <c r="AX795" s="16" t="s">
        <v>2578</v>
      </c>
      <c r="AY795" s="14" t="s">
        <v>326</v>
      </c>
      <c r="AZ795" s="11" t="s">
        <v>171</v>
      </c>
      <c r="BA795" s="17" t="str">
        <f t="shared" si="186"/>
        <v>17001000000311507055</v>
      </c>
      <c r="BB795" s="26">
        <f t="shared" si="189"/>
        <v>20</v>
      </c>
      <c r="BC795" s="19" t="s">
        <v>2579</v>
      </c>
      <c r="BD795" s="20" t="s">
        <v>233</v>
      </c>
      <c r="BF795" s="5"/>
      <c r="BG795" s="27">
        <v>90201972</v>
      </c>
      <c r="BH795" s="27">
        <v>97810124</v>
      </c>
      <c r="BI795" s="27"/>
      <c r="BJ795" t="s">
        <v>310</v>
      </c>
      <c r="BK795" s="11" t="str">
        <f t="shared" si="190"/>
        <v>B-</v>
      </c>
      <c r="BL795" s="11" t="s">
        <v>200</v>
      </c>
    </row>
    <row r="796" spans="1:64" x14ac:dyDescent="0.25">
      <c r="A796" s="3" t="s">
        <v>56</v>
      </c>
      <c r="B796" s="4">
        <v>797</v>
      </c>
      <c r="C796" s="3" t="s">
        <v>57</v>
      </c>
      <c r="D796" s="3" t="s">
        <v>7273</v>
      </c>
      <c r="E796" s="3" t="s">
        <v>7892</v>
      </c>
      <c r="F796" s="3"/>
      <c r="G796" s="3"/>
      <c r="H796" s="74"/>
      <c r="I796" s="3" t="s">
        <v>431</v>
      </c>
      <c r="J796" s="3"/>
      <c r="K796" s="3" t="s">
        <v>123</v>
      </c>
      <c r="L796" s="3" t="s">
        <v>77</v>
      </c>
      <c r="M796" s="3" t="s">
        <v>852</v>
      </c>
      <c r="N796" s="5">
        <v>44579</v>
      </c>
      <c r="P796" s="3">
        <f t="shared" ca="1" si="187"/>
        <v>-47</v>
      </c>
      <c r="Q796" s="5"/>
      <c r="R796" s="3"/>
      <c r="S796" s="3"/>
      <c r="T796" s="6" t="s">
        <v>131</v>
      </c>
      <c r="U796" s="3" t="str">
        <f t="shared" si="178"/>
        <v>Contractuel</v>
      </c>
      <c r="V796" s="5">
        <v>45505</v>
      </c>
      <c r="W796" s="5">
        <f>VLOOKUP(B796,[1]base!$A:$V,22,0)</f>
        <v>45535</v>
      </c>
      <c r="X796" s="5"/>
      <c r="Y796" s="5"/>
      <c r="Z796" s="5">
        <v>44579</v>
      </c>
      <c r="AA796" s="3">
        <f t="shared" si="179"/>
        <v>1</v>
      </c>
      <c r="AB796" s="3">
        <f t="shared" si="180"/>
        <v>2022</v>
      </c>
      <c r="AC796" s="3">
        <f t="shared" si="181"/>
        <v>2026</v>
      </c>
      <c r="AD796" s="7">
        <f t="shared" ca="1" si="182"/>
        <v>2.7472222222222222</v>
      </c>
      <c r="AE796" s="7" t="str">
        <f t="shared" ca="1" si="188"/>
        <v>&lt; 3</v>
      </c>
      <c r="AF796" s="5">
        <v>32211</v>
      </c>
      <c r="AG796" s="8">
        <f t="shared" ca="1" si="183"/>
        <v>36.632876712328766</v>
      </c>
      <c r="AH796" s="7" t="str">
        <f t="shared" ca="1" si="184"/>
        <v>&gt;35&lt; 45</v>
      </c>
      <c r="AI796" s="9">
        <v>16471418</v>
      </c>
      <c r="AJ796" s="10" t="s">
        <v>62</v>
      </c>
      <c r="AK796" s="9" t="s">
        <v>2580</v>
      </c>
      <c r="AL796" s="5">
        <v>44361</v>
      </c>
      <c r="AM796" s="3" t="s">
        <v>64</v>
      </c>
      <c r="AN796" s="3" t="s">
        <v>65</v>
      </c>
      <c r="AQ796">
        <v>3</v>
      </c>
      <c r="AR796" s="67">
        <v>3</v>
      </c>
      <c r="AS796" s="12">
        <f t="shared" si="185"/>
        <v>45674.75</v>
      </c>
      <c r="AT796" s="11" t="s">
        <v>135</v>
      </c>
      <c r="AU796" s="9">
        <v>3.3069999999999999</v>
      </c>
      <c r="AV796" s="14" t="s">
        <v>195</v>
      </c>
      <c r="AW796" s="15" t="s">
        <v>169</v>
      </c>
      <c r="AX796" s="16" t="s">
        <v>2581</v>
      </c>
      <c r="AY796" s="14" t="s">
        <v>153</v>
      </c>
      <c r="AZ796" s="11" t="s">
        <v>171</v>
      </c>
      <c r="BA796" s="17" t="str">
        <f t="shared" si="186"/>
        <v>17001000000213241787</v>
      </c>
      <c r="BB796" s="26">
        <f t="shared" si="189"/>
        <v>20</v>
      </c>
      <c r="BC796" s="19" t="s">
        <v>2582</v>
      </c>
      <c r="BD796" s="20" t="s">
        <v>233</v>
      </c>
      <c r="BF796" s="5"/>
      <c r="BG796" s="27">
        <v>54329619</v>
      </c>
      <c r="BH796" s="27">
        <v>96005602</v>
      </c>
      <c r="BI796" s="27"/>
      <c r="BJ796" t="s">
        <v>233</v>
      </c>
      <c r="BK796" s="11" t="str">
        <f t="shared" si="190"/>
        <v>-</v>
      </c>
      <c r="BL796" s="11" t="s">
        <v>200</v>
      </c>
    </row>
    <row r="797" spans="1:64" x14ac:dyDescent="0.25">
      <c r="A797" s="3" t="s">
        <v>56</v>
      </c>
      <c r="B797" s="4">
        <v>798</v>
      </c>
      <c r="C797" s="3" t="s">
        <v>57</v>
      </c>
      <c r="D797" s="3" t="s">
        <v>7307</v>
      </c>
      <c r="E797" s="3" t="s">
        <v>7272</v>
      </c>
      <c r="F797" s="3"/>
      <c r="G797" s="3"/>
      <c r="H797" s="74"/>
      <c r="I797" s="3" t="s">
        <v>156</v>
      </c>
      <c r="J797" s="3" t="s">
        <v>157</v>
      </c>
      <c r="K797" s="3" t="s">
        <v>123</v>
      </c>
      <c r="L797" s="3" t="s">
        <v>77</v>
      </c>
      <c r="M797" s="3" t="s">
        <v>1223</v>
      </c>
      <c r="N797" s="5">
        <v>44579</v>
      </c>
      <c r="P797" s="3">
        <f t="shared" ca="1" si="187"/>
        <v>-17</v>
      </c>
      <c r="Q797" s="5"/>
      <c r="R797" s="3"/>
      <c r="S797" s="3"/>
      <c r="T797" s="6" t="s">
        <v>131</v>
      </c>
      <c r="U797" s="3" t="str">
        <f t="shared" si="178"/>
        <v>Contractuel</v>
      </c>
      <c r="V797" s="5">
        <v>45505</v>
      </c>
      <c r="W797" s="5">
        <f>VLOOKUP(B797,[1]base!$A:$V,22,0)</f>
        <v>45565</v>
      </c>
      <c r="X797" s="5"/>
      <c r="Y797" s="5"/>
      <c r="Z797" s="5">
        <v>44579</v>
      </c>
      <c r="AA797" s="3">
        <f t="shared" si="179"/>
        <v>1</v>
      </c>
      <c r="AB797" s="3">
        <f t="shared" si="180"/>
        <v>2022</v>
      </c>
      <c r="AC797" s="3">
        <f t="shared" si="181"/>
        <v>2026</v>
      </c>
      <c r="AD797" s="7">
        <f t="shared" ca="1" si="182"/>
        <v>2.7472222222222222</v>
      </c>
      <c r="AE797" s="7" t="str">
        <f t="shared" ca="1" si="188"/>
        <v>&lt; 3</v>
      </c>
      <c r="AF797" s="5">
        <v>35000</v>
      </c>
      <c r="AG797" s="8">
        <f t="shared" ca="1" si="183"/>
        <v>28.991780821917807</v>
      </c>
      <c r="AH797" s="7" t="str">
        <f t="shared" ca="1" si="184"/>
        <v>&gt;25&lt; 35</v>
      </c>
      <c r="AI797" s="9">
        <v>16224237</v>
      </c>
      <c r="AJ797" s="10" t="s">
        <v>70</v>
      </c>
      <c r="AK797" s="9">
        <v>14350089</v>
      </c>
      <c r="AL797" s="5">
        <v>42052</v>
      </c>
      <c r="AM797" s="3" t="s">
        <v>64</v>
      </c>
      <c r="AN797" s="3" t="s">
        <v>94</v>
      </c>
      <c r="AQ797">
        <v>3</v>
      </c>
      <c r="AR797" s="67">
        <v>3</v>
      </c>
      <c r="AS797" s="12">
        <f t="shared" si="185"/>
        <v>45674.75</v>
      </c>
      <c r="AT797" s="11" t="s">
        <v>135</v>
      </c>
      <c r="AU797" s="9">
        <v>3.3069999999999999</v>
      </c>
      <c r="AV797" s="14" t="s">
        <v>195</v>
      </c>
      <c r="AW797" s="15" t="s">
        <v>169</v>
      </c>
      <c r="AX797" s="16" t="s">
        <v>2583</v>
      </c>
      <c r="AY797" s="14" t="s">
        <v>2090</v>
      </c>
      <c r="AZ797" s="11" t="s">
        <v>171</v>
      </c>
      <c r="BA797" s="17" t="str">
        <f t="shared" si="186"/>
        <v>17001000000310225685</v>
      </c>
      <c r="BB797" s="26">
        <f t="shared" si="189"/>
        <v>20</v>
      </c>
      <c r="BC797" s="19" t="s">
        <v>422</v>
      </c>
      <c r="BD797" s="20" t="s">
        <v>2353</v>
      </c>
      <c r="BF797" s="5"/>
      <c r="BG797" s="27">
        <v>28591144</v>
      </c>
      <c r="BH797" s="27">
        <v>22457589</v>
      </c>
      <c r="BI797" s="27"/>
      <c r="BJ797" t="s">
        <v>300</v>
      </c>
      <c r="BK797" s="11" t="str">
        <f t="shared" si="190"/>
        <v>A-</v>
      </c>
      <c r="BL797" s="11" t="s">
        <v>473</v>
      </c>
    </row>
    <row r="798" spans="1:64" x14ac:dyDescent="0.25">
      <c r="A798" s="3" t="s">
        <v>56</v>
      </c>
      <c r="B798" s="4">
        <v>799</v>
      </c>
      <c r="C798" s="3" t="s">
        <v>57</v>
      </c>
      <c r="D798" s="3" t="s">
        <v>7893</v>
      </c>
      <c r="E798" s="3" t="s">
        <v>8719</v>
      </c>
      <c r="F798" s="3"/>
      <c r="G798" s="3"/>
      <c r="H798" s="74"/>
      <c r="I798" s="3" t="s">
        <v>515</v>
      </c>
      <c r="J798" s="3" t="s">
        <v>228</v>
      </c>
      <c r="K798" s="3" t="s">
        <v>123</v>
      </c>
      <c r="L798" s="3" t="s">
        <v>77</v>
      </c>
      <c r="M798" s="3" t="s">
        <v>1223</v>
      </c>
      <c r="N798" s="5">
        <v>44580</v>
      </c>
      <c r="P798" s="3">
        <f t="shared" ca="1" si="187"/>
        <v>-47</v>
      </c>
      <c r="Q798" s="5"/>
      <c r="R798" s="3"/>
      <c r="S798" s="3"/>
      <c r="T798" s="6" t="s">
        <v>131</v>
      </c>
      <c r="U798" s="3" t="str">
        <f t="shared" si="178"/>
        <v>Contractuel</v>
      </c>
      <c r="V798" s="5">
        <v>45505</v>
      </c>
      <c r="W798" s="5">
        <f>VLOOKUP(B798,[1]base!$A:$V,22,0)</f>
        <v>45535</v>
      </c>
      <c r="X798" s="5"/>
      <c r="Y798" s="5"/>
      <c r="Z798" s="5">
        <v>44580</v>
      </c>
      <c r="AA798" s="3">
        <f t="shared" si="179"/>
        <v>1</v>
      </c>
      <c r="AB798" s="3">
        <f t="shared" si="180"/>
        <v>2022</v>
      </c>
      <c r="AC798" s="3">
        <f t="shared" si="181"/>
        <v>2026</v>
      </c>
      <c r="AD798" s="7">
        <f t="shared" ca="1" si="182"/>
        <v>2.7444444444444445</v>
      </c>
      <c r="AE798" s="7" t="str">
        <f t="shared" ca="1" si="188"/>
        <v>&lt; 3</v>
      </c>
      <c r="AF798" s="5">
        <v>36538</v>
      </c>
      <c r="AG798" s="8">
        <f t="shared" ca="1" si="183"/>
        <v>24.778082191780822</v>
      </c>
      <c r="AH798" s="7" t="str">
        <f t="shared" ca="1" si="184"/>
        <v>&lt; 25</v>
      </c>
      <c r="AI798" s="9">
        <v>17439348</v>
      </c>
      <c r="AJ798" s="10" t="s">
        <v>159</v>
      </c>
      <c r="AK798" s="9">
        <v>11659572</v>
      </c>
      <c r="AL798" s="5">
        <v>42588</v>
      </c>
      <c r="AM798" s="3" t="s">
        <v>64</v>
      </c>
      <c r="AN798" s="3" t="s">
        <v>94</v>
      </c>
      <c r="AQ798">
        <v>3</v>
      </c>
      <c r="AR798" s="67">
        <v>3</v>
      </c>
      <c r="AS798" s="12">
        <f t="shared" si="185"/>
        <v>45675.75</v>
      </c>
      <c r="AT798" s="11" t="s">
        <v>135</v>
      </c>
      <c r="AU798" s="9">
        <v>3.3069999999999999</v>
      </c>
      <c r="AV798" s="14" t="s">
        <v>195</v>
      </c>
      <c r="AW798" s="15" t="s">
        <v>169</v>
      </c>
      <c r="AX798" s="16" t="s">
        <v>2584</v>
      </c>
      <c r="AY798" s="14" t="s">
        <v>1723</v>
      </c>
      <c r="AZ798" s="11" t="s">
        <v>171</v>
      </c>
      <c r="BA798" s="17" t="str">
        <f t="shared" si="186"/>
        <v>17001000000298961172</v>
      </c>
      <c r="BB798" s="26">
        <f t="shared" si="189"/>
        <v>20</v>
      </c>
      <c r="BC798" s="19" t="s">
        <v>1561</v>
      </c>
      <c r="BD798" s="20" t="s">
        <v>403</v>
      </c>
      <c r="BF798" s="5"/>
      <c r="BG798" s="27">
        <v>50702093</v>
      </c>
      <c r="BH798" s="27">
        <v>95717636</v>
      </c>
      <c r="BI798" s="27"/>
      <c r="BJ798" t="s">
        <v>608</v>
      </c>
      <c r="BK798" s="11" t="str">
        <f t="shared" si="190"/>
        <v>B-</v>
      </c>
      <c r="BL798" s="11" t="s">
        <v>473</v>
      </c>
    </row>
    <row r="799" spans="1:64" x14ac:dyDescent="0.25">
      <c r="A799" s="3" t="s">
        <v>74</v>
      </c>
      <c r="B799" s="4">
        <v>800</v>
      </c>
      <c r="C799" s="3" t="s">
        <v>57</v>
      </c>
      <c r="D799" s="3" t="s">
        <v>7460</v>
      </c>
      <c r="E799" s="3" t="s">
        <v>7383</v>
      </c>
      <c r="F799" s="3"/>
      <c r="G799" s="3"/>
      <c r="H799" s="74"/>
      <c r="I799" s="3"/>
      <c r="J799" s="3" t="s">
        <v>228</v>
      </c>
      <c r="K799" s="3" t="s">
        <v>123</v>
      </c>
      <c r="L799" s="3" t="s">
        <v>77</v>
      </c>
      <c r="M799" s="3" t="s">
        <v>1223</v>
      </c>
      <c r="N799" s="5">
        <v>44580</v>
      </c>
      <c r="P799" s="3">
        <f t="shared" ca="1" si="187"/>
        <v>-870</v>
      </c>
      <c r="Q799" s="5">
        <v>44704</v>
      </c>
      <c r="R799" s="3" t="s">
        <v>78</v>
      </c>
      <c r="S799" s="3"/>
      <c r="T799" s="6" t="s">
        <v>131</v>
      </c>
      <c r="U799" s="3" t="str">
        <f t="shared" si="178"/>
        <v>Contractuel</v>
      </c>
      <c r="V799" s="5">
        <v>44682</v>
      </c>
      <c r="W799" s="5">
        <v>44712</v>
      </c>
      <c r="X799" s="5"/>
      <c r="Y799" s="5"/>
      <c r="Z799" s="5">
        <v>44580</v>
      </c>
      <c r="AA799" s="3">
        <f t="shared" si="179"/>
        <v>1</v>
      </c>
      <c r="AB799" s="3">
        <f t="shared" si="180"/>
        <v>2022</v>
      </c>
      <c r="AC799" s="3">
        <f t="shared" si="181"/>
        <v>2026</v>
      </c>
      <c r="AD799" s="7">
        <f t="shared" ca="1" si="182"/>
        <v>2.7444444444444445</v>
      </c>
      <c r="AE799" s="7" t="str">
        <f t="shared" ca="1" si="188"/>
        <v>&lt; 3</v>
      </c>
      <c r="AF799" s="5">
        <v>35775</v>
      </c>
      <c r="AG799" s="8">
        <f t="shared" ca="1" si="183"/>
        <v>26.86849315068493</v>
      </c>
      <c r="AH799" s="7" t="str">
        <f t="shared" ca="1" si="184"/>
        <v>&gt;25&lt; 35</v>
      </c>
      <c r="AI799" s="9">
        <v>17462669</v>
      </c>
      <c r="AJ799" s="10" t="s">
        <v>91</v>
      </c>
      <c r="AK799" s="9">
        <v>11655914</v>
      </c>
      <c r="AL799" s="5">
        <v>43349</v>
      </c>
      <c r="AM799" s="3" t="s">
        <v>64</v>
      </c>
      <c r="AN799" s="3" t="s">
        <v>94</v>
      </c>
      <c r="AQ799" s="11">
        <v>3</v>
      </c>
      <c r="AR799" s="11">
        <v>1</v>
      </c>
      <c r="AS799" s="12">
        <f t="shared" si="185"/>
        <v>44945.25</v>
      </c>
      <c r="AT799" s="11" t="s">
        <v>135</v>
      </c>
      <c r="AU799" s="9">
        <v>3.1930000000000001</v>
      </c>
      <c r="AV799" s="14" t="s">
        <v>67</v>
      </c>
      <c r="AW799" s="15" t="s">
        <v>1257</v>
      </c>
      <c r="AX799" s="16" t="s">
        <v>2585</v>
      </c>
      <c r="AY799" s="14" t="s">
        <v>176</v>
      </c>
      <c r="AZ799" s="11" t="s">
        <v>71</v>
      </c>
      <c r="BA799" s="17" t="str">
        <f t="shared" si="186"/>
        <v>08134030024000543745</v>
      </c>
      <c r="BB799" s="26">
        <f t="shared" si="189"/>
        <v>20</v>
      </c>
      <c r="BC799" s="19" t="s">
        <v>2586</v>
      </c>
      <c r="BD799" s="20" t="s">
        <v>233</v>
      </c>
      <c r="BF799" s="5"/>
      <c r="BG799" s="27">
        <v>50520152</v>
      </c>
      <c r="BH799" s="27">
        <v>22965425</v>
      </c>
      <c r="BI799" s="27"/>
      <c r="BJ799" t="s">
        <v>477</v>
      </c>
      <c r="BK799" s="11" t="str">
        <f t="shared" si="190"/>
        <v>B-</v>
      </c>
      <c r="BL799" s="11"/>
    </row>
    <row r="800" spans="1:64" x14ac:dyDescent="0.25">
      <c r="A800" s="3" t="s">
        <v>74</v>
      </c>
      <c r="B800" s="4">
        <v>801</v>
      </c>
      <c r="C800" s="3" t="s">
        <v>57</v>
      </c>
      <c r="D800" s="3" t="s">
        <v>7469</v>
      </c>
      <c r="E800" s="3" t="s">
        <v>7816</v>
      </c>
      <c r="F800" s="3"/>
      <c r="G800" s="3"/>
      <c r="H800" s="74"/>
      <c r="I800" s="3" t="s">
        <v>515</v>
      </c>
      <c r="J800" s="3" t="s">
        <v>228</v>
      </c>
      <c r="K800" s="3" t="s">
        <v>123</v>
      </c>
      <c r="L800" s="3" t="s">
        <v>77</v>
      </c>
      <c r="M800" s="3" t="s">
        <v>1223</v>
      </c>
      <c r="N800" s="5">
        <v>44580</v>
      </c>
      <c r="P800" s="3">
        <f t="shared" ca="1" si="187"/>
        <v>-597</v>
      </c>
      <c r="Q800" s="5">
        <v>44985</v>
      </c>
      <c r="R800" s="3" t="s">
        <v>236</v>
      </c>
      <c r="S800" s="3"/>
      <c r="T800" s="6" t="s">
        <v>131</v>
      </c>
      <c r="U800" s="3" t="str">
        <f t="shared" si="178"/>
        <v>Contractuel</v>
      </c>
      <c r="V800" s="5">
        <v>44958</v>
      </c>
      <c r="W800" s="5">
        <v>44985</v>
      </c>
      <c r="X800" s="5"/>
      <c r="Y800" s="5"/>
      <c r="Z800" s="5">
        <v>44580</v>
      </c>
      <c r="AA800" s="3">
        <f t="shared" si="179"/>
        <v>1</v>
      </c>
      <c r="AB800" s="3">
        <f t="shared" si="180"/>
        <v>2022</v>
      </c>
      <c r="AC800" s="3">
        <f t="shared" si="181"/>
        <v>2026</v>
      </c>
      <c r="AD800" s="7">
        <f t="shared" ca="1" si="182"/>
        <v>2.7444444444444445</v>
      </c>
      <c r="AE800" s="7" t="str">
        <f t="shared" ca="1" si="188"/>
        <v>&lt; 3</v>
      </c>
      <c r="AF800" s="5">
        <v>37441</v>
      </c>
      <c r="AG800" s="8">
        <f t="shared" ca="1" si="183"/>
        <v>22.304109589041097</v>
      </c>
      <c r="AH800" s="7" t="str">
        <f t="shared" ca="1" si="184"/>
        <v>&lt; 25</v>
      </c>
      <c r="AI800" s="9">
        <v>17462614</v>
      </c>
      <c r="AJ800" s="10" t="s">
        <v>62</v>
      </c>
      <c r="AK800" s="9" t="s">
        <v>2587</v>
      </c>
      <c r="AL800" s="5">
        <v>43453</v>
      </c>
      <c r="AM800" s="3" t="s">
        <v>64</v>
      </c>
      <c r="AN800" s="3" t="s">
        <v>94</v>
      </c>
      <c r="AQ800" s="11">
        <v>3</v>
      </c>
      <c r="AR800" s="11">
        <v>2</v>
      </c>
      <c r="AS800" s="12">
        <f t="shared" si="185"/>
        <v>45310.5</v>
      </c>
      <c r="AT800" s="11" t="s">
        <v>135</v>
      </c>
      <c r="AU800" s="9">
        <v>3.3069999999999999</v>
      </c>
      <c r="AV800" s="14" t="s">
        <v>195</v>
      </c>
      <c r="AW800" s="15" t="s">
        <v>169</v>
      </c>
      <c r="AX800" s="16" t="s">
        <v>2588</v>
      </c>
      <c r="AY800" s="14" t="s">
        <v>870</v>
      </c>
      <c r="AZ800" s="11" t="s">
        <v>171</v>
      </c>
      <c r="BA800" s="17" t="str">
        <f t="shared" si="186"/>
        <v>17001000000310137124</v>
      </c>
      <c r="BB800" s="26">
        <f t="shared" si="189"/>
        <v>20</v>
      </c>
      <c r="BC800" s="19" t="s">
        <v>2589</v>
      </c>
      <c r="BD800" s="20" t="s">
        <v>277</v>
      </c>
      <c r="BF800" s="5"/>
      <c r="BG800" s="27">
        <v>20690237</v>
      </c>
      <c r="BH800" s="27">
        <v>51777166</v>
      </c>
      <c r="BI800" s="27"/>
      <c r="BJ800" t="s">
        <v>2409</v>
      </c>
      <c r="BK800" s="11" t="str">
        <f t="shared" si="190"/>
        <v>B-</v>
      </c>
      <c r="BL800" s="11"/>
    </row>
    <row r="801" spans="1:64" x14ac:dyDescent="0.25">
      <c r="A801" s="3" t="s">
        <v>56</v>
      </c>
      <c r="B801" s="4">
        <v>802</v>
      </c>
      <c r="C801" s="3" t="s">
        <v>57</v>
      </c>
      <c r="D801" s="3" t="s">
        <v>7895</v>
      </c>
      <c r="E801" s="3" t="s">
        <v>7896</v>
      </c>
      <c r="F801" s="3"/>
      <c r="G801" s="3"/>
      <c r="H801" s="74"/>
      <c r="I801" s="3" t="s">
        <v>487</v>
      </c>
      <c r="J801" s="3" t="s">
        <v>228</v>
      </c>
      <c r="K801" s="3" t="s">
        <v>123</v>
      </c>
      <c r="L801" s="3" t="s">
        <v>77</v>
      </c>
      <c r="M801" s="3" t="s">
        <v>132</v>
      </c>
      <c r="N801" s="5">
        <v>44580</v>
      </c>
      <c r="P801" s="3">
        <f t="shared" ca="1" si="187"/>
        <v>-17</v>
      </c>
      <c r="Q801" s="5"/>
      <c r="R801" s="3"/>
      <c r="S801" s="3"/>
      <c r="T801" s="6" t="s">
        <v>131</v>
      </c>
      <c r="U801" s="3" t="str">
        <f t="shared" si="178"/>
        <v>Contractuel</v>
      </c>
      <c r="V801" s="5">
        <v>45505</v>
      </c>
      <c r="W801" s="5">
        <f>VLOOKUP(B801,[1]base!$A:$V,22,0)</f>
        <v>45565</v>
      </c>
      <c r="X801" s="5"/>
      <c r="Y801" s="5"/>
      <c r="Z801" s="5">
        <v>44580</v>
      </c>
      <c r="AA801" s="3">
        <f t="shared" si="179"/>
        <v>1</v>
      </c>
      <c r="AB801" s="3">
        <f t="shared" si="180"/>
        <v>2022</v>
      </c>
      <c r="AC801" s="3">
        <f t="shared" si="181"/>
        <v>2026</v>
      </c>
      <c r="AD801" s="7">
        <f t="shared" ca="1" si="182"/>
        <v>2.7444444444444445</v>
      </c>
      <c r="AE801" s="7" t="str">
        <f t="shared" ca="1" si="188"/>
        <v>&lt; 3</v>
      </c>
      <c r="AF801" s="5">
        <v>37365</v>
      </c>
      <c r="AG801" s="8">
        <f t="shared" ca="1" si="183"/>
        <v>22.512328767123286</v>
      </c>
      <c r="AH801" s="7" t="str">
        <f t="shared" ca="1" si="184"/>
        <v>&lt; 25</v>
      </c>
      <c r="AI801" s="9">
        <v>17462616</v>
      </c>
      <c r="AJ801" s="10" t="s">
        <v>141</v>
      </c>
      <c r="AK801" s="9" t="s">
        <v>2590</v>
      </c>
      <c r="AL801" s="5">
        <v>43472</v>
      </c>
      <c r="AM801" s="3" t="s">
        <v>64</v>
      </c>
      <c r="AN801" s="3" t="s">
        <v>94</v>
      </c>
      <c r="AQ801">
        <v>3</v>
      </c>
      <c r="AR801" s="67">
        <v>3</v>
      </c>
      <c r="AS801" s="12">
        <f t="shared" si="185"/>
        <v>45675.75</v>
      </c>
      <c r="AT801" s="11" t="s">
        <v>135</v>
      </c>
      <c r="AU801" s="9">
        <v>3.3069999999999999</v>
      </c>
      <c r="AV801" s="14" t="s">
        <v>195</v>
      </c>
      <c r="AW801" s="15" t="s">
        <v>169</v>
      </c>
      <c r="AX801" s="16" t="s">
        <v>2591</v>
      </c>
      <c r="AY801" s="14" t="s">
        <v>252</v>
      </c>
      <c r="AZ801" s="11" t="s">
        <v>171</v>
      </c>
      <c r="BA801" s="17" t="str">
        <f t="shared" si="186"/>
        <v>17001000000310135960</v>
      </c>
      <c r="BB801" s="26">
        <f t="shared" si="189"/>
        <v>20</v>
      </c>
      <c r="BC801" s="19" t="s">
        <v>2592</v>
      </c>
      <c r="BD801" s="20" t="s">
        <v>277</v>
      </c>
      <c r="BF801" s="5"/>
      <c r="BG801" s="27">
        <v>42515224</v>
      </c>
      <c r="BH801" s="27">
        <v>93741672</v>
      </c>
      <c r="BI801" s="27"/>
      <c r="BJ801" t="s">
        <v>2409</v>
      </c>
      <c r="BK801" s="11" t="str">
        <f t="shared" si="190"/>
        <v>B-</v>
      </c>
      <c r="BL801" s="11" t="s">
        <v>235</v>
      </c>
    </row>
    <row r="802" spans="1:64" x14ac:dyDescent="0.25">
      <c r="A802" s="3" t="s">
        <v>56</v>
      </c>
      <c r="B802" s="4">
        <v>803</v>
      </c>
      <c r="C802" s="3" t="s">
        <v>57</v>
      </c>
      <c r="D802" s="3" t="s">
        <v>7897</v>
      </c>
      <c r="E802" s="3" t="s">
        <v>7272</v>
      </c>
      <c r="F802" s="3"/>
      <c r="G802" s="3"/>
      <c r="H802" s="74"/>
      <c r="I802" s="3" t="s">
        <v>227</v>
      </c>
      <c r="J802" s="3" t="s">
        <v>228</v>
      </c>
      <c r="K802" s="3" t="s">
        <v>123</v>
      </c>
      <c r="L802" s="3" t="s">
        <v>77</v>
      </c>
      <c r="M802" s="3" t="s">
        <v>1223</v>
      </c>
      <c r="N802" s="5">
        <v>44580</v>
      </c>
      <c r="P802" s="3">
        <f t="shared" ca="1" si="187"/>
        <v>-17</v>
      </c>
      <c r="Q802" s="5"/>
      <c r="R802" s="3"/>
      <c r="S802" s="3"/>
      <c r="T802" s="6" t="s">
        <v>131</v>
      </c>
      <c r="U802" s="3" t="str">
        <f t="shared" si="178"/>
        <v>Contractuel</v>
      </c>
      <c r="V802" s="5">
        <v>45505</v>
      </c>
      <c r="W802" s="5">
        <f>VLOOKUP(B802,[1]base!$A:$V,22,0)</f>
        <v>45565</v>
      </c>
      <c r="X802" s="5"/>
      <c r="Y802" s="5"/>
      <c r="Z802" s="5">
        <v>44580</v>
      </c>
      <c r="AA802" s="3">
        <f t="shared" si="179"/>
        <v>1</v>
      </c>
      <c r="AB802" s="3">
        <f t="shared" si="180"/>
        <v>2022</v>
      </c>
      <c r="AC802" s="3">
        <f t="shared" si="181"/>
        <v>2026</v>
      </c>
      <c r="AD802" s="7">
        <f t="shared" ca="1" si="182"/>
        <v>2.7444444444444445</v>
      </c>
      <c r="AE802" s="7" t="str">
        <f t="shared" ca="1" si="188"/>
        <v>&lt; 3</v>
      </c>
      <c r="AF802" s="5">
        <v>32896</v>
      </c>
      <c r="AG802" s="8">
        <f t="shared" ca="1" si="183"/>
        <v>34.756164383561647</v>
      </c>
      <c r="AH802" s="7" t="str">
        <f t="shared" ca="1" si="184"/>
        <v>&gt;25&lt; 35</v>
      </c>
      <c r="AI802" s="9">
        <v>16344400</v>
      </c>
      <c r="AJ802" s="37" t="s">
        <v>179</v>
      </c>
      <c r="AK802" s="9" t="s">
        <v>2593</v>
      </c>
      <c r="AL802" s="5">
        <v>42982</v>
      </c>
      <c r="AM802" s="3" t="s">
        <v>64</v>
      </c>
      <c r="AN802" s="3" t="s">
        <v>65</v>
      </c>
      <c r="AO802">
        <v>2</v>
      </c>
      <c r="AQ802">
        <v>3</v>
      </c>
      <c r="AR802" s="67">
        <v>3</v>
      </c>
      <c r="AS802" s="12">
        <f t="shared" si="185"/>
        <v>45675.75</v>
      </c>
      <c r="AT802" s="11" t="s">
        <v>135</v>
      </c>
      <c r="AU802" s="9">
        <v>3.3069999999999999</v>
      </c>
      <c r="AV802" s="14" t="s">
        <v>126</v>
      </c>
      <c r="AW802" s="15" t="s">
        <v>1278</v>
      </c>
      <c r="AX802" s="16" t="s">
        <v>2594</v>
      </c>
      <c r="AY802" s="14" t="s">
        <v>1697</v>
      </c>
      <c r="AZ802" s="11" t="s">
        <v>145</v>
      </c>
      <c r="BA802" s="17" t="str">
        <f t="shared" si="186"/>
        <v>07503007312165201986</v>
      </c>
      <c r="BB802" s="26">
        <f t="shared" si="189"/>
        <v>20</v>
      </c>
      <c r="BC802" s="19" t="s">
        <v>2595</v>
      </c>
      <c r="BD802" s="20" t="s">
        <v>2596</v>
      </c>
      <c r="BF802" s="5"/>
      <c r="BG802" s="27">
        <v>27698019</v>
      </c>
      <c r="BH802" s="27">
        <v>55428122</v>
      </c>
      <c r="BI802" s="27"/>
      <c r="BJ802" t="s">
        <v>951</v>
      </c>
      <c r="BK802" s="11" t="str">
        <f t="shared" si="190"/>
        <v>B-</v>
      </c>
      <c r="BL802" s="11" t="s">
        <v>473</v>
      </c>
    </row>
    <row r="803" spans="1:64" x14ac:dyDescent="0.25">
      <c r="A803" s="3" t="s">
        <v>56</v>
      </c>
      <c r="B803" s="4">
        <v>804</v>
      </c>
      <c r="C803" s="3" t="s">
        <v>87</v>
      </c>
      <c r="D803" s="3" t="s">
        <v>7898</v>
      </c>
      <c r="E803" s="3" t="s">
        <v>7281</v>
      </c>
      <c r="F803" s="3"/>
      <c r="G803" s="3"/>
      <c r="H803" s="74"/>
      <c r="I803" s="76" t="s">
        <v>2544</v>
      </c>
      <c r="J803" s="3" t="s">
        <v>228</v>
      </c>
      <c r="K803" s="3" t="s">
        <v>123</v>
      </c>
      <c r="L803" s="3" t="s">
        <v>77</v>
      </c>
      <c r="M803" s="3" t="s">
        <v>158</v>
      </c>
      <c r="N803" s="5">
        <v>44580</v>
      </c>
      <c r="P803" s="3">
        <f t="shared" ca="1" si="187"/>
        <v>-47</v>
      </c>
      <c r="Q803" s="5"/>
      <c r="R803" s="3"/>
      <c r="S803" s="3"/>
      <c r="T803" s="6" t="s">
        <v>131</v>
      </c>
      <c r="U803" s="3" t="str">
        <f t="shared" si="178"/>
        <v>Contractuel</v>
      </c>
      <c r="V803" s="5">
        <v>45444</v>
      </c>
      <c r="W803" s="5">
        <v>45535</v>
      </c>
      <c r="X803" s="5"/>
      <c r="Y803" s="5"/>
      <c r="Z803" s="5">
        <v>44580</v>
      </c>
      <c r="AA803" s="3">
        <f t="shared" si="179"/>
        <v>1</v>
      </c>
      <c r="AB803" s="3">
        <f t="shared" si="180"/>
        <v>2022</v>
      </c>
      <c r="AC803" s="3">
        <f t="shared" si="181"/>
        <v>2026</v>
      </c>
      <c r="AD803" s="7">
        <f t="shared" ca="1" si="182"/>
        <v>2.7444444444444445</v>
      </c>
      <c r="AE803" s="7" t="str">
        <f t="shared" ca="1" si="188"/>
        <v>&lt; 3</v>
      </c>
      <c r="AF803" s="5">
        <v>30446</v>
      </c>
      <c r="AG803" s="8">
        <f t="shared" ca="1" si="183"/>
        <v>41.468493150684928</v>
      </c>
      <c r="AH803" s="7" t="str">
        <f t="shared" ca="1" si="184"/>
        <v>&gt;35&lt; 45</v>
      </c>
      <c r="AI803" s="9">
        <v>16108466</v>
      </c>
      <c r="AJ803" s="37" t="s">
        <v>179</v>
      </c>
      <c r="AK803" s="9" t="s">
        <v>2597</v>
      </c>
      <c r="AL803" s="5">
        <v>42068</v>
      </c>
      <c r="AM803" s="3" t="s">
        <v>93</v>
      </c>
      <c r="AN803" s="3" t="s">
        <v>94</v>
      </c>
      <c r="AQ803">
        <v>3</v>
      </c>
      <c r="AR803" s="67">
        <v>3</v>
      </c>
      <c r="AS803" s="12">
        <f t="shared" si="185"/>
        <v>45675.75</v>
      </c>
      <c r="AT803" s="11" t="s">
        <v>135</v>
      </c>
      <c r="AU803" s="9">
        <v>3.3069999999999999</v>
      </c>
      <c r="AV803" s="14" t="s">
        <v>195</v>
      </c>
      <c r="AW803" s="15" t="s">
        <v>169</v>
      </c>
      <c r="AX803" s="16" t="s">
        <v>2598</v>
      </c>
      <c r="AY803" s="14" t="s">
        <v>1973</v>
      </c>
      <c r="AZ803" s="11" t="s">
        <v>171</v>
      </c>
      <c r="BA803" s="17" t="str">
        <f t="shared" si="186"/>
        <v>17001000000263581295</v>
      </c>
      <c r="BB803" s="26">
        <f t="shared" si="189"/>
        <v>20</v>
      </c>
      <c r="BC803" s="19" t="s">
        <v>2599</v>
      </c>
      <c r="BD803" s="20" t="s">
        <v>100</v>
      </c>
      <c r="BF803" s="5"/>
      <c r="BG803" s="27">
        <v>23512139</v>
      </c>
      <c r="BH803" s="27">
        <v>99188513</v>
      </c>
      <c r="BI803" s="27"/>
      <c r="BJ803" t="s">
        <v>379</v>
      </c>
      <c r="BK803" s="11" t="str">
        <f t="shared" si="190"/>
        <v>B-</v>
      </c>
      <c r="BL803" s="11" t="s">
        <v>473</v>
      </c>
    </row>
    <row r="804" spans="1:64" x14ac:dyDescent="0.25">
      <c r="A804" s="3" t="s">
        <v>74</v>
      </c>
      <c r="B804" s="4">
        <v>805</v>
      </c>
      <c r="C804" s="3" t="s">
        <v>57</v>
      </c>
      <c r="D804" s="3" t="s">
        <v>7461</v>
      </c>
      <c r="E804" s="3" t="s">
        <v>7583</v>
      </c>
      <c r="F804" s="3"/>
      <c r="G804" s="3"/>
      <c r="H804" s="74"/>
      <c r="I804" s="3"/>
      <c r="J804" s="3" t="s">
        <v>228</v>
      </c>
      <c r="K804" s="3" t="s">
        <v>123</v>
      </c>
      <c r="L804" s="3" t="s">
        <v>77</v>
      </c>
      <c r="M804" s="3" t="s">
        <v>1223</v>
      </c>
      <c r="N804" s="5">
        <v>44580</v>
      </c>
      <c r="P804" s="3">
        <f t="shared" ca="1" si="187"/>
        <v>-870</v>
      </c>
      <c r="Q804" s="5">
        <v>44693</v>
      </c>
      <c r="R804" s="3" t="s">
        <v>133</v>
      </c>
      <c r="S804" s="3"/>
      <c r="T804" s="6" t="s">
        <v>131</v>
      </c>
      <c r="U804" s="3" t="str">
        <f t="shared" si="178"/>
        <v>Contractuel</v>
      </c>
      <c r="V804" s="5">
        <v>44682</v>
      </c>
      <c r="W804" s="5">
        <v>44712</v>
      </c>
      <c r="X804" s="5"/>
      <c r="Y804" s="5"/>
      <c r="Z804" s="5">
        <v>44580</v>
      </c>
      <c r="AA804" s="3">
        <f t="shared" si="179"/>
        <v>1</v>
      </c>
      <c r="AB804" s="3">
        <f t="shared" si="180"/>
        <v>2022</v>
      </c>
      <c r="AC804" s="3">
        <f t="shared" si="181"/>
        <v>2026</v>
      </c>
      <c r="AD804" s="7">
        <f t="shared" ca="1" si="182"/>
        <v>2.7444444444444445</v>
      </c>
      <c r="AE804" s="7" t="str">
        <f t="shared" ca="1" si="188"/>
        <v>&lt; 3</v>
      </c>
      <c r="AF804" s="5">
        <v>37352</v>
      </c>
      <c r="AG804" s="8">
        <f t="shared" ca="1" si="183"/>
        <v>22.547945205479451</v>
      </c>
      <c r="AH804" s="7" t="str">
        <f t="shared" ca="1" si="184"/>
        <v>&lt; 25</v>
      </c>
      <c r="AI804" s="9"/>
      <c r="AJ804" s="10"/>
      <c r="AK804" s="9">
        <v>14281107</v>
      </c>
      <c r="AL804" s="5">
        <v>43529</v>
      </c>
      <c r="AM804" s="3" t="s">
        <v>64</v>
      </c>
      <c r="AN804" s="3" t="s">
        <v>94</v>
      </c>
      <c r="AQ804" s="11">
        <v>3</v>
      </c>
      <c r="AR804" s="11">
        <v>1</v>
      </c>
      <c r="AS804" s="12">
        <f t="shared" si="185"/>
        <v>44945.25</v>
      </c>
      <c r="AT804" s="11" t="s">
        <v>135</v>
      </c>
      <c r="AU804" s="9">
        <v>3.1930000000000001</v>
      </c>
      <c r="AV804" s="14" t="s">
        <v>870</v>
      </c>
      <c r="AW804" s="15" t="s">
        <v>2600</v>
      </c>
      <c r="AX804" s="16" t="s">
        <v>2601</v>
      </c>
      <c r="AY804" s="14" t="s">
        <v>1011</v>
      </c>
      <c r="AZ804" s="11" t="s">
        <v>358</v>
      </c>
      <c r="BA804" s="17" t="str">
        <f t="shared" si="186"/>
        <v>24011074531253110113</v>
      </c>
      <c r="BB804" s="26">
        <f t="shared" si="189"/>
        <v>20</v>
      </c>
      <c r="BC804" s="19" t="s">
        <v>2602</v>
      </c>
      <c r="BD804" s="20" t="s">
        <v>395</v>
      </c>
      <c r="BF804" s="5"/>
      <c r="BG804" s="27">
        <v>54232772</v>
      </c>
      <c r="BH804" s="27">
        <v>51047518</v>
      </c>
      <c r="BI804" s="27"/>
      <c r="BJ804" t="s">
        <v>396</v>
      </c>
      <c r="BK804" s="11" t="str">
        <f t="shared" si="190"/>
        <v>B-</v>
      </c>
      <c r="BL804" s="11"/>
    </row>
    <row r="805" spans="1:64" x14ac:dyDescent="0.25">
      <c r="A805" s="3" t="s">
        <v>74</v>
      </c>
      <c r="B805" s="4">
        <v>806</v>
      </c>
      <c r="C805" s="3" t="s">
        <v>140</v>
      </c>
      <c r="D805" s="3" t="s">
        <v>7657</v>
      </c>
      <c r="E805" s="3" t="s">
        <v>7340</v>
      </c>
      <c r="F805" s="3"/>
      <c r="G805" s="3"/>
      <c r="H805" s="74"/>
      <c r="I805" s="3"/>
      <c r="J805" s="3" t="s">
        <v>228</v>
      </c>
      <c r="K805" s="3" t="s">
        <v>123</v>
      </c>
      <c r="L805" s="3" t="s">
        <v>77</v>
      </c>
      <c r="M805" s="3" t="s">
        <v>158</v>
      </c>
      <c r="N805" s="5">
        <v>44581</v>
      </c>
      <c r="P805" s="3">
        <f t="shared" ca="1" si="187"/>
        <v>-656</v>
      </c>
      <c r="Q805" s="5">
        <v>44835</v>
      </c>
      <c r="R805" s="3" t="s">
        <v>133</v>
      </c>
      <c r="S805" s="3"/>
      <c r="T805" s="6" t="s">
        <v>131</v>
      </c>
      <c r="U805" s="3" t="str">
        <f t="shared" si="178"/>
        <v>Contractuel</v>
      </c>
      <c r="V805" s="5">
        <v>44866</v>
      </c>
      <c r="W805" s="5">
        <v>44926</v>
      </c>
      <c r="X805" s="5"/>
      <c r="Y805" s="5"/>
      <c r="Z805" s="5">
        <v>44581</v>
      </c>
      <c r="AA805" s="3">
        <f t="shared" si="179"/>
        <v>1</v>
      </c>
      <c r="AB805" s="3">
        <f t="shared" si="180"/>
        <v>2022</v>
      </c>
      <c r="AC805" s="3">
        <f t="shared" si="181"/>
        <v>2026</v>
      </c>
      <c r="AD805" s="7">
        <f t="shared" ca="1" si="182"/>
        <v>2.7416666666666667</v>
      </c>
      <c r="AE805" s="7" t="str">
        <f t="shared" ca="1" si="188"/>
        <v>&lt; 3</v>
      </c>
      <c r="AF805" s="5">
        <v>31813</v>
      </c>
      <c r="AG805" s="8">
        <f t="shared" ca="1" si="183"/>
        <v>37.723287671232875</v>
      </c>
      <c r="AH805" s="7" t="str">
        <f t="shared" ca="1" si="184"/>
        <v>&gt;35&lt; 45</v>
      </c>
      <c r="AI805" s="9">
        <v>16489052</v>
      </c>
      <c r="AJ805" s="10" t="s">
        <v>79</v>
      </c>
      <c r="AK805" s="9" t="s">
        <v>2603</v>
      </c>
      <c r="AL805" s="5">
        <v>38631</v>
      </c>
      <c r="AM805" s="3" t="s">
        <v>93</v>
      </c>
      <c r="AN805" s="3" t="s">
        <v>65</v>
      </c>
      <c r="AO805">
        <v>3</v>
      </c>
      <c r="AQ805" s="11">
        <v>3</v>
      </c>
      <c r="AR805" s="11">
        <v>1</v>
      </c>
      <c r="AS805" s="12">
        <f t="shared" si="185"/>
        <v>44946.25</v>
      </c>
      <c r="AT805" s="11" t="s">
        <v>135</v>
      </c>
      <c r="AU805" s="9">
        <v>3.3069999999999999</v>
      </c>
      <c r="AV805" s="14" t="s">
        <v>1510</v>
      </c>
      <c r="AW805" s="15" t="s">
        <v>1684</v>
      </c>
      <c r="AX805" s="16" t="s">
        <v>2604</v>
      </c>
      <c r="AY805" s="14" t="s">
        <v>462</v>
      </c>
      <c r="AZ805" s="11" t="s">
        <v>1686</v>
      </c>
      <c r="BA805" s="17" t="str">
        <f t="shared" si="186"/>
        <v>32020788101151810119</v>
      </c>
      <c r="BB805" s="26">
        <f t="shared" si="189"/>
        <v>20</v>
      </c>
      <c r="BC805" s="19" t="s">
        <v>2605</v>
      </c>
      <c r="BD805" s="20" t="s">
        <v>73</v>
      </c>
      <c r="BF805" s="5"/>
      <c r="BG805" s="27">
        <v>22866932</v>
      </c>
      <c r="BH805" s="27">
        <v>26192439</v>
      </c>
      <c r="BI805" s="27"/>
      <c r="BJ805" t="s">
        <v>207</v>
      </c>
      <c r="BK805" s="11" t="str">
        <f t="shared" si="190"/>
        <v>B-</v>
      </c>
      <c r="BL805" s="11"/>
    </row>
    <row r="806" spans="1:64" x14ac:dyDescent="0.25">
      <c r="A806" s="3" t="s">
        <v>56</v>
      </c>
      <c r="B806" s="4">
        <v>807</v>
      </c>
      <c r="C806" s="3" t="s">
        <v>140</v>
      </c>
      <c r="D806" s="3" t="s">
        <v>7899</v>
      </c>
      <c r="E806" s="3" t="s">
        <v>7748</v>
      </c>
      <c r="F806" s="3"/>
      <c r="G806" s="3"/>
      <c r="H806" s="74"/>
      <c r="I806" s="3" t="s">
        <v>227</v>
      </c>
      <c r="J806" s="3" t="s">
        <v>228</v>
      </c>
      <c r="K806" s="3" t="s">
        <v>76</v>
      </c>
      <c r="L806" s="3" t="s">
        <v>77</v>
      </c>
      <c r="M806" s="3" t="s">
        <v>158</v>
      </c>
      <c r="N806" s="5">
        <v>44581</v>
      </c>
      <c r="P806" s="3">
        <f t="shared" ca="1" si="187"/>
        <v>-17</v>
      </c>
      <c r="Q806" s="5"/>
      <c r="R806" s="3"/>
      <c r="S806" s="3"/>
      <c r="T806" s="6" t="s">
        <v>131</v>
      </c>
      <c r="U806" s="3" t="str">
        <f t="shared" si="178"/>
        <v>Contractuel</v>
      </c>
      <c r="V806" s="5">
        <v>45505</v>
      </c>
      <c r="W806" s="5">
        <f>VLOOKUP(B806,[1]base!$A:$V,22,0)</f>
        <v>45565</v>
      </c>
      <c r="X806" s="5"/>
      <c r="Y806" s="5"/>
      <c r="Z806" s="5">
        <v>44581</v>
      </c>
      <c r="AA806" s="3">
        <f t="shared" si="179"/>
        <v>1</v>
      </c>
      <c r="AB806" s="3">
        <f t="shared" si="180"/>
        <v>2022</v>
      </c>
      <c r="AC806" s="3">
        <f t="shared" si="181"/>
        <v>2026</v>
      </c>
      <c r="AD806" s="7">
        <f t="shared" ca="1" si="182"/>
        <v>2.7416666666666667</v>
      </c>
      <c r="AE806" s="7" t="str">
        <f t="shared" ca="1" si="188"/>
        <v>&lt; 3</v>
      </c>
      <c r="AF806" s="5">
        <v>29685</v>
      </c>
      <c r="AG806" s="8">
        <f t="shared" ca="1" si="183"/>
        <v>43.553424657534244</v>
      </c>
      <c r="AH806" s="7" t="str">
        <f t="shared" ca="1" si="184"/>
        <v>&gt;35&lt; 45</v>
      </c>
      <c r="AI806" s="9">
        <v>12799589</v>
      </c>
      <c r="AJ806" s="10" t="s">
        <v>159</v>
      </c>
      <c r="AK806" s="9" t="s">
        <v>2606</v>
      </c>
      <c r="AL806" s="5">
        <v>44144</v>
      </c>
      <c r="AM806" s="3" t="s">
        <v>93</v>
      </c>
      <c r="AN806" s="3" t="s">
        <v>65</v>
      </c>
      <c r="AO806">
        <v>5</v>
      </c>
      <c r="AQ806">
        <v>5</v>
      </c>
      <c r="AR806" s="67">
        <v>3</v>
      </c>
      <c r="AS806" s="12">
        <f t="shared" si="185"/>
        <v>45676.75</v>
      </c>
      <c r="AT806" s="11" t="s">
        <v>135</v>
      </c>
      <c r="AU806" s="9">
        <v>3.3069999999999999</v>
      </c>
      <c r="AV806" s="14" t="s">
        <v>62</v>
      </c>
      <c r="AW806" s="15" t="s">
        <v>2607</v>
      </c>
      <c r="AX806" s="16" t="s">
        <v>2608</v>
      </c>
      <c r="AY806" s="14" t="s">
        <v>1774</v>
      </c>
      <c r="AZ806" s="11" t="s">
        <v>85</v>
      </c>
      <c r="BA806" s="17" t="str">
        <f t="shared" si="186"/>
        <v>01064010111018473779</v>
      </c>
      <c r="BB806" s="26">
        <f t="shared" si="189"/>
        <v>20</v>
      </c>
      <c r="BC806" s="19" t="s">
        <v>2609</v>
      </c>
      <c r="BD806" s="20" t="s">
        <v>207</v>
      </c>
      <c r="BF806" s="5"/>
      <c r="BG806" s="27">
        <v>29406823</v>
      </c>
      <c r="BH806" s="27">
        <v>29173804</v>
      </c>
      <c r="BI806" s="27"/>
      <c r="BJ806" t="s">
        <v>207</v>
      </c>
      <c r="BK806" s="11" t="str">
        <f t="shared" si="190"/>
        <v>B-</v>
      </c>
      <c r="BL806" s="11" t="s">
        <v>167</v>
      </c>
    </row>
    <row r="807" spans="1:64" x14ac:dyDescent="0.25">
      <c r="A807" s="3" t="s">
        <v>74</v>
      </c>
      <c r="B807" s="4">
        <v>808</v>
      </c>
      <c r="C807" s="3" t="s">
        <v>2388</v>
      </c>
      <c r="D807" s="3" t="s">
        <v>7900</v>
      </c>
      <c r="E807" s="3" t="s">
        <v>7767</v>
      </c>
      <c r="F807" s="3"/>
      <c r="G807" s="3"/>
      <c r="H807" s="74"/>
      <c r="I807" s="3"/>
      <c r="J807" s="3" t="s">
        <v>228</v>
      </c>
      <c r="K807" s="3" t="s">
        <v>123</v>
      </c>
      <c r="L807" s="3" t="s">
        <v>77</v>
      </c>
      <c r="M807" s="3" t="s">
        <v>158</v>
      </c>
      <c r="N807" s="5">
        <v>44581</v>
      </c>
      <c r="P807" s="3">
        <f t="shared" ca="1" si="187"/>
        <v>-901</v>
      </c>
      <c r="Q807" s="5">
        <v>44625</v>
      </c>
      <c r="R807" s="3" t="s">
        <v>133</v>
      </c>
      <c r="S807" s="3"/>
      <c r="T807" s="6" t="s">
        <v>131</v>
      </c>
      <c r="U807" s="3" t="str">
        <f t="shared" si="178"/>
        <v>Contractuel</v>
      </c>
      <c r="V807" s="5">
        <v>44621</v>
      </c>
      <c r="W807" s="5">
        <v>44681</v>
      </c>
      <c r="X807" s="5"/>
      <c r="Y807" s="5"/>
      <c r="Z807" s="5">
        <v>44581</v>
      </c>
      <c r="AA807" s="3">
        <f t="shared" si="179"/>
        <v>1</v>
      </c>
      <c r="AB807" s="3">
        <f t="shared" si="180"/>
        <v>2022</v>
      </c>
      <c r="AC807" s="3">
        <f t="shared" si="181"/>
        <v>2026</v>
      </c>
      <c r="AD807" s="7">
        <f t="shared" ca="1" si="182"/>
        <v>2.7416666666666667</v>
      </c>
      <c r="AE807" s="7" t="str">
        <f t="shared" ca="1" si="188"/>
        <v>&lt; 3</v>
      </c>
      <c r="AF807" s="5">
        <v>37067</v>
      </c>
      <c r="AG807" s="8">
        <f t="shared" ca="1" si="183"/>
        <v>23.328767123287673</v>
      </c>
      <c r="AH807" s="7" t="str">
        <f t="shared" ca="1" si="184"/>
        <v>&lt; 25</v>
      </c>
      <c r="AI807" s="9"/>
      <c r="AJ807" s="10"/>
      <c r="AK807" s="9" t="s">
        <v>2610</v>
      </c>
      <c r="AL807" s="5">
        <v>43867</v>
      </c>
      <c r="AM807" s="3" t="s">
        <v>64</v>
      </c>
      <c r="AN807" s="3" t="s">
        <v>94</v>
      </c>
      <c r="AQ807" s="11">
        <v>3</v>
      </c>
      <c r="AR807" s="11">
        <v>1</v>
      </c>
      <c r="AS807" s="12">
        <f t="shared" si="185"/>
        <v>44946.25</v>
      </c>
      <c r="AT807" s="11" t="s">
        <v>135</v>
      </c>
      <c r="AU807" s="9">
        <v>3.1930000000000001</v>
      </c>
      <c r="AV807" s="14" t="s">
        <v>195</v>
      </c>
      <c r="AW807" s="15" t="s">
        <v>169</v>
      </c>
      <c r="AX807" s="16" t="s">
        <v>2611</v>
      </c>
      <c r="AY807" s="14" t="s">
        <v>105</v>
      </c>
      <c r="AZ807" s="11" t="s">
        <v>171</v>
      </c>
      <c r="BA807" s="17" t="str">
        <f t="shared" si="186"/>
        <v>17001000000310260411</v>
      </c>
      <c r="BB807" s="26">
        <f t="shared" si="189"/>
        <v>20</v>
      </c>
      <c r="BC807" s="19" t="s">
        <v>2612</v>
      </c>
      <c r="BD807" s="20" t="s">
        <v>277</v>
      </c>
      <c r="BF807" s="5"/>
      <c r="BG807" s="27">
        <v>28585056</v>
      </c>
      <c r="BH807" s="27">
        <v>21260054</v>
      </c>
      <c r="BI807" s="27"/>
      <c r="BJ807" t="s">
        <v>2409</v>
      </c>
      <c r="BK807" s="11" t="str">
        <f t="shared" si="190"/>
        <v>B-</v>
      </c>
      <c r="BL807" s="11"/>
    </row>
    <row r="808" spans="1:64" x14ac:dyDescent="0.25">
      <c r="A808" s="3" t="s">
        <v>74</v>
      </c>
      <c r="B808" s="4">
        <v>809</v>
      </c>
      <c r="C808" s="3" t="s">
        <v>140</v>
      </c>
      <c r="D808" s="3" t="s">
        <v>7469</v>
      </c>
      <c r="E808" s="3" t="s">
        <v>7901</v>
      </c>
      <c r="F808" s="3"/>
      <c r="G808" s="3"/>
      <c r="H808" s="74"/>
      <c r="I808" s="3"/>
      <c r="J808" s="3" t="s">
        <v>157</v>
      </c>
      <c r="K808" s="3" t="s">
        <v>123</v>
      </c>
      <c r="L808" s="3" t="s">
        <v>77</v>
      </c>
      <c r="M808" s="3" t="s">
        <v>158</v>
      </c>
      <c r="N808" s="5">
        <v>44581</v>
      </c>
      <c r="P808" s="3">
        <f t="shared" ca="1" si="187"/>
        <v>-717</v>
      </c>
      <c r="Q808" s="5">
        <v>44819</v>
      </c>
      <c r="R808" s="3" t="s">
        <v>133</v>
      </c>
      <c r="S808" s="3"/>
      <c r="T808" s="6" t="s">
        <v>131</v>
      </c>
      <c r="U808" s="3" t="str">
        <f t="shared" si="178"/>
        <v>Contractuel</v>
      </c>
      <c r="V808" s="5">
        <v>44805</v>
      </c>
      <c r="W808" s="5">
        <v>44865</v>
      </c>
      <c r="X808" s="5"/>
      <c r="Y808" s="5"/>
      <c r="Z808" s="5">
        <v>44581</v>
      </c>
      <c r="AA808" s="3">
        <f t="shared" si="179"/>
        <v>1</v>
      </c>
      <c r="AB808" s="3">
        <f t="shared" si="180"/>
        <v>2022</v>
      </c>
      <c r="AC808" s="3">
        <f t="shared" si="181"/>
        <v>2026</v>
      </c>
      <c r="AD808" s="7">
        <f t="shared" ca="1" si="182"/>
        <v>2.7416666666666667</v>
      </c>
      <c r="AE808" s="7" t="str">
        <f t="shared" ca="1" si="188"/>
        <v>&lt; 3</v>
      </c>
      <c r="AF808" s="5">
        <v>29454</v>
      </c>
      <c r="AG808" s="8">
        <f t="shared" ca="1" si="183"/>
        <v>44.186301369863017</v>
      </c>
      <c r="AH808" s="7" t="str">
        <f t="shared" ca="1" si="184"/>
        <v>&gt;35&lt; 45</v>
      </c>
      <c r="AI808" s="9">
        <v>12381217</v>
      </c>
      <c r="AJ808" s="10" t="s">
        <v>141</v>
      </c>
      <c r="AK808" s="9" t="s">
        <v>2613</v>
      </c>
      <c r="AL808" s="5">
        <v>41787</v>
      </c>
      <c r="AM808" s="3" t="s">
        <v>93</v>
      </c>
      <c r="AN808" s="3" t="s">
        <v>65</v>
      </c>
      <c r="AO808">
        <v>3</v>
      </c>
      <c r="AQ808" s="11">
        <v>3</v>
      </c>
      <c r="AR808" s="11">
        <v>1</v>
      </c>
      <c r="AS808" s="12">
        <f t="shared" si="185"/>
        <v>44946.25</v>
      </c>
      <c r="AT808" s="11" t="s">
        <v>135</v>
      </c>
      <c r="AU808" s="9">
        <v>3.3069999999999999</v>
      </c>
      <c r="AV808" s="14" t="s">
        <v>161</v>
      </c>
      <c r="AW808" s="15" t="s">
        <v>247</v>
      </c>
      <c r="AX808" s="16" t="s">
        <v>2614</v>
      </c>
      <c r="AY808" s="14" t="s">
        <v>141</v>
      </c>
      <c r="AZ808" s="11" t="s">
        <v>164</v>
      </c>
      <c r="BA808" s="17" t="str">
        <f t="shared" si="186"/>
        <v>25010000000096742409</v>
      </c>
      <c r="BB808" s="26">
        <f t="shared" si="189"/>
        <v>20</v>
      </c>
      <c r="BC808" s="19" t="s">
        <v>2615</v>
      </c>
      <c r="BD808" s="20" t="s">
        <v>100</v>
      </c>
      <c r="BF808" s="5"/>
      <c r="BG808" s="27">
        <v>53562572</v>
      </c>
      <c r="BH808" s="27">
        <v>53562192</v>
      </c>
      <c r="BI808" s="27"/>
      <c r="BJ808" t="s">
        <v>1915</v>
      </c>
      <c r="BK808" s="11" t="str">
        <f t="shared" si="190"/>
        <v>A-</v>
      </c>
      <c r="BL808" s="11"/>
    </row>
    <row r="809" spans="1:64" x14ac:dyDescent="0.25">
      <c r="A809" s="3" t="s">
        <v>74</v>
      </c>
      <c r="B809" s="4">
        <v>810</v>
      </c>
      <c r="C809" s="3" t="s">
        <v>87</v>
      </c>
      <c r="D809" s="3" t="s">
        <v>7556</v>
      </c>
      <c r="E809" s="3" t="s">
        <v>7902</v>
      </c>
      <c r="F809" s="3"/>
      <c r="G809" s="3"/>
      <c r="H809" s="74"/>
      <c r="I809" s="3" t="s">
        <v>156</v>
      </c>
      <c r="J809" s="3" t="s">
        <v>157</v>
      </c>
      <c r="K809" s="3" t="s">
        <v>123</v>
      </c>
      <c r="L809" s="3" t="s">
        <v>77</v>
      </c>
      <c r="M809" s="3" t="s">
        <v>158</v>
      </c>
      <c r="N809" s="5">
        <v>44581</v>
      </c>
      <c r="P809" s="3">
        <f t="shared" ca="1" si="187"/>
        <v>-597</v>
      </c>
      <c r="Q809" s="5">
        <v>44927</v>
      </c>
      <c r="R809" s="3" t="s">
        <v>124</v>
      </c>
      <c r="S809" s="3"/>
      <c r="T809" s="6" t="s">
        <v>131</v>
      </c>
      <c r="U809" s="3" t="str">
        <f t="shared" si="178"/>
        <v>Contractuel</v>
      </c>
      <c r="V809" s="5">
        <v>44927</v>
      </c>
      <c r="W809" s="5">
        <v>44985</v>
      </c>
      <c r="X809" s="5"/>
      <c r="Y809" s="5"/>
      <c r="Z809" s="5">
        <v>44581</v>
      </c>
      <c r="AA809" s="3">
        <f t="shared" si="179"/>
        <v>1</v>
      </c>
      <c r="AB809" s="3">
        <f t="shared" si="180"/>
        <v>2022</v>
      </c>
      <c r="AC809" s="3">
        <f t="shared" si="181"/>
        <v>2026</v>
      </c>
      <c r="AD809" s="7">
        <f t="shared" ca="1" si="182"/>
        <v>2.7416666666666667</v>
      </c>
      <c r="AE809" s="7" t="str">
        <f t="shared" ca="1" si="188"/>
        <v>&lt; 3</v>
      </c>
      <c r="AF809" s="5">
        <v>34349</v>
      </c>
      <c r="AG809" s="8">
        <f t="shared" ca="1" si="183"/>
        <v>30.775342465753425</v>
      </c>
      <c r="AH809" s="7" t="str">
        <f t="shared" ca="1" si="184"/>
        <v>&gt;25&lt; 35</v>
      </c>
      <c r="AI809" s="9">
        <v>17164394</v>
      </c>
      <c r="AJ809" s="10" t="s">
        <v>141</v>
      </c>
      <c r="AK809" s="9" t="s">
        <v>2616</v>
      </c>
      <c r="AL809" s="5">
        <v>41956</v>
      </c>
      <c r="AM809" s="3" t="s">
        <v>93</v>
      </c>
      <c r="AN809" s="3" t="s">
        <v>94</v>
      </c>
      <c r="AQ809" s="11">
        <v>3</v>
      </c>
      <c r="AR809" s="11">
        <v>1</v>
      </c>
      <c r="AS809" s="12">
        <f t="shared" si="185"/>
        <v>44946.25</v>
      </c>
      <c r="AT809" s="11" t="s">
        <v>135</v>
      </c>
      <c r="AU809" s="9">
        <v>3.3069999999999999</v>
      </c>
      <c r="AV809" s="14" t="s">
        <v>126</v>
      </c>
      <c r="AW809" s="15" t="s">
        <v>1593</v>
      </c>
      <c r="AX809" s="16" t="s">
        <v>2617</v>
      </c>
      <c r="AY809" s="14" t="s">
        <v>1723</v>
      </c>
      <c r="AZ809" s="11" t="s">
        <v>145</v>
      </c>
      <c r="BA809" s="17" t="str">
        <f t="shared" si="186"/>
        <v>07505006610582681172</v>
      </c>
      <c r="BB809" s="26">
        <f t="shared" si="189"/>
        <v>20</v>
      </c>
      <c r="BC809" s="19" t="s">
        <v>2286</v>
      </c>
      <c r="BD809" s="20" t="s">
        <v>388</v>
      </c>
      <c r="BF809" s="5"/>
      <c r="BG809" s="27">
        <v>28764221</v>
      </c>
      <c r="BH809" s="27">
        <v>50812068</v>
      </c>
      <c r="BI809" s="27"/>
      <c r="BJ809" t="s">
        <v>1163</v>
      </c>
      <c r="BK809" s="11" t="str">
        <f t="shared" si="190"/>
        <v>A-</v>
      </c>
      <c r="BL809" s="11"/>
    </row>
    <row r="810" spans="1:64" x14ac:dyDescent="0.25">
      <c r="A810" s="3" t="s">
        <v>56</v>
      </c>
      <c r="B810" s="4">
        <v>811</v>
      </c>
      <c r="C810" s="3" t="s">
        <v>57</v>
      </c>
      <c r="D810" s="3" t="s">
        <v>7423</v>
      </c>
      <c r="E810" s="3" t="s">
        <v>7903</v>
      </c>
      <c r="F810" s="3"/>
      <c r="G810" s="3"/>
      <c r="H810" s="74"/>
      <c r="I810" s="3" t="s">
        <v>515</v>
      </c>
      <c r="J810" s="3" t="s">
        <v>228</v>
      </c>
      <c r="K810" s="3" t="s">
        <v>123</v>
      </c>
      <c r="L810" s="3" t="s">
        <v>77</v>
      </c>
      <c r="M810" s="3" t="s">
        <v>132</v>
      </c>
      <c r="N810" s="5">
        <v>44581</v>
      </c>
      <c r="P810" s="3">
        <f t="shared" ca="1" si="187"/>
        <v>-17</v>
      </c>
      <c r="Q810" s="5"/>
      <c r="R810" s="3"/>
      <c r="S810" s="3"/>
      <c r="T810" s="6" t="s">
        <v>131</v>
      </c>
      <c r="U810" s="3" t="str">
        <f t="shared" si="178"/>
        <v>Contractuel</v>
      </c>
      <c r="V810" s="5">
        <v>45505</v>
      </c>
      <c r="W810" s="5">
        <f>VLOOKUP(B810,[1]base!$A:$V,22,0)</f>
        <v>45565</v>
      </c>
      <c r="X810" s="5"/>
      <c r="Y810" s="5"/>
      <c r="Z810" s="5">
        <v>44581</v>
      </c>
      <c r="AA810" s="3">
        <f t="shared" si="179"/>
        <v>1</v>
      </c>
      <c r="AB810" s="3">
        <f t="shared" si="180"/>
        <v>2022</v>
      </c>
      <c r="AC810" s="3">
        <f t="shared" si="181"/>
        <v>2026</v>
      </c>
      <c r="AD810" s="7">
        <f t="shared" ca="1" si="182"/>
        <v>2.7416666666666667</v>
      </c>
      <c r="AE810" s="7" t="str">
        <f t="shared" ca="1" si="188"/>
        <v>&lt; 3</v>
      </c>
      <c r="AF810" s="5">
        <v>27070</v>
      </c>
      <c r="AG810" s="8">
        <f t="shared" ca="1" si="183"/>
        <v>50.717808219178082</v>
      </c>
      <c r="AH810" s="7" t="str">
        <f t="shared" ca="1" si="184"/>
        <v>&gt;45&lt; 55</v>
      </c>
      <c r="AI810" s="9">
        <v>15129677</v>
      </c>
      <c r="AJ810" s="10" t="s">
        <v>159</v>
      </c>
      <c r="AK810" s="9" t="s">
        <v>2618</v>
      </c>
      <c r="AL810" s="5">
        <v>40105</v>
      </c>
      <c r="AM810" s="3" t="s">
        <v>64</v>
      </c>
      <c r="AN810" s="3" t="s">
        <v>65</v>
      </c>
      <c r="AO810">
        <v>2</v>
      </c>
      <c r="AQ810">
        <v>3</v>
      </c>
      <c r="AR810" s="67">
        <v>3</v>
      </c>
      <c r="AS810" s="12">
        <f t="shared" si="185"/>
        <v>45676.75</v>
      </c>
      <c r="AT810" s="11" t="s">
        <v>135</v>
      </c>
      <c r="AU810" s="9">
        <v>3.3069999999999999</v>
      </c>
      <c r="AV810" s="14" t="s">
        <v>348</v>
      </c>
      <c r="AW810" s="15" t="s">
        <v>1433</v>
      </c>
      <c r="AX810" s="16" t="s">
        <v>2619</v>
      </c>
      <c r="AY810" s="14" t="s">
        <v>462</v>
      </c>
      <c r="AZ810" s="11" t="s">
        <v>352</v>
      </c>
      <c r="BA810" s="17" t="str">
        <f t="shared" si="186"/>
        <v>12203000013306665719</v>
      </c>
      <c r="BB810" s="26">
        <f t="shared" si="189"/>
        <v>20</v>
      </c>
      <c r="BC810" s="19" t="s">
        <v>2620</v>
      </c>
      <c r="BD810" s="20" t="s">
        <v>388</v>
      </c>
      <c r="BF810" s="5"/>
      <c r="BG810" s="27">
        <v>21390034</v>
      </c>
      <c r="BH810" s="27">
        <v>29277958</v>
      </c>
      <c r="BI810" s="27"/>
      <c r="BJ810" t="s">
        <v>2621</v>
      </c>
      <c r="BK810" s="11" t="str">
        <f t="shared" si="190"/>
        <v>B-</v>
      </c>
      <c r="BL810" s="11" t="s">
        <v>235</v>
      </c>
    </row>
    <row r="811" spans="1:64" x14ac:dyDescent="0.25">
      <c r="A811" s="3" t="s">
        <v>74</v>
      </c>
      <c r="B811" s="4">
        <v>812</v>
      </c>
      <c r="C811" s="3" t="s">
        <v>2388</v>
      </c>
      <c r="D811" s="3" t="s">
        <v>7304</v>
      </c>
      <c r="E811" s="3" t="s">
        <v>7645</v>
      </c>
      <c r="F811" s="3"/>
      <c r="G811" s="3"/>
      <c r="H811" s="74"/>
      <c r="I811" s="3"/>
      <c r="J811" s="3"/>
      <c r="K811" s="3" t="s">
        <v>59</v>
      </c>
      <c r="L811" s="3" t="s">
        <v>77</v>
      </c>
      <c r="M811" s="3" t="s">
        <v>216</v>
      </c>
      <c r="N811" s="5">
        <v>44582</v>
      </c>
      <c r="P811" s="3" t="str">
        <f t="shared" ca="1" si="187"/>
        <v/>
      </c>
      <c r="Q811" s="5">
        <v>44592</v>
      </c>
      <c r="R811" s="3" t="s">
        <v>2256</v>
      </c>
      <c r="S811" s="3"/>
      <c r="T811" s="6" t="s">
        <v>61</v>
      </c>
      <c r="U811" s="3" t="str">
        <f t="shared" si="178"/>
        <v>Titulaire</v>
      </c>
      <c r="V811" s="5"/>
      <c r="W811" s="5"/>
      <c r="X811" s="5"/>
      <c r="Y811" s="5"/>
      <c r="Z811" s="5">
        <v>44582</v>
      </c>
      <c r="AA811" s="3">
        <f t="shared" si="179"/>
        <v>1</v>
      </c>
      <c r="AB811" s="3">
        <f t="shared" si="180"/>
        <v>2022</v>
      </c>
      <c r="AC811" s="3">
        <f t="shared" si="181"/>
        <v>2026</v>
      </c>
      <c r="AD811" s="7">
        <f t="shared" ca="1" si="182"/>
        <v>2.7388888888888889</v>
      </c>
      <c r="AE811" s="7" t="str">
        <f t="shared" ca="1" si="188"/>
        <v>&lt; 3</v>
      </c>
      <c r="AF811" s="5">
        <v>34858</v>
      </c>
      <c r="AG811" s="8">
        <f t="shared" ca="1" si="183"/>
        <v>29.38082191780822</v>
      </c>
      <c r="AH811" s="7" t="str">
        <f t="shared" ca="1" si="184"/>
        <v>&gt;25&lt; 35</v>
      </c>
      <c r="AI811" s="9"/>
      <c r="AJ811" s="10"/>
      <c r="AK811" s="9" t="s">
        <v>2622</v>
      </c>
      <c r="AL811" s="5">
        <v>41508</v>
      </c>
      <c r="AM811" s="3" t="s">
        <v>64</v>
      </c>
      <c r="AN811" s="3" t="s">
        <v>94</v>
      </c>
      <c r="AQ811" s="11"/>
      <c r="AR811" s="11">
        <v>1</v>
      </c>
      <c r="AS811" s="12">
        <f t="shared" si="185"/>
        <v>44947.25</v>
      </c>
      <c r="AT811" s="11" t="s">
        <v>66</v>
      </c>
      <c r="AU811" s="9">
        <v>1300</v>
      </c>
      <c r="AV811" s="14" t="s">
        <v>67</v>
      </c>
      <c r="AW811" s="15" t="s">
        <v>2623</v>
      </c>
      <c r="AX811" s="16" t="s">
        <v>2624</v>
      </c>
      <c r="AY811" s="14" t="s">
        <v>462</v>
      </c>
      <c r="AZ811" s="11" t="s">
        <v>71</v>
      </c>
      <c r="BA811" s="17" t="str">
        <f t="shared" si="186"/>
        <v>08118028062001612019</v>
      </c>
      <c r="BB811" s="26">
        <f t="shared" si="189"/>
        <v>20</v>
      </c>
      <c r="BC811" s="19" t="s">
        <v>2625</v>
      </c>
      <c r="BD811" s="20" t="s">
        <v>2626</v>
      </c>
      <c r="BF811" s="5"/>
      <c r="BG811" s="27">
        <v>24168197</v>
      </c>
      <c r="BH811" s="27"/>
      <c r="BI811" s="27"/>
      <c r="BK811" s="11" t="str">
        <f t="shared" si="190"/>
        <v>CADRE</v>
      </c>
      <c r="BL811" s="11"/>
    </row>
    <row r="812" spans="1:64" x14ac:dyDescent="0.25">
      <c r="A812" s="3" t="s">
        <v>74</v>
      </c>
      <c r="B812" s="4">
        <v>813</v>
      </c>
      <c r="C812" s="3" t="s">
        <v>140</v>
      </c>
      <c r="D812" s="3" t="s">
        <v>7514</v>
      </c>
      <c r="E812" s="3" t="s">
        <v>7231</v>
      </c>
      <c r="F812" s="3"/>
      <c r="G812" s="3"/>
      <c r="H812" s="74"/>
      <c r="I812" s="43" t="s">
        <v>1920</v>
      </c>
      <c r="J812" s="43" t="s">
        <v>157</v>
      </c>
      <c r="K812" s="3" t="s">
        <v>123</v>
      </c>
      <c r="L812" s="3" t="s">
        <v>77</v>
      </c>
      <c r="M812" s="3" t="s">
        <v>158</v>
      </c>
      <c r="N812" s="5">
        <v>44582</v>
      </c>
      <c r="O812" t="str">
        <f ca="1">IF(AD812&gt;=4,IF(T812="CDD","OK",""),"")</f>
        <v/>
      </c>
      <c r="P812" s="3">
        <f t="shared" ca="1" si="187"/>
        <v>-47</v>
      </c>
      <c r="Q812" s="5">
        <v>45541</v>
      </c>
      <c r="R812" s="3" t="s">
        <v>2627</v>
      </c>
      <c r="S812" s="3"/>
      <c r="T812" s="6" t="s">
        <v>131</v>
      </c>
      <c r="U812" s="3" t="str">
        <f t="shared" si="178"/>
        <v>Contractuel</v>
      </c>
      <c r="V812" s="5">
        <v>45444</v>
      </c>
      <c r="W812" s="5">
        <v>45535</v>
      </c>
      <c r="X812" s="5"/>
      <c r="Y812" s="5"/>
      <c r="Z812" s="5">
        <v>44582</v>
      </c>
      <c r="AA812" s="3">
        <f t="shared" si="179"/>
        <v>1</v>
      </c>
      <c r="AB812" s="3">
        <f t="shared" si="180"/>
        <v>2022</v>
      </c>
      <c r="AC812" s="3">
        <f t="shared" si="181"/>
        <v>2026</v>
      </c>
      <c r="AD812" s="7">
        <f t="shared" ca="1" si="182"/>
        <v>2.7388888888888889</v>
      </c>
      <c r="AE812" s="7" t="str">
        <f t="shared" ca="1" si="188"/>
        <v>&lt; 3</v>
      </c>
      <c r="AF812" s="5">
        <v>33389</v>
      </c>
      <c r="AG812" s="8">
        <f t="shared" ca="1" si="183"/>
        <v>33.405479452054792</v>
      </c>
      <c r="AH812" s="7" t="str">
        <f t="shared" ca="1" si="184"/>
        <v>&gt;25&lt; 35</v>
      </c>
      <c r="AI812" s="9">
        <v>16287557</v>
      </c>
      <c r="AJ812" s="10" t="s">
        <v>159</v>
      </c>
      <c r="AK812" s="9" t="s">
        <v>1019</v>
      </c>
      <c r="AL812" s="5">
        <v>42293</v>
      </c>
      <c r="AM812" s="3" t="s">
        <v>93</v>
      </c>
      <c r="AN812" s="3" t="s">
        <v>65</v>
      </c>
      <c r="AQ812">
        <v>3</v>
      </c>
      <c r="AR812" s="67">
        <v>3</v>
      </c>
      <c r="AS812" s="12">
        <f t="shared" si="185"/>
        <v>45677.75</v>
      </c>
      <c r="AT812" s="11" t="s">
        <v>135</v>
      </c>
      <c r="AU812" s="9">
        <v>3.3069999999999999</v>
      </c>
      <c r="AV812" s="14" t="s">
        <v>79</v>
      </c>
      <c r="AW812" s="15" t="s">
        <v>1912</v>
      </c>
      <c r="AX812" s="16" t="s">
        <v>2628</v>
      </c>
      <c r="AY812" s="14" t="s">
        <v>1301</v>
      </c>
      <c r="AZ812" s="11" t="s">
        <v>128</v>
      </c>
      <c r="BA812" s="17" t="str">
        <f t="shared" si="186"/>
        <v>04401075006252760130</v>
      </c>
      <c r="BB812" s="26">
        <f t="shared" si="189"/>
        <v>20</v>
      </c>
      <c r="BC812" s="19" t="s">
        <v>1020</v>
      </c>
      <c r="BD812" s="20" t="s">
        <v>277</v>
      </c>
      <c r="BF812" s="5"/>
      <c r="BG812" s="27">
        <v>55916169</v>
      </c>
      <c r="BH812" s="27">
        <v>58325150</v>
      </c>
      <c r="BI812" s="27"/>
      <c r="BJ812" t="s">
        <v>571</v>
      </c>
      <c r="BK812" s="11" t="str">
        <f t="shared" si="190"/>
        <v>A-</v>
      </c>
      <c r="BL812" s="11" t="s">
        <v>473</v>
      </c>
    </row>
    <row r="813" spans="1:64" x14ac:dyDescent="0.25">
      <c r="A813" s="3" t="s">
        <v>56</v>
      </c>
      <c r="B813" s="4">
        <v>814</v>
      </c>
      <c r="C813" s="3" t="s">
        <v>140</v>
      </c>
      <c r="D813" s="3" t="s">
        <v>7241</v>
      </c>
      <c r="E813" s="3" t="s">
        <v>7904</v>
      </c>
      <c r="F813" s="3"/>
      <c r="G813" s="3"/>
      <c r="H813" s="74"/>
      <c r="I813" s="43" t="s">
        <v>1837</v>
      </c>
      <c r="J813" s="43" t="s">
        <v>157</v>
      </c>
      <c r="K813" s="3" t="s">
        <v>123</v>
      </c>
      <c r="L813" s="3" t="s">
        <v>77</v>
      </c>
      <c r="M813" s="3" t="s">
        <v>158</v>
      </c>
      <c r="N813" s="5">
        <v>44582</v>
      </c>
      <c r="O813" t="str">
        <f ca="1">IF(AD813&gt;=4,IF(T813="CDD","OK",""),"")</f>
        <v/>
      </c>
      <c r="P813" s="3">
        <f t="shared" ca="1" si="187"/>
        <v>-47</v>
      </c>
      <c r="Q813" s="5"/>
      <c r="R813" s="3"/>
      <c r="S813" s="3"/>
      <c r="T813" s="6" t="s">
        <v>131</v>
      </c>
      <c r="U813" s="3" t="str">
        <f t="shared" si="178"/>
        <v>Contractuel</v>
      </c>
      <c r="V813" s="5">
        <v>45444</v>
      </c>
      <c r="W813" s="5">
        <v>45535</v>
      </c>
      <c r="X813" s="5"/>
      <c r="Y813" s="5"/>
      <c r="Z813" s="5">
        <v>44582</v>
      </c>
      <c r="AA813" s="3">
        <f t="shared" si="179"/>
        <v>1</v>
      </c>
      <c r="AB813" s="3">
        <f t="shared" si="180"/>
        <v>2022</v>
      </c>
      <c r="AC813" s="3">
        <f t="shared" si="181"/>
        <v>2026</v>
      </c>
      <c r="AD813" s="7">
        <f t="shared" ca="1" si="182"/>
        <v>2.7388888888888889</v>
      </c>
      <c r="AE813" s="7" t="str">
        <f t="shared" ca="1" si="188"/>
        <v>&lt; 3</v>
      </c>
      <c r="AF813" s="5">
        <v>28009</v>
      </c>
      <c r="AG813" s="8">
        <f t="shared" ca="1" si="183"/>
        <v>48.145205479452052</v>
      </c>
      <c r="AH813" s="7" t="str">
        <f t="shared" ca="1" si="184"/>
        <v>&gt;45&lt; 55</v>
      </c>
      <c r="AI813" s="9">
        <v>12191298</v>
      </c>
      <c r="AJ813" s="10" t="s">
        <v>79</v>
      </c>
      <c r="AK813" s="9" t="s">
        <v>2629</v>
      </c>
      <c r="AL813" s="5">
        <v>40970</v>
      </c>
      <c r="AM813" s="3" t="s">
        <v>93</v>
      </c>
      <c r="AN813" s="3" t="s">
        <v>65</v>
      </c>
      <c r="AO813">
        <v>4</v>
      </c>
      <c r="AQ813">
        <v>3</v>
      </c>
      <c r="AR813" s="67">
        <v>3</v>
      </c>
      <c r="AS813" s="12">
        <f t="shared" si="185"/>
        <v>45677.75</v>
      </c>
      <c r="AT813" s="11" t="s">
        <v>135</v>
      </c>
      <c r="AU813" s="9">
        <v>3.3069999999999999</v>
      </c>
      <c r="AV813" s="14">
        <v>17</v>
      </c>
      <c r="AW813" s="15" t="s">
        <v>169</v>
      </c>
      <c r="AX813" s="16" t="s">
        <v>2630</v>
      </c>
      <c r="AY813" s="14" t="s">
        <v>62</v>
      </c>
      <c r="AZ813" s="11" t="s">
        <v>171</v>
      </c>
      <c r="BA813" s="17" t="str">
        <f t="shared" si="186"/>
        <v>17001000000336466901</v>
      </c>
      <c r="BB813" s="26">
        <f t="shared" si="189"/>
        <v>20</v>
      </c>
      <c r="BC813" s="19" t="s">
        <v>2631</v>
      </c>
      <c r="BD813" s="20" t="s">
        <v>1331</v>
      </c>
      <c r="BF813" s="5"/>
      <c r="BG813" s="27">
        <v>20726224</v>
      </c>
      <c r="BH813" s="27">
        <v>25550896</v>
      </c>
      <c r="BI813" s="27"/>
      <c r="BJ813" t="s">
        <v>263</v>
      </c>
      <c r="BK813" s="11" t="str">
        <f t="shared" si="190"/>
        <v>A-</v>
      </c>
      <c r="BL813" s="11" t="s">
        <v>473</v>
      </c>
    </row>
    <row r="814" spans="1:64" x14ac:dyDescent="0.25">
      <c r="A814" s="3" t="s">
        <v>74</v>
      </c>
      <c r="B814" s="4">
        <v>815</v>
      </c>
      <c r="C814" s="3" t="s">
        <v>140</v>
      </c>
      <c r="D814" s="3" t="s">
        <v>7312</v>
      </c>
      <c r="E814" s="3" t="s">
        <v>7689</v>
      </c>
      <c r="F814" s="3"/>
      <c r="G814" s="3"/>
      <c r="H814" s="74"/>
      <c r="I814" s="3" t="s">
        <v>227</v>
      </c>
      <c r="J814" s="3" t="s">
        <v>228</v>
      </c>
      <c r="K814" s="3" t="s">
        <v>123</v>
      </c>
      <c r="L814" s="3" t="s">
        <v>77</v>
      </c>
      <c r="M814" s="3" t="s">
        <v>158</v>
      </c>
      <c r="N814" s="5">
        <v>44583</v>
      </c>
      <c r="P814" s="3">
        <f t="shared" ca="1" si="187"/>
        <v>-597</v>
      </c>
      <c r="Q814" s="5">
        <v>44984</v>
      </c>
      <c r="R814" s="3" t="s">
        <v>133</v>
      </c>
      <c r="S814" s="3"/>
      <c r="T814" s="6" t="s">
        <v>131</v>
      </c>
      <c r="U814" s="3" t="str">
        <f t="shared" si="178"/>
        <v>Contractuel</v>
      </c>
      <c r="V814" s="5">
        <v>44927</v>
      </c>
      <c r="W814" s="5">
        <v>44985</v>
      </c>
      <c r="X814" s="5"/>
      <c r="Y814" s="5"/>
      <c r="Z814" s="5">
        <v>44583</v>
      </c>
      <c r="AA814" s="3">
        <f t="shared" si="179"/>
        <v>1</v>
      </c>
      <c r="AB814" s="3">
        <f t="shared" si="180"/>
        <v>2022</v>
      </c>
      <c r="AC814" s="3">
        <f t="shared" si="181"/>
        <v>2026</v>
      </c>
      <c r="AD814" s="7">
        <f t="shared" ca="1" si="182"/>
        <v>2.7361111111111112</v>
      </c>
      <c r="AE814" s="7" t="str">
        <f t="shared" ca="1" si="188"/>
        <v>&lt; 3</v>
      </c>
      <c r="AF814" s="5">
        <v>26961</v>
      </c>
      <c r="AG814" s="8">
        <f t="shared" ca="1" si="183"/>
        <v>51.016438356164386</v>
      </c>
      <c r="AH814" s="7" t="str">
        <f t="shared" ca="1" si="184"/>
        <v>&gt;45&lt; 55</v>
      </c>
      <c r="AI814" s="9">
        <v>11818614</v>
      </c>
      <c r="AJ814" s="37" t="s">
        <v>179</v>
      </c>
      <c r="AK814" s="9" t="s">
        <v>2632</v>
      </c>
      <c r="AL814" s="5">
        <v>40434</v>
      </c>
      <c r="AM814" s="3" t="s">
        <v>93</v>
      </c>
      <c r="AN814" s="3" t="s">
        <v>65</v>
      </c>
      <c r="AO814">
        <v>2</v>
      </c>
      <c r="AQ814" s="11">
        <v>3</v>
      </c>
      <c r="AR814" s="11">
        <v>2</v>
      </c>
      <c r="AS814" s="12">
        <f t="shared" si="185"/>
        <v>45313.5</v>
      </c>
      <c r="AT814" s="11" t="s">
        <v>135</v>
      </c>
      <c r="AU814" s="9">
        <v>3.3069999999999999</v>
      </c>
      <c r="AV814" s="14" t="s">
        <v>67</v>
      </c>
      <c r="AW814" s="15" t="s">
        <v>2633</v>
      </c>
      <c r="AX814" s="16" t="s">
        <v>2634</v>
      </c>
      <c r="AY814" s="14" t="s">
        <v>1577</v>
      </c>
      <c r="AZ814" s="11" t="s">
        <v>71</v>
      </c>
      <c r="BA814" s="17" t="str">
        <f t="shared" si="186"/>
        <v>08076023032004115063</v>
      </c>
      <c r="BB814" s="26">
        <f t="shared" si="189"/>
        <v>20</v>
      </c>
      <c r="BC814" s="19" t="s">
        <v>2635</v>
      </c>
      <c r="BD814" s="20" t="s">
        <v>388</v>
      </c>
      <c r="BF814" s="5"/>
      <c r="BG814" s="27">
        <v>99672707</v>
      </c>
      <c r="BH814" s="27">
        <v>20957643</v>
      </c>
      <c r="BI814" s="27"/>
      <c r="BJ814" t="s">
        <v>951</v>
      </c>
      <c r="BK814" s="11" t="str">
        <f t="shared" si="190"/>
        <v>B-</v>
      </c>
      <c r="BL814" s="11"/>
    </row>
    <row r="815" spans="1:64" x14ac:dyDescent="0.25">
      <c r="A815" s="3" t="s">
        <v>56</v>
      </c>
      <c r="B815" s="4">
        <v>816</v>
      </c>
      <c r="C815" s="3" t="s">
        <v>140</v>
      </c>
      <c r="D815" s="3" t="s">
        <v>379</v>
      </c>
      <c r="E815" s="3" t="s">
        <v>7426</v>
      </c>
      <c r="F815" s="3"/>
      <c r="G815" s="3"/>
      <c r="H815" s="74"/>
      <c r="I815" s="3" t="s">
        <v>487</v>
      </c>
      <c r="J815" s="3" t="s">
        <v>228</v>
      </c>
      <c r="K815" s="3" t="s">
        <v>123</v>
      </c>
      <c r="L815" s="3" t="s">
        <v>77</v>
      </c>
      <c r="M815" s="3" t="s">
        <v>158</v>
      </c>
      <c r="N815" s="5">
        <v>44583</v>
      </c>
      <c r="P815" s="3">
        <f t="shared" ca="1" si="187"/>
        <v>-47</v>
      </c>
      <c r="Q815" s="5"/>
      <c r="R815" s="3"/>
      <c r="S815" s="3"/>
      <c r="T815" s="6" t="s">
        <v>131</v>
      </c>
      <c r="U815" s="3" t="str">
        <f t="shared" si="178"/>
        <v>Contractuel</v>
      </c>
      <c r="V815" s="5">
        <v>45444</v>
      </c>
      <c r="W815" s="5">
        <v>45535</v>
      </c>
      <c r="X815" s="5"/>
      <c r="Y815" s="5"/>
      <c r="Z815" s="5">
        <v>44583</v>
      </c>
      <c r="AA815" s="3">
        <f t="shared" si="179"/>
        <v>1</v>
      </c>
      <c r="AB815" s="3">
        <f t="shared" si="180"/>
        <v>2022</v>
      </c>
      <c r="AC815" s="3">
        <f t="shared" si="181"/>
        <v>2026</v>
      </c>
      <c r="AD815" s="7">
        <f t="shared" ca="1" si="182"/>
        <v>2.7361111111111112</v>
      </c>
      <c r="AE815" s="7" t="str">
        <f t="shared" ca="1" si="188"/>
        <v>&lt; 3</v>
      </c>
      <c r="AF815" s="5">
        <v>29444</v>
      </c>
      <c r="AG815" s="8">
        <f t="shared" ca="1" si="183"/>
        <v>44.213698630136989</v>
      </c>
      <c r="AH815" s="7" t="str">
        <f t="shared" ca="1" si="184"/>
        <v>&gt;35&lt; 45</v>
      </c>
      <c r="AI815" s="9">
        <v>12355108</v>
      </c>
      <c r="AJ815" s="10" t="s">
        <v>91</v>
      </c>
      <c r="AK815" s="9" t="s">
        <v>2636</v>
      </c>
      <c r="AL815" s="5">
        <v>43880</v>
      </c>
      <c r="AM815" s="3" t="s">
        <v>93</v>
      </c>
      <c r="AN815" s="3" t="s">
        <v>65</v>
      </c>
      <c r="AO815">
        <v>2</v>
      </c>
      <c r="AQ815">
        <v>3</v>
      </c>
      <c r="AR815" s="67">
        <v>3</v>
      </c>
      <c r="AS815" s="12">
        <f t="shared" si="185"/>
        <v>45678.75</v>
      </c>
      <c r="AT815" s="11" t="s">
        <v>135</v>
      </c>
      <c r="AU815" s="9">
        <v>3.3069999999999999</v>
      </c>
      <c r="AV815" s="14" t="s">
        <v>67</v>
      </c>
      <c r="AW815" s="15" t="s">
        <v>2633</v>
      </c>
      <c r="AX815" s="16" t="s">
        <v>2637</v>
      </c>
      <c r="AY815" s="14" t="s">
        <v>102</v>
      </c>
      <c r="AZ815" s="11" t="s">
        <v>71</v>
      </c>
      <c r="BA815" s="17" t="str">
        <f t="shared" si="186"/>
        <v>08076023032004116906</v>
      </c>
      <c r="BB815" s="26">
        <f t="shared" si="189"/>
        <v>20</v>
      </c>
      <c r="BC815" s="19" t="s">
        <v>2638</v>
      </c>
      <c r="BD815" s="20" t="s">
        <v>388</v>
      </c>
      <c r="BF815" s="5"/>
      <c r="BG815" s="27">
        <v>20551853</v>
      </c>
      <c r="BH815" s="27">
        <v>22511922</v>
      </c>
      <c r="BI815" s="27"/>
      <c r="BJ815" t="s">
        <v>951</v>
      </c>
      <c r="BK815" s="11" t="str">
        <f t="shared" si="190"/>
        <v>B-</v>
      </c>
      <c r="BL815" s="11" t="s">
        <v>245</v>
      </c>
    </row>
    <row r="816" spans="1:64" x14ac:dyDescent="0.25">
      <c r="A816" s="3" t="s">
        <v>56</v>
      </c>
      <c r="B816" s="4">
        <v>817</v>
      </c>
      <c r="C816" s="3" t="s">
        <v>140</v>
      </c>
      <c r="D816" s="3" t="s">
        <v>7264</v>
      </c>
      <c r="E816" s="3" t="s">
        <v>7415</v>
      </c>
      <c r="F816" s="3"/>
      <c r="G816" s="3"/>
      <c r="H816" s="74"/>
      <c r="I816" s="3" t="s">
        <v>515</v>
      </c>
      <c r="J816" s="3" t="s">
        <v>228</v>
      </c>
      <c r="K816" s="3" t="s">
        <v>123</v>
      </c>
      <c r="L816" s="3" t="s">
        <v>77</v>
      </c>
      <c r="M816" s="3" t="s">
        <v>158</v>
      </c>
      <c r="N816" s="5">
        <v>44583</v>
      </c>
      <c r="P816" s="3">
        <f t="shared" ca="1" si="187"/>
        <v>-47</v>
      </c>
      <c r="Q816" s="5"/>
      <c r="R816" s="3"/>
      <c r="S816" s="3"/>
      <c r="T816" s="6" t="s">
        <v>131</v>
      </c>
      <c r="U816" s="3" t="str">
        <f t="shared" si="178"/>
        <v>Contractuel</v>
      </c>
      <c r="V816" s="5">
        <v>45444</v>
      </c>
      <c r="W816" s="5">
        <v>45535</v>
      </c>
      <c r="X816" s="5"/>
      <c r="Y816" s="5"/>
      <c r="Z816" s="5">
        <v>44583</v>
      </c>
      <c r="AA816" s="3">
        <f t="shared" si="179"/>
        <v>1</v>
      </c>
      <c r="AB816" s="3">
        <f t="shared" si="180"/>
        <v>2022</v>
      </c>
      <c r="AC816" s="3">
        <f t="shared" si="181"/>
        <v>2026</v>
      </c>
      <c r="AD816" s="7">
        <f t="shared" ca="1" si="182"/>
        <v>2.7361111111111112</v>
      </c>
      <c r="AE816" s="7" t="str">
        <f t="shared" ca="1" si="188"/>
        <v>&lt; 3</v>
      </c>
      <c r="AF816" s="5">
        <v>27546</v>
      </c>
      <c r="AG816" s="8">
        <f t="shared" ca="1" si="183"/>
        <v>49.413698630136984</v>
      </c>
      <c r="AH816" s="7" t="str">
        <f t="shared" ca="1" si="184"/>
        <v>&gt;45&lt; 55</v>
      </c>
      <c r="AI816" s="9">
        <v>12159534</v>
      </c>
      <c r="AJ816" s="10" t="s">
        <v>91</v>
      </c>
      <c r="AK816" s="9" t="s">
        <v>2639</v>
      </c>
      <c r="AL816" s="5">
        <v>36932</v>
      </c>
      <c r="AM816" s="3" t="s">
        <v>93</v>
      </c>
      <c r="AN816" s="3" t="s">
        <v>65</v>
      </c>
      <c r="AO816">
        <v>2</v>
      </c>
      <c r="AQ816">
        <v>3</v>
      </c>
      <c r="AR816" s="67">
        <v>3</v>
      </c>
      <c r="AS816" s="12">
        <f t="shared" si="185"/>
        <v>45678.75</v>
      </c>
      <c r="AT816" s="11" t="s">
        <v>135</v>
      </c>
      <c r="AU816" s="9">
        <v>3.3069999999999999</v>
      </c>
      <c r="AV816" s="14" t="s">
        <v>67</v>
      </c>
      <c r="AW816" s="15" t="s">
        <v>2633</v>
      </c>
      <c r="AX816" s="16" t="s">
        <v>2640</v>
      </c>
      <c r="AY816" s="14" t="s">
        <v>153</v>
      </c>
      <c r="AZ816" s="11" t="s">
        <v>71</v>
      </c>
      <c r="BA816" s="17" t="str">
        <f t="shared" si="186"/>
        <v>08076023032004114287</v>
      </c>
      <c r="BB816" s="26">
        <f t="shared" si="189"/>
        <v>20</v>
      </c>
      <c r="BC816" s="19" t="s">
        <v>2641</v>
      </c>
      <c r="BD816" s="20" t="s">
        <v>100</v>
      </c>
      <c r="BF816" s="5"/>
      <c r="BG816" s="27">
        <v>94895421</v>
      </c>
      <c r="BH816" s="27">
        <v>26380916</v>
      </c>
      <c r="BI816" s="27"/>
      <c r="BJ816" t="s">
        <v>951</v>
      </c>
      <c r="BK816" s="11" t="str">
        <f t="shared" si="190"/>
        <v>B-</v>
      </c>
      <c r="BL816" s="11" t="s">
        <v>245</v>
      </c>
    </row>
    <row r="817" spans="1:64" x14ac:dyDescent="0.25">
      <c r="A817" s="3" t="s">
        <v>56</v>
      </c>
      <c r="B817" s="4">
        <v>818</v>
      </c>
      <c r="C817" s="3" t="s">
        <v>87</v>
      </c>
      <c r="D817" s="3" t="s">
        <v>7325</v>
      </c>
      <c r="E817" s="3" t="s">
        <v>7300</v>
      </c>
      <c r="F817" s="3"/>
      <c r="G817" s="3"/>
      <c r="H817" s="74"/>
      <c r="I817" s="3" t="s">
        <v>561</v>
      </c>
      <c r="J817" s="3" t="s">
        <v>157</v>
      </c>
      <c r="K817" s="3" t="s">
        <v>123</v>
      </c>
      <c r="L817" s="3" t="s">
        <v>77</v>
      </c>
      <c r="M817" s="3" t="s">
        <v>158</v>
      </c>
      <c r="N817" s="5">
        <v>44583</v>
      </c>
      <c r="P817" s="3">
        <f t="shared" ca="1" si="187"/>
        <v>-47</v>
      </c>
      <c r="Q817" s="5"/>
      <c r="R817" s="3"/>
      <c r="S817" s="3"/>
      <c r="T817" s="6" t="s">
        <v>131</v>
      </c>
      <c r="U817" s="3" t="str">
        <f t="shared" si="178"/>
        <v>Contractuel</v>
      </c>
      <c r="V817" s="5">
        <v>45444</v>
      </c>
      <c r="W817" s="5">
        <v>45535</v>
      </c>
      <c r="X817" s="5"/>
      <c r="Y817" s="5"/>
      <c r="Z817" s="5">
        <v>44583</v>
      </c>
      <c r="AA817" s="3">
        <f t="shared" si="179"/>
        <v>1</v>
      </c>
      <c r="AB817" s="3">
        <f t="shared" si="180"/>
        <v>2022</v>
      </c>
      <c r="AC817" s="3">
        <f t="shared" si="181"/>
        <v>2026</v>
      </c>
      <c r="AD817" s="7">
        <f t="shared" ca="1" si="182"/>
        <v>2.7361111111111112</v>
      </c>
      <c r="AE817" s="7" t="str">
        <f t="shared" ca="1" si="188"/>
        <v>&lt; 3</v>
      </c>
      <c r="AF817" s="5">
        <v>37552</v>
      </c>
      <c r="AG817" s="8">
        <f t="shared" ca="1" si="183"/>
        <v>22</v>
      </c>
      <c r="AH817" s="7" t="str">
        <f t="shared" ca="1" si="184"/>
        <v>&lt; 25</v>
      </c>
      <c r="AI817" s="9">
        <v>17691785</v>
      </c>
      <c r="AJ817" s="10" t="s">
        <v>67</v>
      </c>
      <c r="AK817" s="9">
        <v>13033678</v>
      </c>
      <c r="AL817" s="5">
        <v>44365</v>
      </c>
      <c r="AM817" s="3" t="s">
        <v>93</v>
      </c>
      <c r="AN817" s="3" t="s">
        <v>94</v>
      </c>
      <c r="AQ817">
        <v>3</v>
      </c>
      <c r="AR817" s="67">
        <v>3</v>
      </c>
      <c r="AS817" s="12">
        <f t="shared" si="185"/>
        <v>45678.75</v>
      </c>
      <c r="AT817" s="11" t="s">
        <v>135</v>
      </c>
      <c r="AU817" s="9">
        <v>3.3069999999999999</v>
      </c>
      <c r="AV817" s="14" t="s">
        <v>91</v>
      </c>
      <c r="AW817" s="15" t="s">
        <v>469</v>
      </c>
      <c r="AX817" s="16" t="s">
        <v>2642</v>
      </c>
      <c r="AY817" s="14" t="s">
        <v>1697</v>
      </c>
      <c r="AZ817" s="11" t="s">
        <v>191</v>
      </c>
      <c r="BA817" s="17" t="str">
        <f t="shared" si="186"/>
        <v>05046000114501691286</v>
      </c>
      <c r="BB817" s="26">
        <f t="shared" si="189"/>
        <v>20</v>
      </c>
      <c r="BC817" s="19" t="s">
        <v>2643</v>
      </c>
      <c r="BD817" s="20" t="s">
        <v>100</v>
      </c>
      <c r="BF817" s="5"/>
      <c r="BG817" s="27">
        <v>95385256</v>
      </c>
      <c r="BH817" s="27">
        <v>46648288</v>
      </c>
      <c r="BI817" s="27"/>
      <c r="BJ817" t="s">
        <v>477</v>
      </c>
      <c r="BK817" s="11" t="str">
        <f t="shared" si="190"/>
        <v>A-</v>
      </c>
      <c r="BL817" s="11" t="s">
        <v>235</v>
      </c>
    </row>
    <row r="818" spans="1:64" x14ac:dyDescent="0.25">
      <c r="A818" s="3" t="s">
        <v>56</v>
      </c>
      <c r="B818" s="4">
        <v>819</v>
      </c>
      <c r="C818" s="3" t="s">
        <v>140</v>
      </c>
      <c r="D818" s="3" t="s">
        <v>7776</v>
      </c>
      <c r="E818" s="3" t="s">
        <v>7384</v>
      </c>
      <c r="F818" s="3"/>
      <c r="G818" s="3"/>
      <c r="H818" s="74"/>
      <c r="I818" s="3" t="s">
        <v>561</v>
      </c>
      <c r="J818" s="3" t="s">
        <v>157</v>
      </c>
      <c r="K818" s="3" t="s">
        <v>123</v>
      </c>
      <c r="L818" s="3" t="s">
        <v>77</v>
      </c>
      <c r="M818" s="3" t="s">
        <v>158</v>
      </c>
      <c r="N818" s="5">
        <v>44583</v>
      </c>
      <c r="P818" s="3">
        <f t="shared" ca="1" si="187"/>
        <v>-47</v>
      </c>
      <c r="Q818" s="5"/>
      <c r="R818" s="3"/>
      <c r="S818" s="3"/>
      <c r="T818" s="6" t="s">
        <v>131</v>
      </c>
      <c r="U818" s="3" t="str">
        <f t="shared" si="178"/>
        <v>Contractuel</v>
      </c>
      <c r="V818" s="5">
        <v>45444</v>
      </c>
      <c r="W818" s="5">
        <v>45535</v>
      </c>
      <c r="X818" s="5"/>
      <c r="Y818" s="5"/>
      <c r="Z818" s="5">
        <v>44583</v>
      </c>
      <c r="AA818" s="3">
        <f t="shared" si="179"/>
        <v>1</v>
      </c>
      <c r="AB818" s="3">
        <f t="shared" si="180"/>
        <v>2022</v>
      </c>
      <c r="AC818" s="3">
        <f t="shared" si="181"/>
        <v>2026</v>
      </c>
      <c r="AD818" s="7">
        <f t="shared" ca="1" si="182"/>
        <v>2.7361111111111112</v>
      </c>
      <c r="AE818" s="7" t="str">
        <f t="shared" ca="1" si="188"/>
        <v>&lt; 3</v>
      </c>
      <c r="AF818" s="5">
        <v>28897</v>
      </c>
      <c r="AG818" s="8">
        <f t="shared" ca="1" si="183"/>
        <v>45.712328767123289</v>
      </c>
      <c r="AH818" s="7" t="str">
        <f t="shared" ca="1" si="184"/>
        <v>&gt;45&lt; 55</v>
      </c>
      <c r="AI818" s="9">
        <v>12158919</v>
      </c>
      <c r="AJ818" s="10" t="s">
        <v>159</v>
      </c>
      <c r="AK818" s="9" t="s">
        <v>2644</v>
      </c>
      <c r="AL818" s="5">
        <v>36791</v>
      </c>
      <c r="AM818" s="3" t="s">
        <v>93</v>
      </c>
      <c r="AN818" s="3" t="s">
        <v>65</v>
      </c>
      <c r="AO818">
        <v>3</v>
      </c>
      <c r="AQ818">
        <v>3</v>
      </c>
      <c r="AR818" s="67">
        <v>3</v>
      </c>
      <c r="AS818" s="12">
        <f t="shared" si="185"/>
        <v>45678.75</v>
      </c>
      <c r="AT818" s="11" t="s">
        <v>135</v>
      </c>
      <c r="AU818" s="9">
        <v>3.3069999999999999</v>
      </c>
      <c r="AV818" s="14" t="s">
        <v>195</v>
      </c>
      <c r="AW818" s="15" t="s">
        <v>1253</v>
      </c>
      <c r="AX818" s="16" t="s">
        <v>2645</v>
      </c>
      <c r="AY818" s="14" t="s">
        <v>1805</v>
      </c>
      <c r="AZ818" s="11" t="s">
        <v>171</v>
      </c>
      <c r="BA818" s="17" t="str">
        <f t="shared" si="186"/>
        <v>17535940172490379075</v>
      </c>
      <c r="BB818" s="26">
        <f t="shared" si="189"/>
        <v>20</v>
      </c>
      <c r="BC818" s="19" t="s">
        <v>2646</v>
      </c>
      <c r="BD818" s="20" t="s">
        <v>100</v>
      </c>
      <c r="BF818" s="5"/>
      <c r="BG818" s="27">
        <v>29634063</v>
      </c>
      <c r="BH818" s="27">
        <v>50959665</v>
      </c>
      <c r="BI818" s="27"/>
      <c r="BJ818" t="s">
        <v>1915</v>
      </c>
      <c r="BK818" s="11" t="str">
        <f t="shared" si="190"/>
        <v>A-</v>
      </c>
      <c r="BL818" s="11" t="s">
        <v>473</v>
      </c>
    </row>
    <row r="819" spans="1:64" x14ac:dyDescent="0.25">
      <c r="A819" s="3" t="s">
        <v>56</v>
      </c>
      <c r="B819" s="4">
        <v>820</v>
      </c>
      <c r="C819" s="59" t="s">
        <v>140</v>
      </c>
      <c r="D819" s="59" t="s">
        <v>7905</v>
      </c>
      <c r="E819" s="3" t="s">
        <v>7375</v>
      </c>
      <c r="F819" s="3"/>
      <c r="G819" s="3"/>
      <c r="H819" s="74"/>
      <c r="I819" s="3" t="s">
        <v>487</v>
      </c>
      <c r="J819" s="3" t="s">
        <v>228</v>
      </c>
      <c r="K819" s="3" t="s">
        <v>123</v>
      </c>
      <c r="L819" s="3" t="s">
        <v>77</v>
      </c>
      <c r="M819" s="3" t="s">
        <v>158</v>
      </c>
      <c r="N819" s="5">
        <v>44583</v>
      </c>
      <c r="P819" s="3">
        <f t="shared" ca="1" si="187"/>
        <v>-47</v>
      </c>
      <c r="Q819" s="5"/>
      <c r="R819" s="3"/>
      <c r="S819" s="3"/>
      <c r="T819" s="6" t="s">
        <v>131</v>
      </c>
      <c r="U819" s="3" t="str">
        <f t="shared" si="178"/>
        <v>Contractuel</v>
      </c>
      <c r="V819" s="5">
        <v>45444</v>
      </c>
      <c r="W819" s="5">
        <v>45535</v>
      </c>
      <c r="X819" s="5"/>
      <c r="Y819" s="5"/>
      <c r="Z819" s="5">
        <v>44583</v>
      </c>
      <c r="AA819" s="3">
        <f t="shared" si="179"/>
        <v>1</v>
      </c>
      <c r="AB819" s="3">
        <f t="shared" si="180"/>
        <v>2022</v>
      </c>
      <c r="AC819" s="3">
        <f t="shared" si="181"/>
        <v>2026</v>
      </c>
      <c r="AD819" s="7">
        <f t="shared" ca="1" si="182"/>
        <v>2.7361111111111112</v>
      </c>
      <c r="AE819" s="7" t="str">
        <f t="shared" ca="1" si="188"/>
        <v>&lt; 3</v>
      </c>
      <c r="AF819" s="5">
        <v>30793</v>
      </c>
      <c r="AG819" s="8">
        <f t="shared" ca="1" si="183"/>
        <v>40.517808219178079</v>
      </c>
      <c r="AH819" s="7" t="str">
        <f t="shared" ca="1" si="184"/>
        <v>&gt;35&lt; 45</v>
      </c>
      <c r="AI819" s="85">
        <v>12956437</v>
      </c>
      <c r="AJ819" s="10" t="s">
        <v>159</v>
      </c>
      <c r="AK819" s="9" t="s">
        <v>2647</v>
      </c>
      <c r="AL819" s="5">
        <v>43464</v>
      </c>
      <c r="AM819" s="3" t="s">
        <v>93</v>
      </c>
      <c r="AN819" s="3" t="s">
        <v>65</v>
      </c>
      <c r="AO819">
        <v>3</v>
      </c>
      <c r="AQ819">
        <v>3</v>
      </c>
      <c r="AR819" s="67">
        <v>3</v>
      </c>
      <c r="AS819" s="12">
        <f t="shared" si="185"/>
        <v>45678.75</v>
      </c>
      <c r="AT819" s="11" t="s">
        <v>135</v>
      </c>
      <c r="AU819" s="9">
        <v>3.3069999999999999</v>
      </c>
      <c r="AV819" s="14" t="s">
        <v>62</v>
      </c>
      <c r="AW819" s="15" t="s">
        <v>2423</v>
      </c>
      <c r="AX819" s="16" t="s">
        <v>2648</v>
      </c>
      <c r="AY819" s="14" t="s">
        <v>1268</v>
      </c>
      <c r="AZ819" s="11" t="s">
        <v>85</v>
      </c>
      <c r="BA819" s="17" t="str">
        <f t="shared" si="186"/>
        <v>01039077110100732050</v>
      </c>
      <c r="BB819" s="26">
        <f t="shared" si="189"/>
        <v>20</v>
      </c>
      <c r="BC819" s="19" t="s">
        <v>2649</v>
      </c>
      <c r="BD819" s="20" t="s">
        <v>300</v>
      </c>
      <c r="BF819" s="5"/>
      <c r="BG819" s="27">
        <v>26712109</v>
      </c>
      <c r="BH819" s="27">
        <v>52621578</v>
      </c>
      <c r="BI819" s="27"/>
      <c r="BJ819" t="s">
        <v>300</v>
      </c>
      <c r="BK819" s="11" t="str">
        <f t="shared" si="190"/>
        <v>B-</v>
      </c>
      <c r="BL819" s="11" t="s">
        <v>473</v>
      </c>
    </row>
    <row r="820" spans="1:64" x14ac:dyDescent="0.25">
      <c r="A820" s="3" t="s">
        <v>56</v>
      </c>
      <c r="B820" s="4">
        <v>821</v>
      </c>
      <c r="C820" s="3" t="s">
        <v>140</v>
      </c>
      <c r="D820" s="3" t="s">
        <v>7489</v>
      </c>
      <c r="E820" s="3" t="s">
        <v>7231</v>
      </c>
      <c r="F820" s="3"/>
      <c r="G820" s="3"/>
      <c r="H820" s="74"/>
      <c r="I820" s="3" t="s">
        <v>156</v>
      </c>
      <c r="J820" s="3" t="s">
        <v>157</v>
      </c>
      <c r="K820" s="3" t="s">
        <v>76</v>
      </c>
      <c r="L820" s="3" t="s">
        <v>77</v>
      </c>
      <c r="M820" s="3" t="s">
        <v>158</v>
      </c>
      <c r="N820" s="5">
        <v>44585</v>
      </c>
      <c r="P820" s="3">
        <f t="shared" ca="1" si="187"/>
        <v>-47</v>
      </c>
      <c r="Q820" s="5"/>
      <c r="R820" s="3"/>
      <c r="S820" s="3"/>
      <c r="T820" s="6" t="s">
        <v>131</v>
      </c>
      <c r="U820" s="3" t="str">
        <f t="shared" si="178"/>
        <v>Contractuel</v>
      </c>
      <c r="V820" s="5">
        <v>45444</v>
      </c>
      <c r="W820" s="5">
        <v>45535</v>
      </c>
      <c r="X820" s="5"/>
      <c r="Y820" s="5"/>
      <c r="Z820" s="5">
        <v>44585</v>
      </c>
      <c r="AA820" s="3">
        <f t="shared" si="179"/>
        <v>1</v>
      </c>
      <c r="AB820" s="3">
        <f t="shared" si="180"/>
        <v>2022</v>
      </c>
      <c r="AC820" s="3">
        <f t="shared" si="181"/>
        <v>2026</v>
      </c>
      <c r="AD820" s="7">
        <f t="shared" ca="1" si="182"/>
        <v>2.7305555555555556</v>
      </c>
      <c r="AE820" s="7" t="str">
        <f t="shared" ca="1" si="188"/>
        <v>&lt; 3</v>
      </c>
      <c r="AF820" s="5">
        <v>31841</v>
      </c>
      <c r="AG820" s="8">
        <f t="shared" ca="1" si="183"/>
        <v>37.646575342465752</v>
      </c>
      <c r="AH820" s="7" t="str">
        <f t="shared" ca="1" si="184"/>
        <v>&gt;35&lt; 45</v>
      </c>
      <c r="AI820" s="9">
        <v>17284342</v>
      </c>
      <c r="AJ820" s="10" t="s">
        <v>67</v>
      </c>
      <c r="AK820" s="9" t="s">
        <v>956</v>
      </c>
      <c r="AL820" s="5">
        <v>37490</v>
      </c>
      <c r="AM820" s="3" t="s">
        <v>93</v>
      </c>
      <c r="AN820" s="3" t="s">
        <v>65</v>
      </c>
      <c r="AO820">
        <v>2</v>
      </c>
      <c r="AQ820">
        <v>5</v>
      </c>
      <c r="AR820" s="67">
        <v>3</v>
      </c>
      <c r="AS820" s="12">
        <f t="shared" si="185"/>
        <v>45680.75</v>
      </c>
      <c r="AT820" s="11" t="s">
        <v>135</v>
      </c>
      <c r="AU820" s="9">
        <v>3.3069999999999999</v>
      </c>
      <c r="AV820" s="14" t="s">
        <v>195</v>
      </c>
      <c r="AW820" s="15" t="s">
        <v>169</v>
      </c>
      <c r="AX820" s="16" t="s">
        <v>957</v>
      </c>
      <c r="AY820" s="14" t="s">
        <v>1510</v>
      </c>
      <c r="AZ820" s="11" t="s">
        <v>171</v>
      </c>
      <c r="BA820" s="17" t="str">
        <f t="shared" si="186"/>
        <v>17001000000175352132</v>
      </c>
      <c r="BB820" s="26">
        <f t="shared" si="189"/>
        <v>20</v>
      </c>
      <c r="BC820" s="19" t="s">
        <v>958</v>
      </c>
      <c r="BD820" s="20" t="s">
        <v>300</v>
      </c>
      <c r="BE820">
        <v>2021</v>
      </c>
      <c r="BF820" s="5"/>
      <c r="BG820" s="27">
        <v>97917170</v>
      </c>
      <c r="BH820" s="27">
        <v>26500790</v>
      </c>
      <c r="BI820" s="27"/>
      <c r="BJ820" t="s">
        <v>300</v>
      </c>
      <c r="BK820" s="11" t="str">
        <f t="shared" si="190"/>
        <v>A-</v>
      </c>
      <c r="BL820" s="11" t="s">
        <v>167</v>
      </c>
    </row>
    <row r="821" spans="1:64" x14ac:dyDescent="0.25">
      <c r="A821" s="3" t="s">
        <v>74</v>
      </c>
      <c r="B821" s="4">
        <v>822</v>
      </c>
      <c r="C821" s="3" t="s">
        <v>140</v>
      </c>
      <c r="D821" s="3" t="s">
        <v>7192</v>
      </c>
      <c r="E821" s="3" t="s">
        <v>7796</v>
      </c>
      <c r="F821" s="3"/>
      <c r="G821" s="3"/>
      <c r="H821" s="74"/>
      <c r="I821" s="3" t="s">
        <v>561</v>
      </c>
      <c r="J821" s="3" t="s">
        <v>157</v>
      </c>
      <c r="K821" s="3" t="s">
        <v>123</v>
      </c>
      <c r="L821" s="3" t="s">
        <v>77</v>
      </c>
      <c r="M821" s="3" t="s">
        <v>158</v>
      </c>
      <c r="N821" s="5">
        <v>44583</v>
      </c>
      <c r="P821" s="3">
        <f t="shared" ca="1" si="187"/>
        <v>-536</v>
      </c>
      <c r="Q821" s="5">
        <v>45017</v>
      </c>
      <c r="R821" s="3" t="s">
        <v>2650</v>
      </c>
      <c r="S821" s="3"/>
      <c r="T821" s="6" t="s">
        <v>131</v>
      </c>
      <c r="U821" s="3" t="str">
        <f t="shared" si="178"/>
        <v>Contractuel</v>
      </c>
      <c r="V821" s="5">
        <v>44986</v>
      </c>
      <c r="W821" s="5">
        <v>45046</v>
      </c>
      <c r="X821" s="5"/>
      <c r="Y821" s="5"/>
      <c r="Z821" s="5">
        <v>44583</v>
      </c>
      <c r="AA821" s="3">
        <f t="shared" si="179"/>
        <v>1</v>
      </c>
      <c r="AB821" s="3">
        <f t="shared" si="180"/>
        <v>2022</v>
      </c>
      <c r="AC821" s="3">
        <f t="shared" si="181"/>
        <v>2026</v>
      </c>
      <c r="AD821" s="7">
        <f t="shared" ca="1" si="182"/>
        <v>2.7361111111111112</v>
      </c>
      <c r="AE821" s="7" t="str">
        <f t="shared" ca="1" si="188"/>
        <v>&lt; 3</v>
      </c>
      <c r="AF821" s="5">
        <v>34637</v>
      </c>
      <c r="AG821" s="8">
        <f t="shared" ca="1" si="183"/>
        <v>29.986301369863014</v>
      </c>
      <c r="AH821" s="7" t="str">
        <f t="shared" ca="1" si="184"/>
        <v>&gt;25&lt; 35</v>
      </c>
      <c r="AI821" s="9">
        <v>16628304</v>
      </c>
      <c r="AJ821" s="10" t="s">
        <v>70</v>
      </c>
      <c r="AK821" s="9" t="s">
        <v>2111</v>
      </c>
      <c r="AL821" s="5">
        <v>41582</v>
      </c>
      <c r="AM821" s="3" t="s">
        <v>93</v>
      </c>
      <c r="AN821" s="3" t="s">
        <v>65</v>
      </c>
      <c r="AO821">
        <v>1</v>
      </c>
      <c r="AQ821" s="11">
        <v>3</v>
      </c>
      <c r="AR821" s="11">
        <v>2</v>
      </c>
      <c r="AS821" s="12">
        <f t="shared" si="185"/>
        <v>45313.5</v>
      </c>
      <c r="AT821" s="11" t="s">
        <v>135</v>
      </c>
      <c r="AU821" s="9">
        <v>3.3069999999999999</v>
      </c>
      <c r="AV821" s="14" t="s">
        <v>195</v>
      </c>
      <c r="AW821" s="15" t="s">
        <v>169</v>
      </c>
      <c r="AX821" s="16" t="s">
        <v>2112</v>
      </c>
      <c r="AY821" s="14" t="s">
        <v>729</v>
      </c>
      <c r="AZ821" s="11" t="s">
        <v>171</v>
      </c>
      <c r="BA821" s="17" t="str">
        <f t="shared" si="186"/>
        <v>17001000000303975781</v>
      </c>
      <c r="BB821" s="26">
        <f t="shared" si="189"/>
        <v>20</v>
      </c>
      <c r="BC821" s="19" t="s">
        <v>2113</v>
      </c>
      <c r="BD821" s="20" t="s">
        <v>452</v>
      </c>
      <c r="BF821" s="5"/>
      <c r="BG821" s="27">
        <v>26443749</v>
      </c>
      <c r="BH821" s="27">
        <v>22505191</v>
      </c>
      <c r="BI821" s="27"/>
      <c r="BJ821" t="s">
        <v>2651</v>
      </c>
      <c r="BK821" s="11" t="str">
        <f t="shared" si="190"/>
        <v>A-</v>
      </c>
      <c r="BL821" s="11"/>
    </row>
    <row r="822" spans="1:64" x14ac:dyDescent="0.25">
      <c r="A822" s="3" t="s">
        <v>74</v>
      </c>
      <c r="B822" s="4">
        <v>823</v>
      </c>
      <c r="C822" s="3" t="s">
        <v>87</v>
      </c>
      <c r="D822" s="3" t="s">
        <v>7255</v>
      </c>
      <c r="E822" s="3" t="s">
        <v>7256</v>
      </c>
      <c r="F822" s="3"/>
      <c r="G822" s="3"/>
      <c r="H822" s="74"/>
      <c r="I822" s="3"/>
      <c r="J822" s="3" t="s">
        <v>228</v>
      </c>
      <c r="K822" s="3" t="s">
        <v>123</v>
      </c>
      <c r="L822" s="3" t="s">
        <v>77</v>
      </c>
      <c r="M822" s="3" t="s">
        <v>158</v>
      </c>
      <c r="N822" s="5">
        <v>44585</v>
      </c>
      <c r="O822" t="str">
        <f ca="1">IF(AD822&gt;=4,IF(T822="CDD","OK",""),"")</f>
        <v/>
      </c>
      <c r="P822" s="3">
        <f t="shared" ca="1" si="187"/>
        <v>-840</v>
      </c>
      <c r="Q822" s="5">
        <v>44713</v>
      </c>
      <c r="R822" s="3" t="s">
        <v>133</v>
      </c>
      <c r="S822" s="3"/>
      <c r="T822" s="6" t="s">
        <v>131</v>
      </c>
      <c r="U822" s="3" t="str">
        <f t="shared" si="178"/>
        <v>Contractuel</v>
      </c>
      <c r="V822" s="5">
        <v>44682</v>
      </c>
      <c r="W822" s="5">
        <v>44742</v>
      </c>
      <c r="X822" s="5"/>
      <c r="Y822" s="5"/>
      <c r="Z822" s="5">
        <v>44585</v>
      </c>
      <c r="AA822" s="3">
        <f t="shared" si="179"/>
        <v>1</v>
      </c>
      <c r="AB822" s="3">
        <f t="shared" si="180"/>
        <v>2022</v>
      </c>
      <c r="AC822" s="3">
        <f t="shared" si="181"/>
        <v>2026</v>
      </c>
      <c r="AD822" s="7">
        <f t="shared" ca="1" si="182"/>
        <v>2.7305555555555556</v>
      </c>
      <c r="AE822" s="7" t="str">
        <f t="shared" ca="1" si="188"/>
        <v>&lt; 3</v>
      </c>
      <c r="AF822" s="5">
        <v>35491</v>
      </c>
      <c r="AG822" s="8">
        <f t="shared" ca="1" si="183"/>
        <v>27.646575342465752</v>
      </c>
      <c r="AH822" s="7" t="str">
        <f t="shared" ca="1" si="184"/>
        <v>&gt;25&lt; 35</v>
      </c>
      <c r="AI822" s="9">
        <v>16754218</v>
      </c>
      <c r="AJ822" s="10" t="s">
        <v>159</v>
      </c>
      <c r="AK822" s="9" t="s">
        <v>305</v>
      </c>
      <c r="AL822" s="5">
        <v>41708</v>
      </c>
      <c r="AM822" s="3" t="s">
        <v>93</v>
      </c>
      <c r="AN822" s="3" t="s">
        <v>94</v>
      </c>
      <c r="AQ822" s="11">
        <v>3</v>
      </c>
      <c r="AR822" s="11">
        <v>1</v>
      </c>
      <c r="AS822" s="12">
        <f t="shared" si="185"/>
        <v>44950.25</v>
      </c>
      <c r="AT822" s="11" t="s">
        <v>135</v>
      </c>
      <c r="AU822" s="9">
        <v>3.1930000000000001</v>
      </c>
      <c r="AV822" s="14" t="s">
        <v>67</v>
      </c>
      <c r="AW822" s="15" t="s">
        <v>2652</v>
      </c>
      <c r="AX822" s="16" t="s">
        <v>306</v>
      </c>
      <c r="AY822" s="14" t="s">
        <v>1774</v>
      </c>
      <c r="AZ822" s="11" t="s">
        <v>71</v>
      </c>
      <c r="BA822" s="17" t="str">
        <f t="shared" si="186"/>
        <v>08907010014004070879</v>
      </c>
      <c r="BB822" s="26">
        <f t="shared" si="189"/>
        <v>20</v>
      </c>
      <c r="BC822" s="19" t="s">
        <v>2612</v>
      </c>
      <c r="BD822" s="20" t="s">
        <v>277</v>
      </c>
      <c r="BF822" s="5"/>
      <c r="BG822" s="27">
        <v>21552056</v>
      </c>
      <c r="BH822" s="27">
        <v>21552058</v>
      </c>
      <c r="BI822" s="27"/>
      <c r="BJ822" t="s">
        <v>2409</v>
      </c>
      <c r="BK822" s="11" t="str">
        <f t="shared" si="190"/>
        <v>B-</v>
      </c>
      <c r="BL822" s="11"/>
    </row>
    <row r="823" spans="1:64" x14ac:dyDescent="0.25">
      <c r="A823" s="3" t="s">
        <v>74</v>
      </c>
      <c r="B823" s="4">
        <v>824</v>
      </c>
      <c r="C823" s="3" t="s">
        <v>140</v>
      </c>
      <c r="D823" s="3" t="s">
        <v>7380</v>
      </c>
      <c r="E823" s="3" t="s">
        <v>7491</v>
      </c>
      <c r="F823" s="3"/>
      <c r="G823" s="3"/>
      <c r="H823" s="74"/>
      <c r="I823" s="3" t="s">
        <v>227</v>
      </c>
      <c r="J823" s="3" t="s">
        <v>228</v>
      </c>
      <c r="K823" s="3" t="s">
        <v>123</v>
      </c>
      <c r="L823" s="3" t="s">
        <v>77</v>
      </c>
      <c r="M823" s="3" t="s">
        <v>158</v>
      </c>
      <c r="N823" s="5">
        <v>44585</v>
      </c>
      <c r="O823" t="str">
        <f ca="1">IF(AD823&gt;=4,IF(T823="CDD","OK",""),"")</f>
        <v/>
      </c>
      <c r="P823" s="3">
        <f t="shared" ca="1" si="187"/>
        <v>-231</v>
      </c>
      <c r="Q823" s="5">
        <v>45343</v>
      </c>
      <c r="R823" s="3" t="s">
        <v>2653</v>
      </c>
      <c r="S823" s="3" t="s">
        <v>1776</v>
      </c>
      <c r="T823" s="6" t="s">
        <v>131</v>
      </c>
      <c r="U823" s="3" t="str">
        <f t="shared" si="178"/>
        <v>Contractuel</v>
      </c>
      <c r="V823" s="5">
        <v>45261</v>
      </c>
      <c r="W823" s="5">
        <v>45351</v>
      </c>
      <c r="X823" s="5"/>
      <c r="Y823" s="5"/>
      <c r="Z823" s="5">
        <v>44585</v>
      </c>
      <c r="AA823" s="3">
        <f t="shared" si="179"/>
        <v>1</v>
      </c>
      <c r="AB823" s="3">
        <f t="shared" si="180"/>
        <v>2022</v>
      </c>
      <c r="AC823" s="3">
        <f t="shared" si="181"/>
        <v>2026</v>
      </c>
      <c r="AD823" s="7">
        <f t="shared" ca="1" si="182"/>
        <v>2.7305555555555556</v>
      </c>
      <c r="AE823" s="7" t="str">
        <f t="shared" ca="1" si="188"/>
        <v>&lt; 3</v>
      </c>
      <c r="AF823" s="5">
        <v>29177</v>
      </c>
      <c r="AG823" s="8">
        <f t="shared" ca="1" si="183"/>
        <v>44.945205479452056</v>
      </c>
      <c r="AH823" s="7" t="str">
        <f t="shared" ca="1" si="184"/>
        <v>&gt;35&lt; 45</v>
      </c>
      <c r="AI823" s="9">
        <v>12257014</v>
      </c>
      <c r="AJ823" s="10" t="s">
        <v>102</v>
      </c>
      <c r="AK823" s="9" t="s">
        <v>2107</v>
      </c>
      <c r="AL823" s="5">
        <v>42486</v>
      </c>
      <c r="AM823" s="3" t="s">
        <v>93</v>
      </c>
      <c r="AN823" s="3" t="s">
        <v>65</v>
      </c>
      <c r="AO823">
        <v>3</v>
      </c>
      <c r="AQ823" s="11">
        <v>3</v>
      </c>
      <c r="AR823" s="67">
        <v>3</v>
      </c>
      <c r="AS823" s="12">
        <f t="shared" si="185"/>
        <v>45680.75</v>
      </c>
      <c r="AT823" s="11" t="s">
        <v>135</v>
      </c>
      <c r="AU823" s="9">
        <v>3.3069999999999999</v>
      </c>
      <c r="AV823" s="14" t="s">
        <v>195</v>
      </c>
      <c r="AW823" s="15" t="s">
        <v>169</v>
      </c>
      <c r="AX823" s="16" t="s">
        <v>2108</v>
      </c>
      <c r="AY823" s="14" t="s">
        <v>1738</v>
      </c>
      <c r="AZ823" s="11" t="s">
        <v>171</v>
      </c>
      <c r="BA823" s="17" t="str">
        <f t="shared" si="186"/>
        <v>17001000000267613876</v>
      </c>
      <c r="BB823" s="26">
        <f t="shared" si="189"/>
        <v>20</v>
      </c>
      <c r="BC823" s="19" t="s">
        <v>2109</v>
      </c>
      <c r="BD823" s="20" t="s">
        <v>452</v>
      </c>
      <c r="BF823" s="5"/>
      <c r="BG823" s="27">
        <v>54171141</v>
      </c>
      <c r="BH823" s="27">
        <v>97396391</v>
      </c>
      <c r="BI823" s="27"/>
      <c r="BJ823" t="s">
        <v>2409</v>
      </c>
      <c r="BK823" s="11" t="str">
        <f t="shared" si="190"/>
        <v>B-</v>
      </c>
      <c r="BL823" s="11" t="s">
        <v>245</v>
      </c>
    </row>
    <row r="824" spans="1:64" x14ac:dyDescent="0.25">
      <c r="A824" s="3" t="s">
        <v>56</v>
      </c>
      <c r="B824" s="4">
        <v>825</v>
      </c>
      <c r="C824" s="3" t="s">
        <v>140</v>
      </c>
      <c r="D824" s="3" t="s">
        <v>7439</v>
      </c>
      <c r="E824" s="3" t="s">
        <v>7440</v>
      </c>
      <c r="F824" s="3"/>
      <c r="G824" s="3"/>
      <c r="H824" s="74"/>
      <c r="I824" s="3" t="s">
        <v>425</v>
      </c>
      <c r="J824" s="3" t="s">
        <v>157</v>
      </c>
      <c r="K824" s="3" t="s">
        <v>123</v>
      </c>
      <c r="L824" s="3" t="s">
        <v>77</v>
      </c>
      <c r="M824" s="3" t="s">
        <v>158</v>
      </c>
      <c r="N824" s="5">
        <v>44580</v>
      </c>
      <c r="O824" t="str">
        <f ca="1">IF(AD824&gt;=4,IF(T824="CDD","OK",""),"")</f>
        <v/>
      </c>
      <c r="P824" s="3">
        <f t="shared" ca="1" si="187"/>
        <v>-47</v>
      </c>
      <c r="Q824" s="5"/>
      <c r="R824" s="3"/>
      <c r="S824" s="3"/>
      <c r="T824" s="6" t="s">
        <v>131</v>
      </c>
      <c r="U824" s="3" t="str">
        <f t="shared" si="178"/>
        <v>Contractuel</v>
      </c>
      <c r="V824" s="5">
        <v>45444</v>
      </c>
      <c r="W824" s="5">
        <v>45535</v>
      </c>
      <c r="X824" s="5"/>
      <c r="Y824" s="5"/>
      <c r="Z824" s="5">
        <v>44580</v>
      </c>
      <c r="AA824" s="3">
        <f t="shared" si="179"/>
        <v>1</v>
      </c>
      <c r="AB824" s="3">
        <f t="shared" si="180"/>
        <v>2022</v>
      </c>
      <c r="AC824" s="3">
        <f t="shared" si="181"/>
        <v>2026</v>
      </c>
      <c r="AD824" s="7">
        <f t="shared" ca="1" si="182"/>
        <v>2.7444444444444445</v>
      </c>
      <c r="AE824" s="7" t="str">
        <f t="shared" ca="1" si="188"/>
        <v>&lt; 3</v>
      </c>
      <c r="AF824" s="5">
        <v>28532</v>
      </c>
      <c r="AG824" s="8">
        <f t="shared" ca="1" si="183"/>
        <v>46.712328767123289</v>
      </c>
      <c r="AH824" s="7" t="str">
        <f t="shared" ca="1" si="184"/>
        <v>&gt;45&lt; 55</v>
      </c>
      <c r="AI824" s="9">
        <v>11996746</v>
      </c>
      <c r="AJ824" s="10" t="s">
        <v>91</v>
      </c>
      <c r="AK824" s="9" t="s">
        <v>801</v>
      </c>
      <c r="AL824" s="5">
        <v>34870</v>
      </c>
      <c r="AM824" s="3" t="s">
        <v>93</v>
      </c>
      <c r="AN824" s="3" t="s">
        <v>65</v>
      </c>
      <c r="AO824">
        <v>3</v>
      </c>
      <c r="AQ824">
        <v>3</v>
      </c>
      <c r="AR824" s="67">
        <v>3</v>
      </c>
      <c r="AS824" s="12">
        <f t="shared" si="185"/>
        <v>45675.75</v>
      </c>
      <c r="AT824" s="11" t="s">
        <v>135</v>
      </c>
      <c r="AU824" s="9">
        <v>3.3069999999999999</v>
      </c>
      <c r="AV824" s="14" t="s">
        <v>195</v>
      </c>
      <c r="AW824" s="15" t="s">
        <v>169</v>
      </c>
      <c r="AX824" s="16" t="s">
        <v>802</v>
      </c>
      <c r="AY824" s="14" t="s">
        <v>159</v>
      </c>
      <c r="AZ824" s="11" t="s">
        <v>171</v>
      </c>
      <c r="BA824" s="17" t="str">
        <f t="shared" si="186"/>
        <v>17001000000149842102</v>
      </c>
      <c r="BB824" s="26">
        <f t="shared" si="189"/>
        <v>20</v>
      </c>
      <c r="BC824" s="19" t="s">
        <v>803</v>
      </c>
      <c r="BD824" s="20" t="s">
        <v>452</v>
      </c>
      <c r="BE824">
        <v>2021</v>
      </c>
      <c r="BF824" s="5"/>
      <c r="BG824" s="27">
        <v>20678879</v>
      </c>
      <c r="BH824" s="27">
        <v>20752625</v>
      </c>
      <c r="BI824" s="27"/>
      <c r="BJ824" t="s">
        <v>300</v>
      </c>
      <c r="BK824" s="11" t="str">
        <f t="shared" si="190"/>
        <v>A-</v>
      </c>
      <c r="BL824" s="11" t="s">
        <v>473</v>
      </c>
    </row>
    <row r="825" spans="1:64" x14ac:dyDescent="0.25">
      <c r="A825" s="3" t="s">
        <v>74</v>
      </c>
      <c r="B825" s="4">
        <v>826</v>
      </c>
      <c r="C825" s="3" t="s">
        <v>140</v>
      </c>
      <c r="D825" s="3" t="s">
        <v>7906</v>
      </c>
      <c r="E825" s="3" t="s">
        <v>7268</v>
      </c>
      <c r="F825" s="3"/>
      <c r="G825" s="3"/>
      <c r="H825" s="74"/>
      <c r="I825" s="3"/>
      <c r="J825" s="3" t="s">
        <v>228</v>
      </c>
      <c r="K825" s="3" t="s">
        <v>76</v>
      </c>
      <c r="L825" s="3" t="s">
        <v>77</v>
      </c>
      <c r="M825" s="3" t="s">
        <v>426</v>
      </c>
      <c r="N825" s="5">
        <v>44587</v>
      </c>
      <c r="P825" s="3">
        <f t="shared" ca="1" si="187"/>
        <v>-870</v>
      </c>
      <c r="Q825" s="5">
        <v>44705</v>
      </c>
      <c r="R825" s="3" t="s">
        <v>592</v>
      </c>
      <c r="S825" s="3"/>
      <c r="T825" s="6" t="s">
        <v>131</v>
      </c>
      <c r="U825" s="3" t="str">
        <f t="shared" si="178"/>
        <v>Contractuel</v>
      </c>
      <c r="V825" s="5">
        <v>44682</v>
      </c>
      <c r="W825" s="5">
        <v>44712</v>
      </c>
      <c r="X825" s="5"/>
      <c r="Y825" s="5"/>
      <c r="Z825" s="5">
        <v>44587</v>
      </c>
      <c r="AA825" s="3">
        <f t="shared" si="179"/>
        <v>1</v>
      </c>
      <c r="AB825" s="3">
        <f t="shared" si="180"/>
        <v>2022</v>
      </c>
      <c r="AC825" s="3">
        <f t="shared" si="181"/>
        <v>2026</v>
      </c>
      <c r="AD825" s="7">
        <f t="shared" ca="1" si="182"/>
        <v>2.7250000000000001</v>
      </c>
      <c r="AE825" s="7" t="str">
        <f t="shared" ca="1" si="188"/>
        <v>&lt; 3</v>
      </c>
      <c r="AF825" s="5">
        <v>31347</v>
      </c>
      <c r="AG825" s="8">
        <f t="shared" ca="1" si="183"/>
        <v>39</v>
      </c>
      <c r="AH825" s="7" t="str">
        <f t="shared" ca="1" si="184"/>
        <v>&gt;35&lt; 45</v>
      </c>
      <c r="AI825" s="9">
        <v>16106363</v>
      </c>
      <c r="AJ825" s="10" t="s">
        <v>67</v>
      </c>
      <c r="AK825" s="9" t="s">
        <v>2654</v>
      </c>
      <c r="AL825" s="5">
        <v>42730</v>
      </c>
      <c r="AM825" s="3" t="s">
        <v>93</v>
      </c>
      <c r="AN825" s="3" t="s">
        <v>65</v>
      </c>
      <c r="AO825">
        <v>2</v>
      </c>
      <c r="AQ825" s="11">
        <v>3</v>
      </c>
      <c r="AR825" s="11">
        <v>1</v>
      </c>
      <c r="AS825" s="12">
        <f t="shared" si="185"/>
        <v>44952.25</v>
      </c>
      <c r="AT825" s="11" t="s">
        <v>135</v>
      </c>
      <c r="AU825" s="9">
        <v>3.1930000000000001</v>
      </c>
      <c r="AV825" s="14" t="s">
        <v>67</v>
      </c>
      <c r="AW825" s="15" t="s">
        <v>556</v>
      </c>
      <c r="AX825" s="16" t="s">
        <v>2655</v>
      </c>
      <c r="AY825" s="14" t="s">
        <v>225</v>
      </c>
      <c r="AZ825" s="11" t="s">
        <v>71</v>
      </c>
      <c r="BA825" s="17" t="str">
        <f t="shared" si="186"/>
        <v>08081023084003357634</v>
      </c>
      <c r="BB825" s="26">
        <f t="shared" si="189"/>
        <v>20</v>
      </c>
      <c r="BC825" s="19" t="s">
        <v>2656</v>
      </c>
      <c r="BD825" s="20" t="s">
        <v>233</v>
      </c>
      <c r="BF825" s="5"/>
      <c r="BG825" s="27">
        <v>52231419</v>
      </c>
      <c r="BH825" s="27">
        <v>54236601</v>
      </c>
      <c r="BI825" s="27"/>
      <c r="BJ825" t="s">
        <v>233</v>
      </c>
      <c r="BK825" s="11" t="str">
        <f t="shared" si="190"/>
        <v>B-</v>
      </c>
      <c r="BL825" s="11"/>
    </row>
    <row r="826" spans="1:64" x14ac:dyDescent="0.25">
      <c r="A826" s="3" t="s">
        <v>74</v>
      </c>
      <c r="B826" s="4">
        <v>827</v>
      </c>
      <c r="C826" s="3" t="s">
        <v>57</v>
      </c>
      <c r="D826" s="3" t="s">
        <v>7907</v>
      </c>
      <c r="E826" s="3" t="s">
        <v>187</v>
      </c>
      <c r="F826" s="3"/>
      <c r="G826" s="3"/>
      <c r="H826" s="74"/>
      <c r="I826" s="3"/>
      <c r="J826" s="3"/>
      <c r="K826" s="3" t="s">
        <v>123</v>
      </c>
      <c r="L826" s="3" t="s">
        <v>77</v>
      </c>
      <c r="M826" s="3" t="s">
        <v>852</v>
      </c>
      <c r="N826" s="5">
        <v>44587</v>
      </c>
      <c r="P826" s="3">
        <f t="shared" ca="1" si="187"/>
        <v>-717</v>
      </c>
      <c r="Q826" s="5">
        <v>44821</v>
      </c>
      <c r="R826" s="3" t="s">
        <v>236</v>
      </c>
      <c r="S826" s="3"/>
      <c r="T826" s="6" t="s">
        <v>131</v>
      </c>
      <c r="U826" s="3" t="str">
        <f t="shared" si="178"/>
        <v>Contractuel</v>
      </c>
      <c r="V826" s="5">
        <v>44805</v>
      </c>
      <c r="W826" s="5">
        <v>44865</v>
      </c>
      <c r="X826" s="5"/>
      <c r="Y826" s="5"/>
      <c r="Z826" s="5">
        <v>44587</v>
      </c>
      <c r="AA826" s="3">
        <f t="shared" si="179"/>
        <v>1</v>
      </c>
      <c r="AB826" s="3">
        <f t="shared" si="180"/>
        <v>2022</v>
      </c>
      <c r="AC826" s="3">
        <f t="shared" si="181"/>
        <v>2026</v>
      </c>
      <c r="AD826" s="7">
        <f t="shared" ca="1" si="182"/>
        <v>2.7250000000000001</v>
      </c>
      <c r="AE826" s="7" t="str">
        <f t="shared" ca="1" si="188"/>
        <v>&lt; 3</v>
      </c>
      <c r="AF826" s="5">
        <v>36064</v>
      </c>
      <c r="AG826" s="8">
        <f t="shared" ca="1" si="183"/>
        <v>26.076712328767123</v>
      </c>
      <c r="AH826" s="7" t="str">
        <f t="shared" ca="1" si="184"/>
        <v>&gt;25&lt; 35</v>
      </c>
      <c r="AI826" s="9">
        <v>17444870</v>
      </c>
      <c r="AJ826" s="10" t="s">
        <v>67</v>
      </c>
      <c r="AK826" s="9">
        <v>11663043</v>
      </c>
      <c r="AL826" s="5">
        <v>42938</v>
      </c>
      <c r="AM826" s="3" t="s">
        <v>64</v>
      </c>
      <c r="AN826" s="3" t="s">
        <v>94</v>
      </c>
      <c r="AQ826" s="11">
        <v>3</v>
      </c>
      <c r="AR826" s="11">
        <v>1</v>
      </c>
      <c r="AS826" s="12">
        <f t="shared" si="185"/>
        <v>44952.25</v>
      </c>
      <c r="AT826" s="11" t="s">
        <v>135</v>
      </c>
      <c r="AU826" s="9">
        <v>3.3069999999999999</v>
      </c>
      <c r="AV826" s="14" t="s">
        <v>195</v>
      </c>
      <c r="AW826" s="15" t="s">
        <v>169</v>
      </c>
      <c r="AX826" s="16" t="s">
        <v>2657</v>
      </c>
      <c r="AY826" s="14" t="s">
        <v>1533</v>
      </c>
      <c r="AZ826" s="11" t="s">
        <v>171</v>
      </c>
      <c r="BA826" s="17" t="str">
        <f t="shared" si="186"/>
        <v>17001000000301159192</v>
      </c>
      <c r="BB826" s="26">
        <f t="shared" si="189"/>
        <v>20</v>
      </c>
      <c r="BC826" s="19" t="s">
        <v>2658</v>
      </c>
      <c r="BD826" s="20" t="s">
        <v>1001</v>
      </c>
      <c r="BF826" s="5"/>
      <c r="BG826" s="27">
        <v>53689855</v>
      </c>
      <c r="BH826" s="27">
        <v>95895161</v>
      </c>
      <c r="BI826" s="27"/>
      <c r="BJ826" t="s">
        <v>811</v>
      </c>
      <c r="BK826" s="11" t="str">
        <f t="shared" si="190"/>
        <v>-</v>
      </c>
      <c r="BL826" s="11"/>
    </row>
    <row r="827" spans="1:64" x14ac:dyDescent="0.25">
      <c r="A827" s="3" t="s">
        <v>56</v>
      </c>
      <c r="B827" s="4">
        <v>828</v>
      </c>
      <c r="C827" s="3" t="s">
        <v>87</v>
      </c>
      <c r="D827" s="3" t="s">
        <v>7908</v>
      </c>
      <c r="E827" s="3" t="s">
        <v>7335</v>
      </c>
      <c r="F827" s="3"/>
      <c r="G827" s="3"/>
      <c r="H827" s="74"/>
      <c r="I827" s="3" t="s">
        <v>156</v>
      </c>
      <c r="J827" s="3" t="s">
        <v>157</v>
      </c>
      <c r="K827" s="3" t="s">
        <v>123</v>
      </c>
      <c r="L827" s="3" t="s">
        <v>77</v>
      </c>
      <c r="M827" s="3" t="s">
        <v>158</v>
      </c>
      <c r="N827" s="5">
        <v>44588</v>
      </c>
      <c r="P827" s="3">
        <f t="shared" ca="1" si="187"/>
        <v>-47</v>
      </c>
      <c r="Q827" s="5"/>
      <c r="R827" s="3"/>
      <c r="S827" s="3"/>
      <c r="T827" s="6" t="s">
        <v>131</v>
      </c>
      <c r="U827" s="3" t="str">
        <f t="shared" si="178"/>
        <v>Contractuel</v>
      </c>
      <c r="V827" s="5">
        <v>45444</v>
      </c>
      <c r="W827" s="5">
        <v>45535</v>
      </c>
      <c r="X827" s="5"/>
      <c r="Y827" s="5"/>
      <c r="Z827" s="5">
        <v>44588</v>
      </c>
      <c r="AA827" s="3">
        <f t="shared" si="179"/>
        <v>1</v>
      </c>
      <c r="AB827" s="3">
        <f t="shared" si="180"/>
        <v>2022</v>
      </c>
      <c r="AC827" s="3">
        <f t="shared" si="181"/>
        <v>2026</v>
      </c>
      <c r="AD827" s="7">
        <f t="shared" ca="1" si="182"/>
        <v>2.7222222222222223</v>
      </c>
      <c r="AE827" s="7" t="str">
        <f t="shared" ca="1" si="188"/>
        <v>&lt; 3</v>
      </c>
      <c r="AF827" s="5">
        <v>36177</v>
      </c>
      <c r="AG827" s="8">
        <f t="shared" ca="1" si="183"/>
        <v>25.767123287671232</v>
      </c>
      <c r="AH827" s="7" t="str">
        <f t="shared" ca="1" si="184"/>
        <v>&gt;25&lt; 35</v>
      </c>
      <c r="AI827" s="9">
        <v>17308798</v>
      </c>
      <c r="AJ827" s="10" t="s">
        <v>79</v>
      </c>
      <c r="AK827" s="9">
        <v>11661475</v>
      </c>
      <c r="AL827" s="5">
        <v>42720</v>
      </c>
      <c r="AM827" s="3" t="s">
        <v>93</v>
      </c>
      <c r="AN827" s="3" t="s">
        <v>94</v>
      </c>
      <c r="AQ827">
        <v>3</v>
      </c>
      <c r="AR827" s="67">
        <v>3</v>
      </c>
      <c r="AS827" s="12">
        <f t="shared" si="185"/>
        <v>45683.75</v>
      </c>
      <c r="AT827" s="11" t="s">
        <v>135</v>
      </c>
      <c r="AU827" s="9">
        <v>3.3069999999999999</v>
      </c>
      <c r="AV827" s="14" t="s">
        <v>161</v>
      </c>
      <c r="AW827" s="15" t="s">
        <v>223</v>
      </c>
      <c r="AX827" s="16" t="s">
        <v>2659</v>
      </c>
      <c r="AY827" s="14" t="s">
        <v>409</v>
      </c>
      <c r="AZ827" s="11" t="s">
        <v>164</v>
      </c>
      <c r="BA827" s="17" t="str">
        <f t="shared" si="186"/>
        <v>25166000000097456196</v>
      </c>
      <c r="BB827" s="26">
        <f t="shared" si="189"/>
        <v>20</v>
      </c>
      <c r="BC827" s="19" t="s">
        <v>2660</v>
      </c>
      <c r="BD827" s="20" t="s">
        <v>1001</v>
      </c>
      <c r="BF827" s="5"/>
      <c r="BG827" s="27">
        <v>50412245</v>
      </c>
      <c r="BH827" s="27">
        <v>24606881</v>
      </c>
      <c r="BI827" s="27"/>
      <c r="BJ827" t="s">
        <v>608</v>
      </c>
      <c r="BK827" s="11" t="str">
        <f t="shared" si="190"/>
        <v>A-</v>
      </c>
      <c r="BL827" s="11" t="s">
        <v>245</v>
      </c>
    </row>
    <row r="828" spans="1:64" x14ac:dyDescent="0.25">
      <c r="A828" s="3" t="s">
        <v>56</v>
      </c>
      <c r="B828" s="4">
        <v>829</v>
      </c>
      <c r="C828" s="3" t="s">
        <v>140</v>
      </c>
      <c r="D828" s="3" t="s">
        <v>7263</v>
      </c>
      <c r="E828" s="3" t="s">
        <v>7216</v>
      </c>
      <c r="F828" s="3"/>
      <c r="G828" s="3"/>
      <c r="H828" s="74"/>
      <c r="I828" s="43" t="s">
        <v>1920</v>
      </c>
      <c r="J828" s="43" t="s">
        <v>157</v>
      </c>
      <c r="K828" s="3" t="s">
        <v>123</v>
      </c>
      <c r="L828" s="3" t="s">
        <v>77</v>
      </c>
      <c r="M828" s="3" t="s">
        <v>158</v>
      </c>
      <c r="N828" s="5">
        <v>44588</v>
      </c>
      <c r="P828" s="3">
        <f t="shared" ca="1" si="187"/>
        <v>-47</v>
      </c>
      <c r="Q828" s="5"/>
      <c r="R828" s="3"/>
      <c r="S828" s="3"/>
      <c r="T828" s="6" t="s">
        <v>131</v>
      </c>
      <c r="U828" s="3" t="str">
        <f t="shared" si="178"/>
        <v>Contractuel</v>
      </c>
      <c r="V828" s="5">
        <v>45444</v>
      </c>
      <c r="W828" s="5">
        <v>45535</v>
      </c>
      <c r="X828" s="5"/>
      <c r="Y828" s="5"/>
      <c r="Z828" s="5">
        <v>44588</v>
      </c>
      <c r="AA828" s="3">
        <f t="shared" si="179"/>
        <v>1</v>
      </c>
      <c r="AB828" s="3">
        <f t="shared" si="180"/>
        <v>2022</v>
      </c>
      <c r="AC828" s="3">
        <f t="shared" si="181"/>
        <v>2026</v>
      </c>
      <c r="AD828" s="7">
        <f t="shared" ca="1" si="182"/>
        <v>2.7222222222222223</v>
      </c>
      <c r="AE828" s="7" t="str">
        <f t="shared" ca="1" si="188"/>
        <v>&lt; 3</v>
      </c>
      <c r="AF828" s="5">
        <v>34427</v>
      </c>
      <c r="AG828" s="8">
        <f t="shared" ca="1" si="183"/>
        <v>30.561643835616437</v>
      </c>
      <c r="AH828" s="7" t="str">
        <f t="shared" ca="1" si="184"/>
        <v>&gt;25&lt; 35</v>
      </c>
      <c r="AI828" s="9">
        <v>16723290</v>
      </c>
      <c r="AJ828" s="10" t="s">
        <v>67</v>
      </c>
      <c r="AK828" s="9" t="s">
        <v>2661</v>
      </c>
      <c r="AL828" s="5">
        <v>40900</v>
      </c>
      <c r="AM828" s="3" t="s">
        <v>93</v>
      </c>
      <c r="AN828" s="3" t="s">
        <v>65</v>
      </c>
      <c r="AO828">
        <v>1</v>
      </c>
      <c r="AQ828">
        <v>3</v>
      </c>
      <c r="AR828" s="67">
        <v>3</v>
      </c>
      <c r="AS828" s="12">
        <f t="shared" si="185"/>
        <v>45683.75</v>
      </c>
      <c r="AT828" s="11" t="s">
        <v>135</v>
      </c>
      <c r="AU828" s="9">
        <v>3.3069999999999999</v>
      </c>
      <c r="AV828" s="14" t="s">
        <v>161</v>
      </c>
      <c r="AW828" s="15" t="s">
        <v>223</v>
      </c>
      <c r="AX828" s="16" t="s">
        <v>2662</v>
      </c>
      <c r="AY828" s="14" t="s">
        <v>980</v>
      </c>
      <c r="AZ828" s="11" t="s">
        <v>164</v>
      </c>
      <c r="BA828" s="17" t="str">
        <f t="shared" si="186"/>
        <v>25166000000097454741</v>
      </c>
      <c r="BB828" s="26">
        <f t="shared" si="189"/>
        <v>20</v>
      </c>
      <c r="BC828" s="19" t="s">
        <v>2663</v>
      </c>
      <c r="BD828" s="20" t="s">
        <v>1001</v>
      </c>
      <c r="BF828" s="5"/>
      <c r="BG828" s="27">
        <v>21095086</v>
      </c>
      <c r="BH828" s="27">
        <v>58686144</v>
      </c>
      <c r="BI828" s="27"/>
      <c r="BJ828" t="s">
        <v>608</v>
      </c>
      <c r="BK828" s="11" t="str">
        <f t="shared" si="190"/>
        <v>A-</v>
      </c>
      <c r="BL828" s="11" t="s">
        <v>245</v>
      </c>
    </row>
    <row r="829" spans="1:64" x14ac:dyDescent="0.25">
      <c r="A829" s="3" t="s">
        <v>56</v>
      </c>
      <c r="B829" s="4">
        <v>830</v>
      </c>
      <c r="C829" s="3" t="s">
        <v>140</v>
      </c>
      <c r="D829" s="36" t="s">
        <v>7349</v>
      </c>
      <c r="E829" s="3" t="s">
        <v>7285</v>
      </c>
      <c r="F829" s="3"/>
      <c r="G829" s="3"/>
      <c r="H829" s="74"/>
      <c r="I829" s="3" t="s">
        <v>515</v>
      </c>
      <c r="J829" s="3" t="s">
        <v>228</v>
      </c>
      <c r="K829" s="3" t="s">
        <v>123</v>
      </c>
      <c r="L829" s="3" t="s">
        <v>77</v>
      </c>
      <c r="M829" s="3" t="s">
        <v>158</v>
      </c>
      <c r="N829" s="5">
        <v>44588</v>
      </c>
      <c r="O829" t="str">
        <f ca="1">IF(AD829&gt;=4,IF(T829="CDD","OK",""),"")</f>
        <v/>
      </c>
      <c r="P829" s="3">
        <f t="shared" ca="1" si="187"/>
        <v>-47</v>
      </c>
      <c r="Q829" s="5"/>
      <c r="R829" s="3"/>
      <c r="S829" s="3"/>
      <c r="T829" s="6" t="s">
        <v>131</v>
      </c>
      <c r="U829" s="3" t="str">
        <f t="shared" si="178"/>
        <v>Contractuel</v>
      </c>
      <c r="V829" s="5">
        <v>45444</v>
      </c>
      <c r="W829" s="5">
        <v>45535</v>
      </c>
      <c r="X829" s="5"/>
      <c r="Y829" s="5"/>
      <c r="Z829" s="5">
        <v>44588</v>
      </c>
      <c r="AA829" s="3">
        <f t="shared" si="179"/>
        <v>1</v>
      </c>
      <c r="AB829" s="3">
        <f t="shared" si="180"/>
        <v>2022</v>
      </c>
      <c r="AC829" s="3">
        <f t="shared" si="181"/>
        <v>2026</v>
      </c>
      <c r="AD829" s="7">
        <f t="shared" ca="1" si="182"/>
        <v>2.7222222222222223</v>
      </c>
      <c r="AE829" s="7" t="str">
        <f t="shared" ca="1" si="188"/>
        <v>&lt; 3</v>
      </c>
      <c r="AF829" s="5">
        <v>29099</v>
      </c>
      <c r="AG829" s="8">
        <f t="shared" ca="1" si="183"/>
        <v>45.158904109589038</v>
      </c>
      <c r="AH829" s="7" t="str">
        <f t="shared" ca="1" si="184"/>
        <v>&gt;45&lt; 55</v>
      </c>
      <c r="AI829" s="9">
        <v>12152587</v>
      </c>
      <c r="AJ829" s="10" t="s">
        <v>102</v>
      </c>
      <c r="AK829" s="9" t="s">
        <v>931</v>
      </c>
      <c r="AL829" s="5">
        <v>43173</v>
      </c>
      <c r="AM829" s="3" t="s">
        <v>93</v>
      </c>
      <c r="AN829" s="3" t="s">
        <v>65</v>
      </c>
      <c r="AO829">
        <v>3</v>
      </c>
      <c r="AQ829">
        <v>3</v>
      </c>
      <c r="AR829" s="67">
        <v>3</v>
      </c>
      <c r="AS829" s="12">
        <f t="shared" si="185"/>
        <v>45683.75</v>
      </c>
      <c r="AT829" s="11" t="s">
        <v>135</v>
      </c>
      <c r="AU829" s="9">
        <v>3.3069999999999999</v>
      </c>
      <c r="AV829" s="14" t="s">
        <v>195</v>
      </c>
      <c r="AW829" s="15" t="s">
        <v>169</v>
      </c>
      <c r="AX829" s="16" t="s">
        <v>932</v>
      </c>
      <c r="AY829" s="14" t="s">
        <v>370</v>
      </c>
      <c r="AZ829" s="11" t="s">
        <v>171</v>
      </c>
      <c r="BA829" s="17" t="str">
        <f t="shared" si="186"/>
        <v>17001000000290609084</v>
      </c>
      <c r="BB829" s="26">
        <f t="shared" si="189"/>
        <v>20</v>
      </c>
      <c r="BC829" s="19" t="s">
        <v>933</v>
      </c>
      <c r="BD829" s="20" t="s">
        <v>277</v>
      </c>
      <c r="BF829" s="5">
        <v>45013</v>
      </c>
      <c r="BG829" s="27">
        <v>23293128</v>
      </c>
      <c r="BH829" s="27">
        <v>97440340</v>
      </c>
      <c r="BI829" s="27"/>
      <c r="BJ829" t="s">
        <v>1425</v>
      </c>
      <c r="BK829" s="11" t="str">
        <f t="shared" si="190"/>
        <v>B-</v>
      </c>
      <c r="BL829" s="11" t="s">
        <v>200</v>
      </c>
    </row>
    <row r="830" spans="1:64" x14ac:dyDescent="0.25">
      <c r="A830" s="3" t="s">
        <v>74</v>
      </c>
      <c r="B830" s="4">
        <v>831</v>
      </c>
      <c r="C830" s="3" t="s">
        <v>140</v>
      </c>
      <c r="D830" s="3" t="s">
        <v>7909</v>
      </c>
      <c r="E830" s="3" t="s">
        <v>7846</v>
      </c>
      <c r="F830" s="3"/>
      <c r="G830" s="3"/>
      <c r="H830" s="74"/>
      <c r="I830" s="3" t="s">
        <v>561</v>
      </c>
      <c r="J830" s="3" t="s">
        <v>157</v>
      </c>
      <c r="K830" s="3" t="s">
        <v>123</v>
      </c>
      <c r="L830" s="3" t="s">
        <v>77</v>
      </c>
      <c r="M830" s="3" t="s">
        <v>158</v>
      </c>
      <c r="N830" s="5">
        <v>44589</v>
      </c>
      <c r="P830" s="3">
        <f t="shared" ca="1" si="187"/>
        <v>-475</v>
      </c>
      <c r="Q830" s="5">
        <v>45107</v>
      </c>
      <c r="R830" s="3" t="s">
        <v>236</v>
      </c>
      <c r="S830" s="3" t="s">
        <v>1787</v>
      </c>
      <c r="T830" s="6" t="s">
        <v>131</v>
      </c>
      <c r="U830" s="3" t="str">
        <f t="shared" si="178"/>
        <v>Contractuel</v>
      </c>
      <c r="V830" s="5">
        <v>45047</v>
      </c>
      <c r="W830" s="5">
        <v>45107</v>
      </c>
      <c r="X830" s="5"/>
      <c r="Y830" s="5"/>
      <c r="Z830" s="5">
        <v>44589</v>
      </c>
      <c r="AA830" s="3">
        <f t="shared" si="179"/>
        <v>1</v>
      </c>
      <c r="AB830" s="3">
        <f t="shared" si="180"/>
        <v>2022</v>
      </c>
      <c r="AC830" s="3">
        <f t="shared" si="181"/>
        <v>2026</v>
      </c>
      <c r="AD830" s="7">
        <f t="shared" ca="1" si="182"/>
        <v>2.7194444444444446</v>
      </c>
      <c r="AE830" s="7" t="str">
        <f t="shared" ca="1" si="188"/>
        <v>&lt; 3</v>
      </c>
      <c r="AF830" s="5">
        <v>30088</v>
      </c>
      <c r="AG830" s="8">
        <f t="shared" ca="1" si="183"/>
        <v>42.449315068493149</v>
      </c>
      <c r="AH830" s="7" t="str">
        <f t="shared" ca="1" si="184"/>
        <v>&gt;35&lt; 45</v>
      </c>
      <c r="AI830" s="9">
        <v>16795121</v>
      </c>
      <c r="AJ830" s="10" t="s">
        <v>62</v>
      </c>
      <c r="AK830" s="9" t="s">
        <v>2664</v>
      </c>
      <c r="AL830" s="5">
        <v>36852</v>
      </c>
      <c r="AM830" s="3" t="s">
        <v>93</v>
      </c>
      <c r="AN830" s="3" t="s">
        <v>65</v>
      </c>
      <c r="AO830">
        <v>2</v>
      </c>
      <c r="AQ830" s="11">
        <v>3</v>
      </c>
      <c r="AR830" s="11">
        <v>2</v>
      </c>
      <c r="AS830" s="12">
        <f t="shared" si="185"/>
        <v>45319.5</v>
      </c>
      <c r="AT830" s="11" t="s">
        <v>135</v>
      </c>
      <c r="AU830" s="9">
        <v>3.3069999999999999</v>
      </c>
      <c r="AV830" s="14" t="s">
        <v>161</v>
      </c>
      <c r="AW830" s="15" t="s">
        <v>703</v>
      </c>
      <c r="AX830" s="16" t="s">
        <v>2665</v>
      </c>
      <c r="AY830" s="14" t="s">
        <v>1973</v>
      </c>
      <c r="AZ830" s="11" t="s">
        <v>164</v>
      </c>
      <c r="BA830" s="17" t="str">
        <f t="shared" si="186"/>
        <v>25135000000097509195</v>
      </c>
      <c r="BB830" s="26">
        <f t="shared" si="189"/>
        <v>20</v>
      </c>
      <c r="BC830" s="19" t="s">
        <v>2666</v>
      </c>
      <c r="BD830" s="20" t="s">
        <v>233</v>
      </c>
      <c r="BF830" s="5"/>
      <c r="BG830" s="27">
        <v>24543581</v>
      </c>
      <c r="BH830" s="27">
        <v>22965945</v>
      </c>
      <c r="BI830" s="27"/>
      <c r="BJ830" t="s">
        <v>233</v>
      </c>
      <c r="BK830" s="11" t="str">
        <f t="shared" si="190"/>
        <v>A-</v>
      </c>
      <c r="BL830" s="11"/>
    </row>
    <row r="831" spans="1:64" x14ac:dyDescent="0.25">
      <c r="A831" s="3" t="s">
        <v>74</v>
      </c>
      <c r="B831" s="4">
        <v>832</v>
      </c>
      <c r="C831" s="3" t="s">
        <v>87</v>
      </c>
      <c r="D831" s="3" t="s">
        <v>7815</v>
      </c>
      <c r="E831" s="3" t="s">
        <v>7432</v>
      </c>
      <c r="F831" s="3"/>
      <c r="G831" s="3"/>
      <c r="H831" s="74"/>
      <c r="I831" s="3" t="s">
        <v>561</v>
      </c>
      <c r="J831" s="3" t="s">
        <v>157</v>
      </c>
      <c r="K831" s="3" t="s">
        <v>123</v>
      </c>
      <c r="L831" s="3" t="s">
        <v>77</v>
      </c>
      <c r="M831" s="3" t="s">
        <v>158</v>
      </c>
      <c r="N831" s="5">
        <v>44590</v>
      </c>
      <c r="P831" s="3">
        <f t="shared" ca="1" si="187"/>
        <v>-47</v>
      </c>
      <c r="Q831" s="5">
        <v>45545</v>
      </c>
      <c r="R831" s="3" t="s">
        <v>2667</v>
      </c>
      <c r="S831" s="3"/>
      <c r="T831" s="6" t="s">
        <v>131</v>
      </c>
      <c r="U831" s="3" t="str">
        <f t="shared" si="178"/>
        <v>Contractuel</v>
      </c>
      <c r="V831" s="5">
        <v>45444</v>
      </c>
      <c r="W831" s="5">
        <v>45535</v>
      </c>
      <c r="X831" s="5"/>
      <c r="Y831" s="5"/>
      <c r="Z831" s="5">
        <v>44590</v>
      </c>
      <c r="AA831" s="3">
        <f t="shared" si="179"/>
        <v>1</v>
      </c>
      <c r="AB831" s="3">
        <f t="shared" si="180"/>
        <v>2022</v>
      </c>
      <c r="AC831" s="3">
        <f t="shared" si="181"/>
        <v>2026</v>
      </c>
      <c r="AD831" s="7">
        <f t="shared" ca="1" si="182"/>
        <v>2.7166666666666668</v>
      </c>
      <c r="AE831" s="7" t="str">
        <f t="shared" ca="1" si="188"/>
        <v>&lt; 3</v>
      </c>
      <c r="AF831" s="5">
        <v>33089</v>
      </c>
      <c r="AG831" s="8">
        <f t="shared" ca="1" si="183"/>
        <v>34.227397260273975</v>
      </c>
      <c r="AH831" s="7" t="str">
        <f t="shared" ca="1" si="184"/>
        <v>&gt;25&lt; 35</v>
      </c>
      <c r="AI831" s="9">
        <v>16866728</v>
      </c>
      <c r="AJ831" s="10" t="s">
        <v>126</v>
      </c>
      <c r="AK831" s="9" t="s">
        <v>2668</v>
      </c>
      <c r="AL831" s="5">
        <v>44062</v>
      </c>
      <c r="AM831" s="3" t="s">
        <v>93</v>
      </c>
      <c r="AN831" s="3" t="s">
        <v>94</v>
      </c>
      <c r="AQ831">
        <v>3</v>
      </c>
      <c r="AR831" s="67">
        <v>3</v>
      </c>
      <c r="AS831" s="12">
        <f t="shared" si="185"/>
        <v>45685.75</v>
      </c>
      <c r="AT831" s="11" t="s">
        <v>135</v>
      </c>
      <c r="AU831" s="9">
        <v>3.3069999999999999</v>
      </c>
      <c r="AV831" s="14">
        <v>17</v>
      </c>
      <c r="AW831" s="15" t="s">
        <v>169</v>
      </c>
      <c r="AX831" s="16" t="s">
        <v>2669</v>
      </c>
      <c r="AY831" s="14">
        <v>50</v>
      </c>
      <c r="AZ831" s="11" t="s">
        <v>171</v>
      </c>
      <c r="BA831" s="17" t="str">
        <f t="shared" si="186"/>
        <v>17001000000328999550</v>
      </c>
      <c r="BB831" s="26">
        <f t="shared" si="189"/>
        <v>20</v>
      </c>
      <c r="BC831" s="19" t="s">
        <v>2670</v>
      </c>
      <c r="BD831" s="20" t="s">
        <v>100</v>
      </c>
      <c r="BF831" s="5"/>
      <c r="BG831" s="27">
        <v>27774398</v>
      </c>
      <c r="BH831" s="27">
        <v>22456917</v>
      </c>
      <c r="BI831" s="27"/>
      <c r="BJ831" t="s">
        <v>199</v>
      </c>
      <c r="BK831" s="11" t="str">
        <f t="shared" si="190"/>
        <v>A-</v>
      </c>
      <c r="BL831" s="11" t="s">
        <v>245</v>
      </c>
    </row>
    <row r="832" spans="1:64" x14ac:dyDescent="0.25">
      <c r="A832" s="3" t="s">
        <v>74</v>
      </c>
      <c r="B832" s="4">
        <v>833</v>
      </c>
      <c r="C832" s="3" t="s">
        <v>57</v>
      </c>
      <c r="D832" s="3" t="s">
        <v>7910</v>
      </c>
      <c r="E832" s="3" t="s">
        <v>7911</v>
      </c>
      <c r="F832" s="3"/>
      <c r="G832" s="3"/>
      <c r="H832" s="74"/>
      <c r="I832" s="3"/>
      <c r="J832" s="3"/>
      <c r="K832" s="3" t="s">
        <v>59</v>
      </c>
      <c r="L832" s="3" t="s">
        <v>77</v>
      </c>
      <c r="M832" s="3" t="s">
        <v>1507</v>
      </c>
      <c r="N832" s="5">
        <v>44592</v>
      </c>
      <c r="P832" s="3" t="str">
        <f t="shared" ca="1" si="187"/>
        <v/>
      </c>
      <c r="Q832" s="5">
        <v>44681</v>
      </c>
      <c r="R832" s="3" t="s">
        <v>2256</v>
      </c>
      <c r="S832" s="3"/>
      <c r="T832" s="6" t="s">
        <v>61</v>
      </c>
      <c r="U832" s="3" t="str">
        <f t="shared" si="178"/>
        <v>Titulaire</v>
      </c>
      <c r="V832" s="5"/>
      <c r="W832" s="5"/>
      <c r="X832" s="5"/>
      <c r="Y832" s="5"/>
      <c r="Z832" s="5">
        <v>44592</v>
      </c>
      <c r="AA832" s="3">
        <f t="shared" si="179"/>
        <v>1</v>
      </c>
      <c r="AB832" s="3">
        <f t="shared" si="180"/>
        <v>2022</v>
      </c>
      <c r="AC832" s="3">
        <f t="shared" si="181"/>
        <v>2026</v>
      </c>
      <c r="AD832" s="7">
        <f t="shared" ca="1" si="182"/>
        <v>2.713888888888889</v>
      </c>
      <c r="AE832" s="7" t="str">
        <f t="shared" ca="1" si="188"/>
        <v>&lt; 3</v>
      </c>
      <c r="AF832" s="5">
        <v>32493</v>
      </c>
      <c r="AG832" s="8">
        <f t="shared" ca="1" si="183"/>
        <v>35.860273972602741</v>
      </c>
      <c r="AH832" s="7" t="str">
        <f t="shared" ca="1" si="184"/>
        <v>&gt;35&lt; 45</v>
      </c>
      <c r="AI832" s="9">
        <v>16886009</v>
      </c>
      <c r="AJ832" s="10" t="s">
        <v>91</v>
      </c>
      <c r="AK832" s="9" t="s">
        <v>2671</v>
      </c>
      <c r="AL832" s="5">
        <v>43459</v>
      </c>
      <c r="AM832" s="3" t="s">
        <v>64</v>
      </c>
      <c r="AN832" s="3" t="s">
        <v>65</v>
      </c>
      <c r="AQ832" s="11"/>
      <c r="AR832" s="11">
        <v>1</v>
      </c>
      <c r="AS832" s="12">
        <f t="shared" si="185"/>
        <v>44957.25</v>
      </c>
      <c r="AT832" s="11" t="s">
        <v>66</v>
      </c>
      <c r="AU832" s="9">
        <v>1900</v>
      </c>
      <c r="AV832" s="14" t="s">
        <v>671</v>
      </c>
      <c r="AW832" s="15" t="s">
        <v>2672</v>
      </c>
      <c r="AX832" s="16" t="s">
        <v>2673</v>
      </c>
      <c r="AY832" s="14" t="s">
        <v>612</v>
      </c>
      <c r="AZ832" s="11" t="s">
        <v>2674</v>
      </c>
      <c r="BA832" s="17" t="str">
        <f t="shared" si="186"/>
        <v>23021202120610600156</v>
      </c>
      <c r="BB832" s="26">
        <f t="shared" si="189"/>
        <v>20</v>
      </c>
      <c r="BC832" s="19" t="s">
        <v>2675</v>
      </c>
      <c r="BD832" s="20" t="s">
        <v>484</v>
      </c>
      <c r="BF832" s="5"/>
      <c r="BG832" s="27">
        <v>50131528</v>
      </c>
      <c r="BH832" s="27"/>
      <c r="BI832" s="27">
        <v>98137101</v>
      </c>
      <c r="BK832" s="11" t="str">
        <f t="shared" si="190"/>
        <v>CADRE</v>
      </c>
      <c r="BL832" s="11"/>
    </row>
    <row r="833" spans="1:64" x14ac:dyDescent="0.25">
      <c r="A833" s="3" t="s">
        <v>56</v>
      </c>
      <c r="B833" s="4">
        <v>834</v>
      </c>
      <c r="C833" s="3" t="s">
        <v>57</v>
      </c>
      <c r="D833" s="3" t="s">
        <v>7297</v>
      </c>
      <c r="E833" s="3" t="s">
        <v>7877</v>
      </c>
      <c r="F833" s="3"/>
      <c r="G833" s="3"/>
      <c r="H833" s="74"/>
      <c r="I833" s="43" t="s">
        <v>1465</v>
      </c>
      <c r="J833" s="3"/>
      <c r="K833" s="3" t="s">
        <v>76</v>
      </c>
      <c r="L833" s="3" t="s">
        <v>77</v>
      </c>
      <c r="M833" s="3" t="s">
        <v>1223</v>
      </c>
      <c r="N833" s="5">
        <v>44592</v>
      </c>
      <c r="P833" s="3">
        <f t="shared" ca="1" si="187"/>
        <v>14</v>
      </c>
      <c r="Q833" s="5"/>
      <c r="R833" s="3"/>
      <c r="S833" s="3"/>
      <c r="T833" s="6" t="s">
        <v>131</v>
      </c>
      <c r="U833" s="3" t="str">
        <f t="shared" si="178"/>
        <v>Contractuel</v>
      </c>
      <c r="V833" s="5">
        <v>45505</v>
      </c>
      <c r="W833" s="5">
        <f>VLOOKUP(B833,[1]base!$A:$V,22,0)</f>
        <v>45596</v>
      </c>
      <c r="X833" s="5"/>
      <c r="Y833" s="5"/>
      <c r="Z833" s="5">
        <v>44592</v>
      </c>
      <c r="AA833" s="3">
        <f t="shared" si="179"/>
        <v>1</v>
      </c>
      <c r="AB833" s="3">
        <f t="shared" si="180"/>
        <v>2022</v>
      </c>
      <c r="AC833" s="3">
        <f t="shared" si="181"/>
        <v>2026</v>
      </c>
      <c r="AD833" s="7">
        <f t="shared" ca="1" si="182"/>
        <v>2.713888888888889</v>
      </c>
      <c r="AE833" s="7" t="str">
        <f t="shared" ca="1" si="188"/>
        <v>&lt; 3</v>
      </c>
      <c r="AF833" s="5">
        <v>35367</v>
      </c>
      <c r="AG833" s="8">
        <f t="shared" ca="1" si="183"/>
        <v>27.986301369863014</v>
      </c>
      <c r="AH833" s="7" t="str">
        <f t="shared" ca="1" si="184"/>
        <v>&gt;25&lt; 35</v>
      </c>
      <c r="AI833" s="9">
        <v>17158503</v>
      </c>
      <c r="AJ833" s="10" t="s">
        <v>141</v>
      </c>
      <c r="AK833" s="9" t="s">
        <v>2676</v>
      </c>
      <c r="AL833" s="5">
        <v>41472</v>
      </c>
      <c r="AM833" s="3" t="s">
        <v>64</v>
      </c>
      <c r="AN833" s="3" t="s">
        <v>94</v>
      </c>
      <c r="AQ833">
        <v>3</v>
      </c>
      <c r="AR833" s="67">
        <v>3</v>
      </c>
      <c r="AS833" s="12">
        <f t="shared" si="185"/>
        <v>45687.75</v>
      </c>
      <c r="AT833" s="11" t="s">
        <v>135</v>
      </c>
      <c r="AU833" s="9">
        <v>3.3069999999999999</v>
      </c>
      <c r="AV833" s="14" t="s">
        <v>195</v>
      </c>
      <c r="AW833" s="15" t="s">
        <v>169</v>
      </c>
      <c r="AX833" s="16" t="s">
        <v>2677</v>
      </c>
      <c r="AY833" s="14" t="s">
        <v>225</v>
      </c>
      <c r="AZ833" s="11" t="s">
        <v>171</v>
      </c>
      <c r="BA833" s="17" t="str">
        <f t="shared" si="186"/>
        <v>17001000000262173534</v>
      </c>
      <c r="BB833" s="26">
        <f t="shared" si="189"/>
        <v>20</v>
      </c>
      <c r="BC833" s="19" t="s">
        <v>557</v>
      </c>
      <c r="BD833" s="20" t="s">
        <v>100</v>
      </c>
      <c r="BF833" s="5"/>
      <c r="BG833" s="27">
        <v>50602214</v>
      </c>
      <c r="BH833" s="27">
        <v>50802268</v>
      </c>
      <c r="BI833" s="27">
        <v>98137121</v>
      </c>
      <c r="BJ833" t="s">
        <v>1435</v>
      </c>
      <c r="BK833" s="11" t="str">
        <f t="shared" si="190"/>
        <v>-</v>
      </c>
      <c r="BL833" s="11" t="s">
        <v>235</v>
      </c>
    </row>
    <row r="834" spans="1:64" x14ac:dyDescent="0.25">
      <c r="A834" s="3" t="s">
        <v>74</v>
      </c>
      <c r="B834" s="4">
        <v>835</v>
      </c>
      <c r="C834" s="3" t="s">
        <v>140</v>
      </c>
      <c r="D834" s="3" t="s">
        <v>7273</v>
      </c>
      <c r="E834" s="3" t="s">
        <v>7236</v>
      </c>
      <c r="F834" s="3"/>
      <c r="G834" s="3"/>
      <c r="H834" s="74"/>
      <c r="I834" s="3"/>
      <c r="J834" s="3" t="s">
        <v>157</v>
      </c>
      <c r="K834" s="3" t="s">
        <v>123</v>
      </c>
      <c r="L834" s="3" t="s">
        <v>77</v>
      </c>
      <c r="M834" s="3" t="s">
        <v>158</v>
      </c>
      <c r="N834" s="5">
        <v>44594</v>
      </c>
      <c r="O834" t="str">
        <f ca="1">IF(AD834&gt;=4,IF(T834="CDD","OK",""),"")</f>
        <v/>
      </c>
      <c r="P834" s="3">
        <f t="shared" ca="1" si="187"/>
        <v>-870</v>
      </c>
      <c r="Q834" s="5">
        <v>44682</v>
      </c>
      <c r="R834" s="3" t="s">
        <v>133</v>
      </c>
      <c r="S834" s="3"/>
      <c r="T834" s="6" t="s">
        <v>131</v>
      </c>
      <c r="U834" s="3" t="str">
        <f t="shared" ref="U834:U897" si="191">IF(T834="CDI","Titulaire","Contractuel")</f>
        <v>Contractuel</v>
      </c>
      <c r="V834" s="5">
        <v>44652</v>
      </c>
      <c r="W834" s="5">
        <v>44712</v>
      </c>
      <c r="X834" s="5"/>
      <c r="Y834" s="5"/>
      <c r="Z834" s="5">
        <v>44594</v>
      </c>
      <c r="AA834" s="3">
        <f t="shared" ref="AA834:AA897" si="192">MONTH(N834)</f>
        <v>2</v>
      </c>
      <c r="AB834" s="3">
        <f t="shared" ref="AB834:AB897" si="193">IF(N834="","",YEAR(N834))</f>
        <v>2022</v>
      </c>
      <c r="AC834" s="3">
        <f t="shared" ref="AC834:AC897" si="194">AB834+4</f>
        <v>2026</v>
      </c>
      <c r="AD834" s="7">
        <f t="shared" ref="AD834:AD897" ca="1" si="195">IF(A834="Non",(DAYS360(N834,Q834)/360),(DAYS360(N834,TODAY())/360))</f>
        <v>2.7083333333333335</v>
      </c>
      <c r="AE834" s="7" t="str">
        <f t="shared" ca="1" si="188"/>
        <v>&lt; 3</v>
      </c>
      <c r="AF834" s="5">
        <v>31026</v>
      </c>
      <c r="AG834" s="8">
        <f t="shared" ref="AG834:AG897" ca="1" si="196">(TODAY()-AF834)/365</f>
        <v>39.87945205479452</v>
      </c>
      <c r="AH834" s="7" t="str">
        <f t="shared" ref="AH834:AH897" ca="1" si="197">+IF(AG834&lt;25,"&lt; 25",IF(AND(AG834&gt;=25,AG834&lt;35),"&gt;25&lt; 35",IF(AND(AG834&gt;=35,AG834&lt;45),"&gt;35&lt; 45",IF(AND(AG834&gt;=45,AG834&lt;=55),"&gt;45&lt; 55",IF(AG834&gt;55,"&gt; 55")))))</f>
        <v>&gt;35&lt; 45</v>
      </c>
      <c r="AI834" s="9">
        <v>12882136</v>
      </c>
      <c r="AJ834" s="10" t="s">
        <v>79</v>
      </c>
      <c r="AK834" s="9" t="s">
        <v>344</v>
      </c>
      <c r="AL834" s="5">
        <v>42942</v>
      </c>
      <c r="AM834" s="3" t="s">
        <v>93</v>
      </c>
      <c r="AN834" s="3" t="s">
        <v>65</v>
      </c>
      <c r="AO834">
        <v>2</v>
      </c>
      <c r="AQ834" s="11">
        <v>3</v>
      </c>
      <c r="AR834" s="11">
        <v>1</v>
      </c>
      <c r="AS834" s="12">
        <f t="shared" ref="AS834:AS897" si="198">N834+(365.25*AR834)</f>
        <v>44959.25</v>
      </c>
      <c r="AT834" s="11" t="s">
        <v>135</v>
      </c>
      <c r="AU834" s="9">
        <v>3.1930000000000001</v>
      </c>
      <c r="AV834" s="14" t="s">
        <v>195</v>
      </c>
      <c r="AW834" s="15" t="s">
        <v>169</v>
      </c>
      <c r="AX834" s="16" t="s">
        <v>345</v>
      </c>
      <c r="AY834" s="14" t="s">
        <v>685</v>
      </c>
      <c r="AZ834" s="11" t="s">
        <v>171</v>
      </c>
      <c r="BA834" s="17" t="str">
        <f t="shared" ref="BA834:BA897" si="199">CONCATENATE(AV834,AW834,AX834,AY834)</f>
        <v>17001000000149616965</v>
      </c>
      <c r="BB834" s="26">
        <f t="shared" si="189"/>
        <v>20</v>
      </c>
      <c r="BC834" s="19" t="s">
        <v>346</v>
      </c>
      <c r="BD834" s="20" t="s">
        <v>347</v>
      </c>
      <c r="BE834">
        <v>1145</v>
      </c>
      <c r="BF834" s="5"/>
      <c r="BG834" s="27">
        <v>27422859</v>
      </c>
      <c r="BH834" s="27">
        <v>24234238</v>
      </c>
      <c r="BI834" s="27"/>
      <c r="BJ834" t="s">
        <v>335</v>
      </c>
      <c r="BK834" s="11" t="str">
        <f t="shared" si="190"/>
        <v>A-</v>
      </c>
      <c r="BL834" s="11"/>
    </row>
    <row r="835" spans="1:64" x14ac:dyDescent="0.25">
      <c r="A835" s="3" t="s">
        <v>74</v>
      </c>
      <c r="B835" s="4">
        <v>836</v>
      </c>
      <c r="C835" s="3" t="s">
        <v>140</v>
      </c>
      <c r="D835" s="3" t="s">
        <v>7460</v>
      </c>
      <c r="E835" s="3" t="s">
        <v>7500</v>
      </c>
      <c r="F835" s="3"/>
      <c r="G835" s="3"/>
      <c r="H835" s="74"/>
      <c r="I835" s="3" t="s">
        <v>156</v>
      </c>
      <c r="J835" s="3" t="s">
        <v>157</v>
      </c>
      <c r="K835" s="3" t="s">
        <v>123</v>
      </c>
      <c r="L835" s="3" t="s">
        <v>77</v>
      </c>
      <c r="M835" s="3" t="s">
        <v>158</v>
      </c>
      <c r="N835" s="5">
        <v>44594</v>
      </c>
      <c r="O835" t="str">
        <f ca="1">IF(AD835&gt;=4,IF(T835="CDD","OK",""),"")</f>
        <v/>
      </c>
      <c r="P835" s="3">
        <f t="shared" ref="P835:P898" ca="1" si="200">IF(W835="","",W835-TODAY())</f>
        <v>-536</v>
      </c>
      <c r="Q835" s="5">
        <v>45047</v>
      </c>
      <c r="R835" s="3" t="s">
        <v>1442</v>
      </c>
      <c r="S835" s="3"/>
      <c r="T835" s="6" t="s">
        <v>131</v>
      </c>
      <c r="U835" s="3" t="str">
        <f t="shared" si="191"/>
        <v>Contractuel</v>
      </c>
      <c r="V835" s="5">
        <v>44986</v>
      </c>
      <c r="W835" s="5">
        <v>45046</v>
      </c>
      <c r="X835" s="5"/>
      <c r="Y835" s="5"/>
      <c r="Z835" s="5">
        <v>44594</v>
      </c>
      <c r="AA835" s="3">
        <f t="shared" si="192"/>
        <v>2</v>
      </c>
      <c r="AB835" s="3">
        <f t="shared" si="193"/>
        <v>2022</v>
      </c>
      <c r="AC835" s="3">
        <f t="shared" si="194"/>
        <v>2026</v>
      </c>
      <c r="AD835" s="7">
        <f t="shared" ca="1" si="195"/>
        <v>2.7083333333333335</v>
      </c>
      <c r="AE835" s="7" t="str">
        <f t="shared" ref="AE835:AE898" ca="1" si="201">+IF(AD835&lt;1,"&lt; 1",IF(AND(AD835&gt;=1,AD835&lt;2),"&lt; 2",IF(AND(AD835&gt;=2,AD835&lt;3),"&lt; 3",IF(AND(AD835&gt;=3,AD835&lt;=4),"&lt; 4",IF(AD835&gt;4,"&gt; 4")))))</f>
        <v>&lt; 3</v>
      </c>
      <c r="AF835" s="5">
        <v>35696</v>
      </c>
      <c r="AG835" s="8">
        <f t="shared" ca="1" si="196"/>
        <v>27.084931506849315</v>
      </c>
      <c r="AH835" s="7" t="str">
        <f t="shared" ca="1" si="197"/>
        <v>&gt;25&lt; 35</v>
      </c>
      <c r="AI835" s="9">
        <v>17108343</v>
      </c>
      <c r="AJ835" s="10" t="s">
        <v>67</v>
      </c>
      <c r="AK835" s="9" t="s">
        <v>2678</v>
      </c>
      <c r="AL835" s="5">
        <v>42432</v>
      </c>
      <c r="AM835" s="3" t="s">
        <v>93</v>
      </c>
      <c r="AN835" s="3" t="s">
        <v>65</v>
      </c>
      <c r="AO835">
        <v>1</v>
      </c>
      <c r="AQ835" s="11">
        <v>3</v>
      </c>
      <c r="AR835" s="11">
        <v>2</v>
      </c>
      <c r="AS835" s="12">
        <f t="shared" si="198"/>
        <v>45324.5</v>
      </c>
      <c r="AT835" s="11" t="s">
        <v>135</v>
      </c>
      <c r="AU835" s="9">
        <v>3.3069999999999999</v>
      </c>
      <c r="AV835" s="14" t="s">
        <v>195</v>
      </c>
      <c r="AW835" s="15" t="s">
        <v>169</v>
      </c>
      <c r="AX835" s="16" t="s">
        <v>2679</v>
      </c>
      <c r="AY835" s="14" t="s">
        <v>382</v>
      </c>
      <c r="AZ835" s="11" t="s">
        <v>171</v>
      </c>
      <c r="BA835" s="17" t="str">
        <f t="shared" si="199"/>
        <v>17001000000252752894</v>
      </c>
      <c r="BB835" s="26">
        <f t="shared" ref="BB835:BB898" si="202">LEN(BA835)</f>
        <v>20</v>
      </c>
      <c r="BC835" s="19" t="s">
        <v>1529</v>
      </c>
      <c r="BD835" s="20" t="s">
        <v>300</v>
      </c>
      <c r="BF835" s="5"/>
      <c r="BG835" s="27">
        <v>28103446</v>
      </c>
      <c r="BH835" s="27">
        <v>50695759</v>
      </c>
      <c r="BI835" s="27"/>
      <c r="BJ835" t="s">
        <v>300</v>
      </c>
      <c r="BK835" s="11" t="str">
        <f t="shared" ref="BK835:BK898" si="203">IF(K835="CADRE","CADRE",CONCATENATE(J835,"-",H835))</f>
        <v>A-</v>
      </c>
      <c r="BL835" s="11"/>
    </row>
    <row r="836" spans="1:64" x14ac:dyDescent="0.25">
      <c r="A836" s="3" t="s">
        <v>74</v>
      </c>
      <c r="B836" s="4">
        <v>837</v>
      </c>
      <c r="C836" s="3" t="s">
        <v>57</v>
      </c>
      <c r="D836" s="3" t="s">
        <v>7433</v>
      </c>
      <c r="E836" s="3" t="s">
        <v>7464</v>
      </c>
      <c r="F836" s="3"/>
      <c r="G836" s="3"/>
      <c r="H836" s="74"/>
      <c r="I836" s="3"/>
      <c r="J836" s="3"/>
      <c r="K836" s="3" t="s">
        <v>59</v>
      </c>
      <c r="L836" s="3" t="s">
        <v>77</v>
      </c>
      <c r="M836" s="3" t="s">
        <v>1447</v>
      </c>
      <c r="N836" s="5">
        <v>44597</v>
      </c>
      <c r="P836" s="3" t="str">
        <f t="shared" ca="1" si="200"/>
        <v/>
      </c>
      <c r="Q836" s="5">
        <v>44732</v>
      </c>
      <c r="R836" s="3" t="s">
        <v>236</v>
      </c>
      <c r="S836" s="3"/>
      <c r="T836" s="6" t="s">
        <v>61</v>
      </c>
      <c r="U836" s="3" t="str">
        <f t="shared" si="191"/>
        <v>Titulaire</v>
      </c>
      <c r="V836" s="5"/>
      <c r="W836" s="5"/>
      <c r="X836" s="5"/>
      <c r="Y836" s="5"/>
      <c r="Z836" s="5">
        <v>44597</v>
      </c>
      <c r="AA836" s="3">
        <f t="shared" si="192"/>
        <v>2</v>
      </c>
      <c r="AB836" s="3">
        <f t="shared" si="193"/>
        <v>2022</v>
      </c>
      <c r="AC836" s="3">
        <f t="shared" si="194"/>
        <v>2026</v>
      </c>
      <c r="AD836" s="7">
        <f t="shared" ca="1" si="195"/>
        <v>2.7</v>
      </c>
      <c r="AE836" s="7" t="str">
        <f t="shared" ca="1" si="201"/>
        <v>&lt; 3</v>
      </c>
      <c r="AF836" s="5">
        <v>29251</v>
      </c>
      <c r="AG836" s="8">
        <f t="shared" ca="1" si="196"/>
        <v>44.742465753424661</v>
      </c>
      <c r="AH836" s="7" t="str">
        <f t="shared" ca="1" si="197"/>
        <v>&gt;35&lt; 45</v>
      </c>
      <c r="AI836" s="9">
        <v>12692435</v>
      </c>
      <c r="AJ836" s="10" t="s">
        <v>91</v>
      </c>
      <c r="AK836" s="9" t="s">
        <v>2680</v>
      </c>
      <c r="AL836" s="5">
        <v>36249</v>
      </c>
      <c r="AM836" s="3" t="s">
        <v>64</v>
      </c>
      <c r="AN836" s="3" t="s">
        <v>65</v>
      </c>
      <c r="AO836">
        <v>2</v>
      </c>
      <c r="AQ836" s="11"/>
      <c r="AR836" s="11">
        <v>1</v>
      </c>
      <c r="AS836" s="12">
        <f t="shared" si="198"/>
        <v>44962.25</v>
      </c>
      <c r="AT836" s="11" t="s">
        <v>66</v>
      </c>
      <c r="AU836" s="9">
        <v>1700</v>
      </c>
      <c r="AV836" s="14" t="s">
        <v>1510</v>
      </c>
      <c r="AW836" s="15" t="s">
        <v>1684</v>
      </c>
      <c r="AX836" s="16" t="s">
        <v>2681</v>
      </c>
      <c r="AY836" s="14" t="s">
        <v>1229</v>
      </c>
      <c r="AZ836" s="11" t="s">
        <v>1686</v>
      </c>
      <c r="BA836" s="17" t="str">
        <f t="shared" si="199"/>
        <v>32020788101110241157</v>
      </c>
      <c r="BB836" s="26">
        <f t="shared" si="202"/>
        <v>20</v>
      </c>
      <c r="BC836" s="19" t="s">
        <v>2682</v>
      </c>
      <c r="BD836" s="20" t="s">
        <v>233</v>
      </c>
      <c r="BE836">
        <v>1095</v>
      </c>
      <c r="BF836" s="5"/>
      <c r="BG836" s="27">
        <v>26756304</v>
      </c>
      <c r="BH836" s="27"/>
      <c r="BI836" s="27">
        <v>98137102</v>
      </c>
      <c r="BK836" s="11" t="str">
        <f t="shared" si="203"/>
        <v>CADRE</v>
      </c>
      <c r="BL836" s="11"/>
    </row>
    <row r="837" spans="1:64" x14ac:dyDescent="0.25">
      <c r="A837" s="3" t="s">
        <v>56</v>
      </c>
      <c r="B837" s="4">
        <v>838</v>
      </c>
      <c r="C837" s="3" t="s">
        <v>140</v>
      </c>
      <c r="D837" s="3" t="s">
        <v>7912</v>
      </c>
      <c r="E837" s="3" t="s">
        <v>7281</v>
      </c>
      <c r="F837" s="3"/>
      <c r="G837" s="3"/>
      <c r="H837" s="74"/>
      <c r="I837" s="3"/>
      <c r="J837" s="3"/>
      <c r="K837" s="3" t="s">
        <v>59</v>
      </c>
      <c r="L837" s="3" t="s">
        <v>77</v>
      </c>
      <c r="M837" s="3" t="s">
        <v>2275</v>
      </c>
      <c r="N837" s="5">
        <v>44606</v>
      </c>
      <c r="P837" s="3" t="str">
        <f t="shared" ca="1" si="200"/>
        <v/>
      </c>
      <c r="Q837" s="5"/>
      <c r="R837" s="3"/>
      <c r="S837" s="3"/>
      <c r="T837" s="6" t="s">
        <v>61</v>
      </c>
      <c r="U837" s="3" t="str">
        <f t="shared" si="191"/>
        <v>Titulaire</v>
      </c>
      <c r="V837" s="5"/>
      <c r="W837" s="5"/>
      <c r="X837" s="5"/>
      <c r="Y837" s="5"/>
      <c r="Z837" s="5">
        <v>44606</v>
      </c>
      <c r="AA837" s="3">
        <f t="shared" si="192"/>
        <v>2</v>
      </c>
      <c r="AB837" s="3">
        <f t="shared" si="193"/>
        <v>2022</v>
      </c>
      <c r="AC837" s="3">
        <f t="shared" si="194"/>
        <v>2026</v>
      </c>
      <c r="AD837" s="7">
        <f t="shared" ca="1" si="195"/>
        <v>2.6749999999999998</v>
      </c>
      <c r="AE837" s="7" t="str">
        <f t="shared" ca="1" si="201"/>
        <v>&lt; 3</v>
      </c>
      <c r="AF837" s="5">
        <v>32657</v>
      </c>
      <c r="AG837" s="8">
        <f t="shared" ca="1" si="196"/>
        <v>35.410958904109592</v>
      </c>
      <c r="AH837" s="7" t="str">
        <f t="shared" ca="1" si="197"/>
        <v>&gt;35&lt; 45</v>
      </c>
      <c r="AI837" s="9">
        <v>16760842</v>
      </c>
      <c r="AJ837" s="10" t="s">
        <v>70</v>
      </c>
      <c r="AK837" s="9" t="s">
        <v>2683</v>
      </c>
      <c r="AL837" s="5">
        <v>43435</v>
      </c>
      <c r="AM837" s="3" t="s">
        <v>93</v>
      </c>
      <c r="AN837" s="3" t="s">
        <v>65</v>
      </c>
      <c r="AO837">
        <v>1</v>
      </c>
      <c r="AQ837">
        <v>15</v>
      </c>
      <c r="AR837" s="11">
        <v>3</v>
      </c>
      <c r="AS837" s="12">
        <f t="shared" si="198"/>
        <v>45701.75</v>
      </c>
      <c r="AT837" s="11" t="s">
        <v>66</v>
      </c>
      <c r="AU837" s="9">
        <v>1800</v>
      </c>
      <c r="AV837" s="14" t="s">
        <v>195</v>
      </c>
      <c r="AW837" s="15" t="s">
        <v>118</v>
      </c>
      <c r="AX837" s="16" t="s">
        <v>2684</v>
      </c>
      <c r="AY837" s="14" t="s">
        <v>690</v>
      </c>
      <c r="AZ837" s="11" t="s">
        <v>171</v>
      </c>
      <c r="BA837" s="17" t="str">
        <f t="shared" si="199"/>
        <v>17606000000312118090</v>
      </c>
      <c r="BB837" s="26">
        <f t="shared" si="202"/>
        <v>20</v>
      </c>
      <c r="BC837" s="19" t="s">
        <v>2685</v>
      </c>
      <c r="BD837" s="20" t="s">
        <v>73</v>
      </c>
      <c r="BF837" s="5"/>
      <c r="BG837" s="27">
        <v>58295520</v>
      </c>
      <c r="BH837" s="27"/>
      <c r="BI837" s="27">
        <v>98139381</v>
      </c>
      <c r="BK837" s="11" t="str">
        <f t="shared" si="203"/>
        <v>CADRE</v>
      </c>
      <c r="BL837" s="11"/>
    </row>
    <row r="838" spans="1:64" x14ac:dyDescent="0.25">
      <c r="A838" s="3" t="s">
        <v>56</v>
      </c>
      <c r="B838" s="4">
        <v>839</v>
      </c>
      <c r="C838" s="3" t="s">
        <v>57</v>
      </c>
      <c r="D838" s="3" t="s">
        <v>7913</v>
      </c>
      <c r="E838" s="3" t="s">
        <v>8720</v>
      </c>
      <c r="F838" s="3"/>
      <c r="G838" s="3"/>
      <c r="H838" s="74"/>
      <c r="I838" s="3" t="s">
        <v>561</v>
      </c>
      <c r="J838" s="3" t="s">
        <v>157</v>
      </c>
      <c r="K838" s="3" t="s">
        <v>123</v>
      </c>
      <c r="L838" s="3" t="s">
        <v>77</v>
      </c>
      <c r="M838" s="3" t="s">
        <v>132</v>
      </c>
      <c r="N838" s="5">
        <v>44607</v>
      </c>
      <c r="P838" s="3">
        <f t="shared" ca="1" si="200"/>
        <v>-47</v>
      </c>
      <c r="Q838" s="5"/>
      <c r="R838" s="3"/>
      <c r="S838" s="3"/>
      <c r="T838" s="6" t="s">
        <v>131</v>
      </c>
      <c r="U838" s="3" t="str">
        <f t="shared" si="191"/>
        <v>Contractuel</v>
      </c>
      <c r="V838" s="5">
        <v>45505</v>
      </c>
      <c r="W838" s="5">
        <f>VLOOKUP(B838,[1]base!$A:$V,22,0)</f>
        <v>45535</v>
      </c>
      <c r="X838" s="5"/>
      <c r="Y838" s="5"/>
      <c r="Z838" s="5">
        <v>44607</v>
      </c>
      <c r="AA838" s="3">
        <f t="shared" si="192"/>
        <v>2</v>
      </c>
      <c r="AB838" s="3">
        <f t="shared" si="193"/>
        <v>2022</v>
      </c>
      <c r="AC838" s="3">
        <f t="shared" si="194"/>
        <v>2026</v>
      </c>
      <c r="AD838" s="7">
        <f t="shared" ca="1" si="195"/>
        <v>2.6722222222222221</v>
      </c>
      <c r="AE838" s="7" t="str">
        <f t="shared" ca="1" si="201"/>
        <v>&lt; 3</v>
      </c>
      <c r="AF838" s="5">
        <v>37009</v>
      </c>
      <c r="AG838" s="8">
        <f t="shared" ca="1" si="196"/>
        <v>23.487671232876714</v>
      </c>
      <c r="AH838" s="7" t="str">
        <f t="shared" ca="1" si="197"/>
        <v>&lt; 25</v>
      </c>
      <c r="AI838" s="9">
        <v>17490428</v>
      </c>
      <c r="AJ838" s="10" t="s">
        <v>67</v>
      </c>
      <c r="AK838" s="9">
        <v>11663236</v>
      </c>
      <c r="AL838" s="5">
        <v>42955</v>
      </c>
      <c r="AM838" s="3" t="s">
        <v>64</v>
      </c>
      <c r="AN838" s="3" t="s">
        <v>94</v>
      </c>
      <c r="AQ838">
        <v>3</v>
      </c>
      <c r="AR838" s="11">
        <v>3</v>
      </c>
      <c r="AS838" s="12">
        <f t="shared" si="198"/>
        <v>45702.75</v>
      </c>
      <c r="AT838" s="11" t="s">
        <v>135</v>
      </c>
      <c r="AU838" s="9">
        <v>3.3069999999999999</v>
      </c>
      <c r="AV838" s="14" t="s">
        <v>195</v>
      </c>
      <c r="AW838" s="15" t="s">
        <v>169</v>
      </c>
      <c r="AX838" s="16" t="s">
        <v>2686</v>
      </c>
      <c r="AY838" s="14" t="s">
        <v>527</v>
      </c>
      <c r="AZ838" s="11" t="s">
        <v>171</v>
      </c>
      <c r="BA838" s="17" t="str">
        <f t="shared" si="199"/>
        <v>17001000000304173758</v>
      </c>
      <c r="BB838" s="26">
        <f t="shared" si="202"/>
        <v>20</v>
      </c>
      <c r="BC838" s="19" t="s">
        <v>2687</v>
      </c>
      <c r="BD838" s="20" t="s">
        <v>1331</v>
      </c>
      <c r="BF838" s="5"/>
      <c r="BG838" s="27">
        <v>54855239</v>
      </c>
      <c r="BH838" s="27">
        <v>20899550</v>
      </c>
      <c r="BI838" s="27"/>
      <c r="BJ838" t="s">
        <v>263</v>
      </c>
      <c r="BK838" s="11" t="str">
        <f t="shared" si="203"/>
        <v>A-</v>
      </c>
      <c r="BL838" s="11" t="s">
        <v>473</v>
      </c>
    </row>
    <row r="839" spans="1:64" x14ac:dyDescent="0.25">
      <c r="A839" s="3" t="s">
        <v>74</v>
      </c>
      <c r="B839" s="4">
        <v>840</v>
      </c>
      <c r="C839" s="3" t="s">
        <v>57</v>
      </c>
      <c r="D839" s="3" t="s">
        <v>7901</v>
      </c>
      <c r="E839" s="3" t="s">
        <v>7422</v>
      </c>
      <c r="F839" s="3"/>
      <c r="G839" s="3"/>
      <c r="H839" s="74"/>
      <c r="I839" s="3" t="s">
        <v>156</v>
      </c>
      <c r="J839" s="3" t="s">
        <v>157</v>
      </c>
      <c r="K839" s="3" t="s">
        <v>76</v>
      </c>
      <c r="L839" s="3" t="s">
        <v>77</v>
      </c>
      <c r="M839" s="3" t="s">
        <v>132</v>
      </c>
      <c r="N839" s="5">
        <v>44602</v>
      </c>
      <c r="P839" s="3">
        <f t="shared" ca="1" si="200"/>
        <v>-109</v>
      </c>
      <c r="Q839" s="5">
        <v>45473</v>
      </c>
      <c r="R839" s="3" t="s">
        <v>236</v>
      </c>
      <c r="S839" s="3"/>
      <c r="T839" s="6" t="s">
        <v>131</v>
      </c>
      <c r="U839" s="3" t="str">
        <f t="shared" si="191"/>
        <v>Contractuel</v>
      </c>
      <c r="V839" s="5">
        <v>45444</v>
      </c>
      <c r="W839" s="5">
        <v>45473</v>
      </c>
      <c r="X839" s="5"/>
      <c r="Y839" s="5"/>
      <c r="Z839" s="5">
        <v>44602</v>
      </c>
      <c r="AA839" s="3">
        <f t="shared" si="192"/>
        <v>2</v>
      </c>
      <c r="AB839" s="3">
        <f t="shared" si="193"/>
        <v>2022</v>
      </c>
      <c r="AC839" s="3">
        <f t="shared" si="194"/>
        <v>2026</v>
      </c>
      <c r="AD839" s="7">
        <f t="shared" ca="1" si="195"/>
        <v>2.6861111111111109</v>
      </c>
      <c r="AE839" s="7" t="str">
        <f t="shared" ca="1" si="201"/>
        <v>&lt; 3</v>
      </c>
      <c r="AF839" s="5">
        <v>33211</v>
      </c>
      <c r="AG839" s="8">
        <f t="shared" ca="1" si="196"/>
        <v>33.893150684931506</v>
      </c>
      <c r="AH839" s="7" t="str">
        <f t="shared" ca="1" si="197"/>
        <v>&gt;25&lt; 35</v>
      </c>
      <c r="AI839" s="9">
        <v>16107561</v>
      </c>
      <c r="AJ839" s="10" t="s">
        <v>102</v>
      </c>
      <c r="AK839" s="9" t="s">
        <v>2688</v>
      </c>
      <c r="AL839" s="5">
        <v>43099</v>
      </c>
      <c r="AM839" s="3" t="s">
        <v>64</v>
      </c>
      <c r="AN839" s="3" t="s">
        <v>94</v>
      </c>
      <c r="AQ839">
        <v>5</v>
      </c>
      <c r="AR839" s="11">
        <v>3</v>
      </c>
      <c r="AS839" s="12">
        <f t="shared" si="198"/>
        <v>45697.75</v>
      </c>
      <c r="AT839" s="11" t="s">
        <v>135</v>
      </c>
      <c r="AU839" s="9">
        <v>3.3069999999999999</v>
      </c>
      <c r="AV839" s="14" t="s">
        <v>161</v>
      </c>
      <c r="AW839" s="15" t="s">
        <v>1481</v>
      </c>
      <c r="AX839" s="16" t="s">
        <v>2689</v>
      </c>
      <c r="AY839" s="14" t="s">
        <v>126</v>
      </c>
      <c r="AZ839" s="11" t="s">
        <v>164</v>
      </c>
      <c r="BA839" s="17" t="str">
        <f t="shared" si="199"/>
        <v>25012000000014942607</v>
      </c>
      <c r="BB839" s="26">
        <f t="shared" si="202"/>
        <v>20</v>
      </c>
      <c r="BC839" s="19" t="s">
        <v>2690</v>
      </c>
      <c r="BD839" s="20" t="s">
        <v>73</v>
      </c>
      <c r="BF839" s="5"/>
      <c r="BG839" s="27">
        <v>27138932</v>
      </c>
      <c r="BH839" s="27"/>
      <c r="BI839" s="27"/>
      <c r="BJ839" t="s">
        <v>1532</v>
      </c>
      <c r="BK839" s="11" t="str">
        <f t="shared" si="203"/>
        <v>A-</v>
      </c>
      <c r="BL839" s="11" t="s">
        <v>167</v>
      </c>
    </row>
    <row r="840" spans="1:64" x14ac:dyDescent="0.25">
      <c r="A840" s="3" t="s">
        <v>74</v>
      </c>
      <c r="B840" s="4">
        <v>841</v>
      </c>
      <c r="C840" s="3" t="s">
        <v>140</v>
      </c>
      <c r="D840" s="3" t="s">
        <v>7914</v>
      </c>
      <c r="E840" s="3" t="s">
        <v>7817</v>
      </c>
      <c r="F840" s="3"/>
      <c r="G840" s="3"/>
      <c r="H840" s="74"/>
      <c r="I840" s="3" t="s">
        <v>156</v>
      </c>
      <c r="J840" s="3" t="s">
        <v>157</v>
      </c>
      <c r="K840" s="3" t="s">
        <v>123</v>
      </c>
      <c r="L840" s="3" t="s">
        <v>77</v>
      </c>
      <c r="M840" s="3" t="s">
        <v>158</v>
      </c>
      <c r="N840" s="5">
        <v>44600</v>
      </c>
      <c r="P840" s="3">
        <f t="shared" ca="1" si="200"/>
        <v>-536</v>
      </c>
      <c r="Q840" s="5">
        <v>45054</v>
      </c>
      <c r="R840" s="3" t="s">
        <v>1303</v>
      </c>
      <c r="S840" s="3"/>
      <c r="T840" s="6" t="s">
        <v>131</v>
      </c>
      <c r="U840" s="3" t="str">
        <f t="shared" si="191"/>
        <v>Contractuel</v>
      </c>
      <c r="V840" s="5">
        <v>44986</v>
      </c>
      <c r="W840" s="5">
        <v>45046</v>
      </c>
      <c r="X840" s="5"/>
      <c r="Y840" s="5"/>
      <c r="Z840" s="5">
        <v>44600</v>
      </c>
      <c r="AA840" s="3">
        <f t="shared" si="192"/>
        <v>2</v>
      </c>
      <c r="AB840" s="3">
        <f t="shared" si="193"/>
        <v>2022</v>
      </c>
      <c r="AC840" s="3">
        <f t="shared" si="194"/>
        <v>2026</v>
      </c>
      <c r="AD840" s="7">
        <f t="shared" ca="1" si="195"/>
        <v>2.6916666666666669</v>
      </c>
      <c r="AE840" s="7" t="str">
        <f t="shared" ca="1" si="201"/>
        <v>&lt; 3</v>
      </c>
      <c r="AF840" s="5">
        <v>28495</v>
      </c>
      <c r="AG840" s="8">
        <f t="shared" ca="1" si="196"/>
        <v>46.813698630136983</v>
      </c>
      <c r="AH840" s="7" t="str">
        <f t="shared" ca="1" si="197"/>
        <v>&gt;45&lt; 55</v>
      </c>
      <c r="AI840" s="9">
        <v>11813210</v>
      </c>
      <c r="AJ840" s="10" t="s">
        <v>141</v>
      </c>
      <c r="AK840" s="9" t="s">
        <v>2691</v>
      </c>
      <c r="AL840" s="5">
        <v>44453</v>
      </c>
      <c r="AM840" s="3" t="s">
        <v>93</v>
      </c>
      <c r="AN840" s="3" t="s">
        <v>65</v>
      </c>
      <c r="AO840">
        <v>3</v>
      </c>
      <c r="AQ840" s="11">
        <v>3</v>
      </c>
      <c r="AR840" s="11">
        <v>2</v>
      </c>
      <c r="AS840" s="12">
        <f t="shared" si="198"/>
        <v>45330.5</v>
      </c>
      <c r="AT840" s="11" t="s">
        <v>135</v>
      </c>
      <c r="AU840" s="9">
        <v>3.3069999999999999</v>
      </c>
      <c r="AV840" s="14" t="s">
        <v>195</v>
      </c>
      <c r="AW840" s="15" t="s">
        <v>169</v>
      </c>
      <c r="AX840" s="16" t="s">
        <v>2692</v>
      </c>
      <c r="AY840" s="14" t="s">
        <v>783</v>
      </c>
      <c r="AZ840" s="11" t="s">
        <v>171</v>
      </c>
      <c r="BA840" s="17" t="str">
        <f t="shared" si="199"/>
        <v>17001000000310798082</v>
      </c>
      <c r="BB840" s="26">
        <f t="shared" si="202"/>
        <v>20</v>
      </c>
      <c r="BC840" s="19" t="s">
        <v>2693</v>
      </c>
      <c r="BD840" s="20" t="s">
        <v>277</v>
      </c>
      <c r="BF840" s="5"/>
      <c r="BG840" s="27">
        <v>22559188</v>
      </c>
      <c r="BH840" s="27">
        <v>25615785</v>
      </c>
      <c r="BI840" s="27"/>
      <c r="BJ840" t="s">
        <v>244</v>
      </c>
      <c r="BK840" s="11" t="str">
        <f t="shared" si="203"/>
        <v>A-</v>
      </c>
      <c r="BL840" s="11"/>
    </row>
    <row r="841" spans="1:64" x14ac:dyDescent="0.25">
      <c r="A841" s="3" t="s">
        <v>56</v>
      </c>
      <c r="B841" s="4">
        <v>842</v>
      </c>
      <c r="C841" s="3" t="s">
        <v>140</v>
      </c>
      <c r="D841" s="3" t="s">
        <v>7469</v>
      </c>
      <c r="E841" s="3" t="s">
        <v>7252</v>
      </c>
      <c r="F841" s="3"/>
      <c r="G841" s="3"/>
      <c r="H841" s="74"/>
      <c r="I841" s="3" t="s">
        <v>156</v>
      </c>
      <c r="J841" s="3" t="s">
        <v>157</v>
      </c>
      <c r="K841" s="3" t="s">
        <v>123</v>
      </c>
      <c r="L841" s="3" t="s">
        <v>77</v>
      </c>
      <c r="M841" s="3" t="s">
        <v>158</v>
      </c>
      <c r="N841" s="5">
        <v>44600</v>
      </c>
      <c r="P841" s="3">
        <f t="shared" ca="1" si="200"/>
        <v>-47</v>
      </c>
      <c r="Q841" s="5"/>
      <c r="R841" s="3"/>
      <c r="S841" s="3"/>
      <c r="T841" s="6" t="s">
        <v>131</v>
      </c>
      <c r="U841" s="3" t="str">
        <f t="shared" si="191"/>
        <v>Contractuel</v>
      </c>
      <c r="V841" s="5">
        <v>45444</v>
      </c>
      <c r="W841" s="5">
        <v>45535</v>
      </c>
      <c r="X841" s="5"/>
      <c r="Y841" s="5"/>
      <c r="Z841" s="5">
        <v>44600</v>
      </c>
      <c r="AA841" s="3">
        <f t="shared" si="192"/>
        <v>2</v>
      </c>
      <c r="AB841" s="3">
        <f t="shared" si="193"/>
        <v>2022</v>
      </c>
      <c r="AC841" s="3">
        <f t="shared" si="194"/>
        <v>2026</v>
      </c>
      <c r="AD841" s="7">
        <f t="shared" ca="1" si="195"/>
        <v>2.6916666666666669</v>
      </c>
      <c r="AE841" s="7" t="str">
        <f t="shared" ca="1" si="201"/>
        <v>&lt; 3</v>
      </c>
      <c r="AF841" s="5">
        <v>36465</v>
      </c>
      <c r="AG841" s="8">
        <f t="shared" ca="1" si="196"/>
        <v>24.978082191780821</v>
      </c>
      <c r="AH841" s="7" t="str">
        <f t="shared" ca="1" si="197"/>
        <v>&lt; 25</v>
      </c>
      <c r="AI841" s="9">
        <v>17438789</v>
      </c>
      <c r="AJ841" s="37" t="s">
        <v>179</v>
      </c>
      <c r="AK841" s="9">
        <v>11661568</v>
      </c>
      <c r="AL841" s="5">
        <v>42734</v>
      </c>
      <c r="AM841" s="3" t="s">
        <v>93</v>
      </c>
      <c r="AN841" s="3" t="s">
        <v>65</v>
      </c>
      <c r="AO841">
        <v>1</v>
      </c>
      <c r="AQ841">
        <v>3</v>
      </c>
      <c r="AR841" s="11">
        <v>3</v>
      </c>
      <c r="AS841" s="12">
        <f t="shared" si="198"/>
        <v>45695.75</v>
      </c>
      <c r="AT841" s="11" t="s">
        <v>135</v>
      </c>
      <c r="AU841" s="9">
        <v>3.3069999999999999</v>
      </c>
      <c r="AV841" s="14" t="s">
        <v>91</v>
      </c>
      <c r="AW841" s="15" t="s">
        <v>469</v>
      </c>
      <c r="AX841" s="16" t="s">
        <v>2694</v>
      </c>
      <c r="AY841" s="14" t="s">
        <v>722</v>
      </c>
      <c r="AZ841" s="11" t="s">
        <v>191</v>
      </c>
      <c r="BA841" s="17" t="str">
        <f t="shared" si="199"/>
        <v>05046000114501404942</v>
      </c>
      <c r="BB841" s="26">
        <f t="shared" si="202"/>
        <v>20</v>
      </c>
      <c r="BC841" s="19" t="s">
        <v>2695</v>
      </c>
      <c r="BD841" s="20" t="s">
        <v>233</v>
      </c>
      <c r="BF841" s="5"/>
      <c r="BG841" s="27">
        <v>52213760</v>
      </c>
      <c r="BH841" s="27">
        <v>54778637</v>
      </c>
      <c r="BI841" s="27"/>
      <c r="BJ841" t="s">
        <v>477</v>
      </c>
      <c r="BK841" s="11" t="str">
        <f t="shared" si="203"/>
        <v>A-</v>
      </c>
      <c r="BL841" s="11" t="s">
        <v>245</v>
      </c>
    </row>
    <row r="842" spans="1:64" x14ac:dyDescent="0.25">
      <c r="A842" s="3" t="s">
        <v>74</v>
      </c>
      <c r="B842" s="4">
        <v>843</v>
      </c>
      <c r="C842" s="3" t="s">
        <v>140</v>
      </c>
      <c r="D842" s="3" t="s">
        <v>7349</v>
      </c>
      <c r="E842" s="3" t="s">
        <v>7495</v>
      </c>
      <c r="F842" s="3"/>
      <c r="G842" s="3"/>
      <c r="H842" s="74"/>
      <c r="I842" s="43" t="s">
        <v>1920</v>
      </c>
      <c r="J842" s="43" t="s">
        <v>157</v>
      </c>
      <c r="K842" s="3" t="s">
        <v>123</v>
      </c>
      <c r="L842" s="3" t="s">
        <v>77</v>
      </c>
      <c r="M842" s="3" t="s">
        <v>158</v>
      </c>
      <c r="N842" s="5">
        <v>44600</v>
      </c>
      <c r="P842" s="3">
        <f t="shared" ca="1" si="200"/>
        <v>-47</v>
      </c>
      <c r="Q842" s="5">
        <v>45544</v>
      </c>
      <c r="R842" s="3" t="s">
        <v>2667</v>
      </c>
      <c r="S842" s="3"/>
      <c r="T842" s="6" t="s">
        <v>131</v>
      </c>
      <c r="U842" s="3" t="str">
        <f t="shared" si="191"/>
        <v>Contractuel</v>
      </c>
      <c r="V842" s="5">
        <v>45444</v>
      </c>
      <c r="W842" s="5">
        <v>45535</v>
      </c>
      <c r="X842" s="5"/>
      <c r="Y842" s="5"/>
      <c r="Z842" s="5">
        <v>44600</v>
      </c>
      <c r="AA842" s="3">
        <f t="shared" si="192"/>
        <v>2</v>
      </c>
      <c r="AB842" s="3">
        <f t="shared" si="193"/>
        <v>2022</v>
      </c>
      <c r="AC842" s="3">
        <f t="shared" si="194"/>
        <v>2026</v>
      </c>
      <c r="AD842" s="7">
        <f t="shared" ca="1" si="195"/>
        <v>2.6916666666666669</v>
      </c>
      <c r="AE842" s="7" t="str">
        <f t="shared" ca="1" si="201"/>
        <v>&lt; 3</v>
      </c>
      <c r="AF842" s="5">
        <v>28756</v>
      </c>
      <c r="AG842" s="8">
        <f t="shared" ca="1" si="196"/>
        <v>46.098630136986301</v>
      </c>
      <c r="AH842" s="7" t="str">
        <f t="shared" ca="1" si="197"/>
        <v>&gt;45&lt; 55</v>
      </c>
      <c r="AI842" s="9">
        <v>12255593</v>
      </c>
      <c r="AJ842" s="10" t="s">
        <v>141</v>
      </c>
      <c r="AK842" s="9" t="s">
        <v>2696</v>
      </c>
      <c r="AL842" s="5">
        <v>43868</v>
      </c>
      <c r="AM842" s="3" t="s">
        <v>93</v>
      </c>
      <c r="AN842" s="3" t="s">
        <v>65</v>
      </c>
      <c r="AO842">
        <v>3</v>
      </c>
      <c r="AQ842">
        <v>3</v>
      </c>
      <c r="AR842" s="11">
        <v>3</v>
      </c>
      <c r="AS842" s="12">
        <f t="shared" si="198"/>
        <v>45695.75</v>
      </c>
      <c r="AT842" s="11" t="s">
        <v>135</v>
      </c>
      <c r="AU842" s="9">
        <v>3.3069999999999999</v>
      </c>
      <c r="AV842" s="14" t="s">
        <v>195</v>
      </c>
      <c r="AW842" s="15" t="s">
        <v>169</v>
      </c>
      <c r="AX842" s="16" t="s">
        <v>2697</v>
      </c>
      <c r="AY842" s="14" t="s">
        <v>569</v>
      </c>
      <c r="AZ842" s="11" t="s">
        <v>171</v>
      </c>
      <c r="BA842" s="17" t="str">
        <f t="shared" si="199"/>
        <v>17001000000100678816</v>
      </c>
      <c r="BB842" s="26">
        <f t="shared" si="202"/>
        <v>20</v>
      </c>
      <c r="BC842" s="19" t="s">
        <v>2698</v>
      </c>
      <c r="BD842" s="20" t="s">
        <v>277</v>
      </c>
      <c r="BF842" s="5"/>
      <c r="BG842" s="27">
        <v>54045026</v>
      </c>
      <c r="BH842" s="27">
        <v>28483211</v>
      </c>
      <c r="BI842" s="27"/>
      <c r="BJ842" t="s">
        <v>244</v>
      </c>
      <c r="BK842" s="11" t="str">
        <f t="shared" si="203"/>
        <v>A-</v>
      </c>
      <c r="BL842" s="11" t="s">
        <v>473</v>
      </c>
    </row>
    <row r="843" spans="1:64" x14ac:dyDescent="0.25">
      <c r="A843" s="3" t="s">
        <v>56</v>
      </c>
      <c r="B843" s="4">
        <v>844</v>
      </c>
      <c r="C843" s="3" t="s">
        <v>140</v>
      </c>
      <c r="D843" s="3" t="s">
        <v>7469</v>
      </c>
      <c r="E843" s="3" t="s">
        <v>7416</v>
      </c>
      <c r="F843" s="3"/>
      <c r="G843" s="3"/>
      <c r="H843" s="74"/>
      <c r="I843" s="3" t="s">
        <v>156</v>
      </c>
      <c r="J843" s="3" t="s">
        <v>157</v>
      </c>
      <c r="K843" s="3" t="s">
        <v>123</v>
      </c>
      <c r="L843" s="3" t="s">
        <v>77</v>
      </c>
      <c r="M843" s="3" t="s">
        <v>158</v>
      </c>
      <c r="N843" s="5">
        <v>44600</v>
      </c>
      <c r="P843" s="3">
        <f t="shared" ca="1" si="200"/>
        <v>-47</v>
      </c>
      <c r="Q843" s="5"/>
      <c r="R843" s="3"/>
      <c r="S843" s="3"/>
      <c r="T843" s="6" t="s">
        <v>131</v>
      </c>
      <c r="U843" s="3" t="str">
        <f t="shared" si="191"/>
        <v>Contractuel</v>
      </c>
      <c r="V843" s="5">
        <v>45444</v>
      </c>
      <c r="W843" s="5">
        <v>45535</v>
      </c>
      <c r="X843" s="5"/>
      <c r="Y843" s="5"/>
      <c r="Z843" s="5">
        <v>44600</v>
      </c>
      <c r="AA843" s="3">
        <f t="shared" si="192"/>
        <v>2</v>
      </c>
      <c r="AB843" s="3">
        <f t="shared" si="193"/>
        <v>2022</v>
      </c>
      <c r="AC843" s="3">
        <f t="shared" si="194"/>
        <v>2026</v>
      </c>
      <c r="AD843" s="7">
        <f t="shared" ca="1" si="195"/>
        <v>2.6916666666666669</v>
      </c>
      <c r="AE843" s="7" t="str">
        <f t="shared" ca="1" si="201"/>
        <v>&lt; 3</v>
      </c>
      <c r="AF843" s="5">
        <v>29813</v>
      </c>
      <c r="AG843" s="8">
        <f t="shared" ca="1" si="196"/>
        <v>43.202739726027396</v>
      </c>
      <c r="AH843" s="7" t="str">
        <f t="shared" ca="1" si="197"/>
        <v>&gt;35&lt; 45</v>
      </c>
      <c r="AI843" s="9">
        <v>12257530</v>
      </c>
      <c r="AJ843" s="10" t="s">
        <v>62</v>
      </c>
      <c r="AK843" s="9" t="s">
        <v>2699</v>
      </c>
      <c r="AL843" s="5">
        <v>36472</v>
      </c>
      <c r="AM843" s="3" t="s">
        <v>93</v>
      </c>
      <c r="AN843" s="3" t="s">
        <v>65</v>
      </c>
      <c r="AO843">
        <v>4</v>
      </c>
      <c r="AQ843">
        <v>3</v>
      </c>
      <c r="AR843" s="11">
        <v>3</v>
      </c>
      <c r="AS843" s="12">
        <f t="shared" si="198"/>
        <v>45695.75</v>
      </c>
      <c r="AT843" s="11" t="s">
        <v>135</v>
      </c>
      <c r="AU843" s="9">
        <v>3.3069999999999999</v>
      </c>
      <c r="AV843" s="14" t="s">
        <v>126</v>
      </c>
      <c r="AW843" s="15" t="s">
        <v>1713</v>
      </c>
      <c r="AX843" s="16" t="s">
        <v>2700</v>
      </c>
      <c r="AY843" s="14" t="s">
        <v>519</v>
      </c>
      <c r="AZ843" s="11" t="s">
        <v>145</v>
      </c>
      <c r="BA843" s="17" t="str">
        <f t="shared" si="199"/>
        <v>07026009310557903766</v>
      </c>
      <c r="BB843" s="26">
        <f t="shared" si="202"/>
        <v>20</v>
      </c>
      <c r="BC843" s="19" t="s">
        <v>2701</v>
      </c>
      <c r="BD843" s="20" t="s">
        <v>388</v>
      </c>
      <c r="BF843" s="5"/>
      <c r="BG843" s="27">
        <v>25591589</v>
      </c>
      <c r="BH843" s="27">
        <v>22172258</v>
      </c>
      <c r="BI843" s="27"/>
      <c r="BJ843" t="s">
        <v>244</v>
      </c>
      <c r="BK843" s="11" t="str">
        <f t="shared" si="203"/>
        <v>A-</v>
      </c>
      <c r="BL843" s="11" t="s">
        <v>235</v>
      </c>
    </row>
    <row r="844" spans="1:64" x14ac:dyDescent="0.25">
      <c r="A844" s="3" t="s">
        <v>74</v>
      </c>
      <c r="B844" s="4">
        <v>845</v>
      </c>
      <c r="C844" s="3" t="s">
        <v>57</v>
      </c>
      <c r="D844" s="3" t="s">
        <v>7325</v>
      </c>
      <c r="E844" s="3" t="s">
        <v>7379</v>
      </c>
      <c r="F844" s="3"/>
      <c r="G844" s="3"/>
      <c r="H844" s="74"/>
      <c r="I844" s="3" t="s">
        <v>561</v>
      </c>
      <c r="J844" s="3" t="s">
        <v>157</v>
      </c>
      <c r="K844" s="3" t="s">
        <v>123</v>
      </c>
      <c r="L844" s="3" t="s">
        <v>77</v>
      </c>
      <c r="M844" s="3" t="s">
        <v>132</v>
      </c>
      <c r="N844" s="5">
        <v>44607</v>
      </c>
      <c r="P844" s="3">
        <f t="shared" ca="1" si="200"/>
        <v>-656</v>
      </c>
      <c r="Q844" s="5">
        <v>44927</v>
      </c>
      <c r="R844" s="3" t="s">
        <v>1817</v>
      </c>
      <c r="S844" s="3"/>
      <c r="T844" s="6" t="s">
        <v>131</v>
      </c>
      <c r="U844" s="3" t="str">
        <f t="shared" si="191"/>
        <v>Contractuel</v>
      </c>
      <c r="V844" s="5">
        <v>44835</v>
      </c>
      <c r="W844" s="5">
        <v>44926</v>
      </c>
      <c r="X844" s="5"/>
      <c r="Y844" s="5"/>
      <c r="Z844" s="5">
        <v>44607</v>
      </c>
      <c r="AA844" s="3">
        <f t="shared" si="192"/>
        <v>2</v>
      </c>
      <c r="AB844" s="3">
        <f t="shared" si="193"/>
        <v>2022</v>
      </c>
      <c r="AC844" s="3">
        <f t="shared" si="194"/>
        <v>2026</v>
      </c>
      <c r="AD844" s="7">
        <f t="shared" ca="1" si="195"/>
        <v>2.6722222222222221</v>
      </c>
      <c r="AE844" s="7" t="str">
        <f t="shared" ca="1" si="201"/>
        <v>&lt; 3</v>
      </c>
      <c r="AF844" s="5">
        <v>36476</v>
      </c>
      <c r="AG844" s="8">
        <f t="shared" ca="1" si="196"/>
        <v>24.947945205479453</v>
      </c>
      <c r="AH844" s="7" t="str">
        <f t="shared" ca="1" si="197"/>
        <v>&lt; 25</v>
      </c>
      <c r="AI844" s="9">
        <v>17283834</v>
      </c>
      <c r="AJ844" s="10" t="s">
        <v>91</v>
      </c>
      <c r="AK844" s="9">
        <v>11665810</v>
      </c>
      <c r="AL844" s="5">
        <v>44096</v>
      </c>
      <c r="AM844" s="3" t="s">
        <v>64</v>
      </c>
      <c r="AN844" s="3" t="s">
        <v>94</v>
      </c>
      <c r="AQ844" s="11">
        <v>3</v>
      </c>
      <c r="AR844" s="11">
        <v>1</v>
      </c>
      <c r="AS844" s="12">
        <f t="shared" si="198"/>
        <v>44972.25</v>
      </c>
      <c r="AT844" s="11" t="s">
        <v>135</v>
      </c>
      <c r="AU844" s="9">
        <v>3.3069999999999999</v>
      </c>
      <c r="AV844" s="14" t="s">
        <v>195</v>
      </c>
      <c r="AW844" s="15" t="s">
        <v>169</v>
      </c>
      <c r="AX844" s="16" t="s">
        <v>2702</v>
      </c>
      <c r="AY844" s="14" t="s">
        <v>690</v>
      </c>
      <c r="AZ844" s="11" t="s">
        <v>171</v>
      </c>
      <c r="BA844" s="17" t="str">
        <f t="shared" si="199"/>
        <v>17001000000286331190</v>
      </c>
      <c r="BB844" s="26">
        <f t="shared" si="202"/>
        <v>20</v>
      </c>
      <c r="BC844" s="19" t="s">
        <v>2703</v>
      </c>
      <c r="BD844" s="20" t="s">
        <v>1331</v>
      </c>
      <c r="BF844" s="5"/>
      <c r="BG844" s="27">
        <v>50305805</v>
      </c>
      <c r="BH844" s="27">
        <v>98307326</v>
      </c>
      <c r="BI844" s="27"/>
      <c r="BJ844" t="s">
        <v>263</v>
      </c>
      <c r="BK844" s="11" t="str">
        <f t="shared" si="203"/>
        <v>A-</v>
      </c>
      <c r="BL844" s="11"/>
    </row>
    <row r="845" spans="1:64" x14ac:dyDescent="0.25">
      <c r="A845" s="3" t="s">
        <v>56</v>
      </c>
      <c r="B845" s="4">
        <v>846</v>
      </c>
      <c r="C845" s="3" t="s">
        <v>140</v>
      </c>
      <c r="D845" s="3" t="s">
        <v>7469</v>
      </c>
      <c r="E845" s="3" t="s">
        <v>7415</v>
      </c>
      <c r="F845" s="3"/>
      <c r="G845" s="3"/>
      <c r="H845" s="74"/>
      <c r="I845" s="3" t="s">
        <v>156</v>
      </c>
      <c r="J845" s="3" t="s">
        <v>157</v>
      </c>
      <c r="K845" s="3" t="s">
        <v>123</v>
      </c>
      <c r="L845" s="3" t="s">
        <v>77</v>
      </c>
      <c r="M845" s="3" t="s">
        <v>158</v>
      </c>
      <c r="N845" s="5">
        <v>44600</v>
      </c>
      <c r="P845" s="3">
        <f t="shared" ca="1" si="200"/>
        <v>-47</v>
      </c>
      <c r="Q845" s="5"/>
      <c r="R845" s="3"/>
      <c r="S845" s="3"/>
      <c r="T845" s="6" t="s">
        <v>131</v>
      </c>
      <c r="U845" s="3" t="str">
        <f t="shared" si="191"/>
        <v>Contractuel</v>
      </c>
      <c r="V845" s="5">
        <v>45444</v>
      </c>
      <c r="W845" s="5">
        <v>45535</v>
      </c>
      <c r="X845" s="5"/>
      <c r="Y845" s="5"/>
      <c r="Z845" s="5">
        <v>44600</v>
      </c>
      <c r="AA845" s="3">
        <f t="shared" si="192"/>
        <v>2</v>
      </c>
      <c r="AB845" s="3">
        <f t="shared" si="193"/>
        <v>2022</v>
      </c>
      <c r="AC845" s="3">
        <f t="shared" si="194"/>
        <v>2026</v>
      </c>
      <c r="AD845" s="7">
        <f t="shared" ca="1" si="195"/>
        <v>2.6916666666666669</v>
      </c>
      <c r="AE845" s="7" t="str">
        <f t="shared" ca="1" si="201"/>
        <v>&lt; 3</v>
      </c>
      <c r="AF845" s="5">
        <v>31009</v>
      </c>
      <c r="AG845" s="8">
        <f t="shared" ca="1" si="196"/>
        <v>39.926027397260277</v>
      </c>
      <c r="AH845" s="7" t="str">
        <f t="shared" ca="1" si="197"/>
        <v>&gt;35&lt; 45</v>
      </c>
      <c r="AI845" s="9">
        <v>12662261</v>
      </c>
      <c r="AJ845" s="10" t="s">
        <v>126</v>
      </c>
      <c r="AK845" s="9" t="s">
        <v>2704</v>
      </c>
      <c r="AL845" s="5">
        <v>42718</v>
      </c>
      <c r="AM845" s="3" t="s">
        <v>93</v>
      </c>
      <c r="AN845" s="3" t="s">
        <v>65</v>
      </c>
      <c r="AO845">
        <v>2</v>
      </c>
      <c r="AQ845">
        <v>3</v>
      </c>
      <c r="AR845" s="11">
        <v>3</v>
      </c>
      <c r="AS845" s="12">
        <f t="shared" si="198"/>
        <v>45695.75</v>
      </c>
      <c r="AT845" s="11" t="s">
        <v>135</v>
      </c>
      <c r="AU845" s="9">
        <v>3.3069999999999999</v>
      </c>
      <c r="AV845" s="14" t="s">
        <v>195</v>
      </c>
      <c r="AW845" s="15" t="s">
        <v>169</v>
      </c>
      <c r="AX845" s="16" t="s">
        <v>2705</v>
      </c>
      <c r="AY845" s="14" t="s">
        <v>84</v>
      </c>
      <c r="AZ845" s="11" t="s">
        <v>171</v>
      </c>
      <c r="BA845" s="17" t="str">
        <f t="shared" si="199"/>
        <v>17001000000310673437</v>
      </c>
      <c r="BB845" s="26">
        <f t="shared" si="202"/>
        <v>20</v>
      </c>
      <c r="BC845" s="19" t="s">
        <v>2706</v>
      </c>
      <c r="BD845" s="20" t="s">
        <v>452</v>
      </c>
      <c r="BF845" s="5"/>
      <c r="BG845" s="27">
        <v>24177272</v>
      </c>
      <c r="BH845" s="27">
        <v>28207406</v>
      </c>
      <c r="BI845" s="27"/>
      <c r="BJ845" t="s">
        <v>300</v>
      </c>
      <c r="BK845" s="11" t="str">
        <f t="shared" si="203"/>
        <v>A-</v>
      </c>
      <c r="BL845" s="11" t="s">
        <v>245</v>
      </c>
    </row>
    <row r="846" spans="1:64" x14ac:dyDescent="0.25">
      <c r="A846" s="3" t="s">
        <v>74</v>
      </c>
      <c r="B846" s="4">
        <v>847</v>
      </c>
      <c r="C846" s="3" t="s">
        <v>140</v>
      </c>
      <c r="D846" s="3" t="s">
        <v>7915</v>
      </c>
      <c r="E846" s="3" t="s">
        <v>7565</v>
      </c>
      <c r="F846" s="3"/>
      <c r="G846" s="3"/>
      <c r="H846" s="74"/>
      <c r="I846" s="3"/>
      <c r="J846" s="3" t="s">
        <v>157</v>
      </c>
      <c r="K846" s="3" t="s">
        <v>76</v>
      </c>
      <c r="L846" s="3" t="s">
        <v>77</v>
      </c>
      <c r="M846" s="3" t="s">
        <v>426</v>
      </c>
      <c r="N846" s="5">
        <v>44600</v>
      </c>
      <c r="P846" s="3">
        <f t="shared" ca="1" si="200"/>
        <v>-931</v>
      </c>
      <c r="Q846" s="5">
        <v>44605</v>
      </c>
      <c r="R846" s="3" t="s">
        <v>2707</v>
      </c>
      <c r="S846" s="3"/>
      <c r="T846" s="6" t="s">
        <v>131</v>
      </c>
      <c r="U846" s="3" t="str">
        <f t="shared" si="191"/>
        <v>Contractuel</v>
      </c>
      <c r="V846" s="5">
        <v>44600</v>
      </c>
      <c r="W846" s="5">
        <v>44651</v>
      </c>
      <c r="X846" s="5"/>
      <c r="Y846" s="5"/>
      <c r="Z846" s="5">
        <v>44600</v>
      </c>
      <c r="AA846" s="3">
        <f t="shared" si="192"/>
        <v>2</v>
      </c>
      <c r="AB846" s="3">
        <f t="shared" si="193"/>
        <v>2022</v>
      </c>
      <c r="AC846" s="3">
        <f t="shared" si="194"/>
        <v>2026</v>
      </c>
      <c r="AD846" s="7">
        <f t="shared" ca="1" si="195"/>
        <v>2.6916666666666669</v>
      </c>
      <c r="AE846" s="7" t="str">
        <f t="shared" ca="1" si="201"/>
        <v>&lt; 3</v>
      </c>
      <c r="AF846" s="5">
        <v>34072</v>
      </c>
      <c r="AG846" s="8">
        <f t="shared" ca="1" si="196"/>
        <v>31.534246575342465</v>
      </c>
      <c r="AH846" s="7" t="str">
        <f t="shared" ca="1" si="197"/>
        <v>&gt;25&lt; 35</v>
      </c>
      <c r="AI846" s="9">
        <v>16956298</v>
      </c>
      <c r="AJ846" s="10" t="s">
        <v>102</v>
      </c>
      <c r="AK846" s="9" t="s">
        <v>2708</v>
      </c>
      <c r="AL846" s="5">
        <v>41447</v>
      </c>
      <c r="AM846" s="3" t="s">
        <v>93</v>
      </c>
      <c r="AN846" s="3" t="s">
        <v>65</v>
      </c>
      <c r="AQ846" s="11">
        <v>3</v>
      </c>
      <c r="AR846" s="11">
        <v>1</v>
      </c>
      <c r="AS846" s="12">
        <f t="shared" si="198"/>
        <v>44965.25</v>
      </c>
      <c r="AT846" s="11" t="s">
        <v>135</v>
      </c>
      <c r="AU846" s="9">
        <v>3.1930000000000001</v>
      </c>
      <c r="AV846" s="14" t="s">
        <v>126</v>
      </c>
      <c r="AW846" s="15" t="s">
        <v>953</v>
      </c>
      <c r="AX846" s="16" t="s">
        <v>2709</v>
      </c>
      <c r="AY846" s="14" t="s">
        <v>159</v>
      </c>
      <c r="AZ846" s="11" t="s">
        <v>145</v>
      </c>
      <c r="BA846" s="17" t="str">
        <f t="shared" si="199"/>
        <v>07097015510551008702</v>
      </c>
      <c r="BB846" s="26">
        <f t="shared" si="202"/>
        <v>20</v>
      </c>
      <c r="BC846" s="19" t="s">
        <v>2710</v>
      </c>
      <c r="BD846" s="20" t="s">
        <v>300</v>
      </c>
      <c r="BF846" s="5"/>
      <c r="BG846" s="27">
        <v>22921978</v>
      </c>
      <c r="BH846" s="27">
        <v>23042049</v>
      </c>
      <c r="BI846" s="27"/>
      <c r="BJ846" t="s">
        <v>300</v>
      </c>
      <c r="BK846" s="11" t="str">
        <f t="shared" si="203"/>
        <v>A-</v>
      </c>
      <c r="BL846" s="11"/>
    </row>
    <row r="847" spans="1:64" x14ac:dyDescent="0.25">
      <c r="A847" s="3" t="s">
        <v>74</v>
      </c>
      <c r="B847" s="4">
        <v>848</v>
      </c>
      <c r="C847" s="3" t="s">
        <v>57</v>
      </c>
      <c r="D847" s="3" t="s">
        <v>7916</v>
      </c>
      <c r="E847" s="3" t="s">
        <v>7917</v>
      </c>
      <c r="F847" s="3"/>
      <c r="G847" s="3"/>
      <c r="H847" s="74"/>
      <c r="I847" s="3" t="s">
        <v>487</v>
      </c>
      <c r="J847" s="3" t="s">
        <v>228</v>
      </c>
      <c r="K847" s="3" t="s">
        <v>76</v>
      </c>
      <c r="L847" s="3" t="s">
        <v>77</v>
      </c>
      <c r="M847" s="3" t="s">
        <v>426</v>
      </c>
      <c r="N847" s="5">
        <v>44609</v>
      </c>
      <c r="P847" s="3">
        <f t="shared" ca="1" si="200"/>
        <v>-413</v>
      </c>
      <c r="Q847" s="5">
        <v>45161</v>
      </c>
      <c r="R847" s="3" t="s">
        <v>2711</v>
      </c>
      <c r="S847" s="3"/>
      <c r="T847" s="6" t="s">
        <v>131</v>
      </c>
      <c r="U847" s="3" t="str">
        <f t="shared" si="191"/>
        <v>Contractuel</v>
      </c>
      <c r="V847" s="5">
        <v>45108</v>
      </c>
      <c r="W847" s="5">
        <v>45169</v>
      </c>
      <c r="X847" s="5"/>
      <c r="Y847" s="5"/>
      <c r="Z847" s="5">
        <v>44609</v>
      </c>
      <c r="AA847" s="3">
        <f t="shared" si="192"/>
        <v>2</v>
      </c>
      <c r="AB847" s="3">
        <f t="shared" si="193"/>
        <v>2022</v>
      </c>
      <c r="AC847" s="3">
        <f t="shared" si="194"/>
        <v>2026</v>
      </c>
      <c r="AD847" s="7">
        <f t="shared" ca="1" si="195"/>
        <v>2.6666666666666665</v>
      </c>
      <c r="AE847" s="7" t="str">
        <f t="shared" ca="1" si="201"/>
        <v>&lt; 3</v>
      </c>
      <c r="AF847" s="5">
        <v>33598</v>
      </c>
      <c r="AG847" s="8">
        <f t="shared" ca="1" si="196"/>
        <v>32.832876712328769</v>
      </c>
      <c r="AH847" s="7" t="str">
        <f t="shared" ca="1" si="197"/>
        <v>&gt;25&lt; 35</v>
      </c>
      <c r="AI847" s="9">
        <v>17444751</v>
      </c>
      <c r="AJ847" s="10" t="s">
        <v>159</v>
      </c>
      <c r="AK847" s="9" t="s">
        <v>2712</v>
      </c>
      <c r="AL847" s="5">
        <v>42840</v>
      </c>
      <c r="AM847" s="3" t="s">
        <v>64</v>
      </c>
      <c r="AN847" s="3" t="s">
        <v>94</v>
      </c>
      <c r="AQ847" s="11">
        <v>3</v>
      </c>
      <c r="AR847" s="11">
        <v>2</v>
      </c>
      <c r="AS847" s="12">
        <f t="shared" si="198"/>
        <v>45339.5</v>
      </c>
      <c r="AT847" s="11" t="s">
        <v>135</v>
      </c>
      <c r="AU847" s="9">
        <v>3.3069999999999999</v>
      </c>
      <c r="AV847" s="14" t="s">
        <v>195</v>
      </c>
      <c r="AW847" s="15" t="s">
        <v>169</v>
      </c>
      <c r="AX847" s="16" t="s">
        <v>2713</v>
      </c>
      <c r="AY847" s="14" t="s">
        <v>197</v>
      </c>
      <c r="AZ847" s="11" t="s">
        <v>171</v>
      </c>
      <c r="BA847" s="17" t="str">
        <f t="shared" si="199"/>
        <v>17001000000311155527</v>
      </c>
      <c r="BB847" s="26">
        <f t="shared" si="202"/>
        <v>20</v>
      </c>
      <c r="BC847" s="19" t="s">
        <v>2714</v>
      </c>
      <c r="BD847" s="20" t="s">
        <v>391</v>
      </c>
      <c r="BF847" s="5"/>
      <c r="BG847" s="27">
        <v>58970268</v>
      </c>
      <c r="BH847" s="27"/>
      <c r="BI847" s="27"/>
      <c r="BJ847" t="s">
        <v>391</v>
      </c>
      <c r="BK847" s="11" t="str">
        <f t="shared" si="203"/>
        <v>B-</v>
      </c>
      <c r="BL847" s="11" t="s">
        <v>235</v>
      </c>
    </row>
    <row r="848" spans="1:64" x14ac:dyDescent="0.25">
      <c r="A848" s="3" t="s">
        <v>56</v>
      </c>
      <c r="B848" s="4">
        <v>849</v>
      </c>
      <c r="C848" s="3" t="s">
        <v>87</v>
      </c>
      <c r="D848" s="3" t="s">
        <v>7213</v>
      </c>
      <c r="E848" s="3" t="s">
        <v>7535</v>
      </c>
      <c r="F848" s="3"/>
      <c r="G848" s="3"/>
      <c r="H848" s="74"/>
      <c r="I848" s="3" t="s">
        <v>2715</v>
      </c>
      <c r="J848" s="3" t="s">
        <v>228</v>
      </c>
      <c r="K848" s="3" t="s">
        <v>76</v>
      </c>
      <c r="L848" s="3" t="s">
        <v>77</v>
      </c>
      <c r="M848" s="3" t="s">
        <v>426</v>
      </c>
      <c r="N848" s="5">
        <v>44603</v>
      </c>
      <c r="P848" s="3">
        <f t="shared" ca="1" si="200"/>
        <v>-17</v>
      </c>
      <c r="Q848" s="5"/>
      <c r="R848" s="3"/>
      <c r="S848" s="3"/>
      <c r="T848" s="6" t="s">
        <v>131</v>
      </c>
      <c r="U848" s="3" t="str">
        <f t="shared" si="191"/>
        <v>Contractuel</v>
      </c>
      <c r="V848" s="5">
        <v>45474</v>
      </c>
      <c r="W848" s="5">
        <v>45565</v>
      </c>
      <c r="X848" s="5"/>
      <c r="Y848" s="5"/>
      <c r="Z848" s="5">
        <v>44603</v>
      </c>
      <c r="AA848" s="3">
        <f t="shared" si="192"/>
        <v>2</v>
      </c>
      <c r="AB848" s="3">
        <f t="shared" si="193"/>
        <v>2022</v>
      </c>
      <c r="AC848" s="3">
        <f t="shared" si="194"/>
        <v>2026</v>
      </c>
      <c r="AD848" s="7">
        <f t="shared" ca="1" si="195"/>
        <v>2.6833333333333331</v>
      </c>
      <c r="AE848" s="7" t="str">
        <f t="shared" ca="1" si="201"/>
        <v>&lt; 3</v>
      </c>
      <c r="AF848" s="5">
        <v>35574</v>
      </c>
      <c r="AG848" s="8">
        <f t="shared" ca="1" si="196"/>
        <v>27.419178082191781</v>
      </c>
      <c r="AH848" s="7" t="str">
        <f t="shared" ca="1" si="197"/>
        <v>&gt;25&lt; 35</v>
      </c>
      <c r="AI848" s="9">
        <v>17462673</v>
      </c>
      <c r="AJ848" s="10" t="s">
        <v>141</v>
      </c>
      <c r="AK848" s="9">
        <v>14272698</v>
      </c>
      <c r="AL848" s="5">
        <v>42893</v>
      </c>
      <c r="AM848" s="3" t="s">
        <v>93</v>
      </c>
      <c r="AN848" s="3" t="s">
        <v>94</v>
      </c>
      <c r="AQ848">
        <v>3</v>
      </c>
      <c r="AR848" s="11">
        <v>3</v>
      </c>
      <c r="AS848" s="12">
        <f t="shared" si="198"/>
        <v>45698.75</v>
      </c>
      <c r="AT848" s="11" t="s">
        <v>135</v>
      </c>
      <c r="AU848" s="9">
        <v>3.3069999999999999</v>
      </c>
      <c r="AV848" s="14" t="s">
        <v>126</v>
      </c>
      <c r="AW848" s="15" t="s">
        <v>275</v>
      </c>
      <c r="AX848" s="16" t="s">
        <v>2716</v>
      </c>
      <c r="AY848" s="14" t="s">
        <v>585</v>
      </c>
      <c r="AZ848" s="11" t="s">
        <v>145</v>
      </c>
      <c r="BA848" s="17" t="str">
        <f t="shared" si="199"/>
        <v>07080013810553705861</v>
      </c>
      <c r="BB848" s="26">
        <f t="shared" si="202"/>
        <v>20</v>
      </c>
      <c r="BC848" s="19" t="s">
        <v>2717</v>
      </c>
      <c r="BD848" s="20" t="s">
        <v>395</v>
      </c>
      <c r="BF848" s="5"/>
      <c r="BG848" s="27">
        <v>29591771</v>
      </c>
      <c r="BH848" s="27">
        <v>28595455</v>
      </c>
      <c r="BI848" s="27"/>
      <c r="BJ848" t="s">
        <v>707</v>
      </c>
      <c r="BK848" s="11" t="str">
        <f t="shared" si="203"/>
        <v>B-</v>
      </c>
      <c r="BL848" s="11" t="s">
        <v>235</v>
      </c>
    </row>
    <row r="849" spans="1:64" x14ac:dyDescent="0.25">
      <c r="A849" s="3" t="s">
        <v>74</v>
      </c>
      <c r="B849" s="4">
        <v>850</v>
      </c>
      <c r="C849" s="3" t="s">
        <v>87</v>
      </c>
      <c r="D849" s="3" t="s">
        <v>7918</v>
      </c>
      <c r="E849" s="3" t="s">
        <v>7186</v>
      </c>
      <c r="F849" s="3"/>
      <c r="G849" s="3"/>
      <c r="H849" s="74"/>
      <c r="I849" s="3" t="s">
        <v>487</v>
      </c>
      <c r="J849" s="3" t="s">
        <v>228</v>
      </c>
      <c r="K849" s="3" t="s">
        <v>76</v>
      </c>
      <c r="L849" s="3" t="s">
        <v>77</v>
      </c>
      <c r="M849" s="3" t="s">
        <v>426</v>
      </c>
      <c r="N849" s="5">
        <v>44603</v>
      </c>
      <c r="P849" s="3" t="str">
        <f t="shared" ca="1" si="200"/>
        <v/>
      </c>
      <c r="Q849" s="5">
        <v>44986</v>
      </c>
      <c r="R849" s="3" t="s">
        <v>124</v>
      </c>
      <c r="S849" s="3"/>
      <c r="T849" s="6" t="s">
        <v>317</v>
      </c>
      <c r="U849" s="3" t="str">
        <f t="shared" si="191"/>
        <v>Contractuel</v>
      </c>
      <c r="V849" s="5"/>
      <c r="W849" s="5"/>
      <c r="X849" s="5">
        <v>44603</v>
      </c>
      <c r="Y849" s="5">
        <v>44967</v>
      </c>
      <c r="Z849" s="5"/>
      <c r="AA849" s="3">
        <f t="shared" si="192"/>
        <v>2</v>
      </c>
      <c r="AB849" s="3">
        <f t="shared" si="193"/>
        <v>2022</v>
      </c>
      <c r="AC849" s="3">
        <f t="shared" si="194"/>
        <v>2026</v>
      </c>
      <c r="AD849" s="7">
        <f t="shared" ca="1" si="195"/>
        <v>2.6833333333333331</v>
      </c>
      <c r="AE849" s="7" t="str">
        <f t="shared" ca="1" si="201"/>
        <v>&lt; 3</v>
      </c>
      <c r="AF849" s="5">
        <v>34667</v>
      </c>
      <c r="AG849" s="8">
        <f t="shared" ca="1" si="196"/>
        <v>29.904109589041095</v>
      </c>
      <c r="AH849" s="7" t="str">
        <f t="shared" ca="1" si="197"/>
        <v>&gt;25&lt; 35</v>
      </c>
      <c r="AI849" s="9"/>
      <c r="AJ849" s="10"/>
      <c r="AK849" s="9">
        <v>12803637</v>
      </c>
      <c r="AL849" s="5">
        <v>41185</v>
      </c>
      <c r="AM849" s="3" t="s">
        <v>93</v>
      </c>
      <c r="AN849" s="3" t="s">
        <v>94</v>
      </c>
      <c r="AQ849" s="11">
        <v>3</v>
      </c>
      <c r="AR849" s="11">
        <v>2</v>
      </c>
      <c r="AS849" s="12">
        <f t="shared" si="198"/>
        <v>45333.5</v>
      </c>
      <c r="AT849" s="11" t="s">
        <v>135</v>
      </c>
      <c r="AU849" s="9">
        <v>2.0670000000000002</v>
      </c>
      <c r="AV849" s="14" t="s">
        <v>195</v>
      </c>
      <c r="AW849" s="15" t="s">
        <v>1278</v>
      </c>
      <c r="AX849" s="16" t="s">
        <v>2718</v>
      </c>
      <c r="AY849" s="14" t="s">
        <v>1774</v>
      </c>
      <c r="AZ849" s="11" t="s">
        <v>171</v>
      </c>
      <c r="BA849" s="17" t="str">
        <f t="shared" si="199"/>
        <v>17503000000296115979</v>
      </c>
      <c r="BB849" s="26">
        <f t="shared" si="202"/>
        <v>20</v>
      </c>
      <c r="BC849" s="19" t="s">
        <v>2719</v>
      </c>
      <c r="BD849" s="20" t="s">
        <v>100</v>
      </c>
      <c r="BF849" s="5"/>
      <c r="BG849" s="27">
        <v>22956768</v>
      </c>
      <c r="BH849" s="27">
        <v>25692668</v>
      </c>
      <c r="BI849" s="27"/>
      <c r="BJ849" t="s">
        <v>828</v>
      </c>
      <c r="BK849" s="11" t="str">
        <f t="shared" si="203"/>
        <v>B-</v>
      </c>
      <c r="BL849" s="11"/>
    </row>
    <row r="850" spans="1:64" x14ac:dyDescent="0.25">
      <c r="A850" s="3" t="s">
        <v>74</v>
      </c>
      <c r="B850" s="4">
        <v>851</v>
      </c>
      <c r="C850" s="3" t="s">
        <v>140</v>
      </c>
      <c r="D850" s="3" t="s">
        <v>7282</v>
      </c>
      <c r="E850" s="3" t="s">
        <v>7279</v>
      </c>
      <c r="F850" s="3"/>
      <c r="G850" s="3"/>
      <c r="H850" s="74"/>
      <c r="I850" s="3" t="s">
        <v>431</v>
      </c>
      <c r="J850" s="3"/>
      <c r="K850" s="3" t="s">
        <v>123</v>
      </c>
      <c r="L850" s="3" t="s">
        <v>77</v>
      </c>
      <c r="M850" s="3" t="s">
        <v>158</v>
      </c>
      <c r="N850" s="5">
        <v>44604</v>
      </c>
      <c r="P850" s="3">
        <f t="shared" ca="1" si="200"/>
        <v>-47</v>
      </c>
      <c r="Q850" s="5">
        <v>45506</v>
      </c>
      <c r="R850" s="3" t="s">
        <v>1328</v>
      </c>
      <c r="S850" s="3"/>
      <c r="T850" s="6" t="s">
        <v>131</v>
      </c>
      <c r="U850" s="3" t="str">
        <f t="shared" si="191"/>
        <v>Contractuel</v>
      </c>
      <c r="V850" s="5">
        <v>45505</v>
      </c>
      <c r="W850" s="5">
        <f>VLOOKUP(B850,[1]base!$A:$V,22,0)</f>
        <v>45535</v>
      </c>
      <c r="X850" s="5"/>
      <c r="Y850" s="5"/>
      <c r="Z850" s="5">
        <v>44604</v>
      </c>
      <c r="AA850" s="3">
        <f t="shared" si="192"/>
        <v>2</v>
      </c>
      <c r="AB850" s="3">
        <f t="shared" si="193"/>
        <v>2022</v>
      </c>
      <c r="AC850" s="3">
        <f t="shared" si="194"/>
        <v>2026</v>
      </c>
      <c r="AD850" s="7">
        <f t="shared" ca="1" si="195"/>
        <v>2.6805555555555554</v>
      </c>
      <c r="AE850" s="7" t="str">
        <f t="shared" ca="1" si="201"/>
        <v>&lt; 3</v>
      </c>
      <c r="AF850" s="5">
        <v>33639</v>
      </c>
      <c r="AG850" s="8">
        <f t="shared" ca="1" si="196"/>
        <v>32.720547945205482</v>
      </c>
      <c r="AH850" s="7" t="str">
        <f t="shared" ca="1" si="197"/>
        <v>&gt;25&lt; 35</v>
      </c>
      <c r="AI850" s="9">
        <v>17462710</v>
      </c>
      <c r="AJ850" s="10" t="s">
        <v>79</v>
      </c>
      <c r="AK850" s="9" t="s">
        <v>2720</v>
      </c>
      <c r="AL850" s="5">
        <v>40738</v>
      </c>
      <c r="AM850" s="3" t="s">
        <v>93</v>
      </c>
      <c r="AN850" s="3" t="s">
        <v>541</v>
      </c>
      <c r="AO850">
        <v>2</v>
      </c>
      <c r="AQ850">
        <v>3</v>
      </c>
      <c r="AR850" s="11">
        <v>3</v>
      </c>
      <c r="AS850" s="12">
        <f t="shared" si="198"/>
        <v>45699.75</v>
      </c>
      <c r="AT850" s="11" t="s">
        <v>135</v>
      </c>
      <c r="AU850" s="9">
        <v>3.3069999999999999</v>
      </c>
      <c r="AV850" s="14" t="s">
        <v>500</v>
      </c>
      <c r="AW850" s="15" t="s">
        <v>501</v>
      </c>
      <c r="AX850" s="16" t="s">
        <v>2721</v>
      </c>
      <c r="AY850" s="14" t="s">
        <v>500</v>
      </c>
      <c r="AZ850" s="11" t="s">
        <v>503</v>
      </c>
      <c r="BA850" s="17" t="str">
        <f t="shared" si="199"/>
        <v>10316126105562678810</v>
      </c>
      <c r="BB850" s="26">
        <f t="shared" si="202"/>
        <v>20</v>
      </c>
      <c r="BC850" s="19" t="s">
        <v>2722</v>
      </c>
      <c r="BD850" s="20" t="s">
        <v>100</v>
      </c>
      <c r="BF850" s="5">
        <v>45013</v>
      </c>
      <c r="BG850" s="27">
        <v>27801610</v>
      </c>
      <c r="BH850" s="27">
        <v>24859327</v>
      </c>
      <c r="BI850" s="27"/>
      <c r="BJ850" t="s">
        <v>566</v>
      </c>
      <c r="BK850" s="11" t="str">
        <f t="shared" si="203"/>
        <v>-</v>
      </c>
      <c r="BL850" s="11" t="s">
        <v>235</v>
      </c>
    </row>
    <row r="851" spans="1:64" x14ac:dyDescent="0.25">
      <c r="A851" s="3" t="s">
        <v>74</v>
      </c>
      <c r="B851" s="4">
        <v>852</v>
      </c>
      <c r="C851" s="3" t="s">
        <v>140</v>
      </c>
      <c r="D851" s="3" t="s">
        <v>7192</v>
      </c>
      <c r="E851" s="3" t="s">
        <v>7919</v>
      </c>
      <c r="F851" s="3"/>
      <c r="G851" s="3"/>
      <c r="H851" s="74"/>
      <c r="I851" s="3"/>
      <c r="J851" s="3" t="s">
        <v>228</v>
      </c>
      <c r="K851" s="3" t="s">
        <v>123</v>
      </c>
      <c r="L851" s="3" t="s">
        <v>77</v>
      </c>
      <c r="M851" s="3" t="s">
        <v>158</v>
      </c>
      <c r="N851" s="5">
        <v>44606</v>
      </c>
      <c r="P851" s="3">
        <f t="shared" ca="1" si="200"/>
        <v>-809</v>
      </c>
      <c r="Q851" s="5">
        <v>44713</v>
      </c>
      <c r="R851" s="3" t="s">
        <v>133</v>
      </c>
      <c r="S851" s="3"/>
      <c r="T851" s="6" t="s">
        <v>131</v>
      </c>
      <c r="U851" s="3" t="str">
        <f t="shared" si="191"/>
        <v>Contractuel</v>
      </c>
      <c r="V851" s="5">
        <v>44713</v>
      </c>
      <c r="W851" s="5">
        <v>44773</v>
      </c>
      <c r="X851" s="5"/>
      <c r="Y851" s="5"/>
      <c r="Z851" s="5">
        <v>44606</v>
      </c>
      <c r="AA851" s="3">
        <f t="shared" si="192"/>
        <v>2</v>
      </c>
      <c r="AB851" s="3">
        <f t="shared" si="193"/>
        <v>2022</v>
      </c>
      <c r="AC851" s="3">
        <f t="shared" si="194"/>
        <v>2026</v>
      </c>
      <c r="AD851" s="7">
        <f t="shared" ca="1" si="195"/>
        <v>2.6749999999999998</v>
      </c>
      <c r="AE851" s="7" t="str">
        <f t="shared" ca="1" si="201"/>
        <v>&lt; 3</v>
      </c>
      <c r="AF851" s="5">
        <v>29376</v>
      </c>
      <c r="AG851" s="8">
        <f t="shared" ca="1" si="196"/>
        <v>44.4</v>
      </c>
      <c r="AH851" s="7" t="str">
        <f t="shared" ca="1" si="197"/>
        <v>&gt;35&lt; 45</v>
      </c>
      <c r="AI851" s="9">
        <v>12495279</v>
      </c>
      <c r="AJ851" s="10" t="s">
        <v>159</v>
      </c>
      <c r="AK851" s="9" t="s">
        <v>2723</v>
      </c>
      <c r="AL851" s="5">
        <v>40841</v>
      </c>
      <c r="AM851" s="3" t="s">
        <v>93</v>
      </c>
      <c r="AN851" s="3" t="s">
        <v>65</v>
      </c>
      <c r="AQ851" s="11">
        <v>3</v>
      </c>
      <c r="AR851" s="11">
        <v>1</v>
      </c>
      <c r="AS851" s="12">
        <f t="shared" si="198"/>
        <v>44971.25</v>
      </c>
      <c r="AT851" s="11" t="s">
        <v>135</v>
      </c>
      <c r="AU851" s="9">
        <v>3.1930000000000001</v>
      </c>
      <c r="AV851" s="14" t="s">
        <v>67</v>
      </c>
      <c r="AW851" s="15" t="s">
        <v>169</v>
      </c>
      <c r="AX851" s="16" t="s">
        <v>2724</v>
      </c>
      <c r="AY851" s="14" t="s">
        <v>690</v>
      </c>
      <c r="AZ851" s="11" t="s">
        <v>71</v>
      </c>
      <c r="BA851" s="17" t="str">
        <f t="shared" si="199"/>
        <v>08001000784008954690</v>
      </c>
      <c r="BB851" s="26">
        <f t="shared" si="202"/>
        <v>20</v>
      </c>
      <c r="BC851" s="19" t="s">
        <v>2725</v>
      </c>
      <c r="BD851" s="20" t="s">
        <v>403</v>
      </c>
      <c r="BF851" s="5"/>
      <c r="BG851" s="27">
        <v>97927968</v>
      </c>
      <c r="BH851" s="27">
        <v>93310546</v>
      </c>
      <c r="BI851" s="27"/>
      <c r="BJ851" t="s">
        <v>199</v>
      </c>
      <c r="BK851" s="11" t="str">
        <f t="shared" si="203"/>
        <v>B-</v>
      </c>
      <c r="BL851" s="11"/>
    </row>
    <row r="852" spans="1:64" x14ac:dyDescent="0.25">
      <c r="A852" s="3" t="s">
        <v>56</v>
      </c>
      <c r="B852" s="4">
        <v>853</v>
      </c>
      <c r="C852" s="3" t="s">
        <v>87</v>
      </c>
      <c r="D852" s="3" t="s">
        <v>7920</v>
      </c>
      <c r="E852" s="3" t="s">
        <v>7332</v>
      </c>
      <c r="F852" s="3"/>
      <c r="G852" s="3"/>
      <c r="H852" s="74"/>
      <c r="I852" s="3" t="s">
        <v>227</v>
      </c>
      <c r="J852" s="3" t="s">
        <v>228</v>
      </c>
      <c r="K852" s="3" t="s">
        <v>123</v>
      </c>
      <c r="L852" s="3" t="s">
        <v>77</v>
      </c>
      <c r="M852" s="3" t="s">
        <v>158</v>
      </c>
      <c r="N852" s="5">
        <v>44607</v>
      </c>
      <c r="P852" s="3">
        <f t="shared" ca="1" si="200"/>
        <v>-47</v>
      </c>
      <c r="Q852" s="5"/>
      <c r="R852" s="3"/>
      <c r="S852" s="3"/>
      <c r="T852" s="6" t="s">
        <v>131</v>
      </c>
      <c r="U852" s="3" t="str">
        <f t="shared" si="191"/>
        <v>Contractuel</v>
      </c>
      <c r="V852" s="5">
        <v>45444</v>
      </c>
      <c r="W852" s="5">
        <v>45535</v>
      </c>
      <c r="X852" s="5"/>
      <c r="Y852" s="5"/>
      <c r="Z852" s="5">
        <v>44607</v>
      </c>
      <c r="AA852" s="3">
        <f t="shared" si="192"/>
        <v>2</v>
      </c>
      <c r="AB852" s="3">
        <f t="shared" si="193"/>
        <v>2022</v>
      </c>
      <c r="AC852" s="3">
        <f t="shared" si="194"/>
        <v>2026</v>
      </c>
      <c r="AD852" s="7">
        <f t="shared" ca="1" si="195"/>
        <v>2.6722222222222221</v>
      </c>
      <c r="AE852" s="7" t="str">
        <f t="shared" ca="1" si="201"/>
        <v>&lt; 3</v>
      </c>
      <c r="AF852" s="5">
        <v>35372</v>
      </c>
      <c r="AG852" s="8">
        <f t="shared" ca="1" si="196"/>
        <v>27.972602739726028</v>
      </c>
      <c r="AH852" s="7" t="str">
        <f t="shared" ca="1" si="197"/>
        <v>&gt;25&lt; 35</v>
      </c>
      <c r="AI852" s="9">
        <v>17462771</v>
      </c>
      <c r="AJ852" s="37" t="s">
        <v>179</v>
      </c>
      <c r="AK852" s="9">
        <v>11383104</v>
      </c>
      <c r="AL852" s="5">
        <v>41437</v>
      </c>
      <c r="AM852" s="3" t="s">
        <v>93</v>
      </c>
      <c r="AN852" s="3" t="s">
        <v>94</v>
      </c>
      <c r="AQ852">
        <v>3</v>
      </c>
      <c r="AR852" s="11">
        <v>3</v>
      </c>
      <c r="AS852" s="12">
        <f t="shared" si="198"/>
        <v>45702.75</v>
      </c>
      <c r="AT852" s="11" t="s">
        <v>135</v>
      </c>
      <c r="AU852" s="9">
        <v>3.3069999999999999</v>
      </c>
      <c r="AV852" s="14" t="s">
        <v>195</v>
      </c>
      <c r="AW852" s="15" t="s">
        <v>1449</v>
      </c>
      <c r="AX852" s="16" t="s">
        <v>2726</v>
      </c>
      <c r="AY852" s="14" t="s">
        <v>657</v>
      </c>
      <c r="AZ852" s="11" t="s">
        <v>171</v>
      </c>
      <c r="BA852" s="17" t="str">
        <f t="shared" si="199"/>
        <v>17002000000224401689</v>
      </c>
      <c r="BB852" s="26">
        <f t="shared" si="202"/>
        <v>20</v>
      </c>
      <c r="BC852" s="19" t="s">
        <v>2727</v>
      </c>
      <c r="BD852" s="20" t="s">
        <v>466</v>
      </c>
      <c r="BF852" s="5"/>
      <c r="BG852" s="27">
        <v>27281536</v>
      </c>
      <c r="BH852" s="27">
        <v>97451762</v>
      </c>
      <c r="BI852" s="27"/>
      <c r="BJ852" t="s">
        <v>2409</v>
      </c>
      <c r="BK852" s="11" t="str">
        <f t="shared" si="203"/>
        <v>B-</v>
      </c>
      <c r="BL852" s="11" t="s">
        <v>473</v>
      </c>
    </row>
    <row r="853" spans="1:64" x14ac:dyDescent="0.25">
      <c r="A853" s="3" t="s">
        <v>56</v>
      </c>
      <c r="B853" s="4">
        <v>854</v>
      </c>
      <c r="C853" s="3" t="s">
        <v>57</v>
      </c>
      <c r="D853" s="3" t="s">
        <v>7542</v>
      </c>
      <c r="E853" s="3" t="s">
        <v>7361</v>
      </c>
      <c r="F853" s="3"/>
      <c r="G853" s="3"/>
      <c r="H853" s="74"/>
      <c r="I853" s="43" t="s">
        <v>1465</v>
      </c>
      <c r="J853" s="3"/>
      <c r="K853" s="3" t="s">
        <v>76</v>
      </c>
      <c r="L853" s="3" t="s">
        <v>77</v>
      </c>
      <c r="M853" s="3" t="s">
        <v>1223</v>
      </c>
      <c r="N853" s="5">
        <v>44607</v>
      </c>
      <c r="P853" s="3">
        <f t="shared" ca="1" si="200"/>
        <v>14</v>
      </c>
      <c r="Q853" s="5"/>
      <c r="R853" s="3"/>
      <c r="S853" s="3"/>
      <c r="T853" s="6" t="s">
        <v>131</v>
      </c>
      <c r="U853" s="3" t="str">
        <f t="shared" si="191"/>
        <v>Contractuel</v>
      </c>
      <c r="V853" s="5">
        <v>45505</v>
      </c>
      <c r="W853" s="5">
        <f>VLOOKUP(B853,[1]base!$A:$V,22,0)</f>
        <v>45596</v>
      </c>
      <c r="X853" s="5"/>
      <c r="Y853" s="5"/>
      <c r="Z853" s="5">
        <v>44607</v>
      </c>
      <c r="AA853" s="3">
        <f t="shared" si="192"/>
        <v>2</v>
      </c>
      <c r="AB853" s="3">
        <f t="shared" si="193"/>
        <v>2022</v>
      </c>
      <c r="AC853" s="3">
        <f t="shared" si="194"/>
        <v>2026</v>
      </c>
      <c r="AD853" s="7">
        <f t="shared" ca="1" si="195"/>
        <v>2.6722222222222221</v>
      </c>
      <c r="AE853" s="7" t="str">
        <f t="shared" ca="1" si="201"/>
        <v>&lt; 3</v>
      </c>
      <c r="AF853" s="5">
        <v>31255</v>
      </c>
      <c r="AG853" s="8">
        <f t="shared" ca="1" si="196"/>
        <v>39.252054794520546</v>
      </c>
      <c r="AH853" s="7" t="str">
        <f t="shared" ca="1" si="197"/>
        <v>&gt;35&lt; 45</v>
      </c>
      <c r="AI853" s="9">
        <v>16066677</v>
      </c>
      <c r="AJ853" s="10" t="s">
        <v>91</v>
      </c>
      <c r="AK853" s="9" t="s">
        <v>2728</v>
      </c>
      <c r="AL853" s="5">
        <v>44572</v>
      </c>
      <c r="AM853" s="3" t="s">
        <v>64</v>
      </c>
      <c r="AN853" s="3" t="s">
        <v>94</v>
      </c>
      <c r="AQ853">
        <v>3</v>
      </c>
      <c r="AR853" s="11">
        <v>3</v>
      </c>
      <c r="AS853" s="12">
        <f t="shared" si="198"/>
        <v>45702.75</v>
      </c>
      <c r="AT853" s="11" t="s">
        <v>135</v>
      </c>
      <c r="AU853" s="9">
        <v>3.3069999999999999</v>
      </c>
      <c r="AV853" s="14" t="s">
        <v>195</v>
      </c>
      <c r="AW853" s="15" t="s">
        <v>169</v>
      </c>
      <c r="AX853" s="16" t="s">
        <v>2729</v>
      </c>
      <c r="AY853" s="14" t="s">
        <v>67</v>
      </c>
      <c r="AZ853" s="11" t="s">
        <v>171</v>
      </c>
      <c r="BA853" s="17" t="str">
        <f t="shared" si="199"/>
        <v>17001000000311026808</v>
      </c>
      <c r="BB853" s="26">
        <f t="shared" si="202"/>
        <v>20</v>
      </c>
      <c r="BC853" s="19" t="s">
        <v>2730</v>
      </c>
      <c r="BD853" s="20" t="s">
        <v>277</v>
      </c>
      <c r="BF853" s="5"/>
      <c r="BG853" s="27">
        <v>20163137</v>
      </c>
      <c r="BH853" s="27">
        <v>29838045</v>
      </c>
      <c r="BI853" s="27">
        <v>98137138</v>
      </c>
      <c r="BJ853" t="s">
        <v>1425</v>
      </c>
      <c r="BK853" s="11" t="str">
        <f t="shared" si="203"/>
        <v>-</v>
      </c>
      <c r="BL853" s="11" t="s">
        <v>235</v>
      </c>
    </row>
    <row r="854" spans="1:64" x14ac:dyDescent="0.25">
      <c r="A854" s="3" t="s">
        <v>56</v>
      </c>
      <c r="B854" s="4">
        <v>855</v>
      </c>
      <c r="C854" s="3" t="s">
        <v>57</v>
      </c>
      <c r="D854" s="3" t="s">
        <v>7510</v>
      </c>
      <c r="E854" s="3" t="s">
        <v>7179</v>
      </c>
      <c r="F854" s="3"/>
      <c r="G854" s="3"/>
      <c r="H854" s="74"/>
      <c r="I854" s="43" t="s">
        <v>1465</v>
      </c>
      <c r="J854" s="3"/>
      <c r="K854" s="3" t="s">
        <v>76</v>
      </c>
      <c r="L854" s="3" t="s">
        <v>77</v>
      </c>
      <c r="M854" s="3" t="s">
        <v>1223</v>
      </c>
      <c r="N854" s="5">
        <v>44607</v>
      </c>
      <c r="P854" s="3">
        <f t="shared" ca="1" si="200"/>
        <v>14</v>
      </c>
      <c r="Q854" s="5"/>
      <c r="R854" s="3"/>
      <c r="S854" s="3"/>
      <c r="T854" s="6" t="s">
        <v>131</v>
      </c>
      <c r="U854" s="3" t="str">
        <f t="shared" si="191"/>
        <v>Contractuel</v>
      </c>
      <c r="V854" s="5">
        <v>45505</v>
      </c>
      <c r="W854" s="5">
        <f>VLOOKUP(B854,[1]base!$A:$V,22,0)</f>
        <v>45596</v>
      </c>
      <c r="X854" s="5"/>
      <c r="Y854" s="5"/>
      <c r="Z854" s="5">
        <v>44607</v>
      </c>
      <c r="AA854" s="3">
        <f t="shared" si="192"/>
        <v>2</v>
      </c>
      <c r="AB854" s="3">
        <f t="shared" si="193"/>
        <v>2022</v>
      </c>
      <c r="AC854" s="3">
        <f t="shared" si="194"/>
        <v>2026</v>
      </c>
      <c r="AD854" s="7">
        <f t="shared" ca="1" si="195"/>
        <v>2.6722222222222221</v>
      </c>
      <c r="AE854" s="7" t="str">
        <f t="shared" ca="1" si="201"/>
        <v>&lt; 3</v>
      </c>
      <c r="AF854" s="5">
        <v>30511</v>
      </c>
      <c r="AG854" s="8">
        <f t="shared" ca="1" si="196"/>
        <v>41.290410958904111</v>
      </c>
      <c r="AH854" s="7" t="str">
        <f t="shared" ca="1" si="197"/>
        <v>&gt;35&lt; 45</v>
      </c>
      <c r="AI854" s="9">
        <v>12968274</v>
      </c>
      <c r="AJ854" s="10" t="s">
        <v>70</v>
      </c>
      <c r="AK854" s="9" t="s">
        <v>2731</v>
      </c>
      <c r="AL854" s="5">
        <v>41264</v>
      </c>
      <c r="AM854" s="3" t="s">
        <v>64</v>
      </c>
      <c r="AN854" s="3" t="s">
        <v>65</v>
      </c>
      <c r="AO854">
        <v>2</v>
      </c>
      <c r="AQ854">
        <v>3</v>
      </c>
      <c r="AR854" s="11">
        <v>3</v>
      </c>
      <c r="AS854" s="12">
        <f t="shared" si="198"/>
        <v>45702.75</v>
      </c>
      <c r="AT854" s="11" t="s">
        <v>135</v>
      </c>
      <c r="AU854" s="9">
        <v>3.3069999999999999</v>
      </c>
      <c r="AV854" s="14" t="s">
        <v>195</v>
      </c>
      <c r="AW854" s="15" t="s">
        <v>169</v>
      </c>
      <c r="AX854" s="16" t="s">
        <v>2732</v>
      </c>
      <c r="AY854" s="14" t="s">
        <v>2445</v>
      </c>
      <c r="AZ854" s="11" t="s">
        <v>171</v>
      </c>
      <c r="BA854" s="17" t="str">
        <f t="shared" si="199"/>
        <v>17001000000171154651</v>
      </c>
      <c r="BB854" s="26">
        <f t="shared" si="202"/>
        <v>20</v>
      </c>
      <c r="BC854" s="19" t="s">
        <v>2733</v>
      </c>
      <c r="BD854" s="20" t="s">
        <v>100</v>
      </c>
      <c r="BF854" s="5"/>
      <c r="BG854" s="27">
        <v>96291294</v>
      </c>
      <c r="BH854" s="27">
        <v>53426140</v>
      </c>
      <c r="BI854" s="27">
        <v>98137139</v>
      </c>
      <c r="BJ854" t="s">
        <v>647</v>
      </c>
      <c r="BK854" s="11" t="str">
        <f t="shared" si="203"/>
        <v>-</v>
      </c>
      <c r="BL854" s="11" t="s">
        <v>200</v>
      </c>
    </row>
    <row r="855" spans="1:64" x14ac:dyDescent="0.25">
      <c r="A855" s="3" t="s">
        <v>56</v>
      </c>
      <c r="B855" s="4">
        <v>856</v>
      </c>
      <c r="C855" s="3" t="s">
        <v>57</v>
      </c>
      <c r="D855" s="3" t="s">
        <v>7921</v>
      </c>
      <c r="E855" s="3" t="s">
        <v>7922</v>
      </c>
      <c r="F855" s="3"/>
      <c r="G855" s="3"/>
      <c r="H855" s="74"/>
      <c r="I855" s="3"/>
      <c r="J855" s="3"/>
      <c r="K855" s="3" t="s">
        <v>59</v>
      </c>
      <c r="L855" s="3" t="s">
        <v>77</v>
      </c>
      <c r="M855" s="3" t="s">
        <v>216</v>
      </c>
      <c r="N855" s="5">
        <v>44609</v>
      </c>
      <c r="P855" s="3" t="str">
        <f t="shared" ca="1" si="200"/>
        <v/>
      </c>
      <c r="Q855" s="5"/>
      <c r="R855" s="3"/>
      <c r="S855" s="3"/>
      <c r="T855" s="6" t="s">
        <v>61</v>
      </c>
      <c r="U855" s="3" t="str">
        <f t="shared" si="191"/>
        <v>Titulaire</v>
      </c>
      <c r="V855" s="5"/>
      <c r="W855" s="5"/>
      <c r="X855" s="5"/>
      <c r="Y855" s="5"/>
      <c r="Z855" s="5">
        <v>44609</v>
      </c>
      <c r="AA855" s="3">
        <f t="shared" si="192"/>
        <v>2</v>
      </c>
      <c r="AB855" s="3">
        <f t="shared" si="193"/>
        <v>2022</v>
      </c>
      <c r="AC855" s="3">
        <f t="shared" si="194"/>
        <v>2026</v>
      </c>
      <c r="AD855" s="7">
        <f t="shared" ca="1" si="195"/>
        <v>2.6666666666666665</v>
      </c>
      <c r="AE855" s="7" t="str">
        <f t="shared" ca="1" si="201"/>
        <v>&lt; 3</v>
      </c>
      <c r="AF855" s="5">
        <v>33787</v>
      </c>
      <c r="AG855" s="8">
        <f t="shared" ca="1" si="196"/>
        <v>32.315068493150683</v>
      </c>
      <c r="AH855" s="7" t="str">
        <f t="shared" ca="1" si="197"/>
        <v>&gt;25&lt; 35</v>
      </c>
      <c r="AI855" s="9">
        <v>17444787</v>
      </c>
      <c r="AJ855" s="37" t="s">
        <v>179</v>
      </c>
      <c r="AK855" s="9">
        <v>13600435</v>
      </c>
      <c r="AL855" s="5">
        <v>42185</v>
      </c>
      <c r="AM855" s="3" t="s">
        <v>64</v>
      </c>
      <c r="AN855" s="3" t="s">
        <v>65</v>
      </c>
      <c r="AO855">
        <v>1</v>
      </c>
      <c r="AQ855">
        <v>15</v>
      </c>
      <c r="AR855" s="11">
        <v>3</v>
      </c>
      <c r="AS855" s="12">
        <f t="shared" si="198"/>
        <v>45704.75</v>
      </c>
      <c r="AT855" s="11" t="s">
        <v>66</v>
      </c>
      <c r="AU855" s="9">
        <v>1400</v>
      </c>
      <c r="AV855" s="14" t="s">
        <v>105</v>
      </c>
      <c r="AW855" s="15" t="s">
        <v>169</v>
      </c>
      <c r="AX855" s="16" t="s">
        <v>2734</v>
      </c>
      <c r="AY855" s="14" t="s">
        <v>1638</v>
      </c>
      <c r="AZ855" s="11" t="s">
        <v>109</v>
      </c>
      <c r="BA855" s="17" t="str">
        <f t="shared" si="199"/>
        <v>11001001920300878815</v>
      </c>
      <c r="BB855" s="26">
        <f t="shared" si="202"/>
        <v>20</v>
      </c>
      <c r="BC855" s="19" t="s">
        <v>2735</v>
      </c>
      <c r="BD855" s="20" t="s">
        <v>388</v>
      </c>
      <c r="BF855" s="5">
        <v>45176</v>
      </c>
      <c r="BG855" s="27">
        <v>25873651</v>
      </c>
      <c r="BH855" s="27"/>
      <c r="BI855" s="27">
        <v>98137141</v>
      </c>
      <c r="BJ855" t="s">
        <v>244</v>
      </c>
      <c r="BK855" s="11" t="str">
        <f t="shared" si="203"/>
        <v>CADRE</v>
      </c>
      <c r="BL855" s="11"/>
    </row>
    <row r="856" spans="1:64" x14ac:dyDescent="0.25">
      <c r="A856" s="3" t="s">
        <v>74</v>
      </c>
      <c r="B856" s="4">
        <v>857</v>
      </c>
      <c r="C856" s="3" t="s">
        <v>57</v>
      </c>
      <c r="D856" s="3" t="s">
        <v>7923</v>
      </c>
      <c r="E856" s="3" t="s">
        <v>7383</v>
      </c>
      <c r="F856" s="3"/>
      <c r="G856" s="3"/>
      <c r="H856" s="74"/>
      <c r="I856" s="3" t="s">
        <v>2529</v>
      </c>
      <c r="J856" s="3"/>
      <c r="K856" s="3" t="s">
        <v>123</v>
      </c>
      <c r="L856" s="3" t="s">
        <v>77</v>
      </c>
      <c r="M856" s="3" t="s">
        <v>852</v>
      </c>
      <c r="N856" s="5">
        <v>44610</v>
      </c>
      <c r="P856" s="3">
        <f t="shared" ca="1" si="200"/>
        <v>-656</v>
      </c>
      <c r="Q856" s="5">
        <v>44926</v>
      </c>
      <c r="R856" s="3" t="s">
        <v>609</v>
      </c>
      <c r="S856" s="3"/>
      <c r="T856" s="6" t="s">
        <v>131</v>
      </c>
      <c r="U856" s="3" t="str">
        <f t="shared" si="191"/>
        <v>Contractuel</v>
      </c>
      <c r="V856" s="5">
        <v>44835</v>
      </c>
      <c r="W856" s="5">
        <v>44926</v>
      </c>
      <c r="X856" s="5"/>
      <c r="Y856" s="5"/>
      <c r="Z856" s="5">
        <v>44610</v>
      </c>
      <c r="AA856" s="3">
        <f t="shared" si="192"/>
        <v>2</v>
      </c>
      <c r="AB856" s="3">
        <f t="shared" si="193"/>
        <v>2022</v>
      </c>
      <c r="AC856" s="3">
        <f t="shared" si="194"/>
        <v>2026</v>
      </c>
      <c r="AD856" s="7">
        <f t="shared" ca="1" si="195"/>
        <v>2.6638888888888888</v>
      </c>
      <c r="AE856" s="7" t="str">
        <f t="shared" ca="1" si="201"/>
        <v>&lt; 3</v>
      </c>
      <c r="AF856" s="5">
        <v>35183</v>
      </c>
      <c r="AG856" s="8">
        <f t="shared" ca="1" si="196"/>
        <v>28.490410958904111</v>
      </c>
      <c r="AH856" s="7" t="str">
        <f t="shared" ca="1" si="197"/>
        <v>&gt;25&lt; 35</v>
      </c>
      <c r="AI856" s="9">
        <v>17476875</v>
      </c>
      <c r="AJ856" s="10" t="s">
        <v>91</v>
      </c>
      <c r="AK856" s="9" t="s">
        <v>2736</v>
      </c>
      <c r="AL856" s="5">
        <v>40856</v>
      </c>
      <c r="AM856" s="3" t="s">
        <v>64</v>
      </c>
      <c r="AN856" s="3" t="s">
        <v>94</v>
      </c>
      <c r="AQ856" s="11">
        <v>3</v>
      </c>
      <c r="AR856" s="11">
        <v>1</v>
      </c>
      <c r="AS856" s="12">
        <f t="shared" si="198"/>
        <v>44975.25</v>
      </c>
      <c r="AT856" s="11" t="s">
        <v>135</v>
      </c>
      <c r="AU856" s="9">
        <v>3.3069999999999999</v>
      </c>
      <c r="AV856" s="14" t="s">
        <v>126</v>
      </c>
      <c r="AW856" s="15" t="s">
        <v>275</v>
      </c>
      <c r="AX856" s="16" t="s">
        <v>2737</v>
      </c>
      <c r="AY856" s="14" t="s">
        <v>1805</v>
      </c>
      <c r="AZ856" s="11" t="s">
        <v>145</v>
      </c>
      <c r="BA856" s="17" t="str">
        <f t="shared" si="199"/>
        <v>07080013810554633375</v>
      </c>
      <c r="BB856" s="26">
        <f t="shared" si="202"/>
        <v>20</v>
      </c>
      <c r="BC856" s="19" t="s">
        <v>2738</v>
      </c>
      <c r="BD856" s="20" t="s">
        <v>1331</v>
      </c>
      <c r="BF856" s="5"/>
      <c r="BG856" s="27">
        <v>21847616</v>
      </c>
      <c r="BH856" s="27">
        <v>95162713</v>
      </c>
      <c r="BI856" s="27"/>
      <c r="BJ856" t="s">
        <v>366</v>
      </c>
      <c r="BK856" s="11" t="str">
        <f t="shared" si="203"/>
        <v>-</v>
      </c>
      <c r="BL856" s="11"/>
    </row>
    <row r="857" spans="1:64" x14ac:dyDescent="0.25">
      <c r="A857" s="3" t="s">
        <v>74</v>
      </c>
      <c r="B857" s="4">
        <v>858</v>
      </c>
      <c r="C857" s="3" t="s">
        <v>57</v>
      </c>
      <c r="D857" s="3" t="s">
        <v>7273</v>
      </c>
      <c r="E857" s="3" t="s">
        <v>7769</v>
      </c>
      <c r="F857" s="3"/>
      <c r="G857" s="3"/>
      <c r="H857" s="74"/>
      <c r="I857" s="3" t="s">
        <v>2529</v>
      </c>
      <c r="J857" s="3"/>
      <c r="K857" s="3" t="s">
        <v>123</v>
      </c>
      <c r="L857" s="3" t="s">
        <v>77</v>
      </c>
      <c r="M857" s="3" t="s">
        <v>852</v>
      </c>
      <c r="N857" s="5">
        <v>44610</v>
      </c>
      <c r="P857" s="3">
        <f t="shared" ca="1" si="200"/>
        <v>-536</v>
      </c>
      <c r="Q857" s="5">
        <v>45046</v>
      </c>
      <c r="R857" s="3" t="s">
        <v>236</v>
      </c>
      <c r="S857" s="3"/>
      <c r="T857" s="6" t="s">
        <v>131</v>
      </c>
      <c r="U857" s="3" t="str">
        <f t="shared" si="191"/>
        <v>Contractuel</v>
      </c>
      <c r="V857" s="5">
        <v>44986</v>
      </c>
      <c r="W857" s="5">
        <v>45046</v>
      </c>
      <c r="X857" s="5"/>
      <c r="Y857" s="5"/>
      <c r="Z857" s="5">
        <v>44610</v>
      </c>
      <c r="AA857" s="3">
        <f t="shared" si="192"/>
        <v>2</v>
      </c>
      <c r="AB857" s="3">
        <f t="shared" si="193"/>
        <v>2022</v>
      </c>
      <c r="AC857" s="3">
        <f t="shared" si="194"/>
        <v>2026</v>
      </c>
      <c r="AD857" s="7">
        <f t="shared" ca="1" si="195"/>
        <v>2.6638888888888888</v>
      </c>
      <c r="AE857" s="7" t="str">
        <f t="shared" ca="1" si="201"/>
        <v>&lt; 3</v>
      </c>
      <c r="AF857" s="5">
        <v>36530</v>
      </c>
      <c r="AG857" s="8">
        <f t="shared" ca="1" si="196"/>
        <v>24.8</v>
      </c>
      <c r="AH857" s="7" t="str">
        <f t="shared" ca="1" si="197"/>
        <v>&lt; 25</v>
      </c>
      <c r="AI857" s="9">
        <v>17514534</v>
      </c>
      <c r="AJ857" s="10" t="s">
        <v>102</v>
      </c>
      <c r="AK857" s="9">
        <v>14361568</v>
      </c>
      <c r="AL857" s="5">
        <v>43346</v>
      </c>
      <c r="AM857" s="3" t="s">
        <v>64</v>
      </c>
      <c r="AN857" s="3" t="s">
        <v>94</v>
      </c>
      <c r="AQ857" s="11">
        <v>3</v>
      </c>
      <c r="AR857" s="11">
        <v>2</v>
      </c>
      <c r="AS857" s="12">
        <f t="shared" si="198"/>
        <v>45340.5</v>
      </c>
      <c r="AT857" s="11" t="s">
        <v>135</v>
      </c>
      <c r="AU857" s="9">
        <v>3.3069999999999999</v>
      </c>
      <c r="AV857" s="14" t="s">
        <v>195</v>
      </c>
      <c r="AW857" s="15" t="s">
        <v>169</v>
      </c>
      <c r="AX857" s="16" t="s">
        <v>2739</v>
      </c>
      <c r="AY857" s="14" t="s">
        <v>901</v>
      </c>
      <c r="AZ857" s="11" t="s">
        <v>171</v>
      </c>
      <c r="BA857" s="17" t="str">
        <f t="shared" si="199"/>
        <v>17001000000311090246</v>
      </c>
      <c r="BB857" s="26">
        <f t="shared" si="202"/>
        <v>20</v>
      </c>
      <c r="BC857" s="19" t="s">
        <v>2740</v>
      </c>
      <c r="BD857" s="20" t="s">
        <v>300</v>
      </c>
      <c r="BF857" s="5"/>
      <c r="BG857" s="27">
        <v>97424370</v>
      </c>
      <c r="BH857" s="27">
        <v>97406923</v>
      </c>
      <c r="BI857" s="27"/>
      <c r="BJ857" t="s">
        <v>300</v>
      </c>
      <c r="BK857" s="11" t="str">
        <f t="shared" si="203"/>
        <v>-</v>
      </c>
      <c r="BL857" s="11"/>
    </row>
    <row r="858" spans="1:64" x14ac:dyDescent="0.25">
      <c r="A858" s="3" t="s">
        <v>56</v>
      </c>
      <c r="B858" s="4">
        <v>859</v>
      </c>
      <c r="C858" s="3" t="s">
        <v>57</v>
      </c>
      <c r="D858" s="36" t="s">
        <v>7374</v>
      </c>
      <c r="E858" s="3" t="s">
        <v>7184</v>
      </c>
      <c r="F858" s="3"/>
      <c r="G858" s="3"/>
      <c r="H858" s="74"/>
      <c r="I858" s="3" t="s">
        <v>187</v>
      </c>
      <c r="J858" s="3" t="s">
        <v>157</v>
      </c>
      <c r="K858" s="3" t="s">
        <v>123</v>
      </c>
      <c r="L858" s="3" t="s">
        <v>77</v>
      </c>
      <c r="M858" s="3" t="s">
        <v>132</v>
      </c>
      <c r="N858" s="5">
        <v>44610</v>
      </c>
      <c r="P858" s="3">
        <f t="shared" ca="1" si="200"/>
        <v>-17</v>
      </c>
      <c r="Q858" s="5"/>
      <c r="R858" s="3"/>
      <c r="S858" s="3"/>
      <c r="T858" s="6" t="s">
        <v>131</v>
      </c>
      <c r="U858" s="3" t="str">
        <f t="shared" si="191"/>
        <v>Contractuel</v>
      </c>
      <c r="V858" s="5">
        <v>45505</v>
      </c>
      <c r="W858" s="5">
        <f>VLOOKUP(B858,[1]base!$A:$V,22,0)</f>
        <v>45565</v>
      </c>
      <c r="X858" s="5"/>
      <c r="Y858" s="5"/>
      <c r="Z858" s="5">
        <v>44610</v>
      </c>
      <c r="AA858" s="3">
        <f t="shared" si="192"/>
        <v>2</v>
      </c>
      <c r="AB858" s="3">
        <f t="shared" si="193"/>
        <v>2022</v>
      </c>
      <c r="AC858" s="3">
        <f t="shared" si="194"/>
        <v>2026</v>
      </c>
      <c r="AD858" s="7">
        <f t="shared" ca="1" si="195"/>
        <v>2.6638888888888888</v>
      </c>
      <c r="AE858" s="7" t="str">
        <f t="shared" ca="1" si="201"/>
        <v>&lt; 3</v>
      </c>
      <c r="AF858" s="5">
        <v>37181</v>
      </c>
      <c r="AG858" s="8">
        <f t="shared" ca="1" si="196"/>
        <v>23.016438356164382</v>
      </c>
      <c r="AH858" s="7" t="str">
        <f t="shared" ca="1" si="197"/>
        <v>&lt; 25</v>
      </c>
      <c r="AI858" s="9">
        <v>17444756</v>
      </c>
      <c r="AJ858" s="10" t="s">
        <v>126</v>
      </c>
      <c r="AK858" s="9">
        <v>11672554</v>
      </c>
      <c r="AL858" s="5">
        <v>43962</v>
      </c>
      <c r="AM858" s="3" t="s">
        <v>64</v>
      </c>
      <c r="AN858" s="3" t="s">
        <v>94</v>
      </c>
      <c r="AQ858">
        <v>3</v>
      </c>
      <c r="AR858" s="11">
        <v>3</v>
      </c>
      <c r="AS858" s="12">
        <f t="shared" si="198"/>
        <v>45705.75</v>
      </c>
      <c r="AT858" s="11" t="s">
        <v>135</v>
      </c>
      <c r="AU858" s="9">
        <v>3.3069999999999999</v>
      </c>
      <c r="AV858" s="14" t="s">
        <v>195</v>
      </c>
      <c r="AW858" s="15" t="s">
        <v>169</v>
      </c>
      <c r="AX858" s="16" t="s">
        <v>2741</v>
      </c>
      <c r="AY858" s="14" t="s">
        <v>450</v>
      </c>
      <c r="AZ858" s="11" t="s">
        <v>171</v>
      </c>
      <c r="BA858" s="17" t="str">
        <f t="shared" si="199"/>
        <v>17001000000311119443</v>
      </c>
      <c r="BB858" s="26">
        <f t="shared" si="202"/>
        <v>20</v>
      </c>
      <c r="BC858" s="19" t="s">
        <v>2742</v>
      </c>
      <c r="BD858" s="20" t="s">
        <v>1331</v>
      </c>
      <c r="BF858" s="5"/>
      <c r="BG858" s="27">
        <v>51484892</v>
      </c>
      <c r="BH858" s="27">
        <v>25269659</v>
      </c>
      <c r="BI858" s="27"/>
      <c r="BJ858" t="s">
        <v>263</v>
      </c>
      <c r="BK858" s="11" t="s">
        <v>193</v>
      </c>
      <c r="BL858" s="11" t="s">
        <v>473</v>
      </c>
    </row>
    <row r="859" spans="1:64" x14ac:dyDescent="0.25">
      <c r="A859" s="3" t="s">
        <v>74</v>
      </c>
      <c r="B859" s="4">
        <v>860</v>
      </c>
      <c r="C859" s="3" t="s">
        <v>87</v>
      </c>
      <c r="D859" s="3" t="s">
        <v>7289</v>
      </c>
      <c r="E859" s="3" t="s">
        <v>7491</v>
      </c>
      <c r="F859" s="3"/>
      <c r="G859" s="3"/>
      <c r="H859" s="74"/>
      <c r="I859" s="3"/>
      <c r="J859" s="3"/>
      <c r="K859" s="3" t="s">
        <v>123</v>
      </c>
      <c r="L859" s="3" t="s">
        <v>77</v>
      </c>
      <c r="M859" s="3" t="s">
        <v>158</v>
      </c>
      <c r="N859" s="5">
        <v>44610</v>
      </c>
      <c r="P859" s="3">
        <f t="shared" ca="1" si="200"/>
        <v>-778</v>
      </c>
      <c r="Q859" s="5">
        <v>44805</v>
      </c>
      <c r="R859" s="3" t="s">
        <v>133</v>
      </c>
      <c r="S859" s="3"/>
      <c r="T859" s="6" t="s">
        <v>131</v>
      </c>
      <c r="U859" s="3" t="str">
        <f t="shared" si="191"/>
        <v>Contractuel</v>
      </c>
      <c r="V859" s="5">
        <v>44774</v>
      </c>
      <c r="W859" s="5">
        <v>44804</v>
      </c>
      <c r="X859" s="5"/>
      <c r="Y859" s="5"/>
      <c r="Z859" s="5">
        <v>44610</v>
      </c>
      <c r="AA859" s="3">
        <f t="shared" si="192"/>
        <v>2</v>
      </c>
      <c r="AB859" s="3">
        <f t="shared" si="193"/>
        <v>2022</v>
      </c>
      <c r="AC859" s="3">
        <f t="shared" si="194"/>
        <v>2026</v>
      </c>
      <c r="AD859" s="7">
        <f t="shared" ca="1" si="195"/>
        <v>2.6638888888888888</v>
      </c>
      <c r="AE859" s="7" t="str">
        <f t="shared" ca="1" si="201"/>
        <v>&lt; 3</v>
      </c>
      <c r="AF859" s="5">
        <v>36849</v>
      </c>
      <c r="AG859" s="8">
        <f t="shared" ca="1" si="196"/>
        <v>23.926027397260274</v>
      </c>
      <c r="AH859" s="7" t="str">
        <f t="shared" ca="1" si="197"/>
        <v>&lt; 25</v>
      </c>
      <c r="AI859" s="9">
        <v>17462707</v>
      </c>
      <c r="AJ859" s="10" t="s">
        <v>141</v>
      </c>
      <c r="AK859" s="9">
        <v>11668121</v>
      </c>
      <c r="AL859" s="5">
        <v>43398</v>
      </c>
      <c r="AM859" s="3" t="s">
        <v>93</v>
      </c>
      <c r="AN859" s="3" t="s">
        <v>94</v>
      </c>
      <c r="AQ859" s="11">
        <v>3</v>
      </c>
      <c r="AR859" s="11">
        <v>1</v>
      </c>
      <c r="AS859" s="12">
        <f t="shared" si="198"/>
        <v>44975.25</v>
      </c>
      <c r="AT859" s="11" t="s">
        <v>135</v>
      </c>
      <c r="AU859" s="9">
        <v>3.3069999999999999</v>
      </c>
      <c r="AV859" s="14" t="s">
        <v>126</v>
      </c>
      <c r="AW859" s="15" t="s">
        <v>275</v>
      </c>
      <c r="AX859" s="16" t="s">
        <v>2743</v>
      </c>
      <c r="AY859" s="14" t="s">
        <v>1229</v>
      </c>
      <c r="AZ859" s="11" t="s">
        <v>145</v>
      </c>
      <c r="BA859" s="17" t="str">
        <f t="shared" si="199"/>
        <v>07080013810553925857</v>
      </c>
      <c r="BB859" s="26">
        <f t="shared" si="202"/>
        <v>20</v>
      </c>
      <c r="BC859" s="19" t="s">
        <v>2744</v>
      </c>
      <c r="BD859" s="20" t="s">
        <v>1677</v>
      </c>
      <c r="BF859" s="5"/>
      <c r="BG859" s="27">
        <v>54304218</v>
      </c>
      <c r="BH859" s="27">
        <v>51147236</v>
      </c>
      <c r="BI859" s="27"/>
      <c r="BJ859" t="s">
        <v>263</v>
      </c>
      <c r="BK859" s="11" t="str">
        <f t="shared" si="203"/>
        <v>-</v>
      </c>
      <c r="BL859" s="11"/>
    </row>
    <row r="860" spans="1:64" x14ac:dyDescent="0.25">
      <c r="A860" s="3" t="s">
        <v>74</v>
      </c>
      <c r="B860" s="4">
        <v>861</v>
      </c>
      <c r="C860" s="3" t="s">
        <v>87</v>
      </c>
      <c r="D860" s="3" t="s">
        <v>7733</v>
      </c>
      <c r="E860" s="3" t="s">
        <v>7516</v>
      </c>
      <c r="F860" s="3"/>
      <c r="G860" s="3"/>
      <c r="H860" s="74"/>
      <c r="I860" s="3"/>
      <c r="J860" s="3" t="s">
        <v>228</v>
      </c>
      <c r="K860" s="3" t="s">
        <v>123</v>
      </c>
      <c r="L860" s="3" t="s">
        <v>77</v>
      </c>
      <c r="M860" s="3" t="s">
        <v>158</v>
      </c>
      <c r="N860" s="5">
        <v>44610</v>
      </c>
      <c r="P860" s="3">
        <f t="shared" ca="1" si="200"/>
        <v>-870</v>
      </c>
      <c r="Q860" s="5">
        <v>44695</v>
      </c>
      <c r="R860" s="3" t="s">
        <v>2745</v>
      </c>
      <c r="S860" s="3"/>
      <c r="T860" s="6" t="s">
        <v>131</v>
      </c>
      <c r="U860" s="3" t="str">
        <f t="shared" si="191"/>
        <v>Contractuel</v>
      </c>
      <c r="V860" s="5">
        <v>44652</v>
      </c>
      <c r="W860" s="5">
        <v>44712</v>
      </c>
      <c r="X860" s="5"/>
      <c r="Y860" s="5"/>
      <c r="Z860" s="5">
        <v>44610</v>
      </c>
      <c r="AA860" s="3">
        <f t="shared" si="192"/>
        <v>2</v>
      </c>
      <c r="AB860" s="3">
        <f t="shared" si="193"/>
        <v>2022</v>
      </c>
      <c r="AC860" s="3">
        <f t="shared" si="194"/>
        <v>2026</v>
      </c>
      <c r="AD860" s="7">
        <f t="shared" ca="1" si="195"/>
        <v>2.6638888888888888</v>
      </c>
      <c r="AE860" s="7" t="str">
        <f t="shared" ca="1" si="201"/>
        <v>&lt; 3</v>
      </c>
      <c r="AF860" s="5">
        <v>36075</v>
      </c>
      <c r="AG860" s="8">
        <f t="shared" ca="1" si="196"/>
        <v>26.046575342465754</v>
      </c>
      <c r="AH860" s="7" t="str">
        <f t="shared" ca="1" si="197"/>
        <v>&gt;25&lt; 35</v>
      </c>
      <c r="AI860" s="9"/>
      <c r="AJ860" s="10"/>
      <c r="AK860" s="9">
        <v>11662497</v>
      </c>
      <c r="AL860" s="5">
        <v>42875</v>
      </c>
      <c r="AM860" s="3" t="s">
        <v>93</v>
      </c>
      <c r="AN860" s="3" t="s">
        <v>94</v>
      </c>
      <c r="AQ860" s="11">
        <v>3</v>
      </c>
      <c r="AR860" s="11">
        <v>1</v>
      </c>
      <c r="AS860" s="12">
        <f t="shared" si="198"/>
        <v>44975.25</v>
      </c>
      <c r="AT860" s="11" t="s">
        <v>135</v>
      </c>
      <c r="AU860" s="9">
        <v>3.1930000000000001</v>
      </c>
      <c r="AV860" s="14" t="s">
        <v>161</v>
      </c>
      <c r="AW860" s="15" t="s">
        <v>223</v>
      </c>
      <c r="AX860" s="16" t="s">
        <v>2746</v>
      </c>
      <c r="AY860" s="14" t="s">
        <v>91</v>
      </c>
      <c r="AZ860" s="11" t="s">
        <v>164</v>
      </c>
      <c r="BA860" s="17" t="str">
        <f t="shared" si="199"/>
        <v>25166000000098115505</v>
      </c>
      <c r="BB860" s="26">
        <f t="shared" si="202"/>
        <v>20</v>
      </c>
      <c r="BC860" s="19" t="s">
        <v>2744</v>
      </c>
      <c r="BD860" s="20" t="s">
        <v>1677</v>
      </c>
      <c r="BF860" s="5"/>
      <c r="BG860" s="27">
        <v>21749522</v>
      </c>
      <c r="BH860" s="27">
        <v>97556783</v>
      </c>
      <c r="BI860" s="27"/>
      <c r="BJ860" t="s">
        <v>477</v>
      </c>
      <c r="BK860" s="11" t="str">
        <f t="shared" si="203"/>
        <v>B-</v>
      </c>
      <c r="BL860" s="11"/>
    </row>
    <row r="861" spans="1:64" x14ac:dyDescent="0.25">
      <c r="A861" s="3" t="s">
        <v>74</v>
      </c>
      <c r="B861" s="4">
        <v>862</v>
      </c>
      <c r="C861" s="3" t="s">
        <v>57</v>
      </c>
      <c r="D861" s="3" t="s">
        <v>7433</v>
      </c>
      <c r="E861" s="3" t="s">
        <v>7894</v>
      </c>
      <c r="F861" s="3"/>
      <c r="G861" s="3"/>
      <c r="H861" s="74"/>
      <c r="I861" s="3"/>
      <c r="J861" s="3"/>
      <c r="K861" s="3" t="s">
        <v>59</v>
      </c>
      <c r="L861" s="3" t="s">
        <v>77</v>
      </c>
      <c r="M861" s="3" t="s">
        <v>2747</v>
      </c>
      <c r="N861" s="5">
        <v>44621</v>
      </c>
      <c r="P861" s="3" t="str">
        <f t="shared" ca="1" si="200"/>
        <v/>
      </c>
      <c r="Q861" s="5">
        <v>45158</v>
      </c>
      <c r="R861" s="3" t="s">
        <v>115</v>
      </c>
      <c r="S861" s="3"/>
      <c r="T861" s="6" t="s">
        <v>61</v>
      </c>
      <c r="U861" s="3" t="str">
        <f t="shared" si="191"/>
        <v>Titulaire</v>
      </c>
      <c r="V861" s="5"/>
      <c r="W861" s="5"/>
      <c r="X861" s="5">
        <v>44743</v>
      </c>
      <c r="Y861" s="5">
        <v>45107</v>
      </c>
      <c r="Z861" s="5"/>
      <c r="AA861" s="3">
        <f t="shared" si="192"/>
        <v>3</v>
      </c>
      <c r="AB861" s="3">
        <f t="shared" si="193"/>
        <v>2022</v>
      </c>
      <c r="AC861" s="3">
        <f t="shared" si="194"/>
        <v>2026</v>
      </c>
      <c r="AD861" s="7">
        <f t="shared" ca="1" si="195"/>
        <v>2.6277777777777778</v>
      </c>
      <c r="AE861" s="7" t="str">
        <f t="shared" ca="1" si="201"/>
        <v>&lt; 3</v>
      </c>
      <c r="AF861" s="5">
        <v>35385</v>
      </c>
      <c r="AG861" s="8">
        <f t="shared" ca="1" si="196"/>
        <v>27.936986301369863</v>
      </c>
      <c r="AH861" s="7" t="str">
        <f t="shared" ca="1" si="197"/>
        <v>&gt;25&lt; 35</v>
      </c>
      <c r="AI861" s="9"/>
      <c r="AJ861" s="10"/>
      <c r="AK861" s="9">
        <v>11604095</v>
      </c>
      <c r="AL861" s="5">
        <v>43832</v>
      </c>
      <c r="AM861" s="3" t="s">
        <v>64</v>
      </c>
      <c r="AN861" s="3" t="s">
        <v>94</v>
      </c>
      <c r="AQ861" s="11"/>
      <c r="AR861" s="11">
        <v>2</v>
      </c>
      <c r="AS861" s="12">
        <f t="shared" si="198"/>
        <v>45351.5</v>
      </c>
      <c r="AT861" s="11" t="s">
        <v>66</v>
      </c>
      <c r="AU861" s="9">
        <v>1100</v>
      </c>
      <c r="AV861" s="14" t="s">
        <v>195</v>
      </c>
      <c r="AW861" s="15" t="s">
        <v>118</v>
      </c>
      <c r="AX861" s="16" t="s">
        <v>2748</v>
      </c>
      <c r="AY861" s="14" t="s">
        <v>67</v>
      </c>
      <c r="AZ861" s="11" t="s">
        <v>171</v>
      </c>
      <c r="BA861" s="17" t="str">
        <f t="shared" si="199"/>
        <v>17606000000309779808</v>
      </c>
      <c r="BB861" s="26">
        <f t="shared" si="202"/>
        <v>20</v>
      </c>
      <c r="BC861" s="19" t="s">
        <v>2749</v>
      </c>
      <c r="BD861" s="20" t="s">
        <v>1001</v>
      </c>
      <c r="BF861" s="5"/>
      <c r="BG861" s="27">
        <v>21095586</v>
      </c>
      <c r="BH861" s="27"/>
      <c r="BI861" s="27">
        <v>98137120</v>
      </c>
      <c r="BK861" s="11" t="str">
        <f t="shared" si="203"/>
        <v>CADRE</v>
      </c>
      <c r="BL861" s="11"/>
    </row>
    <row r="862" spans="1:64" x14ac:dyDescent="0.25">
      <c r="A862" s="3" t="s">
        <v>56</v>
      </c>
      <c r="B862" s="4">
        <v>863</v>
      </c>
      <c r="C862" s="3" t="s">
        <v>140</v>
      </c>
      <c r="D862" s="3" t="s">
        <v>7273</v>
      </c>
      <c r="E862" s="3" t="s">
        <v>7231</v>
      </c>
      <c r="F862" s="3"/>
      <c r="G862" s="3"/>
      <c r="H862" s="74"/>
      <c r="I862" s="3" t="s">
        <v>561</v>
      </c>
      <c r="J862" s="3" t="s">
        <v>157</v>
      </c>
      <c r="K862" s="3" t="s">
        <v>123</v>
      </c>
      <c r="L862" s="3" t="s">
        <v>77</v>
      </c>
      <c r="M862" s="3" t="s">
        <v>158</v>
      </c>
      <c r="N862" s="5">
        <v>44614</v>
      </c>
      <c r="P862" s="3">
        <f t="shared" ca="1" si="200"/>
        <v>-47</v>
      </c>
      <c r="Q862" s="5"/>
      <c r="R862" s="3"/>
      <c r="S862" s="3"/>
      <c r="T862" s="6" t="s">
        <v>131</v>
      </c>
      <c r="U862" s="3" t="str">
        <f t="shared" si="191"/>
        <v>Contractuel</v>
      </c>
      <c r="V862" s="5">
        <v>45444</v>
      </c>
      <c r="W862" s="5">
        <v>45535</v>
      </c>
      <c r="X862" s="5"/>
      <c r="Y862" s="5"/>
      <c r="Z862" s="5">
        <v>44614</v>
      </c>
      <c r="AA862" s="3">
        <f t="shared" si="192"/>
        <v>2</v>
      </c>
      <c r="AB862" s="3">
        <f t="shared" si="193"/>
        <v>2022</v>
      </c>
      <c r="AC862" s="3">
        <f t="shared" si="194"/>
        <v>2026</v>
      </c>
      <c r="AD862" s="7">
        <f t="shared" ca="1" si="195"/>
        <v>2.6527777777777777</v>
      </c>
      <c r="AE862" s="7" t="str">
        <f t="shared" ca="1" si="201"/>
        <v>&lt; 3</v>
      </c>
      <c r="AF862" s="5">
        <v>27786</v>
      </c>
      <c r="AG862" s="8">
        <f t="shared" ca="1" si="196"/>
        <v>48.756164383561647</v>
      </c>
      <c r="AH862" s="7" t="str">
        <f t="shared" ca="1" si="197"/>
        <v>&gt;45&lt; 55</v>
      </c>
      <c r="AI862" s="9">
        <v>11801746</v>
      </c>
      <c r="AJ862" s="10" t="s">
        <v>126</v>
      </c>
      <c r="AK862" s="9" t="s">
        <v>2750</v>
      </c>
      <c r="AL862" s="5">
        <v>37168</v>
      </c>
      <c r="AM862" s="3" t="s">
        <v>93</v>
      </c>
      <c r="AN862" s="3" t="s">
        <v>65</v>
      </c>
      <c r="AO862">
        <v>2</v>
      </c>
      <c r="AQ862">
        <v>3</v>
      </c>
      <c r="AR862" s="11">
        <v>3</v>
      </c>
      <c r="AS862" s="12">
        <f t="shared" si="198"/>
        <v>45709.75</v>
      </c>
      <c r="AT862" s="11" t="s">
        <v>135</v>
      </c>
      <c r="AU862" s="9">
        <v>3.3069999999999999</v>
      </c>
      <c r="AV862" s="14" t="s">
        <v>195</v>
      </c>
      <c r="AW862" s="15" t="s">
        <v>1253</v>
      </c>
      <c r="AX862" s="16" t="s">
        <v>2751</v>
      </c>
      <c r="AY862" s="14" t="s">
        <v>1306</v>
      </c>
      <c r="AZ862" s="11" t="s">
        <v>171</v>
      </c>
      <c r="BA862" s="17" t="str">
        <f t="shared" si="199"/>
        <v>17535940172376154688</v>
      </c>
      <c r="BB862" s="26">
        <f t="shared" si="202"/>
        <v>20</v>
      </c>
      <c r="BC862" s="19" t="s">
        <v>1938</v>
      </c>
      <c r="BD862" s="20" t="s">
        <v>277</v>
      </c>
      <c r="BF862" s="5"/>
      <c r="BG862" s="27">
        <v>96652743</v>
      </c>
      <c r="BH862" s="27">
        <v>96650716</v>
      </c>
      <c r="BI862" s="27"/>
      <c r="BJ862" t="s">
        <v>1435</v>
      </c>
      <c r="BK862" s="11" t="str">
        <f t="shared" si="203"/>
        <v>A-</v>
      </c>
      <c r="BL862" s="11" t="s">
        <v>245</v>
      </c>
    </row>
    <row r="863" spans="1:64" x14ac:dyDescent="0.25">
      <c r="A863" s="3" t="s">
        <v>56</v>
      </c>
      <c r="B863" s="4">
        <v>864</v>
      </c>
      <c r="C863" s="3" t="s">
        <v>140</v>
      </c>
      <c r="D863" s="3" t="s">
        <v>7437</v>
      </c>
      <c r="E863" s="3" t="s">
        <v>7924</v>
      </c>
      <c r="F863" s="3"/>
      <c r="G863" s="3"/>
      <c r="H863" s="74"/>
      <c r="I863" s="3" t="s">
        <v>561</v>
      </c>
      <c r="J863" s="3" t="s">
        <v>157</v>
      </c>
      <c r="K863" s="3" t="s">
        <v>123</v>
      </c>
      <c r="L863" s="3" t="s">
        <v>77</v>
      </c>
      <c r="M863" s="3" t="s">
        <v>158</v>
      </c>
      <c r="N863" s="5">
        <v>44614</v>
      </c>
      <c r="P863" s="3">
        <f t="shared" ca="1" si="200"/>
        <v>-47</v>
      </c>
      <c r="Q863" s="5"/>
      <c r="R863" s="3"/>
      <c r="S863" s="3"/>
      <c r="T863" s="6" t="s">
        <v>131</v>
      </c>
      <c r="U863" s="3" t="str">
        <f t="shared" si="191"/>
        <v>Contractuel</v>
      </c>
      <c r="V863" s="5">
        <v>45444</v>
      </c>
      <c r="W863" s="5">
        <v>45535</v>
      </c>
      <c r="X863" s="5"/>
      <c r="Y863" s="5"/>
      <c r="Z863" s="5">
        <v>44614</v>
      </c>
      <c r="AA863" s="3">
        <f t="shared" si="192"/>
        <v>2</v>
      </c>
      <c r="AB863" s="3">
        <f t="shared" si="193"/>
        <v>2022</v>
      </c>
      <c r="AC863" s="3">
        <f t="shared" si="194"/>
        <v>2026</v>
      </c>
      <c r="AD863" s="7">
        <f t="shared" ca="1" si="195"/>
        <v>2.6527777777777777</v>
      </c>
      <c r="AE863" s="7" t="str">
        <f t="shared" ca="1" si="201"/>
        <v>&lt; 3</v>
      </c>
      <c r="AF863" s="5">
        <v>28862</v>
      </c>
      <c r="AG863" s="8">
        <f t="shared" ca="1" si="196"/>
        <v>45.80821917808219</v>
      </c>
      <c r="AH863" s="7" t="str">
        <f t="shared" ca="1" si="197"/>
        <v>&gt;45&lt; 55</v>
      </c>
      <c r="AI863" s="9">
        <v>11819903</v>
      </c>
      <c r="AJ863" s="10" t="s">
        <v>67</v>
      </c>
      <c r="AK863" s="9" t="s">
        <v>2752</v>
      </c>
      <c r="AL863" s="5">
        <v>42313</v>
      </c>
      <c r="AM863" s="3" t="s">
        <v>93</v>
      </c>
      <c r="AN863" s="3" t="s">
        <v>65</v>
      </c>
      <c r="AO863">
        <v>3</v>
      </c>
      <c r="AQ863">
        <v>3</v>
      </c>
      <c r="AR863" s="11">
        <v>3</v>
      </c>
      <c r="AS863" s="12">
        <f t="shared" si="198"/>
        <v>45709.75</v>
      </c>
      <c r="AT863" s="11" t="s">
        <v>135</v>
      </c>
      <c r="AU863" s="9">
        <v>3.3069999999999999</v>
      </c>
      <c r="AV863" s="14" t="s">
        <v>195</v>
      </c>
      <c r="AW863" s="15" t="s">
        <v>169</v>
      </c>
      <c r="AX863" s="16" t="s">
        <v>2753</v>
      </c>
      <c r="AY863" s="14" t="s">
        <v>1973</v>
      </c>
      <c r="AZ863" s="11" t="s">
        <v>171</v>
      </c>
      <c r="BA863" s="17" t="str">
        <f t="shared" si="199"/>
        <v>17001000000311208295</v>
      </c>
      <c r="BB863" s="26">
        <f t="shared" si="202"/>
        <v>20</v>
      </c>
      <c r="BC863" s="19" t="s">
        <v>1938</v>
      </c>
      <c r="BD863" s="20" t="s">
        <v>277</v>
      </c>
      <c r="BF863" s="5"/>
      <c r="BG863" s="27">
        <v>58925463</v>
      </c>
      <c r="BH863" s="27">
        <v>92866457</v>
      </c>
      <c r="BI863" s="27"/>
      <c r="BJ863" t="s">
        <v>1435</v>
      </c>
      <c r="BK863" s="11" t="str">
        <f t="shared" si="203"/>
        <v>A-</v>
      </c>
      <c r="BL863" s="11" t="s">
        <v>235</v>
      </c>
    </row>
    <row r="864" spans="1:64" x14ac:dyDescent="0.25">
      <c r="A864" s="3" t="s">
        <v>74</v>
      </c>
      <c r="B864" s="4">
        <v>865</v>
      </c>
      <c r="C864" s="3" t="s">
        <v>87</v>
      </c>
      <c r="D864" s="3" t="s">
        <v>7213</v>
      </c>
      <c r="E864" s="3" t="s">
        <v>7925</v>
      </c>
      <c r="F864" s="3"/>
      <c r="G864" s="3"/>
      <c r="H864" s="74"/>
      <c r="I864" s="3"/>
      <c r="J864" s="3" t="s">
        <v>228</v>
      </c>
      <c r="K864" s="3" t="s">
        <v>123</v>
      </c>
      <c r="L864" s="3" t="s">
        <v>77</v>
      </c>
      <c r="M864" s="3" t="s">
        <v>158</v>
      </c>
      <c r="N864" s="5">
        <v>44616</v>
      </c>
      <c r="P864" s="3">
        <f t="shared" ca="1" si="200"/>
        <v>-870</v>
      </c>
      <c r="Q864" s="5">
        <v>44682</v>
      </c>
      <c r="R864" s="3" t="s">
        <v>133</v>
      </c>
      <c r="S864" s="3"/>
      <c r="T864" s="6" t="s">
        <v>131</v>
      </c>
      <c r="U864" s="3" t="str">
        <f t="shared" si="191"/>
        <v>Contractuel</v>
      </c>
      <c r="V864" s="5">
        <v>44652</v>
      </c>
      <c r="W864" s="5">
        <v>44712</v>
      </c>
      <c r="X864" s="5"/>
      <c r="Y864" s="5"/>
      <c r="Z864" s="5">
        <v>44616</v>
      </c>
      <c r="AA864" s="3">
        <f t="shared" si="192"/>
        <v>2</v>
      </c>
      <c r="AB864" s="3">
        <f t="shared" si="193"/>
        <v>2022</v>
      </c>
      <c r="AC864" s="3">
        <f t="shared" si="194"/>
        <v>2026</v>
      </c>
      <c r="AD864" s="7">
        <f t="shared" ca="1" si="195"/>
        <v>2.6472222222222221</v>
      </c>
      <c r="AE864" s="7" t="str">
        <f t="shared" ca="1" si="201"/>
        <v>&lt; 3</v>
      </c>
      <c r="AF864" s="5">
        <v>31020</v>
      </c>
      <c r="AG864" s="8">
        <f t="shared" ca="1" si="196"/>
        <v>39.895890410958906</v>
      </c>
      <c r="AH864" s="7" t="str">
        <f t="shared" ca="1" si="197"/>
        <v>&gt;35&lt; 45</v>
      </c>
      <c r="AI864" s="9">
        <v>16067830</v>
      </c>
      <c r="AJ864" s="10" t="s">
        <v>126</v>
      </c>
      <c r="AK864" s="9" t="s">
        <v>2754</v>
      </c>
      <c r="AL864" s="5">
        <v>44425</v>
      </c>
      <c r="AM864" s="3" t="s">
        <v>93</v>
      </c>
      <c r="AN864" s="3" t="s">
        <v>94</v>
      </c>
      <c r="AQ864" s="11">
        <v>3</v>
      </c>
      <c r="AR864" s="11">
        <v>1</v>
      </c>
      <c r="AS864" s="12">
        <f t="shared" si="198"/>
        <v>44981.25</v>
      </c>
      <c r="AT864" s="11" t="s">
        <v>135</v>
      </c>
      <c r="AU864" s="9">
        <v>3.1930000000000001</v>
      </c>
      <c r="AV864" s="14" t="s">
        <v>67</v>
      </c>
      <c r="AW864" s="15" t="s">
        <v>434</v>
      </c>
      <c r="AX864" s="16" t="s">
        <v>2755</v>
      </c>
      <c r="AY864" s="14" t="s">
        <v>1638</v>
      </c>
      <c r="AZ864" s="11" t="s">
        <v>71</v>
      </c>
      <c r="BA864" s="17" t="str">
        <f t="shared" si="199"/>
        <v>08103000722013184415</v>
      </c>
      <c r="BB864" s="26">
        <f t="shared" si="202"/>
        <v>20</v>
      </c>
      <c r="BC864" s="19" t="s">
        <v>2756</v>
      </c>
      <c r="BD864" s="20" t="s">
        <v>277</v>
      </c>
      <c r="BF864" s="5"/>
      <c r="BG864" s="27">
        <v>96150795</v>
      </c>
      <c r="BH864" s="27">
        <v>95795219</v>
      </c>
      <c r="BI864" s="27"/>
      <c r="BJ864" t="s">
        <v>896</v>
      </c>
      <c r="BK864" s="11" t="str">
        <f t="shared" si="203"/>
        <v>B-</v>
      </c>
      <c r="BL864" s="11"/>
    </row>
    <row r="865" spans="1:64" x14ac:dyDescent="0.25">
      <c r="A865" s="3" t="s">
        <v>56</v>
      </c>
      <c r="B865" s="4">
        <v>866</v>
      </c>
      <c r="C865" s="3" t="s">
        <v>140</v>
      </c>
      <c r="D865" s="3" t="s">
        <v>7453</v>
      </c>
      <c r="E865" s="3" t="s">
        <v>7240</v>
      </c>
      <c r="F865" s="3"/>
      <c r="G865" s="3"/>
      <c r="H865" s="74"/>
      <c r="I865" s="3" t="s">
        <v>156</v>
      </c>
      <c r="J865" s="3" t="s">
        <v>157</v>
      </c>
      <c r="K865" s="3" t="s">
        <v>123</v>
      </c>
      <c r="L865" s="3" t="s">
        <v>77</v>
      </c>
      <c r="M865" s="3" t="s">
        <v>158</v>
      </c>
      <c r="N865" s="5">
        <v>44616</v>
      </c>
      <c r="P865" s="3">
        <f t="shared" ca="1" si="200"/>
        <v>-47</v>
      </c>
      <c r="Q865" s="5"/>
      <c r="R865" s="3"/>
      <c r="S865" s="3"/>
      <c r="T865" s="6" t="s">
        <v>131</v>
      </c>
      <c r="U865" s="3" t="str">
        <f t="shared" si="191"/>
        <v>Contractuel</v>
      </c>
      <c r="V865" s="5">
        <v>45444</v>
      </c>
      <c r="W865" s="5">
        <v>45535</v>
      </c>
      <c r="X865" s="5"/>
      <c r="Y865" s="5"/>
      <c r="Z865" s="5">
        <v>44616</v>
      </c>
      <c r="AA865" s="3">
        <f t="shared" si="192"/>
        <v>2</v>
      </c>
      <c r="AB865" s="3">
        <f t="shared" si="193"/>
        <v>2022</v>
      </c>
      <c r="AC865" s="3">
        <f t="shared" si="194"/>
        <v>2026</v>
      </c>
      <c r="AD865" s="7">
        <f t="shared" ca="1" si="195"/>
        <v>2.6472222222222221</v>
      </c>
      <c r="AE865" s="7" t="str">
        <f t="shared" ca="1" si="201"/>
        <v>&lt; 3</v>
      </c>
      <c r="AF865" s="5">
        <v>29076</v>
      </c>
      <c r="AG865" s="8">
        <f t="shared" ca="1" si="196"/>
        <v>45.221917808219175</v>
      </c>
      <c r="AH865" s="7" t="str">
        <f t="shared" ca="1" si="197"/>
        <v>&gt;45&lt; 55</v>
      </c>
      <c r="AI865" s="9">
        <v>11843740</v>
      </c>
      <c r="AJ865" s="10" t="s">
        <v>91</v>
      </c>
      <c r="AK865" s="9" t="s">
        <v>2757</v>
      </c>
      <c r="AL865" s="5">
        <v>43391</v>
      </c>
      <c r="AM865" s="3" t="s">
        <v>93</v>
      </c>
      <c r="AN865" s="3" t="s">
        <v>65</v>
      </c>
      <c r="AO865">
        <v>3</v>
      </c>
      <c r="AQ865">
        <v>3</v>
      </c>
      <c r="AR865" s="11">
        <v>3</v>
      </c>
      <c r="AS865" s="12">
        <f t="shared" si="198"/>
        <v>45711.75</v>
      </c>
      <c r="AT865" s="11" t="s">
        <v>135</v>
      </c>
      <c r="AU865" s="9">
        <v>3.3069999999999999</v>
      </c>
      <c r="AV865" s="14" t="s">
        <v>348</v>
      </c>
      <c r="AW865" s="15" t="s">
        <v>349</v>
      </c>
      <c r="AX865" s="16" t="s">
        <v>2758</v>
      </c>
      <c r="AY865" s="14">
        <v>89</v>
      </c>
      <c r="AZ865" s="11" t="s">
        <v>352</v>
      </c>
      <c r="BA865" s="17" t="str">
        <f t="shared" si="199"/>
        <v>12406000013313763289</v>
      </c>
      <c r="BB865" s="26">
        <f t="shared" si="202"/>
        <v>20</v>
      </c>
      <c r="BC865" s="19" t="s">
        <v>2759</v>
      </c>
      <c r="BD865" s="20" t="s">
        <v>233</v>
      </c>
      <c r="BF865" s="5"/>
      <c r="BG865" s="27">
        <v>50733896</v>
      </c>
      <c r="BH865" s="27">
        <v>98710134</v>
      </c>
      <c r="BI865" s="27"/>
      <c r="BJ865" t="s">
        <v>477</v>
      </c>
      <c r="BK865" s="11" t="str">
        <f t="shared" si="203"/>
        <v>A-</v>
      </c>
      <c r="BL865" s="11" t="s">
        <v>245</v>
      </c>
    </row>
    <row r="866" spans="1:64" x14ac:dyDescent="0.25">
      <c r="A866" s="3" t="s">
        <v>74</v>
      </c>
      <c r="B866" s="4">
        <v>867</v>
      </c>
      <c r="C866" s="3" t="s">
        <v>87</v>
      </c>
      <c r="D866" s="3" t="s">
        <v>7926</v>
      </c>
      <c r="E866" s="3" t="s">
        <v>7896</v>
      </c>
      <c r="F866" s="3"/>
      <c r="G866" s="3"/>
      <c r="H866" s="74"/>
      <c r="I866" s="3" t="s">
        <v>515</v>
      </c>
      <c r="J866" s="3" t="s">
        <v>228</v>
      </c>
      <c r="K866" s="3" t="s">
        <v>123</v>
      </c>
      <c r="L866" s="3" t="s">
        <v>77</v>
      </c>
      <c r="M866" s="3" t="s">
        <v>158</v>
      </c>
      <c r="N866" s="5">
        <v>44616</v>
      </c>
      <c r="P866" s="3">
        <f t="shared" ca="1" si="200"/>
        <v>-47</v>
      </c>
      <c r="Q866" s="5">
        <v>45540</v>
      </c>
      <c r="R866" s="3" t="s">
        <v>124</v>
      </c>
      <c r="S866" s="3"/>
      <c r="T866" s="6" t="s">
        <v>131</v>
      </c>
      <c r="U866" s="3" t="str">
        <f t="shared" si="191"/>
        <v>Contractuel</v>
      </c>
      <c r="V866" s="5">
        <v>45444</v>
      </c>
      <c r="W866" s="5">
        <v>45535</v>
      </c>
      <c r="X866" s="5"/>
      <c r="Y866" s="5"/>
      <c r="Z866" s="5">
        <v>44616</v>
      </c>
      <c r="AA866" s="3">
        <f t="shared" si="192"/>
        <v>2</v>
      </c>
      <c r="AB866" s="3">
        <f t="shared" si="193"/>
        <v>2022</v>
      </c>
      <c r="AC866" s="3">
        <f t="shared" si="194"/>
        <v>2026</v>
      </c>
      <c r="AD866" s="7">
        <f t="shared" ca="1" si="195"/>
        <v>2.6472222222222221</v>
      </c>
      <c r="AE866" s="7" t="str">
        <f t="shared" ca="1" si="201"/>
        <v>&lt; 3</v>
      </c>
      <c r="AF866" s="5">
        <v>37209</v>
      </c>
      <c r="AG866" s="8">
        <f t="shared" ca="1" si="196"/>
        <v>22.93972602739726</v>
      </c>
      <c r="AH866" s="7" t="str">
        <f t="shared" ca="1" si="197"/>
        <v>&lt; 25</v>
      </c>
      <c r="AI866" s="9">
        <v>17444008</v>
      </c>
      <c r="AJ866" s="10" t="s">
        <v>70</v>
      </c>
      <c r="AK866" s="9">
        <v>14367086</v>
      </c>
      <c r="AL866" s="5">
        <v>43999</v>
      </c>
      <c r="AM866" s="3" t="s">
        <v>93</v>
      </c>
      <c r="AN866" s="3" t="s">
        <v>94</v>
      </c>
      <c r="AQ866">
        <v>3</v>
      </c>
      <c r="AR866" s="11">
        <v>3</v>
      </c>
      <c r="AS866" s="12">
        <f t="shared" si="198"/>
        <v>45711.75</v>
      </c>
      <c r="AT866" s="11" t="s">
        <v>135</v>
      </c>
      <c r="AU866" s="9">
        <v>3.3069999999999999</v>
      </c>
      <c r="AV866" s="14" t="s">
        <v>195</v>
      </c>
      <c r="AW866" s="15" t="s">
        <v>169</v>
      </c>
      <c r="AX866" s="16" t="s">
        <v>2760</v>
      </c>
      <c r="AY866" s="14" t="s">
        <v>980</v>
      </c>
      <c r="AZ866" s="11" t="s">
        <v>171</v>
      </c>
      <c r="BA866" s="17" t="str">
        <f t="shared" si="199"/>
        <v>17001000000311277941</v>
      </c>
      <c r="BB866" s="26">
        <f t="shared" si="202"/>
        <v>20</v>
      </c>
      <c r="BC866" s="19" t="s">
        <v>2698</v>
      </c>
      <c r="BD866" s="20" t="s">
        <v>277</v>
      </c>
      <c r="BF866" s="5"/>
      <c r="BG866" s="27">
        <v>22646823</v>
      </c>
      <c r="BH866" s="27">
        <v>56630156</v>
      </c>
      <c r="BI866" s="27"/>
      <c r="BJ866" t="s">
        <v>2761</v>
      </c>
      <c r="BK866" s="11" t="str">
        <f t="shared" si="203"/>
        <v>B-</v>
      </c>
      <c r="BL866" s="11" t="s">
        <v>235</v>
      </c>
    </row>
    <row r="867" spans="1:64" x14ac:dyDescent="0.25">
      <c r="A867" s="3" t="s">
        <v>74</v>
      </c>
      <c r="B867" s="4">
        <v>868</v>
      </c>
      <c r="C867" s="3" t="s">
        <v>140</v>
      </c>
      <c r="D867" s="3" t="s">
        <v>7624</v>
      </c>
      <c r="E867" s="3" t="s">
        <v>7335</v>
      </c>
      <c r="F867" s="3"/>
      <c r="G867" s="3"/>
      <c r="H867" s="74"/>
      <c r="I867" s="3"/>
      <c r="J867" s="3" t="s">
        <v>228</v>
      </c>
      <c r="K867" s="3" t="s">
        <v>123</v>
      </c>
      <c r="L867" s="3" t="s">
        <v>77</v>
      </c>
      <c r="M867" s="3" t="s">
        <v>158</v>
      </c>
      <c r="N867" s="5">
        <v>44616</v>
      </c>
      <c r="P867" s="3">
        <f t="shared" ca="1" si="200"/>
        <v>-809</v>
      </c>
      <c r="Q867" s="5">
        <v>44736</v>
      </c>
      <c r="R867" s="3" t="s">
        <v>133</v>
      </c>
      <c r="S867" s="3"/>
      <c r="T867" s="6" t="s">
        <v>131</v>
      </c>
      <c r="U867" s="3" t="str">
        <f t="shared" si="191"/>
        <v>Contractuel</v>
      </c>
      <c r="V867" s="5">
        <v>44713</v>
      </c>
      <c r="W867" s="5">
        <v>44773</v>
      </c>
      <c r="X867" s="5"/>
      <c r="Y867" s="5"/>
      <c r="Z867" s="5">
        <v>44616</v>
      </c>
      <c r="AA867" s="3">
        <f t="shared" si="192"/>
        <v>2</v>
      </c>
      <c r="AB867" s="3">
        <f t="shared" si="193"/>
        <v>2022</v>
      </c>
      <c r="AC867" s="3">
        <f t="shared" si="194"/>
        <v>2026</v>
      </c>
      <c r="AD867" s="7">
        <f t="shared" ca="1" si="195"/>
        <v>2.6472222222222221</v>
      </c>
      <c r="AE867" s="7" t="str">
        <f t="shared" ca="1" si="201"/>
        <v>&lt; 3</v>
      </c>
      <c r="AF867" s="5">
        <v>32423</v>
      </c>
      <c r="AG867" s="8">
        <f t="shared" ca="1" si="196"/>
        <v>36.052054794520551</v>
      </c>
      <c r="AH867" s="7" t="str">
        <f t="shared" ca="1" si="197"/>
        <v>&gt;35&lt; 45</v>
      </c>
      <c r="AI867" s="9">
        <v>17216562</v>
      </c>
      <c r="AJ867" s="10" t="s">
        <v>70</v>
      </c>
      <c r="AK867" s="9" t="s">
        <v>1409</v>
      </c>
      <c r="AL867" s="5">
        <v>41877</v>
      </c>
      <c r="AM867" s="3" t="s">
        <v>93</v>
      </c>
      <c r="AN867" s="3" t="s">
        <v>65</v>
      </c>
      <c r="AO867">
        <v>1</v>
      </c>
      <c r="AQ867" s="11">
        <v>3</v>
      </c>
      <c r="AR867" s="11">
        <v>1</v>
      </c>
      <c r="AS867" s="12">
        <f t="shared" si="198"/>
        <v>44981.25</v>
      </c>
      <c r="AT867" s="11" t="s">
        <v>135</v>
      </c>
      <c r="AU867" s="9">
        <v>3.1930000000000001</v>
      </c>
      <c r="AV867" s="14" t="s">
        <v>195</v>
      </c>
      <c r="AW867" s="15" t="s">
        <v>169</v>
      </c>
      <c r="AX867" s="16" t="s">
        <v>1410</v>
      </c>
      <c r="AY867" s="14" t="s">
        <v>926</v>
      </c>
      <c r="AZ867" s="11" t="s">
        <v>171</v>
      </c>
      <c r="BA867" s="17" t="str">
        <f t="shared" si="199"/>
        <v>17001000000290159683</v>
      </c>
      <c r="BB867" s="26">
        <f t="shared" si="202"/>
        <v>20</v>
      </c>
      <c r="BC867" s="19" t="s">
        <v>1411</v>
      </c>
      <c r="BD867" s="20" t="s">
        <v>300</v>
      </c>
      <c r="BF867" s="5"/>
      <c r="BG867" s="27">
        <v>22237293</v>
      </c>
      <c r="BH867" s="27">
        <v>22806547</v>
      </c>
      <c r="BI867" s="27"/>
      <c r="BJ867" t="s">
        <v>300</v>
      </c>
      <c r="BK867" s="11" t="str">
        <f t="shared" si="203"/>
        <v>B-</v>
      </c>
      <c r="BL867" s="11"/>
    </row>
    <row r="868" spans="1:64" x14ac:dyDescent="0.25">
      <c r="A868" s="3" t="s">
        <v>74</v>
      </c>
      <c r="B868" s="4">
        <v>869</v>
      </c>
      <c r="C868" s="3" t="s">
        <v>87</v>
      </c>
      <c r="D868" s="3" t="s">
        <v>7927</v>
      </c>
      <c r="E868" s="3" t="s">
        <v>7928</v>
      </c>
      <c r="F868" s="3"/>
      <c r="G868" s="3"/>
      <c r="H868" s="74"/>
      <c r="I868" s="3" t="s">
        <v>156</v>
      </c>
      <c r="J868" s="3" t="s">
        <v>157</v>
      </c>
      <c r="K868" s="3" t="s">
        <v>123</v>
      </c>
      <c r="L868" s="3" t="s">
        <v>77</v>
      </c>
      <c r="M868" s="3" t="s">
        <v>158</v>
      </c>
      <c r="N868" s="5">
        <v>44617</v>
      </c>
      <c r="P868" s="3">
        <f t="shared" ca="1" si="200"/>
        <v>-597</v>
      </c>
      <c r="Q868" s="5">
        <v>44974</v>
      </c>
      <c r="R868" s="3" t="s">
        <v>124</v>
      </c>
      <c r="S868" s="3"/>
      <c r="T868" s="6" t="s">
        <v>131</v>
      </c>
      <c r="U868" s="3" t="str">
        <f t="shared" si="191"/>
        <v>Contractuel</v>
      </c>
      <c r="V868" s="5">
        <v>44927</v>
      </c>
      <c r="W868" s="5">
        <v>44985</v>
      </c>
      <c r="X868" s="5"/>
      <c r="Y868" s="5"/>
      <c r="Z868" s="5">
        <v>44617</v>
      </c>
      <c r="AA868" s="3">
        <f t="shared" si="192"/>
        <v>2</v>
      </c>
      <c r="AB868" s="3">
        <f t="shared" si="193"/>
        <v>2022</v>
      </c>
      <c r="AC868" s="3">
        <f t="shared" si="194"/>
        <v>2026</v>
      </c>
      <c r="AD868" s="7">
        <f t="shared" ca="1" si="195"/>
        <v>2.6444444444444444</v>
      </c>
      <c r="AE868" s="7" t="str">
        <f t="shared" ca="1" si="201"/>
        <v>&lt; 3</v>
      </c>
      <c r="AF868" s="5">
        <v>35429</v>
      </c>
      <c r="AG868" s="8">
        <f t="shared" ca="1" si="196"/>
        <v>27.816438356164383</v>
      </c>
      <c r="AH868" s="7" t="str">
        <f t="shared" ca="1" si="197"/>
        <v>&gt;25&lt; 35</v>
      </c>
      <c r="AI868" s="9">
        <v>17462561</v>
      </c>
      <c r="AJ868" s="10" t="s">
        <v>79</v>
      </c>
      <c r="AK868" s="9" t="s">
        <v>2762</v>
      </c>
      <c r="AL868" s="5">
        <v>41881</v>
      </c>
      <c r="AM868" s="3" t="s">
        <v>93</v>
      </c>
      <c r="AN868" s="3" t="s">
        <v>94</v>
      </c>
      <c r="AQ868" s="11">
        <v>3</v>
      </c>
      <c r="AR868" s="11">
        <v>1</v>
      </c>
      <c r="AS868" s="12">
        <f t="shared" si="198"/>
        <v>44982.25</v>
      </c>
      <c r="AT868" s="11" t="s">
        <v>135</v>
      </c>
      <c r="AU868" s="9">
        <v>3.3069999999999999</v>
      </c>
      <c r="AV868" s="14" t="s">
        <v>126</v>
      </c>
      <c r="AW868" s="15" t="s">
        <v>275</v>
      </c>
      <c r="AX868" s="16" t="s">
        <v>2763</v>
      </c>
      <c r="AY868" s="14" t="s">
        <v>612</v>
      </c>
      <c r="AZ868" s="11" t="s">
        <v>145</v>
      </c>
      <c r="BA868" s="17" t="str">
        <f t="shared" si="199"/>
        <v>07080013810554155456</v>
      </c>
      <c r="BB868" s="26">
        <f t="shared" si="202"/>
        <v>20</v>
      </c>
      <c r="BC868" s="19" t="s">
        <v>2764</v>
      </c>
      <c r="BD868" s="20" t="s">
        <v>2765</v>
      </c>
      <c r="BF868" s="5"/>
      <c r="BG868" s="27">
        <v>51922394</v>
      </c>
      <c r="BH868" s="27">
        <v>23217793</v>
      </c>
      <c r="BI868" s="27"/>
      <c r="BJ868" t="s">
        <v>263</v>
      </c>
      <c r="BK868" s="11" t="str">
        <f t="shared" si="203"/>
        <v>A-</v>
      </c>
      <c r="BL868" s="11"/>
    </row>
    <row r="869" spans="1:64" x14ac:dyDescent="0.25">
      <c r="A869" s="3" t="s">
        <v>74</v>
      </c>
      <c r="B869" s="4">
        <v>870</v>
      </c>
      <c r="C869" s="3" t="s">
        <v>57</v>
      </c>
      <c r="D869" s="3" t="s">
        <v>7433</v>
      </c>
      <c r="E869" s="3" t="s">
        <v>7929</v>
      </c>
      <c r="F869" s="3"/>
      <c r="G869" s="3"/>
      <c r="H869" s="74"/>
      <c r="I869" s="3"/>
      <c r="J869" s="3" t="s">
        <v>157</v>
      </c>
      <c r="K869" s="3" t="s">
        <v>123</v>
      </c>
      <c r="L869" s="3" t="s">
        <v>77</v>
      </c>
      <c r="M869" s="3" t="s">
        <v>132</v>
      </c>
      <c r="N869" s="5">
        <v>44620</v>
      </c>
      <c r="P869" s="3">
        <f t="shared" ca="1" si="200"/>
        <v>-748</v>
      </c>
      <c r="Q869" s="5">
        <v>44833</v>
      </c>
      <c r="R869" s="3" t="s">
        <v>264</v>
      </c>
      <c r="S869" s="3"/>
      <c r="T869" s="6" t="s">
        <v>131</v>
      </c>
      <c r="U869" s="3" t="str">
        <f t="shared" si="191"/>
        <v>Contractuel</v>
      </c>
      <c r="V869" s="5">
        <v>44774</v>
      </c>
      <c r="W869" s="5">
        <v>44834</v>
      </c>
      <c r="X869" s="5"/>
      <c r="Y869" s="5"/>
      <c r="Z869" s="5">
        <v>44620</v>
      </c>
      <c r="AA869" s="3">
        <f t="shared" si="192"/>
        <v>2</v>
      </c>
      <c r="AB869" s="3">
        <f t="shared" si="193"/>
        <v>2022</v>
      </c>
      <c r="AC869" s="3">
        <f t="shared" si="194"/>
        <v>2026</v>
      </c>
      <c r="AD869" s="7">
        <f t="shared" ca="1" si="195"/>
        <v>2.6305555555555555</v>
      </c>
      <c r="AE869" s="7" t="str">
        <f t="shared" ca="1" si="201"/>
        <v>&lt; 3</v>
      </c>
      <c r="AF869" s="5">
        <v>37863</v>
      </c>
      <c r="AG869" s="8">
        <f t="shared" ca="1" si="196"/>
        <v>21.147945205479452</v>
      </c>
      <c r="AH869" s="7" t="str">
        <f t="shared" ca="1" si="197"/>
        <v>&lt; 25</v>
      </c>
      <c r="AI869" s="9"/>
      <c r="AJ869" s="10"/>
      <c r="AK869" s="9" t="s">
        <v>2766</v>
      </c>
      <c r="AL869" s="5">
        <v>44292</v>
      </c>
      <c r="AM869" s="3" t="s">
        <v>64</v>
      </c>
      <c r="AN869" s="3" t="s">
        <v>94</v>
      </c>
      <c r="AQ869" s="11">
        <v>3</v>
      </c>
      <c r="AR869" s="11">
        <v>1</v>
      </c>
      <c r="AS869" s="12">
        <f t="shared" si="198"/>
        <v>44985.25</v>
      </c>
      <c r="AT869" s="11" t="s">
        <v>135</v>
      </c>
      <c r="AU869" s="9">
        <v>3.3069999999999999</v>
      </c>
      <c r="AV869" s="14" t="s">
        <v>195</v>
      </c>
      <c r="AW869" s="15" t="s">
        <v>169</v>
      </c>
      <c r="AX869" s="16" t="s">
        <v>2767</v>
      </c>
      <c r="AY869" s="14" t="s">
        <v>102</v>
      </c>
      <c r="AZ869" s="11" t="s">
        <v>171</v>
      </c>
      <c r="BA869" s="17" t="str">
        <f t="shared" si="199"/>
        <v>17001000000311903106</v>
      </c>
      <c r="BB869" s="26">
        <f t="shared" si="202"/>
        <v>20</v>
      </c>
      <c r="BC869" s="19" t="s">
        <v>2768</v>
      </c>
      <c r="BD869" s="20" t="s">
        <v>277</v>
      </c>
      <c r="BF869" s="5"/>
      <c r="BG869" s="27">
        <v>92603571</v>
      </c>
      <c r="BH869" s="27">
        <v>50883509</v>
      </c>
      <c r="BI869" s="27"/>
      <c r="BJ869" t="s">
        <v>347</v>
      </c>
      <c r="BK869" s="11" t="str">
        <f t="shared" si="203"/>
        <v>A-</v>
      </c>
      <c r="BL869" s="11"/>
    </row>
    <row r="870" spans="1:64" x14ac:dyDescent="0.25">
      <c r="A870" s="3" t="s">
        <v>74</v>
      </c>
      <c r="B870" s="4">
        <v>871</v>
      </c>
      <c r="C870" s="3" t="s">
        <v>140</v>
      </c>
      <c r="D870" s="3" t="s">
        <v>7297</v>
      </c>
      <c r="E870" s="3" t="s">
        <v>7306</v>
      </c>
      <c r="F870" s="3"/>
      <c r="G870" s="3"/>
      <c r="H870" s="74"/>
      <c r="I870" s="3"/>
      <c r="J870" s="3" t="s">
        <v>228</v>
      </c>
      <c r="K870" s="3" t="s">
        <v>123</v>
      </c>
      <c r="L870" s="3" t="s">
        <v>77</v>
      </c>
      <c r="M870" s="3" t="s">
        <v>158</v>
      </c>
      <c r="N870" s="5">
        <v>44621</v>
      </c>
      <c r="P870" s="3">
        <f t="shared" ca="1" si="200"/>
        <v>-931</v>
      </c>
      <c r="Q870" s="5">
        <v>44635</v>
      </c>
      <c r="R870" s="3" t="s">
        <v>2769</v>
      </c>
      <c r="S870" s="3"/>
      <c r="T870" s="6" t="s">
        <v>131</v>
      </c>
      <c r="U870" s="3" t="str">
        <f t="shared" si="191"/>
        <v>Contractuel</v>
      </c>
      <c r="V870" s="5">
        <v>44621</v>
      </c>
      <c r="W870" s="5">
        <v>44651</v>
      </c>
      <c r="X870" s="5"/>
      <c r="Y870" s="5"/>
      <c r="Z870" s="5">
        <v>44621</v>
      </c>
      <c r="AA870" s="3">
        <f t="shared" si="192"/>
        <v>3</v>
      </c>
      <c r="AB870" s="3">
        <f t="shared" si="193"/>
        <v>2022</v>
      </c>
      <c r="AC870" s="3">
        <f t="shared" si="194"/>
        <v>2026</v>
      </c>
      <c r="AD870" s="7">
        <f t="shared" ca="1" si="195"/>
        <v>2.6277777777777778</v>
      </c>
      <c r="AE870" s="7" t="str">
        <f t="shared" ca="1" si="201"/>
        <v>&lt; 3</v>
      </c>
      <c r="AF870" s="5">
        <v>27371</v>
      </c>
      <c r="AG870" s="8">
        <f t="shared" ca="1" si="196"/>
        <v>49.893150684931506</v>
      </c>
      <c r="AH870" s="7" t="str">
        <f t="shared" ca="1" si="197"/>
        <v>&gt;45&lt; 55</v>
      </c>
      <c r="AI870" s="9">
        <v>11615462</v>
      </c>
      <c r="AJ870" s="10" t="s">
        <v>70</v>
      </c>
      <c r="AK870" s="9" t="s">
        <v>2770</v>
      </c>
      <c r="AL870" s="5">
        <v>43001</v>
      </c>
      <c r="AM870" s="3" t="s">
        <v>93</v>
      </c>
      <c r="AN870" s="3" t="s">
        <v>65</v>
      </c>
      <c r="AO870">
        <v>2</v>
      </c>
      <c r="AQ870" s="11">
        <v>3</v>
      </c>
      <c r="AR870" s="11">
        <v>1</v>
      </c>
      <c r="AS870" s="12">
        <f t="shared" si="198"/>
        <v>44986.25</v>
      </c>
      <c r="AT870" s="11" t="s">
        <v>135</v>
      </c>
      <c r="AU870" s="9">
        <v>3.1930000000000001</v>
      </c>
      <c r="AV870" s="14" t="s">
        <v>126</v>
      </c>
      <c r="AW870" s="15" t="s">
        <v>1713</v>
      </c>
      <c r="AX870" s="16" t="s">
        <v>2771</v>
      </c>
      <c r="AY870" s="14" t="s">
        <v>108</v>
      </c>
      <c r="AZ870" s="11" t="s">
        <v>145</v>
      </c>
      <c r="BA870" s="17" t="str">
        <f t="shared" si="199"/>
        <v>07026009310557746238</v>
      </c>
      <c r="BB870" s="26">
        <f t="shared" si="202"/>
        <v>20</v>
      </c>
      <c r="BC870" s="19" t="s">
        <v>2772</v>
      </c>
      <c r="BD870" s="20" t="s">
        <v>277</v>
      </c>
      <c r="BF870" s="5"/>
      <c r="BG870" s="27">
        <v>20591550</v>
      </c>
      <c r="BH870" s="27">
        <v>23486375</v>
      </c>
      <c r="BI870" s="27"/>
      <c r="BJ870" t="s">
        <v>642</v>
      </c>
      <c r="BK870" s="11" t="str">
        <f t="shared" si="203"/>
        <v>B-</v>
      </c>
      <c r="BL870" s="11"/>
    </row>
    <row r="871" spans="1:64" x14ac:dyDescent="0.25">
      <c r="A871" s="3" t="s">
        <v>74</v>
      </c>
      <c r="B871" s="4">
        <v>872</v>
      </c>
      <c r="C871" s="3" t="s">
        <v>87</v>
      </c>
      <c r="D871" s="3" t="s">
        <v>7411</v>
      </c>
      <c r="E871" s="3" t="s">
        <v>7258</v>
      </c>
      <c r="F871" s="3"/>
      <c r="G871" s="3"/>
      <c r="H871" s="74"/>
      <c r="I871" s="3"/>
      <c r="J871" s="3" t="s">
        <v>228</v>
      </c>
      <c r="K871" s="3" t="s">
        <v>123</v>
      </c>
      <c r="L871" s="3" t="s">
        <v>77</v>
      </c>
      <c r="M871" s="3" t="s">
        <v>158</v>
      </c>
      <c r="N871" s="5">
        <v>44621</v>
      </c>
      <c r="P871" s="3">
        <f t="shared" ca="1" si="200"/>
        <v>-901</v>
      </c>
      <c r="Q871" s="5">
        <v>44652</v>
      </c>
      <c r="R871" s="3" t="s">
        <v>133</v>
      </c>
      <c r="S871" s="3"/>
      <c r="T871" s="6" t="s">
        <v>131</v>
      </c>
      <c r="U871" s="3" t="str">
        <f t="shared" si="191"/>
        <v>Contractuel</v>
      </c>
      <c r="V871" s="5">
        <v>44652</v>
      </c>
      <c r="W871" s="5">
        <v>44681</v>
      </c>
      <c r="X871" s="5"/>
      <c r="Y871" s="5"/>
      <c r="Z871" s="5">
        <v>44621</v>
      </c>
      <c r="AA871" s="3">
        <f t="shared" si="192"/>
        <v>3</v>
      </c>
      <c r="AB871" s="3">
        <f t="shared" si="193"/>
        <v>2022</v>
      </c>
      <c r="AC871" s="3">
        <f t="shared" si="194"/>
        <v>2026</v>
      </c>
      <c r="AD871" s="7">
        <f t="shared" ca="1" si="195"/>
        <v>2.6277777777777778</v>
      </c>
      <c r="AE871" s="7" t="str">
        <f t="shared" ca="1" si="201"/>
        <v>&lt; 3</v>
      </c>
      <c r="AF871" s="5">
        <v>26729</v>
      </c>
      <c r="AG871" s="8">
        <f t="shared" ca="1" si="196"/>
        <v>51.652054794520545</v>
      </c>
      <c r="AH871" s="7" t="str">
        <f t="shared" ca="1" si="197"/>
        <v>&gt;45&lt; 55</v>
      </c>
      <c r="AI871" s="9">
        <v>11506430</v>
      </c>
      <c r="AJ871" s="10" t="s">
        <v>70</v>
      </c>
      <c r="AK871" s="9" t="s">
        <v>2773</v>
      </c>
      <c r="AL871" s="5">
        <v>36686</v>
      </c>
      <c r="AM871" s="3" t="s">
        <v>93</v>
      </c>
      <c r="AN871" s="3" t="s">
        <v>94</v>
      </c>
      <c r="AQ871" s="11">
        <v>3</v>
      </c>
      <c r="AR871" s="11">
        <v>1</v>
      </c>
      <c r="AS871" s="12">
        <f t="shared" si="198"/>
        <v>44986.25</v>
      </c>
      <c r="AT871" s="11" t="s">
        <v>135</v>
      </c>
      <c r="AU871" s="9">
        <v>3.1930000000000001</v>
      </c>
      <c r="AV871" s="14" t="s">
        <v>67</v>
      </c>
      <c r="AW871" s="15" t="s">
        <v>434</v>
      </c>
      <c r="AX871" s="16" t="s">
        <v>2774</v>
      </c>
      <c r="AY871" s="14" t="s">
        <v>1056</v>
      </c>
      <c r="AZ871" s="11" t="s">
        <v>71</v>
      </c>
      <c r="BA871" s="17" t="str">
        <f t="shared" si="199"/>
        <v>08103000722010948274</v>
      </c>
      <c r="BB871" s="26">
        <f t="shared" si="202"/>
        <v>20</v>
      </c>
      <c r="BC871" s="19" t="s">
        <v>2775</v>
      </c>
      <c r="BD871" s="20" t="s">
        <v>277</v>
      </c>
      <c r="BF871" s="5"/>
      <c r="BG871" s="27">
        <v>23231394</v>
      </c>
      <c r="BH871" s="27">
        <v>54510557</v>
      </c>
      <c r="BI871" s="27"/>
      <c r="BJ871" t="s">
        <v>642</v>
      </c>
      <c r="BK871" s="11" t="str">
        <f t="shared" si="203"/>
        <v>B-</v>
      </c>
      <c r="BL871" s="11"/>
    </row>
    <row r="872" spans="1:64" x14ac:dyDescent="0.25">
      <c r="A872" s="3" t="s">
        <v>74</v>
      </c>
      <c r="B872" s="4">
        <v>873</v>
      </c>
      <c r="C872" s="3" t="s">
        <v>140</v>
      </c>
      <c r="D872" s="3" t="s">
        <v>7930</v>
      </c>
      <c r="E872" s="3" t="s">
        <v>7398</v>
      </c>
      <c r="F872" s="3"/>
      <c r="G872" s="3"/>
      <c r="H872" s="74"/>
      <c r="I872" s="3"/>
      <c r="J872" s="3" t="s">
        <v>228</v>
      </c>
      <c r="K872" s="3" t="s">
        <v>123</v>
      </c>
      <c r="L872" s="3" t="s">
        <v>77</v>
      </c>
      <c r="M872" s="3" t="s">
        <v>158</v>
      </c>
      <c r="N872" s="5">
        <v>44621</v>
      </c>
      <c r="P872" s="3">
        <f t="shared" ca="1" si="200"/>
        <v>-840</v>
      </c>
      <c r="Q872" s="5">
        <v>44736</v>
      </c>
      <c r="R872" s="3" t="s">
        <v>133</v>
      </c>
      <c r="S872" s="3"/>
      <c r="T872" s="6" t="s">
        <v>131</v>
      </c>
      <c r="U872" s="3" t="str">
        <f t="shared" si="191"/>
        <v>Contractuel</v>
      </c>
      <c r="V872" s="5">
        <v>44682</v>
      </c>
      <c r="W872" s="5">
        <v>44742</v>
      </c>
      <c r="X872" s="5"/>
      <c r="Y872" s="5"/>
      <c r="Z872" s="5">
        <v>44621</v>
      </c>
      <c r="AA872" s="3">
        <f t="shared" si="192"/>
        <v>3</v>
      </c>
      <c r="AB872" s="3">
        <f t="shared" si="193"/>
        <v>2022</v>
      </c>
      <c r="AC872" s="3">
        <f t="shared" si="194"/>
        <v>2026</v>
      </c>
      <c r="AD872" s="7">
        <f t="shared" ca="1" si="195"/>
        <v>2.6277777777777778</v>
      </c>
      <c r="AE872" s="7" t="str">
        <f t="shared" ca="1" si="201"/>
        <v>&lt; 3</v>
      </c>
      <c r="AF872" s="5">
        <v>29122</v>
      </c>
      <c r="AG872" s="8">
        <f t="shared" ca="1" si="196"/>
        <v>45.095890410958901</v>
      </c>
      <c r="AH872" s="7" t="str">
        <f t="shared" ca="1" si="197"/>
        <v>&gt;45&lt; 55</v>
      </c>
      <c r="AI872" s="9">
        <v>16427277</v>
      </c>
      <c r="AJ872" s="10" t="s">
        <v>70</v>
      </c>
      <c r="AK872" s="9" t="s">
        <v>2776</v>
      </c>
      <c r="AL872" s="5">
        <v>41613</v>
      </c>
      <c r="AM872" s="3" t="s">
        <v>93</v>
      </c>
      <c r="AN872" s="3" t="s">
        <v>65</v>
      </c>
      <c r="AO872">
        <v>2</v>
      </c>
      <c r="AQ872" s="11">
        <v>3</v>
      </c>
      <c r="AR872" s="11">
        <v>1</v>
      </c>
      <c r="AS872" s="12">
        <f t="shared" si="198"/>
        <v>44986.25</v>
      </c>
      <c r="AT872" s="11" t="s">
        <v>135</v>
      </c>
      <c r="AU872" s="9">
        <v>3.1930000000000001</v>
      </c>
      <c r="AV872" s="14" t="s">
        <v>348</v>
      </c>
      <c r="AW872" s="15" t="s">
        <v>349</v>
      </c>
      <c r="AX872" s="16" t="s">
        <v>2777</v>
      </c>
      <c r="AY872" s="14" t="s">
        <v>1048</v>
      </c>
      <c r="AZ872" s="11" t="s">
        <v>352</v>
      </c>
      <c r="BA872" s="17" t="str">
        <f t="shared" si="199"/>
        <v>12406000000240242678</v>
      </c>
      <c r="BB872" s="26">
        <f t="shared" si="202"/>
        <v>20</v>
      </c>
      <c r="BC872" s="19" t="s">
        <v>2778</v>
      </c>
      <c r="BD872" s="20" t="s">
        <v>100</v>
      </c>
      <c r="BF872" s="5"/>
      <c r="BG872" s="27">
        <v>58850894</v>
      </c>
      <c r="BH872" s="27">
        <v>22720936</v>
      </c>
      <c r="BI872" s="27"/>
      <c r="BJ872" t="s">
        <v>199</v>
      </c>
      <c r="BK872" s="11" t="str">
        <f t="shared" si="203"/>
        <v>B-</v>
      </c>
      <c r="BL872" s="11"/>
    </row>
    <row r="873" spans="1:64" x14ac:dyDescent="0.25">
      <c r="A873" s="3" t="s">
        <v>56</v>
      </c>
      <c r="B873" s="4">
        <v>874</v>
      </c>
      <c r="C873" s="3" t="s">
        <v>140</v>
      </c>
      <c r="D873" s="3" t="s">
        <v>7349</v>
      </c>
      <c r="E873" s="3" t="s">
        <v>7285</v>
      </c>
      <c r="F873" s="3"/>
      <c r="G873" s="3"/>
      <c r="H873" s="74"/>
      <c r="I873" s="3" t="s">
        <v>561</v>
      </c>
      <c r="J873" s="3" t="s">
        <v>157</v>
      </c>
      <c r="K873" s="3" t="s">
        <v>123</v>
      </c>
      <c r="L873" s="3" t="s">
        <v>77</v>
      </c>
      <c r="M873" s="3" t="s">
        <v>158</v>
      </c>
      <c r="N873" s="5">
        <v>44621</v>
      </c>
      <c r="P873" s="3">
        <f t="shared" ca="1" si="200"/>
        <v>-47</v>
      </c>
      <c r="Q873" s="5"/>
      <c r="R873" s="3"/>
      <c r="S873" s="3"/>
      <c r="T873" s="6" t="s">
        <v>131</v>
      </c>
      <c r="U873" s="3" t="str">
        <f t="shared" si="191"/>
        <v>Contractuel</v>
      </c>
      <c r="V873" s="5">
        <v>45444</v>
      </c>
      <c r="W873" s="5">
        <v>45535</v>
      </c>
      <c r="X873" s="5"/>
      <c r="Y873" s="5"/>
      <c r="Z873" s="5">
        <v>44621</v>
      </c>
      <c r="AA873" s="3">
        <f t="shared" si="192"/>
        <v>3</v>
      </c>
      <c r="AB873" s="3">
        <f t="shared" si="193"/>
        <v>2022</v>
      </c>
      <c r="AC873" s="3">
        <f t="shared" si="194"/>
        <v>2026</v>
      </c>
      <c r="AD873" s="7">
        <f t="shared" ca="1" si="195"/>
        <v>2.6277777777777778</v>
      </c>
      <c r="AE873" s="7" t="str">
        <f t="shared" ca="1" si="201"/>
        <v>&lt; 3</v>
      </c>
      <c r="AF873" s="5">
        <v>27737</v>
      </c>
      <c r="AG873" s="8">
        <f t="shared" ca="1" si="196"/>
        <v>48.890410958904113</v>
      </c>
      <c r="AH873" s="7" t="str">
        <f t="shared" ca="1" si="197"/>
        <v>&gt;45&lt; 55</v>
      </c>
      <c r="AI873" s="9">
        <v>11515212</v>
      </c>
      <c r="AJ873" s="10" t="s">
        <v>67</v>
      </c>
      <c r="AK873" s="9" t="s">
        <v>2779</v>
      </c>
      <c r="AL873" s="5">
        <v>34314</v>
      </c>
      <c r="AM873" s="3" t="s">
        <v>93</v>
      </c>
      <c r="AN873" s="3" t="s">
        <v>65</v>
      </c>
      <c r="AO873">
        <v>5</v>
      </c>
      <c r="AQ873">
        <v>3</v>
      </c>
      <c r="AR873" s="11">
        <v>3</v>
      </c>
      <c r="AS873" s="12">
        <f t="shared" si="198"/>
        <v>45716.75</v>
      </c>
      <c r="AT873" s="11" t="s">
        <v>135</v>
      </c>
      <c r="AU873" s="9">
        <v>3.3159999999999998</v>
      </c>
      <c r="AV873" s="14" t="s">
        <v>195</v>
      </c>
      <c r="AW873" s="15" t="s">
        <v>169</v>
      </c>
      <c r="AX873" s="16" t="s">
        <v>2780</v>
      </c>
      <c r="AY873" s="14" t="s">
        <v>1081</v>
      </c>
      <c r="AZ873" s="11" t="s">
        <v>171</v>
      </c>
      <c r="BA873" s="17" t="str">
        <f t="shared" si="199"/>
        <v>17001000000312202448</v>
      </c>
      <c r="BB873" s="26">
        <f t="shared" si="202"/>
        <v>20</v>
      </c>
      <c r="BC873" s="19" t="s">
        <v>2781</v>
      </c>
      <c r="BD873" s="20" t="s">
        <v>277</v>
      </c>
      <c r="BF873" s="5"/>
      <c r="BG873" s="27">
        <v>23237728</v>
      </c>
      <c r="BH873" s="27">
        <v>23810488</v>
      </c>
      <c r="BI873" s="27"/>
      <c r="BJ873" t="s">
        <v>2343</v>
      </c>
      <c r="BK873" s="11" t="str">
        <f t="shared" si="203"/>
        <v>A-</v>
      </c>
      <c r="BL873" s="11" t="s">
        <v>235</v>
      </c>
    </row>
    <row r="874" spans="1:64" x14ac:dyDescent="0.25">
      <c r="A874" s="3" t="s">
        <v>56</v>
      </c>
      <c r="B874" s="4">
        <v>875</v>
      </c>
      <c r="C874" s="3" t="s">
        <v>87</v>
      </c>
      <c r="D874" s="3" t="s">
        <v>7853</v>
      </c>
      <c r="E874" s="3" t="s">
        <v>7833</v>
      </c>
      <c r="F874" s="3"/>
      <c r="G874" s="3"/>
      <c r="H874" s="74"/>
      <c r="I874" s="3" t="s">
        <v>487</v>
      </c>
      <c r="J874" s="3" t="s">
        <v>228</v>
      </c>
      <c r="K874" s="3" t="s">
        <v>123</v>
      </c>
      <c r="L874" s="3" t="s">
        <v>77</v>
      </c>
      <c r="M874" s="3" t="s">
        <v>158</v>
      </c>
      <c r="N874" s="5">
        <v>44621</v>
      </c>
      <c r="P874" s="3">
        <f t="shared" ca="1" si="200"/>
        <v>-47</v>
      </c>
      <c r="Q874" s="5"/>
      <c r="R874" s="3"/>
      <c r="S874" s="3"/>
      <c r="T874" s="6" t="s">
        <v>131</v>
      </c>
      <c r="U874" s="3" t="str">
        <f t="shared" si="191"/>
        <v>Contractuel</v>
      </c>
      <c r="V874" s="5">
        <v>45444</v>
      </c>
      <c r="W874" s="5">
        <v>45535</v>
      </c>
      <c r="X874" s="5"/>
      <c r="Y874" s="5"/>
      <c r="Z874" s="5">
        <v>44621</v>
      </c>
      <c r="AA874" s="3">
        <f t="shared" si="192"/>
        <v>3</v>
      </c>
      <c r="AB874" s="3">
        <f t="shared" si="193"/>
        <v>2022</v>
      </c>
      <c r="AC874" s="3">
        <f t="shared" si="194"/>
        <v>2026</v>
      </c>
      <c r="AD874" s="7">
        <f t="shared" ca="1" si="195"/>
        <v>2.6277777777777778</v>
      </c>
      <c r="AE874" s="7" t="str">
        <f t="shared" ca="1" si="201"/>
        <v>&lt; 3</v>
      </c>
      <c r="AF874" s="5">
        <v>36876</v>
      </c>
      <c r="AG874" s="8">
        <f t="shared" ca="1" si="196"/>
        <v>23.852054794520548</v>
      </c>
      <c r="AH874" s="7" t="str">
        <f t="shared" ca="1" si="197"/>
        <v>&lt; 25</v>
      </c>
      <c r="AI874" s="9">
        <v>17273022</v>
      </c>
      <c r="AJ874" s="10" t="s">
        <v>67</v>
      </c>
      <c r="AK874" s="9">
        <v>14361892</v>
      </c>
      <c r="AL874" s="5">
        <v>43355</v>
      </c>
      <c r="AM874" s="3" t="s">
        <v>93</v>
      </c>
      <c r="AN874" s="3" t="s">
        <v>94</v>
      </c>
      <c r="AQ874">
        <v>3</v>
      </c>
      <c r="AR874" s="11">
        <v>3</v>
      </c>
      <c r="AS874" s="12">
        <f t="shared" si="198"/>
        <v>45716.75</v>
      </c>
      <c r="AT874" s="11" t="s">
        <v>135</v>
      </c>
      <c r="AU874" s="9">
        <v>3.3159999999999998</v>
      </c>
      <c r="AV874" s="14" t="s">
        <v>195</v>
      </c>
      <c r="AW874" s="15" t="s">
        <v>169</v>
      </c>
      <c r="AX874" s="16" t="s">
        <v>2782</v>
      </c>
      <c r="AY874" s="14" t="s">
        <v>661</v>
      </c>
      <c r="AZ874" s="11" t="s">
        <v>171</v>
      </c>
      <c r="BA874" s="17" t="str">
        <f t="shared" si="199"/>
        <v>17001000000299013164</v>
      </c>
      <c r="BB874" s="26">
        <f t="shared" si="202"/>
        <v>20</v>
      </c>
      <c r="BC874" s="19" t="s">
        <v>2781</v>
      </c>
      <c r="BD874" s="20" t="s">
        <v>277</v>
      </c>
      <c r="BF874" s="5"/>
      <c r="BG874" s="27">
        <v>23237728</v>
      </c>
      <c r="BH874" s="27">
        <v>23810488</v>
      </c>
      <c r="BI874" s="27"/>
      <c r="BJ874" t="s">
        <v>2343</v>
      </c>
      <c r="BK874" s="11" t="str">
        <f t="shared" si="203"/>
        <v>B-</v>
      </c>
      <c r="BL874" s="11" t="s">
        <v>235</v>
      </c>
    </row>
    <row r="875" spans="1:64" x14ac:dyDescent="0.25">
      <c r="A875" s="3" t="s">
        <v>74</v>
      </c>
      <c r="B875" s="4">
        <v>876</v>
      </c>
      <c r="C875" s="3" t="s">
        <v>57</v>
      </c>
      <c r="D875" s="3" t="s">
        <v>7931</v>
      </c>
      <c r="E875" s="3" t="s">
        <v>7751</v>
      </c>
      <c r="F875" s="3"/>
      <c r="G875" s="3"/>
      <c r="H875" s="74"/>
      <c r="I875" s="3"/>
      <c r="J875" s="3" t="s">
        <v>228</v>
      </c>
      <c r="K875" s="3" t="s">
        <v>123</v>
      </c>
      <c r="L875" s="3" t="s">
        <v>77</v>
      </c>
      <c r="M875" s="3" t="s">
        <v>132</v>
      </c>
      <c r="N875" s="5">
        <v>44621</v>
      </c>
      <c r="P875" s="3">
        <f t="shared" ca="1" si="200"/>
        <v>-748</v>
      </c>
      <c r="Q875" s="5">
        <v>44805</v>
      </c>
      <c r="R875" s="3" t="s">
        <v>78</v>
      </c>
      <c r="S875" s="3"/>
      <c r="T875" s="6" t="s">
        <v>131</v>
      </c>
      <c r="U875" s="3" t="str">
        <f t="shared" si="191"/>
        <v>Contractuel</v>
      </c>
      <c r="V875" s="5">
        <v>44774</v>
      </c>
      <c r="W875" s="5">
        <v>44834</v>
      </c>
      <c r="X875" s="5"/>
      <c r="Y875" s="5"/>
      <c r="Z875" s="5">
        <v>44621</v>
      </c>
      <c r="AA875" s="3">
        <f t="shared" si="192"/>
        <v>3</v>
      </c>
      <c r="AB875" s="3">
        <f t="shared" si="193"/>
        <v>2022</v>
      </c>
      <c r="AC875" s="3">
        <f t="shared" si="194"/>
        <v>2026</v>
      </c>
      <c r="AD875" s="7">
        <f t="shared" ca="1" si="195"/>
        <v>2.6277777777777778</v>
      </c>
      <c r="AE875" s="7" t="str">
        <f t="shared" ca="1" si="201"/>
        <v>&lt; 3</v>
      </c>
      <c r="AF875" s="5">
        <v>37086</v>
      </c>
      <c r="AG875" s="8">
        <f t="shared" ca="1" si="196"/>
        <v>23.276712328767122</v>
      </c>
      <c r="AH875" s="7" t="str">
        <f t="shared" ca="1" si="197"/>
        <v>&lt; 25</v>
      </c>
      <c r="AI875" s="9">
        <v>17580206</v>
      </c>
      <c r="AJ875" s="10" t="s">
        <v>79</v>
      </c>
      <c r="AK875" s="9">
        <v>10018970</v>
      </c>
      <c r="AL875" s="5">
        <v>42847</v>
      </c>
      <c r="AM875" s="3" t="s">
        <v>64</v>
      </c>
      <c r="AN875" s="3" t="s">
        <v>94</v>
      </c>
      <c r="AQ875" s="11">
        <v>3</v>
      </c>
      <c r="AR875" s="11">
        <v>1</v>
      </c>
      <c r="AS875" s="12">
        <f t="shared" si="198"/>
        <v>44986.25</v>
      </c>
      <c r="AT875" s="11" t="s">
        <v>135</v>
      </c>
      <c r="AU875" s="9">
        <v>3.3069999999999999</v>
      </c>
      <c r="AV875" s="14" t="s">
        <v>195</v>
      </c>
      <c r="AW875" s="15" t="s">
        <v>169</v>
      </c>
      <c r="AX875" s="16" t="s">
        <v>2783</v>
      </c>
      <c r="AY875" s="14" t="s">
        <v>1229</v>
      </c>
      <c r="AZ875" s="11" t="s">
        <v>171</v>
      </c>
      <c r="BA875" s="17" t="str">
        <f t="shared" si="199"/>
        <v>17001000000311503757</v>
      </c>
      <c r="BB875" s="26">
        <f t="shared" si="202"/>
        <v>20</v>
      </c>
      <c r="BC875" s="19" t="s">
        <v>2784</v>
      </c>
      <c r="BD875" s="20" t="s">
        <v>100</v>
      </c>
      <c r="BF875" s="5"/>
      <c r="BG875" s="27">
        <v>52649275</v>
      </c>
      <c r="BH875" s="27">
        <v>50800398</v>
      </c>
      <c r="BI875" s="27"/>
      <c r="BJ875" t="s">
        <v>263</v>
      </c>
      <c r="BK875" s="11" t="str">
        <f t="shared" si="203"/>
        <v>B-</v>
      </c>
      <c r="BL875" s="11"/>
    </row>
    <row r="876" spans="1:64" x14ac:dyDescent="0.25">
      <c r="A876" s="3" t="s">
        <v>56</v>
      </c>
      <c r="B876" s="4">
        <v>877</v>
      </c>
      <c r="C876" s="3" t="s">
        <v>140</v>
      </c>
      <c r="D876" s="3" t="s">
        <v>7932</v>
      </c>
      <c r="E876" s="3" t="s">
        <v>7471</v>
      </c>
      <c r="F876" s="3"/>
      <c r="G876" s="3"/>
      <c r="H876" s="74"/>
      <c r="I876" s="43" t="s">
        <v>1837</v>
      </c>
      <c r="J876" s="43" t="s">
        <v>157</v>
      </c>
      <c r="K876" s="3" t="s">
        <v>123</v>
      </c>
      <c r="L876" s="3" t="s">
        <v>77</v>
      </c>
      <c r="M876" s="3" t="s">
        <v>158</v>
      </c>
      <c r="N876" s="5">
        <v>44621</v>
      </c>
      <c r="P876" s="3">
        <f t="shared" ca="1" si="200"/>
        <v>-47</v>
      </c>
      <c r="Q876" s="5"/>
      <c r="R876" s="3"/>
      <c r="S876" s="3"/>
      <c r="T876" s="6" t="s">
        <v>131</v>
      </c>
      <c r="U876" s="3" t="str">
        <f t="shared" si="191"/>
        <v>Contractuel</v>
      </c>
      <c r="V876" s="5">
        <v>45444</v>
      </c>
      <c r="W876" s="5">
        <v>45535</v>
      </c>
      <c r="X876" s="5"/>
      <c r="Y876" s="5"/>
      <c r="Z876" s="5">
        <v>44621</v>
      </c>
      <c r="AA876" s="3">
        <f t="shared" si="192"/>
        <v>3</v>
      </c>
      <c r="AB876" s="3">
        <f t="shared" si="193"/>
        <v>2022</v>
      </c>
      <c r="AC876" s="3">
        <f t="shared" si="194"/>
        <v>2026</v>
      </c>
      <c r="AD876" s="7">
        <f t="shared" ca="1" si="195"/>
        <v>2.6277777777777778</v>
      </c>
      <c r="AE876" s="7" t="str">
        <f t="shared" ca="1" si="201"/>
        <v>&lt; 3</v>
      </c>
      <c r="AF876" s="5">
        <v>30539</v>
      </c>
      <c r="AG876" s="8">
        <f t="shared" ca="1" si="196"/>
        <v>41.213698630136989</v>
      </c>
      <c r="AH876" s="7" t="str">
        <f t="shared" ca="1" si="197"/>
        <v>&gt;35&lt; 45</v>
      </c>
      <c r="AI876" s="9">
        <v>12660737</v>
      </c>
      <c r="AJ876" s="10" t="s">
        <v>126</v>
      </c>
      <c r="AK876" s="9" t="s">
        <v>2785</v>
      </c>
      <c r="AL876" s="5">
        <v>42391</v>
      </c>
      <c r="AM876" s="3" t="s">
        <v>93</v>
      </c>
      <c r="AN876" s="3" t="s">
        <v>65</v>
      </c>
      <c r="AO876">
        <v>4</v>
      </c>
      <c r="AQ876">
        <v>3</v>
      </c>
      <c r="AR876" s="11">
        <v>3</v>
      </c>
      <c r="AS876" s="12">
        <f t="shared" si="198"/>
        <v>45716.75</v>
      </c>
      <c r="AT876" s="11" t="s">
        <v>135</v>
      </c>
      <c r="AU876" s="9">
        <v>3.3159999999999998</v>
      </c>
      <c r="AV876" s="14" t="s">
        <v>161</v>
      </c>
      <c r="AW876" s="15" t="s">
        <v>223</v>
      </c>
      <c r="AX876" s="16" t="s">
        <v>2786</v>
      </c>
      <c r="AY876" s="14" t="s">
        <v>197</v>
      </c>
      <c r="AZ876" s="11" t="s">
        <v>164</v>
      </c>
      <c r="BA876" s="17" t="str">
        <f t="shared" si="199"/>
        <v>25166000000095809427</v>
      </c>
      <c r="BB876" s="26">
        <f t="shared" si="202"/>
        <v>20</v>
      </c>
      <c r="BC876" s="19"/>
      <c r="BD876" s="20"/>
      <c r="BF876" s="5"/>
      <c r="BG876" s="27">
        <v>96103320</v>
      </c>
      <c r="BH876" s="27">
        <v>96103667</v>
      </c>
      <c r="BI876" s="27"/>
      <c r="BJ876" t="s">
        <v>2045</v>
      </c>
      <c r="BK876" s="11" t="str">
        <f t="shared" si="203"/>
        <v>A-</v>
      </c>
      <c r="BL876" s="11" t="s">
        <v>200</v>
      </c>
    </row>
    <row r="877" spans="1:64" x14ac:dyDescent="0.25">
      <c r="A877" s="3" t="s">
        <v>56</v>
      </c>
      <c r="B877" s="4">
        <v>878</v>
      </c>
      <c r="C877" s="3" t="s">
        <v>140</v>
      </c>
      <c r="D877" s="3" t="s">
        <v>7436</v>
      </c>
      <c r="E877" s="3" t="s">
        <v>7281</v>
      </c>
      <c r="F877" s="3"/>
      <c r="G877" s="3"/>
      <c r="H877" s="74"/>
      <c r="I877" s="43" t="s">
        <v>425</v>
      </c>
      <c r="J877" s="3" t="s">
        <v>157</v>
      </c>
      <c r="K877" s="3" t="s">
        <v>76</v>
      </c>
      <c r="L877" s="3" t="s">
        <v>77</v>
      </c>
      <c r="M877" s="3" t="s">
        <v>158</v>
      </c>
      <c r="N877" s="5">
        <v>44629</v>
      </c>
      <c r="O877" t="str">
        <f ca="1">IF(AD877&gt;=4,IF(T877="CDD","OK",""),"")</f>
        <v/>
      </c>
      <c r="P877" s="3">
        <f t="shared" ca="1" si="200"/>
        <v>-47</v>
      </c>
      <c r="Q877" s="5"/>
      <c r="R877" s="3"/>
      <c r="S877" s="3"/>
      <c r="T877" s="6" t="s">
        <v>131</v>
      </c>
      <c r="U877" s="3" t="str">
        <f t="shared" si="191"/>
        <v>Contractuel</v>
      </c>
      <c r="V877" s="5">
        <v>45444</v>
      </c>
      <c r="W877" s="5">
        <v>45535</v>
      </c>
      <c r="X877" s="5"/>
      <c r="Y877" s="5"/>
      <c r="Z877" s="5">
        <v>44629</v>
      </c>
      <c r="AA877" s="3">
        <f t="shared" si="192"/>
        <v>3</v>
      </c>
      <c r="AB877" s="3">
        <f t="shared" si="193"/>
        <v>2022</v>
      </c>
      <c r="AC877" s="3">
        <f t="shared" si="194"/>
        <v>2026</v>
      </c>
      <c r="AD877" s="7">
        <f t="shared" ca="1" si="195"/>
        <v>2.6055555555555556</v>
      </c>
      <c r="AE877" s="7" t="str">
        <f t="shared" ca="1" si="201"/>
        <v>&lt; 3</v>
      </c>
      <c r="AF877" s="5">
        <v>34606</v>
      </c>
      <c r="AG877" s="8">
        <f t="shared" ca="1" si="196"/>
        <v>30.07123287671233</v>
      </c>
      <c r="AH877" s="7" t="str">
        <f t="shared" ca="1" si="197"/>
        <v>&gt;25&lt; 35</v>
      </c>
      <c r="AI877" s="9">
        <v>16880533</v>
      </c>
      <c r="AJ877" s="10" t="s">
        <v>70</v>
      </c>
      <c r="AK877" s="9" t="s">
        <v>796</v>
      </c>
      <c r="AL877" s="5">
        <v>41466</v>
      </c>
      <c r="AM877" s="3" t="s">
        <v>93</v>
      </c>
      <c r="AN877" s="3" t="s">
        <v>65</v>
      </c>
      <c r="AQ877">
        <v>3</v>
      </c>
      <c r="AR877" s="11">
        <v>3</v>
      </c>
      <c r="AS877" s="12">
        <f t="shared" si="198"/>
        <v>45724.75</v>
      </c>
      <c r="AT877" s="11" t="s">
        <v>135</v>
      </c>
      <c r="AU877" s="9">
        <v>3.3159999999999998</v>
      </c>
      <c r="AV877" s="14" t="s">
        <v>195</v>
      </c>
      <c r="AW877" s="15" t="s">
        <v>169</v>
      </c>
      <c r="AX877" s="16" t="s">
        <v>797</v>
      </c>
      <c r="AY877" s="14" t="s">
        <v>462</v>
      </c>
      <c r="AZ877" s="11" t="s">
        <v>171</v>
      </c>
      <c r="BA877" s="17" t="str">
        <f t="shared" si="199"/>
        <v>17001000000290080919</v>
      </c>
      <c r="BB877" s="26">
        <f t="shared" si="202"/>
        <v>20</v>
      </c>
      <c r="BC877" s="19" t="s">
        <v>2787</v>
      </c>
      <c r="BD877" s="20" t="s">
        <v>277</v>
      </c>
      <c r="BE877">
        <v>2021</v>
      </c>
      <c r="BF877" s="5"/>
      <c r="BG877" s="27">
        <v>56332272</v>
      </c>
      <c r="BH877" s="27">
        <v>43066618</v>
      </c>
      <c r="BI877" s="27"/>
      <c r="BJ877" t="s">
        <v>300</v>
      </c>
      <c r="BK877" s="11" t="str">
        <f t="shared" si="203"/>
        <v>A-</v>
      </c>
      <c r="BL877" s="11" t="s">
        <v>167</v>
      </c>
    </row>
    <row r="878" spans="1:64" x14ac:dyDescent="0.25">
      <c r="A878" s="3" t="s">
        <v>74</v>
      </c>
      <c r="B878" s="4">
        <v>879</v>
      </c>
      <c r="C878" s="3" t="s">
        <v>140</v>
      </c>
      <c r="D878" s="3" t="s">
        <v>7933</v>
      </c>
      <c r="E878" s="3" t="s">
        <v>7509</v>
      </c>
      <c r="F878" s="3"/>
      <c r="G878" s="3"/>
      <c r="H878" s="74"/>
      <c r="I878" s="3"/>
      <c r="J878" s="3" t="s">
        <v>157</v>
      </c>
      <c r="K878" s="3" t="s">
        <v>123</v>
      </c>
      <c r="L878" s="3" t="s">
        <v>77</v>
      </c>
      <c r="M878" s="3" t="s">
        <v>158</v>
      </c>
      <c r="N878" s="5">
        <v>44621</v>
      </c>
      <c r="P878" s="3">
        <f t="shared" ca="1" si="200"/>
        <v>-840</v>
      </c>
      <c r="Q878" s="5">
        <v>44693</v>
      </c>
      <c r="R878" s="3" t="s">
        <v>133</v>
      </c>
      <c r="S878" s="3"/>
      <c r="T878" s="6" t="s">
        <v>131</v>
      </c>
      <c r="U878" s="3" t="str">
        <f t="shared" si="191"/>
        <v>Contractuel</v>
      </c>
      <c r="V878" s="5">
        <v>44682</v>
      </c>
      <c r="W878" s="5">
        <v>44742</v>
      </c>
      <c r="X878" s="5"/>
      <c r="Y878" s="5"/>
      <c r="Z878" s="5">
        <v>44621</v>
      </c>
      <c r="AA878" s="3">
        <f t="shared" si="192"/>
        <v>3</v>
      </c>
      <c r="AB878" s="3">
        <f t="shared" si="193"/>
        <v>2022</v>
      </c>
      <c r="AC878" s="3">
        <f t="shared" si="194"/>
        <v>2026</v>
      </c>
      <c r="AD878" s="7">
        <f t="shared" ca="1" si="195"/>
        <v>2.6277777777777778</v>
      </c>
      <c r="AE878" s="7" t="str">
        <f t="shared" ca="1" si="201"/>
        <v>&lt; 3</v>
      </c>
      <c r="AF878" s="5">
        <v>34564</v>
      </c>
      <c r="AG878" s="8">
        <f t="shared" ca="1" si="196"/>
        <v>30.186301369863013</v>
      </c>
      <c r="AH878" s="7" t="str">
        <f t="shared" ca="1" si="197"/>
        <v>&gt;25&lt; 35</v>
      </c>
      <c r="AI878" s="9">
        <v>16508645</v>
      </c>
      <c r="AJ878" s="10" t="s">
        <v>91</v>
      </c>
      <c r="AK878" s="9">
        <v>11860204</v>
      </c>
      <c r="AL878" s="5">
        <v>43416</v>
      </c>
      <c r="AM878" s="3" t="s">
        <v>93</v>
      </c>
      <c r="AN878" s="3" t="s">
        <v>65</v>
      </c>
      <c r="AQ878" s="11">
        <v>3</v>
      </c>
      <c r="AR878" s="11">
        <v>1</v>
      </c>
      <c r="AS878" s="12">
        <f t="shared" si="198"/>
        <v>44986.25</v>
      </c>
      <c r="AT878" s="11" t="s">
        <v>135</v>
      </c>
      <c r="AU878" s="9">
        <v>3.1930000000000001</v>
      </c>
      <c r="AV878" s="14" t="s">
        <v>195</v>
      </c>
      <c r="AW878" s="15" t="s">
        <v>118</v>
      </c>
      <c r="AX878" s="16" t="s">
        <v>2788</v>
      </c>
      <c r="AY878" s="14" t="s">
        <v>79</v>
      </c>
      <c r="AZ878" s="11" t="s">
        <v>171</v>
      </c>
      <c r="BA878" s="17" t="str">
        <f t="shared" si="199"/>
        <v>17606000000141724204</v>
      </c>
      <c r="BB878" s="26">
        <f t="shared" si="202"/>
        <v>20</v>
      </c>
      <c r="BC878" s="19" t="s">
        <v>2789</v>
      </c>
      <c r="BD878" s="20" t="s">
        <v>2790</v>
      </c>
      <c r="BF878" s="5"/>
      <c r="BG878" s="27">
        <v>26112493</v>
      </c>
      <c r="BH878" s="27">
        <v>25090773</v>
      </c>
      <c r="BI878" s="27"/>
      <c r="BJ878" t="s">
        <v>642</v>
      </c>
      <c r="BK878" s="11" t="str">
        <f t="shared" si="203"/>
        <v>A-</v>
      </c>
      <c r="BL878" s="11"/>
    </row>
    <row r="879" spans="1:64" x14ac:dyDescent="0.25">
      <c r="A879" s="3" t="s">
        <v>74</v>
      </c>
      <c r="B879" s="4">
        <v>880</v>
      </c>
      <c r="C879" s="3" t="s">
        <v>140</v>
      </c>
      <c r="D879" s="3" t="s">
        <v>7325</v>
      </c>
      <c r="E879" s="3" t="s">
        <v>7689</v>
      </c>
      <c r="F879" s="3"/>
      <c r="G879" s="3"/>
      <c r="H879" s="74"/>
      <c r="I879" s="3"/>
      <c r="J879" s="3" t="s">
        <v>157</v>
      </c>
      <c r="K879" s="3" t="s">
        <v>123</v>
      </c>
      <c r="L879" s="3" t="s">
        <v>77</v>
      </c>
      <c r="M879" s="3" t="s">
        <v>158</v>
      </c>
      <c r="N879" s="5">
        <v>44621</v>
      </c>
      <c r="P879" s="3">
        <f t="shared" ca="1" si="200"/>
        <v>-931</v>
      </c>
      <c r="Q879" s="5">
        <v>44632</v>
      </c>
      <c r="R879" s="3" t="s">
        <v>554</v>
      </c>
      <c r="S879" s="3"/>
      <c r="T879" s="6" t="s">
        <v>131</v>
      </c>
      <c r="U879" s="3" t="str">
        <f t="shared" si="191"/>
        <v>Contractuel</v>
      </c>
      <c r="V879" s="5">
        <v>44621</v>
      </c>
      <c r="W879" s="5">
        <v>44651</v>
      </c>
      <c r="X879" s="5"/>
      <c r="Y879" s="5"/>
      <c r="Z879" s="5">
        <v>44621</v>
      </c>
      <c r="AA879" s="3">
        <f t="shared" si="192"/>
        <v>3</v>
      </c>
      <c r="AB879" s="3">
        <f t="shared" si="193"/>
        <v>2022</v>
      </c>
      <c r="AC879" s="3">
        <f t="shared" si="194"/>
        <v>2026</v>
      </c>
      <c r="AD879" s="7">
        <f t="shared" ca="1" si="195"/>
        <v>2.6277777777777778</v>
      </c>
      <c r="AE879" s="7" t="str">
        <f t="shared" ca="1" si="201"/>
        <v>&lt; 3</v>
      </c>
      <c r="AF879" s="5">
        <v>29461</v>
      </c>
      <c r="AG879" s="8">
        <f t="shared" ca="1" si="196"/>
        <v>44.167123287671231</v>
      </c>
      <c r="AH879" s="7" t="str">
        <f t="shared" ca="1" si="197"/>
        <v>&gt;35&lt; 45</v>
      </c>
      <c r="AI879" s="9">
        <v>14113067</v>
      </c>
      <c r="AJ879" s="10" t="s">
        <v>91</v>
      </c>
      <c r="AK879" s="9" t="s">
        <v>2791</v>
      </c>
      <c r="AL879" s="5">
        <v>44272</v>
      </c>
      <c r="AM879" s="3" t="s">
        <v>93</v>
      </c>
      <c r="AN879" s="3" t="s">
        <v>65</v>
      </c>
      <c r="AO879">
        <v>3</v>
      </c>
      <c r="AQ879" s="11">
        <v>3</v>
      </c>
      <c r="AR879" s="11">
        <v>1</v>
      </c>
      <c r="AS879" s="12">
        <f t="shared" si="198"/>
        <v>44986.25</v>
      </c>
      <c r="AT879" s="11" t="s">
        <v>135</v>
      </c>
      <c r="AU879" s="9">
        <v>3.1930000000000001</v>
      </c>
      <c r="AV879" s="14" t="s">
        <v>195</v>
      </c>
      <c r="AW879" s="15" t="s">
        <v>169</v>
      </c>
      <c r="AX879" s="16" t="s">
        <v>2792</v>
      </c>
      <c r="AY879" s="14" t="s">
        <v>261</v>
      </c>
      <c r="AZ879" s="11" t="s">
        <v>171</v>
      </c>
      <c r="BA879" s="17" t="str">
        <f t="shared" si="199"/>
        <v>17001000000311356220</v>
      </c>
      <c r="BB879" s="26">
        <f t="shared" si="202"/>
        <v>20</v>
      </c>
      <c r="BC879" s="19" t="s">
        <v>2793</v>
      </c>
      <c r="BD879" s="20" t="s">
        <v>300</v>
      </c>
      <c r="BF879" s="5"/>
      <c r="BG879" s="27">
        <v>27698310</v>
      </c>
      <c r="BH879" s="27">
        <v>20100822</v>
      </c>
      <c r="BI879" s="27"/>
      <c r="BJ879" t="s">
        <v>300</v>
      </c>
      <c r="BK879" s="11" t="str">
        <f t="shared" si="203"/>
        <v>A-</v>
      </c>
      <c r="BL879" s="11"/>
    </row>
    <row r="880" spans="1:64" x14ac:dyDescent="0.25">
      <c r="A880" s="3" t="s">
        <v>56</v>
      </c>
      <c r="B880" s="4">
        <v>881</v>
      </c>
      <c r="C880" s="3" t="s">
        <v>140</v>
      </c>
      <c r="D880" s="3" t="s">
        <v>7241</v>
      </c>
      <c r="E880" s="3" t="s">
        <v>7491</v>
      </c>
      <c r="F880" s="3"/>
      <c r="G880" s="3"/>
      <c r="H880" s="74"/>
      <c r="I880" s="43" t="s">
        <v>1920</v>
      </c>
      <c r="J880" s="43" t="s">
        <v>157</v>
      </c>
      <c r="K880" s="3" t="s">
        <v>123</v>
      </c>
      <c r="L880" s="3" t="s">
        <v>77</v>
      </c>
      <c r="M880" s="3" t="s">
        <v>158</v>
      </c>
      <c r="N880" s="5">
        <v>44621</v>
      </c>
      <c r="P880" s="3">
        <f t="shared" ca="1" si="200"/>
        <v>-47</v>
      </c>
      <c r="Q880" s="5"/>
      <c r="R880" s="3"/>
      <c r="S880" s="3"/>
      <c r="T880" s="6" t="s">
        <v>131</v>
      </c>
      <c r="U880" s="3" t="str">
        <f t="shared" si="191"/>
        <v>Contractuel</v>
      </c>
      <c r="V880" s="5">
        <v>45444</v>
      </c>
      <c r="W880" s="5">
        <v>45535</v>
      </c>
      <c r="X880" s="5"/>
      <c r="Y880" s="5"/>
      <c r="Z880" s="5">
        <v>44621</v>
      </c>
      <c r="AA880" s="3">
        <f t="shared" si="192"/>
        <v>3</v>
      </c>
      <c r="AB880" s="3">
        <f t="shared" si="193"/>
        <v>2022</v>
      </c>
      <c r="AC880" s="3">
        <f t="shared" si="194"/>
        <v>2026</v>
      </c>
      <c r="AD880" s="7">
        <f t="shared" ca="1" si="195"/>
        <v>2.6277777777777778</v>
      </c>
      <c r="AE880" s="7" t="str">
        <f t="shared" ca="1" si="201"/>
        <v>&lt; 3</v>
      </c>
      <c r="AF880" s="5">
        <v>27398</v>
      </c>
      <c r="AG880" s="8">
        <f t="shared" ca="1" si="196"/>
        <v>49.819178082191783</v>
      </c>
      <c r="AH880" s="7" t="str">
        <f t="shared" ca="1" si="197"/>
        <v>&gt;45&lt; 55</v>
      </c>
      <c r="AI880" s="9">
        <v>12066976</v>
      </c>
      <c r="AJ880" s="10" t="s">
        <v>126</v>
      </c>
      <c r="AK880" s="9" t="s">
        <v>2794</v>
      </c>
      <c r="AL880" s="5">
        <v>34307</v>
      </c>
      <c r="AM880" s="3" t="s">
        <v>93</v>
      </c>
      <c r="AN880" s="3" t="s">
        <v>65</v>
      </c>
      <c r="AO880">
        <v>3</v>
      </c>
      <c r="AP880" s="86" t="s">
        <v>2795</v>
      </c>
      <c r="AQ880">
        <v>3</v>
      </c>
      <c r="AR880" s="11">
        <v>3</v>
      </c>
      <c r="AS880" s="12">
        <f t="shared" si="198"/>
        <v>45716.75</v>
      </c>
      <c r="AT880" s="11" t="s">
        <v>135</v>
      </c>
      <c r="AU880" s="9">
        <v>3.3159999999999998</v>
      </c>
      <c r="AV880" s="14" t="s">
        <v>195</v>
      </c>
      <c r="AW880" s="15" t="s">
        <v>169</v>
      </c>
      <c r="AX880" s="16" t="s">
        <v>2796</v>
      </c>
      <c r="AY880" s="14" t="s">
        <v>211</v>
      </c>
      <c r="AZ880" s="11" t="s">
        <v>171</v>
      </c>
      <c r="BA880" s="17" t="str">
        <f t="shared" si="199"/>
        <v>17001000000102752773</v>
      </c>
      <c r="BB880" s="26">
        <f t="shared" si="202"/>
        <v>20</v>
      </c>
      <c r="BC880" s="19" t="s">
        <v>2797</v>
      </c>
      <c r="BD880" s="20" t="s">
        <v>100</v>
      </c>
      <c r="BF880" s="5"/>
      <c r="BG880" s="27">
        <v>26304730</v>
      </c>
      <c r="BH880" s="27">
        <v>26301651</v>
      </c>
      <c r="BI880" s="27"/>
      <c r="BJ880" t="s">
        <v>1870</v>
      </c>
      <c r="BK880" s="11" t="str">
        <f t="shared" si="203"/>
        <v>A-</v>
      </c>
      <c r="BL880" s="11" t="s">
        <v>235</v>
      </c>
    </row>
    <row r="881" spans="1:64" x14ac:dyDescent="0.25">
      <c r="A881" s="3" t="s">
        <v>74</v>
      </c>
      <c r="B881" s="4">
        <v>882</v>
      </c>
      <c r="C881" s="3" t="s">
        <v>87</v>
      </c>
      <c r="D881" s="3" t="s">
        <v>7934</v>
      </c>
      <c r="E881" s="3" t="s">
        <v>7935</v>
      </c>
      <c r="F881" s="3"/>
      <c r="G881" s="3"/>
      <c r="H881" s="74"/>
      <c r="I881" s="3"/>
      <c r="J881" s="3" t="s">
        <v>157</v>
      </c>
      <c r="K881" s="3" t="s">
        <v>123</v>
      </c>
      <c r="L881" s="3" t="s">
        <v>77</v>
      </c>
      <c r="M881" s="3" t="s">
        <v>158</v>
      </c>
      <c r="N881" s="5">
        <v>44621</v>
      </c>
      <c r="P881" s="3">
        <f t="shared" ca="1" si="200"/>
        <v>-717</v>
      </c>
      <c r="Q881" s="5">
        <v>44807</v>
      </c>
      <c r="R881" s="3" t="s">
        <v>133</v>
      </c>
      <c r="S881" s="3"/>
      <c r="T881" s="6" t="s">
        <v>131</v>
      </c>
      <c r="U881" s="3" t="str">
        <f t="shared" si="191"/>
        <v>Contractuel</v>
      </c>
      <c r="V881" s="5">
        <v>44805</v>
      </c>
      <c r="W881" s="5">
        <v>44865</v>
      </c>
      <c r="X881" s="5"/>
      <c r="Y881" s="5"/>
      <c r="Z881" s="5">
        <v>44621</v>
      </c>
      <c r="AA881" s="3">
        <f t="shared" si="192"/>
        <v>3</v>
      </c>
      <c r="AB881" s="3">
        <f t="shared" si="193"/>
        <v>2022</v>
      </c>
      <c r="AC881" s="3">
        <f t="shared" si="194"/>
        <v>2026</v>
      </c>
      <c r="AD881" s="7">
        <f t="shared" ca="1" si="195"/>
        <v>2.6277777777777778</v>
      </c>
      <c r="AE881" s="7" t="str">
        <f t="shared" ca="1" si="201"/>
        <v>&lt; 3</v>
      </c>
      <c r="AF881" s="5">
        <v>35059</v>
      </c>
      <c r="AG881" s="8">
        <f t="shared" ca="1" si="196"/>
        <v>28.830136986301369</v>
      </c>
      <c r="AH881" s="7" t="str">
        <f t="shared" ca="1" si="197"/>
        <v>&gt;25&lt; 35</v>
      </c>
      <c r="AI881" s="9">
        <v>16881945</v>
      </c>
      <c r="AJ881" s="10" t="s">
        <v>70</v>
      </c>
      <c r="AK881" s="9">
        <v>11652891</v>
      </c>
      <c r="AL881" s="5">
        <v>41873</v>
      </c>
      <c r="AM881" s="3" t="s">
        <v>93</v>
      </c>
      <c r="AN881" s="3" t="s">
        <v>94</v>
      </c>
      <c r="AQ881" s="11">
        <v>3</v>
      </c>
      <c r="AR881" s="11">
        <v>1</v>
      </c>
      <c r="AS881" s="12">
        <f t="shared" si="198"/>
        <v>44986.25</v>
      </c>
      <c r="AT881" s="11" t="s">
        <v>135</v>
      </c>
      <c r="AU881" s="9">
        <v>3.3069999999999999</v>
      </c>
      <c r="AV881" s="14" t="s">
        <v>195</v>
      </c>
      <c r="AW881" s="15" t="s">
        <v>169</v>
      </c>
      <c r="AX881" s="16" t="s">
        <v>2798</v>
      </c>
      <c r="AY881" s="14" t="s">
        <v>220</v>
      </c>
      <c r="AZ881" s="11" t="s">
        <v>171</v>
      </c>
      <c r="BA881" s="17" t="str">
        <f t="shared" si="199"/>
        <v>17001000000311519859</v>
      </c>
      <c r="BB881" s="26">
        <f t="shared" si="202"/>
        <v>20</v>
      </c>
      <c r="BC881" s="19" t="s">
        <v>2799</v>
      </c>
      <c r="BD881" s="20" t="s">
        <v>403</v>
      </c>
      <c r="BF881" s="5"/>
      <c r="BG881" s="27">
        <v>56322568</v>
      </c>
      <c r="BH881" s="27">
        <v>53370201</v>
      </c>
      <c r="BI881" s="27"/>
      <c r="BJ881" t="s">
        <v>608</v>
      </c>
      <c r="BK881" s="11" t="str">
        <f t="shared" si="203"/>
        <v>A-</v>
      </c>
      <c r="BL881" s="11"/>
    </row>
    <row r="882" spans="1:64" x14ac:dyDescent="0.25">
      <c r="A882" s="3" t="s">
        <v>74</v>
      </c>
      <c r="B882" s="4">
        <v>883</v>
      </c>
      <c r="C882" s="3" t="s">
        <v>57</v>
      </c>
      <c r="D882" s="3" t="s">
        <v>7936</v>
      </c>
      <c r="E882" s="3" t="s">
        <v>8717</v>
      </c>
      <c r="F882" s="3"/>
      <c r="G882" s="3"/>
      <c r="H882" s="74"/>
      <c r="I882" s="3"/>
      <c r="J882" s="3" t="s">
        <v>228</v>
      </c>
      <c r="K882" s="3" t="s">
        <v>123</v>
      </c>
      <c r="L882" s="3" t="s">
        <v>77</v>
      </c>
      <c r="M882" s="3" t="s">
        <v>132</v>
      </c>
      <c r="N882" s="5">
        <v>44629</v>
      </c>
      <c r="O882" t="str">
        <f ca="1">IF(AD882&gt;=4,IF(T882="CDD","OK",""),"")</f>
        <v/>
      </c>
      <c r="P882" s="3">
        <f t="shared" ca="1" si="200"/>
        <v>-870</v>
      </c>
      <c r="Q882" s="5">
        <v>44682</v>
      </c>
      <c r="R882" s="3" t="s">
        <v>133</v>
      </c>
      <c r="S882" s="3"/>
      <c r="T882" s="6" t="s">
        <v>131</v>
      </c>
      <c r="U882" s="3" t="str">
        <f t="shared" si="191"/>
        <v>Contractuel</v>
      </c>
      <c r="V882" s="5">
        <v>44682</v>
      </c>
      <c r="W882" s="5">
        <v>44712</v>
      </c>
      <c r="X882" s="5"/>
      <c r="Y882" s="5"/>
      <c r="Z882" s="5">
        <v>44629</v>
      </c>
      <c r="AA882" s="3">
        <f t="shared" si="192"/>
        <v>3</v>
      </c>
      <c r="AB882" s="3">
        <f t="shared" si="193"/>
        <v>2022</v>
      </c>
      <c r="AC882" s="3">
        <f t="shared" si="194"/>
        <v>2026</v>
      </c>
      <c r="AD882" s="7">
        <f t="shared" ca="1" si="195"/>
        <v>2.6055555555555556</v>
      </c>
      <c r="AE882" s="7" t="str">
        <f t="shared" ca="1" si="201"/>
        <v>&lt; 3</v>
      </c>
      <c r="AF882" s="5">
        <v>35755</v>
      </c>
      <c r="AG882" s="8">
        <f t="shared" ca="1" si="196"/>
        <v>26.923287671232877</v>
      </c>
      <c r="AH882" s="7" t="str">
        <f t="shared" ca="1" si="197"/>
        <v>&gt;25&lt; 35</v>
      </c>
      <c r="AI882" s="9">
        <v>17202747</v>
      </c>
      <c r="AJ882" s="10" t="s">
        <v>62</v>
      </c>
      <c r="AK882" s="9" t="s">
        <v>2800</v>
      </c>
      <c r="AL882" s="5">
        <v>42097</v>
      </c>
      <c r="AM882" s="3" t="s">
        <v>64</v>
      </c>
      <c r="AN882" s="3" t="s">
        <v>94</v>
      </c>
      <c r="AQ882" s="11">
        <v>3</v>
      </c>
      <c r="AR882" s="11">
        <v>1</v>
      </c>
      <c r="AS882" s="12">
        <f t="shared" si="198"/>
        <v>44994.25</v>
      </c>
      <c r="AT882" s="11" t="s">
        <v>135</v>
      </c>
      <c r="AU882" s="9">
        <v>3.1930000000000001</v>
      </c>
      <c r="AV882" s="14" t="s">
        <v>195</v>
      </c>
      <c r="AW882" s="15" t="s">
        <v>169</v>
      </c>
      <c r="AX882" s="16" t="s">
        <v>2801</v>
      </c>
      <c r="AY882" s="14" t="s">
        <v>195</v>
      </c>
      <c r="AZ882" s="11" t="s">
        <v>171</v>
      </c>
      <c r="BA882" s="17" t="str">
        <f t="shared" si="199"/>
        <v>17001000000265475317</v>
      </c>
      <c r="BB882" s="26">
        <f t="shared" si="202"/>
        <v>20</v>
      </c>
      <c r="BC882" s="19" t="s">
        <v>2802</v>
      </c>
      <c r="BD882" s="20" t="s">
        <v>277</v>
      </c>
      <c r="BF882" s="5"/>
      <c r="BG882" s="27">
        <v>29191508</v>
      </c>
      <c r="BH882" s="27"/>
      <c r="BI882" s="27"/>
      <c r="BJ882" t="s">
        <v>2409</v>
      </c>
      <c r="BK882" s="11" t="str">
        <f t="shared" si="203"/>
        <v>B-</v>
      </c>
      <c r="BL882" s="11"/>
    </row>
    <row r="883" spans="1:64" x14ac:dyDescent="0.25">
      <c r="A883" s="3" t="s">
        <v>56</v>
      </c>
      <c r="B883" s="4">
        <v>884</v>
      </c>
      <c r="C883" s="3" t="s">
        <v>140</v>
      </c>
      <c r="D883" s="3" t="s">
        <v>7712</v>
      </c>
      <c r="E883" s="3" t="s">
        <v>7283</v>
      </c>
      <c r="F883" s="3"/>
      <c r="G883" s="3"/>
      <c r="H883" s="74"/>
      <c r="I883" s="3" t="s">
        <v>561</v>
      </c>
      <c r="J883" s="3" t="s">
        <v>157</v>
      </c>
      <c r="K883" s="3" t="s">
        <v>123</v>
      </c>
      <c r="L883" s="3" t="s">
        <v>77</v>
      </c>
      <c r="M883" s="3" t="s">
        <v>158</v>
      </c>
      <c r="N883" s="5">
        <v>44621</v>
      </c>
      <c r="P883" s="3">
        <f t="shared" ca="1" si="200"/>
        <v>-47</v>
      </c>
      <c r="Q883" s="5"/>
      <c r="R883" s="3"/>
      <c r="S883" s="3"/>
      <c r="T883" s="6" t="s">
        <v>131</v>
      </c>
      <c r="U883" s="3" t="str">
        <f t="shared" si="191"/>
        <v>Contractuel</v>
      </c>
      <c r="V883" s="5">
        <v>45444</v>
      </c>
      <c r="W883" s="5">
        <v>45535</v>
      </c>
      <c r="X883" s="5"/>
      <c r="Y883" s="5"/>
      <c r="Z883" s="5">
        <v>44621</v>
      </c>
      <c r="AA883" s="3">
        <f t="shared" si="192"/>
        <v>3</v>
      </c>
      <c r="AB883" s="3">
        <f t="shared" si="193"/>
        <v>2022</v>
      </c>
      <c r="AC883" s="3">
        <f t="shared" si="194"/>
        <v>2026</v>
      </c>
      <c r="AD883" s="7">
        <f t="shared" ca="1" si="195"/>
        <v>2.6277777777777778</v>
      </c>
      <c r="AE883" s="7" t="str">
        <f t="shared" ca="1" si="201"/>
        <v>&lt; 3</v>
      </c>
      <c r="AF883" s="5">
        <v>26622</v>
      </c>
      <c r="AG883" s="8">
        <f t="shared" ca="1" si="196"/>
        <v>51.945205479452056</v>
      </c>
      <c r="AH883" s="7" t="str">
        <f t="shared" ca="1" si="197"/>
        <v>&gt;45&lt; 55</v>
      </c>
      <c r="AI883" s="9">
        <v>11416876</v>
      </c>
      <c r="AJ883" s="10" t="s">
        <v>102</v>
      </c>
      <c r="AK883" s="9" t="s">
        <v>2803</v>
      </c>
      <c r="AL883" s="5">
        <v>42235</v>
      </c>
      <c r="AM883" s="3" t="s">
        <v>93</v>
      </c>
      <c r="AN883" s="3" t="s">
        <v>65</v>
      </c>
      <c r="AO883">
        <v>4</v>
      </c>
      <c r="AQ883">
        <v>3</v>
      </c>
      <c r="AR883" s="11">
        <v>3</v>
      </c>
      <c r="AS883" s="12">
        <f t="shared" si="198"/>
        <v>45716.75</v>
      </c>
      <c r="AT883" s="11" t="s">
        <v>135</v>
      </c>
      <c r="AU883" s="9">
        <v>3.3159999999999998</v>
      </c>
      <c r="AV883" s="14" t="s">
        <v>195</v>
      </c>
      <c r="AW883" s="15" t="s">
        <v>169</v>
      </c>
      <c r="AX883" s="16" t="s">
        <v>2804</v>
      </c>
      <c r="AY883" s="14" t="s">
        <v>574</v>
      </c>
      <c r="AZ883" s="11" t="s">
        <v>171</v>
      </c>
      <c r="BA883" s="17" t="str">
        <f t="shared" si="199"/>
        <v>17001000000311471262</v>
      </c>
      <c r="BB883" s="26">
        <f t="shared" si="202"/>
        <v>20</v>
      </c>
      <c r="BC883" s="19" t="s">
        <v>2805</v>
      </c>
      <c r="BD883" s="20" t="s">
        <v>100</v>
      </c>
      <c r="BF883" s="5"/>
      <c r="BG883" s="27">
        <v>28552236</v>
      </c>
      <c r="BH883" s="27">
        <v>51763250</v>
      </c>
      <c r="BI883" s="27"/>
      <c r="BJ883" t="s">
        <v>199</v>
      </c>
      <c r="BK883" s="11" t="str">
        <f t="shared" si="203"/>
        <v>A-</v>
      </c>
      <c r="BL883" s="11" t="s">
        <v>473</v>
      </c>
    </row>
    <row r="884" spans="1:64" x14ac:dyDescent="0.25">
      <c r="A884" s="3" t="s">
        <v>74</v>
      </c>
      <c r="B884" s="4">
        <v>885</v>
      </c>
      <c r="C884" s="3" t="s">
        <v>140</v>
      </c>
      <c r="D884" s="3" t="s">
        <v>7210</v>
      </c>
      <c r="E884" s="3" t="s">
        <v>7404</v>
      </c>
      <c r="F884" s="3"/>
      <c r="G884" s="3"/>
      <c r="H884" s="74"/>
      <c r="I884" s="3" t="s">
        <v>561</v>
      </c>
      <c r="J884" s="3" t="s">
        <v>157</v>
      </c>
      <c r="K884" s="3" t="s">
        <v>123</v>
      </c>
      <c r="L884" s="3" t="s">
        <v>77</v>
      </c>
      <c r="M884" s="3" t="s">
        <v>158</v>
      </c>
      <c r="N884" s="5">
        <v>44621</v>
      </c>
      <c r="P884" s="3">
        <f t="shared" ca="1" si="200"/>
        <v>-444</v>
      </c>
      <c r="Q884" s="5">
        <v>45093</v>
      </c>
      <c r="R884" s="3" t="s">
        <v>609</v>
      </c>
      <c r="S884" s="3" t="s">
        <v>1787</v>
      </c>
      <c r="T884" s="6" t="s">
        <v>131</v>
      </c>
      <c r="U884" s="3" t="str">
        <f t="shared" si="191"/>
        <v>Contractuel</v>
      </c>
      <c r="V884" s="5">
        <v>45017</v>
      </c>
      <c r="W884" s="5">
        <v>45138</v>
      </c>
      <c r="X884" s="5"/>
      <c r="Y884" s="5"/>
      <c r="Z884" s="5">
        <v>44621</v>
      </c>
      <c r="AA884" s="3">
        <f t="shared" si="192"/>
        <v>3</v>
      </c>
      <c r="AB884" s="3">
        <f t="shared" si="193"/>
        <v>2022</v>
      </c>
      <c r="AC884" s="3">
        <f t="shared" si="194"/>
        <v>2026</v>
      </c>
      <c r="AD884" s="7">
        <f t="shared" ca="1" si="195"/>
        <v>2.6277777777777778</v>
      </c>
      <c r="AE884" s="7" t="str">
        <f t="shared" ca="1" si="201"/>
        <v>&lt; 3</v>
      </c>
      <c r="AF884" s="5">
        <v>29312</v>
      </c>
      <c r="AG884" s="8">
        <f t="shared" ca="1" si="196"/>
        <v>44.575342465753423</v>
      </c>
      <c r="AH884" s="7" t="str">
        <f t="shared" ca="1" si="197"/>
        <v>&gt;35&lt; 45</v>
      </c>
      <c r="AI884" s="9">
        <v>12511613</v>
      </c>
      <c r="AJ884" s="10" t="s">
        <v>62</v>
      </c>
      <c r="AK884" s="9" t="s">
        <v>2806</v>
      </c>
      <c r="AL884" s="5">
        <v>36859</v>
      </c>
      <c r="AM884" s="3" t="s">
        <v>93</v>
      </c>
      <c r="AN884" s="3" t="s">
        <v>65</v>
      </c>
      <c r="AO884">
        <v>2</v>
      </c>
      <c r="AQ884" s="11">
        <v>3</v>
      </c>
      <c r="AR884" s="11">
        <v>2</v>
      </c>
      <c r="AS884" s="12">
        <f t="shared" si="198"/>
        <v>45351.5</v>
      </c>
      <c r="AT884" s="11" t="s">
        <v>135</v>
      </c>
      <c r="AU884" s="9">
        <v>3.3159999999999998</v>
      </c>
      <c r="AV884" s="14" t="s">
        <v>195</v>
      </c>
      <c r="AW884" s="15" t="s">
        <v>169</v>
      </c>
      <c r="AX884" s="16" t="s">
        <v>2807</v>
      </c>
      <c r="AY884" s="14" t="s">
        <v>1706</v>
      </c>
      <c r="AZ884" s="11" t="s">
        <v>171</v>
      </c>
      <c r="BA884" s="17" t="str">
        <f t="shared" si="199"/>
        <v>17001000000110593768</v>
      </c>
      <c r="BB884" s="26">
        <f t="shared" si="202"/>
        <v>20</v>
      </c>
      <c r="BC884" s="19" t="s">
        <v>2808</v>
      </c>
      <c r="BD884" s="20" t="s">
        <v>300</v>
      </c>
      <c r="BF884" s="5"/>
      <c r="BG884" s="27">
        <v>23856713</v>
      </c>
      <c r="BH884" s="27">
        <v>27345104</v>
      </c>
      <c r="BI884" s="27"/>
      <c r="BJ884" t="s">
        <v>300</v>
      </c>
      <c r="BK884" s="11" t="str">
        <f t="shared" si="203"/>
        <v>A-</v>
      </c>
      <c r="BL884" s="11"/>
    </row>
    <row r="885" spans="1:64" x14ac:dyDescent="0.25">
      <c r="A885" s="3" t="s">
        <v>74</v>
      </c>
      <c r="B885" s="4">
        <v>886</v>
      </c>
      <c r="C885" s="3" t="s">
        <v>57</v>
      </c>
      <c r="D885" s="3" t="s">
        <v>7617</v>
      </c>
      <c r="E885" s="3" t="s">
        <v>7448</v>
      </c>
      <c r="F885" s="3"/>
      <c r="G885" s="3"/>
      <c r="H885" s="74"/>
      <c r="I885" s="3" t="s">
        <v>156</v>
      </c>
      <c r="J885" s="3" t="s">
        <v>157</v>
      </c>
      <c r="K885" s="3" t="s">
        <v>123</v>
      </c>
      <c r="L885" s="3" t="s">
        <v>77</v>
      </c>
      <c r="M885" s="3" t="s">
        <v>132</v>
      </c>
      <c r="N885" s="5">
        <v>44621</v>
      </c>
      <c r="P885" s="3">
        <f t="shared" ca="1" si="200"/>
        <v>-536</v>
      </c>
      <c r="Q885" s="5">
        <v>45048</v>
      </c>
      <c r="R885" s="3" t="s">
        <v>115</v>
      </c>
      <c r="S885" s="3"/>
      <c r="T885" s="6" t="s">
        <v>131</v>
      </c>
      <c r="U885" s="3" t="str">
        <f t="shared" si="191"/>
        <v>Contractuel</v>
      </c>
      <c r="V885" s="5">
        <v>45017</v>
      </c>
      <c r="W885" s="5">
        <v>45046</v>
      </c>
      <c r="X885" s="5"/>
      <c r="Y885" s="5"/>
      <c r="Z885" s="5">
        <v>44621</v>
      </c>
      <c r="AA885" s="3">
        <f t="shared" si="192"/>
        <v>3</v>
      </c>
      <c r="AB885" s="3">
        <f t="shared" si="193"/>
        <v>2022</v>
      </c>
      <c r="AC885" s="3">
        <f t="shared" si="194"/>
        <v>2026</v>
      </c>
      <c r="AD885" s="7">
        <f t="shared" ca="1" si="195"/>
        <v>2.6277777777777778</v>
      </c>
      <c r="AE885" s="7" t="str">
        <f t="shared" ca="1" si="201"/>
        <v>&lt; 3</v>
      </c>
      <c r="AF885" s="5">
        <v>32141</v>
      </c>
      <c r="AG885" s="8">
        <f t="shared" ca="1" si="196"/>
        <v>36.824657534246576</v>
      </c>
      <c r="AH885" s="7" t="str">
        <f t="shared" ca="1" si="197"/>
        <v>&gt;35&lt; 45</v>
      </c>
      <c r="AI885" s="9">
        <v>16531971</v>
      </c>
      <c r="AJ885" s="10" t="s">
        <v>62</v>
      </c>
      <c r="AK885" s="9" t="s">
        <v>2809</v>
      </c>
      <c r="AL885" s="5">
        <v>42128</v>
      </c>
      <c r="AM885" s="3" t="s">
        <v>64</v>
      </c>
      <c r="AN885" s="3" t="s">
        <v>94</v>
      </c>
      <c r="AQ885" s="11">
        <v>3</v>
      </c>
      <c r="AR885" s="11">
        <v>2</v>
      </c>
      <c r="AS885" s="12">
        <f t="shared" si="198"/>
        <v>45351.5</v>
      </c>
      <c r="AT885" s="11" t="s">
        <v>135</v>
      </c>
      <c r="AU885" s="9">
        <v>3.3159999999999998</v>
      </c>
      <c r="AV885" s="14" t="s">
        <v>195</v>
      </c>
      <c r="AW885" s="15" t="s">
        <v>169</v>
      </c>
      <c r="AX885" s="16" t="s">
        <v>2810</v>
      </c>
      <c r="AY885" s="14" t="s">
        <v>220</v>
      </c>
      <c r="AZ885" s="11" t="s">
        <v>171</v>
      </c>
      <c r="BA885" s="17" t="str">
        <f t="shared" si="199"/>
        <v>17001000000129586659</v>
      </c>
      <c r="BB885" s="26">
        <f t="shared" si="202"/>
        <v>20</v>
      </c>
      <c r="BC885" s="19" t="s">
        <v>2811</v>
      </c>
      <c r="BD885" s="20" t="s">
        <v>277</v>
      </c>
      <c r="BF885" s="5"/>
      <c r="BG885" s="27">
        <v>20195353</v>
      </c>
      <c r="BH885" s="27">
        <v>22604208</v>
      </c>
      <c r="BI885" s="27"/>
      <c r="BJ885" t="s">
        <v>828</v>
      </c>
      <c r="BK885" s="11" t="str">
        <f t="shared" si="203"/>
        <v>A-</v>
      </c>
      <c r="BL885" s="11"/>
    </row>
    <row r="886" spans="1:64" x14ac:dyDescent="0.25">
      <c r="A886" s="3" t="s">
        <v>56</v>
      </c>
      <c r="B886" s="4">
        <v>887</v>
      </c>
      <c r="C886" s="3" t="s">
        <v>140</v>
      </c>
      <c r="D886" s="3" t="s">
        <v>7349</v>
      </c>
      <c r="E886" s="3" t="s">
        <v>7471</v>
      </c>
      <c r="F886" s="3"/>
      <c r="G886" s="3"/>
      <c r="H886" s="74"/>
      <c r="I886" s="3" t="s">
        <v>701</v>
      </c>
      <c r="J886" s="3" t="s">
        <v>157</v>
      </c>
      <c r="K886" s="3" t="s">
        <v>76</v>
      </c>
      <c r="L886" s="3" t="s">
        <v>77</v>
      </c>
      <c r="M886" s="3" t="s">
        <v>426</v>
      </c>
      <c r="N886" s="5">
        <v>44622</v>
      </c>
      <c r="P886" s="3">
        <f t="shared" ca="1" si="200"/>
        <v>14</v>
      </c>
      <c r="Q886" s="5"/>
      <c r="R886" s="3"/>
      <c r="S886" s="3"/>
      <c r="T886" s="6" t="s">
        <v>131</v>
      </c>
      <c r="U886" s="3" t="str">
        <f t="shared" si="191"/>
        <v>Contractuel</v>
      </c>
      <c r="V886" s="5">
        <v>45505</v>
      </c>
      <c r="W886" s="5">
        <f>VLOOKUP(B886,[1]base!$A:$V,22,0)</f>
        <v>45596</v>
      </c>
      <c r="X886" s="5"/>
      <c r="Y886" s="5"/>
      <c r="Z886" s="5">
        <v>44622</v>
      </c>
      <c r="AA886" s="3">
        <f t="shared" si="192"/>
        <v>3</v>
      </c>
      <c r="AB886" s="3">
        <f t="shared" si="193"/>
        <v>2022</v>
      </c>
      <c r="AC886" s="3">
        <f t="shared" si="194"/>
        <v>2026</v>
      </c>
      <c r="AD886" s="7">
        <f t="shared" ca="1" si="195"/>
        <v>2.625</v>
      </c>
      <c r="AE886" s="7" t="str">
        <f t="shared" ca="1" si="201"/>
        <v>&lt; 3</v>
      </c>
      <c r="AF886" s="5">
        <v>29748</v>
      </c>
      <c r="AG886" s="8">
        <f t="shared" ca="1" si="196"/>
        <v>43.38082191780822</v>
      </c>
      <c r="AH886" s="7" t="str">
        <f t="shared" ca="1" si="197"/>
        <v>&gt;35&lt; 45</v>
      </c>
      <c r="AI886" s="9">
        <v>16066261</v>
      </c>
      <c r="AJ886" s="10" t="s">
        <v>126</v>
      </c>
      <c r="AK886" s="9" t="s">
        <v>2812</v>
      </c>
      <c r="AL886" s="5">
        <v>42425</v>
      </c>
      <c r="AM886" s="3" t="s">
        <v>93</v>
      </c>
      <c r="AN886" s="3" t="s">
        <v>65</v>
      </c>
      <c r="AO886">
        <v>1</v>
      </c>
      <c r="AQ886">
        <v>3</v>
      </c>
      <c r="AR886" s="11">
        <v>3</v>
      </c>
      <c r="AS886" s="12">
        <f t="shared" si="198"/>
        <v>45717.75</v>
      </c>
      <c r="AT886" s="11" t="s">
        <v>135</v>
      </c>
      <c r="AU886" s="9">
        <v>3.3159999999999998</v>
      </c>
      <c r="AV886" s="14">
        <v>25</v>
      </c>
      <c r="AW886" s="15" t="s">
        <v>1046</v>
      </c>
      <c r="AX886" s="16" t="s">
        <v>2813</v>
      </c>
      <c r="AY886" s="14">
        <v>11</v>
      </c>
      <c r="AZ886" s="11" t="s">
        <v>164</v>
      </c>
      <c r="BA886" s="17" t="str">
        <f t="shared" si="199"/>
        <v>25033000000119295911</v>
      </c>
      <c r="BB886" s="26">
        <f t="shared" si="202"/>
        <v>20</v>
      </c>
      <c r="BC886" s="19" t="s">
        <v>2814</v>
      </c>
      <c r="BD886" s="20" t="s">
        <v>100</v>
      </c>
      <c r="BF886" s="5">
        <v>44999</v>
      </c>
      <c r="BG886" s="27">
        <v>52567026</v>
      </c>
      <c r="BH886" s="27">
        <v>56554594</v>
      </c>
      <c r="BI886" s="27"/>
      <c r="BJ886" t="s">
        <v>199</v>
      </c>
      <c r="BK886" s="11" t="str">
        <f t="shared" si="203"/>
        <v>A-</v>
      </c>
      <c r="BL886" s="11" t="s">
        <v>235</v>
      </c>
    </row>
    <row r="887" spans="1:64" x14ac:dyDescent="0.25">
      <c r="A887" s="3" t="s">
        <v>74</v>
      </c>
      <c r="B887" s="4">
        <v>888</v>
      </c>
      <c r="C887" s="3" t="s">
        <v>57</v>
      </c>
      <c r="D887" s="3" t="s">
        <v>7937</v>
      </c>
      <c r="E887" s="3" t="s">
        <v>7677</v>
      </c>
      <c r="F887" s="3"/>
      <c r="G887" s="3"/>
      <c r="H887" s="74"/>
      <c r="I887" s="3" t="s">
        <v>2529</v>
      </c>
      <c r="J887" s="3"/>
      <c r="K887" s="3" t="s">
        <v>123</v>
      </c>
      <c r="L887" s="3" t="s">
        <v>77</v>
      </c>
      <c r="M887" s="3" t="s">
        <v>852</v>
      </c>
      <c r="N887" s="5">
        <v>44632</v>
      </c>
      <c r="O887" t="str">
        <f t="shared" ref="O887:O901" ca="1" si="204">IF(AD887&gt;=4,IF(T887="CDD","OK",""),"")</f>
        <v/>
      </c>
      <c r="P887" s="3">
        <f t="shared" ca="1" si="200"/>
        <v>-656</v>
      </c>
      <c r="Q887" s="5">
        <v>44926</v>
      </c>
      <c r="R887" s="3" t="s">
        <v>609</v>
      </c>
      <c r="S887" s="3"/>
      <c r="T887" s="6" t="s">
        <v>131</v>
      </c>
      <c r="U887" s="3" t="str">
        <f t="shared" si="191"/>
        <v>Contractuel</v>
      </c>
      <c r="V887" s="5">
        <v>44835</v>
      </c>
      <c r="W887" s="5">
        <v>44926</v>
      </c>
      <c r="X887" s="5"/>
      <c r="Y887" s="5"/>
      <c r="Z887" s="5">
        <v>44632</v>
      </c>
      <c r="AA887" s="3">
        <f t="shared" si="192"/>
        <v>3</v>
      </c>
      <c r="AB887" s="3">
        <f t="shared" si="193"/>
        <v>2022</v>
      </c>
      <c r="AC887" s="3">
        <f t="shared" si="194"/>
        <v>2026</v>
      </c>
      <c r="AD887" s="7">
        <f t="shared" ca="1" si="195"/>
        <v>2.5972222222222223</v>
      </c>
      <c r="AE887" s="7" t="str">
        <f t="shared" ca="1" si="201"/>
        <v>&lt; 3</v>
      </c>
      <c r="AF887" s="5">
        <v>35334</v>
      </c>
      <c r="AG887" s="8">
        <f t="shared" ca="1" si="196"/>
        <v>28.076712328767123</v>
      </c>
      <c r="AH887" s="7" t="str">
        <f t="shared" ca="1" si="197"/>
        <v>&gt;25&lt; 35</v>
      </c>
      <c r="AI887" s="9"/>
      <c r="AJ887" s="10"/>
      <c r="AK887" s="9">
        <v>14355030</v>
      </c>
      <c r="AL887" s="5">
        <v>43402</v>
      </c>
      <c r="AM887" s="3" t="s">
        <v>64</v>
      </c>
      <c r="AN887" s="3" t="s">
        <v>94</v>
      </c>
      <c r="AQ887" s="11">
        <v>3</v>
      </c>
      <c r="AR887" s="11">
        <v>1</v>
      </c>
      <c r="AS887" s="12">
        <f t="shared" si="198"/>
        <v>44997.25</v>
      </c>
      <c r="AT887" s="11" t="s">
        <v>135</v>
      </c>
      <c r="AU887" s="9">
        <v>3.3069999999999999</v>
      </c>
      <c r="AV887" s="14" t="s">
        <v>91</v>
      </c>
      <c r="AW887" s="15" t="s">
        <v>2288</v>
      </c>
      <c r="AX887" s="16" t="s">
        <v>2815</v>
      </c>
      <c r="AY887" s="14" t="s">
        <v>450</v>
      </c>
      <c r="AZ887" s="11" t="s">
        <v>191</v>
      </c>
      <c r="BA887" s="17" t="str">
        <f t="shared" si="199"/>
        <v>05106000068503190643</v>
      </c>
      <c r="BB887" s="26">
        <f t="shared" si="202"/>
        <v>20</v>
      </c>
      <c r="BC887" s="19" t="s">
        <v>2816</v>
      </c>
      <c r="BD887" s="20" t="s">
        <v>277</v>
      </c>
      <c r="BF887" s="5"/>
      <c r="BG887" s="27">
        <v>21247979</v>
      </c>
      <c r="BH887" s="27">
        <v>97320625</v>
      </c>
      <c r="BI887" s="27"/>
      <c r="BJ887" t="s">
        <v>277</v>
      </c>
      <c r="BK887" s="11" t="str">
        <f t="shared" si="203"/>
        <v>-</v>
      </c>
      <c r="BL887" s="11"/>
    </row>
    <row r="888" spans="1:64" x14ac:dyDescent="0.25">
      <c r="A888" s="3" t="s">
        <v>56</v>
      </c>
      <c r="B888" s="4">
        <v>889</v>
      </c>
      <c r="C888" s="3" t="s">
        <v>87</v>
      </c>
      <c r="D888" s="3" t="s">
        <v>7349</v>
      </c>
      <c r="E888" s="3" t="s">
        <v>7938</v>
      </c>
      <c r="F888" s="3"/>
      <c r="G888" s="3"/>
      <c r="H888" s="74"/>
      <c r="I888" s="3" t="s">
        <v>487</v>
      </c>
      <c r="J888" s="3" t="s">
        <v>228</v>
      </c>
      <c r="K888" s="3" t="s">
        <v>123</v>
      </c>
      <c r="L888" s="3" t="s">
        <v>77</v>
      </c>
      <c r="M888" s="3" t="s">
        <v>158</v>
      </c>
      <c r="N888" s="5">
        <v>44629</v>
      </c>
      <c r="O888" t="str">
        <f t="shared" ca="1" si="204"/>
        <v/>
      </c>
      <c r="P888" s="3">
        <f t="shared" ca="1" si="200"/>
        <v>-47</v>
      </c>
      <c r="Q888" s="5"/>
      <c r="R888" s="3"/>
      <c r="S888" s="3"/>
      <c r="T888" s="6" t="s">
        <v>131</v>
      </c>
      <c r="U888" s="3" t="str">
        <f t="shared" si="191"/>
        <v>Contractuel</v>
      </c>
      <c r="V888" s="5">
        <v>45444</v>
      </c>
      <c r="W888" s="5">
        <v>45535</v>
      </c>
      <c r="X888" s="5"/>
      <c r="Y888" s="5"/>
      <c r="Z888" s="5">
        <v>44629</v>
      </c>
      <c r="AA888" s="3">
        <f t="shared" si="192"/>
        <v>3</v>
      </c>
      <c r="AB888" s="3">
        <f t="shared" si="193"/>
        <v>2022</v>
      </c>
      <c r="AC888" s="3">
        <f t="shared" si="194"/>
        <v>2026</v>
      </c>
      <c r="AD888" s="7">
        <f t="shared" ca="1" si="195"/>
        <v>2.6055555555555556</v>
      </c>
      <c r="AE888" s="7" t="str">
        <f t="shared" ca="1" si="201"/>
        <v>&lt; 3</v>
      </c>
      <c r="AF888" s="5">
        <v>36597</v>
      </c>
      <c r="AG888" s="8">
        <f t="shared" ca="1" si="196"/>
        <v>24.616438356164384</v>
      </c>
      <c r="AH888" s="7" t="str">
        <f t="shared" ca="1" si="197"/>
        <v>&lt; 25</v>
      </c>
      <c r="AI888" s="9">
        <v>17443251</v>
      </c>
      <c r="AJ888" s="10" t="s">
        <v>141</v>
      </c>
      <c r="AK888" s="9">
        <v>14367587</v>
      </c>
      <c r="AL888" s="5">
        <v>44064</v>
      </c>
      <c r="AM888" s="3" t="s">
        <v>93</v>
      </c>
      <c r="AN888" s="3" t="s">
        <v>94</v>
      </c>
      <c r="AQ888">
        <v>3</v>
      </c>
      <c r="AR888" s="11">
        <v>3</v>
      </c>
      <c r="AS888" s="12">
        <f t="shared" si="198"/>
        <v>45724.75</v>
      </c>
      <c r="AT888" s="11" t="s">
        <v>135</v>
      </c>
      <c r="AU888" s="9">
        <v>3.3159999999999998</v>
      </c>
      <c r="AV888" s="14" t="s">
        <v>195</v>
      </c>
      <c r="AW888" s="15" t="s">
        <v>169</v>
      </c>
      <c r="AX888" s="16" t="s">
        <v>2817</v>
      </c>
      <c r="AY888" s="14" t="s">
        <v>1081</v>
      </c>
      <c r="AZ888" s="11" t="s">
        <v>171</v>
      </c>
      <c r="BA888" s="17" t="str">
        <f t="shared" si="199"/>
        <v>17001000000296284748</v>
      </c>
      <c r="BB888" s="26">
        <f t="shared" si="202"/>
        <v>20</v>
      </c>
      <c r="BC888" s="19" t="s">
        <v>2818</v>
      </c>
      <c r="BD888" s="20" t="s">
        <v>2819</v>
      </c>
      <c r="BF888" s="5"/>
      <c r="BG888" s="27">
        <v>54086830</v>
      </c>
      <c r="BH888" s="27">
        <v>96838016</v>
      </c>
      <c r="BI888" s="27"/>
      <c r="BJ888" t="s">
        <v>1425</v>
      </c>
      <c r="BK888" s="11" t="str">
        <f t="shared" si="203"/>
        <v>B-</v>
      </c>
      <c r="BL888" s="11" t="s">
        <v>245</v>
      </c>
    </row>
    <row r="889" spans="1:64" x14ac:dyDescent="0.25">
      <c r="A889" s="3" t="s">
        <v>74</v>
      </c>
      <c r="B889" s="4">
        <v>890</v>
      </c>
      <c r="C889" s="3" t="s">
        <v>87</v>
      </c>
      <c r="D889" s="3" t="s">
        <v>7269</v>
      </c>
      <c r="E889" s="3" t="s">
        <v>7939</v>
      </c>
      <c r="F889" s="3"/>
      <c r="G889" s="3"/>
      <c r="H889" s="74"/>
      <c r="I889" s="3"/>
      <c r="J889" s="3" t="s">
        <v>228</v>
      </c>
      <c r="K889" s="3" t="s">
        <v>123</v>
      </c>
      <c r="L889" s="3" t="s">
        <v>77</v>
      </c>
      <c r="M889" s="3" t="s">
        <v>158</v>
      </c>
      <c r="N889" s="5">
        <v>44629</v>
      </c>
      <c r="O889" t="str">
        <f t="shared" ca="1" si="204"/>
        <v/>
      </c>
      <c r="P889" s="3">
        <f t="shared" ca="1" si="200"/>
        <v>-901</v>
      </c>
      <c r="Q889" s="5">
        <v>44637</v>
      </c>
      <c r="R889" s="3" t="s">
        <v>1211</v>
      </c>
      <c r="S889" s="3"/>
      <c r="T889" s="6" t="s">
        <v>131</v>
      </c>
      <c r="U889" s="3" t="str">
        <f t="shared" si="191"/>
        <v>Contractuel</v>
      </c>
      <c r="V889" s="5">
        <v>44629</v>
      </c>
      <c r="W889" s="5">
        <v>44681</v>
      </c>
      <c r="X889" s="5"/>
      <c r="Y889" s="5"/>
      <c r="Z889" s="5">
        <v>44629</v>
      </c>
      <c r="AA889" s="3">
        <f t="shared" si="192"/>
        <v>3</v>
      </c>
      <c r="AB889" s="3">
        <f t="shared" si="193"/>
        <v>2022</v>
      </c>
      <c r="AC889" s="3">
        <f t="shared" si="194"/>
        <v>2026</v>
      </c>
      <c r="AD889" s="7">
        <f t="shared" ca="1" si="195"/>
        <v>2.6055555555555556</v>
      </c>
      <c r="AE889" s="7" t="str">
        <f t="shared" ca="1" si="201"/>
        <v>&lt; 3</v>
      </c>
      <c r="AF889" s="5">
        <v>30638</v>
      </c>
      <c r="AG889" s="8">
        <f t="shared" ca="1" si="196"/>
        <v>40.942465753424656</v>
      </c>
      <c r="AH889" s="7" t="str">
        <f t="shared" ca="1" si="197"/>
        <v>&gt;35&lt; 45</v>
      </c>
      <c r="AI889" s="9">
        <v>12660072</v>
      </c>
      <c r="AJ889" s="37" t="s">
        <v>179</v>
      </c>
      <c r="AK889" s="9" t="s">
        <v>2820</v>
      </c>
      <c r="AL889" s="5"/>
      <c r="AM889" s="3" t="s">
        <v>93</v>
      </c>
      <c r="AN889" s="3" t="s">
        <v>94</v>
      </c>
      <c r="AQ889" s="11">
        <v>3</v>
      </c>
      <c r="AR889" s="11">
        <v>1</v>
      </c>
      <c r="AS889" s="12">
        <f t="shared" si="198"/>
        <v>44994.25</v>
      </c>
      <c r="AT889" s="11" t="s">
        <v>135</v>
      </c>
      <c r="AU889" s="9">
        <v>3.1930000000000001</v>
      </c>
      <c r="AV889" s="14" t="s">
        <v>67</v>
      </c>
      <c r="AW889" s="15" t="s">
        <v>434</v>
      </c>
      <c r="AX889" s="16" t="s">
        <v>2821</v>
      </c>
      <c r="AY889" s="14" t="s">
        <v>450</v>
      </c>
      <c r="AZ889" s="11" t="s">
        <v>71</v>
      </c>
      <c r="BA889" s="17" t="str">
        <f t="shared" si="199"/>
        <v>08103000722012595043</v>
      </c>
      <c r="BB889" s="26">
        <f t="shared" si="202"/>
        <v>20</v>
      </c>
      <c r="BC889" s="19" t="s">
        <v>2822</v>
      </c>
      <c r="BD889" s="20" t="s">
        <v>2790</v>
      </c>
      <c r="BF889" s="5"/>
      <c r="BG889" s="27">
        <v>29264922</v>
      </c>
      <c r="BH889" s="27">
        <v>22817793</v>
      </c>
      <c r="BI889" s="27"/>
      <c r="BJ889" t="s">
        <v>642</v>
      </c>
      <c r="BK889" s="11" t="str">
        <f t="shared" si="203"/>
        <v>B-</v>
      </c>
      <c r="BL889" s="11"/>
    </row>
    <row r="890" spans="1:64" x14ac:dyDescent="0.25">
      <c r="A890" s="3" t="s">
        <v>74</v>
      </c>
      <c r="B890" s="4">
        <v>891</v>
      </c>
      <c r="C890" s="3" t="s">
        <v>140</v>
      </c>
      <c r="D890" s="3" t="s">
        <v>7213</v>
      </c>
      <c r="E890" s="3" t="s">
        <v>7258</v>
      </c>
      <c r="F890" s="3"/>
      <c r="G890" s="3"/>
      <c r="H890" s="74"/>
      <c r="I890" s="3" t="s">
        <v>487</v>
      </c>
      <c r="J890" s="3" t="s">
        <v>228</v>
      </c>
      <c r="K890" s="3" t="s">
        <v>123</v>
      </c>
      <c r="L890" s="3" t="s">
        <v>77</v>
      </c>
      <c r="M890" s="3" t="s">
        <v>158</v>
      </c>
      <c r="N890" s="5">
        <v>44629</v>
      </c>
      <c r="O890" t="str">
        <f t="shared" ca="1" si="204"/>
        <v/>
      </c>
      <c r="P890" s="3">
        <f t="shared" ca="1" si="200"/>
        <v>-47</v>
      </c>
      <c r="Q890" s="5">
        <v>45535</v>
      </c>
      <c r="R890" s="3" t="s">
        <v>236</v>
      </c>
      <c r="S890" s="3" t="s">
        <v>2823</v>
      </c>
      <c r="T890" s="6" t="s">
        <v>131</v>
      </c>
      <c r="U890" s="3" t="str">
        <f t="shared" si="191"/>
        <v>Contractuel</v>
      </c>
      <c r="V890" s="5">
        <v>45444</v>
      </c>
      <c r="W890" s="5">
        <v>45535</v>
      </c>
      <c r="X890" s="5"/>
      <c r="Y890" s="5"/>
      <c r="Z890" s="5">
        <v>44629</v>
      </c>
      <c r="AA890" s="3">
        <f t="shared" si="192"/>
        <v>3</v>
      </c>
      <c r="AB890" s="3">
        <f t="shared" si="193"/>
        <v>2022</v>
      </c>
      <c r="AC890" s="3">
        <f t="shared" si="194"/>
        <v>2026</v>
      </c>
      <c r="AD890" s="7">
        <f t="shared" ca="1" si="195"/>
        <v>2.6055555555555556</v>
      </c>
      <c r="AE890" s="7" t="str">
        <f t="shared" ca="1" si="201"/>
        <v>&lt; 3</v>
      </c>
      <c r="AF890" s="5">
        <v>28832</v>
      </c>
      <c r="AG890" s="8">
        <f t="shared" ca="1" si="196"/>
        <v>45.890410958904113</v>
      </c>
      <c r="AH890" s="7" t="str">
        <f t="shared" ca="1" si="197"/>
        <v>&gt;45&lt; 55</v>
      </c>
      <c r="AI890" s="9">
        <v>12153818</v>
      </c>
      <c r="AJ890" s="10" t="s">
        <v>91</v>
      </c>
      <c r="AK890" s="9" t="s">
        <v>2824</v>
      </c>
      <c r="AL890" s="5">
        <v>35879</v>
      </c>
      <c r="AM890" s="3" t="s">
        <v>93</v>
      </c>
      <c r="AN890" s="3" t="s">
        <v>65</v>
      </c>
      <c r="AO890">
        <v>3</v>
      </c>
      <c r="AQ890">
        <v>3</v>
      </c>
      <c r="AR890" s="11">
        <v>3</v>
      </c>
      <c r="AS890" s="12">
        <f t="shared" si="198"/>
        <v>45724.75</v>
      </c>
      <c r="AT890" s="11" t="s">
        <v>135</v>
      </c>
      <c r="AU890" s="9">
        <v>3.3159999999999998</v>
      </c>
      <c r="AV890" s="14" t="s">
        <v>195</v>
      </c>
      <c r="AW890" s="15" t="s">
        <v>169</v>
      </c>
      <c r="AX890" s="16" t="s">
        <v>2825</v>
      </c>
      <c r="AY890" s="14" t="s">
        <v>1056</v>
      </c>
      <c r="AZ890" s="11" t="s">
        <v>171</v>
      </c>
      <c r="BA890" s="17" t="str">
        <f t="shared" si="199"/>
        <v>17001000000322363974</v>
      </c>
      <c r="BB890" s="26">
        <f t="shared" si="202"/>
        <v>20</v>
      </c>
      <c r="BC890" s="19" t="s">
        <v>2826</v>
      </c>
      <c r="BD890" s="20" t="s">
        <v>452</v>
      </c>
      <c r="BF890" s="5">
        <v>45153</v>
      </c>
      <c r="BG890" s="27">
        <v>50493470</v>
      </c>
      <c r="BH890" s="27">
        <v>93216391</v>
      </c>
      <c r="BI890" s="27"/>
      <c r="BJ890" t="s">
        <v>452</v>
      </c>
      <c r="BK890" s="11" t="str">
        <f t="shared" si="203"/>
        <v>B-</v>
      </c>
      <c r="BL890" s="11" t="s">
        <v>200</v>
      </c>
    </row>
    <row r="891" spans="1:64" x14ac:dyDescent="0.25">
      <c r="A891" s="3" t="s">
        <v>74</v>
      </c>
      <c r="B891" s="4">
        <v>892</v>
      </c>
      <c r="C891" s="3" t="s">
        <v>57</v>
      </c>
      <c r="D891" s="3" t="s">
        <v>7624</v>
      </c>
      <c r="E891" s="3" t="s">
        <v>7906</v>
      </c>
      <c r="F891" s="3"/>
      <c r="G891" s="3"/>
      <c r="H891" s="74"/>
      <c r="I891" s="3"/>
      <c r="J891" s="3" t="s">
        <v>228</v>
      </c>
      <c r="K891" s="3" t="s">
        <v>123</v>
      </c>
      <c r="L891" s="3" t="s">
        <v>77</v>
      </c>
      <c r="M891" s="3" t="s">
        <v>132</v>
      </c>
      <c r="N891" s="5">
        <v>44630</v>
      </c>
      <c r="O891" t="str">
        <f t="shared" ca="1" si="204"/>
        <v/>
      </c>
      <c r="P891" s="3">
        <f t="shared" ca="1" si="200"/>
        <v>-809</v>
      </c>
      <c r="Q891" s="5">
        <v>44742</v>
      </c>
      <c r="R891" s="3" t="s">
        <v>133</v>
      </c>
      <c r="S891" s="3"/>
      <c r="T891" s="6" t="s">
        <v>131</v>
      </c>
      <c r="U891" s="3" t="str">
        <f t="shared" si="191"/>
        <v>Contractuel</v>
      </c>
      <c r="V891" s="5">
        <v>44713</v>
      </c>
      <c r="W891" s="5">
        <v>44773</v>
      </c>
      <c r="X891" s="5"/>
      <c r="Y891" s="5"/>
      <c r="Z891" s="5">
        <v>44630</v>
      </c>
      <c r="AA891" s="3">
        <f t="shared" si="192"/>
        <v>3</v>
      </c>
      <c r="AB891" s="3">
        <f t="shared" si="193"/>
        <v>2022</v>
      </c>
      <c r="AC891" s="3">
        <f t="shared" si="194"/>
        <v>2026</v>
      </c>
      <c r="AD891" s="7">
        <f t="shared" ca="1" si="195"/>
        <v>2.6027777777777779</v>
      </c>
      <c r="AE891" s="7" t="str">
        <f t="shared" ca="1" si="201"/>
        <v>&lt; 3</v>
      </c>
      <c r="AF891" s="5">
        <v>37357</v>
      </c>
      <c r="AG891" s="8">
        <f t="shared" ca="1" si="196"/>
        <v>22.534246575342465</v>
      </c>
      <c r="AH891" s="7" t="str">
        <f t="shared" ca="1" si="197"/>
        <v>&lt; 25</v>
      </c>
      <c r="AI891" s="9"/>
      <c r="AJ891" s="10"/>
      <c r="AK891" s="9">
        <v>14369492</v>
      </c>
      <c r="AL891" s="5">
        <v>44280</v>
      </c>
      <c r="AM891" s="3" t="s">
        <v>64</v>
      </c>
      <c r="AN891" s="3" t="s">
        <v>94</v>
      </c>
      <c r="AQ891" s="11">
        <v>3</v>
      </c>
      <c r="AR891" s="11">
        <v>1</v>
      </c>
      <c r="AS891" s="12">
        <f t="shared" si="198"/>
        <v>44995.25</v>
      </c>
      <c r="AT891" s="11" t="s">
        <v>135</v>
      </c>
      <c r="AU891" s="9">
        <v>3.3069999999999999</v>
      </c>
      <c r="AV891" s="14" t="s">
        <v>195</v>
      </c>
      <c r="AW891" s="15" t="s">
        <v>169</v>
      </c>
      <c r="AX891" s="16" t="s">
        <v>2827</v>
      </c>
      <c r="AY891" s="14" t="s">
        <v>1198</v>
      </c>
      <c r="AZ891" s="11" t="s">
        <v>171</v>
      </c>
      <c r="BA891" s="17" t="str">
        <f t="shared" si="199"/>
        <v>17001000000311879147</v>
      </c>
      <c r="BB891" s="26">
        <f t="shared" si="202"/>
        <v>20</v>
      </c>
      <c r="BC891" s="19" t="s">
        <v>2828</v>
      </c>
      <c r="BD891" s="20" t="s">
        <v>452</v>
      </c>
      <c r="BF891" s="5"/>
      <c r="BG891" s="27">
        <v>22185680</v>
      </c>
      <c r="BH891" s="27">
        <v>55905228</v>
      </c>
      <c r="BI891" s="27"/>
      <c r="BJ891" t="s">
        <v>2651</v>
      </c>
      <c r="BK891" s="11" t="str">
        <f t="shared" si="203"/>
        <v>B-</v>
      </c>
      <c r="BL891" s="11"/>
    </row>
    <row r="892" spans="1:64" x14ac:dyDescent="0.25">
      <c r="A892" s="3" t="s">
        <v>74</v>
      </c>
      <c r="B892" s="4">
        <v>893</v>
      </c>
      <c r="C892" s="3" t="s">
        <v>57</v>
      </c>
      <c r="D892" s="3" t="s">
        <v>7458</v>
      </c>
      <c r="E892" s="3" t="s">
        <v>7449</v>
      </c>
      <c r="F892" s="3"/>
      <c r="G892" s="3"/>
      <c r="H892" s="74"/>
      <c r="I892" s="3" t="s">
        <v>487</v>
      </c>
      <c r="J892" s="3" t="s">
        <v>228</v>
      </c>
      <c r="K892" s="3" t="s">
        <v>123</v>
      </c>
      <c r="L892" s="3" t="s">
        <v>77</v>
      </c>
      <c r="M892" s="3" t="s">
        <v>132</v>
      </c>
      <c r="N892" s="5">
        <v>44630</v>
      </c>
      <c r="O892" t="str">
        <f t="shared" ca="1" si="204"/>
        <v/>
      </c>
      <c r="P892" s="3">
        <f t="shared" ca="1" si="200"/>
        <v>-625</v>
      </c>
      <c r="Q892" s="5">
        <v>44927</v>
      </c>
      <c r="R892" s="3" t="s">
        <v>609</v>
      </c>
      <c r="S892" s="3"/>
      <c r="T892" s="6" t="s">
        <v>131</v>
      </c>
      <c r="U892" s="3" t="str">
        <f t="shared" si="191"/>
        <v>Contractuel</v>
      </c>
      <c r="V892" s="5">
        <v>44927</v>
      </c>
      <c r="W892" s="5">
        <v>44957</v>
      </c>
      <c r="X892" s="5"/>
      <c r="Y892" s="5"/>
      <c r="Z892" s="5">
        <v>44630</v>
      </c>
      <c r="AA892" s="3">
        <f t="shared" si="192"/>
        <v>3</v>
      </c>
      <c r="AB892" s="3">
        <f t="shared" si="193"/>
        <v>2022</v>
      </c>
      <c r="AC892" s="3">
        <f t="shared" si="194"/>
        <v>2026</v>
      </c>
      <c r="AD892" s="7">
        <f t="shared" ca="1" si="195"/>
        <v>2.6027777777777779</v>
      </c>
      <c r="AE892" s="7" t="str">
        <f t="shared" ca="1" si="201"/>
        <v>&lt; 3</v>
      </c>
      <c r="AF892" s="5">
        <v>27142</v>
      </c>
      <c r="AG892" s="8">
        <f t="shared" ca="1" si="196"/>
        <v>50.520547945205479</v>
      </c>
      <c r="AH892" s="7" t="str">
        <f t="shared" ca="1" si="197"/>
        <v>&gt;45&lt; 55</v>
      </c>
      <c r="AI892" s="9">
        <v>16326793</v>
      </c>
      <c r="AJ892" s="10" t="s">
        <v>159</v>
      </c>
      <c r="AK892" s="9" t="s">
        <v>2829</v>
      </c>
      <c r="AL892" s="5">
        <v>44207</v>
      </c>
      <c r="AM892" s="3" t="s">
        <v>64</v>
      </c>
      <c r="AN892" s="3" t="s">
        <v>65</v>
      </c>
      <c r="AQ892" s="11">
        <v>3</v>
      </c>
      <c r="AR892" s="11">
        <v>1</v>
      </c>
      <c r="AS892" s="12">
        <f t="shared" si="198"/>
        <v>44995.25</v>
      </c>
      <c r="AT892" s="11" t="s">
        <v>135</v>
      </c>
      <c r="AU892" s="9">
        <v>3.3069999999999999</v>
      </c>
      <c r="AV892" s="14" t="s">
        <v>195</v>
      </c>
      <c r="AW892" s="15" t="s">
        <v>1253</v>
      </c>
      <c r="AX892" s="16" t="s">
        <v>2830</v>
      </c>
      <c r="AY892" s="14" t="s">
        <v>159</v>
      </c>
      <c r="AZ892" s="11" t="s">
        <v>171</v>
      </c>
      <c r="BA892" s="17" t="str">
        <f t="shared" si="199"/>
        <v>17535940173537890902</v>
      </c>
      <c r="BB892" s="26">
        <f t="shared" si="202"/>
        <v>20</v>
      </c>
      <c r="BC892" s="19" t="s">
        <v>2831</v>
      </c>
      <c r="BD892" s="20" t="s">
        <v>300</v>
      </c>
      <c r="BF892" s="5"/>
      <c r="BG892" s="27">
        <v>50053383</v>
      </c>
      <c r="BH892" s="27">
        <v>22046045</v>
      </c>
      <c r="BI892" s="27"/>
      <c r="BJ892" t="s">
        <v>300</v>
      </c>
      <c r="BK892" s="11" t="str">
        <f t="shared" si="203"/>
        <v>B-</v>
      </c>
      <c r="BL892" s="11"/>
    </row>
    <row r="893" spans="1:64" x14ac:dyDescent="0.25">
      <c r="A893" s="3" t="s">
        <v>74</v>
      </c>
      <c r="B893" s="4">
        <v>894</v>
      </c>
      <c r="C893" s="3" t="s">
        <v>87</v>
      </c>
      <c r="D893" s="3" t="s">
        <v>7940</v>
      </c>
      <c r="E893" s="3" t="s">
        <v>7308</v>
      </c>
      <c r="F893" s="3"/>
      <c r="G893" s="3"/>
      <c r="H893" s="74"/>
      <c r="I893" s="3" t="s">
        <v>487</v>
      </c>
      <c r="J893" s="3" t="s">
        <v>228</v>
      </c>
      <c r="K893" s="3" t="s">
        <v>123</v>
      </c>
      <c r="L893" s="3" t="s">
        <v>77</v>
      </c>
      <c r="M893" s="3" t="s">
        <v>158</v>
      </c>
      <c r="N893" s="5">
        <v>44630</v>
      </c>
      <c r="O893" t="str">
        <f t="shared" ca="1" si="204"/>
        <v/>
      </c>
      <c r="P893" s="3">
        <f t="shared" ca="1" si="200"/>
        <v>-536</v>
      </c>
      <c r="Q893" s="5">
        <v>45049</v>
      </c>
      <c r="R893" s="3" t="s">
        <v>115</v>
      </c>
      <c r="S893" s="3"/>
      <c r="T893" s="6" t="s">
        <v>131</v>
      </c>
      <c r="U893" s="3" t="str">
        <f t="shared" si="191"/>
        <v>Contractuel</v>
      </c>
      <c r="V893" s="5">
        <v>44986</v>
      </c>
      <c r="W893" s="5">
        <v>45046</v>
      </c>
      <c r="X893" s="5"/>
      <c r="Y893" s="5"/>
      <c r="Z893" s="5">
        <v>44630</v>
      </c>
      <c r="AA893" s="3">
        <f t="shared" si="192"/>
        <v>3</v>
      </c>
      <c r="AB893" s="3">
        <f t="shared" si="193"/>
        <v>2022</v>
      </c>
      <c r="AC893" s="3">
        <f t="shared" si="194"/>
        <v>2026</v>
      </c>
      <c r="AD893" s="7">
        <f t="shared" ca="1" si="195"/>
        <v>2.6027777777777779</v>
      </c>
      <c r="AE893" s="7" t="str">
        <f t="shared" ca="1" si="201"/>
        <v>&lt; 3</v>
      </c>
      <c r="AF893" s="5">
        <v>36566</v>
      </c>
      <c r="AG893" s="8">
        <f t="shared" ca="1" si="196"/>
        <v>24.701369863013699</v>
      </c>
      <c r="AH893" s="7" t="str">
        <f t="shared" ca="1" si="197"/>
        <v>&lt; 25</v>
      </c>
      <c r="AI893" s="9">
        <v>17580668</v>
      </c>
      <c r="AJ893" s="10" t="s">
        <v>91</v>
      </c>
      <c r="AK893" s="9">
        <v>13646586</v>
      </c>
      <c r="AL893" s="5">
        <v>43383</v>
      </c>
      <c r="AM893" s="3" t="s">
        <v>93</v>
      </c>
      <c r="AN893" s="3" t="s">
        <v>94</v>
      </c>
      <c r="AQ893" s="11">
        <v>3</v>
      </c>
      <c r="AR893" s="11">
        <v>2</v>
      </c>
      <c r="AS893" s="12">
        <f t="shared" si="198"/>
        <v>45360.5</v>
      </c>
      <c r="AT893" s="11" t="s">
        <v>135</v>
      </c>
      <c r="AU893" s="9">
        <v>3.3159999999999998</v>
      </c>
      <c r="AV893" s="14" t="s">
        <v>195</v>
      </c>
      <c r="AW893" s="15" t="s">
        <v>2299</v>
      </c>
      <c r="AX893" s="16" t="s">
        <v>2832</v>
      </c>
      <c r="AY893" s="14" t="s">
        <v>450</v>
      </c>
      <c r="AZ893" s="11" t="s">
        <v>171</v>
      </c>
      <c r="BA893" s="17" t="str">
        <f t="shared" si="199"/>
        <v>17206000000311781943</v>
      </c>
      <c r="BB893" s="26">
        <f t="shared" si="202"/>
        <v>20</v>
      </c>
      <c r="BC893" s="19" t="s">
        <v>2833</v>
      </c>
      <c r="BD893" s="20" t="s">
        <v>446</v>
      </c>
      <c r="BF893" s="5"/>
      <c r="BG893" s="27">
        <v>95232716</v>
      </c>
      <c r="BH893" s="27">
        <v>93568463</v>
      </c>
      <c r="BI893" s="27"/>
      <c r="BJ893" t="s">
        <v>828</v>
      </c>
      <c r="BK893" s="11" t="str">
        <f t="shared" si="203"/>
        <v>B-</v>
      </c>
      <c r="BL893" s="11"/>
    </row>
    <row r="894" spans="1:64" x14ac:dyDescent="0.25">
      <c r="A894" s="3" t="s">
        <v>74</v>
      </c>
      <c r="B894" s="4">
        <v>895</v>
      </c>
      <c r="C894" s="3" t="s">
        <v>87</v>
      </c>
      <c r="D894" s="3" t="s">
        <v>7297</v>
      </c>
      <c r="E894" s="3" t="s">
        <v>6991</v>
      </c>
      <c r="F894" s="3"/>
      <c r="G894" s="3"/>
      <c r="H894" s="74"/>
      <c r="I894" s="3"/>
      <c r="J894" s="3" t="s">
        <v>157</v>
      </c>
      <c r="K894" s="3" t="s">
        <v>123</v>
      </c>
      <c r="L894" s="3" t="s">
        <v>77</v>
      </c>
      <c r="M894" s="3" t="s">
        <v>158</v>
      </c>
      <c r="N894" s="5">
        <v>44631</v>
      </c>
      <c r="O894" t="str">
        <f t="shared" ca="1" si="204"/>
        <v/>
      </c>
      <c r="P894" s="3">
        <f t="shared" ca="1" si="200"/>
        <v>-901</v>
      </c>
      <c r="Q894" s="5">
        <v>44645</v>
      </c>
      <c r="R894" s="3" t="s">
        <v>133</v>
      </c>
      <c r="S894" s="3"/>
      <c r="T894" s="6" t="s">
        <v>131</v>
      </c>
      <c r="U894" s="3" t="str">
        <f t="shared" si="191"/>
        <v>Contractuel</v>
      </c>
      <c r="V894" s="5">
        <v>44631</v>
      </c>
      <c r="W894" s="5">
        <v>44681</v>
      </c>
      <c r="X894" s="5"/>
      <c r="Y894" s="5"/>
      <c r="Z894" s="5">
        <v>44631</v>
      </c>
      <c r="AA894" s="3">
        <f t="shared" si="192"/>
        <v>3</v>
      </c>
      <c r="AB894" s="3">
        <f t="shared" si="193"/>
        <v>2022</v>
      </c>
      <c r="AC894" s="3">
        <f t="shared" si="194"/>
        <v>2026</v>
      </c>
      <c r="AD894" s="7">
        <f t="shared" ca="1" si="195"/>
        <v>2.6</v>
      </c>
      <c r="AE894" s="7" t="str">
        <f t="shared" ca="1" si="201"/>
        <v>&lt; 3</v>
      </c>
      <c r="AF894" s="5">
        <v>35258</v>
      </c>
      <c r="AG894" s="8">
        <f t="shared" ca="1" si="196"/>
        <v>28.284931506849315</v>
      </c>
      <c r="AH894" s="7" t="str">
        <f t="shared" ca="1" si="197"/>
        <v>&gt;25&lt; 35</v>
      </c>
      <c r="AI894" s="9"/>
      <c r="AJ894" s="10"/>
      <c r="AK894" s="9" t="s">
        <v>2834</v>
      </c>
      <c r="AL894" s="5">
        <v>41397</v>
      </c>
      <c r="AM894" s="3" t="s">
        <v>93</v>
      </c>
      <c r="AN894" s="3" t="s">
        <v>94</v>
      </c>
      <c r="AQ894" s="11">
        <v>3</v>
      </c>
      <c r="AR894" s="11">
        <v>1</v>
      </c>
      <c r="AS894" s="12">
        <f t="shared" si="198"/>
        <v>44996.25</v>
      </c>
      <c r="AT894" s="11" t="s">
        <v>135</v>
      </c>
      <c r="AU894" s="9">
        <v>3.1930000000000001</v>
      </c>
      <c r="AV894" s="14" t="s">
        <v>195</v>
      </c>
      <c r="AW894" s="15" t="s">
        <v>2299</v>
      </c>
      <c r="AX894" s="16" t="s">
        <v>2835</v>
      </c>
      <c r="AY894" s="14" t="s">
        <v>462</v>
      </c>
      <c r="AZ894" s="11" t="s">
        <v>171</v>
      </c>
      <c r="BA894" s="17" t="str">
        <f t="shared" si="199"/>
        <v>17206000000256444219</v>
      </c>
      <c r="BB894" s="26">
        <f t="shared" si="202"/>
        <v>20</v>
      </c>
      <c r="BC894" s="19" t="s">
        <v>2286</v>
      </c>
      <c r="BD894" s="20" t="s">
        <v>466</v>
      </c>
      <c r="BF894" s="5"/>
      <c r="BG894" s="27">
        <v>27464409</v>
      </c>
      <c r="BH894" s="27">
        <v>24151895</v>
      </c>
      <c r="BI894" s="27"/>
      <c r="BJ894" t="s">
        <v>1163</v>
      </c>
      <c r="BK894" s="11" t="str">
        <f t="shared" si="203"/>
        <v>A-</v>
      </c>
      <c r="BL894" s="11"/>
    </row>
    <row r="895" spans="1:64" x14ac:dyDescent="0.25">
      <c r="A895" s="3" t="s">
        <v>74</v>
      </c>
      <c r="B895" s="4">
        <v>896</v>
      </c>
      <c r="C895" s="3" t="s">
        <v>57</v>
      </c>
      <c r="D895" s="3" t="s">
        <v>7295</v>
      </c>
      <c r="E895" s="3" t="s">
        <v>7379</v>
      </c>
      <c r="F895" s="3"/>
      <c r="G895" s="3"/>
      <c r="H895" s="74"/>
      <c r="I895" s="3"/>
      <c r="J895" s="3"/>
      <c r="K895" s="3" t="s">
        <v>76</v>
      </c>
      <c r="L895" s="3" t="s">
        <v>77</v>
      </c>
      <c r="M895" s="3" t="s">
        <v>1223</v>
      </c>
      <c r="N895" s="5">
        <v>44635</v>
      </c>
      <c r="O895" t="str">
        <f t="shared" ca="1" si="204"/>
        <v/>
      </c>
      <c r="P895" s="3">
        <f t="shared" ca="1" si="200"/>
        <v>-475</v>
      </c>
      <c r="Q895" s="5">
        <v>45118</v>
      </c>
      <c r="R895" s="3" t="s">
        <v>1776</v>
      </c>
      <c r="S895" s="3" t="s">
        <v>1787</v>
      </c>
      <c r="T895" s="6" t="s">
        <v>131</v>
      </c>
      <c r="U895" s="3" t="str">
        <f t="shared" si="191"/>
        <v>Contractuel</v>
      </c>
      <c r="V895" s="5">
        <v>45017</v>
      </c>
      <c r="W895" s="5">
        <v>45107</v>
      </c>
      <c r="X895" s="5"/>
      <c r="Y895" s="5"/>
      <c r="Z895" s="5">
        <v>44635</v>
      </c>
      <c r="AA895" s="3">
        <f t="shared" si="192"/>
        <v>3</v>
      </c>
      <c r="AB895" s="3">
        <f t="shared" si="193"/>
        <v>2022</v>
      </c>
      <c r="AC895" s="3">
        <f t="shared" si="194"/>
        <v>2026</v>
      </c>
      <c r="AD895" s="7">
        <f t="shared" ca="1" si="195"/>
        <v>2.588888888888889</v>
      </c>
      <c r="AE895" s="7" t="str">
        <f t="shared" ca="1" si="201"/>
        <v>&lt; 3</v>
      </c>
      <c r="AF895" s="5">
        <v>34546</v>
      </c>
      <c r="AG895" s="8">
        <f t="shared" ca="1" si="196"/>
        <v>30.235616438356164</v>
      </c>
      <c r="AH895" s="7" t="str">
        <f t="shared" ca="1" si="197"/>
        <v>&gt;25&lt; 35</v>
      </c>
      <c r="AI895" s="9">
        <v>17155224</v>
      </c>
      <c r="AJ895" s="10" t="s">
        <v>70</v>
      </c>
      <c r="AK895" s="9" t="s">
        <v>2836</v>
      </c>
      <c r="AL895" s="5">
        <v>42803</v>
      </c>
      <c r="AM895" s="3" t="s">
        <v>64</v>
      </c>
      <c r="AN895" s="3" t="s">
        <v>94</v>
      </c>
      <c r="AQ895" s="11">
        <v>3</v>
      </c>
      <c r="AR895" s="11">
        <v>2</v>
      </c>
      <c r="AS895" s="12">
        <f t="shared" si="198"/>
        <v>45365.5</v>
      </c>
      <c r="AT895" s="11" t="s">
        <v>135</v>
      </c>
      <c r="AU895" s="9">
        <v>3.3159999999999998</v>
      </c>
      <c r="AV895" s="14" t="s">
        <v>70</v>
      </c>
      <c r="AW895" s="15" t="s">
        <v>2837</v>
      </c>
      <c r="AX895" s="16" t="s">
        <v>2838</v>
      </c>
      <c r="AY895" s="14" t="s">
        <v>574</v>
      </c>
      <c r="AZ895" s="11" t="s">
        <v>2246</v>
      </c>
      <c r="BA895" s="17" t="str">
        <f t="shared" si="199"/>
        <v>03400011010111096962</v>
      </c>
      <c r="BB895" s="26">
        <f t="shared" si="202"/>
        <v>20</v>
      </c>
      <c r="BC895" s="19" t="s">
        <v>2839</v>
      </c>
      <c r="BD895" s="20" t="s">
        <v>395</v>
      </c>
      <c r="BF895" s="5"/>
      <c r="BG895" s="27">
        <v>42165537</v>
      </c>
      <c r="BH895" s="27"/>
      <c r="BI895" s="27">
        <v>98137140</v>
      </c>
      <c r="BJ895" t="s">
        <v>366</v>
      </c>
      <c r="BK895" s="87" t="str">
        <f t="shared" si="203"/>
        <v>-</v>
      </c>
      <c r="BL895" s="11"/>
    </row>
    <row r="896" spans="1:64" x14ac:dyDescent="0.25">
      <c r="A896" s="3" t="s">
        <v>74</v>
      </c>
      <c r="B896" s="4">
        <v>897</v>
      </c>
      <c r="C896" s="3" t="s">
        <v>140</v>
      </c>
      <c r="D896" s="3" t="s">
        <v>7669</v>
      </c>
      <c r="E896" s="3" t="s">
        <v>7416</v>
      </c>
      <c r="F896" s="3"/>
      <c r="G896" s="3"/>
      <c r="H896" s="74"/>
      <c r="I896" s="3"/>
      <c r="J896" s="3" t="s">
        <v>157</v>
      </c>
      <c r="K896" s="3" t="s">
        <v>76</v>
      </c>
      <c r="L896" s="3" t="s">
        <v>77</v>
      </c>
      <c r="M896" s="3" t="s">
        <v>426</v>
      </c>
      <c r="N896" s="5">
        <v>44642</v>
      </c>
      <c r="O896" t="str">
        <f t="shared" ca="1" si="204"/>
        <v/>
      </c>
      <c r="P896" s="3">
        <f t="shared" ca="1" si="200"/>
        <v>-870</v>
      </c>
      <c r="Q896" s="5">
        <v>44690</v>
      </c>
      <c r="R896" s="3" t="s">
        <v>2256</v>
      </c>
      <c r="S896" s="3"/>
      <c r="T896" s="6" t="s">
        <v>131</v>
      </c>
      <c r="U896" s="3" t="str">
        <f t="shared" si="191"/>
        <v>Contractuel</v>
      </c>
      <c r="V896" s="5">
        <v>44682</v>
      </c>
      <c r="W896" s="5">
        <v>44712</v>
      </c>
      <c r="X896" s="5"/>
      <c r="Y896" s="5"/>
      <c r="Z896" s="5">
        <v>44642</v>
      </c>
      <c r="AA896" s="3">
        <f t="shared" si="192"/>
        <v>3</v>
      </c>
      <c r="AB896" s="3">
        <f t="shared" si="193"/>
        <v>2022</v>
      </c>
      <c r="AC896" s="3">
        <f t="shared" si="194"/>
        <v>2026</v>
      </c>
      <c r="AD896" s="7">
        <f t="shared" ca="1" si="195"/>
        <v>2.5694444444444446</v>
      </c>
      <c r="AE896" s="7" t="str">
        <f t="shared" ca="1" si="201"/>
        <v>&lt; 3</v>
      </c>
      <c r="AF896" s="5">
        <v>30898</v>
      </c>
      <c r="AG896" s="8">
        <f t="shared" ca="1" si="196"/>
        <v>40.230136986301368</v>
      </c>
      <c r="AH896" s="7" t="str">
        <f t="shared" ca="1" si="197"/>
        <v>&gt;35&lt; 45</v>
      </c>
      <c r="AI896" s="9">
        <v>12969587</v>
      </c>
      <c r="AJ896" s="10" t="s">
        <v>70</v>
      </c>
      <c r="AK896" s="9" t="s">
        <v>2840</v>
      </c>
      <c r="AL896" s="5">
        <v>37186</v>
      </c>
      <c r="AM896" s="3" t="s">
        <v>93</v>
      </c>
      <c r="AN896" s="3" t="s">
        <v>65</v>
      </c>
      <c r="AO896">
        <v>2</v>
      </c>
      <c r="AQ896" s="11">
        <v>3</v>
      </c>
      <c r="AR896" s="11">
        <v>1</v>
      </c>
      <c r="AS896" s="12">
        <f t="shared" si="198"/>
        <v>45007.25</v>
      </c>
      <c r="AT896" s="11" t="s">
        <v>135</v>
      </c>
      <c r="AU896" s="9">
        <v>3.1930000000000001</v>
      </c>
      <c r="AV896" s="14" t="s">
        <v>126</v>
      </c>
      <c r="AW896" s="15" t="s">
        <v>275</v>
      </c>
      <c r="AX896" s="16" t="s">
        <v>2841</v>
      </c>
      <c r="AY896" s="14" t="s">
        <v>1268</v>
      </c>
      <c r="AZ896" s="11" t="s">
        <v>145</v>
      </c>
      <c r="BA896" s="17" t="str">
        <f t="shared" si="199"/>
        <v>07080013810554708550</v>
      </c>
      <c r="BB896" s="26">
        <f t="shared" si="202"/>
        <v>20</v>
      </c>
      <c r="BC896" s="19" t="s">
        <v>2842</v>
      </c>
      <c r="BD896" s="20" t="s">
        <v>100</v>
      </c>
      <c r="BF896" s="5"/>
      <c r="BG896" s="27">
        <v>55818730</v>
      </c>
      <c r="BH896" s="27">
        <v>50100383</v>
      </c>
      <c r="BI896" s="27"/>
      <c r="BJ896" t="s">
        <v>608</v>
      </c>
      <c r="BK896" s="11" t="str">
        <f t="shared" si="203"/>
        <v>A-</v>
      </c>
      <c r="BL896" s="11"/>
    </row>
    <row r="897" spans="1:64" x14ac:dyDescent="0.25">
      <c r="A897" s="3" t="s">
        <v>74</v>
      </c>
      <c r="B897" s="4">
        <v>898</v>
      </c>
      <c r="C897" s="3" t="s">
        <v>140</v>
      </c>
      <c r="D897" s="3" t="s">
        <v>7941</v>
      </c>
      <c r="E897" s="3" t="s">
        <v>7420</v>
      </c>
      <c r="F897" s="3"/>
      <c r="G897" s="3"/>
      <c r="H897" s="74"/>
      <c r="I897" s="3"/>
      <c r="J897" s="3" t="s">
        <v>157</v>
      </c>
      <c r="K897" s="3" t="s">
        <v>123</v>
      </c>
      <c r="L897" s="3" t="s">
        <v>77</v>
      </c>
      <c r="M897" s="3" t="s">
        <v>158</v>
      </c>
      <c r="N897" s="5">
        <v>44645</v>
      </c>
      <c r="O897" t="str">
        <f t="shared" ca="1" si="204"/>
        <v/>
      </c>
      <c r="P897" s="3">
        <f t="shared" ca="1" si="200"/>
        <v>-656</v>
      </c>
      <c r="Q897" s="5">
        <v>44835</v>
      </c>
      <c r="R897" s="3" t="s">
        <v>2256</v>
      </c>
      <c r="S897" s="3"/>
      <c r="T897" s="6" t="s">
        <v>131</v>
      </c>
      <c r="U897" s="3" t="str">
        <f t="shared" si="191"/>
        <v>Contractuel</v>
      </c>
      <c r="V897" s="5">
        <v>44866</v>
      </c>
      <c r="W897" s="5">
        <v>44926</v>
      </c>
      <c r="X897" s="5"/>
      <c r="Y897" s="5"/>
      <c r="Z897" s="5">
        <v>44645</v>
      </c>
      <c r="AA897" s="3">
        <f t="shared" si="192"/>
        <v>3</v>
      </c>
      <c r="AB897" s="3">
        <f t="shared" si="193"/>
        <v>2022</v>
      </c>
      <c r="AC897" s="3">
        <f t="shared" si="194"/>
        <v>2026</v>
      </c>
      <c r="AD897" s="7">
        <f t="shared" ca="1" si="195"/>
        <v>2.5611111111111109</v>
      </c>
      <c r="AE897" s="7" t="str">
        <f t="shared" ca="1" si="201"/>
        <v>&lt; 3</v>
      </c>
      <c r="AF897" s="5">
        <v>27673</v>
      </c>
      <c r="AG897" s="8">
        <f t="shared" ca="1" si="196"/>
        <v>49.065753424657537</v>
      </c>
      <c r="AH897" s="7" t="str">
        <f t="shared" ca="1" si="197"/>
        <v>&gt;45&lt; 55</v>
      </c>
      <c r="AI897" s="9">
        <v>11810833</v>
      </c>
      <c r="AJ897" s="10" t="s">
        <v>159</v>
      </c>
      <c r="AK897" s="9" t="s">
        <v>2843</v>
      </c>
      <c r="AL897" s="5">
        <v>35705</v>
      </c>
      <c r="AM897" s="3" t="s">
        <v>93</v>
      </c>
      <c r="AN897" s="3" t="s">
        <v>65</v>
      </c>
      <c r="AO897">
        <v>3</v>
      </c>
      <c r="AQ897" s="11">
        <v>3</v>
      </c>
      <c r="AR897" s="11">
        <v>1</v>
      </c>
      <c r="AS897" s="12">
        <f t="shared" si="198"/>
        <v>45010.25</v>
      </c>
      <c r="AT897" s="11" t="s">
        <v>135</v>
      </c>
      <c r="AU897" s="9">
        <v>3.3069999999999999</v>
      </c>
      <c r="AV897" s="14" t="s">
        <v>195</v>
      </c>
      <c r="AW897" s="15" t="s">
        <v>169</v>
      </c>
      <c r="AX897" s="16" t="s">
        <v>2844</v>
      </c>
      <c r="AY897" s="14" t="s">
        <v>685</v>
      </c>
      <c r="AZ897" s="11" t="s">
        <v>171</v>
      </c>
      <c r="BA897" s="17" t="str">
        <f t="shared" si="199"/>
        <v>17001000000143496265</v>
      </c>
      <c r="BB897" s="26">
        <f t="shared" si="202"/>
        <v>20</v>
      </c>
      <c r="BC897" s="19" t="s">
        <v>2845</v>
      </c>
      <c r="BD897" s="20" t="s">
        <v>277</v>
      </c>
      <c r="BE897">
        <v>2086</v>
      </c>
      <c r="BF897" s="5"/>
      <c r="BG897" s="27">
        <v>54169514</v>
      </c>
      <c r="BH897" s="27">
        <v>96088300</v>
      </c>
      <c r="BI897" s="27"/>
      <c r="BJ897" t="s">
        <v>244</v>
      </c>
      <c r="BK897" s="11" t="str">
        <f t="shared" si="203"/>
        <v>A-</v>
      </c>
      <c r="BL897" s="11"/>
    </row>
    <row r="898" spans="1:64" x14ac:dyDescent="0.25">
      <c r="A898" s="3" t="s">
        <v>74</v>
      </c>
      <c r="B898" s="4">
        <v>899</v>
      </c>
      <c r="C898" s="3" t="s">
        <v>87</v>
      </c>
      <c r="D898" s="3" t="s">
        <v>7387</v>
      </c>
      <c r="E898" s="3" t="s">
        <v>7347</v>
      </c>
      <c r="F898" s="3"/>
      <c r="G898" s="3"/>
      <c r="H898" s="74"/>
      <c r="I898" s="3"/>
      <c r="J898" s="3" t="s">
        <v>157</v>
      </c>
      <c r="K898" s="3" t="s">
        <v>76</v>
      </c>
      <c r="L898" s="3" t="s">
        <v>77</v>
      </c>
      <c r="M898" s="3" t="s">
        <v>426</v>
      </c>
      <c r="N898" s="5">
        <v>44648</v>
      </c>
      <c r="O898" t="str">
        <f t="shared" ca="1" si="204"/>
        <v/>
      </c>
      <c r="P898" s="3">
        <f t="shared" ca="1" si="200"/>
        <v>-901</v>
      </c>
      <c r="Q898" s="5">
        <v>44665</v>
      </c>
      <c r="R898" s="3" t="s">
        <v>133</v>
      </c>
      <c r="S898" s="3"/>
      <c r="T898" s="6" t="s">
        <v>131</v>
      </c>
      <c r="U898" s="3" t="str">
        <f t="shared" ref="U898:U961" si="205">IF(T898="CDI","Titulaire","Contractuel")</f>
        <v>Contractuel</v>
      </c>
      <c r="V898" s="5">
        <v>44648</v>
      </c>
      <c r="W898" s="5">
        <v>44681</v>
      </c>
      <c r="X898" s="5"/>
      <c r="Y898" s="5"/>
      <c r="Z898" s="5">
        <v>44648</v>
      </c>
      <c r="AA898" s="3">
        <f t="shared" ref="AA898:AA961" si="206">MONTH(N898)</f>
        <v>3</v>
      </c>
      <c r="AB898" s="3">
        <f t="shared" ref="AB898:AB961" si="207">IF(N898="","",YEAR(N898))</f>
        <v>2022</v>
      </c>
      <c r="AC898" s="3">
        <f t="shared" ref="AC898:AC961" si="208">AB898+4</f>
        <v>2026</v>
      </c>
      <c r="AD898" s="7">
        <f t="shared" ref="AD898:AD961" ca="1" si="209">IF(A898="Non",(DAYS360(N898,Q898)/360),(DAYS360(N898,TODAY())/360))</f>
        <v>2.5527777777777776</v>
      </c>
      <c r="AE898" s="7" t="str">
        <f t="shared" ca="1" si="201"/>
        <v>&lt; 3</v>
      </c>
      <c r="AF898" s="5">
        <v>35951</v>
      </c>
      <c r="AG898" s="8">
        <f t="shared" ref="AG898:AG961" ca="1" si="210">(TODAY()-AF898)/365</f>
        <v>26.386301369863013</v>
      </c>
      <c r="AH898" s="7" t="str">
        <f t="shared" ref="AH898:AH961" ca="1" si="211">+IF(AG898&lt;25,"&lt; 25",IF(AND(AG898&gt;=25,AG898&lt;35),"&gt;25&lt; 35",IF(AND(AG898&gt;=35,AG898&lt;45),"&gt;35&lt; 45",IF(AND(AG898&gt;=45,AG898&lt;=55),"&gt;45&lt; 55",IF(AG898&gt;55,"&gt; 55")))))</f>
        <v>&gt;25&lt; 35</v>
      </c>
      <c r="AI898" s="9">
        <v>17273681</v>
      </c>
      <c r="AJ898" s="37" t="s">
        <v>179</v>
      </c>
      <c r="AK898" s="9">
        <v>14360235</v>
      </c>
      <c r="AL898" s="5">
        <v>41101</v>
      </c>
      <c r="AM898" s="3" t="s">
        <v>93</v>
      </c>
      <c r="AN898" s="3" t="s">
        <v>94</v>
      </c>
      <c r="AQ898" s="11">
        <v>3</v>
      </c>
      <c r="AR898" s="11">
        <v>1</v>
      </c>
      <c r="AS898" s="12">
        <f t="shared" ref="AS898:AS961" si="212">N898+(365.25*AR898)</f>
        <v>45013.25</v>
      </c>
      <c r="AT898" s="11" t="s">
        <v>135</v>
      </c>
      <c r="AU898" s="9">
        <v>3.1930000000000001</v>
      </c>
      <c r="AV898" s="14" t="s">
        <v>195</v>
      </c>
      <c r="AW898" s="15" t="s">
        <v>169</v>
      </c>
      <c r="AX898" s="16" t="s">
        <v>891</v>
      </c>
      <c r="AY898" s="14" t="s">
        <v>141</v>
      </c>
      <c r="AZ898" s="11" t="s">
        <v>171</v>
      </c>
      <c r="BA898" s="17" t="str">
        <f t="shared" ref="BA898:BA961" si="213">CONCATENATE(AV898,AW898,AX898,AY898)</f>
        <v>17001000000265711609</v>
      </c>
      <c r="BB898" s="26">
        <f t="shared" si="202"/>
        <v>20</v>
      </c>
      <c r="BC898" s="19" t="s">
        <v>892</v>
      </c>
      <c r="BD898" s="20" t="s">
        <v>277</v>
      </c>
      <c r="BE898">
        <v>2021</v>
      </c>
      <c r="BF898" s="5"/>
      <c r="BG898" s="27">
        <v>23726638</v>
      </c>
      <c r="BH898" s="27">
        <v>27518127</v>
      </c>
      <c r="BI898" s="27"/>
      <c r="BJ898" t="s">
        <v>300</v>
      </c>
      <c r="BK898" s="11" t="str">
        <f t="shared" si="203"/>
        <v>A-</v>
      </c>
      <c r="BL898" s="11"/>
    </row>
    <row r="899" spans="1:64" x14ac:dyDescent="0.25">
      <c r="A899" s="3" t="s">
        <v>74</v>
      </c>
      <c r="B899" s="4">
        <v>900</v>
      </c>
      <c r="C899" s="3" t="s">
        <v>140</v>
      </c>
      <c r="D899" s="3" t="s">
        <v>7941</v>
      </c>
      <c r="E899" s="3" t="s">
        <v>7214</v>
      </c>
      <c r="F899" s="3"/>
      <c r="G899" s="3"/>
      <c r="H899" s="74"/>
      <c r="I899" s="3"/>
      <c r="J899" s="3" t="s">
        <v>228</v>
      </c>
      <c r="K899" s="3" t="s">
        <v>123</v>
      </c>
      <c r="L899" s="3" t="s">
        <v>77</v>
      </c>
      <c r="M899" s="3" t="s">
        <v>158</v>
      </c>
      <c r="N899" s="5">
        <v>44646</v>
      </c>
      <c r="O899" t="str">
        <f t="shared" ca="1" si="204"/>
        <v/>
      </c>
      <c r="P899" s="3">
        <f t="shared" ref="P899:P962" ca="1" si="214">IF(W899="","",W899-TODAY())</f>
        <v>-840</v>
      </c>
      <c r="Q899" s="5">
        <v>44718</v>
      </c>
      <c r="R899" s="3" t="s">
        <v>133</v>
      </c>
      <c r="S899" s="3"/>
      <c r="T899" s="6" t="s">
        <v>131</v>
      </c>
      <c r="U899" s="3" t="str">
        <f t="shared" si="205"/>
        <v>Contractuel</v>
      </c>
      <c r="V899" s="5">
        <v>44682</v>
      </c>
      <c r="W899" s="5">
        <v>44742</v>
      </c>
      <c r="X899" s="5"/>
      <c r="Y899" s="5"/>
      <c r="Z899" s="5">
        <v>44646</v>
      </c>
      <c r="AA899" s="3">
        <f t="shared" si="206"/>
        <v>3</v>
      </c>
      <c r="AB899" s="3">
        <f t="shared" si="207"/>
        <v>2022</v>
      </c>
      <c r="AC899" s="3">
        <f t="shared" si="208"/>
        <v>2026</v>
      </c>
      <c r="AD899" s="7">
        <f t="shared" ca="1" si="209"/>
        <v>2.5583333333333331</v>
      </c>
      <c r="AE899" s="7" t="str">
        <f t="shared" ref="AE899:AE962" ca="1" si="215">+IF(AD899&lt;1,"&lt; 1",IF(AND(AD899&gt;=1,AD899&lt;2),"&lt; 2",IF(AND(AD899&gt;=2,AD899&lt;3),"&lt; 3",IF(AND(AD899&gt;=3,AD899&lt;=4),"&lt; 4",IF(AD899&gt;4,"&gt; 4")))))</f>
        <v>&lt; 3</v>
      </c>
      <c r="AF899" s="5">
        <v>29598</v>
      </c>
      <c r="AG899" s="8">
        <f t="shared" ca="1" si="210"/>
        <v>43.791780821917811</v>
      </c>
      <c r="AH899" s="7" t="str">
        <f t="shared" ca="1" si="211"/>
        <v>&gt;35&lt; 45</v>
      </c>
      <c r="AI899" s="9">
        <v>12382406</v>
      </c>
      <c r="AJ899" s="10" t="s">
        <v>67</v>
      </c>
      <c r="AK899" s="9" t="s">
        <v>2846</v>
      </c>
      <c r="AL899" s="5">
        <v>36504</v>
      </c>
      <c r="AM899" s="3" t="s">
        <v>93</v>
      </c>
      <c r="AN899" s="3" t="s">
        <v>65</v>
      </c>
      <c r="AO899">
        <v>2</v>
      </c>
      <c r="AQ899" s="11">
        <v>3</v>
      </c>
      <c r="AR899" s="11">
        <v>1</v>
      </c>
      <c r="AS899" s="12">
        <f t="shared" si="212"/>
        <v>45011.25</v>
      </c>
      <c r="AT899" s="11" t="s">
        <v>135</v>
      </c>
      <c r="AU899" s="9">
        <v>3.1930000000000001</v>
      </c>
      <c r="AV899" s="14" t="s">
        <v>195</v>
      </c>
      <c r="AW899" s="15" t="s">
        <v>169</v>
      </c>
      <c r="AX899" s="16" t="s">
        <v>2847</v>
      </c>
      <c r="AY899" s="14" t="s">
        <v>671</v>
      </c>
      <c r="AZ899" s="11" t="s">
        <v>171</v>
      </c>
      <c r="BA899" s="17" t="str">
        <f t="shared" si="213"/>
        <v>17001000000293479023</v>
      </c>
      <c r="BB899" s="26">
        <f t="shared" ref="BB899:BB962" si="216">LEN(BA899)</f>
        <v>20</v>
      </c>
      <c r="BC899" s="19" t="s">
        <v>2848</v>
      </c>
      <c r="BD899" s="20" t="s">
        <v>388</v>
      </c>
      <c r="BE899">
        <v>2086</v>
      </c>
      <c r="BF899" s="5"/>
      <c r="BG899" s="27">
        <v>96088300</v>
      </c>
      <c r="BH899" s="27">
        <v>96690668</v>
      </c>
      <c r="BI899" s="27"/>
      <c r="BJ899" t="s">
        <v>642</v>
      </c>
      <c r="BK899" s="11" t="str">
        <f t="shared" ref="BK899:BK962" si="217">IF(K899="CADRE","CADRE",CONCATENATE(J899,"-",H899))</f>
        <v>B-</v>
      </c>
      <c r="BL899" s="11"/>
    </row>
    <row r="900" spans="1:64" x14ac:dyDescent="0.25">
      <c r="A900" s="3" t="s">
        <v>74</v>
      </c>
      <c r="B900" s="4">
        <v>901</v>
      </c>
      <c r="C900" s="3" t="s">
        <v>57</v>
      </c>
      <c r="D900" s="3" t="s">
        <v>7517</v>
      </c>
      <c r="E900" s="3" t="s">
        <v>187</v>
      </c>
      <c r="F900" s="3"/>
      <c r="G900" s="3"/>
      <c r="H900" s="74"/>
      <c r="I900" s="3" t="s">
        <v>431</v>
      </c>
      <c r="J900" s="3"/>
      <c r="K900" s="3" t="s">
        <v>123</v>
      </c>
      <c r="L900" s="3" t="s">
        <v>77</v>
      </c>
      <c r="M900" s="3" t="s">
        <v>852</v>
      </c>
      <c r="N900" s="5">
        <v>44650</v>
      </c>
      <c r="O900" s="88"/>
      <c r="P900" s="3">
        <f t="shared" ca="1" si="214"/>
        <v>-291</v>
      </c>
      <c r="Q900" s="5">
        <v>45297</v>
      </c>
      <c r="R900" s="3" t="s">
        <v>2849</v>
      </c>
      <c r="S900" s="3"/>
      <c r="T900" s="6" t="s">
        <v>131</v>
      </c>
      <c r="U900" s="3" t="str">
        <f t="shared" si="205"/>
        <v>Contractuel</v>
      </c>
      <c r="V900" s="5">
        <v>45231</v>
      </c>
      <c r="W900" s="5">
        <v>45291</v>
      </c>
      <c r="X900" s="5"/>
      <c r="Y900" s="5"/>
      <c r="Z900" s="5">
        <v>44650</v>
      </c>
      <c r="AA900" s="3">
        <f t="shared" si="206"/>
        <v>3</v>
      </c>
      <c r="AB900" s="3">
        <f t="shared" si="207"/>
        <v>2022</v>
      </c>
      <c r="AC900" s="3">
        <f t="shared" si="208"/>
        <v>2026</v>
      </c>
      <c r="AD900" s="7">
        <f t="shared" ca="1" si="209"/>
        <v>2.5472222222222221</v>
      </c>
      <c r="AE900" s="7" t="str">
        <f t="shared" ca="1" si="215"/>
        <v>&lt; 3</v>
      </c>
      <c r="AF900" s="5">
        <v>37122</v>
      </c>
      <c r="AG900" s="8">
        <f t="shared" ca="1" si="210"/>
        <v>23.17808219178082</v>
      </c>
      <c r="AH900" s="7" t="str">
        <f t="shared" ca="1" si="211"/>
        <v>&lt; 25</v>
      </c>
      <c r="AI900" s="9">
        <v>17462800</v>
      </c>
      <c r="AJ900" s="10" t="s">
        <v>91</v>
      </c>
      <c r="AK900" s="9">
        <v>11678136</v>
      </c>
      <c r="AL900" s="5">
        <v>44516</v>
      </c>
      <c r="AM900" s="3" t="s">
        <v>64</v>
      </c>
      <c r="AN900" s="3" t="s">
        <v>94</v>
      </c>
      <c r="AQ900" s="11">
        <v>3</v>
      </c>
      <c r="AR900" s="11">
        <v>2</v>
      </c>
      <c r="AS900" s="12">
        <f t="shared" si="212"/>
        <v>45380.5</v>
      </c>
      <c r="AT900" s="11" t="s">
        <v>135</v>
      </c>
      <c r="AU900" s="9">
        <v>3.3159999999999998</v>
      </c>
      <c r="AV900" s="14" t="s">
        <v>126</v>
      </c>
      <c r="AW900" s="15" t="s">
        <v>275</v>
      </c>
      <c r="AX900" s="16" t="s">
        <v>2850</v>
      </c>
      <c r="AY900" s="14" t="s">
        <v>870</v>
      </c>
      <c r="AZ900" s="11" t="s">
        <v>145</v>
      </c>
      <c r="BA900" s="17" t="str">
        <f t="shared" si="213"/>
        <v>07080013810554702924</v>
      </c>
      <c r="BB900" s="26">
        <f t="shared" si="216"/>
        <v>20</v>
      </c>
      <c r="BC900" s="19" t="s">
        <v>2851</v>
      </c>
      <c r="BD900" s="20" t="s">
        <v>403</v>
      </c>
      <c r="BF900" s="5"/>
      <c r="BG900" s="27">
        <v>28471410</v>
      </c>
      <c r="BH900" s="27">
        <v>92585409</v>
      </c>
      <c r="BI900" s="27"/>
      <c r="BJ900" t="s">
        <v>366</v>
      </c>
      <c r="BK900" s="11" t="str">
        <f t="shared" si="217"/>
        <v>-</v>
      </c>
      <c r="BL900" s="11" t="s">
        <v>200</v>
      </c>
    </row>
    <row r="901" spans="1:64" x14ac:dyDescent="0.25">
      <c r="A901" s="3" t="s">
        <v>74</v>
      </c>
      <c r="B901" s="4">
        <v>902</v>
      </c>
      <c r="C901" s="3" t="s">
        <v>57</v>
      </c>
      <c r="D901" s="3" t="s">
        <v>7715</v>
      </c>
      <c r="E901" s="3" t="s">
        <v>7744</v>
      </c>
      <c r="F901" s="3"/>
      <c r="G901" s="3"/>
      <c r="H901" s="74"/>
      <c r="I901" s="59" t="s">
        <v>156</v>
      </c>
      <c r="J901" s="3" t="s">
        <v>157</v>
      </c>
      <c r="K901" s="3" t="s">
        <v>123</v>
      </c>
      <c r="L901" s="3" t="s">
        <v>77</v>
      </c>
      <c r="M901" s="3" t="s">
        <v>132</v>
      </c>
      <c r="N901" s="5">
        <v>44650</v>
      </c>
      <c r="O901" t="str">
        <f t="shared" ca="1" si="204"/>
        <v/>
      </c>
      <c r="P901" s="3">
        <f t="shared" ca="1" si="214"/>
        <v>-109</v>
      </c>
      <c r="Q901" s="5">
        <v>45456</v>
      </c>
      <c r="R901" s="3" t="s">
        <v>2852</v>
      </c>
      <c r="S901" s="3"/>
      <c r="T901" s="6" t="s">
        <v>131</v>
      </c>
      <c r="U901" s="3" t="str">
        <f t="shared" si="205"/>
        <v>Contractuel</v>
      </c>
      <c r="V901" s="5">
        <v>45444</v>
      </c>
      <c r="W901" s="5">
        <v>45473</v>
      </c>
      <c r="X901" s="5"/>
      <c r="Y901" s="5"/>
      <c r="Z901" s="5">
        <v>44650</v>
      </c>
      <c r="AA901" s="3">
        <f t="shared" si="206"/>
        <v>3</v>
      </c>
      <c r="AB901" s="3">
        <f t="shared" si="207"/>
        <v>2022</v>
      </c>
      <c r="AC901" s="3">
        <f t="shared" si="208"/>
        <v>2026</v>
      </c>
      <c r="AD901" s="7">
        <f t="shared" ca="1" si="209"/>
        <v>2.5472222222222221</v>
      </c>
      <c r="AE901" s="7" t="str">
        <f t="shared" ca="1" si="215"/>
        <v>&lt; 3</v>
      </c>
      <c r="AF901" s="5">
        <v>37613</v>
      </c>
      <c r="AG901" s="8">
        <f t="shared" ca="1" si="210"/>
        <v>21.832876712328765</v>
      </c>
      <c r="AH901" s="7" t="str">
        <f t="shared" ca="1" si="211"/>
        <v>&lt; 25</v>
      </c>
      <c r="AI901" s="9">
        <v>17462799</v>
      </c>
      <c r="AJ901" s="10" t="s">
        <v>67</v>
      </c>
      <c r="AK901" s="9">
        <v>13029473</v>
      </c>
      <c r="AL901" s="5">
        <v>43788</v>
      </c>
      <c r="AM901" s="3" t="s">
        <v>64</v>
      </c>
      <c r="AN901" s="3" t="s">
        <v>94</v>
      </c>
      <c r="AQ901">
        <v>3</v>
      </c>
      <c r="AR901" s="11">
        <v>3</v>
      </c>
      <c r="AS901" s="12">
        <f t="shared" si="212"/>
        <v>45745.75</v>
      </c>
      <c r="AT901" s="11" t="s">
        <v>135</v>
      </c>
      <c r="AU901" s="9">
        <v>3.3159999999999998</v>
      </c>
      <c r="AV901" s="14" t="s">
        <v>126</v>
      </c>
      <c r="AW901" s="15" t="s">
        <v>275</v>
      </c>
      <c r="AX901" s="16" t="s">
        <v>2853</v>
      </c>
      <c r="AY901" s="14" t="s">
        <v>231</v>
      </c>
      <c r="AZ901" s="11" t="s">
        <v>145</v>
      </c>
      <c r="BA901" s="17" t="str">
        <f t="shared" si="213"/>
        <v>07080013810554703021</v>
      </c>
      <c r="BB901" s="26">
        <f t="shared" si="216"/>
        <v>20</v>
      </c>
      <c r="BC901" s="19" t="s">
        <v>2854</v>
      </c>
      <c r="BD901" s="20" t="s">
        <v>566</v>
      </c>
      <c r="BF901" s="5"/>
      <c r="BG901" s="27">
        <v>52213815</v>
      </c>
      <c r="BH901" s="27">
        <v>24941506</v>
      </c>
      <c r="BI901" s="27"/>
      <c r="BJ901" t="s">
        <v>199</v>
      </c>
      <c r="BK901" s="11" t="str">
        <f t="shared" si="217"/>
        <v>A-</v>
      </c>
      <c r="BL901" s="11" t="s">
        <v>473</v>
      </c>
    </row>
    <row r="902" spans="1:64" x14ac:dyDescent="0.25">
      <c r="A902" s="3" t="s">
        <v>56</v>
      </c>
      <c r="B902" s="4">
        <v>903</v>
      </c>
      <c r="C902" s="3" t="s">
        <v>57</v>
      </c>
      <c r="D902" s="3" t="s">
        <v>7942</v>
      </c>
      <c r="E902" s="3" t="s">
        <v>7359</v>
      </c>
      <c r="F902" s="3"/>
      <c r="G902" s="3"/>
      <c r="H902" s="74"/>
      <c r="I902" s="59" t="s">
        <v>156</v>
      </c>
      <c r="J902" s="3" t="s">
        <v>157</v>
      </c>
      <c r="K902" s="3" t="s">
        <v>123</v>
      </c>
      <c r="L902" s="3" t="s">
        <v>77</v>
      </c>
      <c r="M902" s="3" t="s">
        <v>132</v>
      </c>
      <c r="N902" s="5">
        <v>44651</v>
      </c>
      <c r="P902" s="3">
        <f t="shared" ca="1" si="214"/>
        <v>-47</v>
      </c>
      <c r="Q902" s="5"/>
      <c r="R902" s="3"/>
      <c r="S902" s="3"/>
      <c r="T902" s="6" t="s">
        <v>131</v>
      </c>
      <c r="U902" s="3" t="str">
        <f t="shared" si="205"/>
        <v>Contractuel</v>
      </c>
      <c r="V902" s="5">
        <v>45505</v>
      </c>
      <c r="W902" s="5">
        <f>VLOOKUP(B902,[1]base!$A:$V,22,0)</f>
        <v>45535</v>
      </c>
      <c r="X902" s="5"/>
      <c r="Y902" s="5"/>
      <c r="Z902" s="5">
        <v>44651</v>
      </c>
      <c r="AA902" s="3">
        <f t="shared" si="206"/>
        <v>3</v>
      </c>
      <c r="AB902" s="3">
        <f t="shared" si="207"/>
        <v>2022</v>
      </c>
      <c r="AC902" s="3">
        <f t="shared" si="208"/>
        <v>2026</v>
      </c>
      <c r="AD902" s="7">
        <f t="shared" ca="1" si="209"/>
        <v>2.5472222222222221</v>
      </c>
      <c r="AE902" s="7" t="str">
        <f t="shared" ca="1" si="215"/>
        <v>&lt; 3</v>
      </c>
      <c r="AF902" s="5">
        <v>34873</v>
      </c>
      <c r="AG902" s="8">
        <f t="shared" ca="1" si="210"/>
        <v>29.339726027397262</v>
      </c>
      <c r="AH902" s="7" t="str">
        <f t="shared" ca="1" si="211"/>
        <v>&gt;25&lt; 35</v>
      </c>
      <c r="AI902" s="9">
        <v>17591310</v>
      </c>
      <c r="AJ902" s="10" t="s">
        <v>79</v>
      </c>
      <c r="AK902" s="9" t="s">
        <v>2855</v>
      </c>
      <c r="AL902" s="5">
        <v>41271</v>
      </c>
      <c r="AM902" s="3" t="s">
        <v>64</v>
      </c>
      <c r="AN902" s="3" t="s">
        <v>94</v>
      </c>
      <c r="AQ902">
        <v>3</v>
      </c>
      <c r="AR902" s="11">
        <v>3</v>
      </c>
      <c r="AS902" s="12">
        <f t="shared" si="212"/>
        <v>45746.75</v>
      </c>
      <c r="AT902" s="11" t="s">
        <v>135</v>
      </c>
      <c r="AU902" s="9">
        <v>3.3159999999999998</v>
      </c>
      <c r="AV902" s="14" t="s">
        <v>161</v>
      </c>
      <c r="AW902" s="15" t="s">
        <v>2856</v>
      </c>
      <c r="AX902" s="16" t="s">
        <v>2857</v>
      </c>
      <c r="AY902" s="14" t="s">
        <v>462</v>
      </c>
      <c r="AZ902" s="11" t="s">
        <v>164</v>
      </c>
      <c r="BA902" s="17" t="str">
        <f t="shared" si="213"/>
        <v>25092000000090511319</v>
      </c>
      <c r="BB902" s="26">
        <f t="shared" si="216"/>
        <v>20</v>
      </c>
      <c r="BC902" s="19" t="s">
        <v>2858</v>
      </c>
      <c r="BD902" s="20" t="s">
        <v>73</v>
      </c>
      <c r="BF902" s="5"/>
      <c r="BG902" s="27">
        <v>90324565</v>
      </c>
      <c r="BH902" s="27">
        <v>96272724</v>
      </c>
      <c r="BI902" s="27"/>
      <c r="BJ902" t="s">
        <v>2859</v>
      </c>
      <c r="BK902" s="11" t="str">
        <f t="shared" si="217"/>
        <v>A-</v>
      </c>
      <c r="BL902" s="11" t="s">
        <v>473</v>
      </c>
    </row>
    <row r="903" spans="1:64" x14ac:dyDescent="0.25">
      <c r="A903" s="3" t="s">
        <v>74</v>
      </c>
      <c r="B903" s="4">
        <v>904</v>
      </c>
      <c r="C903" s="3" t="s">
        <v>57</v>
      </c>
      <c r="D903" s="3" t="s">
        <v>7943</v>
      </c>
      <c r="E903" s="3" t="s">
        <v>7766</v>
      </c>
      <c r="F903" s="3"/>
      <c r="G903" s="3"/>
      <c r="H903" s="74"/>
      <c r="I903" s="3"/>
      <c r="J903" s="3"/>
      <c r="K903" s="3" t="s">
        <v>59</v>
      </c>
      <c r="L903" s="3" t="s">
        <v>77</v>
      </c>
      <c r="M903" s="3" t="s">
        <v>125</v>
      </c>
      <c r="N903" s="5">
        <v>44652</v>
      </c>
      <c r="P903" s="3" t="str">
        <f t="shared" ca="1" si="214"/>
        <v/>
      </c>
      <c r="Q903" s="5">
        <v>44959</v>
      </c>
      <c r="R903" s="3" t="s">
        <v>236</v>
      </c>
      <c r="S903" s="3"/>
      <c r="T903" s="6" t="s">
        <v>61</v>
      </c>
      <c r="U903" s="3" t="str">
        <f t="shared" si="205"/>
        <v>Titulaire</v>
      </c>
      <c r="V903" s="5"/>
      <c r="W903" s="5"/>
      <c r="X903" s="5"/>
      <c r="Y903" s="5"/>
      <c r="Z903" s="5">
        <v>44652</v>
      </c>
      <c r="AA903" s="3">
        <f t="shared" si="206"/>
        <v>4</v>
      </c>
      <c r="AB903" s="3">
        <f t="shared" si="207"/>
        <v>2022</v>
      </c>
      <c r="AC903" s="3">
        <f t="shared" si="208"/>
        <v>2026</v>
      </c>
      <c r="AD903" s="7">
        <f t="shared" ca="1" si="209"/>
        <v>2.5444444444444443</v>
      </c>
      <c r="AE903" s="7" t="str">
        <f t="shared" ca="1" si="215"/>
        <v>&lt; 3</v>
      </c>
      <c r="AF903" s="5">
        <v>30852</v>
      </c>
      <c r="AG903" s="8">
        <f t="shared" ca="1" si="210"/>
        <v>40.356164383561641</v>
      </c>
      <c r="AH903" s="7" t="str">
        <f t="shared" ca="1" si="211"/>
        <v>&gt;35&lt; 45</v>
      </c>
      <c r="AI903" s="9">
        <v>16516087</v>
      </c>
      <c r="AJ903" s="10" t="s">
        <v>70</v>
      </c>
      <c r="AK903" s="9" t="s">
        <v>2860</v>
      </c>
      <c r="AL903" s="5">
        <v>43495</v>
      </c>
      <c r="AM903" s="3" t="s">
        <v>64</v>
      </c>
      <c r="AN903" s="3" t="s">
        <v>65</v>
      </c>
      <c r="AO903">
        <v>2</v>
      </c>
      <c r="AQ903" s="11"/>
      <c r="AR903" s="11">
        <v>1</v>
      </c>
      <c r="AS903" s="12">
        <f t="shared" si="212"/>
        <v>45017.25</v>
      </c>
      <c r="AT903" s="11" t="s">
        <v>66</v>
      </c>
      <c r="AU903" s="9">
        <v>2000</v>
      </c>
      <c r="AV903" s="14" t="s">
        <v>195</v>
      </c>
      <c r="AW903" s="15" t="s">
        <v>1449</v>
      </c>
      <c r="AX903" s="16" t="s">
        <v>2861</v>
      </c>
      <c r="AY903" s="14" t="s">
        <v>1161</v>
      </c>
      <c r="AZ903" s="11" t="s">
        <v>171</v>
      </c>
      <c r="BA903" s="17" t="str">
        <f t="shared" si="213"/>
        <v>17002000000298956471</v>
      </c>
      <c r="BB903" s="26">
        <f t="shared" si="216"/>
        <v>20</v>
      </c>
      <c r="BC903" s="19" t="s">
        <v>2862</v>
      </c>
      <c r="BD903" s="20" t="s">
        <v>2863</v>
      </c>
      <c r="BF903" s="5"/>
      <c r="BG903" s="27">
        <v>23893926</v>
      </c>
      <c r="BH903" s="27"/>
      <c r="BI903" s="27">
        <v>98137142</v>
      </c>
      <c r="BK903" s="11" t="str">
        <f t="shared" si="217"/>
        <v>CADRE</v>
      </c>
      <c r="BL903" s="11"/>
    </row>
    <row r="904" spans="1:64" x14ac:dyDescent="0.25">
      <c r="A904" s="3" t="s">
        <v>74</v>
      </c>
      <c r="B904" s="4">
        <v>905</v>
      </c>
      <c r="C904" s="3" t="s">
        <v>57</v>
      </c>
      <c r="D904" s="3" t="s">
        <v>7221</v>
      </c>
      <c r="E904" s="3" t="s">
        <v>8721</v>
      </c>
      <c r="F904" s="3"/>
      <c r="G904" s="3"/>
      <c r="H904" s="74"/>
      <c r="I904" s="3"/>
      <c r="J904" s="3"/>
      <c r="K904" s="3" t="s">
        <v>59</v>
      </c>
      <c r="L904" s="3" t="s">
        <v>77</v>
      </c>
      <c r="M904" s="3" t="s">
        <v>125</v>
      </c>
      <c r="N904" s="5">
        <v>44655</v>
      </c>
      <c r="P904" s="3" t="str">
        <f t="shared" ca="1" si="214"/>
        <v/>
      </c>
      <c r="Q904" s="5">
        <v>45338</v>
      </c>
      <c r="R904" s="3" t="s">
        <v>115</v>
      </c>
      <c r="S904" s="3"/>
      <c r="T904" s="6" t="s">
        <v>61</v>
      </c>
      <c r="U904" s="3" t="str">
        <f t="shared" si="205"/>
        <v>Titulaire</v>
      </c>
      <c r="V904" s="5"/>
      <c r="W904" s="5"/>
      <c r="X904" s="5"/>
      <c r="Y904" s="5"/>
      <c r="Z904" s="5">
        <v>44655</v>
      </c>
      <c r="AA904" s="3">
        <f t="shared" si="206"/>
        <v>4</v>
      </c>
      <c r="AB904" s="3">
        <f t="shared" si="207"/>
        <v>2022</v>
      </c>
      <c r="AC904" s="3">
        <f t="shared" si="208"/>
        <v>2026</v>
      </c>
      <c r="AD904" s="7">
        <f t="shared" ca="1" si="209"/>
        <v>2.536111111111111</v>
      </c>
      <c r="AE904" s="7" t="str">
        <f t="shared" ca="1" si="215"/>
        <v>&lt; 3</v>
      </c>
      <c r="AF904" s="5">
        <v>35362</v>
      </c>
      <c r="AG904" s="8">
        <f t="shared" ca="1" si="210"/>
        <v>28</v>
      </c>
      <c r="AH904" s="7" t="str">
        <f t="shared" ca="1" si="211"/>
        <v>&gt;25&lt; 35</v>
      </c>
      <c r="AI904" s="9">
        <v>17591236</v>
      </c>
      <c r="AJ904" s="10" t="s">
        <v>91</v>
      </c>
      <c r="AK904" s="9">
        <v>14260517</v>
      </c>
      <c r="AL904" s="5">
        <v>41926</v>
      </c>
      <c r="AM904" s="3" t="s">
        <v>64</v>
      </c>
      <c r="AN904" s="3" t="s">
        <v>94</v>
      </c>
      <c r="AQ904" s="11"/>
      <c r="AR904" s="11">
        <v>2</v>
      </c>
      <c r="AS904" s="12">
        <f t="shared" si="212"/>
        <v>45385.5</v>
      </c>
      <c r="AT904" s="11" t="s">
        <v>66</v>
      </c>
      <c r="AU904" s="9">
        <v>1700</v>
      </c>
      <c r="AV904" s="14" t="s">
        <v>67</v>
      </c>
      <c r="AW904" s="15" t="s">
        <v>1062</v>
      </c>
      <c r="AX904" s="16" t="s">
        <v>2864</v>
      </c>
      <c r="AY904" s="14" t="s">
        <v>195</v>
      </c>
      <c r="AZ904" s="11" t="s">
        <v>71</v>
      </c>
      <c r="BA904" s="17" t="str">
        <f t="shared" si="213"/>
        <v>08140031032000942017</v>
      </c>
      <c r="BB904" s="26">
        <f t="shared" si="216"/>
        <v>20</v>
      </c>
      <c r="BC904" s="19" t="s">
        <v>2865</v>
      </c>
      <c r="BD904" s="20" t="s">
        <v>395</v>
      </c>
      <c r="BF904" s="5"/>
      <c r="BG904" s="27">
        <v>58924862</v>
      </c>
      <c r="BH904" s="27"/>
      <c r="BI904" s="27">
        <v>98137105</v>
      </c>
      <c r="BK904" s="11" t="str">
        <f t="shared" si="217"/>
        <v>CADRE</v>
      </c>
      <c r="BL904" s="11"/>
    </row>
    <row r="905" spans="1:64" x14ac:dyDescent="0.25">
      <c r="A905" s="3" t="s">
        <v>56</v>
      </c>
      <c r="B905" s="4">
        <v>906</v>
      </c>
      <c r="C905" s="3" t="s">
        <v>140</v>
      </c>
      <c r="D905" s="3" t="s">
        <v>7944</v>
      </c>
      <c r="E905" s="3" t="s">
        <v>7229</v>
      </c>
      <c r="F905" s="3"/>
      <c r="G905" s="3"/>
      <c r="H905" s="74"/>
      <c r="I905" s="3"/>
      <c r="J905" s="3"/>
      <c r="K905" s="3" t="s">
        <v>59</v>
      </c>
      <c r="L905" s="3" t="s">
        <v>77</v>
      </c>
      <c r="M905" s="3" t="s">
        <v>2866</v>
      </c>
      <c r="N905" s="5">
        <v>44655</v>
      </c>
      <c r="P905" s="3" t="str">
        <f t="shared" ca="1" si="214"/>
        <v/>
      </c>
      <c r="Q905" s="5"/>
      <c r="R905" s="3"/>
      <c r="S905" s="3"/>
      <c r="T905" s="6" t="s">
        <v>61</v>
      </c>
      <c r="U905" s="3" t="str">
        <f t="shared" si="205"/>
        <v>Titulaire</v>
      </c>
      <c r="V905" s="5"/>
      <c r="W905" s="5"/>
      <c r="X905" s="5"/>
      <c r="Y905" s="5"/>
      <c r="Z905" s="5">
        <v>44655</v>
      </c>
      <c r="AA905" s="3">
        <f t="shared" si="206"/>
        <v>4</v>
      </c>
      <c r="AB905" s="3">
        <f t="shared" si="207"/>
        <v>2022</v>
      </c>
      <c r="AC905" s="3">
        <f t="shared" si="208"/>
        <v>2026</v>
      </c>
      <c r="AD905" s="7">
        <f t="shared" ca="1" si="209"/>
        <v>2.536111111111111</v>
      </c>
      <c r="AE905" s="7" t="str">
        <f t="shared" ca="1" si="215"/>
        <v>&lt; 3</v>
      </c>
      <c r="AF905" s="5">
        <v>31147</v>
      </c>
      <c r="AG905" s="8">
        <f t="shared" ca="1" si="210"/>
        <v>39.547945205479451</v>
      </c>
      <c r="AH905" s="7" t="str">
        <f t="shared" ca="1" si="211"/>
        <v>&gt;35&lt; 45</v>
      </c>
      <c r="AI905" s="9">
        <v>12567956</v>
      </c>
      <c r="AJ905" s="10" t="s">
        <v>67</v>
      </c>
      <c r="AK905" s="9" t="s">
        <v>2867</v>
      </c>
      <c r="AL905" s="5">
        <v>43367</v>
      </c>
      <c r="AM905" s="3" t="s">
        <v>93</v>
      </c>
      <c r="AN905" s="3" t="s">
        <v>65</v>
      </c>
      <c r="AO905">
        <v>2</v>
      </c>
      <c r="AQ905">
        <v>16</v>
      </c>
      <c r="AR905" s="11">
        <v>3</v>
      </c>
      <c r="AS905" s="12">
        <f t="shared" si="212"/>
        <v>45750.75</v>
      </c>
      <c r="AT905" s="11" t="s">
        <v>66</v>
      </c>
      <c r="AU905" s="9">
        <v>2958</v>
      </c>
      <c r="AV905" s="14" t="s">
        <v>348</v>
      </c>
      <c r="AW905" s="15" t="s">
        <v>2868</v>
      </c>
      <c r="AX905" s="16" t="s">
        <v>2869</v>
      </c>
      <c r="AY905" s="14" t="s">
        <v>141</v>
      </c>
      <c r="AZ905" s="11" t="s">
        <v>352</v>
      </c>
      <c r="BA905" s="17" t="str">
        <f t="shared" si="213"/>
        <v>12104000000241231409</v>
      </c>
      <c r="BB905" s="26">
        <f t="shared" si="216"/>
        <v>20</v>
      </c>
      <c r="BC905" s="19" t="s">
        <v>2870</v>
      </c>
      <c r="BD905" s="20" t="s">
        <v>73</v>
      </c>
      <c r="BF905" s="5">
        <v>45097</v>
      </c>
      <c r="BG905" s="27">
        <v>29899970</v>
      </c>
      <c r="BH905" s="27"/>
      <c r="BI905" s="27">
        <v>98137101</v>
      </c>
      <c r="BK905" s="11" t="str">
        <f t="shared" si="217"/>
        <v>CADRE</v>
      </c>
      <c r="BL905" s="11"/>
    </row>
    <row r="906" spans="1:64" x14ac:dyDescent="0.25">
      <c r="A906" s="3" t="s">
        <v>74</v>
      </c>
      <c r="B906" s="4">
        <v>907</v>
      </c>
      <c r="C906" s="3" t="s">
        <v>2388</v>
      </c>
      <c r="D906" s="3" t="s">
        <v>7317</v>
      </c>
      <c r="E906" s="3" t="s">
        <v>7663</v>
      </c>
      <c r="F906" s="3"/>
      <c r="G906" s="3"/>
      <c r="H906" s="74"/>
      <c r="I906" s="3"/>
      <c r="J906" s="3"/>
      <c r="K906" s="3" t="s">
        <v>123</v>
      </c>
      <c r="L906" s="3" t="s">
        <v>77</v>
      </c>
      <c r="M906" s="3" t="s">
        <v>852</v>
      </c>
      <c r="N906" s="5">
        <v>44686</v>
      </c>
      <c r="P906" s="3">
        <f t="shared" ca="1" si="214"/>
        <v>-840</v>
      </c>
      <c r="Q906" s="5">
        <v>44725</v>
      </c>
      <c r="R906" s="3" t="s">
        <v>296</v>
      </c>
      <c r="S906" s="3"/>
      <c r="T906" s="6" t="s">
        <v>131</v>
      </c>
      <c r="U906" s="3" t="str">
        <f t="shared" si="205"/>
        <v>Contractuel</v>
      </c>
      <c r="V906" s="5">
        <v>44713</v>
      </c>
      <c r="W906" s="5">
        <v>44742</v>
      </c>
      <c r="X906" s="5"/>
      <c r="Y906" s="5"/>
      <c r="Z906" s="5">
        <v>44686</v>
      </c>
      <c r="AA906" s="3">
        <f t="shared" si="206"/>
        <v>5</v>
      </c>
      <c r="AB906" s="3">
        <f t="shared" si="207"/>
        <v>2022</v>
      </c>
      <c r="AC906" s="3">
        <f t="shared" si="208"/>
        <v>2026</v>
      </c>
      <c r="AD906" s="7">
        <f t="shared" ca="1" si="209"/>
        <v>2.4500000000000002</v>
      </c>
      <c r="AE906" s="7" t="str">
        <f t="shared" ca="1" si="215"/>
        <v>&lt; 3</v>
      </c>
      <c r="AF906" s="5">
        <v>34060</v>
      </c>
      <c r="AG906" s="8">
        <f t="shared" ca="1" si="210"/>
        <v>31.567123287671233</v>
      </c>
      <c r="AH906" s="7" t="str">
        <f t="shared" ca="1" si="211"/>
        <v>&gt;25&lt; 35</v>
      </c>
      <c r="AI906" s="9">
        <v>16820069</v>
      </c>
      <c r="AJ906" s="10" t="s">
        <v>62</v>
      </c>
      <c r="AK906" s="9" t="s">
        <v>2871</v>
      </c>
      <c r="AL906" s="5">
        <v>43998</v>
      </c>
      <c r="AM906" s="3" t="s">
        <v>64</v>
      </c>
      <c r="AN906" s="3" t="s">
        <v>94</v>
      </c>
      <c r="AQ906" s="11">
        <v>3</v>
      </c>
      <c r="AR906" s="11">
        <v>1</v>
      </c>
      <c r="AS906" s="12">
        <f t="shared" si="212"/>
        <v>45051.25</v>
      </c>
      <c r="AT906" s="11" t="s">
        <v>135</v>
      </c>
      <c r="AU906" s="9">
        <v>3.1930000000000001</v>
      </c>
      <c r="AV906" s="14" t="s">
        <v>62</v>
      </c>
      <c r="AW906" s="15" t="s">
        <v>883</v>
      </c>
      <c r="AX906" s="16" t="s">
        <v>2872</v>
      </c>
      <c r="AY906" s="14" t="s">
        <v>2012</v>
      </c>
      <c r="AZ906" s="11" t="s">
        <v>85</v>
      </c>
      <c r="BA906" s="17" t="str">
        <f t="shared" si="213"/>
        <v>01027069111035228953</v>
      </c>
      <c r="BB906" s="26">
        <f t="shared" si="216"/>
        <v>20</v>
      </c>
      <c r="BC906" s="19" t="s">
        <v>2873</v>
      </c>
      <c r="BD906" s="20" t="s">
        <v>277</v>
      </c>
      <c r="BF906" s="5"/>
      <c r="BG906" s="27">
        <v>58990218</v>
      </c>
      <c r="BH906" s="27">
        <v>26000287</v>
      </c>
      <c r="BI906" s="27"/>
      <c r="BJ906" t="s">
        <v>642</v>
      </c>
      <c r="BK906" s="11" t="str">
        <f t="shared" si="217"/>
        <v>-</v>
      </c>
      <c r="BL906" s="11"/>
    </row>
    <row r="907" spans="1:64" x14ac:dyDescent="0.25">
      <c r="A907" s="3" t="s">
        <v>74</v>
      </c>
      <c r="B907" s="4">
        <v>908</v>
      </c>
      <c r="C907" s="3" t="s">
        <v>2388</v>
      </c>
      <c r="D907" s="3" t="s">
        <v>7434</v>
      </c>
      <c r="E907" s="3" t="s">
        <v>7945</v>
      </c>
      <c r="F907" s="3"/>
      <c r="G907" s="3"/>
      <c r="H907" s="74"/>
      <c r="I907" s="3" t="s">
        <v>2529</v>
      </c>
      <c r="J907" s="3"/>
      <c r="K907" s="3" t="s">
        <v>123</v>
      </c>
      <c r="L907" s="3" t="s">
        <v>77</v>
      </c>
      <c r="M907" s="3" t="s">
        <v>852</v>
      </c>
      <c r="N907" s="5">
        <v>44686</v>
      </c>
      <c r="P907" s="3">
        <f t="shared" ca="1" si="214"/>
        <v>-656</v>
      </c>
      <c r="Q907" s="5">
        <v>44926</v>
      </c>
      <c r="R907" s="3" t="s">
        <v>609</v>
      </c>
      <c r="S907" s="3"/>
      <c r="T907" s="6" t="s">
        <v>131</v>
      </c>
      <c r="U907" s="3" t="str">
        <f t="shared" si="205"/>
        <v>Contractuel</v>
      </c>
      <c r="V907" s="5">
        <v>44835</v>
      </c>
      <c r="W907" s="5">
        <v>44926</v>
      </c>
      <c r="X907" s="5"/>
      <c r="Y907" s="5"/>
      <c r="Z907" s="5">
        <v>44686</v>
      </c>
      <c r="AA907" s="3">
        <f t="shared" si="206"/>
        <v>5</v>
      </c>
      <c r="AB907" s="3">
        <f t="shared" si="207"/>
        <v>2022</v>
      </c>
      <c r="AC907" s="3">
        <f t="shared" si="208"/>
        <v>2026</v>
      </c>
      <c r="AD907" s="7">
        <f t="shared" ca="1" si="209"/>
        <v>2.4500000000000002</v>
      </c>
      <c r="AE907" s="7" t="str">
        <f t="shared" ca="1" si="215"/>
        <v>&lt; 3</v>
      </c>
      <c r="AF907" s="5">
        <v>32618</v>
      </c>
      <c r="AG907" s="8">
        <f t="shared" ca="1" si="210"/>
        <v>35.517808219178079</v>
      </c>
      <c r="AH907" s="7" t="str">
        <f t="shared" ca="1" si="211"/>
        <v>&gt;35&lt; 45</v>
      </c>
      <c r="AI907" s="9">
        <v>16253446</v>
      </c>
      <c r="AJ907" s="10" t="s">
        <v>141</v>
      </c>
      <c r="AK907" s="9" t="s">
        <v>2874</v>
      </c>
      <c r="AL907" s="5">
        <v>41929</v>
      </c>
      <c r="AM907" s="3" t="s">
        <v>64</v>
      </c>
      <c r="AN907" s="3" t="s">
        <v>94</v>
      </c>
      <c r="AQ907" s="11">
        <v>3</v>
      </c>
      <c r="AR907" s="11">
        <v>1</v>
      </c>
      <c r="AS907" s="12">
        <f t="shared" si="212"/>
        <v>45051.25</v>
      </c>
      <c r="AT907" s="11" t="s">
        <v>135</v>
      </c>
      <c r="AU907" s="9">
        <v>3.3069999999999999</v>
      </c>
      <c r="AV907" s="14" t="s">
        <v>195</v>
      </c>
      <c r="AW907" s="15" t="s">
        <v>169</v>
      </c>
      <c r="AX907" s="16" t="s">
        <v>2875</v>
      </c>
      <c r="AY907" s="14" t="s">
        <v>261</v>
      </c>
      <c r="AZ907" s="11" t="s">
        <v>171</v>
      </c>
      <c r="BA907" s="17" t="str">
        <f t="shared" si="213"/>
        <v>17001000000120605720</v>
      </c>
      <c r="BB907" s="26">
        <f t="shared" si="216"/>
        <v>20</v>
      </c>
      <c r="BC907" s="19" t="s">
        <v>2876</v>
      </c>
      <c r="BD907" s="20" t="s">
        <v>233</v>
      </c>
      <c r="BF907" s="5"/>
      <c r="BG907" s="27">
        <v>53939421</v>
      </c>
      <c r="BH907" s="27">
        <v>22481515</v>
      </c>
      <c r="BI907" s="27"/>
      <c r="BJ907" t="s">
        <v>1688</v>
      </c>
      <c r="BK907" s="11" t="str">
        <f t="shared" si="217"/>
        <v>-</v>
      </c>
      <c r="BL907" s="11"/>
    </row>
    <row r="908" spans="1:64" x14ac:dyDescent="0.25">
      <c r="A908" s="3" t="s">
        <v>74</v>
      </c>
      <c r="B908" s="4">
        <v>909</v>
      </c>
      <c r="C908" s="3" t="s">
        <v>2388</v>
      </c>
      <c r="D908" s="3" t="s">
        <v>7264</v>
      </c>
      <c r="E908" s="3" t="s">
        <v>8717</v>
      </c>
      <c r="F908" s="3"/>
      <c r="G908" s="3"/>
      <c r="H908" s="74"/>
      <c r="I908" s="3"/>
      <c r="J908" s="3" t="s">
        <v>228</v>
      </c>
      <c r="K908" s="3" t="s">
        <v>123</v>
      </c>
      <c r="L908" s="3" t="s">
        <v>77</v>
      </c>
      <c r="M908" s="3" t="s">
        <v>132</v>
      </c>
      <c r="N908" s="5">
        <v>44688</v>
      </c>
      <c r="P908" s="3">
        <f t="shared" ca="1" si="214"/>
        <v>-656</v>
      </c>
      <c r="Q908" s="5">
        <v>44868</v>
      </c>
      <c r="R908" s="3" t="s">
        <v>1796</v>
      </c>
      <c r="S908" s="3"/>
      <c r="T908" s="6" t="s">
        <v>131</v>
      </c>
      <c r="U908" s="3" t="str">
        <f t="shared" si="205"/>
        <v>Contractuel</v>
      </c>
      <c r="V908" s="5">
        <v>44866</v>
      </c>
      <c r="W908" s="5">
        <v>44926</v>
      </c>
      <c r="X908" s="5"/>
      <c r="Y908" s="5"/>
      <c r="Z908" s="5">
        <v>44688</v>
      </c>
      <c r="AA908" s="3">
        <f t="shared" si="206"/>
        <v>5</v>
      </c>
      <c r="AB908" s="3">
        <f t="shared" si="207"/>
        <v>2022</v>
      </c>
      <c r="AC908" s="3">
        <f t="shared" si="208"/>
        <v>2026</v>
      </c>
      <c r="AD908" s="7">
        <f t="shared" ca="1" si="209"/>
        <v>2.4444444444444446</v>
      </c>
      <c r="AE908" s="7" t="str">
        <f t="shared" ca="1" si="215"/>
        <v>&lt; 3</v>
      </c>
      <c r="AF908" s="5">
        <v>36221</v>
      </c>
      <c r="AG908" s="8">
        <f t="shared" ca="1" si="210"/>
        <v>25.646575342465752</v>
      </c>
      <c r="AH908" s="7" t="str">
        <f t="shared" ca="1" si="211"/>
        <v>&gt;25&lt; 35</v>
      </c>
      <c r="AI908" s="9"/>
      <c r="AJ908" s="10"/>
      <c r="AK908" s="9" t="s">
        <v>2877</v>
      </c>
      <c r="AL908" s="5">
        <v>42168</v>
      </c>
      <c r="AM908" s="3" t="s">
        <v>64</v>
      </c>
      <c r="AN908" s="3" t="s">
        <v>94</v>
      </c>
      <c r="AQ908" s="11">
        <v>3</v>
      </c>
      <c r="AR908" s="11">
        <v>1</v>
      </c>
      <c r="AS908" s="12">
        <f t="shared" si="212"/>
        <v>45053.25</v>
      </c>
      <c r="AT908" s="11" t="s">
        <v>135</v>
      </c>
      <c r="AU908" s="9">
        <v>3.3069999999999999</v>
      </c>
      <c r="AV908" s="14" t="s">
        <v>150</v>
      </c>
      <c r="AW908" s="15" t="s">
        <v>330</v>
      </c>
      <c r="AX908" s="16" t="s">
        <v>2878</v>
      </c>
      <c r="AY908" s="14" t="s">
        <v>382</v>
      </c>
      <c r="AZ908" s="11" t="s">
        <v>154</v>
      </c>
      <c r="BA908" s="17" t="str">
        <f t="shared" si="213"/>
        <v>14005005100712643694</v>
      </c>
      <c r="BB908" s="26">
        <f t="shared" si="216"/>
        <v>20</v>
      </c>
      <c r="BC908" s="19" t="s">
        <v>2879</v>
      </c>
      <c r="BD908" s="20" t="s">
        <v>100</v>
      </c>
      <c r="BF908" s="5"/>
      <c r="BG908" s="27">
        <v>97737760</v>
      </c>
      <c r="BH908" s="27">
        <v>22404268</v>
      </c>
      <c r="BI908" s="27"/>
      <c r="BJ908" t="s">
        <v>647</v>
      </c>
      <c r="BK908" s="11" t="str">
        <f t="shared" si="217"/>
        <v>B-</v>
      </c>
      <c r="BL908" s="11"/>
    </row>
    <row r="909" spans="1:64" x14ac:dyDescent="0.25">
      <c r="A909" s="3" t="s">
        <v>56</v>
      </c>
      <c r="B909" s="4">
        <v>910</v>
      </c>
      <c r="C909" s="3" t="s">
        <v>87</v>
      </c>
      <c r="D909" s="3" t="s">
        <v>7291</v>
      </c>
      <c r="E909" s="3" t="s">
        <v>7285</v>
      </c>
      <c r="F909" s="3"/>
      <c r="G909" s="3"/>
      <c r="H909" s="74"/>
      <c r="I909" s="3" t="s">
        <v>515</v>
      </c>
      <c r="J909" s="3" t="s">
        <v>228</v>
      </c>
      <c r="K909" s="3" t="s">
        <v>123</v>
      </c>
      <c r="L909" s="3" t="s">
        <v>77</v>
      </c>
      <c r="M909" s="3" t="s">
        <v>158</v>
      </c>
      <c r="N909" s="5">
        <v>44692</v>
      </c>
      <c r="P909" s="3">
        <f t="shared" ca="1" si="214"/>
        <v>-47</v>
      </c>
      <c r="Q909" s="5"/>
      <c r="R909" s="3"/>
      <c r="S909" s="3"/>
      <c r="T909" s="6" t="s">
        <v>131</v>
      </c>
      <c r="U909" s="3" t="str">
        <f t="shared" si="205"/>
        <v>Contractuel</v>
      </c>
      <c r="V909" s="5">
        <v>45444</v>
      </c>
      <c r="W909" s="5">
        <v>45535</v>
      </c>
      <c r="X909" s="5"/>
      <c r="Y909" s="5"/>
      <c r="Z909" s="5">
        <v>44692</v>
      </c>
      <c r="AA909" s="3">
        <f t="shared" si="206"/>
        <v>5</v>
      </c>
      <c r="AB909" s="3">
        <f t="shared" si="207"/>
        <v>2022</v>
      </c>
      <c r="AC909" s="3">
        <f t="shared" si="208"/>
        <v>2026</v>
      </c>
      <c r="AD909" s="7">
        <f t="shared" ca="1" si="209"/>
        <v>2.4333333333333331</v>
      </c>
      <c r="AE909" s="7" t="str">
        <f t="shared" ca="1" si="215"/>
        <v>&lt; 3</v>
      </c>
      <c r="AF909" s="5">
        <v>31114</v>
      </c>
      <c r="AG909" s="8">
        <f t="shared" ca="1" si="210"/>
        <v>39.638356164383559</v>
      </c>
      <c r="AH909" s="7" t="str">
        <f t="shared" ca="1" si="211"/>
        <v>&gt;35&lt; 45</v>
      </c>
      <c r="AI909" s="9">
        <v>12959526</v>
      </c>
      <c r="AJ909" s="10" t="s">
        <v>67</v>
      </c>
      <c r="AK909" s="9" t="s">
        <v>2880</v>
      </c>
      <c r="AL909" s="5">
        <v>41472</v>
      </c>
      <c r="AM909" s="3" t="s">
        <v>93</v>
      </c>
      <c r="AN909" s="3" t="s">
        <v>94</v>
      </c>
      <c r="AQ909">
        <v>3</v>
      </c>
      <c r="AR909" s="11">
        <v>3</v>
      </c>
      <c r="AS909" s="12">
        <f t="shared" si="212"/>
        <v>45787.75</v>
      </c>
      <c r="AT909" s="11" t="s">
        <v>135</v>
      </c>
      <c r="AU909" s="9">
        <v>3.3069999999999999</v>
      </c>
      <c r="AV909" s="14" t="s">
        <v>195</v>
      </c>
      <c r="AW909" s="15">
        <v>53594</v>
      </c>
      <c r="AX909" s="16" t="s">
        <v>2881</v>
      </c>
      <c r="AY909" s="14">
        <v>35</v>
      </c>
      <c r="AZ909" s="11" t="s">
        <v>171</v>
      </c>
      <c r="BA909" s="17" t="str">
        <f t="shared" si="213"/>
        <v>17535940172091726535</v>
      </c>
      <c r="BB909" s="26">
        <f t="shared" si="216"/>
        <v>20</v>
      </c>
      <c r="BC909" s="19" t="s">
        <v>2882</v>
      </c>
      <c r="BD909" s="20" t="s">
        <v>277</v>
      </c>
      <c r="BF909" s="5"/>
      <c r="BG909" s="27">
        <v>29772620</v>
      </c>
      <c r="BH909" s="27">
        <v>29550516</v>
      </c>
      <c r="BI909" s="27"/>
      <c r="BJ909" t="s">
        <v>2883</v>
      </c>
      <c r="BK909" s="11" t="str">
        <f t="shared" si="217"/>
        <v>B-</v>
      </c>
      <c r="BL909" s="11" t="s">
        <v>245</v>
      </c>
    </row>
    <row r="910" spans="1:64" x14ac:dyDescent="0.25">
      <c r="A910" s="3" t="s">
        <v>74</v>
      </c>
      <c r="B910" s="4">
        <v>911</v>
      </c>
      <c r="C910" s="3" t="s">
        <v>140</v>
      </c>
      <c r="D910" s="3" t="s">
        <v>7325</v>
      </c>
      <c r="E910" s="3" t="s">
        <v>7416</v>
      </c>
      <c r="F910" s="3"/>
      <c r="G910" s="3"/>
      <c r="H910" s="74"/>
      <c r="I910" s="3"/>
      <c r="J910" s="3" t="s">
        <v>228</v>
      </c>
      <c r="K910" s="3" t="s">
        <v>123</v>
      </c>
      <c r="L910" s="3" t="s">
        <v>77</v>
      </c>
      <c r="M910" s="3" t="s">
        <v>158</v>
      </c>
      <c r="N910" s="5">
        <v>44692</v>
      </c>
      <c r="P910" s="3">
        <f t="shared" ca="1" si="214"/>
        <v>-840</v>
      </c>
      <c r="Q910" s="5">
        <v>44697</v>
      </c>
      <c r="R910" s="3" t="s">
        <v>133</v>
      </c>
      <c r="S910" s="3"/>
      <c r="T910" s="6" t="s">
        <v>131</v>
      </c>
      <c r="U910" s="3" t="str">
        <f t="shared" si="205"/>
        <v>Contractuel</v>
      </c>
      <c r="V910" s="5">
        <v>44692</v>
      </c>
      <c r="W910" s="5">
        <v>44742</v>
      </c>
      <c r="X910" s="5"/>
      <c r="Y910" s="5"/>
      <c r="Z910" s="5">
        <v>44692</v>
      </c>
      <c r="AA910" s="3">
        <f t="shared" si="206"/>
        <v>5</v>
      </c>
      <c r="AB910" s="3">
        <f t="shared" si="207"/>
        <v>2022</v>
      </c>
      <c r="AC910" s="3">
        <f t="shared" si="208"/>
        <v>2026</v>
      </c>
      <c r="AD910" s="7">
        <f t="shared" ca="1" si="209"/>
        <v>2.4333333333333331</v>
      </c>
      <c r="AE910" s="7" t="str">
        <f t="shared" ca="1" si="215"/>
        <v>&lt; 3</v>
      </c>
      <c r="AF910" s="5">
        <v>23939</v>
      </c>
      <c r="AG910" s="8">
        <f t="shared" ca="1" si="210"/>
        <v>59.295890410958904</v>
      </c>
      <c r="AH910" s="7" t="str">
        <f t="shared" ca="1" si="211"/>
        <v>&gt; 55</v>
      </c>
      <c r="AI910" s="9">
        <v>11219306</v>
      </c>
      <c r="AJ910" s="10" t="s">
        <v>79</v>
      </c>
      <c r="AK910" s="9" t="s">
        <v>2884</v>
      </c>
      <c r="AL910" s="5">
        <v>37609</v>
      </c>
      <c r="AM910" s="3" t="s">
        <v>93</v>
      </c>
      <c r="AN910" s="3" t="s">
        <v>65</v>
      </c>
      <c r="AO910">
        <v>2</v>
      </c>
      <c r="AQ910" s="11">
        <v>3</v>
      </c>
      <c r="AR910" s="11">
        <v>1</v>
      </c>
      <c r="AS910" s="12">
        <f t="shared" si="212"/>
        <v>45057.25</v>
      </c>
      <c r="AT910" s="11" t="s">
        <v>135</v>
      </c>
      <c r="AU910" s="9">
        <v>3.1930000000000001</v>
      </c>
      <c r="AV910" s="14" t="s">
        <v>126</v>
      </c>
      <c r="AW910" s="15" t="s">
        <v>693</v>
      </c>
      <c r="AX910" s="16" t="s">
        <v>2885</v>
      </c>
      <c r="AY910" s="14" t="s">
        <v>1533</v>
      </c>
      <c r="AZ910" s="11" t="s">
        <v>145</v>
      </c>
      <c r="BA910" s="17" t="str">
        <f t="shared" si="213"/>
        <v>07065012310550289592</v>
      </c>
      <c r="BB910" s="26">
        <f t="shared" si="216"/>
        <v>20</v>
      </c>
      <c r="BC910" s="19" t="s">
        <v>2886</v>
      </c>
      <c r="BD910" s="20" t="s">
        <v>828</v>
      </c>
      <c r="BE910">
        <v>2011</v>
      </c>
      <c r="BF910" s="5"/>
      <c r="BG910" s="27">
        <v>24045643</v>
      </c>
      <c r="BH910" s="27">
        <v>27075631</v>
      </c>
      <c r="BI910" s="27"/>
      <c r="BJ910" t="s">
        <v>828</v>
      </c>
      <c r="BK910" s="11" t="str">
        <f t="shared" si="217"/>
        <v>B-</v>
      </c>
      <c r="BL910" s="11"/>
    </row>
    <row r="911" spans="1:64" x14ac:dyDescent="0.25">
      <c r="A911" s="3" t="s">
        <v>74</v>
      </c>
      <c r="B911" s="4">
        <v>912</v>
      </c>
      <c r="C911" s="3" t="s">
        <v>140</v>
      </c>
      <c r="D911" s="3" t="s">
        <v>7213</v>
      </c>
      <c r="E911" s="3" t="s">
        <v>7946</v>
      </c>
      <c r="F911" s="3"/>
      <c r="G911" s="3"/>
      <c r="H911" s="74"/>
      <c r="I911" s="3"/>
      <c r="J911" s="3" t="s">
        <v>228</v>
      </c>
      <c r="K911" s="3" t="s">
        <v>123</v>
      </c>
      <c r="L911" s="3" t="s">
        <v>77</v>
      </c>
      <c r="M911" s="3" t="s">
        <v>158</v>
      </c>
      <c r="N911" s="5">
        <v>44692</v>
      </c>
      <c r="P911" s="3">
        <f t="shared" ca="1" si="214"/>
        <v>-840</v>
      </c>
      <c r="Q911" s="5">
        <v>44723</v>
      </c>
      <c r="R911" s="3" t="s">
        <v>236</v>
      </c>
      <c r="S911" s="3"/>
      <c r="T911" s="6" t="s">
        <v>131</v>
      </c>
      <c r="U911" s="3" t="str">
        <f t="shared" si="205"/>
        <v>Contractuel</v>
      </c>
      <c r="V911" s="5">
        <v>44692</v>
      </c>
      <c r="W911" s="5">
        <v>44742</v>
      </c>
      <c r="X911" s="5"/>
      <c r="Y911" s="5"/>
      <c r="Z911" s="5">
        <v>44692</v>
      </c>
      <c r="AA911" s="3">
        <f t="shared" si="206"/>
        <v>5</v>
      </c>
      <c r="AB911" s="3">
        <f t="shared" si="207"/>
        <v>2022</v>
      </c>
      <c r="AC911" s="3">
        <f t="shared" si="208"/>
        <v>2026</v>
      </c>
      <c r="AD911" s="7">
        <f t="shared" ca="1" si="209"/>
        <v>2.4333333333333331</v>
      </c>
      <c r="AE911" s="7" t="str">
        <f t="shared" ca="1" si="215"/>
        <v>&lt; 3</v>
      </c>
      <c r="AF911" s="5">
        <v>30261</v>
      </c>
      <c r="AG911" s="8">
        <f t="shared" ca="1" si="210"/>
        <v>41.975342465753428</v>
      </c>
      <c r="AH911" s="7" t="str">
        <f t="shared" ca="1" si="211"/>
        <v>&gt;35&lt; 45</v>
      </c>
      <c r="AI911" s="9">
        <v>16280093</v>
      </c>
      <c r="AJ911" s="10" t="s">
        <v>67</v>
      </c>
      <c r="AK911" s="9" t="s">
        <v>2887</v>
      </c>
      <c r="AL911" s="5">
        <v>38070</v>
      </c>
      <c r="AM911" s="3" t="s">
        <v>93</v>
      </c>
      <c r="AN911" s="3" t="s">
        <v>65</v>
      </c>
      <c r="AO911">
        <v>1</v>
      </c>
      <c r="AQ911" s="11">
        <v>3</v>
      </c>
      <c r="AR911" s="11">
        <v>1</v>
      </c>
      <c r="AS911" s="12">
        <f t="shared" si="212"/>
        <v>45057.25</v>
      </c>
      <c r="AT911" s="11" t="s">
        <v>135</v>
      </c>
      <c r="AU911" s="9">
        <v>3.1930000000000001</v>
      </c>
      <c r="AV911" s="14" t="s">
        <v>195</v>
      </c>
      <c r="AW911" s="15" t="s">
        <v>169</v>
      </c>
      <c r="AX911" s="16" t="s">
        <v>2888</v>
      </c>
      <c r="AY911" s="14" t="s">
        <v>225</v>
      </c>
      <c r="AZ911" s="11" t="s">
        <v>171</v>
      </c>
      <c r="BA911" s="17" t="str">
        <f t="shared" si="213"/>
        <v>17001000000283106134</v>
      </c>
      <c r="BB911" s="26">
        <f t="shared" si="216"/>
        <v>20</v>
      </c>
      <c r="BC911" s="19" t="s">
        <v>2198</v>
      </c>
      <c r="BD911" s="20" t="s">
        <v>277</v>
      </c>
      <c r="BF911" s="5"/>
      <c r="BG911" s="27">
        <v>99039660</v>
      </c>
      <c r="BH911" s="27">
        <v>28357628</v>
      </c>
      <c r="BI911" s="27"/>
      <c r="BJ911" t="s">
        <v>384</v>
      </c>
      <c r="BK911" s="11" t="str">
        <f t="shared" si="217"/>
        <v>B-</v>
      </c>
      <c r="BL911" s="11"/>
    </row>
    <row r="912" spans="1:64" x14ac:dyDescent="0.25">
      <c r="A912" s="3" t="s">
        <v>74</v>
      </c>
      <c r="B912" s="4">
        <v>913</v>
      </c>
      <c r="C912" s="3" t="s">
        <v>87</v>
      </c>
      <c r="D912" s="3" t="s">
        <v>8722</v>
      </c>
      <c r="E912" s="3" t="s">
        <v>8723</v>
      </c>
      <c r="F912" s="3"/>
      <c r="G912" s="3"/>
      <c r="H912" s="74"/>
      <c r="I912" s="3" t="s">
        <v>227</v>
      </c>
      <c r="J912" s="3" t="s">
        <v>228</v>
      </c>
      <c r="K912" s="3" t="s">
        <v>123</v>
      </c>
      <c r="L912" s="3" t="s">
        <v>77</v>
      </c>
      <c r="M912" s="3" t="s">
        <v>158</v>
      </c>
      <c r="N912" s="5">
        <v>44692</v>
      </c>
      <c r="P912" s="3">
        <f t="shared" ca="1" si="214"/>
        <v>-383</v>
      </c>
      <c r="Q912" s="5">
        <v>45203</v>
      </c>
      <c r="R912" s="3" t="s">
        <v>609</v>
      </c>
      <c r="S912" s="3"/>
      <c r="T912" s="6" t="s">
        <v>131</v>
      </c>
      <c r="U912" s="3" t="str">
        <f t="shared" si="205"/>
        <v>Contractuel</v>
      </c>
      <c r="V912" s="5">
        <v>45170</v>
      </c>
      <c r="W912" s="5">
        <v>45199</v>
      </c>
      <c r="X912" s="5"/>
      <c r="Y912" s="5"/>
      <c r="Z912" s="5">
        <v>44692</v>
      </c>
      <c r="AA912" s="3">
        <f t="shared" si="206"/>
        <v>5</v>
      </c>
      <c r="AB912" s="3">
        <f t="shared" si="207"/>
        <v>2022</v>
      </c>
      <c r="AC912" s="3">
        <f t="shared" si="208"/>
        <v>2026</v>
      </c>
      <c r="AD912" s="7">
        <f t="shared" ca="1" si="209"/>
        <v>2.4333333333333331</v>
      </c>
      <c r="AE912" s="7" t="str">
        <f t="shared" ca="1" si="215"/>
        <v>&lt; 3</v>
      </c>
      <c r="AF912" s="5">
        <v>35955</v>
      </c>
      <c r="AG912" s="8">
        <f t="shared" ca="1" si="210"/>
        <v>26.375342465753423</v>
      </c>
      <c r="AH912" s="7" t="str">
        <f t="shared" ca="1" si="211"/>
        <v>&gt;25&lt; 35</v>
      </c>
      <c r="AI912" s="9">
        <v>17591539</v>
      </c>
      <c r="AJ912" s="10" t="s">
        <v>141</v>
      </c>
      <c r="AK912" s="9">
        <v>11659581</v>
      </c>
      <c r="AL912" s="5">
        <v>42588</v>
      </c>
      <c r="AM912" s="3" t="s">
        <v>93</v>
      </c>
      <c r="AN912" s="3" t="s">
        <v>94</v>
      </c>
      <c r="AQ912" s="11">
        <v>3</v>
      </c>
      <c r="AR912" s="11">
        <v>2</v>
      </c>
      <c r="AS912" s="12">
        <f t="shared" si="212"/>
        <v>45422.5</v>
      </c>
      <c r="AT912" s="11" t="s">
        <v>135</v>
      </c>
      <c r="AU912" s="9">
        <v>3.3069999999999999</v>
      </c>
      <c r="AV912" s="14" t="s">
        <v>195</v>
      </c>
      <c r="AW912" s="15" t="s">
        <v>169</v>
      </c>
      <c r="AX912" s="16" t="s">
        <v>2889</v>
      </c>
      <c r="AY912" s="14" t="s">
        <v>564</v>
      </c>
      <c r="AZ912" s="11" t="s">
        <v>171</v>
      </c>
      <c r="BA912" s="17" t="str">
        <f t="shared" si="213"/>
        <v>17001000000313446570</v>
      </c>
      <c r="BB912" s="26">
        <f t="shared" si="216"/>
        <v>20</v>
      </c>
      <c r="BC912" s="19" t="s">
        <v>2890</v>
      </c>
      <c r="BD912" s="20" t="s">
        <v>233</v>
      </c>
      <c r="BF912" s="5"/>
      <c r="BG912" s="27">
        <v>24306021</v>
      </c>
      <c r="BH912" s="27">
        <v>92382914</v>
      </c>
      <c r="BI912" s="27"/>
      <c r="BJ912" t="s">
        <v>233</v>
      </c>
      <c r="BK912" s="11" t="str">
        <f t="shared" si="217"/>
        <v>B-</v>
      </c>
      <c r="BL912" s="11" t="s">
        <v>235</v>
      </c>
    </row>
    <row r="913" spans="1:64" x14ac:dyDescent="0.25">
      <c r="A913" s="3" t="s">
        <v>74</v>
      </c>
      <c r="B913" s="4">
        <v>914</v>
      </c>
      <c r="C913" s="3" t="s">
        <v>140</v>
      </c>
      <c r="D913" s="3" t="s">
        <v>7289</v>
      </c>
      <c r="E913" s="3" t="s">
        <v>7938</v>
      </c>
      <c r="F913" s="3"/>
      <c r="G913" s="3"/>
      <c r="H913" s="74"/>
      <c r="I913" s="3"/>
      <c r="J913" s="3" t="s">
        <v>228</v>
      </c>
      <c r="K913" s="3" t="s">
        <v>123</v>
      </c>
      <c r="L913" s="3" t="s">
        <v>77</v>
      </c>
      <c r="M913" s="3" t="s">
        <v>158</v>
      </c>
      <c r="N913" s="5">
        <v>44693</v>
      </c>
      <c r="P913" s="3">
        <f t="shared" ca="1" si="214"/>
        <v>-840</v>
      </c>
      <c r="Q913" s="5">
        <v>44730</v>
      </c>
      <c r="R913" s="3" t="s">
        <v>133</v>
      </c>
      <c r="S913" s="3"/>
      <c r="T913" s="6" t="s">
        <v>131</v>
      </c>
      <c r="U913" s="3" t="str">
        <f t="shared" si="205"/>
        <v>Contractuel</v>
      </c>
      <c r="V913" s="5">
        <v>44693</v>
      </c>
      <c r="W913" s="5">
        <v>44742</v>
      </c>
      <c r="X913" s="5"/>
      <c r="Y913" s="5"/>
      <c r="Z913" s="5">
        <v>44693</v>
      </c>
      <c r="AA913" s="3">
        <f t="shared" si="206"/>
        <v>5</v>
      </c>
      <c r="AB913" s="3">
        <f t="shared" si="207"/>
        <v>2022</v>
      </c>
      <c r="AC913" s="3">
        <f t="shared" si="208"/>
        <v>2026</v>
      </c>
      <c r="AD913" s="7">
        <f t="shared" ca="1" si="209"/>
        <v>2.4305555555555554</v>
      </c>
      <c r="AE913" s="7" t="str">
        <f t="shared" ca="1" si="215"/>
        <v>&lt; 3</v>
      </c>
      <c r="AF913" s="5">
        <v>36135</v>
      </c>
      <c r="AG913" s="8">
        <f t="shared" ca="1" si="210"/>
        <v>25.882191780821916</v>
      </c>
      <c r="AH913" s="7" t="str">
        <f t="shared" ca="1" si="211"/>
        <v>&gt;25&lt; 35</v>
      </c>
      <c r="AI913" s="9"/>
      <c r="AJ913" s="10"/>
      <c r="AK913" s="9">
        <v>14352593</v>
      </c>
      <c r="AL913" s="5">
        <v>42304</v>
      </c>
      <c r="AM913" s="3" t="s">
        <v>93</v>
      </c>
      <c r="AN913" s="3" t="s">
        <v>94</v>
      </c>
      <c r="AO913">
        <v>1</v>
      </c>
      <c r="AQ913" s="11">
        <v>3</v>
      </c>
      <c r="AR913" s="11">
        <v>1</v>
      </c>
      <c r="AS913" s="12">
        <f t="shared" si="212"/>
        <v>45058.25</v>
      </c>
      <c r="AT913" s="11" t="s">
        <v>135</v>
      </c>
      <c r="AU913" s="9">
        <v>3.1930000000000001</v>
      </c>
      <c r="AV913" s="14" t="s">
        <v>195</v>
      </c>
      <c r="AW913" s="15" t="s">
        <v>169</v>
      </c>
      <c r="AX913" s="16" t="s">
        <v>2891</v>
      </c>
      <c r="AY913" s="14" t="s">
        <v>531</v>
      </c>
      <c r="AZ913" s="11" t="s">
        <v>171</v>
      </c>
      <c r="BA913" s="17" t="str">
        <f t="shared" si="213"/>
        <v>17001000000313161293</v>
      </c>
      <c r="BB913" s="26">
        <f t="shared" si="216"/>
        <v>20</v>
      </c>
      <c r="BC913" s="19" t="s">
        <v>2892</v>
      </c>
      <c r="BD913" s="20" t="s">
        <v>277</v>
      </c>
      <c r="BF913" s="5"/>
      <c r="BG913" s="27">
        <v>29223623</v>
      </c>
      <c r="BH913" s="27">
        <v>25734599</v>
      </c>
      <c r="BI913" s="27"/>
      <c r="BJ913" t="s">
        <v>2883</v>
      </c>
      <c r="BK913" s="11" t="str">
        <f t="shared" si="217"/>
        <v>B-</v>
      </c>
      <c r="BL913" s="11"/>
    </row>
    <row r="914" spans="1:64" x14ac:dyDescent="0.25">
      <c r="A914" s="3" t="s">
        <v>74</v>
      </c>
      <c r="B914" s="4">
        <v>915</v>
      </c>
      <c r="C914" s="3" t="s">
        <v>87</v>
      </c>
      <c r="D914" s="3" t="s">
        <v>7947</v>
      </c>
      <c r="E914" s="3" t="s">
        <v>7353</v>
      </c>
      <c r="F914" s="3"/>
      <c r="G914" s="3"/>
      <c r="H914" s="74"/>
      <c r="I914" s="3" t="s">
        <v>2219</v>
      </c>
      <c r="J914" s="3" t="s">
        <v>228</v>
      </c>
      <c r="K914" s="3" t="s">
        <v>76</v>
      </c>
      <c r="L914" s="3" t="s">
        <v>77</v>
      </c>
      <c r="M914" s="3" t="s">
        <v>426</v>
      </c>
      <c r="N914" s="5">
        <v>44693</v>
      </c>
      <c r="P914" s="3">
        <f t="shared" ca="1" si="214"/>
        <v>-444</v>
      </c>
      <c r="Q914" s="5">
        <v>45138</v>
      </c>
      <c r="R914" s="3" t="s">
        <v>971</v>
      </c>
      <c r="S914" s="3"/>
      <c r="T914" s="6" t="s">
        <v>131</v>
      </c>
      <c r="U914" s="3" t="str">
        <f t="shared" si="205"/>
        <v>Contractuel</v>
      </c>
      <c r="V914" s="5">
        <v>44986</v>
      </c>
      <c r="W914" s="5">
        <v>45138</v>
      </c>
      <c r="X914" s="5"/>
      <c r="Y914" s="5"/>
      <c r="Z914" s="5">
        <v>44693</v>
      </c>
      <c r="AA914" s="3">
        <f t="shared" si="206"/>
        <v>5</v>
      </c>
      <c r="AB914" s="3">
        <f t="shared" si="207"/>
        <v>2022</v>
      </c>
      <c r="AC914" s="3">
        <f t="shared" si="208"/>
        <v>2026</v>
      </c>
      <c r="AD914" s="7">
        <f t="shared" ca="1" si="209"/>
        <v>2.4305555555555554</v>
      </c>
      <c r="AE914" s="7" t="str">
        <f t="shared" ca="1" si="215"/>
        <v>&lt; 3</v>
      </c>
      <c r="AF914" s="5">
        <v>35381</v>
      </c>
      <c r="AG914" s="8">
        <f t="shared" ca="1" si="210"/>
        <v>27.947945205479453</v>
      </c>
      <c r="AH914" s="7" t="str">
        <f t="shared" ca="1" si="211"/>
        <v>&gt;25&lt; 35</v>
      </c>
      <c r="AI914" s="9">
        <v>17591386</v>
      </c>
      <c r="AJ914" s="10" t="s">
        <v>70</v>
      </c>
      <c r="AK914" s="9">
        <v>13629163</v>
      </c>
      <c r="AL914" s="5">
        <v>41801</v>
      </c>
      <c r="AM914" s="3" t="s">
        <v>93</v>
      </c>
      <c r="AN914" s="3" t="s">
        <v>94</v>
      </c>
      <c r="AQ914" s="11">
        <v>3</v>
      </c>
      <c r="AR914" s="11">
        <v>2</v>
      </c>
      <c r="AS914" s="12">
        <f t="shared" si="212"/>
        <v>45423.5</v>
      </c>
      <c r="AT914" s="11" t="s">
        <v>135</v>
      </c>
      <c r="AU914" s="9">
        <v>3.3069999999999999</v>
      </c>
      <c r="AV914" s="14" t="s">
        <v>500</v>
      </c>
      <c r="AW914" s="15" t="s">
        <v>501</v>
      </c>
      <c r="AX914" s="16" t="s">
        <v>2893</v>
      </c>
      <c r="AY914" s="14" t="s">
        <v>126</v>
      </c>
      <c r="AZ914" s="11" t="s">
        <v>503</v>
      </c>
      <c r="BA914" s="17" t="str">
        <f t="shared" si="213"/>
        <v>10316126105490578807</v>
      </c>
      <c r="BB914" s="26">
        <f t="shared" si="216"/>
        <v>20</v>
      </c>
      <c r="BC914" s="19" t="s">
        <v>997</v>
      </c>
      <c r="BD914" s="20" t="s">
        <v>100</v>
      </c>
      <c r="BF914" s="5"/>
      <c r="BG914" s="27">
        <v>93650289</v>
      </c>
      <c r="BH914" s="27">
        <v>90491728</v>
      </c>
      <c r="BI914" s="27"/>
      <c r="BJ914" t="s">
        <v>199</v>
      </c>
      <c r="BK914" s="11" t="str">
        <f t="shared" si="217"/>
        <v>B-</v>
      </c>
      <c r="BL914" s="11" t="s">
        <v>235</v>
      </c>
    </row>
    <row r="915" spans="1:64" x14ac:dyDescent="0.25">
      <c r="A915" s="3" t="s">
        <v>74</v>
      </c>
      <c r="B915" s="4">
        <v>916</v>
      </c>
      <c r="C915" s="3" t="s">
        <v>140</v>
      </c>
      <c r="D915" s="3" t="s">
        <v>7948</v>
      </c>
      <c r="E915" s="3" t="s">
        <v>7680</v>
      </c>
      <c r="F915" s="3"/>
      <c r="G915" s="3"/>
      <c r="H915" s="74"/>
      <c r="I915" s="3" t="s">
        <v>515</v>
      </c>
      <c r="J915" s="3" t="s">
        <v>228</v>
      </c>
      <c r="K915" s="3" t="s">
        <v>123</v>
      </c>
      <c r="L915" s="3" t="s">
        <v>77</v>
      </c>
      <c r="M915" s="3" t="s">
        <v>158</v>
      </c>
      <c r="N915" s="5">
        <v>44693</v>
      </c>
      <c r="P915" s="3">
        <f t="shared" ca="1" si="214"/>
        <v>-231</v>
      </c>
      <c r="Q915" s="5">
        <v>45324</v>
      </c>
      <c r="R915" s="3" t="s">
        <v>124</v>
      </c>
      <c r="S915" s="3"/>
      <c r="T915" s="6" t="s">
        <v>131</v>
      </c>
      <c r="U915" s="3" t="str">
        <f t="shared" si="205"/>
        <v>Contractuel</v>
      </c>
      <c r="V915" s="5">
        <v>45261</v>
      </c>
      <c r="W915" s="5">
        <v>45351</v>
      </c>
      <c r="X915" s="5"/>
      <c r="Y915" s="5"/>
      <c r="Z915" s="5">
        <v>44693</v>
      </c>
      <c r="AA915" s="3">
        <f t="shared" si="206"/>
        <v>5</v>
      </c>
      <c r="AB915" s="3">
        <f t="shared" si="207"/>
        <v>2022</v>
      </c>
      <c r="AC915" s="3">
        <f t="shared" si="208"/>
        <v>2026</v>
      </c>
      <c r="AD915" s="7">
        <f t="shared" ca="1" si="209"/>
        <v>2.4305555555555554</v>
      </c>
      <c r="AE915" s="7" t="str">
        <f t="shared" ca="1" si="215"/>
        <v>&lt; 3</v>
      </c>
      <c r="AF915" s="5">
        <v>27914</v>
      </c>
      <c r="AG915" s="8">
        <f t="shared" ca="1" si="210"/>
        <v>48.405479452054792</v>
      </c>
      <c r="AH915" s="7" t="str">
        <f t="shared" ca="1" si="211"/>
        <v>&gt;45&lt; 55</v>
      </c>
      <c r="AI915" s="9">
        <v>12192446</v>
      </c>
      <c r="AJ915" s="10" t="s">
        <v>70</v>
      </c>
      <c r="AK915" s="9" t="s">
        <v>2894</v>
      </c>
      <c r="AL915" s="5">
        <v>41755</v>
      </c>
      <c r="AM915" s="3" t="s">
        <v>93</v>
      </c>
      <c r="AN915" s="3" t="s">
        <v>65</v>
      </c>
      <c r="AO915">
        <v>2</v>
      </c>
      <c r="AQ915" s="11">
        <v>3</v>
      </c>
      <c r="AR915" s="11">
        <v>2</v>
      </c>
      <c r="AS915" s="12">
        <f t="shared" si="212"/>
        <v>45423.5</v>
      </c>
      <c r="AT915" s="11" t="s">
        <v>135</v>
      </c>
      <c r="AU915" s="9">
        <v>3.3069999999999999</v>
      </c>
      <c r="AV915" s="14" t="s">
        <v>126</v>
      </c>
      <c r="AW915" s="15" t="s">
        <v>953</v>
      </c>
      <c r="AX915" s="16" t="s">
        <v>2895</v>
      </c>
      <c r="AY915" s="14" t="s">
        <v>527</v>
      </c>
      <c r="AZ915" s="11" t="s">
        <v>145</v>
      </c>
      <c r="BA915" s="17" t="str">
        <f t="shared" si="213"/>
        <v>07097015510552739958</v>
      </c>
      <c r="BB915" s="26">
        <f t="shared" si="216"/>
        <v>20</v>
      </c>
      <c r="BC915" s="19" t="s">
        <v>2896</v>
      </c>
      <c r="BD915" s="20" t="s">
        <v>277</v>
      </c>
      <c r="BE915">
        <v>2031</v>
      </c>
      <c r="BF915" s="5"/>
      <c r="BG915" s="27">
        <v>53590609</v>
      </c>
      <c r="BH915" s="27">
        <v>97021644</v>
      </c>
      <c r="BI915" s="27"/>
      <c r="BJ915" t="s">
        <v>2883</v>
      </c>
      <c r="BK915" s="11" t="str">
        <f t="shared" si="217"/>
        <v>B-</v>
      </c>
      <c r="BL915" s="11" t="s">
        <v>245</v>
      </c>
    </row>
    <row r="916" spans="1:64" x14ac:dyDescent="0.25">
      <c r="A916" s="3" t="s">
        <v>74</v>
      </c>
      <c r="B916" s="4">
        <v>917</v>
      </c>
      <c r="C916" s="3" t="s">
        <v>87</v>
      </c>
      <c r="D916" s="3" t="s">
        <v>7482</v>
      </c>
      <c r="E916" s="3" t="s">
        <v>7270</v>
      </c>
      <c r="F916" s="3"/>
      <c r="G916" s="3"/>
      <c r="H916" s="74"/>
      <c r="I916" s="3" t="s">
        <v>431</v>
      </c>
      <c r="J916" s="3"/>
      <c r="K916" s="3" t="s">
        <v>123</v>
      </c>
      <c r="L916" s="3" t="s">
        <v>77</v>
      </c>
      <c r="M916" s="3" t="s">
        <v>158</v>
      </c>
      <c r="N916" s="5">
        <v>44693</v>
      </c>
      <c r="O916" s="88"/>
      <c r="P916" s="3">
        <f t="shared" ca="1" si="214"/>
        <v>-231</v>
      </c>
      <c r="Q916" s="5">
        <v>45352</v>
      </c>
      <c r="R916" s="3" t="s">
        <v>124</v>
      </c>
      <c r="S916" s="3"/>
      <c r="T916" s="6" t="s">
        <v>131</v>
      </c>
      <c r="U916" s="3" t="str">
        <f t="shared" si="205"/>
        <v>Contractuel</v>
      </c>
      <c r="V916" s="5">
        <v>45292</v>
      </c>
      <c r="W916" s="5">
        <v>45351</v>
      </c>
      <c r="X916" s="5"/>
      <c r="Y916" s="5"/>
      <c r="Z916" s="5">
        <v>44693</v>
      </c>
      <c r="AA916" s="3">
        <f t="shared" si="206"/>
        <v>5</v>
      </c>
      <c r="AB916" s="3">
        <f t="shared" si="207"/>
        <v>2022</v>
      </c>
      <c r="AC916" s="3">
        <f t="shared" si="208"/>
        <v>2026</v>
      </c>
      <c r="AD916" s="7">
        <f t="shared" ca="1" si="209"/>
        <v>2.4305555555555554</v>
      </c>
      <c r="AE916" s="7" t="str">
        <f t="shared" ca="1" si="215"/>
        <v>&lt; 3</v>
      </c>
      <c r="AF916" s="5">
        <v>33956</v>
      </c>
      <c r="AG916" s="8">
        <f t="shared" ca="1" si="210"/>
        <v>31.852054794520548</v>
      </c>
      <c r="AH916" s="7" t="str">
        <f t="shared" ca="1" si="211"/>
        <v>&gt;25&lt; 35</v>
      </c>
      <c r="AI916" s="9">
        <v>16628603</v>
      </c>
      <c r="AJ916" s="10" t="s">
        <v>62</v>
      </c>
      <c r="AK916" s="9" t="s">
        <v>2897</v>
      </c>
      <c r="AL916" s="5">
        <v>41428</v>
      </c>
      <c r="AM916" s="3" t="s">
        <v>93</v>
      </c>
      <c r="AN916" s="3" t="s">
        <v>94</v>
      </c>
      <c r="AQ916" s="11">
        <v>3</v>
      </c>
      <c r="AR916" s="11">
        <v>2</v>
      </c>
      <c r="AS916" s="12">
        <f t="shared" si="212"/>
        <v>45423.5</v>
      </c>
      <c r="AT916" s="11" t="s">
        <v>135</v>
      </c>
      <c r="AU916" s="9">
        <v>3.3069999999999999</v>
      </c>
      <c r="AV916" s="14" t="s">
        <v>195</v>
      </c>
      <c r="AW916" s="15" t="s">
        <v>169</v>
      </c>
      <c r="AX916" s="16" t="s">
        <v>2898</v>
      </c>
      <c r="AY916" s="14" t="s">
        <v>1161</v>
      </c>
      <c r="AZ916" s="11" t="s">
        <v>171</v>
      </c>
      <c r="BA916" s="17" t="str">
        <f t="shared" si="213"/>
        <v>17001000000161916371</v>
      </c>
      <c r="BB916" s="26">
        <f t="shared" si="216"/>
        <v>20</v>
      </c>
      <c r="BC916" s="19" t="s">
        <v>2899</v>
      </c>
      <c r="BD916" s="20" t="s">
        <v>877</v>
      </c>
      <c r="BE916">
        <v>1142</v>
      </c>
      <c r="BF916" s="5"/>
      <c r="BG916" s="27">
        <v>92851845</v>
      </c>
      <c r="BH916" s="27">
        <v>25870407</v>
      </c>
      <c r="BI916" s="27"/>
      <c r="BJ916" t="s">
        <v>877</v>
      </c>
      <c r="BK916" s="11" t="str">
        <f t="shared" si="217"/>
        <v>-</v>
      </c>
      <c r="BL916" s="11" t="s">
        <v>235</v>
      </c>
    </row>
    <row r="917" spans="1:64" x14ac:dyDescent="0.25">
      <c r="A917" s="3" t="s">
        <v>56</v>
      </c>
      <c r="B917" s="4">
        <v>918</v>
      </c>
      <c r="C917" s="3" t="s">
        <v>140</v>
      </c>
      <c r="D917" s="3" t="s">
        <v>7189</v>
      </c>
      <c r="E917" s="3" t="s">
        <v>7229</v>
      </c>
      <c r="F917" s="3"/>
      <c r="G917" s="3"/>
      <c r="H917" s="74"/>
      <c r="I917" s="43" t="s">
        <v>1920</v>
      </c>
      <c r="J917" s="43" t="s">
        <v>157</v>
      </c>
      <c r="K917" s="3" t="s">
        <v>123</v>
      </c>
      <c r="L917" s="3" t="s">
        <v>77</v>
      </c>
      <c r="M917" s="3" t="s">
        <v>158</v>
      </c>
      <c r="N917" s="5">
        <v>44694</v>
      </c>
      <c r="P917" s="3">
        <f t="shared" ca="1" si="214"/>
        <v>-47</v>
      </c>
      <c r="Q917" s="5"/>
      <c r="R917" s="3"/>
      <c r="S917" s="3"/>
      <c r="T917" s="6" t="s">
        <v>131</v>
      </c>
      <c r="U917" s="3" t="str">
        <f t="shared" si="205"/>
        <v>Contractuel</v>
      </c>
      <c r="V917" s="5">
        <v>45444</v>
      </c>
      <c r="W917" s="5">
        <v>45535</v>
      </c>
      <c r="X917" s="5"/>
      <c r="Y917" s="5"/>
      <c r="Z917" s="5">
        <v>44694</v>
      </c>
      <c r="AA917" s="3">
        <f t="shared" si="206"/>
        <v>5</v>
      </c>
      <c r="AB917" s="3">
        <f t="shared" si="207"/>
        <v>2022</v>
      </c>
      <c r="AC917" s="3">
        <f t="shared" si="208"/>
        <v>2026</v>
      </c>
      <c r="AD917" s="7">
        <f t="shared" ca="1" si="209"/>
        <v>2.4277777777777776</v>
      </c>
      <c r="AE917" s="7" t="str">
        <f t="shared" ca="1" si="215"/>
        <v>&lt; 3</v>
      </c>
      <c r="AF917" s="5">
        <v>33983</v>
      </c>
      <c r="AG917" s="8">
        <f t="shared" ca="1" si="210"/>
        <v>31.778082191780822</v>
      </c>
      <c r="AH917" s="7" t="str">
        <f t="shared" ca="1" si="211"/>
        <v>&gt;25&lt; 35</v>
      </c>
      <c r="AI917" s="9">
        <v>16488491</v>
      </c>
      <c r="AJ917" s="10" t="s">
        <v>91</v>
      </c>
      <c r="AK917" s="9">
        <v>12608662</v>
      </c>
      <c r="AL917" s="5">
        <v>44522</v>
      </c>
      <c r="AM917" s="3" t="s">
        <v>93</v>
      </c>
      <c r="AN917" s="3" t="s">
        <v>65</v>
      </c>
      <c r="AO917">
        <v>2</v>
      </c>
      <c r="AQ917">
        <v>3</v>
      </c>
      <c r="AR917" s="11">
        <v>3</v>
      </c>
      <c r="AS917" s="12">
        <f t="shared" si="212"/>
        <v>45789.75</v>
      </c>
      <c r="AT917" s="11" t="s">
        <v>135</v>
      </c>
      <c r="AU917" s="9">
        <v>3.3069999999999999</v>
      </c>
      <c r="AV917" s="14" t="s">
        <v>195</v>
      </c>
      <c r="AW917" s="15" t="s">
        <v>118</v>
      </c>
      <c r="AX917" s="16" t="s">
        <v>2900</v>
      </c>
      <c r="AY917" s="14" t="s">
        <v>1280</v>
      </c>
      <c r="AZ917" s="11" t="s">
        <v>171</v>
      </c>
      <c r="BA917" s="17" t="str">
        <f t="shared" si="213"/>
        <v>17606000000169426822</v>
      </c>
      <c r="BB917" s="26">
        <f t="shared" si="216"/>
        <v>20</v>
      </c>
      <c r="BC917" s="19" t="s">
        <v>2901</v>
      </c>
      <c r="BD917" s="20" t="s">
        <v>73</v>
      </c>
      <c r="BE917">
        <v>1145</v>
      </c>
      <c r="BF917" s="5">
        <v>45117</v>
      </c>
      <c r="BG917" s="27">
        <v>54716637</v>
      </c>
      <c r="BH917" s="27">
        <v>51716637</v>
      </c>
      <c r="BI917" s="27"/>
      <c r="BJ917" t="s">
        <v>347</v>
      </c>
      <c r="BK917" s="11" t="str">
        <f t="shared" si="217"/>
        <v>A-</v>
      </c>
      <c r="BL917" s="11" t="s">
        <v>235</v>
      </c>
    </row>
    <row r="918" spans="1:64" x14ac:dyDescent="0.25">
      <c r="A918" s="3" t="s">
        <v>74</v>
      </c>
      <c r="B918" s="4">
        <v>919</v>
      </c>
      <c r="C918" s="3" t="s">
        <v>140</v>
      </c>
      <c r="D918" s="3" t="s">
        <v>7797</v>
      </c>
      <c r="E918" s="3" t="s">
        <v>7339</v>
      </c>
      <c r="F918" s="3"/>
      <c r="G918" s="3"/>
      <c r="H918" s="74"/>
      <c r="I918" s="3" t="s">
        <v>156</v>
      </c>
      <c r="J918" s="3" t="s">
        <v>157</v>
      </c>
      <c r="K918" s="3" t="s">
        <v>123</v>
      </c>
      <c r="L918" s="3" t="s">
        <v>77</v>
      </c>
      <c r="M918" s="3" t="s">
        <v>158</v>
      </c>
      <c r="N918" s="5">
        <v>44694</v>
      </c>
      <c r="P918" s="3">
        <f t="shared" ca="1" si="214"/>
        <v>-597</v>
      </c>
      <c r="Q918" s="5">
        <v>44988</v>
      </c>
      <c r="R918" s="3" t="s">
        <v>124</v>
      </c>
      <c r="S918" s="3"/>
      <c r="T918" s="6" t="s">
        <v>131</v>
      </c>
      <c r="U918" s="3" t="str">
        <f t="shared" si="205"/>
        <v>Contractuel</v>
      </c>
      <c r="V918" s="5">
        <v>44958</v>
      </c>
      <c r="W918" s="5">
        <v>44985</v>
      </c>
      <c r="X918" s="5"/>
      <c r="Y918" s="5"/>
      <c r="Z918" s="5">
        <v>44694</v>
      </c>
      <c r="AA918" s="3">
        <f t="shared" si="206"/>
        <v>5</v>
      </c>
      <c r="AB918" s="3">
        <f t="shared" si="207"/>
        <v>2022</v>
      </c>
      <c r="AC918" s="3">
        <f t="shared" si="208"/>
        <v>2026</v>
      </c>
      <c r="AD918" s="7">
        <f t="shared" ca="1" si="209"/>
        <v>2.4277777777777776</v>
      </c>
      <c r="AE918" s="7" t="str">
        <f t="shared" ca="1" si="215"/>
        <v>&lt; 3</v>
      </c>
      <c r="AF918" s="5">
        <v>36522</v>
      </c>
      <c r="AG918" s="8">
        <f t="shared" ca="1" si="210"/>
        <v>24.82191780821918</v>
      </c>
      <c r="AH918" s="7" t="str">
        <f t="shared" ca="1" si="211"/>
        <v>&lt; 25</v>
      </c>
      <c r="AI918" s="9"/>
      <c r="AJ918" s="10"/>
      <c r="AK918" s="9">
        <v>14402940</v>
      </c>
      <c r="AL918" s="5">
        <v>43300</v>
      </c>
      <c r="AM918" s="3" t="s">
        <v>93</v>
      </c>
      <c r="AN918" s="3" t="s">
        <v>65</v>
      </c>
      <c r="AO918">
        <v>1</v>
      </c>
      <c r="AQ918" s="11">
        <v>3</v>
      </c>
      <c r="AR918" s="11">
        <v>1</v>
      </c>
      <c r="AS918" s="12">
        <f t="shared" si="212"/>
        <v>45059.25</v>
      </c>
      <c r="AT918" s="11" t="s">
        <v>135</v>
      </c>
      <c r="AU918" s="9">
        <v>3.3069999999999999</v>
      </c>
      <c r="AV918" s="14" t="s">
        <v>161</v>
      </c>
      <c r="AW918" s="15" t="s">
        <v>703</v>
      </c>
      <c r="AX918" s="16" t="s">
        <v>2902</v>
      </c>
      <c r="AY918" s="14" t="s">
        <v>527</v>
      </c>
      <c r="AZ918" s="11" t="s">
        <v>164</v>
      </c>
      <c r="BA918" s="17" t="str">
        <f t="shared" si="213"/>
        <v>25135000000100814858</v>
      </c>
      <c r="BB918" s="26">
        <f t="shared" si="216"/>
        <v>20</v>
      </c>
      <c r="BC918" s="19" t="s">
        <v>565</v>
      </c>
      <c r="BD918" s="20" t="s">
        <v>100</v>
      </c>
      <c r="BF918" s="5"/>
      <c r="BG918" s="27">
        <v>23494159</v>
      </c>
      <c r="BH918" s="27"/>
      <c r="BI918" s="27"/>
      <c r="BJ918" t="s">
        <v>263</v>
      </c>
      <c r="BK918" s="11" t="str">
        <f t="shared" si="217"/>
        <v>A-</v>
      </c>
      <c r="BL918" s="11"/>
    </row>
    <row r="919" spans="1:64" x14ac:dyDescent="0.25">
      <c r="A919" s="3" t="s">
        <v>74</v>
      </c>
      <c r="B919" s="4">
        <v>920</v>
      </c>
      <c r="C919" s="3" t="s">
        <v>140</v>
      </c>
      <c r="D919" s="3" t="s">
        <v>7949</v>
      </c>
      <c r="E919" s="3" t="s">
        <v>7950</v>
      </c>
      <c r="F919" s="3"/>
      <c r="G919" s="3"/>
      <c r="H919" s="74"/>
      <c r="I919" s="3"/>
      <c r="J919" s="3" t="s">
        <v>228</v>
      </c>
      <c r="K919" s="3" t="s">
        <v>123</v>
      </c>
      <c r="L919" s="3" t="s">
        <v>77</v>
      </c>
      <c r="M919" s="3" t="s">
        <v>158</v>
      </c>
      <c r="N919" s="5">
        <v>44695</v>
      </c>
      <c r="P919" s="3">
        <f t="shared" ca="1" si="214"/>
        <v>-778</v>
      </c>
      <c r="Q919" s="5">
        <v>44743</v>
      </c>
      <c r="R919" s="3" t="s">
        <v>133</v>
      </c>
      <c r="S919" s="3"/>
      <c r="T919" s="6" t="s">
        <v>131</v>
      </c>
      <c r="U919" s="3" t="str">
        <f t="shared" si="205"/>
        <v>Contractuel</v>
      </c>
      <c r="V919" s="5">
        <v>44743</v>
      </c>
      <c r="W919" s="5">
        <v>44804</v>
      </c>
      <c r="X919" s="5"/>
      <c r="Y919" s="5"/>
      <c r="Z919" s="5">
        <v>44695</v>
      </c>
      <c r="AA919" s="3">
        <f t="shared" si="206"/>
        <v>5</v>
      </c>
      <c r="AB919" s="3">
        <f t="shared" si="207"/>
        <v>2022</v>
      </c>
      <c r="AC919" s="3">
        <f t="shared" si="208"/>
        <v>2026</v>
      </c>
      <c r="AD919" s="7">
        <f t="shared" ca="1" si="209"/>
        <v>2.4249999999999998</v>
      </c>
      <c r="AE919" s="7" t="str">
        <f t="shared" ca="1" si="215"/>
        <v>&lt; 3</v>
      </c>
      <c r="AF919" s="5">
        <v>29660</v>
      </c>
      <c r="AG919" s="8">
        <f t="shared" ca="1" si="210"/>
        <v>43.62191780821918</v>
      </c>
      <c r="AH919" s="7" t="str">
        <f t="shared" ca="1" si="211"/>
        <v>&gt;35&lt; 45</v>
      </c>
      <c r="AI919" s="9">
        <v>12490452</v>
      </c>
      <c r="AJ919" s="10" t="s">
        <v>159</v>
      </c>
      <c r="AK919" s="9" t="s">
        <v>2903</v>
      </c>
      <c r="AL919" s="5">
        <v>35810</v>
      </c>
      <c r="AM919" s="3" t="s">
        <v>93</v>
      </c>
      <c r="AN919" s="3" t="s">
        <v>65</v>
      </c>
      <c r="AO919">
        <v>3</v>
      </c>
      <c r="AQ919" s="11">
        <v>3</v>
      </c>
      <c r="AR919" s="11">
        <v>1</v>
      </c>
      <c r="AS919" s="12">
        <f t="shared" si="212"/>
        <v>45060.25</v>
      </c>
      <c r="AT919" s="11" t="s">
        <v>135</v>
      </c>
      <c r="AU919" s="9">
        <v>3.3069999999999999</v>
      </c>
      <c r="AV919" s="14" t="s">
        <v>126</v>
      </c>
      <c r="AW919" s="15" t="s">
        <v>854</v>
      </c>
      <c r="AX919" s="16" t="s">
        <v>2904</v>
      </c>
      <c r="AY919" s="14" t="s">
        <v>500</v>
      </c>
      <c r="AZ919" s="11" t="s">
        <v>145</v>
      </c>
      <c r="BA919" s="17" t="str">
        <f t="shared" si="213"/>
        <v>07043010110552957610</v>
      </c>
      <c r="BB919" s="26">
        <f t="shared" si="216"/>
        <v>20</v>
      </c>
      <c r="BC919" s="19" t="s">
        <v>2905</v>
      </c>
      <c r="BD919" s="20" t="s">
        <v>233</v>
      </c>
      <c r="BF919" s="5"/>
      <c r="BG919" s="27">
        <v>54534115</v>
      </c>
      <c r="BH919" s="27">
        <v>94034115</v>
      </c>
      <c r="BI919" s="27"/>
      <c r="BJ919" t="s">
        <v>233</v>
      </c>
      <c r="BK919" s="11" t="str">
        <f t="shared" si="217"/>
        <v>B-</v>
      </c>
      <c r="BL919" s="11"/>
    </row>
    <row r="920" spans="1:64" x14ac:dyDescent="0.25">
      <c r="A920" s="3" t="s">
        <v>74</v>
      </c>
      <c r="B920" s="4">
        <v>921</v>
      </c>
      <c r="C920" s="3" t="s">
        <v>87</v>
      </c>
      <c r="D920" s="3" t="s">
        <v>7460</v>
      </c>
      <c r="E920" s="3" t="s">
        <v>7308</v>
      </c>
      <c r="F920" s="3"/>
      <c r="G920" s="3"/>
      <c r="H920" s="74"/>
      <c r="I920" s="3"/>
      <c r="J920" s="3" t="s">
        <v>228</v>
      </c>
      <c r="K920" s="3" t="s">
        <v>123</v>
      </c>
      <c r="L920" s="3" t="s">
        <v>77</v>
      </c>
      <c r="M920" s="3" t="s">
        <v>158</v>
      </c>
      <c r="N920" s="5">
        <v>44695</v>
      </c>
      <c r="P920" s="3">
        <f t="shared" ca="1" si="214"/>
        <v>-717</v>
      </c>
      <c r="Q920" s="5">
        <v>44823</v>
      </c>
      <c r="R920" s="3" t="s">
        <v>1970</v>
      </c>
      <c r="S920" s="3"/>
      <c r="T920" s="6" t="s">
        <v>131</v>
      </c>
      <c r="U920" s="3" t="str">
        <f t="shared" si="205"/>
        <v>Contractuel</v>
      </c>
      <c r="V920" s="5">
        <v>44805</v>
      </c>
      <c r="W920" s="5">
        <v>44865</v>
      </c>
      <c r="X920" s="5"/>
      <c r="Y920" s="5"/>
      <c r="Z920" s="5">
        <v>44695</v>
      </c>
      <c r="AA920" s="3">
        <f t="shared" si="206"/>
        <v>5</v>
      </c>
      <c r="AB920" s="3">
        <f t="shared" si="207"/>
        <v>2022</v>
      </c>
      <c r="AC920" s="3">
        <f t="shared" si="208"/>
        <v>2026</v>
      </c>
      <c r="AD920" s="7">
        <f t="shared" ca="1" si="209"/>
        <v>2.4249999999999998</v>
      </c>
      <c r="AE920" s="7" t="str">
        <f t="shared" ca="1" si="215"/>
        <v>&lt; 3</v>
      </c>
      <c r="AF920" s="5">
        <v>36159</v>
      </c>
      <c r="AG920" s="8">
        <f t="shared" ca="1" si="210"/>
        <v>25.816438356164383</v>
      </c>
      <c r="AH920" s="7" t="str">
        <f t="shared" ca="1" si="211"/>
        <v>&gt;25&lt; 35</v>
      </c>
      <c r="AI920" s="9">
        <v>17591375</v>
      </c>
      <c r="AJ920" s="10" t="s">
        <v>102</v>
      </c>
      <c r="AK920" s="9">
        <v>11661456</v>
      </c>
      <c r="AL920" s="5">
        <v>43837</v>
      </c>
      <c r="AM920" s="3" t="s">
        <v>93</v>
      </c>
      <c r="AN920" s="3" t="s">
        <v>94</v>
      </c>
      <c r="AQ920" s="11">
        <v>3</v>
      </c>
      <c r="AR920" s="11">
        <v>1</v>
      </c>
      <c r="AS920" s="12">
        <f t="shared" si="212"/>
        <v>45060.25</v>
      </c>
      <c r="AT920" s="11" t="s">
        <v>135</v>
      </c>
      <c r="AU920" s="9">
        <v>3.3069999999999999</v>
      </c>
      <c r="AV920" s="14" t="s">
        <v>62</v>
      </c>
      <c r="AW920" s="15" t="s">
        <v>2906</v>
      </c>
      <c r="AX920" s="16" t="s">
        <v>2907</v>
      </c>
      <c r="AY920" s="14" t="s">
        <v>126</v>
      </c>
      <c r="AZ920" s="11" t="s">
        <v>85</v>
      </c>
      <c r="BA920" s="17" t="str">
        <f t="shared" si="213"/>
        <v>01035075111017657907</v>
      </c>
      <c r="BB920" s="26">
        <f t="shared" si="216"/>
        <v>20</v>
      </c>
      <c r="BC920" s="19" t="s">
        <v>2908</v>
      </c>
      <c r="BD920" s="20" t="s">
        <v>233</v>
      </c>
      <c r="BF920" s="5"/>
      <c r="BG920" s="27">
        <v>24591662</v>
      </c>
      <c r="BH920" s="27">
        <v>26606125</v>
      </c>
      <c r="BI920" s="27"/>
      <c r="BJ920" t="s">
        <v>233</v>
      </c>
      <c r="BK920" s="11" t="str">
        <f t="shared" si="217"/>
        <v>B-</v>
      </c>
      <c r="BL920" s="11"/>
    </row>
    <row r="921" spans="1:64" x14ac:dyDescent="0.25">
      <c r="A921" s="3" t="s">
        <v>74</v>
      </c>
      <c r="B921" s="4">
        <v>922</v>
      </c>
      <c r="C921" s="3" t="s">
        <v>140</v>
      </c>
      <c r="D921" s="3" t="s">
        <v>7307</v>
      </c>
      <c r="E921" s="3" t="s">
        <v>7240</v>
      </c>
      <c r="F921" s="3"/>
      <c r="G921" s="3"/>
      <c r="H921" s="74"/>
      <c r="I921" s="3" t="s">
        <v>227</v>
      </c>
      <c r="J921" s="3" t="s">
        <v>228</v>
      </c>
      <c r="K921" s="3" t="s">
        <v>76</v>
      </c>
      <c r="L921" s="3" t="s">
        <v>77</v>
      </c>
      <c r="M921" s="3" t="s">
        <v>426</v>
      </c>
      <c r="N921" s="5">
        <v>44697</v>
      </c>
      <c r="P921" s="3">
        <f t="shared" ca="1" si="214"/>
        <v>-231</v>
      </c>
      <c r="Q921" s="5">
        <v>45351</v>
      </c>
      <c r="R921" s="3" t="s">
        <v>236</v>
      </c>
      <c r="S921" s="3" t="s">
        <v>2909</v>
      </c>
      <c r="T921" s="6" t="s">
        <v>131</v>
      </c>
      <c r="U921" s="3" t="str">
        <f t="shared" si="205"/>
        <v>Contractuel</v>
      </c>
      <c r="V921" s="5">
        <v>45261</v>
      </c>
      <c r="W921" s="5">
        <v>45351</v>
      </c>
      <c r="X921" s="5"/>
      <c r="Y921" s="5"/>
      <c r="Z921" s="5">
        <v>44697</v>
      </c>
      <c r="AA921" s="3">
        <f t="shared" si="206"/>
        <v>5</v>
      </c>
      <c r="AB921" s="3">
        <f t="shared" si="207"/>
        <v>2022</v>
      </c>
      <c r="AC921" s="3">
        <f t="shared" si="208"/>
        <v>2026</v>
      </c>
      <c r="AD921" s="7">
        <f t="shared" ca="1" si="209"/>
        <v>2.4194444444444443</v>
      </c>
      <c r="AE921" s="7" t="str">
        <f t="shared" ca="1" si="215"/>
        <v>&lt; 3</v>
      </c>
      <c r="AF921" s="5">
        <v>33478</v>
      </c>
      <c r="AG921" s="8">
        <f t="shared" ca="1" si="210"/>
        <v>33.161643835616438</v>
      </c>
      <c r="AH921" s="7" t="str">
        <f t="shared" ca="1" si="211"/>
        <v>&gt;25&lt; 35</v>
      </c>
      <c r="AI921" s="9">
        <v>17378070</v>
      </c>
      <c r="AJ921" s="10" t="s">
        <v>102</v>
      </c>
      <c r="AK921" s="9" t="s">
        <v>2910</v>
      </c>
      <c r="AL921" s="5">
        <v>40435</v>
      </c>
      <c r="AM921" s="3" t="s">
        <v>93</v>
      </c>
      <c r="AN921" s="3" t="s">
        <v>541</v>
      </c>
      <c r="AO921">
        <v>1</v>
      </c>
      <c r="AQ921" s="11">
        <v>3</v>
      </c>
      <c r="AR921" s="11">
        <v>2</v>
      </c>
      <c r="AS921" s="12">
        <f t="shared" si="212"/>
        <v>45427.5</v>
      </c>
      <c r="AT921" s="11" t="s">
        <v>135</v>
      </c>
      <c r="AU921" s="9">
        <v>3.3069999999999999</v>
      </c>
      <c r="AV921" s="14" t="s">
        <v>195</v>
      </c>
      <c r="AW921" s="15" t="s">
        <v>169</v>
      </c>
      <c r="AX921" s="16" t="s">
        <v>2911</v>
      </c>
      <c r="AY921" s="14" t="s">
        <v>564</v>
      </c>
      <c r="AZ921" s="11" t="s">
        <v>171</v>
      </c>
      <c r="BA921" s="17" t="str">
        <f t="shared" si="213"/>
        <v>17001000000313320470</v>
      </c>
      <c r="BB921" s="26">
        <f t="shared" si="216"/>
        <v>20</v>
      </c>
      <c r="BC921" s="19" t="s">
        <v>2912</v>
      </c>
      <c r="BD921" s="20" t="s">
        <v>452</v>
      </c>
      <c r="BF921" s="5"/>
      <c r="BG921" s="27">
        <v>24726309</v>
      </c>
      <c r="BH921" s="27">
        <v>58411922</v>
      </c>
      <c r="BI921" s="27"/>
      <c r="BJ921" t="s">
        <v>300</v>
      </c>
      <c r="BK921" s="11" t="str">
        <f t="shared" si="217"/>
        <v>B-</v>
      </c>
      <c r="BL921" s="11" t="s">
        <v>235</v>
      </c>
    </row>
    <row r="922" spans="1:64" x14ac:dyDescent="0.25">
      <c r="A922" s="3" t="s">
        <v>74</v>
      </c>
      <c r="B922" s="4">
        <v>923</v>
      </c>
      <c r="C922" s="3" t="s">
        <v>87</v>
      </c>
      <c r="D922" s="3" t="s">
        <v>7951</v>
      </c>
      <c r="E922" s="3" t="s">
        <v>7661</v>
      </c>
      <c r="F922" s="3"/>
      <c r="G922" s="3"/>
      <c r="H922" s="74"/>
      <c r="I922" s="3"/>
      <c r="J922" s="3" t="s">
        <v>228</v>
      </c>
      <c r="K922" s="3" t="s">
        <v>76</v>
      </c>
      <c r="L922" s="3" t="s">
        <v>77</v>
      </c>
      <c r="M922" s="3" t="s">
        <v>426</v>
      </c>
      <c r="N922" s="5">
        <v>44697</v>
      </c>
      <c r="P922" s="3">
        <f t="shared" ca="1" si="214"/>
        <v>-597</v>
      </c>
      <c r="Q922" s="5">
        <v>44961</v>
      </c>
      <c r="R922" s="3" t="s">
        <v>2913</v>
      </c>
      <c r="S922" s="3"/>
      <c r="T922" s="6" t="s">
        <v>131</v>
      </c>
      <c r="U922" s="3" t="str">
        <f t="shared" si="205"/>
        <v>Contractuel</v>
      </c>
      <c r="V922" s="5">
        <v>44927</v>
      </c>
      <c r="W922" s="5">
        <v>44985</v>
      </c>
      <c r="X922" s="5"/>
      <c r="Y922" s="5"/>
      <c r="Z922" s="5">
        <v>44697</v>
      </c>
      <c r="AA922" s="3">
        <f t="shared" si="206"/>
        <v>5</v>
      </c>
      <c r="AB922" s="3">
        <f t="shared" si="207"/>
        <v>2022</v>
      </c>
      <c r="AC922" s="3">
        <f t="shared" si="208"/>
        <v>2026</v>
      </c>
      <c r="AD922" s="7">
        <f t="shared" ca="1" si="209"/>
        <v>2.4194444444444443</v>
      </c>
      <c r="AE922" s="7" t="str">
        <f t="shared" ca="1" si="215"/>
        <v>&lt; 3</v>
      </c>
      <c r="AF922" s="5">
        <v>35719</v>
      </c>
      <c r="AG922" s="8">
        <f t="shared" ca="1" si="210"/>
        <v>27.021917808219179</v>
      </c>
      <c r="AH922" s="7" t="str">
        <f t="shared" ca="1" si="211"/>
        <v>&gt;25&lt; 35</v>
      </c>
      <c r="AI922" s="9">
        <v>17591414</v>
      </c>
      <c r="AJ922" s="10" t="s">
        <v>141</v>
      </c>
      <c r="AK922" s="9">
        <v>14265605</v>
      </c>
      <c r="AL922" s="5">
        <v>42314</v>
      </c>
      <c r="AM922" s="3" t="s">
        <v>93</v>
      </c>
      <c r="AN922" s="3" t="s">
        <v>94</v>
      </c>
      <c r="AQ922" s="11">
        <v>3</v>
      </c>
      <c r="AR922" s="11">
        <v>1</v>
      </c>
      <c r="AS922" s="12">
        <f t="shared" si="212"/>
        <v>45062.25</v>
      </c>
      <c r="AT922" s="11" t="s">
        <v>135</v>
      </c>
      <c r="AU922" s="9">
        <v>3.3069999999999999</v>
      </c>
      <c r="AV922" s="14" t="s">
        <v>195</v>
      </c>
      <c r="AW922" s="15" t="s">
        <v>1253</v>
      </c>
      <c r="AX922" s="16" t="s">
        <v>2914</v>
      </c>
      <c r="AY922" s="14" t="s">
        <v>471</v>
      </c>
      <c r="AZ922" s="11" t="s">
        <v>171</v>
      </c>
      <c r="BA922" s="17" t="str">
        <f t="shared" si="213"/>
        <v>17535940172563266136</v>
      </c>
      <c r="BB922" s="26">
        <f t="shared" si="216"/>
        <v>20</v>
      </c>
      <c r="BC922" s="19"/>
      <c r="BD922" s="20"/>
      <c r="BF922" s="5"/>
      <c r="BG922" s="27">
        <v>55657525</v>
      </c>
      <c r="BH922" s="27">
        <v>58544151</v>
      </c>
      <c r="BI922" s="27"/>
      <c r="BJ922" t="s">
        <v>828</v>
      </c>
      <c r="BK922" s="11" t="str">
        <f t="shared" si="217"/>
        <v>B-</v>
      </c>
      <c r="BL922" s="11"/>
    </row>
    <row r="923" spans="1:64" x14ac:dyDescent="0.25">
      <c r="A923" s="3" t="s">
        <v>56</v>
      </c>
      <c r="B923" s="4">
        <v>924</v>
      </c>
      <c r="C923" s="3" t="s">
        <v>87</v>
      </c>
      <c r="D923" s="3" t="s">
        <v>7769</v>
      </c>
      <c r="E923" s="3" t="s">
        <v>7233</v>
      </c>
      <c r="F923" s="3"/>
      <c r="G923" s="3"/>
      <c r="H923" s="74"/>
      <c r="I923" s="3" t="s">
        <v>156</v>
      </c>
      <c r="J923" s="3" t="s">
        <v>157</v>
      </c>
      <c r="K923" s="3" t="s">
        <v>76</v>
      </c>
      <c r="L923" s="3" t="s">
        <v>77</v>
      </c>
      <c r="M923" s="3" t="s">
        <v>426</v>
      </c>
      <c r="N923" s="5">
        <v>44697</v>
      </c>
      <c r="P923" s="3">
        <f t="shared" ca="1" si="214"/>
        <v>-47</v>
      </c>
      <c r="Q923" s="5"/>
      <c r="R923" s="3"/>
      <c r="S923" s="3"/>
      <c r="T923" s="6" t="s">
        <v>131</v>
      </c>
      <c r="U923" s="3" t="str">
        <f t="shared" si="205"/>
        <v>Contractuel</v>
      </c>
      <c r="V923" s="5">
        <v>45444</v>
      </c>
      <c r="W923" s="5">
        <v>45535</v>
      </c>
      <c r="X923" s="5"/>
      <c r="Y923" s="5"/>
      <c r="Z923" s="5">
        <v>44697</v>
      </c>
      <c r="AA923" s="3">
        <f t="shared" si="206"/>
        <v>5</v>
      </c>
      <c r="AB923" s="3">
        <f t="shared" si="207"/>
        <v>2022</v>
      </c>
      <c r="AC923" s="3">
        <f t="shared" si="208"/>
        <v>2026</v>
      </c>
      <c r="AD923" s="7">
        <f t="shared" ca="1" si="209"/>
        <v>2.4194444444444443</v>
      </c>
      <c r="AE923" s="7" t="str">
        <f t="shared" ca="1" si="215"/>
        <v>&lt; 3</v>
      </c>
      <c r="AF923" s="5">
        <v>35412</v>
      </c>
      <c r="AG923" s="8">
        <f t="shared" ca="1" si="210"/>
        <v>27.863013698630137</v>
      </c>
      <c r="AH923" s="7" t="str">
        <f t="shared" ca="1" si="211"/>
        <v>&gt;25&lt; 35</v>
      </c>
      <c r="AI923" s="9">
        <v>17591404</v>
      </c>
      <c r="AJ923" s="10" t="s">
        <v>62</v>
      </c>
      <c r="AK923" s="9" t="s">
        <v>2915</v>
      </c>
      <c r="AL923" s="5">
        <v>41820</v>
      </c>
      <c r="AM923" s="3" t="s">
        <v>93</v>
      </c>
      <c r="AN923" s="3" t="s">
        <v>94</v>
      </c>
      <c r="AQ923">
        <v>3</v>
      </c>
      <c r="AR923" s="11">
        <v>3</v>
      </c>
      <c r="AS923" s="12">
        <f t="shared" si="212"/>
        <v>45792.75</v>
      </c>
      <c r="AT923" s="11" t="s">
        <v>135</v>
      </c>
      <c r="AU923" s="9">
        <v>3.3069999999999999</v>
      </c>
      <c r="AV923" s="14" t="s">
        <v>195</v>
      </c>
      <c r="AW923" s="15" t="s">
        <v>1253</v>
      </c>
      <c r="AX923" s="16" t="s">
        <v>2916</v>
      </c>
      <c r="AY923" s="14" t="s">
        <v>1048</v>
      </c>
      <c r="AZ923" s="11" t="s">
        <v>171</v>
      </c>
      <c r="BA923" s="17" t="str">
        <f t="shared" si="213"/>
        <v>17535940174110880378</v>
      </c>
      <c r="BB923" s="26">
        <f t="shared" si="216"/>
        <v>20</v>
      </c>
      <c r="BC923" s="19" t="s">
        <v>2917</v>
      </c>
      <c r="BD923" s="20" t="s">
        <v>315</v>
      </c>
      <c r="BF923" s="5"/>
      <c r="BG923" s="27">
        <v>52929221</v>
      </c>
      <c r="BH923" s="27">
        <v>58106705</v>
      </c>
      <c r="BI923" s="27"/>
      <c r="BJ923" t="s">
        <v>828</v>
      </c>
      <c r="BK923" s="11" t="str">
        <f t="shared" si="217"/>
        <v>A-</v>
      </c>
      <c r="BL923" s="11" t="s">
        <v>235</v>
      </c>
    </row>
    <row r="924" spans="1:64" x14ac:dyDescent="0.25">
      <c r="A924" s="3" t="s">
        <v>74</v>
      </c>
      <c r="B924" s="4">
        <v>925</v>
      </c>
      <c r="C924" s="3" t="s">
        <v>140</v>
      </c>
      <c r="D924" s="3" t="s">
        <v>7208</v>
      </c>
      <c r="E924" s="3" t="s">
        <v>2515</v>
      </c>
      <c r="F924" s="3"/>
      <c r="G924" s="3"/>
      <c r="H924" s="74"/>
      <c r="I924" s="3"/>
      <c r="J924" s="3" t="s">
        <v>228</v>
      </c>
      <c r="K924" s="3" t="s">
        <v>123</v>
      </c>
      <c r="L924" s="3" t="s">
        <v>77</v>
      </c>
      <c r="M924" s="3" t="s">
        <v>158</v>
      </c>
      <c r="N924" s="5">
        <v>44697</v>
      </c>
      <c r="P924" s="3">
        <f t="shared" ca="1" si="214"/>
        <v>-778</v>
      </c>
      <c r="Q924" s="5">
        <v>44743</v>
      </c>
      <c r="R924" s="3" t="s">
        <v>133</v>
      </c>
      <c r="S924" s="3"/>
      <c r="T924" s="6" t="s">
        <v>131</v>
      </c>
      <c r="U924" s="3" t="str">
        <f t="shared" si="205"/>
        <v>Contractuel</v>
      </c>
      <c r="V924" s="5">
        <v>44743</v>
      </c>
      <c r="W924" s="5">
        <v>44804</v>
      </c>
      <c r="X924" s="5"/>
      <c r="Y924" s="5"/>
      <c r="Z924" s="5">
        <v>44697</v>
      </c>
      <c r="AA924" s="3">
        <f t="shared" si="206"/>
        <v>5</v>
      </c>
      <c r="AB924" s="3">
        <f t="shared" si="207"/>
        <v>2022</v>
      </c>
      <c r="AC924" s="3">
        <f t="shared" si="208"/>
        <v>2026</v>
      </c>
      <c r="AD924" s="7">
        <f t="shared" ca="1" si="209"/>
        <v>2.4194444444444443</v>
      </c>
      <c r="AE924" s="7" t="str">
        <f t="shared" ca="1" si="215"/>
        <v>&lt; 3</v>
      </c>
      <c r="AF924" s="5">
        <v>26843</v>
      </c>
      <c r="AG924" s="8">
        <f t="shared" ca="1" si="210"/>
        <v>51.339726027397262</v>
      </c>
      <c r="AH924" s="7" t="str">
        <f t="shared" ca="1" si="211"/>
        <v>&gt;45&lt; 55</v>
      </c>
      <c r="AI924" s="9">
        <v>12067788</v>
      </c>
      <c r="AJ924" s="10" t="s">
        <v>70</v>
      </c>
      <c r="AK924" s="9" t="s">
        <v>2918</v>
      </c>
      <c r="AL924" s="5">
        <v>41508</v>
      </c>
      <c r="AM924" s="3" t="s">
        <v>93</v>
      </c>
      <c r="AN924" s="3" t="s">
        <v>65</v>
      </c>
      <c r="AQ924" s="11">
        <v>3</v>
      </c>
      <c r="AR924" s="11">
        <v>1</v>
      </c>
      <c r="AS924" s="12">
        <f t="shared" si="212"/>
        <v>45062.25</v>
      </c>
      <c r="AT924" s="11" t="s">
        <v>135</v>
      </c>
      <c r="AU924" s="9">
        <v>3.3069999999999999</v>
      </c>
      <c r="AV924" s="14" t="s">
        <v>195</v>
      </c>
      <c r="AW924" s="15" t="s">
        <v>169</v>
      </c>
      <c r="AX924" s="16" t="s">
        <v>2919</v>
      </c>
      <c r="AY924" s="14" t="s">
        <v>690</v>
      </c>
      <c r="AZ924" s="11" t="s">
        <v>171</v>
      </c>
      <c r="BA924" s="17" t="str">
        <f t="shared" si="213"/>
        <v>17001000000313462090</v>
      </c>
      <c r="BB924" s="26">
        <f t="shared" si="216"/>
        <v>20</v>
      </c>
      <c r="BC924" s="19" t="s">
        <v>2920</v>
      </c>
      <c r="BD924" s="20"/>
      <c r="BF924" s="5"/>
      <c r="BG924" s="27">
        <v>92749701</v>
      </c>
      <c r="BH924" s="27">
        <v>94149655</v>
      </c>
      <c r="BI924" s="27"/>
      <c r="BJ924" t="s">
        <v>951</v>
      </c>
      <c r="BK924" s="11" t="str">
        <f t="shared" si="217"/>
        <v>B-</v>
      </c>
      <c r="BL924" s="11"/>
    </row>
    <row r="925" spans="1:64" x14ac:dyDescent="0.25">
      <c r="A925" s="3" t="s">
        <v>56</v>
      </c>
      <c r="B925" s="4">
        <v>926</v>
      </c>
      <c r="C925" s="3" t="s">
        <v>140</v>
      </c>
      <c r="D925" s="3" t="s">
        <v>7551</v>
      </c>
      <c r="E925" s="3" t="s">
        <v>7661</v>
      </c>
      <c r="F925" s="3"/>
      <c r="G925" s="3"/>
      <c r="H925" s="74"/>
      <c r="I925" s="3" t="s">
        <v>156</v>
      </c>
      <c r="J925" s="3" t="s">
        <v>157</v>
      </c>
      <c r="K925" s="3" t="s">
        <v>123</v>
      </c>
      <c r="L925" s="3" t="s">
        <v>77</v>
      </c>
      <c r="M925" s="3" t="s">
        <v>158</v>
      </c>
      <c r="N925" s="5">
        <v>44698</v>
      </c>
      <c r="P925" s="3">
        <f t="shared" ca="1" si="214"/>
        <v>-47</v>
      </c>
      <c r="Q925" s="5"/>
      <c r="R925" s="3"/>
      <c r="S925" s="3"/>
      <c r="T925" s="6" t="s">
        <v>131</v>
      </c>
      <c r="U925" s="3" t="str">
        <f t="shared" si="205"/>
        <v>Contractuel</v>
      </c>
      <c r="V925" s="5">
        <v>45444</v>
      </c>
      <c r="W925" s="5">
        <v>45535</v>
      </c>
      <c r="X925" s="5"/>
      <c r="Y925" s="5"/>
      <c r="Z925" s="5">
        <v>44698</v>
      </c>
      <c r="AA925" s="3">
        <f t="shared" si="206"/>
        <v>5</v>
      </c>
      <c r="AB925" s="3">
        <f t="shared" si="207"/>
        <v>2022</v>
      </c>
      <c r="AC925" s="3">
        <f t="shared" si="208"/>
        <v>2026</v>
      </c>
      <c r="AD925" s="7">
        <f t="shared" ca="1" si="209"/>
        <v>2.4166666666666665</v>
      </c>
      <c r="AE925" s="7" t="str">
        <f t="shared" ca="1" si="215"/>
        <v>&lt; 3</v>
      </c>
      <c r="AF925" s="5">
        <v>32834</v>
      </c>
      <c r="AG925" s="8">
        <f t="shared" ca="1" si="210"/>
        <v>34.926027397260277</v>
      </c>
      <c r="AH925" s="7" t="str">
        <f t="shared" ca="1" si="211"/>
        <v>&gt;25&lt; 35</v>
      </c>
      <c r="AI925" s="9">
        <v>16282525</v>
      </c>
      <c r="AJ925" s="10" t="s">
        <v>159</v>
      </c>
      <c r="AK925" s="9" t="s">
        <v>2921</v>
      </c>
      <c r="AL925" s="5">
        <v>40170</v>
      </c>
      <c r="AM925" s="3" t="s">
        <v>93</v>
      </c>
      <c r="AN925" s="3" t="s">
        <v>65</v>
      </c>
      <c r="AO925">
        <v>3</v>
      </c>
      <c r="AQ925">
        <v>3</v>
      </c>
      <c r="AR925" s="11">
        <v>3</v>
      </c>
      <c r="AS925" s="12">
        <f t="shared" si="212"/>
        <v>45793.75</v>
      </c>
      <c r="AT925" s="11" t="s">
        <v>135</v>
      </c>
      <c r="AU925" s="9">
        <v>3.3069999999999999</v>
      </c>
      <c r="AV925" s="14" t="s">
        <v>195</v>
      </c>
      <c r="AW925" s="15" t="s">
        <v>169</v>
      </c>
      <c r="AX925" s="16" t="s">
        <v>2922</v>
      </c>
      <c r="AY925" s="14" t="s">
        <v>870</v>
      </c>
      <c r="AZ925" s="11" t="s">
        <v>171</v>
      </c>
      <c r="BA925" s="17" t="str">
        <f t="shared" si="213"/>
        <v>17001000000313551524</v>
      </c>
      <c r="BB925" s="26">
        <f t="shared" si="216"/>
        <v>20</v>
      </c>
      <c r="BC925" s="19" t="s">
        <v>2923</v>
      </c>
      <c r="BD925" s="20" t="s">
        <v>452</v>
      </c>
      <c r="BF925" s="5"/>
      <c r="BG925" s="27">
        <v>95825180</v>
      </c>
      <c r="BH925" s="27">
        <v>23249118</v>
      </c>
      <c r="BI925" s="27"/>
      <c r="BJ925" t="s">
        <v>300</v>
      </c>
      <c r="BK925" s="11" t="str">
        <f t="shared" si="217"/>
        <v>A-</v>
      </c>
      <c r="BL925" s="11" t="s">
        <v>235</v>
      </c>
    </row>
    <row r="926" spans="1:64" x14ac:dyDescent="0.25">
      <c r="A926" s="3" t="s">
        <v>74</v>
      </c>
      <c r="B926" s="4">
        <v>927</v>
      </c>
      <c r="C926" s="3" t="s">
        <v>140</v>
      </c>
      <c r="D926" s="3" t="s">
        <v>7192</v>
      </c>
      <c r="E926" s="3" t="s">
        <v>7507</v>
      </c>
      <c r="F926" s="3"/>
      <c r="G926" s="3"/>
      <c r="H926" s="74"/>
      <c r="I926" s="3" t="s">
        <v>561</v>
      </c>
      <c r="J926" s="3" t="s">
        <v>157</v>
      </c>
      <c r="K926" s="3" t="s">
        <v>123</v>
      </c>
      <c r="L926" s="3" t="s">
        <v>77</v>
      </c>
      <c r="M926" s="3" t="s">
        <v>158</v>
      </c>
      <c r="N926" s="5">
        <v>44698</v>
      </c>
      <c r="P926" s="3">
        <f t="shared" ca="1" si="214"/>
        <v>-536</v>
      </c>
      <c r="Q926" s="5">
        <v>45004</v>
      </c>
      <c r="R926" s="3" t="s">
        <v>124</v>
      </c>
      <c r="S926" s="3"/>
      <c r="T926" s="6" t="s">
        <v>131</v>
      </c>
      <c r="U926" s="3" t="str">
        <f t="shared" si="205"/>
        <v>Contractuel</v>
      </c>
      <c r="V926" s="5">
        <v>44986</v>
      </c>
      <c r="W926" s="5">
        <v>45046</v>
      </c>
      <c r="X926" s="5"/>
      <c r="Y926" s="5"/>
      <c r="Z926" s="5">
        <v>44698</v>
      </c>
      <c r="AA926" s="3">
        <f t="shared" si="206"/>
        <v>5</v>
      </c>
      <c r="AB926" s="3">
        <f t="shared" si="207"/>
        <v>2022</v>
      </c>
      <c r="AC926" s="3">
        <f t="shared" si="208"/>
        <v>2026</v>
      </c>
      <c r="AD926" s="7">
        <f t="shared" ca="1" si="209"/>
        <v>2.4166666666666665</v>
      </c>
      <c r="AE926" s="7" t="str">
        <f t="shared" ca="1" si="215"/>
        <v>&lt; 3</v>
      </c>
      <c r="AF926" s="5">
        <v>30522</v>
      </c>
      <c r="AG926" s="8">
        <f t="shared" ca="1" si="210"/>
        <v>41.260273972602739</v>
      </c>
      <c r="AH926" s="7" t="str">
        <f t="shared" ca="1" si="211"/>
        <v>&gt;35&lt; 45</v>
      </c>
      <c r="AI926" s="9">
        <v>12668135</v>
      </c>
      <c r="AJ926" s="10" t="s">
        <v>67</v>
      </c>
      <c r="AK926" s="9" t="s">
        <v>2476</v>
      </c>
      <c r="AL926" s="5">
        <v>37170</v>
      </c>
      <c r="AM926" s="3" t="s">
        <v>93</v>
      </c>
      <c r="AN926" s="3" t="s">
        <v>65</v>
      </c>
      <c r="AO926">
        <v>2</v>
      </c>
      <c r="AQ926" s="11">
        <v>3</v>
      </c>
      <c r="AR926" s="11">
        <v>1</v>
      </c>
      <c r="AS926" s="12">
        <f t="shared" si="212"/>
        <v>45063.25</v>
      </c>
      <c r="AT926" s="11" t="s">
        <v>135</v>
      </c>
      <c r="AU926" s="9">
        <v>3.3069999999999999</v>
      </c>
      <c r="AV926" s="14" t="s">
        <v>195</v>
      </c>
      <c r="AW926" s="15" t="s">
        <v>169</v>
      </c>
      <c r="AX926" s="16" t="s">
        <v>2477</v>
      </c>
      <c r="AY926" s="14" t="s">
        <v>153</v>
      </c>
      <c r="AZ926" s="11" t="s">
        <v>171</v>
      </c>
      <c r="BA926" s="17" t="str">
        <f t="shared" si="213"/>
        <v>17001000000104281687</v>
      </c>
      <c r="BB926" s="26">
        <f t="shared" si="216"/>
        <v>20</v>
      </c>
      <c r="BC926" s="19" t="s">
        <v>2478</v>
      </c>
      <c r="BD926" s="20" t="s">
        <v>277</v>
      </c>
      <c r="BF926" s="5"/>
      <c r="BG926" s="27">
        <v>51837335</v>
      </c>
      <c r="BH926" s="27">
        <v>58841312</v>
      </c>
      <c r="BI926" s="27"/>
      <c r="BJ926" t="s">
        <v>2479</v>
      </c>
      <c r="BK926" s="11" t="str">
        <f t="shared" si="217"/>
        <v>A-</v>
      </c>
      <c r="BL926" s="11"/>
    </row>
    <row r="927" spans="1:64" x14ac:dyDescent="0.25">
      <c r="A927" s="3" t="s">
        <v>56</v>
      </c>
      <c r="B927" s="4">
        <v>928</v>
      </c>
      <c r="C927" s="3" t="s">
        <v>87</v>
      </c>
      <c r="D927" s="3" t="s">
        <v>7733</v>
      </c>
      <c r="E927" s="3" t="s">
        <v>7952</v>
      </c>
      <c r="F927" s="3"/>
      <c r="G927" s="3"/>
      <c r="H927" s="74"/>
      <c r="I927" s="3" t="s">
        <v>227</v>
      </c>
      <c r="J927" s="3" t="s">
        <v>228</v>
      </c>
      <c r="K927" s="3" t="s">
        <v>123</v>
      </c>
      <c r="L927" s="3" t="s">
        <v>77</v>
      </c>
      <c r="M927" s="3" t="s">
        <v>158</v>
      </c>
      <c r="N927" s="5">
        <v>44698</v>
      </c>
      <c r="P927" s="3">
        <f t="shared" ca="1" si="214"/>
        <v>-47</v>
      </c>
      <c r="Q927" s="5"/>
      <c r="R927" s="3"/>
      <c r="S927" s="3"/>
      <c r="T927" s="6" t="s">
        <v>131</v>
      </c>
      <c r="U927" s="3" t="str">
        <f t="shared" si="205"/>
        <v>Contractuel</v>
      </c>
      <c r="V927" s="5">
        <v>45444</v>
      </c>
      <c r="W927" s="5">
        <v>45535</v>
      </c>
      <c r="X927" s="5"/>
      <c r="Y927" s="5"/>
      <c r="Z927" s="5">
        <v>44698</v>
      </c>
      <c r="AA927" s="3">
        <f t="shared" si="206"/>
        <v>5</v>
      </c>
      <c r="AB927" s="3">
        <f t="shared" si="207"/>
        <v>2022</v>
      </c>
      <c r="AC927" s="3">
        <f t="shared" si="208"/>
        <v>2026</v>
      </c>
      <c r="AD927" s="7">
        <f t="shared" ca="1" si="209"/>
        <v>2.4166666666666665</v>
      </c>
      <c r="AE927" s="7" t="str">
        <f t="shared" ca="1" si="215"/>
        <v>&lt; 3</v>
      </c>
      <c r="AF927" s="5">
        <v>36357</v>
      </c>
      <c r="AG927" s="8">
        <f t="shared" ca="1" si="210"/>
        <v>25.273972602739725</v>
      </c>
      <c r="AH927" s="7" t="str">
        <f t="shared" ca="1" si="211"/>
        <v>&gt;25&lt; 35</v>
      </c>
      <c r="AI927" s="9">
        <v>17591367</v>
      </c>
      <c r="AJ927" s="10" t="s">
        <v>102</v>
      </c>
      <c r="AK927" s="9">
        <v>14772111</v>
      </c>
      <c r="AL927" s="5">
        <v>43461</v>
      </c>
      <c r="AM927" s="3" t="s">
        <v>93</v>
      </c>
      <c r="AN927" s="3" t="s">
        <v>94</v>
      </c>
      <c r="AQ927">
        <v>3</v>
      </c>
      <c r="AR927" s="11">
        <v>3</v>
      </c>
      <c r="AS927" s="12">
        <f t="shared" si="212"/>
        <v>45793.75</v>
      </c>
      <c r="AT927" s="11" t="s">
        <v>135</v>
      </c>
      <c r="AU927" s="9">
        <v>3.3069999999999999</v>
      </c>
      <c r="AV927" s="14" t="s">
        <v>195</v>
      </c>
      <c r="AW927" s="15" t="s">
        <v>169</v>
      </c>
      <c r="AX927" s="16" t="s">
        <v>2924</v>
      </c>
      <c r="AY927" s="14" t="s">
        <v>1198</v>
      </c>
      <c r="AZ927" s="11" t="s">
        <v>171</v>
      </c>
      <c r="BA927" s="17" t="str">
        <f t="shared" si="213"/>
        <v>17001000000313634847</v>
      </c>
      <c r="BB927" s="26">
        <f t="shared" si="216"/>
        <v>20</v>
      </c>
      <c r="BC927" s="19" t="s">
        <v>2925</v>
      </c>
      <c r="BD927" s="20" t="s">
        <v>100</v>
      </c>
      <c r="BF927" s="5"/>
      <c r="BG927" s="27">
        <v>52593499</v>
      </c>
      <c r="BH927" s="27">
        <v>95780467</v>
      </c>
      <c r="BI927" s="27"/>
      <c r="BJ927" t="s">
        <v>707</v>
      </c>
      <c r="BK927" s="11" t="str">
        <f t="shared" si="217"/>
        <v>B-</v>
      </c>
      <c r="BL927" s="11" t="s">
        <v>235</v>
      </c>
    </row>
    <row r="928" spans="1:64" x14ac:dyDescent="0.25">
      <c r="A928" s="3" t="s">
        <v>74</v>
      </c>
      <c r="B928" s="4">
        <v>929</v>
      </c>
      <c r="C928" s="3" t="s">
        <v>87</v>
      </c>
      <c r="D928" s="3" t="s">
        <v>7953</v>
      </c>
      <c r="E928" s="3" t="s">
        <v>7292</v>
      </c>
      <c r="F928" s="3"/>
      <c r="G928" s="3"/>
      <c r="H928" s="74"/>
      <c r="I928" s="3"/>
      <c r="J928" s="3" t="s">
        <v>157</v>
      </c>
      <c r="K928" s="3" t="s">
        <v>76</v>
      </c>
      <c r="L928" s="3" t="s">
        <v>77</v>
      </c>
      <c r="M928" s="3" t="s">
        <v>426</v>
      </c>
      <c r="N928" s="5">
        <v>44698</v>
      </c>
      <c r="P928" s="3">
        <f t="shared" ca="1" si="214"/>
        <v>-597</v>
      </c>
      <c r="Q928" s="5">
        <v>44927</v>
      </c>
      <c r="R928" s="3" t="s">
        <v>124</v>
      </c>
      <c r="S928" s="3"/>
      <c r="T928" s="6" t="s">
        <v>131</v>
      </c>
      <c r="U928" s="3" t="str">
        <f t="shared" si="205"/>
        <v>Contractuel</v>
      </c>
      <c r="V928" s="5">
        <v>44927</v>
      </c>
      <c r="W928" s="5">
        <v>44985</v>
      </c>
      <c r="X928" s="5"/>
      <c r="Y928" s="5"/>
      <c r="Z928" s="5">
        <v>44698</v>
      </c>
      <c r="AA928" s="3">
        <f t="shared" si="206"/>
        <v>5</v>
      </c>
      <c r="AB928" s="3">
        <f t="shared" si="207"/>
        <v>2022</v>
      </c>
      <c r="AC928" s="3">
        <f t="shared" si="208"/>
        <v>2026</v>
      </c>
      <c r="AD928" s="7">
        <f t="shared" ca="1" si="209"/>
        <v>2.4166666666666665</v>
      </c>
      <c r="AE928" s="7" t="str">
        <f t="shared" ca="1" si="215"/>
        <v>&lt; 3</v>
      </c>
      <c r="AF928" s="5">
        <v>35634</v>
      </c>
      <c r="AG928" s="8">
        <f t="shared" ca="1" si="210"/>
        <v>27.254794520547946</v>
      </c>
      <c r="AH928" s="7" t="str">
        <f t="shared" ca="1" si="211"/>
        <v>&gt;25&lt; 35</v>
      </c>
      <c r="AI928" s="9">
        <v>17442700</v>
      </c>
      <c r="AJ928" s="10" t="s">
        <v>67</v>
      </c>
      <c r="AK928" s="9">
        <v>14354811</v>
      </c>
      <c r="AL928" s="5">
        <v>42593</v>
      </c>
      <c r="AM928" s="3" t="s">
        <v>93</v>
      </c>
      <c r="AN928" s="3" t="s">
        <v>94</v>
      </c>
      <c r="AQ928" s="11">
        <v>3</v>
      </c>
      <c r="AR928" s="11">
        <v>1</v>
      </c>
      <c r="AS928" s="12">
        <f t="shared" si="212"/>
        <v>45063.25</v>
      </c>
      <c r="AT928" s="11" t="s">
        <v>135</v>
      </c>
      <c r="AU928" s="9">
        <v>3.3069999999999999</v>
      </c>
      <c r="AV928" s="14" t="s">
        <v>195</v>
      </c>
      <c r="AW928" s="15" t="s">
        <v>169</v>
      </c>
      <c r="AX928" s="16" t="s">
        <v>2926</v>
      </c>
      <c r="AY928" s="14" t="s">
        <v>91</v>
      </c>
      <c r="AZ928" s="11" t="s">
        <v>171</v>
      </c>
      <c r="BA928" s="17" t="str">
        <f t="shared" si="213"/>
        <v>17001000000297485705</v>
      </c>
      <c r="BB928" s="26">
        <f t="shared" si="216"/>
        <v>20</v>
      </c>
      <c r="BC928" s="19" t="s">
        <v>1108</v>
      </c>
      <c r="BD928" s="20" t="s">
        <v>277</v>
      </c>
      <c r="BF928" s="5"/>
      <c r="BG928" s="27">
        <v>53762905</v>
      </c>
      <c r="BH928" s="27">
        <v>23730307</v>
      </c>
      <c r="BI928" s="27"/>
      <c r="BJ928" t="s">
        <v>244</v>
      </c>
      <c r="BK928" s="11" t="str">
        <f t="shared" si="217"/>
        <v>A-</v>
      </c>
      <c r="BL928" s="11"/>
    </row>
    <row r="929" spans="1:64" x14ac:dyDescent="0.25">
      <c r="A929" s="3" t="s">
        <v>74</v>
      </c>
      <c r="B929" s="4">
        <v>930</v>
      </c>
      <c r="C929" s="3" t="s">
        <v>140</v>
      </c>
      <c r="D929" s="3" t="s">
        <v>7862</v>
      </c>
      <c r="E929" s="3" t="s">
        <v>7402</v>
      </c>
      <c r="F929" s="3"/>
      <c r="G929" s="3"/>
      <c r="H929" s="74"/>
      <c r="I929" s="3"/>
      <c r="J929" s="3" t="s">
        <v>157</v>
      </c>
      <c r="K929" s="3" t="s">
        <v>123</v>
      </c>
      <c r="L929" s="3" t="s">
        <v>77</v>
      </c>
      <c r="M929" s="3" t="s">
        <v>158</v>
      </c>
      <c r="N929" s="5">
        <v>44699</v>
      </c>
      <c r="P929" s="3">
        <f t="shared" ca="1" si="214"/>
        <v>-717</v>
      </c>
      <c r="Q929" s="5">
        <v>44826</v>
      </c>
      <c r="R929" s="3" t="s">
        <v>133</v>
      </c>
      <c r="S929" s="3"/>
      <c r="T929" s="6" t="s">
        <v>131</v>
      </c>
      <c r="U929" s="3" t="str">
        <f t="shared" si="205"/>
        <v>Contractuel</v>
      </c>
      <c r="V929" s="5">
        <v>44805</v>
      </c>
      <c r="W929" s="5">
        <v>44865</v>
      </c>
      <c r="X929" s="5"/>
      <c r="Y929" s="5"/>
      <c r="Z929" s="5">
        <v>44699</v>
      </c>
      <c r="AA929" s="3">
        <f t="shared" si="206"/>
        <v>5</v>
      </c>
      <c r="AB929" s="3">
        <f t="shared" si="207"/>
        <v>2022</v>
      </c>
      <c r="AC929" s="3">
        <f t="shared" si="208"/>
        <v>2026</v>
      </c>
      <c r="AD929" s="7">
        <f t="shared" ca="1" si="209"/>
        <v>2.4138888888888888</v>
      </c>
      <c r="AE929" s="7" t="str">
        <f t="shared" ca="1" si="215"/>
        <v>&lt; 3</v>
      </c>
      <c r="AF929" s="5">
        <v>32891</v>
      </c>
      <c r="AG929" s="8">
        <f t="shared" ca="1" si="210"/>
        <v>34.769863013698632</v>
      </c>
      <c r="AH929" s="7" t="str">
        <f t="shared" ca="1" si="211"/>
        <v>&gt;25&lt; 35</v>
      </c>
      <c r="AI929" s="9"/>
      <c r="AJ929" s="10"/>
      <c r="AK929" s="9" t="s">
        <v>2927</v>
      </c>
      <c r="AL929" s="5">
        <v>43073</v>
      </c>
      <c r="AM929" s="3" t="s">
        <v>93</v>
      </c>
      <c r="AN929" s="3" t="s">
        <v>65</v>
      </c>
      <c r="AO929">
        <v>2</v>
      </c>
      <c r="AQ929" s="11">
        <v>3</v>
      </c>
      <c r="AR929" s="11">
        <v>1</v>
      </c>
      <c r="AS929" s="12">
        <f t="shared" si="212"/>
        <v>45064.25</v>
      </c>
      <c r="AT929" s="11" t="s">
        <v>135</v>
      </c>
      <c r="AU929" s="9">
        <v>3.3069999999999999</v>
      </c>
      <c r="AV929" s="14" t="s">
        <v>150</v>
      </c>
      <c r="AW929" s="15" t="s">
        <v>453</v>
      </c>
      <c r="AX929" s="16" t="s">
        <v>2928</v>
      </c>
      <c r="AY929" s="14" t="s">
        <v>743</v>
      </c>
      <c r="AZ929" s="11" t="s">
        <v>154</v>
      </c>
      <c r="BA929" s="17" t="str">
        <f t="shared" si="213"/>
        <v>14004004100713256926</v>
      </c>
      <c r="BB929" s="26">
        <f t="shared" si="216"/>
        <v>20</v>
      </c>
      <c r="BC929" s="19" t="s">
        <v>2929</v>
      </c>
      <c r="BD929" s="20" t="s">
        <v>100</v>
      </c>
      <c r="BF929" s="5"/>
      <c r="BG929" s="27">
        <v>22632487</v>
      </c>
      <c r="BH929" s="27">
        <v>22632534</v>
      </c>
      <c r="BI929" s="27"/>
      <c r="BJ929" t="s">
        <v>1915</v>
      </c>
      <c r="BK929" s="11" t="str">
        <f t="shared" si="217"/>
        <v>A-</v>
      </c>
      <c r="BL929" s="11"/>
    </row>
    <row r="930" spans="1:64" x14ac:dyDescent="0.25">
      <c r="A930" s="3" t="s">
        <v>74</v>
      </c>
      <c r="B930" s="4">
        <v>931</v>
      </c>
      <c r="C930" s="3" t="s">
        <v>87</v>
      </c>
      <c r="D930" s="3" t="s">
        <v>7325</v>
      </c>
      <c r="E930" s="3" t="s">
        <v>7432</v>
      </c>
      <c r="F930" s="3"/>
      <c r="G930" s="3"/>
      <c r="H930" s="74"/>
      <c r="I930" s="3" t="s">
        <v>561</v>
      </c>
      <c r="J930" s="3" t="s">
        <v>157</v>
      </c>
      <c r="K930" s="3" t="s">
        <v>123</v>
      </c>
      <c r="L930" s="3" t="s">
        <v>77</v>
      </c>
      <c r="M930" s="3" t="s">
        <v>158</v>
      </c>
      <c r="N930" s="5">
        <v>44699</v>
      </c>
      <c r="P930" s="3">
        <f t="shared" ca="1" si="214"/>
        <v>-656</v>
      </c>
      <c r="Q930" s="5">
        <v>44905</v>
      </c>
      <c r="R930" s="3" t="s">
        <v>124</v>
      </c>
      <c r="S930" s="3"/>
      <c r="T930" s="6" t="s">
        <v>131</v>
      </c>
      <c r="U930" s="3" t="str">
        <f t="shared" si="205"/>
        <v>Contractuel</v>
      </c>
      <c r="V930" s="5">
        <v>44835</v>
      </c>
      <c r="W930" s="5">
        <v>44926</v>
      </c>
      <c r="X930" s="5"/>
      <c r="Y930" s="5"/>
      <c r="Z930" s="5">
        <v>44699</v>
      </c>
      <c r="AA930" s="3">
        <f t="shared" si="206"/>
        <v>5</v>
      </c>
      <c r="AB930" s="3">
        <f t="shared" si="207"/>
        <v>2022</v>
      </c>
      <c r="AC930" s="3">
        <f t="shared" si="208"/>
        <v>2026</v>
      </c>
      <c r="AD930" s="7">
        <f t="shared" ca="1" si="209"/>
        <v>2.4138888888888888</v>
      </c>
      <c r="AE930" s="7" t="str">
        <f t="shared" ca="1" si="215"/>
        <v>&lt; 3</v>
      </c>
      <c r="AF930" s="5">
        <v>34550</v>
      </c>
      <c r="AG930" s="8">
        <f t="shared" ca="1" si="210"/>
        <v>30.224657534246575</v>
      </c>
      <c r="AH930" s="7" t="str">
        <f t="shared" ca="1" si="211"/>
        <v>&gt;25&lt; 35</v>
      </c>
      <c r="AI930" s="9"/>
      <c r="AJ930" s="10"/>
      <c r="AK930" s="9">
        <v>13006883</v>
      </c>
      <c r="AL930" s="5">
        <v>41529</v>
      </c>
      <c r="AM930" s="3" t="s">
        <v>93</v>
      </c>
      <c r="AN930" s="3" t="s">
        <v>94</v>
      </c>
      <c r="AQ930" s="11">
        <v>3</v>
      </c>
      <c r="AR930" s="11">
        <v>1</v>
      </c>
      <c r="AS930" s="12">
        <f t="shared" si="212"/>
        <v>45064.25</v>
      </c>
      <c r="AT930" s="11" t="s">
        <v>135</v>
      </c>
      <c r="AU930" s="9">
        <v>3.3069999999999999</v>
      </c>
      <c r="AV930" s="14" t="s">
        <v>126</v>
      </c>
      <c r="AW930" s="15" t="s">
        <v>275</v>
      </c>
      <c r="AX930" s="16" t="s">
        <v>2930</v>
      </c>
      <c r="AY930" s="14" t="s">
        <v>1608</v>
      </c>
      <c r="AZ930" s="11" t="s">
        <v>145</v>
      </c>
      <c r="BA930" s="17" t="str">
        <f t="shared" si="213"/>
        <v>07080013810553479754</v>
      </c>
      <c r="BB930" s="26">
        <f t="shared" si="216"/>
        <v>20</v>
      </c>
      <c r="BC930" s="19" t="s">
        <v>2931</v>
      </c>
      <c r="BD930" s="20" t="s">
        <v>233</v>
      </c>
      <c r="BF930" s="5"/>
      <c r="BG930" s="27">
        <v>55388775</v>
      </c>
      <c r="BH930" s="27">
        <v>29811446</v>
      </c>
      <c r="BI930" s="27"/>
      <c r="BJ930" t="s">
        <v>233</v>
      </c>
      <c r="BK930" s="11" t="str">
        <f t="shared" si="217"/>
        <v>A-</v>
      </c>
      <c r="BL930" s="11"/>
    </row>
    <row r="931" spans="1:64" x14ac:dyDescent="0.25">
      <c r="A931" s="3" t="s">
        <v>74</v>
      </c>
      <c r="B931" s="4">
        <v>932</v>
      </c>
      <c r="C931" s="3" t="s">
        <v>140</v>
      </c>
      <c r="D931" s="3" t="s">
        <v>7954</v>
      </c>
      <c r="E931" s="3" t="s">
        <v>7672</v>
      </c>
      <c r="F931" s="3"/>
      <c r="G931" s="3"/>
      <c r="H931" s="74"/>
      <c r="I931" s="3" t="s">
        <v>487</v>
      </c>
      <c r="J931" s="3" t="s">
        <v>228</v>
      </c>
      <c r="K931" s="3" t="s">
        <v>123</v>
      </c>
      <c r="L931" s="3" t="s">
        <v>77</v>
      </c>
      <c r="M931" s="3" t="s">
        <v>1223</v>
      </c>
      <c r="N931" s="5">
        <v>44699</v>
      </c>
      <c r="P931" s="3">
        <f t="shared" ca="1" si="214"/>
        <v>-475</v>
      </c>
      <c r="Q931" s="5">
        <v>45108</v>
      </c>
      <c r="R931" s="3" t="s">
        <v>1728</v>
      </c>
      <c r="S931" s="3"/>
      <c r="T931" s="6" t="s">
        <v>131</v>
      </c>
      <c r="U931" s="3" t="str">
        <f t="shared" si="205"/>
        <v>Contractuel</v>
      </c>
      <c r="V931" s="5">
        <v>45047</v>
      </c>
      <c r="W931" s="5">
        <v>45107</v>
      </c>
      <c r="X931" s="5"/>
      <c r="Y931" s="5"/>
      <c r="Z931" s="5">
        <v>44699</v>
      </c>
      <c r="AA931" s="3">
        <f t="shared" si="206"/>
        <v>5</v>
      </c>
      <c r="AB931" s="3">
        <f t="shared" si="207"/>
        <v>2022</v>
      </c>
      <c r="AC931" s="3">
        <f t="shared" si="208"/>
        <v>2026</v>
      </c>
      <c r="AD931" s="7">
        <f t="shared" ca="1" si="209"/>
        <v>2.4138888888888888</v>
      </c>
      <c r="AE931" s="7" t="str">
        <f t="shared" ca="1" si="215"/>
        <v>&lt; 3</v>
      </c>
      <c r="AF931" s="5">
        <v>37241</v>
      </c>
      <c r="AG931" s="8">
        <f t="shared" ca="1" si="210"/>
        <v>22.852054794520548</v>
      </c>
      <c r="AH931" s="7" t="str">
        <f t="shared" ca="1" si="211"/>
        <v>&lt; 25</v>
      </c>
      <c r="AI931" s="9">
        <v>17444302</v>
      </c>
      <c r="AJ931" s="10" t="s">
        <v>102</v>
      </c>
      <c r="AK931" s="9">
        <v>10026182</v>
      </c>
      <c r="AL931" s="5">
        <v>44483</v>
      </c>
      <c r="AM931" s="3" t="s">
        <v>93</v>
      </c>
      <c r="AN931" s="3" t="s">
        <v>65</v>
      </c>
      <c r="AO931">
        <v>1</v>
      </c>
      <c r="AQ931" s="11">
        <v>3</v>
      </c>
      <c r="AR931" s="11">
        <v>2</v>
      </c>
      <c r="AS931" s="12">
        <f t="shared" si="212"/>
        <v>45429.5</v>
      </c>
      <c r="AT931" s="11" t="s">
        <v>135</v>
      </c>
      <c r="AU931" s="9">
        <v>3.3069999999999999</v>
      </c>
      <c r="AV931" s="14" t="s">
        <v>195</v>
      </c>
      <c r="AW931" s="15" t="s">
        <v>1253</v>
      </c>
      <c r="AX931" s="16" t="s">
        <v>2932</v>
      </c>
      <c r="AY931" s="14" t="s">
        <v>141</v>
      </c>
      <c r="AZ931" s="11" t="s">
        <v>171</v>
      </c>
      <c r="BA931" s="17" t="str">
        <f t="shared" si="213"/>
        <v>17535940174109708909</v>
      </c>
      <c r="BB931" s="26">
        <f t="shared" si="216"/>
        <v>20</v>
      </c>
      <c r="BC931" s="19" t="s">
        <v>2933</v>
      </c>
      <c r="BD931" s="20" t="s">
        <v>452</v>
      </c>
      <c r="BF931" s="5"/>
      <c r="BG931" s="27">
        <v>23674243</v>
      </c>
      <c r="BH931" s="27">
        <v>23674184</v>
      </c>
      <c r="BI931" s="27"/>
      <c r="BJ931" t="s">
        <v>2343</v>
      </c>
      <c r="BK931" s="11" t="str">
        <f t="shared" si="217"/>
        <v>B-</v>
      </c>
      <c r="BL931" s="11"/>
    </row>
    <row r="932" spans="1:64" x14ac:dyDescent="0.25">
      <c r="A932" s="3" t="s">
        <v>56</v>
      </c>
      <c r="B932" s="4">
        <v>933</v>
      </c>
      <c r="C932" s="3" t="s">
        <v>140</v>
      </c>
      <c r="D932" s="3" t="s">
        <v>7955</v>
      </c>
      <c r="E932" s="3" t="s">
        <v>7248</v>
      </c>
      <c r="F932" s="3"/>
      <c r="G932" s="3"/>
      <c r="H932" s="74"/>
      <c r="I932" s="3" t="s">
        <v>156</v>
      </c>
      <c r="J932" s="3" t="s">
        <v>157</v>
      </c>
      <c r="K932" s="3" t="s">
        <v>123</v>
      </c>
      <c r="L932" s="3" t="s">
        <v>77</v>
      </c>
      <c r="M932" s="3" t="s">
        <v>158</v>
      </c>
      <c r="N932" s="5">
        <v>44700</v>
      </c>
      <c r="P932" s="3">
        <f t="shared" ca="1" si="214"/>
        <v>-47</v>
      </c>
      <c r="Q932" s="5"/>
      <c r="R932" s="3"/>
      <c r="S932" s="3"/>
      <c r="T932" s="6" t="s">
        <v>131</v>
      </c>
      <c r="U932" s="3" t="str">
        <f t="shared" si="205"/>
        <v>Contractuel</v>
      </c>
      <c r="V932" s="5">
        <v>45444</v>
      </c>
      <c r="W932" s="5">
        <v>45535</v>
      </c>
      <c r="X932" s="5"/>
      <c r="Y932" s="5"/>
      <c r="Z932" s="5">
        <v>44700</v>
      </c>
      <c r="AA932" s="3">
        <f t="shared" si="206"/>
        <v>5</v>
      </c>
      <c r="AB932" s="3">
        <f t="shared" si="207"/>
        <v>2022</v>
      </c>
      <c r="AC932" s="3">
        <f t="shared" si="208"/>
        <v>2026</v>
      </c>
      <c r="AD932" s="7">
        <f t="shared" ca="1" si="209"/>
        <v>2.411111111111111</v>
      </c>
      <c r="AE932" s="7" t="str">
        <f t="shared" ca="1" si="215"/>
        <v>&lt; 3</v>
      </c>
      <c r="AF932" s="5">
        <v>27706</v>
      </c>
      <c r="AG932" s="8">
        <f t="shared" ca="1" si="210"/>
        <v>48.975342465753428</v>
      </c>
      <c r="AH932" s="7" t="str">
        <f t="shared" ca="1" si="211"/>
        <v>&gt;45&lt; 55</v>
      </c>
      <c r="AI932" s="9">
        <v>11816184</v>
      </c>
      <c r="AJ932" s="10" t="s">
        <v>79</v>
      </c>
      <c r="AK932" s="9" t="s">
        <v>2934</v>
      </c>
      <c r="AL932" s="5">
        <v>37378</v>
      </c>
      <c r="AM932" s="3" t="s">
        <v>93</v>
      </c>
      <c r="AN932" s="3" t="s">
        <v>65</v>
      </c>
      <c r="AO932">
        <v>2</v>
      </c>
      <c r="AQ932">
        <v>3</v>
      </c>
      <c r="AR932" s="11">
        <v>3</v>
      </c>
      <c r="AS932" s="12">
        <f t="shared" si="212"/>
        <v>45795.75</v>
      </c>
      <c r="AT932" s="11" t="s">
        <v>135</v>
      </c>
      <c r="AU932" s="9">
        <v>3.3069999999999999</v>
      </c>
      <c r="AV932" s="14" t="s">
        <v>126</v>
      </c>
      <c r="AW932" s="15" t="s">
        <v>953</v>
      </c>
      <c r="AX932" s="16" t="s">
        <v>2935</v>
      </c>
      <c r="AY932" s="14" t="s">
        <v>252</v>
      </c>
      <c r="AZ932" s="11" t="s">
        <v>145</v>
      </c>
      <c r="BA932" s="17" t="str">
        <f t="shared" si="213"/>
        <v>07097015510552736660</v>
      </c>
      <c r="BB932" s="26">
        <f t="shared" si="216"/>
        <v>20</v>
      </c>
      <c r="BC932" s="19" t="s">
        <v>2936</v>
      </c>
      <c r="BD932" s="20" t="s">
        <v>277</v>
      </c>
      <c r="BF932" s="5"/>
      <c r="BG932" s="27">
        <v>58290070</v>
      </c>
      <c r="BH932" s="27">
        <v>50182880</v>
      </c>
      <c r="BI932" s="27"/>
      <c r="BJ932" t="s">
        <v>244</v>
      </c>
      <c r="BK932" s="11" t="str">
        <f t="shared" si="217"/>
        <v>A-</v>
      </c>
      <c r="BL932" s="11" t="s">
        <v>235</v>
      </c>
    </row>
    <row r="933" spans="1:64" x14ac:dyDescent="0.25">
      <c r="A933" s="3" t="s">
        <v>74</v>
      </c>
      <c r="B933" s="4">
        <v>934</v>
      </c>
      <c r="C933" s="3" t="s">
        <v>87</v>
      </c>
      <c r="D933" s="3" t="s">
        <v>7956</v>
      </c>
      <c r="E933" s="3" t="s">
        <v>7672</v>
      </c>
      <c r="F933" s="3"/>
      <c r="G933" s="3"/>
      <c r="H933" s="74"/>
      <c r="I933" s="3" t="s">
        <v>515</v>
      </c>
      <c r="J933" s="3" t="s">
        <v>228</v>
      </c>
      <c r="K933" s="3" t="s">
        <v>123</v>
      </c>
      <c r="L933" s="3" t="s">
        <v>77</v>
      </c>
      <c r="M933" s="3" t="s">
        <v>1223</v>
      </c>
      <c r="N933" s="5">
        <v>44702</v>
      </c>
      <c r="P933" s="3">
        <f t="shared" ca="1" si="214"/>
        <v>-536</v>
      </c>
      <c r="Q933" s="5">
        <v>45050</v>
      </c>
      <c r="R933" s="3" t="s">
        <v>609</v>
      </c>
      <c r="S933" s="3" t="s">
        <v>1787</v>
      </c>
      <c r="T933" s="6" t="s">
        <v>131</v>
      </c>
      <c r="U933" s="3" t="str">
        <f t="shared" si="205"/>
        <v>Contractuel</v>
      </c>
      <c r="V933" s="5">
        <v>44986</v>
      </c>
      <c r="W933" s="5">
        <v>45046</v>
      </c>
      <c r="X933" s="5"/>
      <c r="Y933" s="5"/>
      <c r="Z933" s="5">
        <v>44702</v>
      </c>
      <c r="AA933" s="3">
        <f t="shared" si="206"/>
        <v>5</v>
      </c>
      <c r="AB933" s="3">
        <f t="shared" si="207"/>
        <v>2022</v>
      </c>
      <c r="AC933" s="3">
        <f t="shared" si="208"/>
        <v>2026</v>
      </c>
      <c r="AD933" s="7">
        <f t="shared" ca="1" si="209"/>
        <v>2.4055555555555554</v>
      </c>
      <c r="AE933" s="7" t="str">
        <f t="shared" ca="1" si="215"/>
        <v>&lt; 3</v>
      </c>
      <c r="AF933" s="5">
        <v>35356</v>
      </c>
      <c r="AG933" s="8">
        <f t="shared" ca="1" si="210"/>
        <v>28.016438356164382</v>
      </c>
      <c r="AH933" s="7" t="str">
        <f t="shared" ca="1" si="211"/>
        <v>&gt;25&lt; 35</v>
      </c>
      <c r="AI933" s="9">
        <v>17053284</v>
      </c>
      <c r="AJ933" s="10" t="s">
        <v>126</v>
      </c>
      <c r="AK933" s="9">
        <v>11654621</v>
      </c>
      <c r="AL933" s="5">
        <v>41993</v>
      </c>
      <c r="AM933" s="3" t="s">
        <v>93</v>
      </c>
      <c r="AN933" s="3" t="s">
        <v>94</v>
      </c>
      <c r="AQ933" s="11">
        <v>3</v>
      </c>
      <c r="AR933" s="11">
        <v>1</v>
      </c>
      <c r="AS933" s="12">
        <f t="shared" si="212"/>
        <v>45067.25</v>
      </c>
      <c r="AT933" s="11" t="s">
        <v>135</v>
      </c>
      <c r="AU933" s="9">
        <v>3.3069999999999999</v>
      </c>
      <c r="AV933" s="14" t="s">
        <v>161</v>
      </c>
      <c r="AW933" s="15" t="s">
        <v>713</v>
      </c>
      <c r="AX933" s="16" t="s">
        <v>2937</v>
      </c>
      <c r="AY933" s="14" t="s">
        <v>1805</v>
      </c>
      <c r="AZ933" s="11" t="s">
        <v>164</v>
      </c>
      <c r="BA933" s="17" t="str">
        <f t="shared" si="213"/>
        <v>25024000000041710575</v>
      </c>
      <c r="BB933" s="26">
        <f t="shared" si="216"/>
        <v>20</v>
      </c>
      <c r="BC933" s="19" t="s">
        <v>2938</v>
      </c>
      <c r="BD933" s="20" t="s">
        <v>233</v>
      </c>
      <c r="BF933" s="5"/>
      <c r="BG933" s="27">
        <v>27834639</v>
      </c>
      <c r="BH933" s="27">
        <v>20813090</v>
      </c>
      <c r="BI933" s="27"/>
      <c r="BJ933" t="s">
        <v>233</v>
      </c>
      <c r="BK933" s="11" t="str">
        <f t="shared" si="217"/>
        <v>B-</v>
      </c>
      <c r="BL933" s="11"/>
    </row>
    <row r="934" spans="1:64" x14ac:dyDescent="0.25">
      <c r="A934" s="3" t="s">
        <v>74</v>
      </c>
      <c r="B934" s="4">
        <v>935</v>
      </c>
      <c r="C934" s="3" t="s">
        <v>140</v>
      </c>
      <c r="D934" s="3" t="s">
        <v>7208</v>
      </c>
      <c r="E934" s="3" t="s">
        <v>7332</v>
      </c>
      <c r="F934" s="3"/>
      <c r="G934" s="3"/>
      <c r="H934" s="74"/>
      <c r="I934" s="3"/>
      <c r="J934" s="3" t="s">
        <v>157</v>
      </c>
      <c r="K934" s="3" t="s">
        <v>123</v>
      </c>
      <c r="L934" s="3" t="s">
        <v>77</v>
      </c>
      <c r="M934" s="3" t="s">
        <v>158</v>
      </c>
      <c r="N934" s="5">
        <v>44704</v>
      </c>
      <c r="P934" s="3">
        <f t="shared" ca="1" si="214"/>
        <v>-778</v>
      </c>
      <c r="Q934" s="5">
        <v>44796</v>
      </c>
      <c r="R934" s="3" t="s">
        <v>133</v>
      </c>
      <c r="S934" s="3"/>
      <c r="T934" s="6" t="s">
        <v>131</v>
      </c>
      <c r="U934" s="3" t="str">
        <f t="shared" si="205"/>
        <v>Contractuel</v>
      </c>
      <c r="V934" s="5">
        <v>44743</v>
      </c>
      <c r="W934" s="5">
        <v>44804</v>
      </c>
      <c r="X934" s="5"/>
      <c r="Y934" s="5"/>
      <c r="Z934" s="5">
        <v>44704</v>
      </c>
      <c r="AA934" s="3">
        <f t="shared" si="206"/>
        <v>5</v>
      </c>
      <c r="AB934" s="3">
        <f t="shared" si="207"/>
        <v>2022</v>
      </c>
      <c r="AC934" s="3">
        <f t="shared" si="208"/>
        <v>2026</v>
      </c>
      <c r="AD934" s="7">
        <f t="shared" ca="1" si="209"/>
        <v>2.4</v>
      </c>
      <c r="AE934" s="7" t="str">
        <f t="shared" ca="1" si="215"/>
        <v>&lt; 3</v>
      </c>
      <c r="AF934" s="5">
        <v>32052</v>
      </c>
      <c r="AG934" s="8">
        <f t="shared" ca="1" si="210"/>
        <v>37.06849315068493</v>
      </c>
      <c r="AH934" s="7" t="str">
        <f t="shared" ca="1" si="211"/>
        <v>&gt;35&lt; 45</v>
      </c>
      <c r="AI934" s="9"/>
      <c r="AJ934" s="10"/>
      <c r="AK934" s="9" t="s">
        <v>2939</v>
      </c>
      <c r="AL934" s="5">
        <v>38829</v>
      </c>
      <c r="AM934" s="3" t="s">
        <v>93</v>
      </c>
      <c r="AN934" s="3" t="s">
        <v>541</v>
      </c>
      <c r="AO934">
        <v>2</v>
      </c>
      <c r="AQ934" s="11">
        <v>3</v>
      </c>
      <c r="AR934" s="11">
        <v>1</v>
      </c>
      <c r="AS934" s="12">
        <f t="shared" si="212"/>
        <v>45069.25</v>
      </c>
      <c r="AT934" s="11" t="s">
        <v>135</v>
      </c>
      <c r="AU934" s="9">
        <v>3.3069999999999999</v>
      </c>
      <c r="AV934" s="14" t="s">
        <v>195</v>
      </c>
      <c r="AW934" s="15" t="s">
        <v>169</v>
      </c>
      <c r="AX934" s="16" t="s">
        <v>2940</v>
      </c>
      <c r="AY934" s="14" t="s">
        <v>84</v>
      </c>
      <c r="AZ934" s="11" t="s">
        <v>171</v>
      </c>
      <c r="BA934" s="17" t="str">
        <f t="shared" si="213"/>
        <v>17001000000313728937</v>
      </c>
      <c r="BB934" s="26">
        <f t="shared" si="216"/>
        <v>20</v>
      </c>
      <c r="BC934" s="19" t="s">
        <v>2941</v>
      </c>
      <c r="BD934" s="20" t="s">
        <v>2942</v>
      </c>
      <c r="BF934" s="5"/>
      <c r="BG934" s="27">
        <v>26097552</v>
      </c>
      <c r="BH934" s="27">
        <v>21388168</v>
      </c>
      <c r="BI934" s="27"/>
      <c r="BJ934" t="s">
        <v>300</v>
      </c>
      <c r="BK934" s="11" t="str">
        <f t="shared" si="217"/>
        <v>A-</v>
      </c>
      <c r="BL934" s="11"/>
    </row>
    <row r="935" spans="1:64" x14ac:dyDescent="0.25">
      <c r="A935" s="3" t="s">
        <v>74</v>
      </c>
      <c r="B935" s="4">
        <v>936</v>
      </c>
      <c r="C935" s="3" t="s">
        <v>140</v>
      </c>
      <c r="D935" s="3" t="s">
        <v>7191</v>
      </c>
      <c r="E935" s="3" t="s">
        <v>7283</v>
      </c>
      <c r="F935" s="3"/>
      <c r="G935" s="3"/>
      <c r="H935" s="74"/>
      <c r="I935" s="3" t="s">
        <v>227</v>
      </c>
      <c r="J935" s="3" t="s">
        <v>228</v>
      </c>
      <c r="K935" s="3" t="s">
        <v>123</v>
      </c>
      <c r="L935" s="3" t="s">
        <v>77</v>
      </c>
      <c r="M935" s="3" t="s">
        <v>158</v>
      </c>
      <c r="N935" s="5">
        <v>44708</v>
      </c>
      <c r="P935" s="3">
        <f t="shared" ca="1" si="214"/>
        <v>-597</v>
      </c>
      <c r="Q935" s="5">
        <v>44984</v>
      </c>
      <c r="R935" s="3" t="s">
        <v>78</v>
      </c>
      <c r="S935" s="3"/>
      <c r="T935" s="6" t="s">
        <v>131</v>
      </c>
      <c r="U935" s="3" t="str">
        <f t="shared" si="205"/>
        <v>Contractuel</v>
      </c>
      <c r="V935" s="5">
        <v>44927</v>
      </c>
      <c r="W935" s="5">
        <v>44985</v>
      </c>
      <c r="X935" s="5"/>
      <c r="Y935" s="5"/>
      <c r="Z935" s="5">
        <v>44708</v>
      </c>
      <c r="AA935" s="3">
        <f t="shared" si="206"/>
        <v>5</v>
      </c>
      <c r="AB935" s="3">
        <f t="shared" si="207"/>
        <v>2022</v>
      </c>
      <c r="AC935" s="3">
        <f t="shared" si="208"/>
        <v>2026</v>
      </c>
      <c r="AD935" s="7">
        <f t="shared" ca="1" si="209"/>
        <v>2.3888888888888888</v>
      </c>
      <c r="AE935" s="7" t="str">
        <f t="shared" ca="1" si="215"/>
        <v>&lt; 3</v>
      </c>
      <c r="AF935" s="5">
        <v>26737</v>
      </c>
      <c r="AG935" s="8">
        <f t="shared" ca="1" si="210"/>
        <v>51.630136986301373</v>
      </c>
      <c r="AH935" s="7" t="str">
        <f t="shared" ca="1" si="211"/>
        <v>&gt;45&lt; 55</v>
      </c>
      <c r="AI935" s="9">
        <v>16258556</v>
      </c>
      <c r="AJ935" s="10" t="s">
        <v>79</v>
      </c>
      <c r="AK935" s="9" t="s">
        <v>2943</v>
      </c>
      <c r="AL935" s="5">
        <v>42683</v>
      </c>
      <c r="AM935" s="3" t="s">
        <v>93</v>
      </c>
      <c r="AN935" s="3" t="s">
        <v>65</v>
      </c>
      <c r="AO935">
        <v>3</v>
      </c>
      <c r="AQ935" s="11">
        <v>3</v>
      </c>
      <c r="AR935" s="11">
        <v>1</v>
      </c>
      <c r="AS935" s="12">
        <f t="shared" si="212"/>
        <v>45073.25</v>
      </c>
      <c r="AT935" s="11" t="s">
        <v>135</v>
      </c>
      <c r="AU935" s="9">
        <v>3.3069999999999999</v>
      </c>
      <c r="AV935" s="14" t="s">
        <v>195</v>
      </c>
      <c r="AW935" s="15" t="s">
        <v>169</v>
      </c>
      <c r="AX935" s="16" t="s">
        <v>2944</v>
      </c>
      <c r="AY935" s="14" t="s">
        <v>176</v>
      </c>
      <c r="AZ935" s="11" t="s">
        <v>171</v>
      </c>
      <c r="BA935" s="17" t="str">
        <f t="shared" si="213"/>
        <v>17001000000303899345</v>
      </c>
      <c r="BB935" s="26">
        <f t="shared" si="216"/>
        <v>20</v>
      </c>
      <c r="BC935" s="19" t="s">
        <v>2945</v>
      </c>
      <c r="BD935" s="20" t="s">
        <v>233</v>
      </c>
      <c r="BF935" s="5"/>
      <c r="BG935" s="27">
        <v>20503871</v>
      </c>
      <c r="BH935" s="27">
        <v>54428977</v>
      </c>
      <c r="BI935" s="27"/>
      <c r="BJ935" t="s">
        <v>233</v>
      </c>
      <c r="BK935" s="11" t="str">
        <f t="shared" si="217"/>
        <v>B-</v>
      </c>
      <c r="BL935" s="11"/>
    </row>
    <row r="936" spans="1:64" x14ac:dyDescent="0.25">
      <c r="A936" s="3" t="s">
        <v>74</v>
      </c>
      <c r="B936" s="4">
        <v>937</v>
      </c>
      <c r="C936" s="3" t="s">
        <v>140</v>
      </c>
      <c r="D936" s="3" t="s">
        <v>7394</v>
      </c>
      <c r="E936" s="3" t="s">
        <v>7404</v>
      </c>
      <c r="F936" s="3"/>
      <c r="G936" s="3"/>
      <c r="H936" s="74"/>
      <c r="I936" s="3"/>
      <c r="J936" s="3" t="s">
        <v>157</v>
      </c>
      <c r="K936" s="3" t="s">
        <v>123</v>
      </c>
      <c r="L936" s="3" t="s">
        <v>77</v>
      </c>
      <c r="M936" s="3" t="s">
        <v>158</v>
      </c>
      <c r="N936" s="5">
        <v>44708</v>
      </c>
      <c r="P936" s="3">
        <f t="shared" ca="1" si="214"/>
        <v>-717</v>
      </c>
      <c r="Q936" s="5">
        <v>44817</v>
      </c>
      <c r="R936" s="3" t="s">
        <v>133</v>
      </c>
      <c r="S936" s="3"/>
      <c r="T936" s="6" t="s">
        <v>131</v>
      </c>
      <c r="U936" s="3" t="str">
        <f t="shared" si="205"/>
        <v>Contractuel</v>
      </c>
      <c r="V936" s="5">
        <v>44805</v>
      </c>
      <c r="W936" s="5">
        <v>44865</v>
      </c>
      <c r="X936" s="5"/>
      <c r="Y936" s="5"/>
      <c r="Z936" s="5">
        <v>44708</v>
      </c>
      <c r="AA936" s="3">
        <f t="shared" si="206"/>
        <v>5</v>
      </c>
      <c r="AB936" s="3">
        <f t="shared" si="207"/>
        <v>2022</v>
      </c>
      <c r="AC936" s="3">
        <f t="shared" si="208"/>
        <v>2026</v>
      </c>
      <c r="AD936" s="7">
        <f t="shared" ca="1" si="209"/>
        <v>2.3888888888888888</v>
      </c>
      <c r="AE936" s="7" t="str">
        <f t="shared" ca="1" si="215"/>
        <v>&lt; 3</v>
      </c>
      <c r="AF936" s="5">
        <v>26354</v>
      </c>
      <c r="AG936" s="8">
        <f t="shared" ca="1" si="210"/>
        <v>52.679452054794524</v>
      </c>
      <c r="AH936" s="7" t="str">
        <f t="shared" ca="1" si="211"/>
        <v>&gt;45&lt; 55</v>
      </c>
      <c r="AI936" s="9">
        <v>11573162</v>
      </c>
      <c r="AJ936" s="10" t="s">
        <v>126</v>
      </c>
      <c r="AK936" s="9" t="s">
        <v>2946</v>
      </c>
      <c r="AL936" s="5">
        <v>37512</v>
      </c>
      <c r="AM936" s="3" t="s">
        <v>93</v>
      </c>
      <c r="AN936" s="3" t="s">
        <v>541</v>
      </c>
      <c r="AO936">
        <v>2</v>
      </c>
      <c r="AQ936" s="11">
        <v>3</v>
      </c>
      <c r="AR936" s="11">
        <v>1</v>
      </c>
      <c r="AS936" s="12">
        <f t="shared" si="212"/>
        <v>45073.25</v>
      </c>
      <c r="AT936" s="11" t="s">
        <v>135</v>
      </c>
      <c r="AU936" s="9">
        <v>3.3069999999999999</v>
      </c>
      <c r="AV936" s="14" t="s">
        <v>195</v>
      </c>
      <c r="AW936" s="15" t="s">
        <v>169</v>
      </c>
      <c r="AX936" s="16" t="s">
        <v>2947</v>
      </c>
      <c r="AY936" s="14" t="s">
        <v>1533</v>
      </c>
      <c r="AZ936" s="11" t="s">
        <v>171</v>
      </c>
      <c r="BA936" s="17" t="str">
        <f t="shared" si="213"/>
        <v>17001000000294572892</v>
      </c>
      <c r="BB936" s="26">
        <f t="shared" si="216"/>
        <v>20</v>
      </c>
      <c r="BC936" s="19" t="s">
        <v>2948</v>
      </c>
      <c r="BD936" s="20" t="s">
        <v>233</v>
      </c>
      <c r="BF936" s="5"/>
      <c r="BG936" s="27">
        <v>22156992</v>
      </c>
      <c r="BH936" s="27">
        <v>28320040</v>
      </c>
      <c r="BI936" s="27"/>
      <c r="BJ936" t="s">
        <v>477</v>
      </c>
      <c r="BK936" s="11" t="str">
        <f t="shared" si="217"/>
        <v>A-</v>
      </c>
      <c r="BL936" s="11"/>
    </row>
    <row r="937" spans="1:64" x14ac:dyDescent="0.25">
      <c r="A937" s="3" t="s">
        <v>74</v>
      </c>
      <c r="B937" s="4">
        <v>938</v>
      </c>
      <c r="C937" s="3" t="s">
        <v>87</v>
      </c>
      <c r="D937" s="3" t="s">
        <v>7282</v>
      </c>
      <c r="E937" s="3" t="s">
        <v>7689</v>
      </c>
      <c r="F937" s="3"/>
      <c r="G937" s="3"/>
      <c r="H937" s="74"/>
      <c r="I937" s="3"/>
      <c r="J937" s="3" t="s">
        <v>228</v>
      </c>
      <c r="K937" s="3" t="s">
        <v>123</v>
      </c>
      <c r="L937" s="3" t="s">
        <v>77</v>
      </c>
      <c r="M937" s="3" t="s">
        <v>158</v>
      </c>
      <c r="N937" s="5">
        <v>44708</v>
      </c>
      <c r="P937" s="3">
        <f t="shared" ca="1" si="214"/>
        <v>-840</v>
      </c>
      <c r="Q937" s="5">
        <v>44713</v>
      </c>
      <c r="R937" s="3" t="s">
        <v>133</v>
      </c>
      <c r="S937" s="3"/>
      <c r="T937" s="6" t="s">
        <v>131</v>
      </c>
      <c r="U937" s="3" t="str">
        <f t="shared" si="205"/>
        <v>Contractuel</v>
      </c>
      <c r="V937" s="5">
        <v>44708</v>
      </c>
      <c r="W937" s="5">
        <v>44742</v>
      </c>
      <c r="X937" s="5"/>
      <c r="Y937" s="5"/>
      <c r="Z937" s="5">
        <v>44708</v>
      </c>
      <c r="AA937" s="3">
        <f t="shared" si="206"/>
        <v>5</v>
      </c>
      <c r="AB937" s="3">
        <f t="shared" si="207"/>
        <v>2022</v>
      </c>
      <c r="AC937" s="3">
        <f t="shared" si="208"/>
        <v>2026</v>
      </c>
      <c r="AD937" s="7">
        <f t="shared" ca="1" si="209"/>
        <v>2.3888888888888888</v>
      </c>
      <c r="AE937" s="7" t="str">
        <f t="shared" ca="1" si="215"/>
        <v>&lt; 3</v>
      </c>
      <c r="AF937" s="5">
        <v>34346</v>
      </c>
      <c r="AG937" s="8">
        <f t="shared" ca="1" si="210"/>
        <v>30.783561643835615</v>
      </c>
      <c r="AH937" s="7" t="str">
        <f t="shared" ca="1" si="211"/>
        <v>&gt;25&lt; 35</v>
      </c>
      <c r="AI937" s="9"/>
      <c r="AJ937" s="10"/>
      <c r="AK937" s="9" t="s">
        <v>2949</v>
      </c>
      <c r="AL937" s="5">
        <v>44645</v>
      </c>
      <c r="AM937" s="3" t="s">
        <v>93</v>
      </c>
      <c r="AN937" s="3" t="s">
        <v>94</v>
      </c>
      <c r="AQ937" s="11">
        <v>3</v>
      </c>
      <c r="AR937" s="11">
        <v>1</v>
      </c>
      <c r="AS937" s="12">
        <f t="shared" si="212"/>
        <v>45073.25</v>
      </c>
      <c r="AT937" s="11" t="s">
        <v>135</v>
      </c>
      <c r="AU937" s="9">
        <v>3.1930000000000001</v>
      </c>
      <c r="AV937" s="14"/>
      <c r="AW937" s="15"/>
      <c r="AX937" s="16"/>
      <c r="AY937" s="14"/>
      <c r="AZ937" s="11"/>
      <c r="BA937" s="17" t="str">
        <f t="shared" si="213"/>
        <v/>
      </c>
      <c r="BB937" s="26">
        <f t="shared" si="216"/>
        <v>0</v>
      </c>
      <c r="BC937" s="19" t="s">
        <v>2950</v>
      </c>
      <c r="BD937" s="20" t="s">
        <v>277</v>
      </c>
      <c r="BF937" s="5"/>
      <c r="BG937" s="27">
        <v>26982701</v>
      </c>
      <c r="BH937" s="27">
        <v>21711296</v>
      </c>
      <c r="BI937" s="27"/>
      <c r="BJ937" t="s">
        <v>2951</v>
      </c>
      <c r="BK937" s="11" t="str">
        <f t="shared" si="217"/>
        <v>B-</v>
      </c>
      <c r="BL937" s="11"/>
    </row>
    <row r="938" spans="1:64" x14ac:dyDescent="0.25">
      <c r="A938" s="3" t="s">
        <v>74</v>
      </c>
      <c r="B938" s="4">
        <v>939</v>
      </c>
      <c r="C938" s="3" t="s">
        <v>87</v>
      </c>
      <c r="D938" s="3" t="s">
        <v>7289</v>
      </c>
      <c r="E938" s="3" t="s">
        <v>7870</v>
      </c>
      <c r="F938" s="3"/>
      <c r="G938" s="3"/>
      <c r="H938" s="74"/>
      <c r="I938" s="3" t="s">
        <v>431</v>
      </c>
      <c r="J938" s="3"/>
      <c r="K938" s="3" t="s">
        <v>123</v>
      </c>
      <c r="L938" s="3" t="s">
        <v>77</v>
      </c>
      <c r="M938" s="3" t="s">
        <v>2952</v>
      </c>
      <c r="N938" s="5">
        <v>44712</v>
      </c>
      <c r="O938" s="88"/>
      <c r="P938" s="3">
        <f t="shared" ca="1" si="214"/>
        <v>-139</v>
      </c>
      <c r="Q938" s="5">
        <v>45413</v>
      </c>
      <c r="R938" s="3" t="s">
        <v>2953</v>
      </c>
      <c r="S938" s="3"/>
      <c r="T938" s="6" t="s">
        <v>131</v>
      </c>
      <c r="U938" s="3" t="str">
        <f t="shared" si="205"/>
        <v>Contractuel</v>
      </c>
      <c r="V938" s="5">
        <v>45352</v>
      </c>
      <c r="W938" s="5">
        <v>45443</v>
      </c>
      <c r="X938" s="5"/>
      <c r="Y938" s="5"/>
      <c r="Z938" s="5">
        <v>44712</v>
      </c>
      <c r="AA938" s="3">
        <f t="shared" si="206"/>
        <v>5</v>
      </c>
      <c r="AB938" s="3">
        <f t="shared" si="207"/>
        <v>2022</v>
      </c>
      <c r="AC938" s="3">
        <f t="shared" si="208"/>
        <v>2026</v>
      </c>
      <c r="AD938" s="7">
        <f t="shared" ca="1" si="209"/>
        <v>2.3805555555555555</v>
      </c>
      <c r="AE938" s="7" t="str">
        <f t="shared" ca="1" si="215"/>
        <v>&lt; 3</v>
      </c>
      <c r="AF938" s="5">
        <v>37842</v>
      </c>
      <c r="AG938" s="8">
        <f t="shared" ca="1" si="210"/>
        <v>21.205479452054796</v>
      </c>
      <c r="AH938" s="7" t="str">
        <f t="shared" ca="1" si="211"/>
        <v>&lt; 25</v>
      </c>
      <c r="AI938" s="9">
        <v>17591364</v>
      </c>
      <c r="AJ938" s="10" t="s">
        <v>141</v>
      </c>
      <c r="AK938" s="9">
        <v>14363420</v>
      </c>
      <c r="AL938" s="5">
        <v>43465</v>
      </c>
      <c r="AM938" s="3" t="s">
        <v>93</v>
      </c>
      <c r="AN938" s="3" t="s">
        <v>94</v>
      </c>
      <c r="AQ938" s="11">
        <v>3</v>
      </c>
      <c r="AR938" s="11">
        <v>2</v>
      </c>
      <c r="AS938" s="12">
        <f t="shared" si="212"/>
        <v>45442.5</v>
      </c>
      <c r="AT938" s="11" t="s">
        <v>135</v>
      </c>
      <c r="AU938" s="9">
        <v>3.3069999999999999</v>
      </c>
      <c r="AV938" s="14" t="s">
        <v>195</v>
      </c>
      <c r="AW938" s="15" t="s">
        <v>169</v>
      </c>
      <c r="AX938" s="16" t="s">
        <v>2954</v>
      </c>
      <c r="AY938" s="14" t="s">
        <v>783</v>
      </c>
      <c r="AZ938" s="11" t="s">
        <v>171</v>
      </c>
      <c r="BA938" s="17" t="str">
        <f t="shared" si="213"/>
        <v>17001000000313688682</v>
      </c>
      <c r="BB938" s="26">
        <f t="shared" si="216"/>
        <v>20</v>
      </c>
      <c r="BC938" s="19" t="s">
        <v>2892</v>
      </c>
      <c r="BD938" s="20" t="s">
        <v>277</v>
      </c>
      <c r="BF938" s="5"/>
      <c r="BG938" s="27">
        <v>28474702</v>
      </c>
      <c r="BH938" s="27">
        <v>29031473</v>
      </c>
      <c r="BI938" s="27"/>
      <c r="BJ938" t="s">
        <v>498</v>
      </c>
      <c r="BK938" s="11" t="str">
        <f t="shared" si="217"/>
        <v>-</v>
      </c>
      <c r="BL938" s="11" t="s">
        <v>473</v>
      </c>
    </row>
    <row r="939" spans="1:64" x14ac:dyDescent="0.25">
      <c r="A939" s="3" t="s">
        <v>74</v>
      </c>
      <c r="B939" s="4">
        <v>940</v>
      </c>
      <c r="C939" s="3" t="s">
        <v>140</v>
      </c>
      <c r="D939" s="3" t="s">
        <v>7425</v>
      </c>
      <c r="E939" s="3" t="s">
        <v>7212</v>
      </c>
      <c r="F939" s="3"/>
      <c r="G939" s="3"/>
      <c r="H939" s="74"/>
      <c r="I939" s="3" t="s">
        <v>515</v>
      </c>
      <c r="J939" s="3" t="s">
        <v>228</v>
      </c>
      <c r="K939" s="3" t="s">
        <v>123</v>
      </c>
      <c r="L939" s="3" t="s">
        <v>77</v>
      </c>
      <c r="M939" s="3" t="s">
        <v>158</v>
      </c>
      <c r="N939" s="5">
        <v>44712</v>
      </c>
      <c r="O939" t="str">
        <f ca="1">IF(AD939&gt;=4,IF(T939="CDD","OK",""),"")</f>
        <v/>
      </c>
      <c r="P939" s="3">
        <f t="shared" ca="1" si="214"/>
        <v>-597</v>
      </c>
      <c r="Q939" s="5">
        <v>44958</v>
      </c>
      <c r="R939" s="3" t="s">
        <v>133</v>
      </c>
      <c r="S939" s="3"/>
      <c r="T939" s="6" t="s">
        <v>131</v>
      </c>
      <c r="U939" s="3" t="str">
        <f t="shared" si="205"/>
        <v>Contractuel</v>
      </c>
      <c r="V939" s="5">
        <v>44927</v>
      </c>
      <c r="W939" s="5">
        <v>44985</v>
      </c>
      <c r="X939" s="5"/>
      <c r="Y939" s="5"/>
      <c r="Z939" s="5">
        <v>44712</v>
      </c>
      <c r="AA939" s="3">
        <f t="shared" si="206"/>
        <v>5</v>
      </c>
      <c r="AB939" s="3">
        <f t="shared" si="207"/>
        <v>2022</v>
      </c>
      <c r="AC939" s="3">
        <f t="shared" si="208"/>
        <v>2026</v>
      </c>
      <c r="AD939" s="7">
        <f t="shared" ca="1" si="209"/>
        <v>2.3805555555555555</v>
      </c>
      <c r="AE939" s="7" t="str">
        <f t="shared" ca="1" si="215"/>
        <v>&lt; 3</v>
      </c>
      <c r="AF939" s="5">
        <v>27604</v>
      </c>
      <c r="AG939" s="8">
        <f t="shared" ca="1" si="210"/>
        <v>49.254794520547946</v>
      </c>
      <c r="AH939" s="7" t="str">
        <f t="shared" ca="1" si="211"/>
        <v>&gt;45&lt; 55</v>
      </c>
      <c r="AI939" s="9">
        <v>11633539</v>
      </c>
      <c r="AJ939" s="10" t="s">
        <v>91</v>
      </c>
      <c r="AK939" s="9" t="s">
        <v>1740</v>
      </c>
      <c r="AL939" s="5">
        <v>39771</v>
      </c>
      <c r="AM939" s="3" t="s">
        <v>93</v>
      </c>
      <c r="AN939" s="3" t="s">
        <v>541</v>
      </c>
      <c r="AO939">
        <v>2</v>
      </c>
      <c r="AQ939" s="11">
        <v>3</v>
      </c>
      <c r="AR939" s="11">
        <v>1</v>
      </c>
      <c r="AS939" s="12">
        <f t="shared" si="212"/>
        <v>45077.25</v>
      </c>
      <c r="AT939" s="11" t="s">
        <v>135</v>
      </c>
      <c r="AU939" s="9">
        <v>3.3069999999999999</v>
      </c>
      <c r="AV939" s="14">
        <v>25</v>
      </c>
      <c r="AW939" s="15" t="s">
        <v>713</v>
      </c>
      <c r="AX939" s="16" t="s">
        <v>1741</v>
      </c>
      <c r="AY939" s="14" t="s">
        <v>102</v>
      </c>
      <c r="AZ939" s="11" t="s">
        <v>164</v>
      </c>
      <c r="BA939" s="17" t="str">
        <f t="shared" si="213"/>
        <v>25024000000072617006</v>
      </c>
      <c r="BB939" s="26">
        <f t="shared" si="216"/>
        <v>20</v>
      </c>
      <c r="BC939" s="19" t="s">
        <v>1742</v>
      </c>
      <c r="BD939" s="20" t="s">
        <v>1616</v>
      </c>
      <c r="BE939">
        <v>2052</v>
      </c>
      <c r="BF939" s="5"/>
      <c r="BG939" s="27">
        <v>50902513</v>
      </c>
      <c r="BH939" s="27"/>
      <c r="BI939" s="27"/>
      <c r="BJ939" t="s">
        <v>233</v>
      </c>
      <c r="BK939" s="11" t="str">
        <f t="shared" si="217"/>
        <v>B-</v>
      </c>
      <c r="BL939" s="11"/>
    </row>
    <row r="940" spans="1:64" x14ac:dyDescent="0.25">
      <c r="A940" s="3" t="s">
        <v>56</v>
      </c>
      <c r="B940" s="4">
        <v>941</v>
      </c>
      <c r="C940" s="3" t="s">
        <v>57</v>
      </c>
      <c r="D940" s="3" t="s">
        <v>7245</v>
      </c>
      <c r="E940" s="3" t="s">
        <v>7677</v>
      </c>
      <c r="F940" s="3"/>
      <c r="G940" s="3"/>
      <c r="H940" s="74"/>
      <c r="I940" s="3"/>
      <c r="J940" s="3"/>
      <c r="K940" s="3" t="s">
        <v>76</v>
      </c>
      <c r="L940" s="3" t="s">
        <v>77</v>
      </c>
      <c r="M940" s="3" t="s">
        <v>2955</v>
      </c>
      <c r="N940" s="5">
        <v>44713</v>
      </c>
      <c r="P940" s="3">
        <f t="shared" ca="1" si="214"/>
        <v>14</v>
      </c>
      <c r="Q940" s="5"/>
      <c r="R940" s="3"/>
      <c r="S940" s="3"/>
      <c r="T940" s="6" t="s">
        <v>131</v>
      </c>
      <c r="U940" s="3" t="str">
        <f t="shared" si="205"/>
        <v>Contractuel</v>
      </c>
      <c r="V940" s="5">
        <v>45231</v>
      </c>
      <c r="W940" s="5">
        <v>45596</v>
      </c>
      <c r="X940" s="5"/>
      <c r="Y940" s="5"/>
      <c r="Z940" s="5">
        <f>N940</f>
        <v>44713</v>
      </c>
      <c r="AA940" s="3">
        <f t="shared" si="206"/>
        <v>6</v>
      </c>
      <c r="AB940" s="3">
        <f t="shared" si="207"/>
        <v>2022</v>
      </c>
      <c r="AC940" s="3">
        <f t="shared" si="208"/>
        <v>2026</v>
      </c>
      <c r="AD940" s="7">
        <f t="shared" ca="1" si="209"/>
        <v>2.3777777777777778</v>
      </c>
      <c r="AE940" s="7" t="str">
        <f t="shared" ca="1" si="215"/>
        <v>&lt; 3</v>
      </c>
      <c r="AF940" s="5">
        <v>36256</v>
      </c>
      <c r="AG940" s="8">
        <f t="shared" ca="1" si="210"/>
        <v>25.550684931506851</v>
      </c>
      <c r="AH940" s="7" t="str">
        <f t="shared" ca="1" si="211"/>
        <v>&gt;25&lt; 35</v>
      </c>
      <c r="AI940" s="9">
        <v>17235878</v>
      </c>
      <c r="AJ940" s="10" t="s">
        <v>159</v>
      </c>
      <c r="AK940" s="9">
        <v>14355936</v>
      </c>
      <c r="AL940" s="5">
        <v>42653</v>
      </c>
      <c r="AM940" s="3" t="s">
        <v>64</v>
      </c>
      <c r="AN940" s="3" t="s">
        <v>94</v>
      </c>
      <c r="AQ940">
        <v>6</v>
      </c>
      <c r="AR940" s="11">
        <v>3</v>
      </c>
      <c r="AS940" s="12">
        <f t="shared" si="212"/>
        <v>45808.75</v>
      </c>
      <c r="AT940" s="11" t="s">
        <v>66</v>
      </c>
      <c r="AU940" s="9">
        <v>650</v>
      </c>
      <c r="AV940" s="14" t="s">
        <v>195</v>
      </c>
      <c r="AW940" s="15" t="s">
        <v>169</v>
      </c>
      <c r="AX940" s="16" t="s">
        <v>2956</v>
      </c>
      <c r="AY940" s="14" t="s">
        <v>569</v>
      </c>
      <c r="AZ940" s="11" t="s">
        <v>171</v>
      </c>
      <c r="BA940" s="17" t="str">
        <f t="shared" si="213"/>
        <v>17001000000308161816</v>
      </c>
      <c r="BB940" s="26">
        <f t="shared" si="216"/>
        <v>20</v>
      </c>
      <c r="BC940" s="19" t="s">
        <v>2957</v>
      </c>
      <c r="BD940" s="20" t="s">
        <v>277</v>
      </c>
      <c r="BF940" s="5"/>
      <c r="BG940" s="27">
        <v>23531121</v>
      </c>
      <c r="BH940" s="27">
        <v>96987799</v>
      </c>
      <c r="BI940" s="27"/>
      <c r="BJ940" t="s">
        <v>244</v>
      </c>
      <c r="BK940" s="11" t="str">
        <f t="shared" si="217"/>
        <v>-</v>
      </c>
      <c r="BL940" s="11" t="s">
        <v>167</v>
      </c>
    </row>
    <row r="941" spans="1:64" x14ac:dyDescent="0.25">
      <c r="A941" s="3" t="s">
        <v>74</v>
      </c>
      <c r="B941" s="4">
        <v>942</v>
      </c>
      <c r="C941" s="3" t="s">
        <v>140</v>
      </c>
      <c r="D941" s="3" t="s">
        <v>7957</v>
      </c>
      <c r="E941" s="3" t="s">
        <v>7958</v>
      </c>
      <c r="F941" s="3"/>
      <c r="G941" s="3"/>
      <c r="H941" s="74"/>
      <c r="I941" s="3"/>
      <c r="J941" s="3"/>
      <c r="K941" s="3" t="s">
        <v>59</v>
      </c>
      <c r="L941" s="3" t="s">
        <v>77</v>
      </c>
      <c r="M941" s="3" t="s">
        <v>2958</v>
      </c>
      <c r="N941" s="5">
        <v>44713</v>
      </c>
      <c r="P941" s="3" t="str">
        <f t="shared" ca="1" si="214"/>
        <v/>
      </c>
      <c r="Q941" s="5">
        <v>45534</v>
      </c>
      <c r="R941" s="3" t="s">
        <v>1466</v>
      </c>
      <c r="S941" s="3"/>
      <c r="T941" s="6" t="s">
        <v>61</v>
      </c>
      <c r="U941" s="3" t="str">
        <f t="shared" si="205"/>
        <v>Titulaire</v>
      </c>
      <c r="V941" s="5"/>
      <c r="W941" s="5"/>
      <c r="X941" s="5">
        <v>44854</v>
      </c>
      <c r="Y941" s="5">
        <v>45218</v>
      </c>
      <c r="Z941" s="5">
        <v>45218</v>
      </c>
      <c r="AA941" s="3">
        <f t="shared" si="206"/>
        <v>6</v>
      </c>
      <c r="AB941" s="3">
        <f t="shared" si="207"/>
        <v>2022</v>
      </c>
      <c r="AC941" s="3">
        <f t="shared" si="208"/>
        <v>2026</v>
      </c>
      <c r="AD941" s="7">
        <f t="shared" ca="1" si="209"/>
        <v>2.3777777777777778</v>
      </c>
      <c r="AE941" s="7" t="str">
        <f t="shared" ca="1" si="215"/>
        <v>&lt; 3</v>
      </c>
      <c r="AF941" s="5">
        <v>34937</v>
      </c>
      <c r="AG941" s="8">
        <f t="shared" ca="1" si="210"/>
        <v>29.164383561643834</v>
      </c>
      <c r="AH941" s="7" t="str">
        <f t="shared" ca="1" si="211"/>
        <v>&gt;25&lt; 35</v>
      </c>
      <c r="AI941" s="9">
        <v>17695556</v>
      </c>
      <c r="AJ941" s="10" t="s">
        <v>102</v>
      </c>
      <c r="AK941" s="9" t="s">
        <v>2959</v>
      </c>
      <c r="AL941" s="5">
        <v>42795</v>
      </c>
      <c r="AM941" s="3" t="s">
        <v>93</v>
      </c>
      <c r="AN941" s="3" t="s">
        <v>65</v>
      </c>
      <c r="AO941">
        <v>1</v>
      </c>
      <c r="AQ941">
        <v>15</v>
      </c>
      <c r="AR941" s="11">
        <v>3</v>
      </c>
      <c r="AS941" s="12">
        <f t="shared" si="212"/>
        <v>45808.75</v>
      </c>
      <c r="AT941" s="11" t="s">
        <v>66</v>
      </c>
      <c r="AU941" s="9">
        <v>1100</v>
      </c>
      <c r="AV941" s="14" t="s">
        <v>161</v>
      </c>
      <c r="AW941" s="15" t="s">
        <v>223</v>
      </c>
      <c r="AX941" s="16" t="s">
        <v>2960</v>
      </c>
      <c r="AY941" s="14" t="s">
        <v>462</v>
      </c>
      <c r="AZ941" s="11" t="s">
        <v>164</v>
      </c>
      <c r="BA941" s="17" t="str">
        <f t="shared" si="213"/>
        <v>25166000000093232719</v>
      </c>
      <c r="BB941" s="26">
        <f t="shared" si="216"/>
        <v>20</v>
      </c>
      <c r="BC941" s="19" t="s">
        <v>2961</v>
      </c>
      <c r="BD941" s="20" t="s">
        <v>100</v>
      </c>
      <c r="BF941" s="5">
        <v>44927</v>
      </c>
      <c r="BG941" s="27">
        <v>99229625</v>
      </c>
      <c r="BH941" s="27">
        <v>95029802</v>
      </c>
      <c r="BI941" s="27">
        <v>98137836</v>
      </c>
      <c r="BK941" s="11" t="str">
        <f t="shared" si="217"/>
        <v>CADRE</v>
      </c>
      <c r="BL941" s="11"/>
    </row>
    <row r="942" spans="1:64" x14ac:dyDescent="0.25">
      <c r="A942" s="3" t="s">
        <v>56</v>
      </c>
      <c r="B942" s="4">
        <v>943</v>
      </c>
      <c r="C942" s="3" t="s">
        <v>87</v>
      </c>
      <c r="D942" s="3" t="s">
        <v>7959</v>
      </c>
      <c r="E942" s="3" t="s">
        <v>7415</v>
      </c>
      <c r="F942" s="3"/>
      <c r="G942" s="3"/>
      <c r="H942" s="74"/>
      <c r="I942" s="3"/>
      <c r="J942" s="3"/>
      <c r="K942" s="3" t="s">
        <v>59</v>
      </c>
      <c r="L942" s="3" t="s">
        <v>77</v>
      </c>
      <c r="M942" s="3" t="s">
        <v>2962</v>
      </c>
      <c r="N942" s="5">
        <v>44713</v>
      </c>
      <c r="P942" s="3" t="str">
        <f t="shared" ca="1" si="214"/>
        <v/>
      </c>
      <c r="Q942" s="5"/>
      <c r="R942" s="3"/>
      <c r="S942" s="3"/>
      <c r="T942" s="6" t="s">
        <v>61</v>
      </c>
      <c r="U942" s="3" t="str">
        <f t="shared" si="205"/>
        <v>Titulaire</v>
      </c>
      <c r="V942" s="5"/>
      <c r="W942" s="5"/>
      <c r="X942" s="5">
        <v>44713</v>
      </c>
      <c r="Y942" s="5">
        <v>45382</v>
      </c>
      <c r="Z942" s="5"/>
      <c r="AA942" s="3">
        <f t="shared" si="206"/>
        <v>6</v>
      </c>
      <c r="AB942" s="3">
        <f t="shared" si="207"/>
        <v>2022</v>
      </c>
      <c r="AC942" s="3">
        <f t="shared" si="208"/>
        <v>2026</v>
      </c>
      <c r="AD942" s="7">
        <f t="shared" ca="1" si="209"/>
        <v>2.3777777777777778</v>
      </c>
      <c r="AE942" s="7" t="str">
        <f t="shared" ca="1" si="215"/>
        <v>&lt; 3</v>
      </c>
      <c r="AF942" s="5">
        <v>35445</v>
      </c>
      <c r="AG942" s="8">
        <f t="shared" ca="1" si="210"/>
        <v>27.772602739726029</v>
      </c>
      <c r="AH942" s="7" t="str">
        <f t="shared" ca="1" si="211"/>
        <v>&gt;25&lt; 35</v>
      </c>
      <c r="AI942" s="9"/>
      <c r="AJ942" s="10"/>
      <c r="AK942" s="9" t="s">
        <v>2963</v>
      </c>
      <c r="AL942" s="5">
        <v>42825</v>
      </c>
      <c r="AM942" s="3" t="s">
        <v>93</v>
      </c>
      <c r="AN942" s="3" t="s">
        <v>94</v>
      </c>
      <c r="AQ942">
        <v>15</v>
      </c>
      <c r="AR942" s="11">
        <v>3</v>
      </c>
      <c r="AS942" s="12">
        <f t="shared" si="212"/>
        <v>45808.75</v>
      </c>
      <c r="AT942" s="11" t="s">
        <v>66</v>
      </c>
      <c r="AU942" s="9">
        <v>1000</v>
      </c>
      <c r="AV942" s="14" t="s">
        <v>195</v>
      </c>
      <c r="AW942" s="15" t="s">
        <v>169</v>
      </c>
      <c r="AX942" s="16" t="s">
        <v>2964</v>
      </c>
      <c r="AY942" s="14" t="s">
        <v>598</v>
      </c>
      <c r="AZ942" s="11" t="s">
        <v>171</v>
      </c>
      <c r="BA942" s="17" t="str">
        <f t="shared" si="213"/>
        <v>17001000000310801380</v>
      </c>
      <c r="BB942" s="26">
        <f t="shared" si="216"/>
        <v>20</v>
      </c>
      <c r="BC942" s="19" t="s">
        <v>2965</v>
      </c>
      <c r="BD942" s="20" t="s">
        <v>277</v>
      </c>
      <c r="BF942" s="5"/>
      <c r="BG942" s="27">
        <v>56508554</v>
      </c>
      <c r="BH942" s="27">
        <v>97831827</v>
      </c>
      <c r="BI942" s="27">
        <v>98137838</v>
      </c>
      <c r="BK942" s="11" t="str">
        <f t="shared" si="217"/>
        <v>CADRE</v>
      </c>
      <c r="BL942" s="11"/>
    </row>
    <row r="943" spans="1:64" x14ac:dyDescent="0.25">
      <c r="A943" s="3" t="s">
        <v>74</v>
      </c>
      <c r="B943" s="4">
        <v>944</v>
      </c>
      <c r="C943" s="3" t="s">
        <v>140</v>
      </c>
      <c r="D943" s="3" t="s">
        <v>7253</v>
      </c>
      <c r="E943" s="3" t="s">
        <v>7375</v>
      </c>
      <c r="F943" s="3"/>
      <c r="G943" s="3"/>
      <c r="H943" s="74"/>
      <c r="I943" s="3"/>
      <c r="J943" s="3" t="s">
        <v>228</v>
      </c>
      <c r="K943" s="3" t="s">
        <v>123</v>
      </c>
      <c r="L943" s="3" t="s">
        <v>77</v>
      </c>
      <c r="M943" s="3" t="s">
        <v>158</v>
      </c>
      <c r="N943" s="5">
        <v>44713</v>
      </c>
      <c r="P943" s="3">
        <f t="shared" ca="1" si="214"/>
        <v>-656</v>
      </c>
      <c r="Q943" s="5">
        <v>44835</v>
      </c>
      <c r="R943" s="3" t="s">
        <v>133</v>
      </c>
      <c r="S943" s="3"/>
      <c r="T943" s="6" t="s">
        <v>131</v>
      </c>
      <c r="U943" s="3" t="str">
        <f t="shared" si="205"/>
        <v>Contractuel</v>
      </c>
      <c r="V943" s="5">
        <v>44835</v>
      </c>
      <c r="W943" s="5">
        <v>44926</v>
      </c>
      <c r="X943" s="5"/>
      <c r="Y943" s="5"/>
      <c r="Z943" s="5">
        <v>44713</v>
      </c>
      <c r="AA943" s="3">
        <f t="shared" si="206"/>
        <v>6</v>
      </c>
      <c r="AB943" s="3">
        <f t="shared" si="207"/>
        <v>2022</v>
      </c>
      <c r="AC943" s="3">
        <f t="shared" si="208"/>
        <v>2026</v>
      </c>
      <c r="AD943" s="7">
        <f t="shared" ca="1" si="209"/>
        <v>2.3777777777777778</v>
      </c>
      <c r="AE943" s="7" t="str">
        <f t="shared" ca="1" si="215"/>
        <v>&lt; 3</v>
      </c>
      <c r="AF943" s="5">
        <v>29512</v>
      </c>
      <c r="AG943" s="8">
        <f t="shared" ca="1" si="210"/>
        <v>44.027397260273972</v>
      </c>
      <c r="AH943" s="7" t="str">
        <f t="shared" ca="1" si="211"/>
        <v>&gt;35&lt; 45</v>
      </c>
      <c r="AI943" s="9">
        <v>12287341</v>
      </c>
      <c r="AJ943" s="10" t="s">
        <v>126</v>
      </c>
      <c r="AK943" s="9" t="s">
        <v>2966</v>
      </c>
      <c r="AL943" s="5">
        <v>35805</v>
      </c>
      <c r="AM943" s="3" t="s">
        <v>93</v>
      </c>
      <c r="AN943" s="3" t="s">
        <v>65</v>
      </c>
      <c r="AO943">
        <v>3</v>
      </c>
      <c r="AQ943" s="11">
        <v>3</v>
      </c>
      <c r="AR943" s="11">
        <v>1</v>
      </c>
      <c r="AS943" s="12">
        <f t="shared" si="212"/>
        <v>45078.25</v>
      </c>
      <c r="AT943" s="11" t="s">
        <v>135</v>
      </c>
      <c r="AU943" s="9">
        <v>3.3069999999999999</v>
      </c>
      <c r="AV943" s="14" t="s">
        <v>195</v>
      </c>
      <c r="AW943" s="15" t="s">
        <v>169</v>
      </c>
      <c r="AX943" s="16" t="s">
        <v>2967</v>
      </c>
      <c r="AY943" s="14" t="s">
        <v>102</v>
      </c>
      <c r="AZ943" s="11" t="s">
        <v>171</v>
      </c>
      <c r="BA943" s="17" t="str">
        <f t="shared" si="213"/>
        <v>17001000000313610306</v>
      </c>
      <c r="BB943" s="26">
        <f t="shared" si="216"/>
        <v>20</v>
      </c>
      <c r="BC943" s="19" t="s">
        <v>2968</v>
      </c>
      <c r="BD943" s="20" t="s">
        <v>877</v>
      </c>
      <c r="BF943" s="5"/>
      <c r="BG943" s="27">
        <v>99758950</v>
      </c>
      <c r="BH943" s="27">
        <v>97840606</v>
      </c>
      <c r="BI943" s="27"/>
      <c r="BJ943" t="s">
        <v>877</v>
      </c>
      <c r="BK943" s="11" t="str">
        <f t="shared" si="217"/>
        <v>B-</v>
      </c>
      <c r="BL943" s="11"/>
    </row>
    <row r="944" spans="1:64" x14ac:dyDescent="0.25">
      <c r="A944" s="3" t="s">
        <v>74</v>
      </c>
      <c r="B944" s="4">
        <v>945</v>
      </c>
      <c r="C944" s="3" t="s">
        <v>140</v>
      </c>
      <c r="D944" s="3" t="s">
        <v>7960</v>
      </c>
      <c r="E944" s="3" t="s">
        <v>7283</v>
      </c>
      <c r="F944" s="3"/>
      <c r="G944" s="3"/>
      <c r="H944" s="74"/>
      <c r="I944" s="3"/>
      <c r="J944" s="3" t="s">
        <v>228</v>
      </c>
      <c r="K944" s="3" t="s">
        <v>123</v>
      </c>
      <c r="L944" s="3" t="s">
        <v>77</v>
      </c>
      <c r="M944" s="3" t="s">
        <v>158</v>
      </c>
      <c r="N944" s="5">
        <v>44713</v>
      </c>
      <c r="P944" s="3">
        <f t="shared" ca="1" si="214"/>
        <v>-656</v>
      </c>
      <c r="Q944" s="5">
        <v>44889</v>
      </c>
      <c r="R944" s="3" t="s">
        <v>78</v>
      </c>
      <c r="S944" s="3"/>
      <c r="T944" s="6" t="s">
        <v>131</v>
      </c>
      <c r="U944" s="3" t="str">
        <f t="shared" si="205"/>
        <v>Contractuel</v>
      </c>
      <c r="V944" s="5">
        <v>44835</v>
      </c>
      <c r="W944" s="5">
        <v>44926</v>
      </c>
      <c r="X944" s="5"/>
      <c r="Y944" s="5"/>
      <c r="Z944" s="5">
        <v>44713</v>
      </c>
      <c r="AA944" s="3">
        <f t="shared" si="206"/>
        <v>6</v>
      </c>
      <c r="AB944" s="3">
        <f t="shared" si="207"/>
        <v>2022</v>
      </c>
      <c r="AC944" s="3">
        <f t="shared" si="208"/>
        <v>2026</v>
      </c>
      <c r="AD944" s="7">
        <f t="shared" ca="1" si="209"/>
        <v>2.3777777777777778</v>
      </c>
      <c r="AE944" s="7" t="str">
        <f t="shared" ca="1" si="215"/>
        <v>&lt; 3</v>
      </c>
      <c r="AF944" s="5">
        <v>28202</v>
      </c>
      <c r="AG944" s="8">
        <f t="shared" ca="1" si="210"/>
        <v>47.61643835616438</v>
      </c>
      <c r="AH944" s="7" t="str">
        <f t="shared" ca="1" si="211"/>
        <v>&gt;45&lt; 55</v>
      </c>
      <c r="AI944" s="9">
        <v>12385276</v>
      </c>
      <c r="AJ944" s="10" t="s">
        <v>67</v>
      </c>
      <c r="AK944" s="9" t="s">
        <v>2969</v>
      </c>
      <c r="AL944" s="5">
        <v>43907</v>
      </c>
      <c r="AM944" s="3" t="s">
        <v>93</v>
      </c>
      <c r="AN944" s="3" t="s">
        <v>541</v>
      </c>
      <c r="AO944">
        <v>1</v>
      </c>
      <c r="AQ944" s="11">
        <v>3</v>
      </c>
      <c r="AR944" s="11">
        <v>1</v>
      </c>
      <c r="AS944" s="12">
        <f t="shared" si="212"/>
        <v>45078.25</v>
      </c>
      <c r="AT944" s="11" t="s">
        <v>135</v>
      </c>
      <c r="AU944" s="9">
        <v>3.3069999999999999</v>
      </c>
      <c r="AV944" s="14" t="s">
        <v>195</v>
      </c>
      <c r="AW944" s="15" t="s">
        <v>169</v>
      </c>
      <c r="AX944" s="16" t="s">
        <v>2970</v>
      </c>
      <c r="AY944" s="14" t="s">
        <v>619</v>
      </c>
      <c r="AZ944" s="11" t="s">
        <v>171</v>
      </c>
      <c r="BA944" s="17" t="str">
        <f t="shared" si="213"/>
        <v>17001000000251532731</v>
      </c>
      <c r="BB944" s="26">
        <f t="shared" si="216"/>
        <v>20</v>
      </c>
      <c r="BC944" s="19" t="s">
        <v>2971</v>
      </c>
      <c r="BD944" s="20" t="s">
        <v>2972</v>
      </c>
      <c r="BF944" s="5"/>
      <c r="BG944" s="27">
        <v>93639111</v>
      </c>
      <c r="BH944" s="27">
        <v>29548575</v>
      </c>
      <c r="BI944" s="27"/>
      <c r="BJ944" t="s">
        <v>2972</v>
      </c>
      <c r="BK944" s="11" t="str">
        <f t="shared" si="217"/>
        <v>B-</v>
      </c>
      <c r="BL944" s="11"/>
    </row>
    <row r="945" spans="1:64" x14ac:dyDescent="0.25">
      <c r="A945" s="3" t="s">
        <v>56</v>
      </c>
      <c r="B945" s="4">
        <v>946</v>
      </c>
      <c r="C945" s="3" t="s">
        <v>140</v>
      </c>
      <c r="D945" s="3" t="s">
        <v>7961</v>
      </c>
      <c r="E945" s="3" t="s">
        <v>7332</v>
      </c>
      <c r="F945" s="3"/>
      <c r="G945" s="3"/>
      <c r="H945" s="74"/>
      <c r="I945" s="3" t="s">
        <v>227</v>
      </c>
      <c r="J945" s="3" t="s">
        <v>228</v>
      </c>
      <c r="K945" s="3" t="s">
        <v>123</v>
      </c>
      <c r="L945" s="3" t="s">
        <v>77</v>
      </c>
      <c r="M945" s="3" t="s">
        <v>158</v>
      </c>
      <c r="N945" s="5">
        <v>44713</v>
      </c>
      <c r="P945" s="3">
        <f t="shared" ca="1" si="214"/>
        <v>-47</v>
      </c>
      <c r="Q945" s="5"/>
      <c r="R945" s="3"/>
      <c r="S945" s="3"/>
      <c r="T945" s="6" t="s">
        <v>131</v>
      </c>
      <c r="U945" s="3" t="str">
        <f t="shared" si="205"/>
        <v>Contractuel</v>
      </c>
      <c r="V945" s="5">
        <v>45444</v>
      </c>
      <c r="W945" s="5">
        <v>45535</v>
      </c>
      <c r="X945" s="5"/>
      <c r="Y945" s="5"/>
      <c r="Z945" s="5">
        <v>44713</v>
      </c>
      <c r="AA945" s="3">
        <f t="shared" si="206"/>
        <v>6</v>
      </c>
      <c r="AB945" s="3">
        <f t="shared" si="207"/>
        <v>2022</v>
      </c>
      <c r="AC945" s="3">
        <f t="shared" si="208"/>
        <v>2026</v>
      </c>
      <c r="AD945" s="7">
        <f t="shared" ca="1" si="209"/>
        <v>2.3777777777777778</v>
      </c>
      <c r="AE945" s="7" t="str">
        <f t="shared" ca="1" si="215"/>
        <v>&lt; 3</v>
      </c>
      <c r="AF945" s="5">
        <v>30258</v>
      </c>
      <c r="AG945" s="8">
        <f t="shared" ca="1" si="210"/>
        <v>41.983561643835614</v>
      </c>
      <c r="AH945" s="7" t="str">
        <f t="shared" ca="1" si="211"/>
        <v>&gt;35&lt; 45</v>
      </c>
      <c r="AI945" s="9">
        <v>15321217</v>
      </c>
      <c r="AJ945" s="10" t="s">
        <v>159</v>
      </c>
      <c r="AK945" s="9" t="s">
        <v>2973</v>
      </c>
      <c r="AL945" s="5">
        <v>44503</v>
      </c>
      <c r="AM945" s="3" t="s">
        <v>93</v>
      </c>
      <c r="AN945" s="3" t="s">
        <v>65</v>
      </c>
      <c r="AO945">
        <v>4</v>
      </c>
      <c r="AQ945">
        <v>3</v>
      </c>
      <c r="AR945" s="11">
        <v>3</v>
      </c>
      <c r="AS945" s="12">
        <f t="shared" si="212"/>
        <v>45808.75</v>
      </c>
      <c r="AT945" s="11" t="s">
        <v>135</v>
      </c>
      <c r="AU945" s="9">
        <v>3.3069999999999999</v>
      </c>
      <c r="AV945" s="14" t="s">
        <v>348</v>
      </c>
      <c r="AW945" s="15" t="s">
        <v>349</v>
      </c>
      <c r="AX945" s="16" t="s">
        <v>2974</v>
      </c>
      <c r="AY945" s="14" t="s">
        <v>153</v>
      </c>
      <c r="AZ945" s="11" t="s">
        <v>352</v>
      </c>
      <c r="BA945" s="17" t="str">
        <f t="shared" si="213"/>
        <v>12406000013106322387</v>
      </c>
      <c r="BB945" s="26">
        <f t="shared" si="216"/>
        <v>20</v>
      </c>
      <c r="BC945" s="19" t="s">
        <v>2975</v>
      </c>
      <c r="BD945" s="20" t="s">
        <v>100</v>
      </c>
      <c r="BF945" s="5"/>
      <c r="BG945" s="27">
        <v>25996772</v>
      </c>
      <c r="BH945" s="27">
        <v>98560853</v>
      </c>
      <c r="BI945" s="27"/>
      <c r="BJ945" t="s">
        <v>566</v>
      </c>
      <c r="BK945" s="11" t="str">
        <f t="shared" si="217"/>
        <v>B-</v>
      </c>
      <c r="BL945" s="11" t="s">
        <v>235</v>
      </c>
    </row>
    <row r="946" spans="1:64" x14ac:dyDescent="0.25">
      <c r="A946" s="3" t="s">
        <v>56</v>
      </c>
      <c r="B946" s="4">
        <v>947</v>
      </c>
      <c r="C946" s="3" t="s">
        <v>140</v>
      </c>
      <c r="D946" s="3" t="s">
        <v>7962</v>
      </c>
      <c r="E946" s="3" t="s">
        <v>7320</v>
      </c>
      <c r="F946" s="3"/>
      <c r="G946" s="3"/>
      <c r="H946" s="74"/>
      <c r="I946" s="3" t="s">
        <v>515</v>
      </c>
      <c r="J946" s="3" t="s">
        <v>228</v>
      </c>
      <c r="K946" s="3" t="s">
        <v>123</v>
      </c>
      <c r="L946" s="3" t="s">
        <v>77</v>
      </c>
      <c r="M946" s="3" t="s">
        <v>158</v>
      </c>
      <c r="N946" s="5">
        <v>44713</v>
      </c>
      <c r="P946" s="3">
        <f t="shared" ca="1" si="214"/>
        <v>-47</v>
      </c>
      <c r="Q946" s="5"/>
      <c r="R946" s="3"/>
      <c r="S946" s="3"/>
      <c r="T946" s="6" t="s">
        <v>131</v>
      </c>
      <c r="U946" s="3" t="str">
        <f t="shared" si="205"/>
        <v>Contractuel</v>
      </c>
      <c r="V946" s="5">
        <v>45444</v>
      </c>
      <c r="W946" s="5">
        <v>45535</v>
      </c>
      <c r="X946" s="5"/>
      <c r="Y946" s="5"/>
      <c r="Z946" s="5">
        <v>44713</v>
      </c>
      <c r="AA946" s="3">
        <f t="shared" si="206"/>
        <v>6</v>
      </c>
      <c r="AB946" s="3">
        <f t="shared" si="207"/>
        <v>2022</v>
      </c>
      <c r="AC946" s="3">
        <f t="shared" si="208"/>
        <v>2026</v>
      </c>
      <c r="AD946" s="7">
        <f t="shared" ca="1" si="209"/>
        <v>2.3777777777777778</v>
      </c>
      <c r="AE946" s="7" t="str">
        <f t="shared" ca="1" si="215"/>
        <v>&lt; 3</v>
      </c>
      <c r="AF946" s="5">
        <v>25873</v>
      </c>
      <c r="AG946" s="8">
        <f t="shared" ca="1" si="210"/>
        <v>53.9972602739726</v>
      </c>
      <c r="AH946" s="7" t="str">
        <f t="shared" ca="1" si="211"/>
        <v>&gt;45&lt; 55</v>
      </c>
      <c r="AI946" s="9">
        <v>11385559</v>
      </c>
      <c r="AJ946" s="10" t="s">
        <v>126</v>
      </c>
      <c r="AK946" s="9" t="s">
        <v>2976</v>
      </c>
      <c r="AL946" s="5">
        <v>42587</v>
      </c>
      <c r="AM946" s="3" t="s">
        <v>93</v>
      </c>
      <c r="AN946" s="3" t="s">
        <v>65</v>
      </c>
      <c r="AO946">
        <v>1</v>
      </c>
      <c r="AQ946">
        <v>3</v>
      </c>
      <c r="AR946" s="11">
        <v>3</v>
      </c>
      <c r="AS946" s="12">
        <f t="shared" si="212"/>
        <v>45808.75</v>
      </c>
      <c r="AT946" s="11" t="s">
        <v>135</v>
      </c>
      <c r="AU946" s="9">
        <v>3.3069999999999999</v>
      </c>
      <c r="AV946" s="14" t="s">
        <v>195</v>
      </c>
      <c r="AW946" s="15" t="s">
        <v>169</v>
      </c>
      <c r="AX946" s="16" t="s">
        <v>2977</v>
      </c>
      <c r="AY946" s="14" t="s">
        <v>70</v>
      </c>
      <c r="AZ946" s="11" t="s">
        <v>171</v>
      </c>
      <c r="BA946" s="17" t="str">
        <f t="shared" si="213"/>
        <v>17001000000313610403</v>
      </c>
      <c r="BB946" s="26">
        <f t="shared" si="216"/>
        <v>20</v>
      </c>
      <c r="BC946" s="19" t="s">
        <v>2978</v>
      </c>
      <c r="BD946" s="20" t="s">
        <v>277</v>
      </c>
      <c r="BF946" s="5"/>
      <c r="BG946" s="27">
        <v>55835830</v>
      </c>
      <c r="BH946" s="27">
        <v>53612978</v>
      </c>
      <c r="BI946" s="27"/>
      <c r="BJ946" t="s">
        <v>828</v>
      </c>
      <c r="BK946" s="11" t="str">
        <f t="shared" si="217"/>
        <v>B-</v>
      </c>
      <c r="BL946" s="11" t="s">
        <v>473</v>
      </c>
    </row>
    <row r="947" spans="1:64" x14ac:dyDescent="0.25">
      <c r="A947" s="3" t="s">
        <v>56</v>
      </c>
      <c r="B947" s="4">
        <v>948</v>
      </c>
      <c r="C947" s="3" t="s">
        <v>140</v>
      </c>
      <c r="D947" s="3" t="s">
        <v>7963</v>
      </c>
      <c r="E947" s="3" t="s">
        <v>7924</v>
      </c>
      <c r="F947" s="3"/>
      <c r="G947" s="3"/>
      <c r="H947" s="74"/>
      <c r="I947" s="3" t="s">
        <v>227</v>
      </c>
      <c r="J947" s="3" t="s">
        <v>228</v>
      </c>
      <c r="K947" s="3" t="s">
        <v>123</v>
      </c>
      <c r="L947" s="3" t="s">
        <v>77</v>
      </c>
      <c r="M947" s="3" t="s">
        <v>158</v>
      </c>
      <c r="N947" s="5">
        <v>44713</v>
      </c>
      <c r="P947" s="3">
        <f t="shared" ca="1" si="214"/>
        <v>-47</v>
      </c>
      <c r="Q947" s="5"/>
      <c r="R947" s="3"/>
      <c r="S947" s="3"/>
      <c r="T947" s="6" t="s">
        <v>131</v>
      </c>
      <c r="U947" s="3" t="str">
        <f t="shared" si="205"/>
        <v>Contractuel</v>
      </c>
      <c r="V947" s="5">
        <v>45444</v>
      </c>
      <c r="W947" s="5">
        <v>45535</v>
      </c>
      <c r="X947" s="5"/>
      <c r="Y947" s="5"/>
      <c r="Z947" s="5">
        <v>44713</v>
      </c>
      <c r="AA947" s="3">
        <f t="shared" si="206"/>
        <v>6</v>
      </c>
      <c r="AB947" s="3">
        <f t="shared" si="207"/>
        <v>2022</v>
      </c>
      <c r="AC947" s="3">
        <f t="shared" si="208"/>
        <v>2026</v>
      </c>
      <c r="AD947" s="7">
        <f t="shared" ca="1" si="209"/>
        <v>2.3777777777777778</v>
      </c>
      <c r="AE947" s="7" t="str">
        <f t="shared" ca="1" si="215"/>
        <v>&lt; 3</v>
      </c>
      <c r="AF947" s="5">
        <v>29190</v>
      </c>
      <c r="AG947" s="8">
        <f t="shared" ca="1" si="210"/>
        <v>44.909589041095892</v>
      </c>
      <c r="AH947" s="7" t="str">
        <f t="shared" ca="1" si="211"/>
        <v>&gt;35&lt; 45</v>
      </c>
      <c r="AI947" s="9">
        <v>12154452</v>
      </c>
      <c r="AJ947" s="10" t="s">
        <v>79</v>
      </c>
      <c r="AK947" s="9" t="s">
        <v>2979</v>
      </c>
      <c r="AL947" s="5">
        <v>35844</v>
      </c>
      <c r="AM947" s="3" t="s">
        <v>93</v>
      </c>
      <c r="AN947" s="3" t="s">
        <v>65</v>
      </c>
      <c r="AO947">
        <v>2</v>
      </c>
      <c r="AQ947">
        <v>3</v>
      </c>
      <c r="AR947" s="11">
        <v>3</v>
      </c>
      <c r="AS947" s="12">
        <f t="shared" si="212"/>
        <v>45808.75</v>
      </c>
      <c r="AT947" s="11" t="s">
        <v>135</v>
      </c>
      <c r="AU947" s="9">
        <v>3.3069999999999999</v>
      </c>
      <c r="AV947" s="14" t="s">
        <v>195</v>
      </c>
      <c r="AW947" s="15" t="s">
        <v>169</v>
      </c>
      <c r="AX947" s="16" t="s">
        <v>2980</v>
      </c>
      <c r="AY947" s="14" t="s">
        <v>261</v>
      </c>
      <c r="AZ947" s="11" t="s">
        <v>171</v>
      </c>
      <c r="BA947" s="17" t="str">
        <f t="shared" si="213"/>
        <v>17001000000254523920</v>
      </c>
      <c r="BB947" s="26">
        <f t="shared" si="216"/>
        <v>20</v>
      </c>
      <c r="BC947" s="19" t="s">
        <v>2981</v>
      </c>
      <c r="BD947" s="20" t="s">
        <v>100</v>
      </c>
      <c r="BF947" s="5"/>
      <c r="BG947" s="27">
        <v>21236515</v>
      </c>
      <c r="BH947" s="27">
        <v>97632276</v>
      </c>
      <c r="BI947" s="27"/>
      <c r="BJ947" t="s">
        <v>566</v>
      </c>
      <c r="BK947" s="11" t="str">
        <f t="shared" si="217"/>
        <v>B-</v>
      </c>
      <c r="BL947" s="11" t="s">
        <v>473</v>
      </c>
    </row>
    <row r="948" spans="1:64" x14ac:dyDescent="0.25">
      <c r="A948" s="3" t="s">
        <v>74</v>
      </c>
      <c r="B948" s="4">
        <v>949</v>
      </c>
      <c r="C948" s="3" t="s">
        <v>87</v>
      </c>
      <c r="D948" s="3" t="s">
        <v>7964</v>
      </c>
      <c r="E948" s="3" t="s">
        <v>7672</v>
      </c>
      <c r="F948" s="3"/>
      <c r="G948" s="3"/>
      <c r="H948" s="74"/>
      <c r="I948" s="3" t="s">
        <v>515</v>
      </c>
      <c r="J948" s="3" t="s">
        <v>228</v>
      </c>
      <c r="K948" s="3" t="s">
        <v>76</v>
      </c>
      <c r="L948" s="3" t="s">
        <v>77</v>
      </c>
      <c r="M948" s="3" t="s">
        <v>426</v>
      </c>
      <c r="N948" s="5">
        <v>44713</v>
      </c>
      <c r="P948" s="3">
        <f t="shared" ca="1" si="214"/>
        <v>-597</v>
      </c>
      <c r="Q948" s="5">
        <v>44989</v>
      </c>
      <c r="R948" s="3" t="s">
        <v>2982</v>
      </c>
      <c r="S948" s="3"/>
      <c r="T948" s="6" t="s">
        <v>131</v>
      </c>
      <c r="U948" s="3" t="str">
        <f t="shared" si="205"/>
        <v>Contractuel</v>
      </c>
      <c r="V948" s="5">
        <v>44927</v>
      </c>
      <c r="W948" s="5">
        <v>44985</v>
      </c>
      <c r="X948" s="5"/>
      <c r="Y948" s="5"/>
      <c r="Z948" s="5">
        <v>44713</v>
      </c>
      <c r="AA948" s="3">
        <f t="shared" si="206"/>
        <v>6</v>
      </c>
      <c r="AB948" s="3">
        <f t="shared" si="207"/>
        <v>2022</v>
      </c>
      <c r="AC948" s="3">
        <f t="shared" si="208"/>
        <v>2026</v>
      </c>
      <c r="AD948" s="7">
        <f t="shared" ca="1" si="209"/>
        <v>2.3777777777777778</v>
      </c>
      <c r="AE948" s="7" t="str">
        <f t="shared" ca="1" si="215"/>
        <v>&lt; 3</v>
      </c>
      <c r="AF948" s="5">
        <v>35931</v>
      </c>
      <c r="AG948" s="8">
        <f t="shared" ca="1" si="210"/>
        <v>26.44109589041096</v>
      </c>
      <c r="AH948" s="7" t="str">
        <f t="shared" ca="1" si="211"/>
        <v>&gt;25&lt; 35</v>
      </c>
      <c r="AI948" s="9">
        <v>17405946</v>
      </c>
      <c r="AJ948" s="10" t="s">
        <v>141</v>
      </c>
      <c r="AK948" s="9">
        <v>11659003</v>
      </c>
      <c r="AL948" s="5">
        <v>42522</v>
      </c>
      <c r="AM948" s="3" t="s">
        <v>93</v>
      </c>
      <c r="AN948" s="3" t="s">
        <v>94</v>
      </c>
      <c r="AQ948" s="11">
        <v>3</v>
      </c>
      <c r="AR948" s="11">
        <v>1</v>
      </c>
      <c r="AS948" s="12">
        <f t="shared" si="212"/>
        <v>45078.25</v>
      </c>
      <c r="AT948" s="11" t="s">
        <v>135</v>
      </c>
      <c r="AU948" s="9">
        <v>3.3069999999999999</v>
      </c>
      <c r="AV948" s="14" t="s">
        <v>126</v>
      </c>
      <c r="AW948" s="15" t="s">
        <v>275</v>
      </c>
      <c r="AX948" s="16" t="s">
        <v>2983</v>
      </c>
      <c r="AY948" s="14" t="s">
        <v>436</v>
      </c>
      <c r="AZ948" s="11" t="s">
        <v>145</v>
      </c>
      <c r="BA948" s="17" t="str">
        <f t="shared" si="213"/>
        <v>07080013812161635867</v>
      </c>
      <c r="BB948" s="26">
        <f t="shared" si="216"/>
        <v>20</v>
      </c>
      <c r="BC948" s="19" t="s">
        <v>2984</v>
      </c>
      <c r="BD948" s="20" t="s">
        <v>100</v>
      </c>
      <c r="BF948" s="5"/>
      <c r="BG948" s="27">
        <v>50552117</v>
      </c>
      <c r="BH948" s="27">
        <v>98922977</v>
      </c>
      <c r="BI948" s="27"/>
      <c r="BJ948" t="s">
        <v>277</v>
      </c>
      <c r="BK948" s="11" t="str">
        <f t="shared" si="217"/>
        <v>B-</v>
      </c>
      <c r="BL948" s="11"/>
    </row>
    <row r="949" spans="1:64" x14ac:dyDescent="0.25">
      <c r="A949" s="3" t="s">
        <v>74</v>
      </c>
      <c r="B949" s="4">
        <v>950</v>
      </c>
      <c r="C949" s="3" t="s">
        <v>140</v>
      </c>
      <c r="D949" s="3" t="s">
        <v>7965</v>
      </c>
      <c r="E949" s="3" t="s">
        <v>7390</v>
      </c>
      <c r="F949" s="3"/>
      <c r="G949" s="3"/>
      <c r="H949" s="74"/>
      <c r="I949" s="3" t="s">
        <v>515</v>
      </c>
      <c r="J949" s="3" t="s">
        <v>228</v>
      </c>
      <c r="K949" s="3" t="s">
        <v>123</v>
      </c>
      <c r="L949" s="3" t="s">
        <v>77</v>
      </c>
      <c r="M949" s="3" t="s">
        <v>158</v>
      </c>
      <c r="N949" s="5">
        <v>44713</v>
      </c>
      <c r="P949" s="3">
        <f t="shared" ca="1" si="214"/>
        <v>-47</v>
      </c>
      <c r="Q949" s="5">
        <v>45461</v>
      </c>
      <c r="R949" s="3" t="s">
        <v>124</v>
      </c>
      <c r="S949" s="3"/>
      <c r="T949" s="6" t="s">
        <v>131</v>
      </c>
      <c r="U949" s="3" t="str">
        <f t="shared" si="205"/>
        <v>Contractuel</v>
      </c>
      <c r="V949" s="5">
        <v>45444</v>
      </c>
      <c r="W949" s="5">
        <v>45535</v>
      </c>
      <c r="X949" s="5"/>
      <c r="Y949" s="5"/>
      <c r="Z949" s="5">
        <v>44713</v>
      </c>
      <c r="AA949" s="3">
        <f t="shared" si="206"/>
        <v>6</v>
      </c>
      <c r="AB949" s="3">
        <f t="shared" si="207"/>
        <v>2022</v>
      </c>
      <c r="AC949" s="3">
        <f t="shared" si="208"/>
        <v>2026</v>
      </c>
      <c r="AD949" s="7">
        <f t="shared" ca="1" si="209"/>
        <v>2.3777777777777778</v>
      </c>
      <c r="AE949" s="7" t="str">
        <f t="shared" ca="1" si="215"/>
        <v>&lt; 3</v>
      </c>
      <c r="AF949" s="5">
        <v>29070</v>
      </c>
      <c r="AG949" s="8">
        <f t="shared" ca="1" si="210"/>
        <v>45.238356164383561</v>
      </c>
      <c r="AH949" s="7" t="str">
        <f t="shared" ca="1" si="211"/>
        <v>&gt;45&lt; 55</v>
      </c>
      <c r="AI949" s="9">
        <v>12250616</v>
      </c>
      <c r="AJ949" s="10" t="s">
        <v>70</v>
      </c>
      <c r="AK949" s="9" t="s">
        <v>2985</v>
      </c>
      <c r="AL949" s="5">
        <v>43112</v>
      </c>
      <c r="AM949" s="3" t="s">
        <v>93</v>
      </c>
      <c r="AN949" s="3" t="s">
        <v>65</v>
      </c>
      <c r="AO949">
        <v>2</v>
      </c>
      <c r="AQ949">
        <v>3</v>
      </c>
      <c r="AR949" s="11">
        <v>3</v>
      </c>
      <c r="AS949" s="12">
        <f t="shared" si="212"/>
        <v>45808.75</v>
      </c>
      <c r="AT949" s="11" t="s">
        <v>135</v>
      </c>
      <c r="AU949" s="9">
        <v>3.3069999999999999</v>
      </c>
      <c r="AV949" s="14" t="s">
        <v>195</v>
      </c>
      <c r="AW949" s="15" t="s">
        <v>169</v>
      </c>
      <c r="AX949" s="16" t="s">
        <v>2986</v>
      </c>
      <c r="AY949" s="14" t="s">
        <v>102</v>
      </c>
      <c r="AZ949" s="11" t="s">
        <v>171</v>
      </c>
      <c r="BA949" s="17" t="str">
        <f t="shared" si="213"/>
        <v>17001000000313639406</v>
      </c>
      <c r="BB949" s="26">
        <f t="shared" si="216"/>
        <v>20</v>
      </c>
      <c r="BC949" s="19" t="s">
        <v>2987</v>
      </c>
      <c r="BD949" s="20" t="s">
        <v>277</v>
      </c>
      <c r="BF949" s="5">
        <v>45230</v>
      </c>
      <c r="BG949" s="27">
        <v>50347229</v>
      </c>
      <c r="BH949" s="27">
        <v>23517878</v>
      </c>
      <c r="BI949" s="27"/>
      <c r="BJ949" t="s">
        <v>244</v>
      </c>
      <c r="BK949" s="11" t="str">
        <f t="shared" si="217"/>
        <v>B-</v>
      </c>
      <c r="BL949" s="11" t="s">
        <v>473</v>
      </c>
    </row>
    <row r="950" spans="1:64" x14ac:dyDescent="0.25">
      <c r="A950" s="3" t="s">
        <v>56</v>
      </c>
      <c r="B950" s="4">
        <v>951</v>
      </c>
      <c r="C950" s="3" t="s">
        <v>140</v>
      </c>
      <c r="D950" s="3" t="s">
        <v>7966</v>
      </c>
      <c r="E950" s="3" t="s">
        <v>7214</v>
      </c>
      <c r="F950" s="3"/>
      <c r="G950" s="3"/>
      <c r="H950" s="74"/>
      <c r="I950" s="3" t="s">
        <v>227</v>
      </c>
      <c r="J950" s="3" t="s">
        <v>228</v>
      </c>
      <c r="K950" s="3" t="s">
        <v>123</v>
      </c>
      <c r="L950" s="3" t="s">
        <v>77</v>
      </c>
      <c r="M950" s="3" t="s">
        <v>158</v>
      </c>
      <c r="N950" s="5">
        <v>44713</v>
      </c>
      <c r="P950" s="3">
        <f t="shared" ca="1" si="214"/>
        <v>-47</v>
      </c>
      <c r="Q950" s="5"/>
      <c r="R950" s="3"/>
      <c r="S950" s="3"/>
      <c r="T950" s="6" t="s">
        <v>131</v>
      </c>
      <c r="U950" s="3" t="str">
        <f t="shared" si="205"/>
        <v>Contractuel</v>
      </c>
      <c r="V950" s="5">
        <v>45444</v>
      </c>
      <c r="W950" s="5">
        <v>45535</v>
      </c>
      <c r="X950" s="5"/>
      <c r="Y950" s="5"/>
      <c r="Z950" s="5">
        <v>44713</v>
      </c>
      <c r="AA950" s="3">
        <f t="shared" si="206"/>
        <v>6</v>
      </c>
      <c r="AB950" s="3">
        <f t="shared" si="207"/>
        <v>2022</v>
      </c>
      <c r="AC950" s="3">
        <f t="shared" si="208"/>
        <v>2026</v>
      </c>
      <c r="AD950" s="7">
        <f t="shared" ca="1" si="209"/>
        <v>2.3777777777777778</v>
      </c>
      <c r="AE950" s="7" t="str">
        <f t="shared" ca="1" si="215"/>
        <v>&lt; 3</v>
      </c>
      <c r="AF950" s="5">
        <v>26473</v>
      </c>
      <c r="AG950" s="8">
        <f t="shared" ca="1" si="210"/>
        <v>52.353424657534248</v>
      </c>
      <c r="AH950" s="7" t="str">
        <f t="shared" ca="1" si="211"/>
        <v>&gt;45&lt; 55</v>
      </c>
      <c r="AI950" s="9">
        <v>11385623</v>
      </c>
      <c r="AJ950" s="10" t="s">
        <v>141</v>
      </c>
      <c r="AK950" s="9" t="s">
        <v>2988</v>
      </c>
      <c r="AL950" s="5">
        <v>43067</v>
      </c>
      <c r="AM950" s="3" t="s">
        <v>93</v>
      </c>
      <c r="AN950" s="3" t="s">
        <v>65</v>
      </c>
      <c r="AQ950">
        <v>3</v>
      </c>
      <c r="AR950" s="11">
        <v>3</v>
      </c>
      <c r="AS950" s="12">
        <f t="shared" si="212"/>
        <v>45808.75</v>
      </c>
      <c r="AT950" s="11" t="s">
        <v>135</v>
      </c>
      <c r="AU950" s="9">
        <v>3.3069999999999999</v>
      </c>
      <c r="AV950" s="14" t="s">
        <v>195</v>
      </c>
      <c r="AW950" s="15" t="s">
        <v>169</v>
      </c>
      <c r="AX950" s="16" t="s">
        <v>2989</v>
      </c>
      <c r="AY950" s="14" t="s">
        <v>141</v>
      </c>
      <c r="AZ950" s="11" t="s">
        <v>171</v>
      </c>
      <c r="BA950" s="17" t="str">
        <f t="shared" si="213"/>
        <v>17001000000313610209</v>
      </c>
      <c r="BB950" s="26">
        <f t="shared" si="216"/>
        <v>20</v>
      </c>
      <c r="BC950" s="19" t="s">
        <v>2990</v>
      </c>
      <c r="BD950" s="20" t="s">
        <v>100</v>
      </c>
      <c r="BF950" s="5"/>
      <c r="BG950" s="27">
        <v>50956365</v>
      </c>
      <c r="BH950" s="27">
        <v>21272057</v>
      </c>
      <c r="BI950" s="27"/>
      <c r="BJ950" t="s">
        <v>755</v>
      </c>
      <c r="BK950" s="11" t="str">
        <f t="shared" si="217"/>
        <v>B-</v>
      </c>
      <c r="BL950" s="11" t="s">
        <v>473</v>
      </c>
    </row>
    <row r="951" spans="1:64" x14ac:dyDescent="0.25">
      <c r="A951" s="3" t="s">
        <v>56</v>
      </c>
      <c r="B951" s="4">
        <v>952</v>
      </c>
      <c r="C951" s="3" t="s">
        <v>140</v>
      </c>
      <c r="D951" s="3" t="s">
        <v>7282</v>
      </c>
      <c r="E951" s="3" t="s">
        <v>7919</v>
      </c>
      <c r="F951" s="3"/>
      <c r="G951" s="3"/>
      <c r="H951" s="74"/>
      <c r="I951" s="3" t="s">
        <v>227</v>
      </c>
      <c r="J951" s="3" t="s">
        <v>228</v>
      </c>
      <c r="K951" s="3" t="s">
        <v>123</v>
      </c>
      <c r="L951" s="3" t="s">
        <v>77</v>
      </c>
      <c r="M951" s="3" t="s">
        <v>158</v>
      </c>
      <c r="N951" s="5">
        <v>44713</v>
      </c>
      <c r="P951" s="3">
        <f t="shared" ca="1" si="214"/>
        <v>-47</v>
      </c>
      <c r="Q951" s="5"/>
      <c r="R951" s="3"/>
      <c r="S951" s="3"/>
      <c r="T951" s="6" t="s">
        <v>131</v>
      </c>
      <c r="U951" s="3" t="str">
        <f t="shared" si="205"/>
        <v>Contractuel</v>
      </c>
      <c r="V951" s="5">
        <v>45444</v>
      </c>
      <c r="W951" s="5">
        <v>45535</v>
      </c>
      <c r="X951" s="5"/>
      <c r="Y951" s="5"/>
      <c r="Z951" s="5">
        <v>44713</v>
      </c>
      <c r="AA951" s="3">
        <f t="shared" si="206"/>
        <v>6</v>
      </c>
      <c r="AB951" s="3">
        <f t="shared" si="207"/>
        <v>2022</v>
      </c>
      <c r="AC951" s="3">
        <f t="shared" si="208"/>
        <v>2026</v>
      </c>
      <c r="AD951" s="7">
        <f t="shared" ca="1" si="209"/>
        <v>2.3777777777777778</v>
      </c>
      <c r="AE951" s="7" t="str">
        <f t="shared" ca="1" si="215"/>
        <v>&lt; 3</v>
      </c>
      <c r="AF951" s="5">
        <v>28376</v>
      </c>
      <c r="AG951" s="8">
        <f t="shared" ca="1" si="210"/>
        <v>47.139726027397259</v>
      </c>
      <c r="AH951" s="7" t="str">
        <f t="shared" ca="1" si="211"/>
        <v>&gt;45&lt; 55</v>
      </c>
      <c r="AI951" s="9">
        <v>12253770</v>
      </c>
      <c r="AJ951" s="10" t="s">
        <v>141</v>
      </c>
      <c r="AK951" s="9" t="s">
        <v>2991</v>
      </c>
      <c r="AL951" s="5">
        <v>35014</v>
      </c>
      <c r="AM951" s="3" t="s">
        <v>93</v>
      </c>
      <c r="AN951" s="3" t="s">
        <v>65</v>
      </c>
      <c r="AO951">
        <v>3</v>
      </c>
      <c r="AQ951">
        <v>3</v>
      </c>
      <c r="AR951" s="11">
        <v>3</v>
      </c>
      <c r="AS951" s="12">
        <f t="shared" si="212"/>
        <v>45808.75</v>
      </c>
      <c r="AT951" s="11" t="s">
        <v>135</v>
      </c>
      <c r="AU951" s="9">
        <v>3.3069999999999999</v>
      </c>
      <c r="AV951" s="14" t="s">
        <v>67</v>
      </c>
      <c r="AW951" s="15" t="s">
        <v>368</v>
      </c>
      <c r="AX951" s="16" t="s">
        <v>2992</v>
      </c>
      <c r="AY951" s="14" t="s">
        <v>531</v>
      </c>
      <c r="AZ951" s="11" t="s">
        <v>71</v>
      </c>
      <c r="BA951" s="17" t="str">
        <f t="shared" si="213"/>
        <v>08000000604099195493</v>
      </c>
      <c r="BB951" s="26">
        <f t="shared" si="216"/>
        <v>20</v>
      </c>
      <c r="BC951" s="19" t="s">
        <v>2993</v>
      </c>
      <c r="BD951" s="20" t="s">
        <v>566</v>
      </c>
      <c r="BF951" s="5">
        <v>45212</v>
      </c>
      <c r="BG951" s="27">
        <v>53098775</v>
      </c>
      <c r="BH951" s="27">
        <v>55152294</v>
      </c>
      <c r="BI951" s="27"/>
      <c r="BJ951" t="s">
        <v>199</v>
      </c>
      <c r="BK951" s="11" t="str">
        <f t="shared" si="217"/>
        <v>B-</v>
      </c>
      <c r="BL951" s="11" t="s">
        <v>245</v>
      </c>
    </row>
    <row r="952" spans="1:64" x14ac:dyDescent="0.25">
      <c r="A952" s="3" t="s">
        <v>74</v>
      </c>
      <c r="B952" s="4">
        <v>953</v>
      </c>
      <c r="C952" s="3" t="s">
        <v>57</v>
      </c>
      <c r="D952" s="3" t="s">
        <v>7790</v>
      </c>
      <c r="E952" s="3" t="s">
        <v>7502</v>
      </c>
      <c r="F952" s="3"/>
      <c r="G952" s="3"/>
      <c r="H952" s="74"/>
      <c r="I952" s="3"/>
      <c r="J952" s="3" t="s">
        <v>228</v>
      </c>
      <c r="K952" s="3" t="s">
        <v>123</v>
      </c>
      <c r="L952" s="3" t="s">
        <v>77</v>
      </c>
      <c r="M952" s="3" t="s">
        <v>132</v>
      </c>
      <c r="N952" s="5">
        <v>44713</v>
      </c>
      <c r="P952" s="3">
        <f t="shared" ca="1" si="214"/>
        <v>-809</v>
      </c>
      <c r="Q952" s="5">
        <v>44747</v>
      </c>
      <c r="R952" s="3" t="s">
        <v>133</v>
      </c>
      <c r="S952" s="3"/>
      <c r="T952" s="6" t="s">
        <v>131</v>
      </c>
      <c r="U952" s="3" t="str">
        <f t="shared" si="205"/>
        <v>Contractuel</v>
      </c>
      <c r="V952" s="5">
        <v>44743</v>
      </c>
      <c r="W952" s="5">
        <v>44773</v>
      </c>
      <c r="X952" s="5"/>
      <c r="Y952" s="5"/>
      <c r="Z952" s="5">
        <v>44713</v>
      </c>
      <c r="AA952" s="3">
        <f t="shared" si="206"/>
        <v>6</v>
      </c>
      <c r="AB952" s="3">
        <f t="shared" si="207"/>
        <v>2022</v>
      </c>
      <c r="AC952" s="3">
        <f t="shared" si="208"/>
        <v>2026</v>
      </c>
      <c r="AD952" s="7">
        <f t="shared" ca="1" si="209"/>
        <v>2.3777777777777778</v>
      </c>
      <c r="AE952" s="7" t="str">
        <f t="shared" ca="1" si="215"/>
        <v>&lt; 3</v>
      </c>
      <c r="AF952" s="5">
        <v>34342</v>
      </c>
      <c r="AG952" s="8">
        <f t="shared" ca="1" si="210"/>
        <v>30.794520547945204</v>
      </c>
      <c r="AH952" s="7" t="str">
        <f t="shared" ca="1" si="211"/>
        <v>&gt;25&lt; 35</v>
      </c>
      <c r="AI952" s="9"/>
      <c r="AJ952" s="10"/>
      <c r="AK952" s="9" t="s">
        <v>2994</v>
      </c>
      <c r="AL952" s="5">
        <v>43053</v>
      </c>
      <c r="AM952" s="3" t="s">
        <v>64</v>
      </c>
      <c r="AN952" s="3" t="s">
        <v>94</v>
      </c>
      <c r="AQ952" s="11">
        <v>3</v>
      </c>
      <c r="AR952" s="11">
        <v>1</v>
      </c>
      <c r="AS952" s="12">
        <f t="shared" si="212"/>
        <v>45078.25</v>
      </c>
      <c r="AT952" s="11" t="s">
        <v>135</v>
      </c>
      <c r="AU952" s="9">
        <v>3.3069999999999999</v>
      </c>
      <c r="AV952" s="14" t="s">
        <v>195</v>
      </c>
      <c r="AW952" s="15" t="s">
        <v>169</v>
      </c>
      <c r="AX952" s="16" t="s">
        <v>2995</v>
      </c>
      <c r="AY952" s="14" t="s">
        <v>141</v>
      </c>
      <c r="AZ952" s="11" t="s">
        <v>171</v>
      </c>
      <c r="BA952" s="17" t="str">
        <f t="shared" si="213"/>
        <v>17001000000314929409</v>
      </c>
      <c r="BB952" s="26">
        <f t="shared" si="216"/>
        <v>20</v>
      </c>
      <c r="BC952" s="19" t="s">
        <v>2996</v>
      </c>
      <c r="BD952" s="20" t="s">
        <v>100</v>
      </c>
      <c r="BF952" s="5"/>
      <c r="BG952" s="27">
        <v>52123760</v>
      </c>
      <c r="BH952" s="27">
        <v>23559270</v>
      </c>
      <c r="BI952" s="27"/>
      <c r="BJ952" t="s">
        <v>566</v>
      </c>
      <c r="BK952" s="11" t="str">
        <f t="shared" si="217"/>
        <v>B-</v>
      </c>
      <c r="BL952" s="11"/>
    </row>
    <row r="953" spans="1:64" x14ac:dyDescent="0.25">
      <c r="A953" s="3" t="s">
        <v>56</v>
      </c>
      <c r="B953" s="4">
        <v>954</v>
      </c>
      <c r="C953" s="3" t="s">
        <v>140</v>
      </c>
      <c r="D953" s="3" t="s">
        <v>7637</v>
      </c>
      <c r="E953" s="3" t="s">
        <v>7967</v>
      </c>
      <c r="F953" s="3"/>
      <c r="G953" s="3"/>
      <c r="H953" s="74"/>
      <c r="I953" s="3" t="s">
        <v>515</v>
      </c>
      <c r="J953" s="3" t="s">
        <v>228</v>
      </c>
      <c r="K953" s="3" t="s">
        <v>123</v>
      </c>
      <c r="L953" s="3" t="s">
        <v>77</v>
      </c>
      <c r="M953" s="3" t="s">
        <v>158</v>
      </c>
      <c r="N953" s="5">
        <v>44713</v>
      </c>
      <c r="P953" s="3">
        <f t="shared" ca="1" si="214"/>
        <v>-47</v>
      </c>
      <c r="Q953" s="5"/>
      <c r="R953" s="3"/>
      <c r="S953" s="3"/>
      <c r="T953" s="6" t="s">
        <v>131</v>
      </c>
      <c r="U953" s="3" t="str">
        <f t="shared" si="205"/>
        <v>Contractuel</v>
      </c>
      <c r="V953" s="5">
        <v>45444</v>
      </c>
      <c r="W953" s="5">
        <v>45535</v>
      </c>
      <c r="X953" s="5"/>
      <c r="Y953" s="5"/>
      <c r="Z953" s="5">
        <v>44713</v>
      </c>
      <c r="AA953" s="3">
        <f t="shared" si="206"/>
        <v>6</v>
      </c>
      <c r="AB953" s="3">
        <f t="shared" si="207"/>
        <v>2022</v>
      </c>
      <c r="AC953" s="3">
        <f t="shared" si="208"/>
        <v>2026</v>
      </c>
      <c r="AD953" s="7">
        <f t="shared" ca="1" si="209"/>
        <v>2.3777777777777778</v>
      </c>
      <c r="AE953" s="7" t="str">
        <f t="shared" ca="1" si="215"/>
        <v>&lt; 3</v>
      </c>
      <c r="AF953" s="5">
        <v>30805</v>
      </c>
      <c r="AG953" s="8">
        <f t="shared" ca="1" si="210"/>
        <v>40.484931506849314</v>
      </c>
      <c r="AH953" s="7" t="str">
        <f t="shared" ca="1" si="211"/>
        <v>&gt;35&lt; 45</v>
      </c>
      <c r="AI953" s="9">
        <v>16066692</v>
      </c>
      <c r="AJ953" s="10" t="s">
        <v>102</v>
      </c>
      <c r="AK953" s="9" t="s">
        <v>2997</v>
      </c>
      <c r="AL953" s="5">
        <v>38280</v>
      </c>
      <c r="AM953" s="3" t="s">
        <v>93</v>
      </c>
      <c r="AN953" s="3" t="s">
        <v>65</v>
      </c>
      <c r="AQ953">
        <v>3</v>
      </c>
      <c r="AR953" s="11">
        <v>3</v>
      </c>
      <c r="AS953" s="12">
        <f t="shared" si="212"/>
        <v>45808.75</v>
      </c>
      <c r="AT953" s="11" t="s">
        <v>135</v>
      </c>
      <c r="AU953" s="9">
        <v>3.3069999999999999</v>
      </c>
      <c r="AV953" s="14" t="s">
        <v>195</v>
      </c>
      <c r="AW953" s="15" t="s">
        <v>169</v>
      </c>
      <c r="AX953" s="16" t="s">
        <v>2998</v>
      </c>
      <c r="AY953" s="14" t="s">
        <v>1198</v>
      </c>
      <c r="AZ953" s="11" t="s">
        <v>171</v>
      </c>
      <c r="BA953" s="17" t="str">
        <f t="shared" si="213"/>
        <v>17001000000313537847</v>
      </c>
      <c r="BB953" s="26">
        <f t="shared" si="216"/>
        <v>20</v>
      </c>
      <c r="BC953" s="19" t="s">
        <v>2999</v>
      </c>
      <c r="BD953" s="20" t="s">
        <v>277</v>
      </c>
      <c r="BF953" s="5">
        <v>44927</v>
      </c>
      <c r="BG953" s="27">
        <v>29599745</v>
      </c>
      <c r="BH953" s="27">
        <v>98328824</v>
      </c>
      <c r="BI953" s="27"/>
      <c r="BJ953" t="s">
        <v>391</v>
      </c>
      <c r="BK953" s="11" t="str">
        <f t="shared" si="217"/>
        <v>B-</v>
      </c>
      <c r="BL953" s="11" t="s">
        <v>473</v>
      </c>
    </row>
    <row r="954" spans="1:64" x14ac:dyDescent="0.25">
      <c r="A954" s="3" t="s">
        <v>56</v>
      </c>
      <c r="B954" s="4">
        <v>955</v>
      </c>
      <c r="C954" s="3" t="s">
        <v>140</v>
      </c>
      <c r="D954" s="3" t="s">
        <v>7210</v>
      </c>
      <c r="E954" s="3" t="s">
        <v>7279</v>
      </c>
      <c r="F954" s="3"/>
      <c r="G954" s="3"/>
      <c r="H954" s="74"/>
      <c r="I954" s="3" t="s">
        <v>515</v>
      </c>
      <c r="J954" s="3" t="s">
        <v>228</v>
      </c>
      <c r="K954" s="3" t="s">
        <v>123</v>
      </c>
      <c r="L954" s="3" t="s">
        <v>77</v>
      </c>
      <c r="M954" s="3" t="s">
        <v>158</v>
      </c>
      <c r="N954" s="5">
        <v>44713</v>
      </c>
      <c r="P954" s="3">
        <f t="shared" ca="1" si="214"/>
        <v>-47</v>
      </c>
      <c r="Q954" s="5"/>
      <c r="R954" s="3"/>
      <c r="S954" s="3"/>
      <c r="T954" s="6" t="s">
        <v>131</v>
      </c>
      <c r="U954" s="3" t="str">
        <f t="shared" si="205"/>
        <v>Contractuel</v>
      </c>
      <c r="V954" s="5">
        <v>45444</v>
      </c>
      <c r="W954" s="5">
        <v>45535</v>
      </c>
      <c r="X954" s="5"/>
      <c r="Y954" s="5"/>
      <c r="Z954" s="5">
        <v>44713</v>
      </c>
      <c r="AA954" s="3">
        <f t="shared" si="206"/>
        <v>6</v>
      </c>
      <c r="AB954" s="3">
        <f t="shared" si="207"/>
        <v>2022</v>
      </c>
      <c r="AC954" s="3">
        <f t="shared" si="208"/>
        <v>2026</v>
      </c>
      <c r="AD954" s="7">
        <f t="shared" ca="1" si="209"/>
        <v>2.3777777777777778</v>
      </c>
      <c r="AE954" s="7" t="str">
        <f t="shared" ca="1" si="215"/>
        <v>&lt; 3</v>
      </c>
      <c r="AF954" s="5">
        <v>33611</v>
      </c>
      <c r="AG954" s="8">
        <f t="shared" ca="1" si="210"/>
        <v>32.797260273972604</v>
      </c>
      <c r="AH954" s="7" t="str">
        <f t="shared" ca="1" si="211"/>
        <v>&gt;25&lt; 35</v>
      </c>
      <c r="AI954" s="9">
        <v>16456401</v>
      </c>
      <c r="AJ954" s="10" t="s">
        <v>62</v>
      </c>
      <c r="AK954" s="9" t="s">
        <v>3000</v>
      </c>
      <c r="AL954" s="5">
        <v>43836</v>
      </c>
      <c r="AM954" s="3" t="s">
        <v>93</v>
      </c>
      <c r="AN954" s="3" t="s">
        <v>541</v>
      </c>
      <c r="AO954">
        <v>2</v>
      </c>
      <c r="AQ954">
        <v>3</v>
      </c>
      <c r="AR954" s="11">
        <v>3</v>
      </c>
      <c r="AS954" s="12">
        <f t="shared" si="212"/>
        <v>45808.75</v>
      </c>
      <c r="AT954" s="11" t="s">
        <v>135</v>
      </c>
      <c r="AU954" s="9">
        <v>3.3069999999999999</v>
      </c>
      <c r="AV954" s="14" t="s">
        <v>195</v>
      </c>
      <c r="AW954" s="15" t="s">
        <v>169</v>
      </c>
      <c r="AX954" s="16" t="s">
        <v>3001</v>
      </c>
      <c r="AY954" s="14" t="s">
        <v>661</v>
      </c>
      <c r="AZ954" s="11" t="s">
        <v>171</v>
      </c>
      <c r="BA954" s="17" t="str">
        <f t="shared" si="213"/>
        <v>17001000000321691764</v>
      </c>
      <c r="BB954" s="26">
        <f t="shared" si="216"/>
        <v>20</v>
      </c>
      <c r="BC954" s="19" t="s">
        <v>2109</v>
      </c>
      <c r="BD954" s="20" t="s">
        <v>277</v>
      </c>
      <c r="BF954" s="5"/>
      <c r="BG954" s="27">
        <v>22842730</v>
      </c>
      <c r="BH954" s="27">
        <v>22439927</v>
      </c>
      <c r="BI954" s="27"/>
      <c r="BJ954" t="s">
        <v>2409</v>
      </c>
      <c r="BK954" s="11" t="str">
        <f t="shared" si="217"/>
        <v>B-</v>
      </c>
      <c r="BL954" s="11" t="s">
        <v>473</v>
      </c>
    </row>
    <row r="955" spans="1:64" x14ac:dyDescent="0.25">
      <c r="A955" s="3" t="s">
        <v>74</v>
      </c>
      <c r="B955" s="4">
        <v>956</v>
      </c>
      <c r="C955" s="3" t="s">
        <v>87</v>
      </c>
      <c r="D955" s="3" t="s">
        <v>7338</v>
      </c>
      <c r="E955" s="3" t="s">
        <v>7968</v>
      </c>
      <c r="F955" s="3"/>
      <c r="G955" s="3"/>
      <c r="H955" s="74"/>
      <c r="I955" s="3"/>
      <c r="J955" s="3" t="s">
        <v>228</v>
      </c>
      <c r="K955" s="3" t="s">
        <v>123</v>
      </c>
      <c r="L955" s="3" t="s">
        <v>77</v>
      </c>
      <c r="M955" s="3" t="s">
        <v>158</v>
      </c>
      <c r="N955" s="5">
        <v>44713</v>
      </c>
      <c r="P955" s="3">
        <f t="shared" ca="1" si="214"/>
        <v>-840</v>
      </c>
      <c r="Q955" s="5">
        <v>44728</v>
      </c>
      <c r="R955" s="3" t="s">
        <v>133</v>
      </c>
      <c r="S955" s="3"/>
      <c r="T955" s="6" t="s">
        <v>131</v>
      </c>
      <c r="U955" s="3" t="str">
        <f t="shared" si="205"/>
        <v>Contractuel</v>
      </c>
      <c r="V955" s="5">
        <v>44713</v>
      </c>
      <c r="W955" s="5">
        <v>44742</v>
      </c>
      <c r="X955" s="5"/>
      <c r="Y955" s="5"/>
      <c r="Z955" s="5">
        <v>44713</v>
      </c>
      <c r="AA955" s="3">
        <f t="shared" si="206"/>
        <v>6</v>
      </c>
      <c r="AB955" s="3">
        <f t="shared" si="207"/>
        <v>2022</v>
      </c>
      <c r="AC955" s="3">
        <f t="shared" si="208"/>
        <v>2026</v>
      </c>
      <c r="AD955" s="7">
        <f t="shared" ca="1" si="209"/>
        <v>2.3777777777777778</v>
      </c>
      <c r="AE955" s="7" t="str">
        <f t="shared" ca="1" si="215"/>
        <v>&lt; 3</v>
      </c>
      <c r="AF955" s="5">
        <v>37105</v>
      </c>
      <c r="AG955" s="8">
        <f t="shared" ca="1" si="210"/>
        <v>23.224657534246575</v>
      </c>
      <c r="AH955" s="7" t="str">
        <f t="shared" ca="1" si="211"/>
        <v>&lt; 25</v>
      </c>
      <c r="AI955" s="9"/>
      <c r="AJ955" s="10"/>
      <c r="AK955" s="9">
        <v>11669802</v>
      </c>
      <c r="AL955" s="5">
        <v>43636</v>
      </c>
      <c r="AM955" s="3" t="s">
        <v>93</v>
      </c>
      <c r="AN955" s="3" t="s">
        <v>94</v>
      </c>
      <c r="AQ955" s="11">
        <v>3</v>
      </c>
      <c r="AR955" s="11">
        <v>1</v>
      </c>
      <c r="AS955" s="12">
        <f t="shared" si="212"/>
        <v>45078.25</v>
      </c>
      <c r="AT955" s="11" t="s">
        <v>135</v>
      </c>
      <c r="AU955" s="9">
        <v>3.1930000000000001</v>
      </c>
      <c r="AV955" s="14" t="s">
        <v>195</v>
      </c>
      <c r="AW955" s="15" t="s">
        <v>169</v>
      </c>
      <c r="AX955" s="16" t="s">
        <v>3002</v>
      </c>
      <c r="AY955" s="14" t="s">
        <v>471</v>
      </c>
      <c r="AZ955" s="11" t="s">
        <v>171</v>
      </c>
      <c r="BA955" s="17" t="str">
        <f t="shared" si="213"/>
        <v>17001000000296566436</v>
      </c>
      <c r="BB955" s="26">
        <f t="shared" si="216"/>
        <v>20</v>
      </c>
      <c r="BC955" s="19" t="s">
        <v>3003</v>
      </c>
      <c r="BD955" s="20" t="s">
        <v>233</v>
      </c>
      <c r="BF955" s="5"/>
      <c r="BG955" s="27">
        <v>52584655</v>
      </c>
      <c r="BH955" s="27">
        <v>21957438</v>
      </c>
      <c r="BI955" s="27"/>
      <c r="BJ955" t="s">
        <v>477</v>
      </c>
      <c r="BK955" s="11" t="str">
        <f t="shared" si="217"/>
        <v>B-</v>
      </c>
      <c r="BL955" s="11"/>
    </row>
    <row r="956" spans="1:64" x14ac:dyDescent="0.25">
      <c r="A956" s="3" t="s">
        <v>56</v>
      </c>
      <c r="B956" s="4">
        <v>957</v>
      </c>
      <c r="C956" s="3" t="s">
        <v>140</v>
      </c>
      <c r="D956" s="3" t="s">
        <v>7387</v>
      </c>
      <c r="E956" s="3" t="s">
        <v>7229</v>
      </c>
      <c r="F956" s="3"/>
      <c r="G956" s="3"/>
      <c r="H956" s="74"/>
      <c r="I956" s="3" t="s">
        <v>3004</v>
      </c>
      <c r="J956" s="3" t="s">
        <v>228</v>
      </c>
      <c r="K956" s="3" t="s">
        <v>123</v>
      </c>
      <c r="L956" s="3" t="s">
        <v>77</v>
      </c>
      <c r="M956" s="3" t="s">
        <v>158</v>
      </c>
      <c r="N956" s="5">
        <v>44713</v>
      </c>
      <c r="P956" s="3">
        <f t="shared" ca="1" si="214"/>
        <v>-47</v>
      </c>
      <c r="Q956" s="5"/>
      <c r="R956" s="3"/>
      <c r="S956" s="3"/>
      <c r="T956" s="6" t="s">
        <v>131</v>
      </c>
      <c r="U956" s="3" t="str">
        <f t="shared" si="205"/>
        <v>Contractuel</v>
      </c>
      <c r="V956" s="5">
        <v>45444</v>
      </c>
      <c r="W956" s="5">
        <v>45535</v>
      </c>
      <c r="X956" s="5"/>
      <c r="Y956" s="5"/>
      <c r="Z956" s="5">
        <v>44713</v>
      </c>
      <c r="AA956" s="3">
        <f t="shared" si="206"/>
        <v>6</v>
      </c>
      <c r="AB956" s="3">
        <f t="shared" si="207"/>
        <v>2022</v>
      </c>
      <c r="AC956" s="3">
        <f t="shared" si="208"/>
        <v>2026</v>
      </c>
      <c r="AD956" s="7">
        <f t="shared" ca="1" si="209"/>
        <v>2.3777777777777778</v>
      </c>
      <c r="AE956" s="7" t="str">
        <f t="shared" ca="1" si="215"/>
        <v>&lt; 3</v>
      </c>
      <c r="AF956" s="5">
        <v>32965</v>
      </c>
      <c r="AG956" s="8">
        <f t="shared" ca="1" si="210"/>
        <v>34.56712328767123</v>
      </c>
      <c r="AH956" s="7" t="str">
        <f t="shared" ca="1" si="211"/>
        <v>&gt;25&lt; 35</v>
      </c>
      <c r="AI956" s="9">
        <v>16926295</v>
      </c>
      <c r="AJ956" s="10" t="s">
        <v>159</v>
      </c>
      <c r="AK956" s="9" t="s">
        <v>3005</v>
      </c>
      <c r="AL956" s="5">
        <v>40351</v>
      </c>
      <c r="AM956" s="3" t="s">
        <v>93</v>
      </c>
      <c r="AN956" s="3" t="s">
        <v>65</v>
      </c>
      <c r="AO956">
        <v>3</v>
      </c>
      <c r="AQ956">
        <v>3</v>
      </c>
      <c r="AR956" s="11">
        <v>3</v>
      </c>
      <c r="AS956" s="12">
        <f t="shared" si="212"/>
        <v>45808.75</v>
      </c>
      <c r="AT956" s="11" t="s">
        <v>135</v>
      </c>
      <c r="AU956" s="9">
        <v>3.3069999999999999</v>
      </c>
      <c r="AV956" s="14">
        <v>25</v>
      </c>
      <c r="AW956" s="15" t="s">
        <v>3006</v>
      </c>
      <c r="AX956" s="16" t="s">
        <v>3007</v>
      </c>
      <c r="AY956" s="14">
        <v>33</v>
      </c>
      <c r="AZ956" s="11" t="s">
        <v>164</v>
      </c>
      <c r="BA956" s="17" t="str">
        <f t="shared" si="213"/>
        <v>25020000000125622933</v>
      </c>
      <c r="BB956" s="26">
        <f t="shared" si="216"/>
        <v>20</v>
      </c>
      <c r="BC956" s="19" t="s">
        <v>3008</v>
      </c>
      <c r="BD956" s="20" t="s">
        <v>277</v>
      </c>
      <c r="BF956" s="5"/>
      <c r="BG956" s="27">
        <v>52116244</v>
      </c>
      <c r="BH956" s="27">
        <v>96859777</v>
      </c>
      <c r="BI956" s="27"/>
      <c r="BJ956" t="s">
        <v>951</v>
      </c>
      <c r="BK956" s="11" t="s">
        <v>3009</v>
      </c>
      <c r="BL956" s="11" t="s">
        <v>473</v>
      </c>
    </row>
    <row r="957" spans="1:64" x14ac:dyDescent="0.25">
      <c r="A957" s="3" t="s">
        <v>74</v>
      </c>
      <c r="B957" s="4">
        <v>958</v>
      </c>
      <c r="C957" s="3" t="s">
        <v>87</v>
      </c>
      <c r="D957" s="3" t="s">
        <v>7338</v>
      </c>
      <c r="E957" s="3" t="s">
        <v>7499</v>
      </c>
      <c r="F957" s="3"/>
      <c r="G957" s="3"/>
      <c r="H957" s="74"/>
      <c r="I957" s="3"/>
      <c r="J957" s="3" t="s">
        <v>228</v>
      </c>
      <c r="K957" s="3" t="s">
        <v>123</v>
      </c>
      <c r="L957" s="3" t="s">
        <v>77</v>
      </c>
      <c r="M957" s="3" t="s">
        <v>158</v>
      </c>
      <c r="N957" s="5">
        <v>44713</v>
      </c>
      <c r="P957" s="3">
        <f t="shared" ca="1" si="214"/>
        <v>-809</v>
      </c>
      <c r="Q957" s="5">
        <v>44744</v>
      </c>
      <c r="R957" s="3" t="s">
        <v>133</v>
      </c>
      <c r="S957" s="3"/>
      <c r="T957" s="6" t="s">
        <v>131</v>
      </c>
      <c r="U957" s="3" t="str">
        <f t="shared" si="205"/>
        <v>Contractuel</v>
      </c>
      <c r="V957" s="5">
        <v>44743</v>
      </c>
      <c r="W957" s="5">
        <v>44773</v>
      </c>
      <c r="X957" s="5"/>
      <c r="Y957" s="5"/>
      <c r="Z957" s="5">
        <v>44713</v>
      </c>
      <c r="AA957" s="3">
        <f t="shared" si="206"/>
        <v>6</v>
      </c>
      <c r="AB957" s="3">
        <f t="shared" si="207"/>
        <v>2022</v>
      </c>
      <c r="AC957" s="3">
        <f t="shared" si="208"/>
        <v>2026</v>
      </c>
      <c r="AD957" s="7">
        <f t="shared" ca="1" si="209"/>
        <v>2.3777777777777778</v>
      </c>
      <c r="AE957" s="7" t="str">
        <f t="shared" ca="1" si="215"/>
        <v>&lt; 3</v>
      </c>
      <c r="AF957" s="5">
        <v>37785</v>
      </c>
      <c r="AG957" s="8">
        <f t="shared" ca="1" si="210"/>
        <v>21.361643835616437</v>
      </c>
      <c r="AH957" s="7" t="str">
        <f t="shared" ca="1" si="211"/>
        <v>&lt; 25</v>
      </c>
      <c r="AI957" s="9"/>
      <c r="AJ957" s="10"/>
      <c r="AK957" s="9">
        <v>11677541</v>
      </c>
      <c r="AL957" s="5">
        <v>44482</v>
      </c>
      <c r="AM957" s="3" t="s">
        <v>93</v>
      </c>
      <c r="AN957" s="3" t="s">
        <v>94</v>
      </c>
      <c r="AQ957" s="11">
        <v>3</v>
      </c>
      <c r="AR957" s="11">
        <v>1</v>
      </c>
      <c r="AS957" s="12">
        <f t="shared" si="212"/>
        <v>45078.25</v>
      </c>
      <c r="AT957" s="11" t="s">
        <v>135</v>
      </c>
      <c r="AU957" s="9">
        <v>3.3069999999999999</v>
      </c>
      <c r="AV957" s="14" t="s">
        <v>348</v>
      </c>
      <c r="AW957" s="15" t="s">
        <v>349</v>
      </c>
      <c r="AX957" s="16" t="s">
        <v>3010</v>
      </c>
      <c r="AY957" s="14" t="s">
        <v>980</v>
      </c>
      <c r="AZ957" s="11" t="s">
        <v>352</v>
      </c>
      <c r="BA957" s="17" t="str">
        <f t="shared" si="213"/>
        <v>12406000000240580141</v>
      </c>
      <c r="BB957" s="26">
        <f t="shared" si="216"/>
        <v>20</v>
      </c>
      <c r="BC957" s="19" t="s">
        <v>3011</v>
      </c>
      <c r="BD957" s="20" t="s">
        <v>233</v>
      </c>
      <c r="BF957" s="5"/>
      <c r="BG957" s="27">
        <v>52135455</v>
      </c>
      <c r="BH957" s="27">
        <v>52110354</v>
      </c>
      <c r="BI957" s="27"/>
      <c r="BJ957" t="s">
        <v>477</v>
      </c>
      <c r="BK957" s="11" t="str">
        <f t="shared" si="217"/>
        <v>B-</v>
      </c>
      <c r="BL957" s="11"/>
    </row>
    <row r="958" spans="1:64" x14ac:dyDescent="0.25">
      <c r="A958" s="3" t="s">
        <v>56</v>
      </c>
      <c r="B958" s="4">
        <v>959</v>
      </c>
      <c r="C958" s="3" t="s">
        <v>140</v>
      </c>
      <c r="D958" s="3" t="s">
        <v>7969</v>
      </c>
      <c r="E958" s="3" t="s">
        <v>7205</v>
      </c>
      <c r="F958" s="3"/>
      <c r="G958" s="3"/>
      <c r="H958" s="74"/>
      <c r="I958" s="3" t="s">
        <v>227</v>
      </c>
      <c r="J958" s="3" t="s">
        <v>228</v>
      </c>
      <c r="K958" s="3" t="s">
        <v>123</v>
      </c>
      <c r="L958" s="3" t="s">
        <v>77</v>
      </c>
      <c r="M958" s="3" t="s">
        <v>158</v>
      </c>
      <c r="N958" s="5">
        <v>44713</v>
      </c>
      <c r="P958" s="3">
        <f t="shared" ca="1" si="214"/>
        <v>-47</v>
      </c>
      <c r="Q958" s="5"/>
      <c r="R958" s="3"/>
      <c r="S958" s="3"/>
      <c r="T958" s="6" t="s">
        <v>131</v>
      </c>
      <c r="U958" s="3" t="str">
        <f t="shared" si="205"/>
        <v>Contractuel</v>
      </c>
      <c r="V958" s="5">
        <v>45444</v>
      </c>
      <c r="W958" s="5">
        <v>45535</v>
      </c>
      <c r="X958" s="5"/>
      <c r="Y958" s="5"/>
      <c r="Z958" s="5">
        <v>44713</v>
      </c>
      <c r="AA958" s="3">
        <f t="shared" si="206"/>
        <v>6</v>
      </c>
      <c r="AB958" s="3">
        <f t="shared" si="207"/>
        <v>2022</v>
      </c>
      <c r="AC958" s="3">
        <f t="shared" si="208"/>
        <v>2026</v>
      </c>
      <c r="AD958" s="7">
        <f t="shared" ca="1" si="209"/>
        <v>2.3777777777777778</v>
      </c>
      <c r="AE958" s="7" t="str">
        <f t="shared" ca="1" si="215"/>
        <v>&lt; 3</v>
      </c>
      <c r="AF958" s="5">
        <v>32005</v>
      </c>
      <c r="AG958" s="8">
        <f t="shared" ca="1" si="210"/>
        <v>37.197260273972603</v>
      </c>
      <c r="AH958" s="7" t="str">
        <f t="shared" ca="1" si="211"/>
        <v>&gt;35&lt; 45</v>
      </c>
      <c r="AI958" s="9">
        <v>14118421</v>
      </c>
      <c r="AJ958" s="10" t="s">
        <v>91</v>
      </c>
      <c r="AK958" s="9" t="s">
        <v>3012</v>
      </c>
      <c r="AL958" s="5">
        <v>38801</v>
      </c>
      <c r="AM958" s="3" t="s">
        <v>93</v>
      </c>
      <c r="AN958" s="3" t="s">
        <v>65</v>
      </c>
      <c r="AO958">
        <v>3</v>
      </c>
      <c r="AQ958">
        <v>3</v>
      </c>
      <c r="AR958" s="11">
        <v>3</v>
      </c>
      <c r="AS958" s="12">
        <f t="shared" si="212"/>
        <v>45808.75</v>
      </c>
      <c r="AT958" s="11" t="s">
        <v>135</v>
      </c>
      <c r="AU958" s="9">
        <v>3.3069999999999999</v>
      </c>
      <c r="AV958" s="14" t="s">
        <v>195</v>
      </c>
      <c r="AW958" s="15" t="s">
        <v>169</v>
      </c>
      <c r="AX958" s="16" t="s">
        <v>3013</v>
      </c>
      <c r="AY958" s="14" t="s">
        <v>783</v>
      </c>
      <c r="AZ958" s="11" t="s">
        <v>171</v>
      </c>
      <c r="BA958" s="17" t="str">
        <f t="shared" si="213"/>
        <v>17001000000141824082</v>
      </c>
      <c r="BB958" s="26">
        <f t="shared" si="216"/>
        <v>20</v>
      </c>
      <c r="BC958" s="19" t="s">
        <v>2268</v>
      </c>
      <c r="BD958" s="20" t="s">
        <v>277</v>
      </c>
      <c r="BF958" s="5"/>
      <c r="BG958" s="27">
        <v>92345909</v>
      </c>
      <c r="BH958" s="27">
        <v>93866261</v>
      </c>
      <c r="BI958" s="27"/>
      <c r="BJ958" t="s">
        <v>877</v>
      </c>
      <c r="BK958" s="11" t="str">
        <f t="shared" si="217"/>
        <v>B-</v>
      </c>
      <c r="BL958" s="11" t="s">
        <v>473</v>
      </c>
    </row>
    <row r="959" spans="1:64" x14ac:dyDescent="0.25">
      <c r="A959" s="3" t="s">
        <v>56</v>
      </c>
      <c r="B959" s="4">
        <v>960</v>
      </c>
      <c r="C959" s="3" t="s">
        <v>140</v>
      </c>
      <c r="D959" s="3" t="s">
        <v>7970</v>
      </c>
      <c r="E959" s="3" t="s">
        <v>7285</v>
      </c>
      <c r="F959" s="3"/>
      <c r="G959" s="3"/>
      <c r="H959" s="74"/>
      <c r="I959" s="3" t="s">
        <v>227</v>
      </c>
      <c r="J959" s="3" t="s">
        <v>228</v>
      </c>
      <c r="K959" s="3" t="s">
        <v>123</v>
      </c>
      <c r="L959" s="3" t="s">
        <v>77</v>
      </c>
      <c r="M959" s="3" t="s">
        <v>158</v>
      </c>
      <c r="N959" s="5">
        <v>44713</v>
      </c>
      <c r="P959" s="3">
        <f t="shared" ca="1" si="214"/>
        <v>-47</v>
      </c>
      <c r="Q959" s="5"/>
      <c r="R959" s="3"/>
      <c r="S959" s="3"/>
      <c r="T959" s="6" t="s">
        <v>131</v>
      </c>
      <c r="U959" s="3" t="str">
        <f t="shared" si="205"/>
        <v>Contractuel</v>
      </c>
      <c r="V959" s="5">
        <v>45444</v>
      </c>
      <c r="W959" s="5">
        <v>45535</v>
      </c>
      <c r="X959" s="5"/>
      <c r="Y959" s="5"/>
      <c r="Z959" s="5">
        <v>44713</v>
      </c>
      <c r="AA959" s="3">
        <f t="shared" si="206"/>
        <v>6</v>
      </c>
      <c r="AB959" s="3">
        <f t="shared" si="207"/>
        <v>2022</v>
      </c>
      <c r="AC959" s="3">
        <f t="shared" si="208"/>
        <v>2026</v>
      </c>
      <c r="AD959" s="7">
        <f t="shared" ca="1" si="209"/>
        <v>2.3777777777777778</v>
      </c>
      <c r="AE959" s="7" t="str">
        <f t="shared" ca="1" si="215"/>
        <v>&lt; 3</v>
      </c>
      <c r="AF959" s="5">
        <v>30432</v>
      </c>
      <c r="AG959" s="8">
        <f t="shared" ca="1" si="210"/>
        <v>41.506849315068493</v>
      </c>
      <c r="AH959" s="7" t="str">
        <f t="shared" ca="1" si="211"/>
        <v>&gt;35&lt; 45</v>
      </c>
      <c r="AI959" s="9">
        <v>12491863</v>
      </c>
      <c r="AJ959" s="10" t="s">
        <v>70</v>
      </c>
      <c r="AK959" s="9" t="s">
        <v>3014</v>
      </c>
      <c r="AL959" s="5">
        <v>36809</v>
      </c>
      <c r="AM959" s="3" t="s">
        <v>93</v>
      </c>
      <c r="AN959" s="3" t="s">
        <v>65</v>
      </c>
      <c r="AO959">
        <v>2</v>
      </c>
      <c r="AQ959">
        <v>3</v>
      </c>
      <c r="AR959" s="11">
        <v>3</v>
      </c>
      <c r="AS959" s="12">
        <f t="shared" si="212"/>
        <v>45808.75</v>
      </c>
      <c r="AT959" s="11" t="s">
        <v>135</v>
      </c>
      <c r="AU959" s="9">
        <v>3.3069999999999999</v>
      </c>
      <c r="AV959" s="14" t="s">
        <v>126</v>
      </c>
      <c r="AW959" s="15" t="s">
        <v>854</v>
      </c>
      <c r="AX959" s="16" t="s">
        <v>3015</v>
      </c>
      <c r="AY959" s="14">
        <v>37</v>
      </c>
      <c r="AZ959" s="11" t="s">
        <v>145</v>
      </c>
      <c r="BA959" s="17" t="str">
        <f t="shared" si="213"/>
        <v>07043010112162623237</v>
      </c>
      <c r="BB959" s="26">
        <f t="shared" si="216"/>
        <v>20</v>
      </c>
      <c r="BC959" s="19" t="s">
        <v>3016</v>
      </c>
      <c r="BD959" s="20" t="s">
        <v>100</v>
      </c>
      <c r="BF959" s="5">
        <v>45251</v>
      </c>
      <c r="BG959" s="27">
        <v>97370088</v>
      </c>
      <c r="BH959" s="27">
        <v>58035011</v>
      </c>
      <c r="BI959" s="27"/>
      <c r="BJ959" t="s">
        <v>233</v>
      </c>
      <c r="BK959" s="11" t="str">
        <f t="shared" si="217"/>
        <v>B-</v>
      </c>
      <c r="BL959" s="11" t="s">
        <v>245</v>
      </c>
    </row>
    <row r="960" spans="1:64" x14ac:dyDescent="0.25">
      <c r="A960" s="3" t="s">
        <v>74</v>
      </c>
      <c r="B960" s="4">
        <v>961</v>
      </c>
      <c r="C960" s="3" t="s">
        <v>87</v>
      </c>
      <c r="D960" s="3" t="s">
        <v>7971</v>
      </c>
      <c r="E960" s="3" t="s">
        <v>7288</v>
      </c>
      <c r="F960" s="3"/>
      <c r="G960" s="3"/>
      <c r="H960" s="74"/>
      <c r="I960" s="3" t="s">
        <v>515</v>
      </c>
      <c r="J960" s="3" t="s">
        <v>228</v>
      </c>
      <c r="K960" s="3" t="s">
        <v>123</v>
      </c>
      <c r="L960" s="3" t="s">
        <v>77</v>
      </c>
      <c r="M960" s="3" t="s">
        <v>158</v>
      </c>
      <c r="N960" s="5">
        <v>44713</v>
      </c>
      <c r="P960" s="3">
        <f t="shared" ca="1" si="214"/>
        <v>-47</v>
      </c>
      <c r="Q960" s="5">
        <v>45464</v>
      </c>
      <c r="R960" s="3" t="s">
        <v>1328</v>
      </c>
      <c r="S960" s="3"/>
      <c r="T960" s="6" t="s">
        <v>131</v>
      </c>
      <c r="U960" s="3" t="str">
        <f t="shared" si="205"/>
        <v>Contractuel</v>
      </c>
      <c r="V960" s="5">
        <v>45444</v>
      </c>
      <c r="W960" s="5">
        <v>45535</v>
      </c>
      <c r="X960" s="5"/>
      <c r="Y960" s="5"/>
      <c r="Z960" s="5">
        <v>44713</v>
      </c>
      <c r="AA960" s="3">
        <f t="shared" si="206"/>
        <v>6</v>
      </c>
      <c r="AB960" s="3">
        <f t="shared" si="207"/>
        <v>2022</v>
      </c>
      <c r="AC960" s="3">
        <f t="shared" si="208"/>
        <v>2026</v>
      </c>
      <c r="AD960" s="7">
        <f t="shared" ca="1" si="209"/>
        <v>2.3777777777777778</v>
      </c>
      <c r="AE960" s="7" t="str">
        <f t="shared" ca="1" si="215"/>
        <v>&lt; 3</v>
      </c>
      <c r="AF960" s="5">
        <v>36317</v>
      </c>
      <c r="AG960" s="8">
        <f t="shared" ca="1" si="210"/>
        <v>25.383561643835616</v>
      </c>
      <c r="AH960" s="7" t="str">
        <f t="shared" ca="1" si="211"/>
        <v>&gt;25&lt; 35</v>
      </c>
      <c r="AI960" s="9">
        <v>17591337</v>
      </c>
      <c r="AJ960" s="10" t="s">
        <v>70</v>
      </c>
      <c r="AK960" s="9">
        <v>11667785</v>
      </c>
      <c r="AL960" s="5">
        <v>43376</v>
      </c>
      <c r="AM960" s="3" t="s">
        <v>93</v>
      </c>
      <c r="AN960" s="3" t="s">
        <v>94</v>
      </c>
      <c r="AQ960">
        <v>3</v>
      </c>
      <c r="AR960" s="11">
        <v>3</v>
      </c>
      <c r="AS960" s="12">
        <f t="shared" si="212"/>
        <v>45808.75</v>
      </c>
      <c r="AT960" s="11" t="s">
        <v>135</v>
      </c>
      <c r="AU960" s="9">
        <v>3.3069999999999999</v>
      </c>
      <c r="AV960" s="14" t="s">
        <v>195</v>
      </c>
      <c r="AW960" s="15" t="s">
        <v>169</v>
      </c>
      <c r="AX960" s="16" t="s">
        <v>3017</v>
      </c>
      <c r="AY960" s="14" t="s">
        <v>527</v>
      </c>
      <c r="AZ960" s="11" t="s">
        <v>171</v>
      </c>
      <c r="BA960" s="17" t="str">
        <f t="shared" si="213"/>
        <v>17001000000314921358</v>
      </c>
      <c r="BB960" s="26">
        <f t="shared" si="216"/>
        <v>20</v>
      </c>
      <c r="BC960" s="19" t="s">
        <v>3018</v>
      </c>
      <c r="BD960" s="20" t="s">
        <v>233</v>
      </c>
      <c r="BF960" s="5"/>
      <c r="BG960" s="27">
        <v>27385645</v>
      </c>
      <c r="BH960" s="27">
        <v>96443284</v>
      </c>
      <c r="BI960" s="27"/>
      <c r="BJ960" t="s">
        <v>233</v>
      </c>
      <c r="BK960" s="11" t="str">
        <f t="shared" si="217"/>
        <v>B-</v>
      </c>
      <c r="BL960" s="11" t="s">
        <v>473</v>
      </c>
    </row>
    <row r="961" spans="1:64" x14ac:dyDescent="0.25">
      <c r="A961" s="3" t="s">
        <v>56</v>
      </c>
      <c r="B961" s="4">
        <v>962</v>
      </c>
      <c r="C961" s="3" t="s">
        <v>87</v>
      </c>
      <c r="D961" s="3" t="s">
        <v>7192</v>
      </c>
      <c r="E961" s="3" t="s">
        <v>7390</v>
      </c>
      <c r="F961" s="3"/>
      <c r="G961" s="3"/>
      <c r="H961" s="74"/>
      <c r="I961" s="3" t="s">
        <v>227</v>
      </c>
      <c r="J961" s="3" t="s">
        <v>228</v>
      </c>
      <c r="K961" s="3" t="s">
        <v>123</v>
      </c>
      <c r="L961" s="3" t="s">
        <v>77</v>
      </c>
      <c r="M961" s="3" t="s">
        <v>158</v>
      </c>
      <c r="N961" s="5">
        <v>44713</v>
      </c>
      <c r="P961" s="3">
        <f t="shared" ca="1" si="214"/>
        <v>-47</v>
      </c>
      <c r="Q961" s="5"/>
      <c r="R961" s="3"/>
      <c r="S961" s="3"/>
      <c r="T961" s="6" t="s">
        <v>131</v>
      </c>
      <c r="U961" s="3" t="str">
        <f t="shared" si="205"/>
        <v>Contractuel</v>
      </c>
      <c r="V961" s="5">
        <v>45444</v>
      </c>
      <c r="W961" s="5">
        <v>45535</v>
      </c>
      <c r="X961" s="5"/>
      <c r="Y961" s="5"/>
      <c r="Z961" s="5">
        <v>44713</v>
      </c>
      <c r="AA961" s="3">
        <f t="shared" si="206"/>
        <v>6</v>
      </c>
      <c r="AB961" s="3">
        <f t="shared" si="207"/>
        <v>2022</v>
      </c>
      <c r="AC961" s="3">
        <f t="shared" si="208"/>
        <v>2026</v>
      </c>
      <c r="AD961" s="7">
        <f t="shared" ca="1" si="209"/>
        <v>2.3777777777777778</v>
      </c>
      <c r="AE961" s="7" t="str">
        <f t="shared" ca="1" si="215"/>
        <v>&lt; 3</v>
      </c>
      <c r="AF961" s="5">
        <v>34119</v>
      </c>
      <c r="AG961" s="8">
        <f t="shared" ca="1" si="210"/>
        <v>31.405479452054795</v>
      </c>
      <c r="AH961" s="7" t="str">
        <f t="shared" ca="1" si="211"/>
        <v>&gt;25&lt; 35</v>
      </c>
      <c r="AI961" s="9">
        <v>17129157</v>
      </c>
      <c r="AJ961" s="10" t="s">
        <v>141</v>
      </c>
      <c r="AK961" s="9">
        <v>13008499</v>
      </c>
      <c r="AL961" s="5">
        <v>41629</v>
      </c>
      <c r="AM961" s="3" t="s">
        <v>93</v>
      </c>
      <c r="AN961" s="3" t="s">
        <v>94</v>
      </c>
      <c r="AQ961">
        <v>3</v>
      </c>
      <c r="AR961" s="11">
        <v>3</v>
      </c>
      <c r="AS961" s="12">
        <f t="shared" si="212"/>
        <v>45808.75</v>
      </c>
      <c r="AT961" s="11" t="s">
        <v>135</v>
      </c>
      <c r="AU961" s="9">
        <v>3.3069999999999999</v>
      </c>
      <c r="AV961" s="14" t="s">
        <v>79</v>
      </c>
      <c r="AW961" s="15" t="s">
        <v>1471</v>
      </c>
      <c r="AX961" s="16" t="s">
        <v>3019</v>
      </c>
      <c r="AY961" s="14" t="s">
        <v>500</v>
      </c>
      <c r="AZ961" s="11" t="s">
        <v>128</v>
      </c>
      <c r="BA961" s="17" t="str">
        <f t="shared" si="213"/>
        <v>04055140007854444210</v>
      </c>
      <c r="BB961" s="26">
        <f t="shared" si="216"/>
        <v>20</v>
      </c>
      <c r="BC961" s="19" t="s">
        <v>3020</v>
      </c>
      <c r="BD961" s="20" t="s">
        <v>100</v>
      </c>
      <c r="BF961" s="5"/>
      <c r="BG961" s="27">
        <v>93951171</v>
      </c>
      <c r="BH961" s="27">
        <v>97025161</v>
      </c>
      <c r="BI961" s="27"/>
      <c r="BJ961" t="s">
        <v>566</v>
      </c>
      <c r="BK961" s="11" t="str">
        <f t="shared" si="217"/>
        <v>B-</v>
      </c>
      <c r="BL961" s="11" t="s">
        <v>245</v>
      </c>
    </row>
    <row r="962" spans="1:64" x14ac:dyDescent="0.25">
      <c r="A962" s="3" t="s">
        <v>74</v>
      </c>
      <c r="B962" s="4">
        <v>963</v>
      </c>
      <c r="C962" s="3" t="s">
        <v>87</v>
      </c>
      <c r="D962" s="3" t="s">
        <v>7972</v>
      </c>
      <c r="E962" s="3" t="s">
        <v>7339</v>
      </c>
      <c r="F962" s="3"/>
      <c r="G962" s="3"/>
      <c r="H962" s="74"/>
      <c r="I962" s="3"/>
      <c r="J962" s="3" t="s">
        <v>228</v>
      </c>
      <c r="K962" s="3" t="s">
        <v>123</v>
      </c>
      <c r="L962" s="3" t="s">
        <v>77</v>
      </c>
      <c r="M962" s="3" t="s">
        <v>158</v>
      </c>
      <c r="N962" s="5">
        <v>44713</v>
      </c>
      <c r="P962" s="3">
        <f t="shared" ca="1" si="214"/>
        <v>-840</v>
      </c>
      <c r="Q962" s="5">
        <v>44723</v>
      </c>
      <c r="R962" s="3" t="s">
        <v>3021</v>
      </c>
      <c r="S962" s="3"/>
      <c r="T962" s="6" t="s">
        <v>131</v>
      </c>
      <c r="U962" s="3" t="str">
        <f t="shared" ref="U962:U1025" si="218">IF(T962="CDI","Titulaire","Contractuel")</f>
        <v>Contractuel</v>
      </c>
      <c r="V962" s="5">
        <v>44713</v>
      </c>
      <c r="W962" s="5">
        <v>44742</v>
      </c>
      <c r="X962" s="5"/>
      <c r="Y962" s="5"/>
      <c r="Z962" s="5">
        <v>44713</v>
      </c>
      <c r="AA962" s="3">
        <f t="shared" ref="AA962:AA1025" si="219">MONTH(N962)</f>
        <v>6</v>
      </c>
      <c r="AB962" s="3">
        <f t="shared" ref="AB962:AB1025" si="220">IF(N962="","",YEAR(N962))</f>
        <v>2022</v>
      </c>
      <c r="AC962" s="3">
        <f t="shared" ref="AC962:AC1025" si="221">AB962+4</f>
        <v>2026</v>
      </c>
      <c r="AD962" s="7">
        <f t="shared" ref="AD962:AD1025" ca="1" si="222">IF(A962="Non",(DAYS360(N962,Q962)/360),(DAYS360(N962,TODAY())/360))</f>
        <v>2.3777777777777778</v>
      </c>
      <c r="AE962" s="7" t="str">
        <f t="shared" ca="1" si="215"/>
        <v>&lt; 3</v>
      </c>
      <c r="AF962" s="5">
        <v>34621</v>
      </c>
      <c r="AG962" s="8">
        <f t="shared" ref="AG962:AG1025" ca="1" si="223">(TODAY()-AF962)/365</f>
        <v>30.030136986301368</v>
      </c>
      <c r="AH962" s="7" t="str">
        <f t="shared" ref="AH962:AH1025" ca="1" si="224">+IF(AG962&lt;25,"&lt; 25",IF(AND(AG962&gt;=25,AG962&lt;35),"&gt;25&lt; 35",IF(AND(AG962&gt;=35,AG962&lt;45),"&gt;35&lt; 45",IF(AND(AG962&gt;=45,AG962&lt;=55),"&gt;45&lt; 55",IF(AG962&gt;55,"&gt; 55")))))</f>
        <v>&gt;25&lt; 35</v>
      </c>
      <c r="AI962" s="9"/>
      <c r="AJ962" s="10"/>
      <c r="AK962" s="9" t="s">
        <v>3022</v>
      </c>
      <c r="AL962" s="5">
        <v>40695</v>
      </c>
      <c r="AM962" s="3" t="s">
        <v>93</v>
      </c>
      <c r="AN962" s="3" t="s">
        <v>94</v>
      </c>
      <c r="AQ962" s="11">
        <v>3</v>
      </c>
      <c r="AR962" s="11">
        <v>1</v>
      </c>
      <c r="AS962" s="12">
        <f t="shared" ref="AS962:AS1025" si="225">N962+(365.25*AR962)</f>
        <v>45078.25</v>
      </c>
      <c r="AT962" s="11" t="s">
        <v>135</v>
      </c>
      <c r="AU962" s="9">
        <v>3.1930000000000001</v>
      </c>
      <c r="AV962" s="14" t="s">
        <v>62</v>
      </c>
      <c r="AW962" s="15" t="s">
        <v>1117</v>
      </c>
      <c r="AX962" s="16" t="s">
        <v>3023</v>
      </c>
      <c r="AY962" s="14" t="s">
        <v>661</v>
      </c>
      <c r="AZ962" s="11" t="s">
        <v>85</v>
      </c>
      <c r="BA962" s="17" t="str">
        <f t="shared" ref="BA962:BA1025" si="226">CONCATENATE(AV962,AW962,AX962,AY962)</f>
        <v>01038076113018766364</v>
      </c>
      <c r="BB962" s="26">
        <f t="shared" si="216"/>
        <v>20</v>
      </c>
      <c r="BC962" s="19" t="s">
        <v>3024</v>
      </c>
      <c r="BD962" s="20" t="s">
        <v>100</v>
      </c>
      <c r="BF962" s="5"/>
      <c r="BG962" s="27">
        <v>95610280</v>
      </c>
      <c r="BH962" s="27">
        <v>97687439</v>
      </c>
      <c r="BI962" s="27"/>
      <c r="BJ962" t="s">
        <v>734</v>
      </c>
      <c r="BK962" s="11" t="str">
        <f t="shared" si="217"/>
        <v>B-</v>
      </c>
      <c r="BL962" s="11"/>
    </row>
    <row r="963" spans="1:64" x14ac:dyDescent="0.25">
      <c r="A963" s="3" t="s">
        <v>74</v>
      </c>
      <c r="B963" s="4">
        <v>964</v>
      </c>
      <c r="C963" s="3" t="s">
        <v>140</v>
      </c>
      <c r="D963" s="3" t="s">
        <v>7235</v>
      </c>
      <c r="E963" s="3" t="s">
        <v>7395</v>
      </c>
      <c r="F963" s="3"/>
      <c r="G963" s="3"/>
      <c r="H963" s="74"/>
      <c r="I963" s="3" t="s">
        <v>227</v>
      </c>
      <c r="J963" s="3" t="s">
        <v>228</v>
      </c>
      <c r="K963" s="3" t="s">
        <v>123</v>
      </c>
      <c r="L963" s="3" t="s">
        <v>77</v>
      </c>
      <c r="M963" s="3" t="s">
        <v>158</v>
      </c>
      <c r="N963" s="5">
        <v>44713</v>
      </c>
      <c r="P963" s="3">
        <f t="shared" ref="P963:P1026" ca="1" si="227">IF(W963="","",W963-TODAY())</f>
        <v>-413</v>
      </c>
      <c r="Q963" s="5">
        <v>45139</v>
      </c>
      <c r="R963" s="3" t="s">
        <v>3025</v>
      </c>
      <c r="S963" s="3"/>
      <c r="T963" s="6" t="s">
        <v>131</v>
      </c>
      <c r="U963" s="3" t="str">
        <f t="shared" si="218"/>
        <v>Contractuel</v>
      </c>
      <c r="V963" s="5">
        <v>45108</v>
      </c>
      <c r="W963" s="5">
        <v>45169</v>
      </c>
      <c r="X963" s="5"/>
      <c r="Y963" s="5"/>
      <c r="Z963" s="5">
        <v>44713</v>
      </c>
      <c r="AA963" s="3">
        <f t="shared" si="219"/>
        <v>6</v>
      </c>
      <c r="AB963" s="3">
        <f t="shared" si="220"/>
        <v>2022</v>
      </c>
      <c r="AC963" s="3">
        <f t="shared" si="221"/>
        <v>2026</v>
      </c>
      <c r="AD963" s="7">
        <f t="shared" ca="1" si="222"/>
        <v>2.3777777777777778</v>
      </c>
      <c r="AE963" s="7" t="str">
        <f t="shared" ref="AE963:AE1026" ca="1" si="228">+IF(AD963&lt;1,"&lt; 1",IF(AND(AD963&gt;=1,AD963&lt;2),"&lt; 2",IF(AND(AD963&gt;=2,AD963&lt;3),"&lt; 3",IF(AND(AD963&gt;=3,AD963&lt;=4),"&lt; 4",IF(AD963&gt;4,"&gt; 4")))))</f>
        <v>&lt; 3</v>
      </c>
      <c r="AF963" s="5">
        <v>34198</v>
      </c>
      <c r="AG963" s="8">
        <f t="shared" ca="1" si="223"/>
        <v>31.18904109589041</v>
      </c>
      <c r="AH963" s="7" t="str">
        <f t="shared" ca="1" si="224"/>
        <v>&gt;25&lt; 35</v>
      </c>
      <c r="AI963" s="9">
        <v>16815035</v>
      </c>
      <c r="AJ963" s="10" t="s">
        <v>159</v>
      </c>
      <c r="AK963" s="9" t="s">
        <v>3026</v>
      </c>
      <c r="AL963" s="5">
        <v>41375</v>
      </c>
      <c r="AM963" s="3" t="s">
        <v>93</v>
      </c>
      <c r="AN963" s="3" t="s">
        <v>65</v>
      </c>
      <c r="AQ963" s="11">
        <v>3</v>
      </c>
      <c r="AR963" s="11">
        <v>2</v>
      </c>
      <c r="AS963" s="12">
        <f t="shared" si="225"/>
        <v>45443.5</v>
      </c>
      <c r="AT963" s="11" t="s">
        <v>135</v>
      </c>
      <c r="AU963" s="9">
        <v>3.3069999999999999</v>
      </c>
      <c r="AV963" s="14" t="s">
        <v>126</v>
      </c>
      <c r="AW963" s="15" t="s">
        <v>953</v>
      </c>
      <c r="AX963" s="16" t="s">
        <v>3027</v>
      </c>
      <c r="AY963" s="14" t="s">
        <v>1048</v>
      </c>
      <c r="AZ963" s="11" t="s">
        <v>145</v>
      </c>
      <c r="BA963" s="17" t="str">
        <f t="shared" si="226"/>
        <v>07097015510552765178</v>
      </c>
      <c r="BB963" s="26">
        <f t="shared" ref="BB963:BB1025" si="229">LEN(BA963)</f>
        <v>20</v>
      </c>
      <c r="BC963" s="19" t="s">
        <v>3028</v>
      </c>
      <c r="BD963" s="20" t="s">
        <v>277</v>
      </c>
      <c r="BF963" s="5"/>
      <c r="BG963" s="27">
        <v>25210890</v>
      </c>
      <c r="BH963" s="27">
        <v>54864960</v>
      </c>
      <c r="BI963" s="27"/>
      <c r="BJ963" t="s">
        <v>244</v>
      </c>
      <c r="BK963" s="11" t="str">
        <f t="shared" ref="BK963:BK1025" si="230">IF(K963="CADRE","CADRE",CONCATENATE(J963,"-",H963))</f>
        <v>B-</v>
      </c>
      <c r="BL963" s="11" t="s">
        <v>235</v>
      </c>
    </row>
    <row r="964" spans="1:64" x14ac:dyDescent="0.25">
      <c r="A964" s="3" t="s">
        <v>56</v>
      </c>
      <c r="B964" s="4">
        <v>965</v>
      </c>
      <c r="C964" s="3" t="s">
        <v>57</v>
      </c>
      <c r="D964" s="3" t="s">
        <v>7973</v>
      </c>
      <c r="E964" s="3" t="s">
        <v>7448</v>
      </c>
      <c r="F964" s="3"/>
      <c r="G964" s="3"/>
      <c r="H964" s="74"/>
      <c r="I964" s="3" t="s">
        <v>227</v>
      </c>
      <c r="J964" s="3" t="s">
        <v>228</v>
      </c>
      <c r="K964" s="3" t="s">
        <v>123</v>
      </c>
      <c r="L964" s="3" t="s">
        <v>77</v>
      </c>
      <c r="M964" s="3" t="s">
        <v>132</v>
      </c>
      <c r="N964" s="5">
        <v>44713</v>
      </c>
      <c r="P964" s="3">
        <f t="shared" ca="1" si="227"/>
        <v>-17</v>
      </c>
      <c r="Q964" s="5"/>
      <c r="R964" s="3"/>
      <c r="S964" s="3"/>
      <c r="T964" s="6" t="s">
        <v>131</v>
      </c>
      <c r="U964" s="3" t="str">
        <f t="shared" si="218"/>
        <v>Contractuel</v>
      </c>
      <c r="V964" s="5">
        <v>45505</v>
      </c>
      <c r="W964" s="5">
        <f>VLOOKUP(B964,[1]base!$A:$V,22,0)</f>
        <v>45565</v>
      </c>
      <c r="X964" s="5"/>
      <c r="Y964" s="5"/>
      <c r="Z964" s="5">
        <v>44713</v>
      </c>
      <c r="AA964" s="3">
        <f t="shared" si="219"/>
        <v>6</v>
      </c>
      <c r="AB964" s="3">
        <f t="shared" si="220"/>
        <v>2022</v>
      </c>
      <c r="AC964" s="3">
        <f t="shared" si="221"/>
        <v>2026</v>
      </c>
      <c r="AD964" s="7">
        <f t="shared" ca="1" si="222"/>
        <v>2.3777777777777778</v>
      </c>
      <c r="AE964" s="7" t="str">
        <f t="shared" ca="1" si="228"/>
        <v>&lt; 3</v>
      </c>
      <c r="AF964" s="5">
        <v>27695</v>
      </c>
      <c r="AG964" s="8">
        <f t="shared" ca="1" si="223"/>
        <v>49.005479452054793</v>
      </c>
      <c r="AH964" s="7" t="str">
        <f t="shared" ca="1" si="224"/>
        <v>&gt;45&lt; 55</v>
      </c>
      <c r="AI964" s="9">
        <v>16959612</v>
      </c>
      <c r="AJ964" s="10" t="s">
        <v>141</v>
      </c>
      <c r="AK964" s="9" t="s">
        <v>3029</v>
      </c>
      <c r="AL964" s="5">
        <v>41991</v>
      </c>
      <c r="AM964" s="3" t="s">
        <v>64</v>
      </c>
      <c r="AN964" s="3" t="s">
        <v>94</v>
      </c>
      <c r="AQ964">
        <v>3</v>
      </c>
      <c r="AR964" s="11">
        <v>3</v>
      </c>
      <c r="AS964" s="12">
        <f t="shared" si="225"/>
        <v>45808.75</v>
      </c>
      <c r="AT964" s="11" t="s">
        <v>135</v>
      </c>
      <c r="AU964" s="9">
        <v>3.3069999999999999</v>
      </c>
      <c r="AV964" s="14" t="s">
        <v>195</v>
      </c>
      <c r="AW964" s="15" t="s">
        <v>169</v>
      </c>
      <c r="AX964" s="16" t="s">
        <v>3030</v>
      </c>
      <c r="AY964" s="14" t="s">
        <v>1533</v>
      </c>
      <c r="AZ964" s="11" t="s">
        <v>171</v>
      </c>
      <c r="BA964" s="17" t="str">
        <f t="shared" si="226"/>
        <v>17001000000316475492</v>
      </c>
      <c r="BB964" s="26">
        <f t="shared" si="229"/>
        <v>20</v>
      </c>
      <c r="BC964" s="19" t="s">
        <v>3031</v>
      </c>
      <c r="BD964" s="20" t="s">
        <v>1331</v>
      </c>
      <c r="BF964" s="5"/>
      <c r="BG964" s="27">
        <v>54483561</v>
      </c>
      <c r="BH964" s="27">
        <v>50506870</v>
      </c>
      <c r="BI964" s="27"/>
      <c r="BJ964" t="s">
        <v>366</v>
      </c>
      <c r="BK964" s="11" t="str">
        <f t="shared" si="230"/>
        <v>B-</v>
      </c>
      <c r="BL964" s="11" t="s">
        <v>235</v>
      </c>
    </row>
    <row r="965" spans="1:64" x14ac:dyDescent="0.25">
      <c r="A965" s="3" t="s">
        <v>74</v>
      </c>
      <c r="B965" s="4">
        <v>966</v>
      </c>
      <c r="C965" s="3" t="s">
        <v>87</v>
      </c>
      <c r="D965" s="3" t="s">
        <v>7974</v>
      </c>
      <c r="E965" s="3" t="s">
        <v>7229</v>
      </c>
      <c r="F965" s="3"/>
      <c r="G965" s="3"/>
      <c r="H965" s="74"/>
      <c r="I965" s="3" t="s">
        <v>227</v>
      </c>
      <c r="J965" s="3" t="s">
        <v>228</v>
      </c>
      <c r="K965" s="3" t="s">
        <v>123</v>
      </c>
      <c r="L965" s="3" t="s">
        <v>77</v>
      </c>
      <c r="M965" s="3" t="s">
        <v>158</v>
      </c>
      <c r="N965" s="5">
        <v>44713</v>
      </c>
      <c r="P965" s="3">
        <f t="shared" ca="1" si="227"/>
        <v>-475</v>
      </c>
      <c r="Q965" s="5">
        <v>45090</v>
      </c>
      <c r="R965" s="3" t="s">
        <v>3032</v>
      </c>
      <c r="S965" s="3"/>
      <c r="T965" s="6" t="s">
        <v>131</v>
      </c>
      <c r="U965" s="3" t="str">
        <f t="shared" si="218"/>
        <v>Contractuel</v>
      </c>
      <c r="V965" s="5">
        <v>45047</v>
      </c>
      <c r="W965" s="5">
        <v>45107</v>
      </c>
      <c r="X965" s="5"/>
      <c r="Y965" s="5"/>
      <c r="Z965" s="5">
        <v>44713</v>
      </c>
      <c r="AA965" s="3">
        <f t="shared" si="219"/>
        <v>6</v>
      </c>
      <c r="AB965" s="3">
        <f t="shared" si="220"/>
        <v>2022</v>
      </c>
      <c r="AC965" s="3">
        <f t="shared" si="221"/>
        <v>2026</v>
      </c>
      <c r="AD965" s="7">
        <f t="shared" ca="1" si="222"/>
        <v>2.3777777777777778</v>
      </c>
      <c r="AE965" s="7" t="str">
        <f t="shared" ca="1" si="228"/>
        <v>&lt; 3</v>
      </c>
      <c r="AF965" s="5">
        <v>35947</v>
      </c>
      <c r="AG965" s="8">
        <f t="shared" ca="1" si="223"/>
        <v>26.397260273972602</v>
      </c>
      <c r="AH965" s="7" t="str">
        <f t="shared" ca="1" si="224"/>
        <v>&gt;25&lt; 35</v>
      </c>
      <c r="AI965" s="9">
        <v>17444289</v>
      </c>
      <c r="AJ965" s="10" t="s">
        <v>70</v>
      </c>
      <c r="AK965" s="9">
        <v>14356747</v>
      </c>
      <c r="AL965" s="5">
        <v>42726</v>
      </c>
      <c r="AM965" s="3" t="s">
        <v>93</v>
      </c>
      <c r="AN965" s="3" t="s">
        <v>94</v>
      </c>
      <c r="AQ965" s="11">
        <v>3</v>
      </c>
      <c r="AR965" s="11">
        <v>1</v>
      </c>
      <c r="AS965" s="12">
        <f t="shared" si="225"/>
        <v>45078.25</v>
      </c>
      <c r="AT965" s="11" t="s">
        <v>135</v>
      </c>
      <c r="AU965" s="9">
        <v>3.3069999999999999</v>
      </c>
      <c r="AV965" s="14" t="s">
        <v>195</v>
      </c>
      <c r="AW965" s="15" t="s">
        <v>169</v>
      </c>
      <c r="AX965" s="16" t="s">
        <v>3033</v>
      </c>
      <c r="AY965" s="14" t="s">
        <v>2203</v>
      </c>
      <c r="AZ965" s="11" t="s">
        <v>171</v>
      </c>
      <c r="BA965" s="17" t="str">
        <f t="shared" si="226"/>
        <v>17001000000295062839</v>
      </c>
      <c r="BB965" s="26">
        <f t="shared" si="229"/>
        <v>20</v>
      </c>
      <c r="BC965" s="19" t="s">
        <v>3034</v>
      </c>
      <c r="BD965" s="20" t="s">
        <v>452</v>
      </c>
      <c r="BF965" s="5"/>
      <c r="BG965" s="27">
        <v>22789190</v>
      </c>
      <c r="BH965" s="27">
        <v>27693734</v>
      </c>
      <c r="BI965" s="27"/>
      <c r="BJ965" t="s">
        <v>300</v>
      </c>
      <c r="BK965" s="11" t="str">
        <f t="shared" si="230"/>
        <v>B-</v>
      </c>
      <c r="BL965" s="11"/>
    </row>
    <row r="966" spans="1:64" x14ac:dyDescent="0.25">
      <c r="A966" s="3" t="s">
        <v>74</v>
      </c>
      <c r="B966" s="4">
        <v>967</v>
      </c>
      <c r="C966" s="3" t="s">
        <v>87</v>
      </c>
      <c r="D966" s="3" t="s">
        <v>7232</v>
      </c>
      <c r="E966" s="3" t="s">
        <v>7353</v>
      </c>
      <c r="F966" s="3"/>
      <c r="G966" s="3"/>
      <c r="H966" s="74"/>
      <c r="I966" s="3"/>
      <c r="J966" s="3"/>
      <c r="K966" s="3" t="s">
        <v>59</v>
      </c>
      <c r="L966" s="3" t="s">
        <v>77</v>
      </c>
      <c r="M966" s="3" t="s">
        <v>3035</v>
      </c>
      <c r="N966" s="5">
        <v>44715</v>
      </c>
      <c r="P966" s="3" t="str">
        <f t="shared" ca="1" si="227"/>
        <v/>
      </c>
      <c r="Q966" s="5">
        <v>45203</v>
      </c>
      <c r="R966" s="3" t="s">
        <v>115</v>
      </c>
      <c r="S966" s="3"/>
      <c r="T966" s="6" t="s">
        <v>61</v>
      </c>
      <c r="U966" s="3" t="str">
        <f t="shared" si="218"/>
        <v>Titulaire</v>
      </c>
      <c r="V966" s="5"/>
      <c r="W966" s="5"/>
      <c r="X966" s="5">
        <v>44715</v>
      </c>
      <c r="Y966" s="5">
        <v>44980</v>
      </c>
      <c r="Z966" s="5"/>
      <c r="AA966" s="3">
        <f t="shared" si="219"/>
        <v>6</v>
      </c>
      <c r="AB966" s="3">
        <f t="shared" si="220"/>
        <v>2022</v>
      </c>
      <c r="AC966" s="3">
        <f t="shared" si="221"/>
        <v>2026</v>
      </c>
      <c r="AD966" s="7">
        <f t="shared" ca="1" si="222"/>
        <v>2.3722222222222222</v>
      </c>
      <c r="AE966" s="7" t="str">
        <f t="shared" ca="1" si="228"/>
        <v>&lt; 3</v>
      </c>
      <c r="AF966" s="5">
        <v>33979</v>
      </c>
      <c r="AG966" s="8">
        <f t="shared" ca="1" si="223"/>
        <v>31.789041095890411</v>
      </c>
      <c r="AH966" s="7" t="str">
        <f t="shared" ca="1" si="224"/>
        <v>&gt;25&lt; 35</v>
      </c>
      <c r="AI966" s="9"/>
      <c r="AJ966" s="10"/>
      <c r="AK966" s="9" t="s">
        <v>3036</v>
      </c>
      <c r="AL966" s="5">
        <v>42248</v>
      </c>
      <c r="AM966" s="3" t="s">
        <v>93</v>
      </c>
      <c r="AN966" s="3" t="s">
        <v>94</v>
      </c>
      <c r="AQ966" s="11"/>
      <c r="AR966" s="11">
        <v>2</v>
      </c>
      <c r="AS966" s="12">
        <f t="shared" si="225"/>
        <v>45445.5</v>
      </c>
      <c r="AT966" s="11" t="s">
        <v>66</v>
      </c>
      <c r="AU966" s="9">
        <v>800</v>
      </c>
      <c r="AV966" s="14">
        <v>25</v>
      </c>
      <c r="AW966" s="15" t="s">
        <v>3037</v>
      </c>
      <c r="AX966" s="16" t="s">
        <v>3038</v>
      </c>
      <c r="AY966" s="14">
        <v>52</v>
      </c>
      <c r="AZ966" s="11" t="s">
        <v>164</v>
      </c>
      <c r="BA966" s="17" t="str">
        <f t="shared" si="226"/>
        <v>25063000000115366352</v>
      </c>
      <c r="BB966" s="26">
        <f t="shared" si="229"/>
        <v>20</v>
      </c>
      <c r="BC966" s="19" t="s">
        <v>3039</v>
      </c>
      <c r="BD966" s="20" t="s">
        <v>1358</v>
      </c>
      <c r="BF966" s="5"/>
      <c r="BG966" s="27">
        <v>52871746</v>
      </c>
      <c r="BH966" s="27">
        <v>54010697</v>
      </c>
      <c r="BI966" s="27">
        <v>98137839</v>
      </c>
      <c r="BK966" s="11" t="str">
        <f t="shared" si="230"/>
        <v>CADRE</v>
      </c>
      <c r="BL966" s="11"/>
    </row>
    <row r="967" spans="1:64" x14ac:dyDescent="0.25">
      <c r="A967" s="3" t="s">
        <v>56</v>
      </c>
      <c r="B967" s="4">
        <v>968</v>
      </c>
      <c r="C967" s="3" t="s">
        <v>140</v>
      </c>
      <c r="D967" s="3" t="s">
        <v>7975</v>
      </c>
      <c r="E967" s="3" t="s">
        <v>7435</v>
      </c>
      <c r="F967" s="3"/>
      <c r="G967" s="3"/>
      <c r="H967" s="74"/>
      <c r="I967" s="3" t="s">
        <v>227</v>
      </c>
      <c r="J967" s="3" t="s">
        <v>228</v>
      </c>
      <c r="K967" s="3" t="s">
        <v>123</v>
      </c>
      <c r="L967" s="3" t="s">
        <v>77</v>
      </c>
      <c r="M967" s="3" t="s">
        <v>158</v>
      </c>
      <c r="N967" s="5">
        <v>44713</v>
      </c>
      <c r="P967" s="3">
        <f t="shared" ca="1" si="227"/>
        <v>-47</v>
      </c>
      <c r="Q967" s="5"/>
      <c r="R967" s="3"/>
      <c r="S967" s="3"/>
      <c r="T967" s="6" t="s">
        <v>131</v>
      </c>
      <c r="U967" s="3" t="str">
        <f t="shared" si="218"/>
        <v>Contractuel</v>
      </c>
      <c r="V967" s="5">
        <v>45444</v>
      </c>
      <c r="W967" s="5">
        <v>45535</v>
      </c>
      <c r="X967" s="5"/>
      <c r="Y967" s="5"/>
      <c r="Z967" s="5">
        <v>44713</v>
      </c>
      <c r="AA967" s="3">
        <f t="shared" si="219"/>
        <v>6</v>
      </c>
      <c r="AB967" s="3">
        <f t="shared" si="220"/>
        <v>2022</v>
      </c>
      <c r="AC967" s="3">
        <f t="shared" si="221"/>
        <v>2026</v>
      </c>
      <c r="AD967" s="7">
        <f t="shared" ca="1" si="222"/>
        <v>2.3777777777777778</v>
      </c>
      <c r="AE967" s="7" t="str">
        <f t="shared" ca="1" si="228"/>
        <v>&lt; 3</v>
      </c>
      <c r="AF967" s="5">
        <v>27877</v>
      </c>
      <c r="AG967" s="8">
        <f t="shared" ca="1" si="223"/>
        <v>48.506849315068493</v>
      </c>
      <c r="AH967" s="7" t="str">
        <f t="shared" ca="1" si="224"/>
        <v>&gt;45&lt; 55</v>
      </c>
      <c r="AI967" s="9">
        <v>11851878</v>
      </c>
      <c r="AJ967" s="10" t="s">
        <v>159</v>
      </c>
      <c r="AK967" s="9" t="s">
        <v>3040</v>
      </c>
      <c r="AL967" s="5">
        <v>34815</v>
      </c>
      <c r="AM967" s="3" t="s">
        <v>93</v>
      </c>
      <c r="AN967" s="3" t="s">
        <v>65</v>
      </c>
      <c r="AO967">
        <v>2</v>
      </c>
      <c r="AQ967">
        <v>3</v>
      </c>
      <c r="AR967" s="11">
        <v>3</v>
      </c>
      <c r="AS967" s="12">
        <f t="shared" si="225"/>
        <v>45808.75</v>
      </c>
      <c r="AT967" s="11" t="s">
        <v>135</v>
      </c>
      <c r="AU967" s="9">
        <v>3.3069999999999999</v>
      </c>
      <c r="AV967" s="14" t="s">
        <v>195</v>
      </c>
      <c r="AW967" s="15" t="s">
        <v>169</v>
      </c>
      <c r="AX967" s="16" t="s">
        <v>3041</v>
      </c>
      <c r="AY967" s="14" t="s">
        <v>197</v>
      </c>
      <c r="AZ967" s="11" t="s">
        <v>171</v>
      </c>
      <c r="BA967" s="17" t="str">
        <f t="shared" si="226"/>
        <v>17001000000313871527</v>
      </c>
      <c r="BB967" s="26">
        <f t="shared" si="229"/>
        <v>20</v>
      </c>
      <c r="BC967" s="19" t="s">
        <v>3042</v>
      </c>
      <c r="BD967" s="20" t="s">
        <v>347</v>
      </c>
      <c r="BF967" s="5"/>
      <c r="BG967" s="27">
        <v>93607056</v>
      </c>
      <c r="BH967" s="27">
        <v>92541436</v>
      </c>
      <c r="BI967" s="27"/>
      <c r="BJ967" t="s">
        <v>347</v>
      </c>
      <c r="BK967" s="11" t="str">
        <f t="shared" si="230"/>
        <v>B-</v>
      </c>
      <c r="BL967" s="11" t="s">
        <v>473</v>
      </c>
    </row>
    <row r="968" spans="1:64" x14ac:dyDescent="0.25">
      <c r="A968" s="3" t="s">
        <v>74</v>
      </c>
      <c r="B968" s="4">
        <v>969</v>
      </c>
      <c r="C968" s="3" t="s">
        <v>87</v>
      </c>
      <c r="D968" s="3" t="s">
        <v>7976</v>
      </c>
      <c r="E968" s="3" t="s">
        <v>7977</v>
      </c>
      <c r="F968" s="3"/>
      <c r="G968" s="3"/>
      <c r="H968" s="74"/>
      <c r="I968" s="3"/>
      <c r="J968" s="3" t="s">
        <v>228</v>
      </c>
      <c r="K968" s="3" t="s">
        <v>123</v>
      </c>
      <c r="L968" s="3" t="s">
        <v>77</v>
      </c>
      <c r="M968" s="3" t="s">
        <v>158</v>
      </c>
      <c r="N968" s="5">
        <v>44713</v>
      </c>
      <c r="P968" s="3">
        <f t="shared" ca="1" si="227"/>
        <v>-656</v>
      </c>
      <c r="Q968" s="5">
        <v>44835</v>
      </c>
      <c r="R968" s="3" t="s">
        <v>133</v>
      </c>
      <c r="S968" s="3"/>
      <c r="T968" s="6" t="s">
        <v>131</v>
      </c>
      <c r="U968" s="3" t="str">
        <f t="shared" si="218"/>
        <v>Contractuel</v>
      </c>
      <c r="V968" s="5">
        <v>44835</v>
      </c>
      <c r="W968" s="5">
        <v>44926</v>
      </c>
      <c r="X968" s="5"/>
      <c r="Y968" s="5"/>
      <c r="Z968" s="5">
        <v>44713</v>
      </c>
      <c r="AA968" s="3">
        <f t="shared" si="219"/>
        <v>6</v>
      </c>
      <c r="AB968" s="3">
        <f t="shared" si="220"/>
        <v>2022</v>
      </c>
      <c r="AC968" s="3">
        <f t="shared" si="221"/>
        <v>2026</v>
      </c>
      <c r="AD968" s="7">
        <f t="shared" ca="1" si="222"/>
        <v>2.3777777777777778</v>
      </c>
      <c r="AE968" s="7" t="str">
        <f t="shared" ca="1" si="228"/>
        <v>&lt; 3</v>
      </c>
      <c r="AF968" s="5">
        <v>37466</v>
      </c>
      <c r="AG968" s="8">
        <f t="shared" ca="1" si="223"/>
        <v>22.235616438356164</v>
      </c>
      <c r="AH968" s="7" t="str">
        <f t="shared" ca="1" si="224"/>
        <v>&lt; 25</v>
      </c>
      <c r="AI968" s="9"/>
      <c r="AJ968" s="10"/>
      <c r="AK968" s="9">
        <v>11678793</v>
      </c>
      <c r="AL968" s="5">
        <v>44610</v>
      </c>
      <c r="AM968" s="3" t="s">
        <v>93</v>
      </c>
      <c r="AN968" s="3" t="s">
        <v>94</v>
      </c>
      <c r="AQ968" s="11">
        <v>3</v>
      </c>
      <c r="AR968" s="11">
        <v>1</v>
      </c>
      <c r="AS968" s="12">
        <f t="shared" si="225"/>
        <v>45078.25</v>
      </c>
      <c r="AT968" s="11" t="s">
        <v>135</v>
      </c>
      <c r="AU968" s="9">
        <v>3.3069999999999999</v>
      </c>
      <c r="AV968" s="14" t="s">
        <v>126</v>
      </c>
      <c r="AW968" s="15" t="s">
        <v>275</v>
      </c>
      <c r="AX968" s="16" t="s">
        <v>3043</v>
      </c>
      <c r="AY968" s="14" t="s">
        <v>770</v>
      </c>
      <c r="AZ968" s="11" t="s">
        <v>145</v>
      </c>
      <c r="BA968" s="17" t="str">
        <f t="shared" si="226"/>
        <v>07080013810554815735</v>
      </c>
      <c r="BB968" s="26">
        <f t="shared" si="229"/>
        <v>20</v>
      </c>
      <c r="BC968" s="19" t="s">
        <v>3044</v>
      </c>
      <c r="BD968" s="20" t="s">
        <v>1001</v>
      </c>
      <c r="BF968" s="5"/>
      <c r="BG968" s="27">
        <v>54252221</v>
      </c>
      <c r="BH968" s="27">
        <v>29411912</v>
      </c>
      <c r="BI968" s="27"/>
      <c r="BJ968" t="s">
        <v>366</v>
      </c>
      <c r="BK968" s="11" t="str">
        <f t="shared" si="230"/>
        <v>B-</v>
      </c>
      <c r="BL968" s="11"/>
    </row>
    <row r="969" spans="1:64" x14ac:dyDescent="0.25">
      <c r="A969" s="3" t="s">
        <v>56</v>
      </c>
      <c r="B969" s="4">
        <v>970</v>
      </c>
      <c r="C969" s="3" t="s">
        <v>140</v>
      </c>
      <c r="D969" s="3" t="s">
        <v>7282</v>
      </c>
      <c r="E969" s="3" t="s">
        <v>7573</v>
      </c>
      <c r="F969" s="3"/>
      <c r="G969" s="3"/>
      <c r="H969" s="74"/>
      <c r="I969" s="3" t="s">
        <v>515</v>
      </c>
      <c r="J969" s="3" t="s">
        <v>228</v>
      </c>
      <c r="K969" s="3" t="s">
        <v>123</v>
      </c>
      <c r="L969" s="3" t="s">
        <v>77</v>
      </c>
      <c r="M969" s="3" t="s">
        <v>158</v>
      </c>
      <c r="N969" s="5">
        <v>44714</v>
      </c>
      <c r="P969" s="3">
        <f t="shared" ca="1" si="227"/>
        <v>-47</v>
      </c>
      <c r="Q969" s="5"/>
      <c r="R969" s="3"/>
      <c r="S969" s="3"/>
      <c r="T969" s="6" t="s">
        <v>131</v>
      </c>
      <c r="U969" s="3" t="str">
        <f t="shared" si="218"/>
        <v>Contractuel</v>
      </c>
      <c r="V969" s="5">
        <v>45444</v>
      </c>
      <c r="W969" s="5">
        <v>45535</v>
      </c>
      <c r="X969" s="5"/>
      <c r="Y969" s="5"/>
      <c r="Z969" s="5">
        <v>44714</v>
      </c>
      <c r="AA969" s="3">
        <f t="shared" si="219"/>
        <v>6</v>
      </c>
      <c r="AB969" s="3">
        <f t="shared" si="220"/>
        <v>2022</v>
      </c>
      <c r="AC969" s="3">
        <f t="shared" si="221"/>
        <v>2026</v>
      </c>
      <c r="AD969" s="7">
        <f t="shared" ca="1" si="222"/>
        <v>2.375</v>
      </c>
      <c r="AE969" s="7" t="str">
        <f t="shared" ca="1" si="228"/>
        <v>&lt; 3</v>
      </c>
      <c r="AF969" s="5">
        <v>26033</v>
      </c>
      <c r="AG969" s="8">
        <f t="shared" ca="1" si="223"/>
        <v>53.558904109589044</v>
      </c>
      <c r="AH969" s="7" t="str">
        <f t="shared" ca="1" si="224"/>
        <v>&gt;45&lt; 55</v>
      </c>
      <c r="AI969" s="9">
        <v>11798298</v>
      </c>
      <c r="AJ969" s="10" t="s">
        <v>126</v>
      </c>
      <c r="AK969" s="9" t="s">
        <v>3045</v>
      </c>
      <c r="AL969" s="5">
        <v>38883</v>
      </c>
      <c r="AM969" s="3" t="s">
        <v>93</v>
      </c>
      <c r="AN969" s="3" t="s">
        <v>65</v>
      </c>
      <c r="AO969">
        <v>5</v>
      </c>
      <c r="AQ969">
        <v>3</v>
      </c>
      <c r="AR969" s="11">
        <v>3</v>
      </c>
      <c r="AS969" s="12">
        <f t="shared" si="225"/>
        <v>45809.75</v>
      </c>
      <c r="AT969" s="11" t="s">
        <v>135</v>
      </c>
      <c r="AU969" s="9">
        <v>3.3069999999999999</v>
      </c>
      <c r="AV969" s="14" t="s">
        <v>1510</v>
      </c>
      <c r="AW969" s="15" t="s">
        <v>1684</v>
      </c>
      <c r="AX969" s="16" t="s">
        <v>3046</v>
      </c>
      <c r="AY969" s="14" t="s">
        <v>67</v>
      </c>
      <c r="AZ969" s="11" t="s">
        <v>1686</v>
      </c>
      <c r="BA969" s="17" t="str">
        <f t="shared" si="226"/>
        <v>32020788101133694108</v>
      </c>
      <c r="BB969" s="26">
        <f t="shared" si="229"/>
        <v>20</v>
      </c>
      <c r="BC969" s="19" t="s">
        <v>3047</v>
      </c>
      <c r="BD969" s="20" t="s">
        <v>207</v>
      </c>
      <c r="BF969" s="5"/>
      <c r="BG969" s="27">
        <v>25391597</v>
      </c>
      <c r="BH969" s="27">
        <v>21485969</v>
      </c>
      <c r="BI969" s="27"/>
      <c r="BJ969" t="s">
        <v>207</v>
      </c>
      <c r="BK969" s="11" t="str">
        <f t="shared" si="230"/>
        <v>B-</v>
      </c>
      <c r="BL969" s="11" t="s">
        <v>473</v>
      </c>
    </row>
    <row r="970" spans="1:64" x14ac:dyDescent="0.25">
      <c r="A970" s="3" t="s">
        <v>74</v>
      </c>
      <c r="B970" s="4">
        <v>971</v>
      </c>
      <c r="C970" s="3" t="s">
        <v>87</v>
      </c>
      <c r="D970" s="3" t="s">
        <v>7349</v>
      </c>
      <c r="E970" s="3" t="s">
        <v>7415</v>
      </c>
      <c r="F970" s="3"/>
      <c r="G970" s="3"/>
      <c r="H970" s="74"/>
      <c r="I970" s="3" t="s">
        <v>2529</v>
      </c>
      <c r="J970" s="3"/>
      <c r="K970" s="3" t="s">
        <v>123</v>
      </c>
      <c r="L970" s="3" t="s">
        <v>77</v>
      </c>
      <c r="M970" s="3" t="s">
        <v>158</v>
      </c>
      <c r="N970" s="5">
        <v>44722</v>
      </c>
      <c r="P970" s="3">
        <f t="shared" ca="1" si="227"/>
        <v>-536</v>
      </c>
      <c r="Q970" s="5">
        <v>45022</v>
      </c>
      <c r="R970" s="3" t="s">
        <v>124</v>
      </c>
      <c r="S970" s="3"/>
      <c r="T970" s="6" t="s">
        <v>131</v>
      </c>
      <c r="U970" s="3" t="str">
        <f t="shared" si="218"/>
        <v>Contractuel</v>
      </c>
      <c r="V970" s="5">
        <v>44986</v>
      </c>
      <c r="W970" s="5">
        <v>45046</v>
      </c>
      <c r="X970" s="5"/>
      <c r="Y970" s="5"/>
      <c r="Z970" s="5">
        <v>44722</v>
      </c>
      <c r="AA970" s="3">
        <f t="shared" si="219"/>
        <v>6</v>
      </c>
      <c r="AB970" s="3">
        <f t="shared" si="220"/>
        <v>2022</v>
      </c>
      <c r="AC970" s="3">
        <f t="shared" si="221"/>
        <v>2026</v>
      </c>
      <c r="AD970" s="7">
        <f t="shared" ca="1" si="222"/>
        <v>2.3527777777777779</v>
      </c>
      <c r="AE970" s="7" t="str">
        <f t="shared" ca="1" si="228"/>
        <v>&lt; 3</v>
      </c>
      <c r="AF970" s="5">
        <v>35831</v>
      </c>
      <c r="AG970" s="8">
        <f t="shared" ca="1" si="223"/>
        <v>26.715068493150685</v>
      </c>
      <c r="AH970" s="7" t="str">
        <f t="shared" ca="1" si="224"/>
        <v>&gt;25&lt; 35</v>
      </c>
      <c r="AI970" s="9">
        <v>17496466</v>
      </c>
      <c r="AJ970" s="10" t="s">
        <v>67</v>
      </c>
      <c r="AK970" s="9">
        <v>11663556</v>
      </c>
      <c r="AL970" s="5">
        <v>44706</v>
      </c>
      <c r="AM970" s="3" t="s">
        <v>93</v>
      </c>
      <c r="AN970" s="3" t="s">
        <v>94</v>
      </c>
      <c r="AQ970" s="11">
        <v>3</v>
      </c>
      <c r="AR970" s="11">
        <v>1</v>
      </c>
      <c r="AS970" s="12">
        <f t="shared" si="225"/>
        <v>45087.25</v>
      </c>
      <c r="AT970" s="11" t="s">
        <v>135</v>
      </c>
      <c r="AU970" s="9">
        <v>3.3069999999999999</v>
      </c>
      <c r="AV970" s="14" t="s">
        <v>195</v>
      </c>
      <c r="AW970" s="15" t="s">
        <v>169</v>
      </c>
      <c r="AX970" s="16" t="s">
        <v>3048</v>
      </c>
      <c r="AY970" s="14" t="s">
        <v>220</v>
      </c>
      <c r="AZ970" s="11" t="s">
        <v>171</v>
      </c>
      <c r="BA970" s="17" t="str">
        <f t="shared" si="226"/>
        <v>17001000000315584159</v>
      </c>
      <c r="BB970" s="26">
        <f t="shared" si="229"/>
        <v>20</v>
      </c>
      <c r="BC970" s="19" t="s">
        <v>3049</v>
      </c>
      <c r="BD970" s="20" t="s">
        <v>233</v>
      </c>
      <c r="BF970" s="5"/>
      <c r="BG970" s="27">
        <v>28446298</v>
      </c>
      <c r="BH970" s="27">
        <v>99991644</v>
      </c>
      <c r="BI970" s="27"/>
      <c r="BJ970" t="s">
        <v>477</v>
      </c>
      <c r="BK970" s="11" t="str">
        <f t="shared" si="230"/>
        <v>-</v>
      </c>
      <c r="BL970" s="11"/>
    </row>
    <row r="971" spans="1:64" x14ac:dyDescent="0.25">
      <c r="A971" s="3" t="s">
        <v>74</v>
      </c>
      <c r="B971" s="4">
        <v>972</v>
      </c>
      <c r="C971" s="3" t="s">
        <v>87</v>
      </c>
      <c r="D971" s="3" t="s">
        <v>7860</v>
      </c>
      <c r="E971" s="3" t="s">
        <v>7367</v>
      </c>
      <c r="F971" s="3"/>
      <c r="G971" s="3"/>
      <c r="H971" s="74"/>
      <c r="I971" s="3"/>
      <c r="J971" s="3"/>
      <c r="K971" s="3" t="s">
        <v>123</v>
      </c>
      <c r="L971" s="3" t="s">
        <v>77</v>
      </c>
      <c r="M971" s="3" t="s">
        <v>158</v>
      </c>
      <c r="N971" s="5">
        <v>44722</v>
      </c>
      <c r="P971" s="3">
        <f t="shared" ca="1" si="227"/>
        <v>-809</v>
      </c>
      <c r="Q971" s="5">
        <v>44733</v>
      </c>
      <c r="R971" s="3" t="s">
        <v>236</v>
      </c>
      <c r="S971" s="3"/>
      <c r="T971" s="6" t="s">
        <v>131</v>
      </c>
      <c r="U971" s="3" t="str">
        <f t="shared" si="218"/>
        <v>Contractuel</v>
      </c>
      <c r="V971" s="5">
        <v>44722</v>
      </c>
      <c r="W971" s="5">
        <v>44773</v>
      </c>
      <c r="X971" s="5"/>
      <c r="Y971" s="5"/>
      <c r="Z971" s="5">
        <v>44722</v>
      </c>
      <c r="AA971" s="3">
        <f t="shared" si="219"/>
        <v>6</v>
      </c>
      <c r="AB971" s="3">
        <f t="shared" si="220"/>
        <v>2022</v>
      </c>
      <c r="AC971" s="3">
        <f t="shared" si="221"/>
        <v>2026</v>
      </c>
      <c r="AD971" s="7">
        <f t="shared" ca="1" si="222"/>
        <v>2.3527777777777779</v>
      </c>
      <c r="AE971" s="7" t="str">
        <f t="shared" ca="1" si="228"/>
        <v>&lt; 3</v>
      </c>
      <c r="AF971" s="5">
        <v>34029</v>
      </c>
      <c r="AG971" s="8">
        <f t="shared" ca="1" si="223"/>
        <v>31.652054794520549</v>
      </c>
      <c r="AH971" s="7" t="str">
        <f t="shared" ca="1" si="224"/>
        <v>&gt;25&lt; 35</v>
      </c>
      <c r="AI971" s="9">
        <v>16880147</v>
      </c>
      <c r="AJ971" s="10" t="s">
        <v>62</v>
      </c>
      <c r="AK971" s="9" t="s">
        <v>3050</v>
      </c>
      <c r="AL971" s="5">
        <v>40417</v>
      </c>
      <c r="AM971" s="3" t="s">
        <v>93</v>
      </c>
      <c r="AN971" s="3" t="s">
        <v>94</v>
      </c>
      <c r="AQ971" s="11">
        <v>3</v>
      </c>
      <c r="AR971" s="11">
        <v>1</v>
      </c>
      <c r="AS971" s="12">
        <f t="shared" si="225"/>
        <v>45087.25</v>
      </c>
      <c r="AT971" s="11" t="s">
        <v>135</v>
      </c>
      <c r="AU971" s="9">
        <v>3.1930000000000001</v>
      </c>
      <c r="AV971" s="14" t="s">
        <v>195</v>
      </c>
      <c r="AW971" s="15" t="s">
        <v>169</v>
      </c>
      <c r="AX971" s="16" t="s">
        <v>3051</v>
      </c>
      <c r="AY971" s="14" t="s">
        <v>574</v>
      </c>
      <c r="AZ971" s="11" t="s">
        <v>171</v>
      </c>
      <c r="BA971" s="17" t="str">
        <f t="shared" si="226"/>
        <v>17001000000264338962</v>
      </c>
      <c r="BB971" s="26">
        <f t="shared" si="229"/>
        <v>20</v>
      </c>
      <c r="BC971" s="19" t="s">
        <v>3052</v>
      </c>
      <c r="BD971" s="20" t="s">
        <v>277</v>
      </c>
      <c r="BF971" s="5"/>
      <c r="BG971" s="27">
        <v>21096755</v>
      </c>
      <c r="BH971" s="27">
        <v>23504445</v>
      </c>
      <c r="BI971" s="27"/>
      <c r="BJ971" t="s">
        <v>2409</v>
      </c>
      <c r="BK971" s="11" t="str">
        <f t="shared" si="230"/>
        <v>-</v>
      </c>
      <c r="BL971" s="11"/>
    </row>
    <row r="972" spans="1:64" x14ac:dyDescent="0.25">
      <c r="A972" s="3" t="s">
        <v>56</v>
      </c>
      <c r="B972" s="4">
        <v>973</v>
      </c>
      <c r="C972" s="3" t="s">
        <v>87</v>
      </c>
      <c r="D972" s="3" t="s">
        <v>7657</v>
      </c>
      <c r="E972" s="3" t="s">
        <v>7301</v>
      </c>
      <c r="F972" s="3"/>
      <c r="G972" s="3"/>
      <c r="H972" s="74"/>
      <c r="I972" s="3" t="s">
        <v>515</v>
      </c>
      <c r="J972" s="3" t="s">
        <v>228</v>
      </c>
      <c r="K972" s="3" t="s">
        <v>123</v>
      </c>
      <c r="L972" s="3" t="s">
        <v>77</v>
      </c>
      <c r="M972" s="3" t="s">
        <v>158</v>
      </c>
      <c r="N972" s="5">
        <v>44723</v>
      </c>
      <c r="P972" s="3">
        <f t="shared" ca="1" si="227"/>
        <v>-47</v>
      </c>
      <c r="Q972" s="5"/>
      <c r="R972" s="3"/>
      <c r="S972" s="3"/>
      <c r="T972" s="6" t="s">
        <v>131</v>
      </c>
      <c r="U972" s="3" t="str">
        <f t="shared" si="218"/>
        <v>Contractuel</v>
      </c>
      <c r="V972" s="5">
        <v>45444</v>
      </c>
      <c r="W972" s="5">
        <v>45535</v>
      </c>
      <c r="X972" s="5"/>
      <c r="Y972" s="5"/>
      <c r="Z972" s="5">
        <v>44723</v>
      </c>
      <c r="AA972" s="3">
        <f t="shared" si="219"/>
        <v>6</v>
      </c>
      <c r="AB972" s="3">
        <f t="shared" si="220"/>
        <v>2022</v>
      </c>
      <c r="AC972" s="3">
        <f t="shared" si="221"/>
        <v>2026</v>
      </c>
      <c r="AD972" s="7">
        <f t="shared" ca="1" si="222"/>
        <v>2.35</v>
      </c>
      <c r="AE972" s="7" t="str">
        <f t="shared" ca="1" si="228"/>
        <v>&lt; 3</v>
      </c>
      <c r="AF972" s="5">
        <v>36858</v>
      </c>
      <c r="AG972" s="8">
        <f t="shared" ca="1" si="223"/>
        <v>23.901369863013699</v>
      </c>
      <c r="AH972" s="7" t="str">
        <f t="shared" ca="1" si="224"/>
        <v>&lt; 25</v>
      </c>
      <c r="AI972" s="9">
        <v>17323790</v>
      </c>
      <c r="AJ972" s="10" t="s">
        <v>62</v>
      </c>
      <c r="AK972" s="9">
        <v>11657981</v>
      </c>
      <c r="AL972" s="5">
        <v>42375</v>
      </c>
      <c r="AM972" s="3" t="s">
        <v>93</v>
      </c>
      <c r="AN972" s="3" t="s">
        <v>94</v>
      </c>
      <c r="AQ972">
        <v>3</v>
      </c>
      <c r="AR972" s="11">
        <v>3</v>
      </c>
      <c r="AS972" s="12">
        <f t="shared" si="225"/>
        <v>45818.75</v>
      </c>
      <c r="AT972" s="11" t="s">
        <v>135</v>
      </c>
      <c r="AU972" s="9">
        <v>3.3069999999999999</v>
      </c>
      <c r="AV972" s="14" t="s">
        <v>195</v>
      </c>
      <c r="AW972" s="15" t="s">
        <v>169</v>
      </c>
      <c r="AX972" s="16" t="s">
        <v>3053</v>
      </c>
      <c r="AY972" s="14" t="s">
        <v>326</v>
      </c>
      <c r="AZ972" s="11" t="s">
        <v>171</v>
      </c>
      <c r="BA972" s="17" t="str">
        <f t="shared" si="226"/>
        <v>17001000000283027855</v>
      </c>
      <c r="BB972" s="26">
        <f t="shared" si="229"/>
        <v>20</v>
      </c>
      <c r="BC972" s="19" t="s">
        <v>3054</v>
      </c>
      <c r="BD972" s="20" t="s">
        <v>233</v>
      </c>
      <c r="BF972" s="5">
        <v>45013</v>
      </c>
      <c r="BG972" s="27">
        <v>24867554</v>
      </c>
      <c r="BH972" s="27">
        <v>50983394</v>
      </c>
      <c r="BI972" s="27"/>
      <c r="BJ972" t="s">
        <v>234</v>
      </c>
      <c r="BK972" s="11" t="str">
        <f t="shared" si="230"/>
        <v>B-</v>
      </c>
      <c r="BL972" s="11" t="s">
        <v>245</v>
      </c>
    </row>
    <row r="973" spans="1:64" x14ac:dyDescent="0.25">
      <c r="A973" s="3" t="s">
        <v>74</v>
      </c>
      <c r="B973" s="4">
        <v>974</v>
      </c>
      <c r="C973" s="3" t="s">
        <v>57</v>
      </c>
      <c r="D973" s="3" t="s">
        <v>7978</v>
      </c>
      <c r="E973" s="3" t="s">
        <v>7184</v>
      </c>
      <c r="F973" s="3"/>
      <c r="G973" s="3"/>
      <c r="H973" s="74"/>
      <c r="I973" s="3"/>
      <c r="J973" s="3"/>
      <c r="K973" s="3" t="s">
        <v>123</v>
      </c>
      <c r="L973" s="3" t="s">
        <v>77</v>
      </c>
      <c r="M973" s="3" t="s">
        <v>852</v>
      </c>
      <c r="N973" s="5">
        <v>44723</v>
      </c>
      <c r="P973" s="3">
        <f t="shared" ca="1" si="227"/>
        <v>-778</v>
      </c>
      <c r="Q973" s="5">
        <v>44805</v>
      </c>
      <c r="R973" s="3" t="s">
        <v>133</v>
      </c>
      <c r="S973" s="3"/>
      <c r="T973" s="6" t="s">
        <v>131</v>
      </c>
      <c r="U973" s="3" t="str">
        <f t="shared" si="218"/>
        <v>Contractuel</v>
      </c>
      <c r="V973" s="5">
        <v>44774</v>
      </c>
      <c r="W973" s="5">
        <v>44804</v>
      </c>
      <c r="X973" s="5"/>
      <c r="Y973" s="5"/>
      <c r="Z973" s="5">
        <v>44723</v>
      </c>
      <c r="AA973" s="3">
        <f t="shared" si="219"/>
        <v>6</v>
      </c>
      <c r="AB973" s="3">
        <f t="shared" si="220"/>
        <v>2022</v>
      </c>
      <c r="AC973" s="3">
        <f t="shared" si="221"/>
        <v>2026</v>
      </c>
      <c r="AD973" s="7">
        <f t="shared" ca="1" si="222"/>
        <v>2.35</v>
      </c>
      <c r="AE973" s="7" t="str">
        <f t="shared" ca="1" si="228"/>
        <v>&lt; 3</v>
      </c>
      <c r="AF973" s="5">
        <v>34564</v>
      </c>
      <c r="AG973" s="8">
        <f t="shared" ca="1" si="223"/>
        <v>30.186301369863013</v>
      </c>
      <c r="AH973" s="7" t="str">
        <f t="shared" ca="1" si="224"/>
        <v>&gt;25&lt; 35</v>
      </c>
      <c r="AI973" s="9"/>
      <c r="AJ973" s="10"/>
      <c r="AK973" s="9">
        <v>13007550</v>
      </c>
      <c r="AL973" s="5">
        <v>43153</v>
      </c>
      <c r="AM973" s="3" t="s">
        <v>64</v>
      </c>
      <c r="AN973" s="3" t="s">
        <v>94</v>
      </c>
      <c r="AQ973" s="11">
        <v>3</v>
      </c>
      <c r="AR973" s="11">
        <v>1</v>
      </c>
      <c r="AS973" s="12">
        <f t="shared" si="225"/>
        <v>45088.25</v>
      </c>
      <c r="AT973" s="11" t="s">
        <v>135</v>
      </c>
      <c r="AU973" s="9">
        <v>3.3069999999999999</v>
      </c>
      <c r="AV973" s="14" t="s">
        <v>348</v>
      </c>
      <c r="AW973" s="15" t="s">
        <v>349</v>
      </c>
      <c r="AX973" s="16" t="s">
        <v>3055</v>
      </c>
      <c r="AY973" s="14" t="s">
        <v>70</v>
      </c>
      <c r="AZ973" s="11" t="s">
        <v>352</v>
      </c>
      <c r="BA973" s="17" t="str">
        <f t="shared" si="226"/>
        <v>12406000000232902203</v>
      </c>
      <c r="BB973" s="26">
        <f t="shared" si="229"/>
        <v>20</v>
      </c>
      <c r="BC973" s="19" t="s">
        <v>3056</v>
      </c>
      <c r="BD973" s="20" t="s">
        <v>100</v>
      </c>
      <c r="BF973" s="5"/>
      <c r="BG973" s="27">
        <v>27003698</v>
      </c>
      <c r="BH973" s="27">
        <v>96029637</v>
      </c>
      <c r="BI973" s="27"/>
      <c r="BJ973" t="s">
        <v>1870</v>
      </c>
      <c r="BK973" s="11" t="str">
        <f t="shared" si="230"/>
        <v>-</v>
      </c>
      <c r="BL973" s="11"/>
    </row>
    <row r="974" spans="1:64" x14ac:dyDescent="0.25">
      <c r="A974" s="3" t="s">
        <v>74</v>
      </c>
      <c r="B974" s="4">
        <v>975</v>
      </c>
      <c r="C974" s="3" t="s">
        <v>57</v>
      </c>
      <c r="D974" s="3" t="s">
        <v>7979</v>
      </c>
      <c r="E974" s="3" t="s">
        <v>7653</v>
      </c>
      <c r="F974" s="3"/>
      <c r="G974" s="3"/>
      <c r="H974" s="74"/>
      <c r="I974" s="3" t="s">
        <v>431</v>
      </c>
      <c r="J974" s="3"/>
      <c r="K974" s="3" t="s">
        <v>123</v>
      </c>
      <c r="L974" s="3" t="s">
        <v>77</v>
      </c>
      <c r="M974" s="3" t="s">
        <v>852</v>
      </c>
      <c r="N974" s="5">
        <v>44723</v>
      </c>
      <c r="P974" s="3">
        <f t="shared" ca="1" si="227"/>
        <v>-383</v>
      </c>
      <c r="Q974" s="5">
        <v>45175</v>
      </c>
      <c r="R974" s="3" t="s">
        <v>1728</v>
      </c>
      <c r="S974" s="3"/>
      <c r="T974" s="6" t="s">
        <v>131</v>
      </c>
      <c r="U974" s="3" t="str">
        <f t="shared" si="218"/>
        <v>Contractuel</v>
      </c>
      <c r="V974" s="5">
        <v>45139</v>
      </c>
      <c r="W974" s="5">
        <v>45199</v>
      </c>
      <c r="X974" s="5"/>
      <c r="Y974" s="5"/>
      <c r="Z974" s="5">
        <v>44723</v>
      </c>
      <c r="AA974" s="3">
        <f t="shared" si="219"/>
        <v>6</v>
      </c>
      <c r="AB974" s="3">
        <f t="shared" si="220"/>
        <v>2022</v>
      </c>
      <c r="AC974" s="3">
        <f t="shared" si="221"/>
        <v>2026</v>
      </c>
      <c r="AD974" s="7">
        <f t="shared" ca="1" si="222"/>
        <v>2.35</v>
      </c>
      <c r="AE974" s="7" t="str">
        <f t="shared" ca="1" si="228"/>
        <v>&lt; 3</v>
      </c>
      <c r="AF974" s="5">
        <v>35398</v>
      </c>
      <c r="AG974" s="8">
        <f t="shared" ca="1" si="223"/>
        <v>27.901369863013699</v>
      </c>
      <c r="AH974" s="7" t="str">
        <f t="shared" ca="1" si="224"/>
        <v>&gt;25&lt; 35</v>
      </c>
      <c r="AI974" s="9">
        <v>17445097</v>
      </c>
      <c r="AJ974" s="10" t="s">
        <v>159</v>
      </c>
      <c r="AK974" s="9">
        <v>11660727</v>
      </c>
      <c r="AL974" s="5">
        <v>42656</v>
      </c>
      <c r="AM974" s="3" t="s">
        <v>64</v>
      </c>
      <c r="AN974" s="3" t="s">
        <v>94</v>
      </c>
      <c r="AQ974" s="11">
        <v>3</v>
      </c>
      <c r="AR974" s="11">
        <v>2</v>
      </c>
      <c r="AS974" s="12">
        <f t="shared" si="225"/>
        <v>45453.5</v>
      </c>
      <c r="AT974" s="11" t="s">
        <v>135</v>
      </c>
      <c r="AU974" s="9">
        <v>3.3069999999999999</v>
      </c>
      <c r="AV974" s="14" t="s">
        <v>195</v>
      </c>
      <c r="AW974" s="15" t="s">
        <v>169</v>
      </c>
      <c r="AX974" s="16" t="s">
        <v>3057</v>
      </c>
      <c r="AY974" s="14" t="s">
        <v>153</v>
      </c>
      <c r="AZ974" s="11" t="s">
        <v>171</v>
      </c>
      <c r="BA974" s="17" t="str">
        <f t="shared" si="226"/>
        <v>17001000000290434387</v>
      </c>
      <c r="BB974" s="26">
        <f t="shared" si="229"/>
        <v>20</v>
      </c>
      <c r="BC974" s="19" t="s">
        <v>3058</v>
      </c>
      <c r="BD974" s="20" t="s">
        <v>233</v>
      </c>
      <c r="BF974" s="5"/>
      <c r="BG974" s="27">
        <v>56174788</v>
      </c>
      <c r="BH974" s="27">
        <v>99235225</v>
      </c>
      <c r="BI974" s="27"/>
      <c r="BJ974" t="s">
        <v>233</v>
      </c>
      <c r="BK974" s="11" t="str">
        <f t="shared" si="230"/>
        <v>-</v>
      </c>
      <c r="BL974" s="11" t="s">
        <v>200</v>
      </c>
    </row>
    <row r="975" spans="1:64" x14ac:dyDescent="0.25">
      <c r="A975" s="3" t="s">
        <v>74</v>
      </c>
      <c r="B975" s="4">
        <v>976</v>
      </c>
      <c r="C975" s="3" t="s">
        <v>57</v>
      </c>
      <c r="D975" s="3" t="s">
        <v>7980</v>
      </c>
      <c r="E975" s="3" t="s">
        <v>7653</v>
      </c>
      <c r="F975" s="3"/>
      <c r="G975" s="3"/>
      <c r="H975" s="74"/>
      <c r="I975" s="3"/>
      <c r="J975" s="3"/>
      <c r="K975" s="3" t="s">
        <v>76</v>
      </c>
      <c r="L975" s="3" t="s">
        <v>77</v>
      </c>
      <c r="M975" s="3" t="s">
        <v>1223</v>
      </c>
      <c r="N975" s="5">
        <v>44725</v>
      </c>
      <c r="P975" s="3">
        <f t="shared" ca="1" si="227"/>
        <v>-809</v>
      </c>
      <c r="Q975" s="5">
        <v>44730</v>
      </c>
      <c r="R975" s="3" t="s">
        <v>133</v>
      </c>
      <c r="S975" s="3"/>
      <c r="T975" s="6" t="s">
        <v>131</v>
      </c>
      <c r="U975" s="3" t="str">
        <f t="shared" si="218"/>
        <v>Contractuel</v>
      </c>
      <c r="V975" s="5">
        <v>44725</v>
      </c>
      <c r="W975" s="5">
        <v>44773</v>
      </c>
      <c r="X975" s="5"/>
      <c r="Y975" s="5"/>
      <c r="Z975" s="5">
        <v>44725</v>
      </c>
      <c r="AA975" s="3">
        <f t="shared" si="219"/>
        <v>6</v>
      </c>
      <c r="AB975" s="3">
        <f t="shared" si="220"/>
        <v>2022</v>
      </c>
      <c r="AC975" s="3">
        <f t="shared" si="221"/>
        <v>2026</v>
      </c>
      <c r="AD975" s="7">
        <f t="shared" ca="1" si="222"/>
        <v>2.3444444444444446</v>
      </c>
      <c r="AE975" s="7" t="str">
        <f t="shared" ca="1" si="228"/>
        <v>&lt; 3</v>
      </c>
      <c r="AF975" s="5">
        <v>33852</v>
      </c>
      <c r="AG975" s="8">
        <f t="shared" ca="1" si="223"/>
        <v>32.136986301369866</v>
      </c>
      <c r="AH975" s="7" t="str">
        <f t="shared" ca="1" si="224"/>
        <v>&gt;25&lt; 35</v>
      </c>
      <c r="AI975" s="9">
        <v>17219684</v>
      </c>
      <c r="AJ975" s="37" t="s">
        <v>179</v>
      </c>
      <c r="AK975" s="9" t="s">
        <v>3059</v>
      </c>
      <c r="AL975" s="5">
        <v>43607</v>
      </c>
      <c r="AM975" s="3" t="s">
        <v>64</v>
      </c>
      <c r="AN975" s="3" t="s">
        <v>94</v>
      </c>
      <c r="AQ975" s="11">
        <v>3</v>
      </c>
      <c r="AR975" s="11">
        <v>1</v>
      </c>
      <c r="AS975" s="12">
        <f t="shared" si="225"/>
        <v>45090.25</v>
      </c>
      <c r="AT975" s="11" t="s">
        <v>135</v>
      </c>
      <c r="AU975" s="9">
        <v>3.1930000000000001</v>
      </c>
      <c r="AV975" s="14" t="s">
        <v>195</v>
      </c>
      <c r="AW975" s="15" t="s">
        <v>169</v>
      </c>
      <c r="AX975" s="16" t="s">
        <v>3060</v>
      </c>
      <c r="AY975" s="14" t="s">
        <v>462</v>
      </c>
      <c r="AZ975" s="11" t="s">
        <v>171</v>
      </c>
      <c r="BA975" s="17" t="str">
        <f t="shared" si="226"/>
        <v>17001000000297986419</v>
      </c>
      <c r="BB975" s="26">
        <f t="shared" si="229"/>
        <v>20</v>
      </c>
      <c r="BC975" s="19" t="s">
        <v>3061</v>
      </c>
      <c r="BD975" s="20" t="s">
        <v>277</v>
      </c>
      <c r="BF975" s="5"/>
      <c r="BG975" s="27">
        <v>28779464</v>
      </c>
      <c r="BH975" s="27">
        <v>28551465</v>
      </c>
      <c r="BI975" s="27"/>
      <c r="BJ975" t="s">
        <v>1425</v>
      </c>
      <c r="BK975" s="87" t="str">
        <f t="shared" si="230"/>
        <v>-</v>
      </c>
      <c r="BL975" s="11"/>
    </row>
    <row r="976" spans="1:64" x14ac:dyDescent="0.25">
      <c r="A976" s="3" t="s">
        <v>74</v>
      </c>
      <c r="B976" s="4">
        <v>977</v>
      </c>
      <c r="C976" s="3" t="s">
        <v>87</v>
      </c>
      <c r="D976" s="3" t="s">
        <v>7860</v>
      </c>
      <c r="E976" s="3" t="s">
        <v>7981</v>
      </c>
      <c r="F976" s="3"/>
      <c r="G976" s="3"/>
      <c r="H976" s="74"/>
      <c r="I976" s="3"/>
      <c r="J976" s="3" t="s">
        <v>228</v>
      </c>
      <c r="K976" s="3" t="s">
        <v>123</v>
      </c>
      <c r="L976" s="3" t="s">
        <v>77</v>
      </c>
      <c r="M976" s="3" t="s">
        <v>158</v>
      </c>
      <c r="N976" s="5">
        <v>44725</v>
      </c>
      <c r="P976" s="3">
        <f t="shared" ca="1" si="227"/>
        <v>-748</v>
      </c>
      <c r="Q976" s="5">
        <v>44805</v>
      </c>
      <c r="R976" s="3" t="s">
        <v>1817</v>
      </c>
      <c r="S976" s="3"/>
      <c r="T976" s="6" t="s">
        <v>131</v>
      </c>
      <c r="U976" s="3" t="str">
        <f t="shared" si="218"/>
        <v>Contractuel</v>
      </c>
      <c r="V976" s="5">
        <v>44774</v>
      </c>
      <c r="W976" s="5">
        <v>44834</v>
      </c>
      <c r="X976" s="5"/>
      <c r="Y976" s="5"/>
      <c r="Z976" s="5">
        <v>44725</v>
      </c>
      <c r="AA976" s="3">
        <f t="shared" si="219"/>
        <v>6</v>
      </c>
      <c r="AB976" s="3">
        <f t="shared" si="220"/>
        <v>2022</v>
      </c>
      <c r="AC976" s="3">
        <f t="shared" si="221"/>
        <v>2026</v>
      </c>
      <c r="AD976" s="7">
        <f t="shared" ca="1" si="222"/>
        <v>2.3444444444444446</v>
      </c>
      <c r="AE976" s="7" t="str">
        <f t="shared" ca="1" si="228"/>
        <v>&lt; 3</v>
      </c>
      <c r="AF976" s="5">
        <v>37887</v>
      </c>
      <c r="AG976" s="8">
        <f t="shared" ca="1" si="223"/>
        <v>21.082191780821919</v>
      </c>
      <c r="AH976" s="7" t="str">
        <f t="shared" ca="1" si="224"/>
        <v>&lt; 25</v>
      </c>
      <c r="AI976" s="9"/>
      <c r="AJ976" s="10"/>
      <c r="AK976" s="9">
        <v>14373275</v>
      </c>
      <c r="AL976" s="5">
        <v>44701</v>
      </c>
      <c r="AM976" s="3" t="s">
        <v>93</v>
      </c>
      <c r="AN976" s="3" t="s">
        <v>94</v>
      </c>
      <c r="AQ976" s="11">
        <v>3</v>
      </c>
      <c r="AR976" s="11">
        <v>1</v>
      </c>
      <c r="AS976" s="12">
        <f t="shared" si="225"/>
        <v>45090.25</v>
      </c>
      <c r="AT976" s="11" t="s">
        <v>135</v>
      </c>
      <c r="AU976" s="9">
        <v>3.3069999999999999</v>
      </c>
      <c r="AV976" s="14" t="s">
        <v>195</v>
      </c>
      <c r="AW976" s="15" t="s">
        <v>169</v>
      </c>
      <c r="AX976" s="16" t="s">
        <v>3062</v>
      </c>
      <c r="AY976" s="14" t="s">
        <v>84</v>
      </c>
      <c r="AZ976" s="11" t="s">
        <v>171</v>
      </c>
      <c r="BA976" s="17" t="str">
        <f t="shared" si="226"/>
        <v>17001000000315009337</v>
      </c>
      <c r="BB976" s="26">
        <f t="shared" si="229"/>
        <v>20</v>
      </c>
      <c r="BC976" s="19" t="s">
        <v>3063</v>
      </c>
      <c r="BD976" s="20" t="s">
        <v>391</v>
      </c>
      <c r="BF976" s="5"/>
      <c r="BG976" s="27">
        <v>24714669</v>
      </c>
      <c r="BH976" s="27">
        <v>23567331</v>
      </c>
      <c r="BI976" s="27"/>
      <c r="BJ976" t="s">
        <v>391</v>
      </c>
      <c r="BK976" s="11" t="str">
        <f t="shared" si="230"/>
        <v>B-</v>
      </c>
      <c r="BL976" s="11"/>
    </row>
    <row r="977" spans="1:64" x14ac:dyDescent="0.25">
      <c r="A977" s="3" t="s">
        <v>74</v>
      </c>
      <c r="B977" s="4">
        <v>978</v>
      </c>
      <c r="C977" s="3" t="s">
        <v>140</v>
      </c>
      <c r="D977" s="3" t="s">
        <v>7291</v>
      </c>
      <c r="E977" s="3" t="s">
        <v>7201</v>
      </c>
      <c r="F977" s="3"/>
      <c r="G977" s="3"/>
      <c r="H977" s="74"/>
      <c r="I977" s="3" t="s">
        <v>1089</v>
      </c>
      <c r="J977" s="3" t="s">
        <v>157</v>
      </c>
      <c r="K977" s="3" t="s">
        <v>76</v>
      </c>
      <c r="L977" s="3" t="s">
        <v>77</v>
      </c>
      <c r="M977" s="3" t="s">
        <v>158</v>
      </c>
      <c r="N977" s="5">
        <v>44725</v>
      </c>
      <c r="P977" s="3">
        <f t="shared" ca="1" si="227"/>
        <v>-475</v>
      </c>
      <c r="Q977" s="5">
        <v>45052</v>
      </c>
      <c r="R977" s="3" t="s">
        <v>1235</v>
      </c>
      <c r="S977" s="3"/>
      <c r="T977" s="6" t="s">
        <v>131</v>
      </c>
      <c r="U977" s="3" t="str">
        <f t="shared" si="218"/>
        <v>Contractuel</v>
      </c>
      <c r="V977" s="5">
        <v>44927</v>
      </c>
      <c r="W977" s="5">
        <v>45107</v>
      </c>
      <c r="X977" s="5"/>
      <c r="Y977" s="5"/>
      <c r="Z977" s="5">
        <v>44725</v>
      </c>
      <c r="AA977" s="3">
        <f t="shared" si="219"/>
        <v>6</v>
      </c>
      <c r="AB977" s="3">
        <f t="shared" si="220"/>
        <v>2022</v>
      </c>
      <c r="AC977" s="3">
        <f t="shared" si="221"/>
        <v>2026</v>
      </c>
      <c r="AD977" s="7">
        <f t="shared" ca="1" si="222"/>
        <v>2.3444444444444446</v>
      </c>
      <c r="AE977" s="7" t="str">
        <f t="shared" ca="1" si="228"/>
        <v>&lt; 3</v>
      </c>
      <c r="AF977" s="5">
        <v>30657</v>
      </c>
      <c r="AG977" s="8">
        <f t="shared" ca="1" si="223"/>
        <v>40.890410958904113</v>
      </c>
      <c r="AH977" s="7" t="str">
        <f t="shared" ca="1" si="224"/>
        <v>&gt;35&lt; 45</v>
      </c>
      <c r="AI977" s="9">
        <v>12832690</v>
      </c>
      <c r="AJ977" s="10" t="s">
        <v>126</v>
      </c>
      <c r="AK977" s="9" t="s">
        <v>3064</v>
      </c>
      <c r="AL977" s="5">
        <v>37091</v>
      </c>
      <c r="AM977" s="3" t="s">
        <v>93</v>
      </c>
      <c r="AN977" s="3" t="s">
        <v>65</v>
      </c>
      <c r="AO977">
        <v>3</v>
      </c>
      <c r="AQ977" s="11">
        <v>3</v>
      </c>
      <c r="AR977" s="11">
        <v>1</v>
      </c>
      <c r="AS977" s="12">
        <f t="shared" si="225"/>
        <v>45090.25</v>
      </c>
      <c r="AT977" s="11" t="s">
        <v>135</v>
      </c>
      <c r="AU977" s="9">
        <v>3.3069999999999999</v>
      </c>
      <c r="AV977" s="14" t="s">
        <v>195</v>
      </c>
      <c r="AW977" s="15" t="s">
        <v>169</v>
      </c>
      <c r="AX977" s="16" t="s">
        <v>3065</v>
      </c>
      <c r="AY977" s="14" t="s">
        <v>685</v>
      </c>
      <c r="AZ977" s="11" t="s">
        <v>171</v>
      </c>
      <c r="BA977" s="17" t="str">
        <f t="shared" si="226"/>
        <v>17001000000263698665</v>
      </c>
      <c r="BB977" s="26">
        <f t="shared" si="229"/>
        <v>20</v>
      </c>
      <c r="BC977" s="19" t="s">
        <v>1688</v>
      </c>
      <c r="BD977" s="20" t="s">
        <v>73</v>
      </c>
      <c r="BF977" s="5"/>
      <c r="BG977" s="27">
        <v>27938156</v>
      </c>
      <c r="BH977" s="27">
        <v>20904207</v>
      </c>
      <c r="BI977" s="27"/>
      <c r="BJ977" t="s">
        <v>1688</v>
      </c>
      <c r="BK977" s="11" t="str">
        <f t="shared" si="230"/>
        <v>A-</v>
      </c>
      <c r="BL977" s="11"/>
    </row>
    <row r="978" spans="1:64" x14ac:dyDescent="0.25">
      <c r="A978" s="3" t="s">
        <v>74</v>
      </c>
      <c r="B978" s="4">
        <v>979</v>
      </c>
      <c r="C978" s="3" t="s">
        <v>87</v>
      </c>
      <c r="D978" s="3" t="s">
        <v>7891</v>
      </c>
      <c r="E978" s="3" t="s">
        <v>7603</v>
      </c>
      <c r="F978" s="3"/>
      <c r="G978" s="3"/>
      <c r="H978" s="74"/>
      <c r="I978" s="3"/>
      <c r="J978" s="3" t="s">
        <v>157</v>
      </c>
      <c r="K978" s="3" t="s">
        <v>123</v>
      </c>
      <c r="L978" s="3" t="s">
        <v>77</v>
      </c>
      <c r="M978" s="3" t="s">
        <v>158</v>
      </c>
      <c r="N978" s="5">
        <v>44730</v>
      </c>
      <c r="P978" s="3">
        <f t="shared" ca="1" si="227"/>
        <v>-748</v>
      </c>
      <c r="Q978" s="5">
        <v>44807</v>
      </c>
      <c r="R978" s="3" t="s">
        <v>133</v>
      </c>
      <c r="S978" s="3"/>
      <c r="T978" s="6" t="s">
        <v>131</v>
      </c>
      <c r="U978" s="3" t="str">
        <f t="shared" si="218"/>
        <v>Contractuel</v>
      </c>
      <c r="V978" s="5">
        <v>44774</v>
      </c>
      <c r="W978" s="5">
        <v>44834</v>
      </c>
      <c r="X978" s="5"/>
      <c r="Y978" s="5"/>
      <c r="Z978" s="5">
        <v>44730</v>
      </c>
      <c r="AA978" s="3">
        <f t="shared" si="219"/>
        <v>6</v>
      </c>
      <c r="AB978" s="3">
        <f t="shared" si="220"/>
        <v>2022</v>
      </c>
      <c r="AC978" s="3">
        <f t="shared" si="221"/>
        <v>2026</v>
      </c>
      <c r="AD978" s="7">
        <f t="shared" ca="1" si="222"/>
        <v>2.3305555555555557</v>
      </c>
      <c r="AE978" s="7" t="str">
        <f t="shared" ca="1" si="228"/>
        <v>&lt; 3</v>
      </c>
      <c r="AF978" s="5">
        <v>36120</v>
      </c>
      <c r="AG978" s="8">
        <f t="shared" ca="1" si="223"/>
        <v>25.923287671232877</v>
      </c>
      <c r="AH978" s="7" t="str">
        <f t="shared" ca="1" si="224"/>
        <v>&gt;25&lt; 35</v>
      </c>
      <c r="AI978" s="9">
        <v>17210493</v>
      </c>
      <c r="AJ978" s="37" t="s">
        <v>179</v>
      </c>
      <c r="AK978" s="9" t="s">
        <v>3066</v>
      </c>
      <c r="AL978" s="5">
        <v>42831</v>
      </c>
      <c r="AM978" s="3" t="s">
        <v>93</v>
      </c>
      <c r="AN978" s="3" t="s">
        <v>94</v>
      </c>
      <c r="AQ978" s="11">
        <v>3</v>
      </c>
      <c r="AR978" s="11">
        <v>1</v>
      </c>
      <c r="AS978" s="12">
        <f t="shared" si="225"/>
        <v>45095.25</v>
      </c>
      <c r="AT978" s="11" t="s">
        <v>135</v>
      </c>
      <c r="AU978" s="9">
        <v>3.3069999999999999</v>
      </c>
      <c r="AV978" s="14" t="s">
        <v>195</v>
      </c>
      <c r="AW978" s="15" t="s">
        <v>169</v>
      </c>
      <c r="AX978" s="16" t="s">
        <v>3067</v>
      </c>
      <c r="AY978" s="14" t="s">
        <v>2203</v>
      </c>
      <c r="AZ978" s="11" t="s">
        <v>171</v>
      </c>
      <c r="BA978" s="17" t="str">
        <f t="shared" si="226"/>
        <v>17001000000289107039</v>
      </c>
      <c r="BB978" s="26">
        <f t="shared" si="229"/>
        <v>20</v>
      </c>
      <c r="BC978" s="19" t="s">
        <v>3068</v>
      </c>
      <c r="BD978" s="20" t="s">
        <v>396</v>
      </c>
      <c r="BE978">
        <v>2096</v>
      </c>
      <c r="BF978" s="5"/>
      <c r="BG978" s="27">
        <v>22536474</v>
      </c>
      <c r="BH978" s="27">
        <v>21777727</v>
      </c>
      <c r="BI978" s="27"/>
      <c r="BJ978" t="s">
        <v>360</v>
      </c>
      <c r="BK978" s="11" t="str">
        <f t="shared" si="230"/>
        <v>A-</v>
      </c>
      <c r="BL978" s="11"/>
    </row>
    <row r="979" spans="1:64" x14ac:dyDescent="0.25">
      <c r="A979" s="3" t="s">
        <v>56</v>
      </c>
      <c r="B979" s="4">
        <v>980</v>
      </c>
      <c r="C979" s="3" t="s">
        <v>87</v>
      </c>
      <c r="D979" s="3" t="s">
        <v>7860</v>
      </c>
      <c r="E979" s="3" t="s">
        <v>7347</v>
      </c>
      <c r="F979" s="3"/>
      <c r="G979" s="3"/>
      <c r="H979" s="74"/>
      <c r="I979" s="3" t="s">
        <v>515</v>
      </c>
      <c r="J979" s="3" t="s">
        <v>228</v>
      </c>
      <c r="K979" s="3" t="s">
        <v>123</v>
      </c>
      <c r="L979" s="3" t="s">
        <v>77</v>
      </c>
      <c r="M979" s="3" t="s">
        <v>158</v>
      </c>
      <c r="N979" s="5">
        <v>44725</v>
      </c>
      <c r="P979" s="3">
        <f t="shared" ca="1" si="227"/>
        <v>-47</v>
      </c>
      <c r="Q979" s="5"/>
      <c r="R979" s="3"/>
      <c r="S979" s="3"/>
      <c r="T979" s="6" t="s">
        <v>131</v>
      </c>
      <c r="U979" s="3" t="str">
        <f t="shared" si="218"/>
        <v>Contractuel</v>
      </c>
      <c r="V979" s="5">
        <v>45444</v>
      </c>
      <c r="W979" s="5">
        <v>45535</v>
      </c>
      <c r="X979" s="5"/>
      <c r="Y979" s="5"/>
      <c r="Z979" s="5">
        <v>44725</v>
      </c>
      <c r="AA979" s="3">
        <f t="shared" si="219"/>
        <v>6</v>
      </c>
      <c r="AB979" s="3">
        <f t="shared" si="220"/>
        <v>2022</v>
      </c>
      <c r="AC979" s="3">
        <f t="shared" si="221"/>
        <v>2026</v>
      </c>
      <c r="AD979" s="7">
        <f t="shared" ca="1" si="222"/>
        <v>2.3444444444444446</v>
      </c>
      <c r="AE979" s="7" t="str">
        <f t="shared" ca="1" si="228"/>
        <v>&lt; 3</v>
      </c>
      <c r="AF979" s="5">
        <v>35594</v>
      </c>
      <c r="AG979" s="8">
        <f t="shared" ca="1" si="223"/>
        <v>27.364383561643837</v>
      </c>
      <c r="AH979" s="7" t="str">
        <f t="shared" ca="1" si="224"/>
        <v>&gt;25&lt; 35</v>
      </c>
      <c r="AI979" s="9">
        <v>17234722</v>
      </c>
      <c r="AJ979" s="10" t="s">
        <v>70</v>
      </c>
      <c r="AK979" s="9" t="s">
        <v>3069</v>
      </c>
      <c r="AL979" s="5">
        <v>43494</v>
      </c>
      <c r="AM979" s="3" t="s">
        <v>93</v>
      </c>
      <c r="AN979" s="3" t="s">
        <v>94</v>
      </c>
      <c r="AQ979">
        <v>3</v>
      </c>
      <c r="AR979" s="11">
        <v>3</v>
      </c>
      <c r="AS979" s="12">
        <f t="shared" si="225"/>
        <v>45820.75</v>
      </c>
      <c r="AT979" s="11" t="s">
        <v>135</v>
      </c>
      <c r="AU979" s="9">
        <v>3.3069999999999999</v>
      </c>
      <c r="AV979" s="14" t="s">
        <v>195</v>
      </c>
      <c r="AW979" s="15" t="s">
        <v>169</v>
      </c>
      <c r="AX979" s="16" t="s">
        <v>3070</v>
      </c>
      <c r="AY979" s="14" t="s">
        <v>980</v>
      </c>
      <c r="AZ979" s="11" t="s">
        <v>171</v>
      </c>
      <c r="BA979" s="17" t="str">
        <f t="shared" si="226"/>
        <v>17001000000316234641</v>
      </c>
      <c r="BB979" s="26">
        <f t="shared" si="229"/>
        <v>20</v>
      </c>
      <c r="BC979" s="19" t="s">
        <v>3063</v>
      </c>
      <c r="BD979" s="20" t="s">
        <v>391</v>
      </c>
      <c r="BF979" s="5"/>
      <c r="BG979" s="27">
        <v>58884658</v>
      </c>
      <c r="BH979" s="27">
        <v>23803178</v>
      </c>
      <c r="BI979" s="27"/>
      <c r="BJ979" t="s">
        <v>391</v>
      </c>
      <c r="BK979" s="11" t="str">
        <f t="shared" si="230"/>
        <v>B-</v>
      </c>
      <c r="BL979" s="11" t="s">
        <v>473</v>
      </c>
    </row>
    <row r="980" spans="1:64" x14ac:dyDescent="0.25">
      <c r="A980" s="3" t="s">
        <v>74</v>
      </c>
      <c r="B980" s="4">
        <v>981</v>
      </c>
      <c r="C980" s="3" t="s">
        <v>57</v>
      </c>
      <c r="D980" s="3" t="s">
        <v>7460</v>
      </c>
      <c r="E980" s="3" t="s">
        <v>7722</v>
      </c>
      <c r="F980" s="3"/>
      <c r="G980" s="3"/>
      <c r="H980" s="74"/>
      <c r="I980" s="3"/>
      <c r="J980" s="3" t="s">
        <v>228</v>
      </c>
      <c r="K980" s="3" t="s">
        <v>123</v>
      </c>
      <c r="L980" s="3" t="s">
        <v>77</v>
      </c>
      <c r="M980" s="3" t="s">
        <v>132</v>
      </c>
      <c r="N980" s="5">
        <v>44730</v>
      </c>
      <c r="P980" s="3">
        <f t="shared" ca="1" si="227"/>
        <v>-656</v>
      </c>
      <c r="Q980" s="5">
        <v>44868</v>
      </c>
      <c r="R980" s="3" t="s">
        <v>1235</v>
      </c>
      <c r="S980" s="3"/>
      <c r="T980" s="6" t="s">
        <v>131</v>
      </c>
      <c r="U980" s="3" t="str">
        <f t="shared" si="218"/>
        <v>Contractuel</v>
      </c>
      <c r="V980" s="5">
        <v>44835</v>
      </c>
      <c r="W980" s="5">
        <v>44926</v>
      </c>
      <c r="X980" s="5"/>
      <c r="Y980" s="5"/>
      <c r="Z980" s="5">
        <v>44732</v>
      </c>
      <c r="AA980" s="3">
        <f t="shared" si="219"/>
        <v>6</v>
      </c>
      <c r="AB980" s="3">
        <f t="shared" si="220"/>
        <v>2022</v>
      </c>
      <c r="AC980" s="3">
        <f t="shared" si="221"/>
        <v>2026</v>
      </c>
      <c r="AD980" s="7">
        <f t="shared" ca="1" si="222"/>
        <v>2.3305555555555557</v>
      </c>
      <c r="AE980" s="7" t="str">
        <f t="shared" ca="1" si="228"/>
        <v>&lt; 3</v>
      </c>
      <c r="AF980" s="5">
        <v>29462</v>
      </c>
      <c r="AG980" s="8">
        <f t="shared" ca="1" si="223"/>
        <v>44.164383561643838</v>
      </c>
      <c r="AH980" s="7" t="str">
        <f t="shared" ca="1" si="224"/>
        <v>&gt;35&lt; 45</v>
      </c>
      <c r="AI980" s="9">
        <v>16034352</v>
      </c>
      <c r="AJ980" s="10" t="s">
        <v>91</v>
      </c>
      <c r="AK980" s="9" t="s">
        <v>3071</v>
      </c>
      <c r="AL980" s="5">
        <v>38467</v>
      </c>
      <c r="AM980" s="3" t="s">
        <v>64</v>
      </c>
      <c r="AN980" s="3" t="s">
        <v>65</v>
      </c>
      <c r="AQ980" s="11">
        <v>3</v>
      </c>
      <c r="AR980" s="11">
        <v>1</v>
      </c>
      <c r="AS980" s="12">
        <f t="shared" si="225"/>
        <v>45095.25</v>
      </c>
      <c r="AT980" s="11" t="s">
        <v>135</v>
      </c>
      <c r="AU980" s="9">
        <v>3.3069999999999999</v>
      </c>
      <c r="AV980" s="14" t="s">
        <v>195</v>
      </c>
      <c r="AW980" s="15" t="s">
        <v>169</v>
      </c>
      <c r="AX980" s="16" t="s">
        <v>3072</v>
      </c>
      <c r="AY980" s="14" t="s">
        <v>2090</v>
      </c>
      <c r="AZ980" s="11" t="s">
        <v>171</v>
      </c>
      <c r="BA980" s="17" t="str">
        <f t="shared" si="226"/>
        <v>17001000000315221185</v>
      </c>
      <c r="BB980" s="26">
        <f t="shared" si="229"/>
        <v>20</v>
      </c>
      <c r="BC980" s="19" t="s">
        <v>3073</v>
      </c>
      <c r="BD980" s="20" t="s">
        <v>277</v>
      </c>
      <c r="BF980" s="5"/>
      <c r="BG980" s="27">
        <v>22198159</v>
      </c>
      <c r="BH980" s="27">
        <v>24065546</v>
      </c>
      <c r="BI980" s="27"/>
      <c r="BJ980" t="s">
        <v>2883</v>
      </c>
      <c r="BK980" s="11" t="str">
        <f t="shared" si="230"/>
        <v>B-</v>
      </c>
      <c r="BL980" s="11"/>
    </row>
    <row r="981" spans="1:64" x14ac:dyDescent="0.25">
      <c r="A981" s="3" t="s">
        <v>74</v>
      </c>
      <c r="B981" s="4">
        <v>982</v>
      </c>
      <c r="C981" s="3" t="s">
        <v>87</v>
      </c>
      <c r="D981" s="3" t="s">
        <v>7431</v>
      </c>
      <c r="E981" s="3" t="s">
        <v>7609</v>
      </c>
      <c r="F981" s="3"/>
      <c r="G981" s="3"/>
      <c r="H981" s="74"/>
      <c r="I981" s="3"/>
      <c r="J981" s="3" t="s">
        <v>157</v>
      </c>
      <c r="K981" s="3" t="s">
        <v>76</v>
      </c>
      <c r="L981" s="3" t="s">
        <v>77</v>
      </c>
      <c r="M981" s="3" t="s">
        <v>426</v>
      </c>
      <c r="N981" s="5">
        <v>44740</v>
      </c>
      <c r="P981" s="3">
        <f t="shared" ca="1" si="227"/>
        <v>-778</v>
      </c>
      <c r="Q981" s="5">
        <v>44774</v>
      </c>
      <c r="R981" s="3" t="s">
        <v>133</v>
      </c>
      <c r="S981" s="3"/>
      <c r="T981" s="6" t="s">
        <v>131</v>
      </c>
      <c r="U981" s="3" t="str">
        <f t="shared" si="218"/>
        <v>Contractuel</v>
      </c>
      <c r="V981" s="5">
        <v>44774</v>
      </c>
      <c r="W981" s="5">
        <v>44804</v>
      </c>
      <c r="X981" s="5"/>
      <c r="Y981" s="5"/>
      <c r="Z981" s="5">
        <v>44740</v>
      </c>
      <c r="AA981" s="3">
        <f t="shared" si="219"/>
        <v>6</v>
      </c>
      <c r="AB981" s="3">
        <f t="shared" si="220"/>
        <v>2022</v>
      </c>
      <c r="AC981" s="3">
        <f t="shared" si="221"/>
        <v>2026</v>
      </c>
      <c r="AD981" s="7">
        <f t="shared" ca="1" si="222"/>
        <v>2.3027777777777776</v>
      </c>
      <c r="AE981" s="7" t="str">
        <f t="shared" ca="1" si="228"/>
        <v>&lt; 3</v>
      </c>
      <c r="AF981" s="5">
        <v>37017</v>
      </c>
      <c r="AG981" s="8">
        <f t="shared" ca="1" si="223"/>
        <v>23.465753424657535</v>
      </c>
      <c r="AH981" s="7" t="str">
        <f t="shared" ca="1" si="224"/>
        <v>&lt; 25</v>
      </c>
      <c r="AI981" s="9"/>
      <c r="AJ981" s="10"/>
      <c r="AK981" s="9">
        <v>14773806</v>
      </c>
      <c r="AL981" s="5">
        <v>44376</v>
      </c>
      <c r="AM981" s="3" t="s">
        <v>93</v>
      </c>
      <c r="AN981" s="3" t="s">
        <v>94</v>
      </c>
      <c r="AQ981" s="11">
        <v>3</v>
      </c>
      <c r="AR981" s="11">
        <v>1</v>
      </c>
      <c r="AS981" s="12">
        <f t="shared" si="225"/>
        <v>45105.25</v>
      </c>
      <c r="AT981" s="11" t="s">
        <v>135</v>
      </c>
      <c r="AU981" s="9">
        <v>3.3069999999999999</v>
      </c>
      <c r="AV981" s="14" t="s">
        <v>195</v>
      </c>
      <c r="AW981" s="15" t="s">
        <v>169</v>
      </c>
      <c r="AX981" s="16" t="s">
        <v>3074</v>
      </c>
      <c r="AY981" s="14" t="s">
        <v>2012</v>
      </c>
      <c r="AZ981" s="11" t="s">
        <v>171</v>
      </c>
      <c r="BA981" s="17" t="str">
        <f t="shared" si="226"/>
        <v>17001000000315526153</v>
      </c>
      <c r="BB981" s="26">
        <f t="shared" si="229"/>
        <v>20</v>
      </c>
      <c r="BC981" s="19" t="s">
        <v>3075</v>
      </c>
      <c r="BD981" s="20" t="s">
        <v>100</v>
      </c>
      <c r="BF981" s="5"/>
      <c r="BG981" s="27">
        <v>54555624</v>
      </c>
      <c r="BH981" s="27">
        <v>50570720</v>
      </c>
      <c r="BI981" s="27"/>
      <c r="BJ981" t="s">
        <v>263</v>
      </c>
      <c r="BK981" s="11" t="str">
        <f t="shared" si="230"/>
        <v>A-</v>
      </c>
      <c r="BL981" s="11"/>
    </row>
    <row r="982" spans="1:64" x14ac:dyDescent="0.25">
      <c r="A982" s="3" t="s">
        <v>56</v>
      </c>
      <c r="B982" s="4">
        <v>983</v>
      </c>
      <c r="C982" s="3" t="s">
        <v>87</v>
      </c>
      <c r="D982" s="3" t="s">
        <v>7278</v>
      </c>
      <c r="E982" s="3" t="s">
        <v>7238</v>
      </c>
      <c r="F982" s="3"/>
      <c r="G982" s="3"/>
      <c r="H982" s="74"/>
      <c r="I982" s="3" t="s">
        <v>227</v>
      </c>
      <c r="J982" s="3" t="s">
        <v>228</v>
      </c>
      <c r="K982" s="3" t="s">
        <v>123</v>
      </c>
      <c r="L982" s="3" t="s">
        <v>77</v>
      </c>
      <c r="M982" s="3" t="s">
        <v>158</v>
      </c>
      <c r="N982" s="5">
        <v>44732</v>
      </c>
      <c r="P982" s="3">
        <f t="shared" ca="1" si="227"/>
        <v>-47</v>
      </c>
      <c r="Q982" s="5"/>
      <c r="R982" s="3"/>
      <c r="S982" s="3"/>
      <c r="T982" s="6" t="s">
        <v>131</v>
      </c>
      <c r="U982" s="3" t="str">
        <f t="shared" si="218"/>
        <v>Contractuel</v>
      </c>
      <c r="V982" s="5">
        <v>45474</v>
      </c>
      <c r="W982" s="5">
        <v>45535</v>
      </c>
      <c r="X982" s="5"/>
      <c r="Y982" s="5"/>
      <c r="Z982" s="5">
        <v>44732</v>
      </c>
      <c r="AA982" s="3">
        <f t="shared" si="219"/>
        <v>6</v>
      </c>
      <c r="AB982" s="3">
        <f t="shared" si="220"/>
        <v>2022</v>
      </c>
      <c r="AC982" s="3">
        <f t="shared" si="221"/>
        <v>2026</v>
      </c>
      <c r="AD982" s="7">
        <f t="shared" ca="1" si="222"/>
        <v>2.3250000000000002</v>
      </c>
      <c r="AE982" s="7" t="str">
        <f t="shared" ca="1" si="228"/>
        <v>&lt; 3</v>
      </c>
      <c r="AF982" s="5">
        <v>32277</v>
      </c>
      <c r="AG982" s="8">
        <f t="shared" ca="1" si="223"/>
        <v>36.452054794520549</v>
      </c>
      <c r="AH982" s="7" t="str">
        <f t="shared" ca="1" si="224"/>
        <v>&gt;35&lt; 45</v>
      </c>
      <c r="AI982" s="9">
        <v>16329221</v>
      </c>
      <c r="AJ982" s="10" t="s">
        <v>67</v>
      </c>
      <c r="AK982" s="9" t="s">
        <v>3076</v>
      </c>
      <c r="AL982" s="5">
        <v>39875</v>
      </c>
      <c r="AM982" s="3" t="s">
        <v>93</v>
      </c>
      <c r="AN982" s="3" t="s">
        <v>94</v>
      </c>
      <c r="AQ982">
        <v>3</v>
      </c>
      <c r="AR982" s="11">
        <v>3</v>
      </c>
      <c r="AS982" s="12">
        <f t="shared" si="225"/>
        <v>45827.75</v>
      </c>
      <c r="AT982" s="11" t="s">
        <v>135</v>
      </c>
      <c r="AU982" s="9">
        <v>3.3069999999999999</v>
      </c>
      <c r="AV982" s="14">
        <v>17</v>
      </c>
      <c r="AW982" s="15" t="s">
        <v>169</v>
      </c>
      <c r="AX982" s="16" t="s">
        <v>3077</v>
      </c>
      <c r="AY982" s="14">
        <v>12</v>
      </c>
      <c r="AZ982" s="11" t="s">
        <v>171</v>
      </c>
      <c r="BA982" s="17" t="str">
        <f t="shared" si="226"/>
        <v>17001000000320109112</v>
      </c>
      <c r="BB982" s="26">
        <f t="shared" si="229"/>
        <v>20</v>
      </c>
      <c r="BC982" s="19" t="s">
        <v>3078</v>
      </c>
      <c r="BD982" s="20" t="s">
        <v>277</v>
      </c>
      <c r="BF982" s="5"/>
      <c r="BG982" s="27">
        <v>58036992</v>
      </c>
      <c r="BH982" s="27">
        <v>58036992</v>
      </c>
      <c r="BI982" s="27"/>
      <c r="BJ982" t="s">
        <v>244</v>
      </c>
      <c r="BK982" s="11" t="str">
        <f t="shared" si="230"/>
        <v>B-</v>
      </c>
      <c r="BL982" s="11" t="s">
        <v>473</v>
      </c>
    </row>
    <row r="983" spans="1:64" x14ac:dyDescent="0.25">
      <c r="A983" s="3" t="s">
        <v>56</v>
      </c>
      <c r="B983" s="4">
        <v>984</v>
      </c>
      <c r="C983" s="3" t="s">
        <v>140</v>
      </c>
      <c r="D983" s="3" t="s">
        <v>7676</v>
      </c>
      <c r="E983" s="3" t="s">
        <v>7320</v>
      </c>
      <c r="F983" s="3"/>
      <c r="G983" s="3"/>
      <c r="H983" s="74"/>
      <c r="I983" s="36" t="s">
        <v>187</v>
      </c>
      <c r="J983" s="3" t="s">
        <v>157</v>
      </c>
      <c r="K983" s="3" t="s">
        <v>123</v>
      </c>
      <c r="L983" s="3" t="s">
        <v>77</v>
      </c>
      <c r="M983" s="3" t="s">
        <v>158</v>
      </c>
      <c r="N983" s="5">
        <v>44732</v>
      </c>
      <c r="P983" s="3">
        <f t="shared" ca="1" si="227"/>
        <v>-47</v>
      </c>
      <c r="Q983" s="5"/>
      <c r="R983" s="3"/>
      <c r="S983" s="3"/>
      <c r="T983" s="6" t="s">
        <v>131</v>
      </c>
      <c r="U983" s="3" t="str">
        <f t="shared" si="218"/>
        <v>Contractuel</v>
      </c>
      <c r="V983" s="5">
        <v>45474</v>
      </c>
      <c r="W983" s="5">
        <v>45535</v>
      </c>
      <c r="X983" s="5"/>
      <c r="Y983" s="5"/>
      <c r="Z983" s="5">
        <v>44732</v>
      </c>
      <c r="AA983" s="3">
        <f t="shared" si="219"/>
        <v>6</v>
      </c>
      <c r="AB983" s="3">
        <f t="shared" si="220"/>
        <v>2022</v>
      </c>
      <c r="AC983" s="3">
        <f t="shared" si="221"/>
        <v>2026</v>
      </c>
      <c r="AD983" s="7">
        <f t="shared" ca="1" si="222"/>
        <v>2.3250000000000002</v>
      </c>
      <c r="AE983" s="7" t="str">
        <f t="shared" ca="1" si="228"/>
        <v>&lt; 3</v>
      </c>
      <c r="AF983" s="5">
        <v>27181</v>
      </c>
      <c r="AG983" s="8">
        <f t="shared" ca="1" si="223"/>
        <v>50.413698630136984</v>
      </c>
      <c r="AH983" s="7" t="str">
        <f t="shared" ca="1" si="224"/>
        <v>&gt;45&lt; 55</v>
      </c>
      <c r="AI983" s="9">
        <v>11537817</v>
      </c>
      <c r="AJ983" s="10" t="s">
        <v>62</v>
      </c>
      <c r="AK983" s="9" t="s">
        <v>3079</v>
      </c>
      <c r="AL983" s="5">
        <v>38097</v>
      </c>
      <c r="AM983" s="3" t="s">
        <v>93</v>
      </c>
      <c r="AN983" s="3" t="s">
        <v>65</v>
      </c>
      <c r="AO983">
        <v>3</v>
      </c>
      <c r="AQ983">
        <v>3</v>
      </c>
      <c r="AR983" s="11">
        <v>3</v>
      </c>
      <c r="AS983" s="12">
        <f t="shared" si="225"/>
        <v>45827.75</v>
      </c>
      <c r="AT983" s="11" t="s">
        <v>135</v>
      </c>
      <c r="AU983" s="9">
        <v>3.3069999999999999</v>
      </c>
      <c r="AV983" s="14" t="s">
        <v>161</v>
      </c>
      <c r="AW983" s="15" t="s">
        <v>713</v>
      </c>
      <c r="AX983" s="16" t="s">
        <v>3080</v>
      </c>
      <c r="AY983" s="14" t="s">
        <v>1388</v>
      </c>
      <c r="AZ983" s="11" t="s">
        <v>164</v>
      </c>
      <c r="BA983" s="17" t="str">
        <f t="shared" si="226"/>
        <v>25024000000005571091</v>
      </c>
      <c r="BB983" s="26">
        <f t="shared" si="229"/>
        <v>20</v>
      </c>
      <c r="BC983" s="19" t="s">
        <v>3081</v>
      </c>
      <c r="BD983" s="20" t="s">
        <v>388</v>
      </c>
      <c r="BF983" s="5"/>
      <c r="BG983" s="27">
        <v>21547312</v>
      </c>
      <c r="BH983" s="27">
        <v>95260508</v>
      </c>
      <c r="BI983" s="27"/>
      <c r="BJ983" t="s">
        <v>2972</v>
      </c>
      <c r="BK983" s="11" t="s">
        <v>193</v>
      </c>
      <c r="BL983" s="11" t="s">
        <v>245</v>
      </c>
    </row>
    <row r="984" spans="1:64" x14ac:dyDescent="0.25">
      <c r="A984" s="3" t="s">
        <v>74</v>
      </c>
      <c r="B984" s="4">
        <v>985</v>
      </c>
      <c r="C984" s="3" t="s">
        <v>87</v>
      </c>
      <c r="D984" s="3" t="s">
        <v>7982</v>
      </c>
      <c r="E984" s="3" t="s">
        <v>7983</v>
      </c>
      <c r="F984" s="3"/>
      <c r="G984" s="3"/>
      <c r="H984" s="74"/>
      <c r="I984" s="3" t="s">
        <v>1089</v>
      </c>
      <c r="J984" s="3" t="s">
        <v>157</v>
      </c>
      <c r="K984" s="3" t="s">
        <v>123</v>
      </c>
      <c r="L984" s="3" t="s">
        <v>77</v>
      </c>
      <c r="M984" s="3" t="s">
        <v>158</v>
      </c>
      <c r="N984" s="5">
        <v>44732</v>
      </c>
      <c r="P984" s="3">
        <f t="shared" ca="1" si="227"/>
        <v>-597</v>
      </c>
      <c r="Q984" s="5">
        <v>44988</v>
      </c>
      <c r="R984" s="3" t="s">
        <v>609</v>
      </c>
      <c r="S984" s="3" t="s">
        <v>1787</v>
      </c>
      <c r="T984" s="6" t="s">
        <v>131</v>
      </c>
      <c r="U984" s="3" t="str">
        <f t="shared" si="218"/>
        <v>Contractuel</v>
      </c>
      <c r="V984" s="5">
        <v>44927</v>
      </c>
      <c r="W984" s="5">
        <v>44985</v>
      </c>
      <c r="X984" s="5"/>
      <c r="Y984" s="5"/>
      <c r="Z984" s="5">
        <v>44732</v>
      </c>
      <c r="AA984" s="3">
        <f t="shared" si="219"/>
        <v>6</v>
      </c>
      <c r="AB984" s="3">
        <f t="shared" si="220"/>
        <v>2022</v>
      </c>
      <c r="AC984" s="3">
        <f t="shared" si="221"/>
        <v>2026</v>
      </c>
      <c r="AD984" s="7">
        <f t="shared" ca="1" si="222"/>
        <v>2.3250000000000002</v>
      </c>
      <c r="AE984" s="7" t="str">
        <f t="shared" ca="1" si="228"/>
        <v>&lt; 3</v>
      </c>
      <c r="AF984" s="5">
        <v>38019</v>
      </c>
      <c r="AG984" s="8">
        <f t="shared" ca="1" si="223"/>
        <v>20.720547945205478</v>
      </c>
      <c r="AH984" s="7" t="str">
        <f t="shared" ca="1" si="224"/>
        <v>&lt; 25</v>
      </c>
      <c r="AI984" s="9"/>
      <c r="AJ984" s="10"/>
      <c r="AK984" s="9">
        <v>11675513</v>
      </c>
      <c r="AL984" s="5">
        <v>44293</v>
      </c>
      <c r="AM984" s="3" t="s">
        <v>93</v>
      </c>
      <c r="AN984" s="3" t="s">
        <v>94</v>
      </c>
      <c r="AQ984" s="11">
        <v>3</v>
      </c>
      <c r="AR984" s="11">
        <v>1</v>
      </c>
      <c r="AS984" s="12">
        <f t="shared" si="225"/>
        <v>45097.25</v>
      </c>
      <c r="AT984" s="11" t="s">
        <v>135</v>
      </c>
      <c r="AU984" s="9">
        <v>3.3069999999999999</v>
      </c>
      <c r="AV984" s="14" t="s">
        <v>195</v>
      </c>
      <c r="AW984" s="15" t="s">
        <v>169</v>
      </c>
      <c r="AX984" s="16" t="s">
        <v>3082</v>
      </c>
      <c r="AY984" s="14" t="s">
        <v>1577</v>
      </c>
      <c r="AZ984" s="11" t="s">
        <v>171</v>
      </c>
      <c r="BA984" s="17" t="str">
        <f t="shared" si="226"/>
        <v>17001000000315315663</v>
      </c>
      <c r="BB984" s="26">
        <f t="shared" si="229"/>
        <v>20</v>
      </c>
      <c r="BC984" s="19" t="s">
        <v>3083</v>
      </c>
      <c r="BD984" s="20" t="s">
        <v>100</v>
      </c>
      <c r="BE984">
        <v>1095</v>
      </c>
      <c r="BF984" s="5"/>
      <c r="BG984" s="27">
        <v>94532659</v>
      </c>
      <c r="BH984" s="27">
        <v>95144021</v>
      </c>
      <c r="BI984" s="27"/>
      <c r="BJ984" t="s">
        <v>477</v>
      </c>
      <c r="BK984" s="11" t="str">
        <f t="shared" si="230"/>
        <v>A-</v>
      </c>
      <c r="BL984" s="11"/>
    </row>
    <row r="985" spans="1:64" x14ac:dyDescent="0.25">
      <c r="A985" s="3" t="s">
        <v>74</v>
      </c>
      <c r="B985" s="4">
        <v>986</v>
      </c>
      <c r="C985" s="3" t="s">
        <v>87</v>
      </c>
      <c r="D985" s="3" t="s">
        <v>7982</v>
      </c>
      <c r="E985" s="3" t="s">
        <v>7984</v>
      </c>
      <c r="F985" s="3"/>
      <c r="G985" s="3"/>
      <c r="H985" s="74"/>
      <c r="I985" s="3" t="s">
        <v>1089</v>
      </c>
      <c r="J985" s="3" t="s">
        <v>157</v>
      </c>
      <c r="K985" s="3" t="s">
        <v>123</v>
      </c>
      <c r="L985" s="3" t="s">
        <v>77</v>
      </c>
      <c r="M985" s="3" t="s">
        <v>158</v>
      </c>
      <c r="N985" s="5">
        <v>44732</v>
      </c>
      <c r="P985" s="3">
        <f t="shared" ca="1" si="227"/>
        <v>-597</v>
      </c>
      <c r="Q985" s="5">
        <v>44988</v>
      </c>
      <c r="R985" s="3" t="s">
        <v>609</v>
      </c>
      <c r="S985" s="3" t="s">
        <v>1787</v>
      </c>
      <c r="T985" s="6" t="s">
        <v>131</v>
      </c>
      <c r="U985" s="3" t="str">
        <f t="shared" si="218"/>
        <v>Contractuel</v>
      </c>
      <c r="V985" s="5">
        <v>44927</v>
      </c>
      <c r="W985" s="5">
        <v>44985</v>
      </c>
      <c r="X985" s="5"/>
      <c r="Y985" s="5"/>
      <c r="Z985" s="5">
        <v>44732</v>
      </c>
      <c r="AA985" s="3">
        <f t="shared" si="219"/>
        <v>6</v>
      </c>
      <c r="AB985" s="3">
        <f t="shared" si="220"/>
        <v>2022</v>
      </c>
      <c r="AC985" s="3">
        <f t="shared" si="221"/>
        <v>2026</v>
      </c>
      <c r="AD985" s="7">
        <f t="shared" ca="1" si="222"/>
        <v>2.3250000000000002</v>
      </c>
      <c r="AE985" s="7" t="str">
        <f t="shared" ca="1" si="228"/>
        <v>&lt; 3</v>
      </c>
      <c r="AF985" s="5">
        <v>37187</v>
      </c>
      <c r="AG985" s="8">
        <f t="shared" ca="1" si="223"/>
        <v>23</v>
      </c>
      <c r="AH985" s="7" t="str">
        <f t="shared" ca="1" si="224"/>
        <v>&lt; 25</v>
      </c>
      <c r="AI985" s="9">
        <v>17330180</v>
      </c>
      <c r="AJ985" s="10" t="s">
        <v>79</v>
      </c>
      <c r="AK985" s="9">
        <v>11668605</v>
      </c>
      <c r="AL985" s="5">
        <v>43448</v>
      </c>
      <c r="AM985" s="3" t="s">
        <v>93</v>
      </c>
      <c r="AN985" s="3" t="s">
        <v>94</v>
      </c>
      <c r="AQ985" s="11">
        <v>3</v>
      </c>
      <c r="AR985" s="11">
        <v>1</v>
      </c>
      <c r="AS985" s="12">
        <f t="shared" si="225"/>
        <v>45097.25</v>
      </c>
      <c r="AT985" s="11" t="s">
        <v>135</v>
      </c>
      <c r="AU985" s="9">
        <v>3.3069999999999999</v>
      </c>
      <c r="AV985" s="14" t="s">
        <v>79</v>
      </c>
      <c r="AW985" s="15" t="s">
        <v>549</v>
      </c>
      <c r="AX985" s="16" t="s">
        <v>3084</v>
      </c>
      <c r="AY985" s="14" t="s">
        <v>671</v>
      </c>
      <c r="AZ985" s="11" t="s">
        <v>128</v>
      </c>
      <c r="BA985" s="17" t="str">
        <f t="shared" si="226"/>
        <v>04075160007360026423</v>
      </c>
      <c r="BB985" s="26">
        <f t="shared" si="229"/>
        <v>20</v>
      </c>
      <c r="BC985" s="19" t="s">
        <v>3083</v>
      </c>
      <c r="BD985" s="20" t="s">
        <v>100</v>
      </c>
      <c r="BE985">
        <v>1095</v>
      </c>
      <c r="BF985" s="5"/>
      <c r="BG985" s="27">
        <v>95823886</v>
      </c>
      <c r="BH985" s="27">
        <v>95144021</v>
      </c>
      <c r="BI985" s="27"/>
      <c r="BJ985" t="s">
        <v>477</v>
      </c>
      <c r="BK985" s="11" t="str">
        <f t="shared" si="230"/>
        <v>A-</v>
      </c>
      <c r="BL985" s="11"/>
    </row>
    <row r="986" spans="1:64" x14ac:dyDescent="0.25">
      <c r="A986" s="3" t="s">
        <v>56</v>
      </c>
      <c r="B986" s="4">
        <v>987</v>
      </c>
      <c r="C986" s="3" t="s">
        <v>87</v>
      </c>
      <c r="D986" s="3" t="s">
        <v>7191</v>
      </c>
      <c r="E986" s="3" t="s">
        <v>7332</v>
      </c>
      <c r="F986" s="3"/>
      <c r="G986" s="3"/>
      <c r="H986" s="74"/>
      <c r="I986" s="3" t="s">
        <v>3004</v>
      </c>
      <c r="J986" s="3" t="s">
        <v>228</v>
      </c>
      <c r="K986" s="3" t="s">
        <v>123</v>
      </c>
      <c r="L986" s="3" t="s">
        <v>77</v>
      </c>
      <c r="M986" s="3" t="s">
        <v>158</v>
      </c>
      <c r="N986" s="5">
        <v>44732</v>
      </c>
      <c r="P986" s="3">
        <f t="shared" ca="1" si="227"/>
        <v>-47</v>
      </c>
      <c r="Q986" s="5"/>
      <c r="R986" s="3"/>
      <c r="S986" s="3"/>
      <c r="T986" s="6" t="s">
        <v>131</v>
      </c>
      <c r="U986" s="3" t="str">
        <f t="shared" si="218"/>
        <v>Contractuel</v>
      </c>
      <c r="V986" s="5">
        <v>45474</v>
      </c>
      <c r="W986" s="5">
        <v>45535</v>
      </c>
      <c r="X986" s="5"/>
      <c r="Y986" s="5"/>
      <c r="Z986" s="5">
        <v>44732</v>
      </c>
      <c r="AA986" s="3">
        <f t="shared" si="219"/>
        <v>6</v>
      </c>
      <c r="AB986" s="3">
        <f t="shared" si="220"/>
        <v>2022</v>
      </c>
      <c r="AC986" s="3">
        <f t="shared" si="221"/>
        <v>2026</v>
      </c>
      <c r="AD986" s="7">
        <f t="shared" ca="1" si="222"/>
        <v>2.3250000000000002</v>
      </c>
      <c r="AE986" s="7" t="str">
        <f t="shared" ca="1" si="228"/>
        <v>&lt; 3</v>
      </c>
      <c r="AF986" s="5">
        <v>34240</v>
      </c>
      <c r="AG986" s="8">
        <f t="shared" ca="1" si="223"/>
        <v>31.073972602739726</v>
      </c>
      <c r="AH986" s="7" t="str">
        <f t="shared" ca="1" si="224"/>
        <v>&gt;25&lt; 35</v>
      </c>
      <c r="AI986" s="9">
        <v>16442240</v>
      </c>
      <c r="AJ986" s="10" t="s">
        <v>102</v>
      </c>
      <c r="AK986" s="9">
        <v>14260631</v>
      </c>
      <c r="AL986" s="5">
        <v>41932</v>
      </c>
      <c r="AM986" s="3" t="s">
        <v>93</v>
      </c>
      <c r="AN986" s="3" t="s">
        <v>94</v>
      </c>
      <c r="AQ986">
        <v>3</v>
      </c>
      <c r="AR986" s="11">
        <v>3</v>
      </c>
      <c r="AS986" s="12">
        <f t="shared" si="225"/>
        <v>45827.75</v>
      </c>
      <c r="AT986" s="11" t="s">
        <v>135</v>
      </c>
      <c r="AU986" s="9">
        <v>3.3069999999999999</v>
      </c>
      <c r="AV986" s="14" t="s">
        <v>126</v>
      </c>
      <c r="AW986" s="15" t="s">
        <v>275</v>
      </c>
      <c r="AX986" s="16" t="s">
        <v>3085</v>
      </c>
      <c r="AY986" s="14" t="s">
        <v>211</v>
      </c>
      <c r="AZ986" s="11" t="s">
        <v>145</v>
      </c>
      <c r="BA986" s="17" t="str">
        <f t="shared" si="226"/>
        <v>07080013810554830673</v>
      </c>
      <c r="BB986" s="26">
        <f t="shared" si="229"/>
        <v>20</v>
      </c>
      <c r="BC986" s="19" t="s">
        <v>3086</v>
      </c>
      <c r="BD986" s="20" t="s">
        <v>277</v>
      </c>
      <c r="BF986" s="5"/>
      <c r="BG986" s="27">
        <v>26076344</v>
      </c>
      <c r="BH986" s="27"/>
      <c r="BI986" s="27"/>
      <c r="BJ986" t="s">
        <v>391</v>
      </c>
      <c r="BK986" s="11" t="s">
        <v>3009</v>
      </c>
      <c r="BL986" s="11" t="s">
        <v>473</v>
      </c>
    </row>
    <row r="987" spans="1:64" x14ac:dyDescent="0.25">
      <c r="A987" s="3" t="s">
        <v>74</v>
      </c>
      <c r="B987" s="4">
        <v>988</v>
      </c>
      <c r="C987" s="3" t="s">
        <v>140</v>
      </c>
      <c r="D987" s="3" t="s">
        <v>7985</v>
      </c>
      <c r="E987" s="3" t="s">
        <v>7258</v>
      </c>
      <c r="F987" s="3"/>
      <c r="G987" s="3"/>
      <c r="H987" s="74"/>
      <c r="I987" s="43" t="s">
        <v>1920</v>
      </c>
      <c r="J987" s="3" t="s">
        <v>157</v>
      </c>
      <c r="K987" s="3" t="s">
        <v>123</v>
      </c>
      <c r="L987" s="3" t="s">
        <v>77</v>
      </c>
      <c r="M987" s="3" t="s">
        <v>158</v>
      </c>
      <c r="N987" s="5">
        <v>44732</v>
      </c>
      <c r="P987" s="3">
        <f t="shared" ca="1" si="227"/>
        <v>-47</v>
      </c>
      <c r="Q987" s="5">
        <v>45540</v>
      </c>
      <c r="R987" s="3" t="s">
        <v>2852</v>
      </c>
      <c r="S987" s="3"/>
      <c r="T987" s="6" t="s">
        <v>131</v>
      </c>
      <c r="U987" s="3" t="str">
        <f t="shared" si="218"/>
        <v>Contractuel</v>
      </c>
      <c r="V987" s="5">
        <v>45474</v>
      </c>
      <c r="W987" s="5">
        <v>45535</v>
      </c>
      <c r="X987" s="5"/>
      <c r="Y987" s="5"/>
      <c r="Z987" s="5">
        <v>44732</v>
      </c>
      <c r="AA987" s="3">
        <f t="shared" si="219"/>
        <v>6</v>
      </c>
      <c r="AB987" s="3">
        <f t="shared" si="220"/>
        <v>2022</v>
      </c>
      <c r="AC987" s="3">
        <f t="shared" si="221"/>
        <v>2026</v>
      </c>
      <c r="AD987" s="7">
        <f t="shared" ca="1" si="222"/>
        <v>2.3250000000000002</v>
      </c>
      <c r="AE987" s="7" t="str">
        <f t="shared" ca="1" si="228"/>
        <v>&lt; 3</v>
      </c>
      <c r="AF987" s="5">
        <v>30402</v>
      </c>
      <c r="AG987" s="8">
        <f t="shared" ca="1" si="223"/>
        <v>41.589041095890408</v>
      </c>
      <c r="AH987" s="7" t="str">
        <f t="shared" ca="1" si="224"/>
        <v>&gt;35&lt; 45</v>
      </c>
      <c r="AI987" s="9">
        <v>12727489</v>
      </c>
      <c r="AJ987" s="10" t="s">
        <v>79</v>
      </c>
      <c r="AK987" s="9" t="s">
        <v>3087</v>
      </c>
      <c r="AL987" s="5">
        <v>41167</v>
      </c>
      <c r="AM987" s="3" t="s">
        <v>93</v>
      </c>
      <c r="AN987" s="3" t="s">
        <v>94</v>
      </c>
      <c r="AO987">
        <v>2</v>
      </c>
      <c r="AQ987">
        <v>3</v>
      </c>
      <c r="AR987" s="11">
        <v>3</v>
      </c>
      <c r="AS987" s="12">
        <f t="shared" si="225"/>
        <v>45827.75</v>
      </c>
      <c r="AT987" s="11" t="s">
        <v>135</v>
      </c>
      <c r="AU987" s="9">
        <v>3.3069999999999999</v>
      </c>
      <c r="AV987" s="14" t="s">
        <v>62</v>
      </c>
      <c r="AW987" s="15" t="s">
        <v>1946</v>
      </c>
      <c r="AX987" s="16" t="s">
        <v>3088</v>
      </c>
      <c r="AY987" s="14" t="s">
        <v>1280</v>
      </c>
      <c r="AZ987" s="11" t="s">
        <v>85</v>
      </c>
      <c r="BA987" s="17" t="str">
        <f t="shared" si="226"/>
        <v>01029071113017127622</v>
      </c>
      <c r="BB987" s="26">
        <f t="shared" si="229"/>
        <v>20</v>
      </c>
      <c r="BC987" s="19" t="s">
        <v>3089</v>
      </c>
      <c r="BD987" s="20" t="s">
        <v>277</v>
      </c>
      <c r="BE987">
        <v>2010</v>
      </c>
      <c r="BF987" s="5"/>
      <c r="BG987" s="27">
        <v>23992084</v>
      </c>
      <c r="BH987" s="27">
        <v>26991705</v>
      </c>
      <c r="BI987" s="27"/>
      <c r="BJ987" t="s">
        <v>438</v>
      </c>
      <c r="BK987" s="11" t="str">
        <f t="shared" si="230"/>
        <v>A-</v>
      </c>
      <c r="BL987" s="11" t="s">
        <v>473</v>
      </c>
    </row>
    <row r="988" spans="1:64" x14ac:dyDescent="0.25">
      <c r="A988" s="3" t="s">
        <v>56</v>
      </c>
      <c r="B988" s="4">
        <v>989</v>
      </c>
      <c r="C988" s="3" t="s">
        <v>140</v>
      </c>
      <c r="D988" s="3" t="s">
        <v>7986</v>
      </c>
      <c r="E988" s="3" t="s">
        <v>7919</v>
      </c>
      <c r="F988" s="3"/>
      <c r="G988" s="3"/>
      <c r="H988" s="74"/>
      <c r="I988" s="43" t="s">
        <v>1920</v>
      </c>
      <c r="J988" s="3" t="s">
        <v>157</v>
      </c>
      <c r="K988" s="3" t="s">
        <v>123</v>
      </c>
      <c r="L988" s="3" t="s">
        <v>77</v>
      </c>
      <c r="M988" s="3" t="s">
        <v>158</v>
      </c>
      <c r="N988" s="5">
        <v>44732</v>
      </c>
      <c r="P988" s="3">
        <f t="shared" ca="1" si="227"/>
        <v>-47</v>
      </c>
      <c r="Q988" s="5"/>
      <c r="R988" s="3"/>
      <c r="S988" s="3"/>
      <c r="T988" s="6" t="s">
        <v>131</v>
      </c>
      <c r="U988" s="3" t="str">
        <f t="shared" si="218"/>
        <v>Contractuel</v>
      </c>
      <c r="V988" s="5">
        <v>45474</v>
      </c>
      <c r="W988" s="5">
        <v>45535</v>
      </c>
      <c r="X988" s="5"/>
      <c r="Y988" s="5"/>
      <c r="Z988" s="5">
        <v>44732</v>
      </c>
      <c r="AA988" s="3">
        <f t="shared" si="219"/>
        <v>6</v>
      </c>
      <c r="AB988" s="3">
        <f t="shared" si="220"/>
        <v>2022</v>
      </c>
      <c r="AC988" s="3">
        <f t="shared" si="221"/>
        <v>2026</v>
      </c>
      <c r="AD988" s="7">
        <f t="shared" ca="1" si="222"/>
        <v>2.3250000000000002</v>
      </c>
      <c r="AE988" s="7" t="str">
        <f t="shared" ca="1" si="228"/>
        <v>&lt; 3</v>
      </c>
      <c r="AF988" s="5">
        <v>29734</v>
      </c>
      <c r="AG988" s="8">
        <f t="shared" ca="1" si="223"/>
        <v>43.419178082191777</v>
      </c>
      <c r="AH988" s="7" t="str">
        <f t="shared" ca="1" si="224"/>
        <v>&gt;35&lt; 45</v>
      </c>
      <c r="AI988" s="9">
        <v>12513379</v>
      </c>
      <c r="AJ988" s="10" t="s">
        <v>62</v>
      </c>
      <c r="AK988" s="9" t="s">
        <v>3090</v>
      </c>
      <c r="AL988" s="5">
        <v>35496</v>
      </c>
      <c r="AM988" s="3" t="s">
        <v>93</v>
      </c>
      <c r="AN988" s="3" t="s">
        <v>65</v>
      </c>
      <c r="AQ988">
        <v>3</v>
      </c>
      <c r="AR988" s="11">
        <v>3</v>
      </c>
      <c r="AS988" s="12">
        <f t="shared" si="225"/>
        <v>45827.75</v>
      </c>
      <c r="AT988" s="11" t="s">
        <v>135</v>
      </c>
      <c r="AU988" s="9">
        <v>3.3069999999999999</v>
      </c>
      <c r="AV988" s="14" t="s">
        <v>348</v>
      </c>
      <c r="AW988" s="15" t="s">
        <v>1131</v>
      </c>
      <c r="AX988" s="16" t="s">
        <v>3091</v>
      </c>
      <c r="AY988" s="14" t="s">
        <v>513</v>
      </c>
      <c r="AZ988" s="11" t="s">
        <v>352</v>
      </c>
      <c r="BA988" s="17" t="str">
        <f t="shared" si="226"/>
        <v>12055000000240696428</v>
      </c>
      <c r="BB988" s="26">
        <f t="shared" si="229"/>
        <v>20</v>
      </c>
      <c r="BC988" s="19" t="s">
        <v>1698</v>
      </c>
      <c r="BD988" s="20" t="s">
        <v>277</v>
      </c>
      <c r="BF988" s="5"/>
      <c r="BG988" s="27">
        <v>92772727</v>
      </c>
      <c r="BH988" s="27">
        <v>92772727</v>
      </c>
      <c r="BI988" s="27"/>
      <c r="BJ988" t="s">
        <v>533</v>
      </c>
      <c r="BK988" s="11" t="str">
        <f t="shared" si="230"/>
        <v>A-</v>
      </c>
      <c r="BL988" s="11" t="s">
        <v>473</v>
      </c>
    </row>
    <row r="989" spans="1:64" x14ac:dyDescent="0.25">
      <c r="A989" s="3" t="s">
        <v>56</v>
      </c>
      <c r="B989" s="4">
        <v>990</v>
      </c>
      <c r="C989" s="3" t="s">
        <v>140</v>
      </c>
      <c r="D989" s="3" t="s">
        <v>7235</v>
      </c>
      <c r="E989" s="3" t="s">
        <v>7674</v>
      </c>
      <c r="F989" s="3"/>
      <c r="G989" s="3"/>
      <c r="H989" s="74"/>
      <c r="I989" s="3" t="s">
        <v>515</v>
      </c>
      <c r="J989" s="3" t="s">
        <v>228</v>
      </c>
      <c r="K989" s="3" t="s">
        <v>123</v>
      </c>
      <c r="L989" s="3" t="s">
        <v>77</v>
      </c>
      <c r="M989" s="3" t="s">
        <v>158</v>
      </c>
      <c r="N989" s="5">
        <v>44732</v>
      </c>
      <c r="P989" s="3">
        <f t="shared" ca="1" si="227"/>
        <v>-47</v>
      </c>
      <c r="Q989" s="5"/>
      <c r="R989" s="3"/>
      <c r="S989" s="3"/>
      <c r="T989" s="6" t="s">
        <v>131</v>
      </c>
      <c r="U989" s="3" t="str">
        <f t="shared" si="218"/>
        <v>Contractuel</v>
      </c>
      <c r="V989" s="5">
        <v>45474</v>
      </c>
      <c r="W989" s="5">
        <v>45535</v>
      </c>
      <c r="X989" s="5"/>
      <c r="Y989" s="5"/>
      <c r="Z989" s="5">
        <v>44732</v>
      </c>
      <c r="AA989" s="3">
        <f t="shared" si="219"/>
        <v>6</v>
      </c>
      <c r="AB989" s="3">
        <f t="shared" si="220"/>
        <v>2022</v>
      </c>
      <c r="AC989" s="3">
        <f t="shared" si="221"/>
        <v>2026</v>
      </c>
      <c r="AD989" s="7">
        <f t="shared" ca="1" si="222"/>
        <v>2.3250000000000002</v>
      </c>
      <c r="AE989" s="7" t="str">
        <f t="shared" ca="1" si="228"/>
        <v>&lt; 3</v>
      </c>
      <c r="AF989" s="5">
        <v>28268</v>
      </c>
      <c r="AG989" s="8">
        <f t="shared" ca="1" si="223"/>
        <v>47.435616438356163</v>
      </c>
      <c r="AH989" s="7" t="str">
        <f t="shared" ca="1" si="224"/>
        <v>&gt;45&lt; 55</v>
      </c>
      <c r="AI989" s="9">
        <v>12253318</v>
      </c>
      <c r="AJ989" s="10" t="s">
        <v>67</v>
      </c>
      <c r="AK989" s="9" t="s">
        <v>3092</v>
      </c>
      <c r="AL989" s="5">
        <v>41191</v>
      </c>
      <c r="AM989" s="3" t="s">
        <v>93</v>
      </c>
      <c r="AN989" s="3" t="s">
        <v>65</v>
      </c>
      <c r="AO989">
        <v>2</v>
      </c>
      <c r="AQ989">
        <v>3</v>
      </c>
      <c r="AR989" s="11">
        <v>3</v>
      </c>
      <c r="AS989" s="12">
        <f t="shared" si="225"/>
        <v>45827.75</v>
      </c>
      <c r="AT989" s="11" t="s">
        <v>135</v>
      </c>
      <c r="AU989" s="9">
        <v>3.3069999999999999</v>
      </c>
      <c r="AV989" s="14" t="s">
        <v>195</v>
      </c>
      <c r="AW989" s="15" t="s">
        <v>169</v>
      </c>
      <c r="AX989" s="16" t="s">
        <v>3093</v>
      </c>
      <c r="AY989" s="14" t="s">
        <v>1577</v>
      </c>
      <c r="AZ989" s="11" t="s">
        <v>171</v>
      </c>
      <c r="BA989" s="17" t="str">
        <f t="shared" si="226"/>
        <v>17001000000315441763</v>
      </c>
      <c r="BB989" s="26">
        <f t="shared" si="229"/>
        <v>20</v>
      </c>
      <c r="BC989" s="19" t="s">
        <v>3094</v>
      </c>
      <c r="BD989" s="20" t="s">
        <v>2110</v>
      </c>
      <c r="BF989" s="5"/>
      <c r="BG989" s="27">
        <v>53825467</v>
      </c>
      <c r="BH989" s="27">
        <v>52380547</v>
      </c>
      <c r="BI989" s="27"/>
      <c r="BJ989" t="s">
        <v>2343</v>
      </c>
      <c r="BK989" s="11" t="str">
        <f t="shared" si="230"/>
        <v>B-</v>
      </c>
      <c r="BL989" s="11" t="s">
        <v>200</v>
      </c>
    </row>
    <row r="990" spans="1:64" x14ac:dyDescent="0.25">
      <c r="A990" s="3" t="s">
        <v>56</v>
      </c>
      <c r="B990" s="4">
        <v>991</v>
      </c>
      <c r="C990" s="3" t="s">
        <v>140</v>
      </c>
      <c r="D990" s="3" t="s">
        <v>7987</v>
      </c>
      <c r="E990" s="3" t="s">
        <v>7398</v>
      </c>
      <c r="F990" s="3"/>
      <c r="G990" s="3"/>
      <c r="H990" s="74"/>
      <c r="I990" s="43" t="s">
        <v>1920</v>
      </c>
      <c r="J990" s="3" t="s">
        <v>157</v>
      </c>
      <c r="K990" s="3" t="s">
        <v>123</v>
      </c>
      <c r="L990" s="3" t="s">
        <v>77</v>
      </c>
      <c r="M990" s="3" t="s">
        <v>158</v>
      </c>
      <c r="N990" s="5">
        <v>44732</v>
      </c>
      <c r="P990" s="3">
        <f t="shared" ca="1" si="227"/>
        <v>-47</v>
      </c>
      <c r="Q990" s="5"/>
      <c r="R990" s="3"/>
      <c r="S990" s="3"/>
      <c r="T990" s="6" t="s">
        <v>131</v>
      </c>
      <c r="U990" s="3" t="str">
        <f t="shared" si="218"/>
        <v>Contractuel</v>
      </c>
      <c r="V990" s="5">
        <v>45474</v>
      </c>
      <c r="W990" s="5">
        <v>45535</v>
      </c>
      <c r="X990" s="5"/>
      <c r="Y990" s="5"/>
      <c r="Z990" s="5">
        <v>44732</v>
      </c>
      <c r="AA990" s="3">
        <f t="shared" si="219"/>
        <v>6</v>
      </c>
      <c r="AB990" s="3">
        <f t="shared" si="220"/>
        <v>2022</v>
      </c>
      <c r="AC990" s="3">
        <f t="shared" si="221"/>
        <v>2026</v>
      </c>
      <c r="AD990" s="7">
        <f t="shared" ca="1" si="222"/>
        <v>2.3250000000000002</v>
      </c>
      <c r="AE990" s="7" t="str">
        <f t="shared" ca="1" si="228"/>
        <v>&lt; 3</v>
      </c>
      <c r="AF990" s="5">
        <v>27108</v>
      </c>
      <c r="AG990" s="8">
        <f t="shared" ca="1" si="223"/>
        <v>50.613698630136987</v>
      </c>
      <c r="AH990" s="7" t="str">
        <f t="shared" ca="1" si="224"/>
        <v>&gt;45&lt; 55</v>
      </c>
      <c r="AI990" s="9">
        <v>11818381</v>
      </c>
      <c r="AJ990" s="10" t="s">
        <v>62</v>
      </c>
      <c r="AK990" s="9" t="s">
        <v>3095</v>
      </c>
      <c r="AL990" s="5">
        <v>34478</v>
      </c>
      <c r="AM990" s="3" t="s">
        <v>93</v>
      </c>
      <c r="AN990" s="3" t="s">
        <v>65</v>
      </c>
      <c r="AO990">
        <v>3</v>
      </c>
      <c r="AQ990">
        <v>3</v>
      </c>
      <c r="AR990" s="11">
        <v>3</v>
      </c>
      <c r="AS990" s="12">
        <f t="shared" si="225"/>
        <v>45827.75</v>
      </c>
      <c r="AT990" s="11" t="s">
        <v>135</v>
      </c>
      <c r="AU990" s="9">
        <v>3.3069999999999999</v>
      </c>
      <c r="AV990" s="14" t="s">
        <v>62</v>
      </c>
      <c r="AW990" s="15" t="s">
        <v>259</v>
      </c>
      <c r="AX990" s="16" t="s">
        <v>3096</v>
      </c>
      <c r="AY990" s="14" t="s">
        <v>2090</v>
      </c>
      <c r="AZ990" s="11" t="s">
        <v>85</v>
      </c>
      <c r="BA990" s="17" t="str">
        <f t="shared" si="226"/>
        <v>01036081113028599385</v>
      </c>
      <c r="BB990" s="26">
        <f t="shared" si="229"/>
        <v>20</v>
      </c>
      <c r="BC990" s="19" t="s">
        <v>3097</v>
      </c>
      <c r="BD990" s="20" t="s">
        <v>100</v>
      </c>
      <c r="BF990" s="5"/>
      <c r="BG990" s="27">
        <v>52336369</v>
      </c>
      <c r="BH990" s="27">
        <v>25494605</v>
      </c>
      <c r="BI990" s="27"/>
      <c r="BJ990" t="s">
        <v>828</v>
      </c>
      <c r="BK990" s="11" t="str">
        <f t="shared" si="230"/>
        <v>A-</v>
      </c>
      <c r="BL990" s="11" t="s">
        <v>235</v>
      </c>
    </row>
    <row r="991" spans="1:64" x14ac:dyDescent="0.25">
      <c r="A991" s="3" t="s">
        <v>56</v>
      </c>
      <c r="B991" s="4">
        <v>992</v>
      </c>
      <c r="C991" s="3" t="s">
        <v>140</v>
      </c>
      <c r="D991" s="3" t="s">
        <v>7433</v>
      </c>
      <c r="E991" s="3" t="s">
        <v>7988</v>
      </c>
      <c r="F991" s="3"/>
      <c r="G991" s="3"/>
      <c r="H991" s="74"/>
      <c r="I991" s="3" t="s">
        <v>156</v>
      </c>
      <c r="J991" s="3" t="s">
        <v>157</v>
      </c>
      <c r="K991" s="3" t="s">
        <v>123</v>
      </c>
      <c r="L991" s="3" t="s">
        <v>77</v>
      </c>
      <c r="M991" s="3" t="s">
        <v>158</v>
      </c>
      <c r="N991" s="5">
        <v>44734</v>
      </c>
      <c r="P991" s="3">
        <f t="shared" ca="1" si="227"/>
        <v>-47</v>
      </c>
      <c r="Q991" s="5"/>
      <c r="R991" s="3"/>
      <c r="S991" s="3"/>
      <c r="T991" s="6" t="s">
        <v>131</v>
      </c>
      <c r="U991" s="3" t="str">
        <f t="shared" si="218"/>
        <v>Contractuel</v>
      </c>
      <c r="V991" s="5">
        <v>45444</v>
      </c>
      <c r="W991" s="5">
        <v>45535</v>
      </c>
      <c r="X991" s="5"/>
      <c r="Y991" s="5"/>
      <c r="Z991" s="5">
        <v>44734</v>
      </c>
      <c r="AA991" s="3">
        <f t="shared" si="219"/>
        <v>6</v>
      </c>
      <c r="AB991" s="3">
        <f t="shared" si="220"/>
        <v>2022</v>
      </c>
      <c r="AC991" s="3">
        <f t="shared" si="221"/>
        <v>2026</v>
      </c>
      <c r="AD991" s="7">
        <f t="shared" ca="1" si="222"/>
        <v>2.3194444444444446</v>
      </c>
      <c r="AE991" s="7" t="str">
        <f t="shared" ca="1" si="228"/>
        <v>&lt; 3</v>
      </c>
      <c r="AF991" s="5">
        <v>26292</v>
      </c>
      <c r="AG991" s="8">
        <f t="shared" ca="1" si="223"/>
        <v>52.849315068493148</v>
      </c>
      <c r="AH991" s="7" t="str">
        <f t="shared" ca="1" si="224"/>
        <v>&gt;45&lt; 55</v>
      </c>
      <c r="AI991" s="9">
        <v>11810876</v>
      </c>
      <c r="AJ991" s="37" t="s">
        <v>179</v>
      </c>
      <c r="AK991" s="9" t="s">
        <v>3098</v>
      </c>
      <c r="AL991" s="5">
        <v>38185</v>
      </c>
      <c r="AM991" s="3" t="s">
        <v>93</v>
      </c>
      <c r="AN991" s="3" t="s">
        <v>65</v>
      </c>
      <c r="AO991">
        <v>2</v>
      </c>
      <c r="AQ991">
        <v>3</v>
      </c>
      <c r="AR991" s="11">
        <v>3</v>
      </c>
      <c r="AS991" s="12">
        <f t="shared" si="225"/>
        <v>45829.75</v>
      </c>
      <c r="AT991" s="11" t="s">
        <v>135</v>
      </c>
      <c r="AU991" s="9">
        <v>3.3069999999999999</v>
      </c>
      <c r="AV991" s="14" t="s">
        <v>195</v>
      </c>
      <c r="AW991" s="15" t="s">
        <v>169</v>
      </c>
      <c r="AX991" s="16" t="s">
        <v>3099</v>
      </c>
      <c r="AY991" s="14" t="s">
        <v>569</v>
      </c>
      <c r="AZ991" s="11" t="s">
        <v>171</v>
      </c>
      <c r="BA991" s="17" t="str">
        <f t="shared" si="226"/>
        <v>17001000000252192816</v>
      </c>
      <c r="BB991" s="26">
        <f t="shared" si="229"/>
        <v>20</v>
      </c>
      <c r="BC991" s="19" t="s">
        <v>3100</v>
      </c>
      <c r="BD991" s="20" t="s">
        <v>877</v>
      </c>
      <c r="BF991" s="5"/>
      <c r="BG991" s="27">
        <v>90093280</v>
      </c>
      <c r="BH991" s="27"/>
      <c r="BI991" s="27"/>
      <c r="BJ991" t="s">
        <v>3101</v>
      </c>
      <c r="BK991" s="11" t="str">
        <f t="shared" si="230"/>
        <v>A-</v>
      </c>
      <c r="BL991" s="11" t="s">
        <v>245</v>
      </c>
    </row>
    <row r="992" spans="1:64" x14ac:dyDescent="0.25">
      <c r="A992" s="3" t="s">
        <v>56</v>
      </c>
      <c r="B992" s="4">
        <v>993</v>
      </c>
      <c r="C992" s="3" t="s">
        <v>140</v>
      </c>
      <c r="D992" s="3" t="s">
        <v>7460</v>
      </c>
      <c r="E992" s="3" t="s">
        <v>7386</v>
      </c>
      <c r="F992" s="3"/>
      <c r="G992" s="3"/>
      <c r="H992" s="74"/>
      <c r="I992" s="3" t="s">
        <v>1920</v>
      </c>
      <c r="J992" s="3" t="s">
        <v>157</v>
      </c>
      <c r="K992" s="3" t="s">
        <v>76</v>
      </c>
      <c r="L992" s="3" t="s">
        <v>77</v>
      </c>
      <c r="M992" s="3" t="s">
        <v>158</v>
      </c>
      <c r="N992" s="5">
        <v>44732</v>
      </c>
      <c r="P992" s="3">
        <f t="shared" ca="1" si="227"/>
        <v>-47</v>
      </c>
      <c r="Q992" s="5"/>
      <c r="R992" s="3"/>
      <c r="S992" s="3"/>
      <c r="T992" s="6" t="s">
        <v>131</v>
      </c>
      <c r="U992" s="3" t="str">
        <f t="shared" si="218"/>
        <v>Contractuel</v>
      </c>
      <c r="V992" s="5">
        <v>45474</v>
      </c>
      <c r="W992" s="5">
        <v>45535</v>
      </c>
      <c r="X992" s="5"/>
      <c r="Y992" s="5"/>
      <c r="Z992" s="5">
        <v>44732</v>
      </c>
      <c r="AA992" s="3">
        <f t="shared" si="219"/>
        <v>6</v>
      </c>
      <c r="AB992" s="3">
        <f t="shared" si="220"/>
        <v>2022</v>
      </c>
      <c r="AC992" s="3">
        <f t="shared" si="221"/>
        <v>2026</v>
      </c>
      <c r="AD992" s="7">
        <f t="shared" ca="1" si="222"/>
        <v>2.3250000000000002</v>
      </c>
      <c r="AE992" s="7" t="str">
        <f t="shared" ca="1" si="228"/>
        <v>&lt; 3</v>
      </c>
      <c r="AF992" s="5">
        <v>30802</v>
      </c>
      <c r="AG992" s="8">
        <f t="shared" ca="1" si="223"/>
        <v>40.493150684931507</v>
      </c>
      <c r="AH992" s="7" t="str">
        <f t="shared" ca="1" si="224"/>
        <v>&gt;35&lt; 45</v>
      </c>
      <c r="AI992" s="9">
        <v>12668226</v>
      </c>
      <c r="AJ992" s="10" t="s">
        <v>67</v>
      </c>
      <c r="AK992" s="9" t="s">
        <v>3102</v>
      </c>
      <c r="AL992" s="5">
        <v>37798</v>
      </c>
      <c r="AM992" s="3" t="s">
        <v>93</v>
      </c>
      <c r="AN992" s="3" t="s">
        <v>65</v>
      </c>
      <c r="AO992">
        <v>2</v>
      </c>
      <c r="AQ992">
        <v>5</v>
      </c>
      <c r="AR992" s="11">
        <v>3</v>
      </c>
      <c r="AS992" s="12">
        <f t="shared" si="225"/>
        <v>45827.75</v>
      </c>
      <c r="AT992" s="11" t="s">
        <v>135</v>
      </c>
      <c r="AU992" s="9">
        <v>3.3069999999999999</v>
      </c>
      <c r="AV992" s="14" t="s">
        <v>126</v>
      </c>
      <c r="AW992" s="15" t="s">
        <v>953</v>
      </c>
      <c r="AX992" s="16" t="s">
        <v>3103</v>
      </c>
      <c r="AY992" s="14" t="s">
        <v>382</v>
      </c>
      <c r="AZ992" s="11" t="s">
        <v>145</v>
      </c>
      <c r="BA992" s="17" t="str">
        <f t="shared" si="226"/>
        <v>07097015510552777594</v>
      </c>
      <c r="BB992" s="26">
        <f t="shared" si="229"/>
        <v>20</v>
      </c>
      <c r="BC992" s="19" t="s">
        <v>3104</v>
      </c>
      <c r="BD992" s="20" t="s">
        <v>452</v>
      </c>
      <c r="BF992" s="5"/>
      <c r="BG992" s="27">
        <v>54911288</v>
      </c>
      <c r="BH992" s="27">
        <v>55021879</v>
      </c>
      <c r="BI992" s="27"/>
      <c r="BJ992" t="s">
        <v>2343</v>
      </c>
      <c r="BK992" s="11" t="str">
        <f t="shared" si="230"/>
        <v>A-</v>
      </c>
      <c r="BL992" s="11" t="s">
        <v>167</v>
      </c>
    </row>
    <row r="993" spans="1:64" x14ac:dyDescent="0.25">
      <c r="A993" s="3" t="s">
        <v>56</v>
      </c>
      <c r="B993" s="4">
        <v>994</v>
      </c>
      <c r="C993" s="3" t="s">
        <v>140</v>
      </c>
      <c r="D993" s="3" t="s">
        <v>7686</v>
      </c>
      <c r="E993" s="3" t="s">
        <v>7212</v>
      </c>
      <c r="F993" s="3"/>
      <c r="G993" s="3"/>
      <c r="H993" s="74"/>
      <c r="I993" s="3" t="s">
        <v>156</v>
      </c>
      <c r="J993" s="3" t="s">
        <v>157</v>
      </c>
      <c r="K993" s="3" t="s">
        <v>123</v>
      </c>
      <c r="L993" s="3" t="s">
        <v>77</v>
      </c>
      <c r="M993" s="3" t="s">
        <v>158</v>
      </c>
      <c r="N993" s="5">
        <v>44732</v>
      </c>
      <c r="P993" s="3">
        <f t="shared" ca="1" si="227"/>
        <v>-47</v>
      </c>
      <c r="Q993" s="5"/>
      <c r="R993" s="3"/>
      <c r="S993" s="3"/>
      <c r="T993" s="6" t="s">
        <v>131</v>
      </c>
      <c r="U993" s="3" t="str">
        <f t="shared" si="218"/>
        <v>Contractuel</v>
      </c>
      <c r="V993" s="5">
        <v>45474</v>
      </c>
      <c r="W993" s="5">
        <v>45535</v>
      </c>
      <c r="X993" s="5"/>
      <c r="Y993" s="5"/>
      <c r="Z993" s="5">
        <v>44732</v>
      </c>
      <c r="AA993" s="3">
        <f t="shared" si="219"/>
        <v>6</v>
      </c>
      <c r="AB993" s="3">
        <f t="shared" si="220"/>
        <v>2022</v>
      </c>
      <c r="AC993" s="3">
        <f t="shared" si="221"/>
        <v>2026</v>
      </c>
      <c r="AD993" s="7">
        <f t="shared" ca="1" si="222"/>
        <v>2.3250000000000002</v>
      </c>
      <c r="AE993" s="7" t="str">
        <f t="shared" ca="1" si="228"/>
        <v>&lt; 3</v>
      </c>
      <c r="AF993" s="5">
        <v>35496</v>
      </c>
      <c r="AG993" s="8">
        <f t="shared" ca="1" si="223"/>
        <v>27.632876712328766</v>
      </c>
      <c r="AH993" s="7" t="str">
        <f t="shared" ca="1" si="224"/>
        <v>&gt;25&lt; 35</v>
      </c>
      <c r="AI993" s="9">
        <v>16927541</v>
      </c>
      <c r="AJ993" s="10" t="s">
        <v>159</v>
      </c>
      <c r="AK993" s="9">
        <v>14351193</v>
      </c>
      <c r="AL993" s="5">
        <v>43661</v>
      </c>
      <c r="AM993" s="3" t="s">
        <v>93</v>
      </c>
      <c r="AN993" s="3" t="s">
        <v>65</v>
      </c>
      <c r="AO993">
        <v>1</v>
      </c>
      <c r="AQ993">
        <v>3</v>
      </c>
      <c r="AR993" s="11">
        <v>3</v>
      </c>
      <c r="AS993" s="12">
        <f t="shared" si="225"/>
        <v>45827.75</v>
      </c>
      <c r="AT993" s="11" t="s">
        <v>135</v>
      </c>
      <c r="AU993" s="9">
        <v>3.3069999999999999</v>
      </c>
      <c r="AV993" s="14" t="s">
        <v>195</v>
      </c>
      <c r="AW993" s="15" t="s">
        <v>169</v>
      </c>
      <c r="AX993" s="16" t="s">
        <v>3105</v>
      </c>
      <c r="AY993" s="14" t="s">
        <v>901</v>
      </c>
      <c r="AZ993" s="11" t="s">
        <v>171</v>
      </c>
      <c r="BA993" s="17" t="str">
        <f t="shared" si="226"/>
        <v>17001000000315494046</v>
      </c>
      <c r="BB993" s="26">
        <f t="shared" si="229"/>
        <v>20</v>
      </c>
      <c r="BC993" s="19" t="s">
        <v>3106</v>
      </c>
      <c r="BD993" s="20" t="s">
        <v>277</v>
      </c>
      <c r="BE993">
        <v>2021</v>
      </c>
      <c r="BF993" s="5"/>
      <c r="BG993" s="27">
        <v>24683889</v>
      </c>
      <c r="BH993" s="27">
        <v>50144367</v>
      </c>
      <c r="BI993" s="27"/>
      <c r="BJ993" t="s">
        <v>1425</v>
      </c>
      <c r="BK993" s="11" t="str">
        <f t="shared" si="230"/>
        <v>A-</v>
      </c>
      <c r="BL993" s="11" t="s">
        <v>245</v>
      </c>
    </row>
    <row r="994" spans="1:64" x14ac:dyDescent="0.25">
      <c r="A994" s="3" t="s">
        <v>56</v>
      </c>
      <c r="B994" s="4">
        <v>995</v>
      </c>
      <c r="C994" s="3" t="s">
        <v>140</v>
      </c>
      <c r="D994" s="3" t="s">
        <v>7192</v>
      </c>
      <c r="E994" s="3" t="s">
        <v>7320</v>
      </c>
      <c r="F994" s="3"/>
      <c r="G994" s="3"/>
      <c r="H994" s="74"/>
      <c r="I994" s="76" t="s">
        <v>2544</v>
      </c>
      <c r="J994" s="3" t="s">
        <v>228</v>
      </c>
      <c r="K994" s="3" t="s">
        <v>123</v>
      </c>
      <c r="L994" s="3" t="s">
        <v>77</v>
      </c>
      <c r="M994" s="3" t="s">
        <v>158</v>
      </c>
      <c r="N994" s="5">
        <v>44732</v>
      </c>
      <c r="P994" s="3">
        <f t="shared" ca="1" si="227"/>
        <v>-47</v>
      </c>
      <c r="Q994" s="5"/>
      <c r="R994" s="3"/>
      <c r="S994" s="3"/>
      <c r="T994" s="6" t="s">
        <v>131</v>
      </c>
      <c r="U994" s="3" t="str">
        <f t="shared" si="218"/>
        <v>Contractuel</v>
      </c>
      <c r="V994" s="5">
        <v>45474</v>
      </c>
      <c r="W994" s="5">
        <v>45535</v>
      </c>
      <c r="X994" s="5"/>
      <c r="Y994" s="5"/>
      <c r="Z994" s="5">
        <v>44732</v>
      </c>
      <c r="AA994" s="3">
        <f t="shared" si="219"/>
        <v>6</v>
      </c>
      <c r="AB994" s="3">
        <f t="shared" si="220"/>
        <v>2022</v>
      </c>
      <c r="AC994" s="3">
        <f t="shared" si="221"/>
        <v>2026</v>
      </c>
      <c r="AD994" s="7">
        <f t="shared" ca="1" si="222"/>
        <v>2.3250000000000002</v>
      </c>
      <c r="AE994" s="7" t="str">
        <f t="shared" ca="1" si="228"/>
        <v>&lt; 3</v>
      </c>
      <c r="AF994" s="5">
        <v>28548</v>
      </c>
      <c r="AG994" s="8">
        <f t="shared" ca="1" si="223"/>
        <v>46.668493150684931</v>
      </c>
      <c r="AH994" s="7" t="str">
        <f t="shared" ca="1" si="224"/>
        <v>&gt;45&lt; 55</v>
      </c>
      <c r="AI994" s="9">
        <v>12059584</v>
      </c>
      <c r="AJ994" s="10" t="s">
        <v>102</v>
      </c>
      <c r="AK994" s="9" t="s">
        <v>3107</v>
      </c>
      <c r="AL994" s="5">
        <v>35774</v>
      </c>
      <c r="AM994" s="3" t="s">
        <v>93</v>
      </c>
      <c r="AN994" s="3" t="s">
        <v>65</v>
      </c>
      <c r="AO994">
        <v>3</v>
      </c>
      <c r="AQ994">
        <v>3</v>
      </c>
      <c r="AR994" s="11">
        <v>3</v>
      </c>
      <c r="AS994" s="12">
        <f t="shared" si="225"/>
        <v>45827.75</v>
      </c>
      <c r="AT994" s="11" t="s">
        <v>135</v>
      </c>
      <c r="AU994" s="9">
        <v>3.3069999999999999</v>
      </c>
      <c r="AV994" s="14" t="s">
        <v>195</v>
      </c>
      <c r="AW994" s="15" t="s">
        <v>169</v>
      </c>
      <c r="AX994" s="16" t="s">
        <v>3108</v>
      </c>
      <c r="AY994" s="14" t="s">
        <v>1268</v>
      </c>
      <c r="AZ994" s="11" t="s">
        <v>171</v>
      </c>
      <c r="BA994" s="17" t="str">
        <f t="shared" si="226"/>
        <v>17001000000315400150</v>
      </c>
      <c r="BB994" s="26">
        <f t="shared" si="229"/>
        <v>20</v>
      </c>
      <c r="BC994" s="19" t="s">
        <v>3109</v>
      </c>
      <c r="BD994" s="20" t="s">
        <v>452</v>
      </c>
      <c r="BF994" s="5"/>
      <c r="BG994" s="27">
        <v>97006423</v>
      </c>
      <c r="BH994" s="27">
        <v>97440831</v>
      </c>
      <c r="BI994" s="27"/>
      <c r="BJ994" t="s">
        <v>2343</v>
      </c>
      <c r="BK994" s="11" t="str">
        <f t="shared" si="230"/>
        <v>B-</v>
      </c>
      <c r="BL994" s="11" t="s">
        <v>245</v>
      </c>
    </row>
    <row r="995" spans="1:64" x14ac:dyDescent="0.25">
      <c r="A995" s="3" t="s">
        <v>56</v>
      </c>
      <c r="B995" s="4">
        <v>996</v>
      </c>
      <c r="C995" s="3" t="s">
        <v>87</v>
      </c>
      <c r="D995" s="3" t="s">
        <v>7989</v>
      </c>
      <c r="E995" s="3" t="s">
        <v>7413</v>
      </c>
      <c r="F995" s="3"/>
      <c r="G995" s="3"/>
      <c r="H995" s="74"/>
      <c r="I995" s="3" t="s">
        <v>561</v>
      </c>
      <c r="J995" s="3" t="s">
        <v>157</v>
      </c>
      <c r="K995" s="3" t="s">
        <v>123</v>
      </c>
      <c r="L995" s="3" t="s">
        <v>77</v>
      </c>
      <c r="M995" s="3" t="s">
        <v>158</v>
      </c>
      <c r="N995" s="5">
        <v>44732</v>
      </c>
      <c r="P995" s="3">
        <f t="shared" ca="1" si="227"/>
        <v>-47</v>
      </c>
      <c r="Q995" s="5"/>
      <c r="R995" s="3"/>
      <c r="S995" s="3"/>
      <c r="T995" s="6" t="s">
        <v>131</v>
      </c>
      <c r="U995" s="3" t="str">
        <f t="shared" si="218"/>
        <v>Contractuel</v>
      </c>
      <c r="V995" s="5">
        <v>45474</v>
      </c>
      <c r="W995" s="5">
        <v>45535</v>
      </c>
      <c r="X995" s="5"/>
      <c r="Y995" s="5"/>
      <c r="Z995" s="5">
        <v>44732</v>
      </c>
      <c r="AA995" s="3">
        <f t="shared" si="219"/>
        <v>6</v>
      </c>
      <c r="AB995" s="3">
        <f t="shared" si="220"/>
        <v>2022</v>
      </c>
      <c r="AC995" s="3">
        <f t="shared" si="221"/>
        <v>2026</v>
      </c>
      <c r="AD995" s="7">
        <f t="shared" ca="1" si="222"/>
        <v>2.3250000000000002</v>
      </c>
      <c r="AE995" s="7" t="str">
        <f t="shared" ca="1" si="228"/>
        <v>&lt; 3</v>
      </c>
      <c r="AF995" s="5">
        <v>26837</v>
      </c>
      <c r="AG995" s="8">
        <f t="shared" ca="1" si="223"/>
        <v>51.356164383561641</v>
      </c>
      <c r="AH995" s="7" t="str">
        <f t="shared" ca="1" si="224"/>
        <v>&gt;45&lt; 55</v>
      </c>
      <c r="AI995" s="9">
        <v>12113293</v>
      </c>
      <c r="AJ995" s="10" t="s">
        <v>70</v>
      </c>
      <c r="AK995" s="9" t="s">
        <v>3110</v>
      </c>
      <c r="AL995" s="5">
        <v>43713</v>
      </c>
      <c r="AM995" s="3" t="s">
        <v>93</v>
      </c>
      <c r="AN995" s="3" t="s">
        <v>94</v>
      </c>
      <c r="AQ995">
        <v>3</v>
      </c>
      <c r="AR995" s="11">
        <v>3</v>
      </c>
      <c r="AS995" s="12">
        <f t="shared" si="225"/>
        <v>45827.75</v>
      </c>
      <c r="AT995" s="11" t="s">
        <v>135</v>
      </c>
      <c r="AU995" s="9">
        <v>3.3069999999999999</v>
      </c>
      <c r="AV995" s="14">
        <v>24</v>
      </c>
      <c r="AW995" s="15" t="s">
        <v>3111</v>
      </c>
      <c r="AX995" s="16">
        <v>97382511101</v>
      </c>
      <c r="AY995" s="14">
        <v>64</v>
      </c>
      <c r="AZ995" s="11" t="s">
        <v>645</v>
      </c>
      <c r="BA995" s="17" t="str">
        <f t="shared" si="226"/>
        <v>24031119738251110164</v>
      </c>
      <c r="BB995" s="26">
        <f t="shared" si="229"/>
        <v>20</v>
      </c>
      <c r="BC995" s="19" t="s">
        <v>3112</v>
      </c>
      <c r="BD995" s="20" t="s">
        <v>1331</v>
      </c>
      <c r="BF995" s="5"/>
      <c r="BG995" s="27">
        <v>53603156</v>
      </c>
      <c r="BH995" s="27">
        <v>22603165</v>
      </c>
      <c r="BI995" s="27"/>
      <c r="BJ995" t="s">
        <v>263</v>
      </c>
      <c r="BK995" s="11" t="str">
        <f t="shared" si="230"/>
        <v>A-</v>
      </c>
      <c r="BL995" s="11" t="s">
        <v>245</v>
      </c>
    </row>
    <row r="996" spans="1:64" x14ac:dyDescent="0.25">
      <c r="A996" s="3" t="s">
        <v>56</v>
      </c>
      <c r="B996" s="4">
        <v>997</v>
      </c>
      <c r="C996" s="3" t="s">
        <v>140</v>
      </c>
      <c r="D996" s="3" t="s">
        <v>7351</v>
      </c>
      <c r="E996" s="3" t="s">
        <v>7283</v>
      </c>
      <c r="F996" s="3"/>
      <c r="G996" s="3"/>
      <c r="H996" s="74"/>
      <c r="I996" s="76" t="s">
        <v>2544</v>
      </c>
      <c r="J996" s="3" t="s">
        <v>228</v>
      </c>
      <c r="K996" s="3" t="s">
        <v>123</v>
      </c>
      <c r="L996" s="3" t="s">
        <v>77</v>
      </c>
      <c r="M996" s="3" t="s">
        <v>158</v>
      </c>
      <c r="N996" s="5">
        <v>44732</v>
      </c>
      <c r="P996" s="3">
        <f t="shared" ca="1" si="227"/>
        <v>-47</v>
      </c>
      <c r="Q996" s="5"/>
      <c r="R996" s="3"/>
      <c r="S996" s="3"/>
      <c r="T996" s="6" t="s">
        <v>131</v>
      </c>
      <c r="U996" s="3" t="str">
        <f t="shared" si="218"/>
        <v>Contractuel</v>
      </c>
      <c r="V996" s="5">
        <v>45474</v>
      </c>
      <c r="W996" s="5">
        <v>45535</v>
      </c>
      <c r="X996" s="5"/>
      <c r="Y996" s="5"/>
      <c r="Z996" s="5">
        <v>44732</v>
      </c>
      <c r="AA996" s="3">
        <f t="shared" si="219"/>
        <v>6</v>
      </c>
      <c r="AB996" s="3">
        <f t="shared" si="220"/>
        <v>2022</v>
      </c>
      <c r="AC996" s="3">
        <f t="shared" si="221"/>
        <v>2026</v>
      </c>
      <c r="AD996" s="7">
        <f t="shared" ca="1" si="222"/>
        <v>2.3250000000000002</v>
      </c>
      <c r="AE996" s="7" t="str">
        <f t="shared" ca="1" si="228"/>
        <v>&lt; 3</v>
      </c>
      <c r="AF996" s="5">
        <v>26619</v>
      </c>
      <c r="AG996" s="8">
        <f t="shared" ca="1" si="223"/>
        <v>51.953424657534249</v>
      </c>
      <c r="AH996" s="7" t="str">
        <f t="shared" ca="1" si="224"/>
        <v>&gt;45&lt; 55</v>
      </c>
      <c r="AI996" s="9">
        <v>11642267</v>
      </c>
      <c r="AJ996" s="10" t="s">
        <v>79</v>
      </c>
      <c r="AK996" s="9" t="s">
        <v>3113</v>
      </c>
      <c r="AL996" s="5">
        <v>44054</v>
      </c>
      <c r="AM996" s="3" t="s">
        <v>93</v>
      </c>
      <c r="AN996" s="3" t="s">
        <v>65</v>
      </c>
      <c r="AO996">
        <v>2</v>
      </c>
      <c r="AQ996">
        <v>3</v>
      </c>
      <c r="AR996" s="11">
        <v>3</v>
      </c>
      <c r="AS996" s="12">
        <f t="shared" si="225"/>
        <v>45827.75</v>
      </c>
      <c r="AT996" s="11" t="s">
        <v>135</v>
      </c>
      <c r="AU996" s="9">
        <v>3.3069999999999999</v>
      </c>
      <c r="AV996" s="14" t="s">
        <v>126</v>
      </c>
      <c r="AW996" s="15" t="s">
        <v>1976</v>
      </c>
      <c r="AX996" s="16" t="s">
        <v>3114</v>
      </c>
      <c r="AY996" s="14" t="s">
        <v>1011</v>
      </c>
      <c r="AZ996" s="11" t="s">
        <v>145</v>
      </c>
      <c r="BA996" s="17" t="str">
        <f t="shared" si="226"/>
        <v>07091014910551199413</v>
      </c>
      <c r="BB996" s="26">
        <f t="shared" si="229"/>
        <v>20</v>
      </c>
      <c r="BC996" s="19" t="s">
        <v>3115</v>
      </c>
      <c r="BD996" s="20" t="s">
        <v>277</v>
      </c>
      <c r="BF996" s="5"/>
      <c r="BG996" s="27">
        <v>25546296</v>
      </c>
      <c r="BH996" s="27">
        <v>54856776</v>
      </c>
      <c r="BI996" s="27"/>
      <c r="BJ996" t="s">
        <v>391</v>
      </c>
      <c r="BK996" s="11" t="str">
        <f t="shared" si="230"/>
        <v>B-</v>
      </c>
      <c r="BL996" s="11" t="s">
        <v>473</v>
      </c>
    </row>
    <row r="997" spans="1:64" x14ac:dyDescent="0.25">
      <c r="A997" s="3" t="s">
        <v>56</v>
      </c>
      <c r="B997" s="4">
        <v>998</v>
      </c>
      <c r="C997" s="3" t="s">
        <v>57</v>
      </c>
      <c r="D997" s="3" t="s">
        <v>7208</v>
      </c>
      <c r="E997" s="3" t="s">
        <v>7744</v>
      </c>
      <c r="F997" s="3"/>
      <c r="G997" s="3"/>
      <c r="H997" s="74"/>
      <c r="I997" s="3" t="s">
        <v>467</v>
      </c>
      <c r="J997" s="3" t="s">
        <v>157</v>
      </c>
      <c r="K997" s="3" t="s">
        <v>123</v>
      </c>
      <c r="L997" s="3" t="s">
        <v>77</v>
      </c>
      <c r="M997" s="3" t="s">
        <v>132</v>
      </c>
      <c r="N997" s="5">
        <v>44741</v>
      </c>
      <c r="P997" s="3">
        <f t="shared" ca="1" si="227"/>
        <v>-17</v>
      </c>
      <c r="Q997" s="5"/>
      <c r="R997" s="3"/>
      <c r="S997" s="3"/>
      <c r="T997" s="6" t="s">
        <v>131</v>
      </c>
      <c r="U997" s="3" t="str">
        <f t="shared" si="218"/>
        <v>Contractuel</v>
      </c>
      <c r="V997" s="5">
        <v>45505</v>
      </c>
      <c r="W997" s="5">
        <f>VLOOKUP(B997,[1]base!$A:$V,22,0)</f>
        <v>45565</v>
      </c>
      <c r="X997" s="5"/>
      <c r="Y997" s="5"/>
      <c r="Z997" s="5">
        <v>44741</v>
      </c>
      <c r="AA997" s="3">
        <f t="shared" si="219"/>
        <v>6</v>
      </c>
      <c r="AB997" s="3">
        <f t="shared" si="220"/>
        <v>2022</v>
      </c>
      <c r="AC997" s="3">
        <f t="shared" si="221"/>
        <v>2026</v>
      </c>
      <c r="AD997" s="7">
        <f t="shared" ca="1" si="222"/>
        <v>2.2999999999999998</v>
      </c>
      <c r="AE997" s="7" t="str">
        <f t="shared" ca="1" si="228"/>
        <v>&lt; 3</v>
      </c>
      <c r="AF997" s="5">
        <v>34184</v>
      </c>
      <c r="AG997" s="8">
        <f t="shared" ca="1" si="223"/>
        <v>31.227397260273971</v>
      </c>
      <c r="AH997" s="7" t="str">
        <f t="shared" ca="1" si="224"/>
        <v>&gt;25&lt; 35</v>
      </c>
      <c r="AI997" s="9">
        <v>17266948</v>
      </c>
      <c r="AJ997" s="10" t="s">
        <v>70</v>
      </c>
      <c r="AK997" s="9" t="s">
        <v>3116</v>
      </c>
      <c r="AL997" s="5">
        <v>43125</v>
      </c>
      <c r="AM997" s="3" t="s">
        <v>64</v>
      </c>
      <c r="AN997" s="3" t="s">
        <v>94</v>
      </c>
      <c r="AQ997">
        <v>3</v>
      </c>
      <c r="AR997" s="11">
        <v>3</v>
      </c>
      <c r="AS997" s="12">
        <f t="shared" si="225"/>
        <v>45836.75</v>
      </c>
      <c r="AT997" s="11" t="s">
        <v>135</v>
      </c>
      <c r="AU997" s="9">
        <v>3.3069999999999999</v>
      </c>
      <c r="AV997" s="14" t="s">
        <v>126</v>
      </c>
      <c r="AW997" s="15" t="s">
        <v>1593</v>
      </c>
      <c r="AX997" s="16" t="s">
        <v>3117</v>
      </c>
      <c r="AY997" s="14" t="s">
        <v>1388</v>
      </c>
      <c r="AZ997" s="11" t="s">
        <v>145</v>
      </c>
      <c r="BA997" s="17" t="str">
        <f t="shared" si="226"/>
        <v>07505006612166781091</v>
      </c>
      <c r="BB997" s="26">
        <f t="shared" si="229"/>
        <v>20</v>
      </c>
      <c r="BC997" s="19" t="s">
        <v>2286</v>
      </c>
      <c r="BD997" s="20" t="s">
        <v>388</v>
      </c>
      <c r="BF997" s="5"/>
      <c r="BG997" s="27">
        <v>50840444</v>
      </c>
      <c r="BH997" s="27">
        <v>92322442</v>
      </c>
      <c r="BI997" s="27"/>
      <c r="BJ997" t="s">
        <v>1163</v>
      </c>
      <c r="BK997" s="11" t="str">
        <f t="shared" si="230"/>
        <v>A-</v>
      </c>
      <c r="BL997" s="11" t="s">
        <v>235</v>
      </c>
    </row>
    <row r="998" spans="1:64" x14ac:dyDescent="0.25">
      <c r="A998" s="3" t="s">
        <v>74</v>
      </c>
      <c r="B998" s="4">
        <v>999</v>
      </c>
      <c r="C998" s="3" t="s">
        <v>87</v>
      </c>
      <c r="D998" s="3" t="s">
        <v>7208</v>
      </c>
      <c r="E998" s="3" t="s">
        <v>7672</v>
      </c>
      <c r="F998" s="3"/>
      <c r="G998" s="3"/>
      <c r="H998" s="74"/>
      <c r="I998" s="3" t="s">
        <v>515</v>
      </c>
      <c r="J998" s="3" t="s">
        <v>228</v>
      </c>
      <c r="K998" s="3" t="s">
        <v>123</v>
      </c>
      <c r="L998" s="3" t="s">
        <v>77</v>
      </c>
      <c r="M998" s="3" t="s">
        <v>158</v>
      </c>
      <c r="N998" s="5">
        <v>44734</v>
      </c>
      <c r="P998" s="3">
        <f t="shared" ca="1" si="227"/>
        <v>-597</v>
      </c>
      <c r="Q998" s="5">
        <v>44983</v>
      </c>
      <c r="R998" s="3" t="s">
        <v>1303</v>
      </c>
      <c r="S998" s="3"/>
      <c r="T998" s="6" t="s">
        <v>131</v>
      </c>
      <c r="U998" s="3" t="str">
        <f t="shared" si="218"/>
        <v>Contractuel</v>
      </c>
      <c r="V998" s="5">
        <v>44927</v>
      </c>
      <c r="W998" s="5">
        <v>44985</v>
      </c>
      <c r="X998" s="5"/>
      <c r="Y998" s="5"/>
      <c r="Z998" s="5">
        <v>44734</v>
      </c>
      <c r="AA998" s="3">
        <f t="shared" si="219"/>
        <v>6</v>
      </c>
      <c r="AB998" s="3">
        <f t="shared" si="220"/>
        <v>2022</v>
      </c>
      <c r="AC998" s="3">
        <f t="shared" si="221"/>
        <v>2026</v>
      </c>
      <c r="AD998" s="7">
        <f t="shared" ca="1" si="222"/>
        <v>2.3194444444444446</v>
      </c>
      <c r="AE998" s="7" t="str">
        <f t="shared" ca="1" si="228"/>
        <v>&lt; 3</v>
      </c>
      <c r="AF998" s="5">
        <v>36881</v>
      </c>
      <c r="AG998" s="8">
        <f t="shared" ca="1" si="223"/>
        <v>23.838356164383562</v>
      </c>
      <c r="AH998" s="7" t="str">
        <f t="shared" ca="1" si="224"/>
        <v>&lt; 25</v>
      </c>
      <c r="AI998" s="9">
        <v>17216658</v>
      </c>
      <c r="AJ998" s="10" t="s">
        <v>67</v>
      </c>
      <c r="AK998" s="9" t="s">
        <v>3118</v>
      </c>
      <c r="AL998" s="5">
        <v>42361</v>
      </c>
      <c r="AM998" s="3" t="s">
        <v>93</v>
      </c>
      <c r="AN998" s="3" t="s">
        <v>94</v>
      </c>
      <c r="AQ998" s="11">
        <v>3</v>
      </c>
      <c r="AR998" s="11">
        <v>1</v>
      </c>
      <c r="AS998" s="12">
        <f t="shared" si="225"/>
        <v>45099.25</v>
      </c>
      <c r="AT998" s="11" t="s">
        <v>135</v>
      </c>
      <c r="AU998" s="9">
        <v>3.3069999999999999</v>
      </c>
      <c r="AV998" s="14" t="s">
        <v>195</v>
      </c>
      <c r="AW998" s="15" t="s">
        <v>169</v>
      </c>
      <c r="AX998" s="16" t="s">
        <v>3119</v>
      </c>
      <c r="AY998" s="14" t="s">
        <v>675</v>
      </c>
      <c r="AZ998" s="11" t="s">
        <v>171</v>
      </c>
      <c r="BA998" s="17" t="str">
        <f t="shared" si="226"/>
        <v>17001000000306020929</v>
      </c>
      <c r="BB998" s="26">
        <f t="shared" si="229"/>
        <v>20</v>
      </c>
      <c r="BC998" s="19" t="s">
        <v>3120</v>
      </c>
      <c r="BD998" s="20" t="s">
        <v>277</v>
      </c>
      <c r="BF998" s="5"/>
      <c r="BG998" s="27">
        <v>29240643</v>
      </c>
      <c r="BH998" s="27">
        <v>20173164</v>
      </c>
      <c r="BI998" s="27"/>
      <c r="BJ998" t="s">
        <v>2409</v>
      </c>
      <c r="BK998" s="11" t="str">
        <f t="shared" si="230"/>
        <v>B-</v>
      </c>
      <c r="BL998" s="11"/>
    </row>
    <row r="999" spans="1:64" x14ac:dyDescent="0.25">
      <c r="A999" s="3" t="s">
        <v>74</v>
      </c>
      <c r="B999" s="4">
        <v>1000</v>
      </c>
      <c r="C999" s="3" t="s">
        <v>140</v>
      </c>
      <c r="D999" s="3" t="s">
        <v>7291</v>
      </c>
      <c r="E999" s="3" t="s">
        <v>7320</v>
      </c>
      <c r="F999" s="3"/>
      <c r="G999" s="3"/>
      <c r="H999" s="74"/>
      <c r="I999" s="3" t="s">
        <v>561</v>
      </c>
      <c r="J999" s="3" t="s">
        <v>157</v>
      </c>
      <c r="K999" s="3" t="s">
        <v>123</v>
      </c>
      <c r="L999" s="3" t="s">
        <v>77</v>
      </c>
      <c r="M999" s="3" t="s">
        <v>158</v>
      </c>
      <c r="N999" s="5">
        <v>44732</v>
      </c>
      <c r="P999" s="3">
        <f t="shared" ca="1" si="227"/>
        <v>-200</v>
      </c>
      <c r="Q999" s="5">
        <v>45383</v>
      </c>
      <c r="R999" s="3" t="s">
        <v>236</v>
      </c>
      <c r="S999" s="3"/>
      <c r="T999" s="6" t="s">
        <v>131</v>
      </c>
      <c r="U999" s="3" t="str">
        <f t="shared" si="218"/>
        <v>Contractuel</v>
      </c>
      <c r="V999" s="5">
        <v>45292</v>
      </c>
      <c r="W999" s="5">
        <v>45382</v>
      </c>
      <c r="X999" s="5"/>
      <c r="Y999" s="5"/>
      <c r="Z999" s="5">
        <v>44732</v>
      </c>
      <c r="AA999" s="3">
        <f t="shared" si="219"/>
        <v>6</v>
      </c>
      <c r="AB999" s="3">
        <f t="shared" si="220"/>
        <v>2022</v>
      </c>
      <c r="AC999" s="3">
        <f t="shared" si="221"/>
        <v>2026</v>
      </c>
      <c r="AD999" s="7">
        <f t="shared" ca="1" si="222"/>
        <v>2.3250000000000002</v>
      </c>
      <c r="AE999" s="7" t="str">
        <f t="shared" ca="1" si="228"/>
        <v>&lt; 3</v>
      </c>
      <c r="AF999" s="5">
        <v>27155</v>
      </c>
      <c r="AG999" s="8">
        <f t="shared" ca="1" si="223"/>
        <v>50.484931506849314</v>
      </c>
      <c r="AH999" s="7" t="str">
        <f t="shared" ca="1" si="224"/>
        <v>&gt;45&lt; 55</v>
      </c>
      <c r="AI999" s="9">
        <v>11810358</v>
      </c>
      <c r="AJ999" s="10" t="s">
        <v>126</v>
      </c>
      <c r="AK999" s="9" t="s">
        <v>3121</v>
      </c>
      <c r="AL999" s="5">
        <v>41920</v>
      </c>
      <c r="AM999" s="3" t="s">
        <v>93</v>
      </c>
      <c r="AN999" s="3" t="s">
        <v>1848</v>
      </c>
      <c r="AO999">
        <v>3</v>
      </c>
      <c r="AQ999" s="11">
        <v>3</v>
      </c>
      <c r="AR999" s="11">
        <v>2</v>
      </c>
      <c r="AS999" s="12">
        <f t="shared" si="225"/>
        <v>45462.5</v>
      </c>
      <c r="AT999" s="11" t="s">
        <v>135</v>
      </c>
      <c r="AU999" s="9">
        <v>3.3069999999999999</v>
      </c>
      <c r="AV999" s="14" t="s">
        <v>195</v>
      </c>
      <c r="AW999" s="15" t="s">
        <v>169</v>
      </c>
      <c r="AX999" s="16" t="s">
        <v>3122</v>
      </c>
      <c r="AY999" s="14" t="s">
        <v>531</v>
      </c>
      <c r="AZ999" s="11" t="s">
        <v>171</v>
      </c>
      <c r="BA999" s="17" t="str">
        <f t="shared" si="226"/>
        <v>17001000000315256493</v>
      </c>
      <c r="BB999" s="26">
        <f t="shared" si="229"/>
        <v>20</v>
      </c>
      <c r="BC999" s="19" t="s">
        <v>3123</v>
      </c>
      <c r="BD999" s="20" t="s">
        <v>388</v>
      </c>
      <c r="BF999" s="5"/>
      <c r="BG999" s="27">
        <v>27622263</v>
      </c>
      <c r="BH999" s="27">
        <v>50718780</v>
      </c>
      <c r="BI999" s="27"/>
      <c r="BJ999" t="s">
        <v>2651</v>
      </c>
      <c r="BK999" s="11" t="str">
        <f t="shared" si="230"/>
        <v>A-</v>
      </c>
      <c r="BL999" s="11" t="s">
        <v>245</v>
      </c>
    </row>
    <row r="1000" spans="1:64" x14ac:dyDescent="0.25">
      <c r="A1000" s="3" t="s">
        <v>56</v>
      </c>
      <c r="B1000" s="4">
        <v>1001</v>
      </c>
      <c r="C1000" s="3" t="s">
        <v>140</v>
      </c>
      <c r="D1000" s="3" t="s">
        <v>7990</v>
      </c>
      <c r="E1000" s="3" t="s">
        <v>7390</v>
      </c>
      <c r="F1000" s="3"/>
      <c r="G1000" s="3"/>
      <c r="H1000" s="74"/>
      <c r="I1000" s="76" t="s">
        <v>2544</v>
      </c>
      <c r="J1000" s="3" t="s">
        <v>228</v>
      </c>
      <c r="K1000" s="3" t="s">
        <v>123</v>
      </c>
      <c r="L1000" s="3" t="s">
        <v>77</v>
      </c>
      <c r="M1000" s="3" t="s">
        <v>158</v>
      </c>
      <c r="N1000" s="5">
        <v>44732</v>
      </c>
      <c r="P1000" s="3">
        <f t="shared" ca="1" si="227"/>
        <v>-47</v>
      </c>
      <c r="Q1000" s="5"/>
      <c r="R1000" s="3"/>
      <c r="S1000" s="3"/>
      <c r="T1000" s="6" t="s">
        <v>131</v>
      </c>
      <c r="U1000" s="3" t="str">
        <f t="shared" si="218"/>
        <v>Contractuel</v>
      </c>
      <c r="V1000" s="5">
        <v>45474</v>
      </c>
      <c r="W1000" s="5">
        <v>45535</v>
      </c>
      <c r="X1000" s="5"/>
      <c r="Y1000" s="5"/>
      <c r="Z1000" s="5">
        <v>44732</v>
      </c>
      <c r="AA1000" s="3">
        <f t="shared" si="219"/>
        <v>6</v>
      </c>
      <c r="AB1000" s="3">
        <f t="shared" si="220"/>
        <v>2022</v>
      </c>
      <c r="AC1000" s="3">
        <f t="shared" si="221"/>
        <v>2026</v>
      </c>
      <c r="AD1000" s="7">
        <f t="shared" ca="1" si="222"/>
        <v>2.3250000000000002</v>
      </c>
      <c r="AE1000" s="7" t="str">
        <f t="shared" ca="1" si="228"/>
        <v>&lt; 3</v>
      </c>
      <c r="AF1000" s="5">
        <v>28045</v>
      </c>
      <c r="AG1000" s="8">
        <f t="shared" ca="1" si="223"/>
        <v>48.046575342465751</v>
      </c>
      <c r="AH1000" s="7" t="str">
        <f t="shared" ca="1" si="224"/>
        <v>&gt;45&lt; 55</v>
      </c>
      <c r="AI1000" s="9">
        <v>15160394</v>
      </c>
      <c r="AJ1000" s="10" t="s">
        <v>141</v>
      </c>
      <c r="AK1000" s="9" t="s">
        <v>3124</v>
      </c>
      <c r="AL1000" s="5">
        <v>40292</v>
      </c>
      <c r="AM1000" s="3" t="s">
        <v>93</v>
      </c>
      <c r="AN1000" s="3" t="s">
        <v>65</v>
      </c>
      <c r="AO1000">
        <v>3</v>
      </c>
      <c r="AQ1000">
        <v>3</v>
      </c>
      <c r="AR1000" s="11">
        <v>3</v>
      </c>
      <c r="AS1000" s="12">
        <f t="shared" si="225"/>
        <v>45827.75</v>
      </c>
      <c r="AT1000" s="11" t="s">
        <v>135</v>
      </c>
      <c r="AU1000" s="9">
        <v>3.3069999999999999</v>
      </c>
      <c r="AV1000" s="14" t="s">
        <v>67</v>
      </c>
      <c r="AW1000" s="15" t="s">
        <v>218</v>
      </c>
      <c r="AX1000" s="16" t="s">
        <v>3125</v>
      </c>
      <c r="AY1000" s="14" t="s">
        <v>1638</v>
      </c>
      <c r="AZ1000" s="11" t="s">
        <v>71</v>
      </c>
      <c r="BA1000" s="17" t="str">
        <f t="shared" si="226"/>
        <v>08102000734008603615</v>
      </c>
      <c r="BB1000" s="26">
        <f t="shared" si="229"/>
        <v>20</v>
      </c>
      <c r="BC1000" s="19" t="s">
        <v>3126</v>
      </c>
      <c r="BD1000" s="20" t="s">
        <v>73</v>
      </c>
      <c r="BF1000" s="5"/>
      <c r="BG1000" s="27">
        <v>98200719</v>
      </c>
      <c r="BH1000" s="27">
        <v>98509745</v>
      </c>
      <c r="BI1000" s="27"/>
      <c r="BJ1000" t="s">
        <v>3127</v>
      </c>
      <c r="BK1000" s="11" t="str">
        <f t="shared" si="230"/>
        <v>B-</v>
      </c>
      <c r="BL1000" s="11" t="s">
        <v>473</v>
      </c>
    </row>
    <row r="1001" spans="1:64" x14ac:dyDescent="0.25">
      <c r="A1001" s="3" t="s">
        <v>74</v>
      </c>
      <c r="B1001" s="4">
        <v>1002</v>
      </c>
      <c r="C1001" s="3" t="s">
        <v>140</v>
      </c>
      <c r="D1001" s="3" t="s">
        <v>7213</v>
      </c>
      <c r="E1001" s="3" t="s">
        <v>7258</v>
      </c>
      <c r="F1001" s="3"/>
      <c r="G1001" s="3"/>
      <c r="H1001" s="74"/>
      <c r="I1001" s="3"/>
      <c r="J1001" s="3" t="s">
        <v>157</v>
      </c>
      <c r="K1001" s="3" t="s">
        <v>123</v>
      </c>
      <c r="L1001" s="3" t="s">
        <v>77</v>
      </c>
      <c r="M1001" s="3" t="s">
        <v>158</v>
      </c>
      <c r="N1001" s="5">
        <v>44733</v>
      </c>
      <c r="P1001" s="3">
        <f t="shared" ca="1" si="227"/>
        <v>-656</v>
      </c>
      <c r="Q1001" s="5">
        <v>44870</v>
      </c>
      <c r="R1001" s="3" t="s">
        <v>78</v>
      </c>
      <c r="S1001" s="3"/>
      <c r="T1001" s="6" t="s">
        <v>131</v>
      </c>
      <c r="U1001" s="3" t="str">
        <f t="shared" si="218"/>
        <v>Contractuel</v>
      </c>
      <c r="V1001" s="5">
        <v>44835</v>
      </c>
      <c r="W1001" s="5">
        <v>44926</v>
      </c>
      <c r="X1001" s="5"/>
      <c r="Y1001" s="5"/>
      <c r="Z1001" s="5">
        <v>44733</v>
      </c>
      <c r="AA1001" s="3">
        <f t="shared" si="219"/>
        <v>6</v>
      </c>
      <c r="AB1001" s="3">
        <f t="shared" si="220"/>
        <v>2022</v>
      </c>
      <c r="AC1001" s="3">
        <f t="shared" si="221"/>
        <v>2026</v>
      </c>
      <c r="AD1001" s="7">
        <f t="shared" ca="1" si="222"/>
        <v>2.3222222222222224</v>
      </c>
      <c r="AE1001" s="7" t="str">
        <f t="shared" ca="1" si="228"/>
        <v>&lt; 3</v>
      </c>
      <c r="AF1001" s="5">
        <v>28672</v>
      </c>
      <c r="AG1001" s="8">
        <f t="shared" ca="1" si="223"/>
        <v>46.328767123287669</v>
      </c>
      <c r="AH1001" s="7" t="str">
        <f t="shared" ca="1" si="224"/>
        <v>&gt;45&lt; 55</v>
      </c>
      <c r="AI1001" s="9">
        <v>16067075</v>
      </c>
      <c r="AJ1001" s="10" t="s">
        <v>62</v>
      </c>
      <c r="AK1001" s="9" t="s">
        <v>3128</v>
      </c>
      <c r="AL1001" s="5">
        <v>36038</v>
      </c>
      <c r="AM1001" s="3" t="s">
        <v>93</v>
      </c>
      <c r="AN1001" s="3" t="s">
        <v>65</v>
      </c>
      <c r="AO1001">
        <v>2</v>
      </c>
      <c r="AQ1001" s="11">
        <v>3</v>
      </c>
      <c r="AR1001" s="11">
        <v>1</v>
      </c>
      <c r="AS1001" s="12">
        <f t="shared" si="225"/>
        <v>45098.25</v>
      </c>
      <c r="AT1001" s="11" t="s">
        <v>135</v>
      </c>
      <c r="AU1001" s="9">
        <v>3.3069999999999999</v>
      </c>
      <c r="AV1001" s="14" t="s">
        <v>195</v>
      </c>
      <c r="AW1001" s="15" t="s">
        <v>169</v>
      </c>
      <c r="AX1001" s="16" t="s">
        <v>3129</v>
      </c>
      <c r="AY1001" s="14" t="s">
        <v>519</v>
      </c>
      <c r="AZ1001" s="11" t="s">
        <v>171</v>
      </c>
      <c r="BA1001" s="17" t="str">
        <f t="shared" si="226"/>
        <v>17001000000315344666</v>
      </c>
      <c r="BB1001" s="26">
        <f t="shared" si="229"/>
        <v>20</v>
      </c>
      <c r="BC1001" s="19" t="s">
        <v>3130</v>
      </c>
      <c r="BD1001" s="20" t="s">
        <v>452</v>
      </c>
      <c r="BF1001" s="5"/>
      <c r="BG1001" s="27">
        <v>52460357</v>
      </c>
      <c r="BH1001" s="27">
        <v>26270860</v>
      </c>
      <c r="BI1001" s="27"/>
      <c r="BJ1001" t="s">
        <v>300</v>
      </c>
      <c r="BK1001" s="11" t="str">
        <f t="shared" si="230"/>
        <v>A-</v>
      </c>
      <c r="BL1001" s="11"/>
    </row>
    <row r="1002" spans="1:64" x14ac:dyDescent="0.25">
      <c r="A1002" s="3" t="s">
        <v>56</v>
      </c>
      <c r="B1002" s="4">
        <v>1003</v>
      </c>
      <c r="C1002" s="3" t="s">
        <v>140</v>
      </c>
      <c r="D1002" s="3" t="s">
        <v>7991</v>
      </c>
      <c r="E1002" s="3" t="s">
        <v>7473</v>
      </c>
      <c r="F1002" s="3"/>
      <c r="G1002" s="3"/>
      <c r="H1002" s="74"/>
      <c r="I1002" s="43" t="s">
        <v>1920</v>
      </c>
      <c r="J1002" s="3" t="s">
        <v>157</v>
      </c>
      <c r="K1002" s="3" t="s">
        <v>123</v>
      </c>
      <c r="L1002" s="3" t="s">
        <v>77</v>
      </c>
      <c r="M1002" s="3" t="s">
        <v>158</v>
      </c>
      <c r="N1002" s="5">
        <v>44733</v>
      </c>
      <c r="P1002" s="3">
        <f t="shared" ca="1" si="227"/>
        <v>-47</v>
      </c>
      <c r="Q1002" s="5"/>
      <c r="R1002" s="3"/>
      <c r="S1002" s="3"/>
      <c r="T1002" s="6" t="s">
        <v>131</v>
      </c>
      <c r="U1002" s="3" t="str">
        <f t="shared" si="218"/>
        <v>Contractuel</v>
      </c>
      <c r="V1002" s="5">
        <v>45474</v>
      </c>
      <c r="W1002" s="5">
        <v>45535</v>
      </c>
      <c r="X1002" s="5"/>
      <c r="Y1002" s="5"/>
      <c r="Z1002" s="5">
        <v>44733</v>
      </c>
      <c r="AA1002" s="3">
        <f t="shared" si="219"/>
        <v>6</v>
      </c>
      <c r="AB1002" s="3">
        <f t="shared" si="220"/>
        <v>2022</v>
      </c>
      <c r="AC1002" s="3">
        <f t="shared" si="221"/>
        <v>2026</v>
      </c>
      <c r="AD1002" s="7">
        <f t="shared" ca="1" si="222"/>
        <v>2.3222222222222224</v>
      </c>
      <c r="AE1002" s="7" t="str">
        <f t="shared" ca="1" si="228"/>
        <v>&lt; 3</v>
      </c>
      <c r="AF1002" s="5">
        <v>31509</v>
      </c>
      <c r="AG1002" s="8">
        <f t="shared" ca="1" si="223"/>
        <v>38.556164383561644</v>
      </c>
      <c r="AH1002" s="7" t="str">
        <f t="shared" ca="1" si="224"/>
        <v>&gt;35&lt; 45</v>
      </c>
      <c r="AI1002" s="9">
        <v>16327543</v>
      </c>
      <c r="AJ1002" s="10" t="s">
        <v>70</v>
      </c>
      <c r="AK1002" s="9" t="s">
        <v>3131</v>
      </c>
      <c r="AL1002" s="5">
        <v>40691</v>
      </c>
      <c r="AM1002" s="3" t="s">
        <v>93</v>
      </c>
      <c r="AN1002" s="3" t="s">
        <v>65</v>
      </c>
      <c r="AO1002">
        <v>1</v>
      </c>
      <c r="AQ1002">
        <v>3</v>
      </c>
      <c r="AR1002" s="11">
        <v>3</v>
      </c>
      <c r="AS1002" s="12">
        <f t="shared" si="225"/>
        <v>45828.75</v>
      </c>
      <c r="AT1002" s="11" t="s">
        <v>135</v>
      </c>
      <c r="AU1002" s="9">
        <v>3.3069999999999999</v>
      </c>
      <c r="AV1002" s="14" t="s">
        <v>161</v>
      </c>
      <c r="AW1002" s="15" t="s">
        <v>223</v>
      </c>
      <c r="AX1002" s="16" t="s">
        <v>3132</v>
      </c>
      <c r="AY1002" s="14" t="s">
        <v>926</v>
      </c>
      <c r="AZ1002" s="11" t="s">
        <v>164</v>
      </c>
      <c r="BA1002" s="17" t="str">
        <f t="shared" si="226"/>
        <v>25166000000101653483</v>
      </c>
      <c r="BB1002" s="26">
        <f t="shared" si="229"/>
        <v>20</v>
      </c>
      <c r="BC1002" s="19" t="s">
        <v>1001</v>
      </c>
      <c r="BD1002" s="20" t="s">
        <v>100</v>
      </c>
      <c r="BF1002" s="5"/>
      <c r="BG1002" s="27">
        <v>58260180</v>
      </c>
      <c r="BH1002" s="27">
        <v>58674719</v>
      </c>
      <c r="BI1002" s="27"/>
      <c r="BJ1002" t="s">
        <v>366</v>
      </c>
      <c r="BK1002" s="11" t="str">
        <f t="shared" si="230"/>
        <v>A-</v>
      </c>
      <c r="BL1002" s="11" t="s">
        <v>235</v>
      </c>
    </row>
    <row r="1003" spans="1:64" x14ac:dyDescent="0.25">
      <c r="A1003" s="3" t="s">
        <v>74</v>
      </c>
      <c r="B1003" s="4">
        <v>1004</v>
      </c>
      <c r="C1003" s="3" t="s">
        <v>87</v>
      </c>
      <c r="D1003" s="3" t="s">
        <v>7273</v>
      </c>
      <c r="E1003" s="3" t="s">
        <v>7992</v>
      </c>
      <c r="F1003" s="3"/>
      <c r="G1003" s="3"/>
      <c r="H1003" s="74"/>
      <c r="I1003" s="3" t="s">
        <v>1089</v>
      </c>
      <c r="J1003" s="3" t="s">
        <v>157</v>
      </c>
      <c r="K1003" s="3" t="s">
        <v>123</v>
      </c>
      <c r="L1003" s="3" t="s">
        <v>77</v>
      </c>
      <c r="M1003" s="3" t="s">
        <v>158</v>
      </c>
      <c r="N1003" s="5">
        <v>44733</v>
      </c>
      <c r="P1003" s="3">
        <f t="shared" ca="1" si="227"/>
        <v>-597</v>
      </c>
      <c r="Q1003" s="5">
        <v>44991</v>
      </c>
      <c r="R1003" s="3" t="s">
        <v>133</v>
      </c>
      <c r="S1003" s="3"/>
      <c r="T1003" s="6" t="s">
        <v>131</v>
      </c>
      <c r="U1003" s="3" t="str">
        <f t="shared" si="218"/>
        <v>Contractuel</v>
      </c>
      <c r="V1003" s="5">
        <v>44927</v>
      </c>
      <c r="W1003" s="5">
        <v>44985</v>
      </c>
      <c r="X1003" s="5"/>
      <c r="Y1003" s="5"/>
      <c r="Z1003" s="5">
        <v>44733</v>
      </c>
      <c r="AA1003" s="3">
        <f t="shared" si="219"/>
        <v>6</v>
      </c>
      <c r="AB1003" s="3">
        <f t="shared" si="220"/>
        <v>2022</v>
      </c>
      <c r="AC1003" s="3">
        <f t="shared" si="221"/>
        <v>2026</v>
      </c>
      <c r="AD1003" s="7">
        <f t="shared" ca="1" si="222"/>
        <v>2.3222222222222224</v>
      </c>
      <c r="AE1003" s="7" t="str">
        <f t="shared" ca="1" si="228"/>
        <v>&lt; 3</v>
      </c>
      <c r="AF1003" s="5">
        <v>37416</v>
      </c>
      <c r="AG1003" s="8">
        <f t="shared" ca="1" si="223"/>
        <v>22.372602739726027</v>
      </c>
      <c r="AH1003" s="7" t="str">
        <f t="shared" ca="1" si="224"/>
        <v>&lt; 25</v>
      </c>
      <c r="AI1003" s="9">
        <v>17490258</v>
      </c>
      <c r="AJ1003" s="10" t="s">
        <v>70</v>
      </c>
      <c r="AK1003" s="9">
        <v>11675497</v>
      </c>
      <c r="AL1003" s="5">
        <v>44292</v>
      </c>
      <c r="AM1003" s="3" t="s">
        <v>93</v>
      </c>
      <c r="AN1003" s="3" t="s">
        <v>94</v>
      </c>
      <c r="AQ1003" s="11">
        <v>3</v>
      </c>
      <c r="AR1003" s="11">
        <v>1</v>
      </c>
      <c r="AS1003" s="12">
        <f t="shared" si="225"/>
        <v>45098.25</v>
      </c>
      <c r="AT1003" s="11" t="s">
        <v>135</v>
      </c>
      <c r="AU1003" s="9">
        <v>3.3069999999999999</v>
      </c>
      <c r="AV1003" s="14" t="s">
        <v>126</v>
      </c>
      <c r="AW1003" s="15" t="s">
        <v>3133</v>
      </c>
      <c r="AX1003" s="16" t="s">
        <v>3134</v>
      </c>
      <c r="AY1003" s="14" t="s">
        <v>1608</v>
      </c>
      <c r="AZ1003" s="11" t="s">
        <v>145</v>
      </c>
      <c r="BA1003" s="17" t="str">
        <f t="shared" si="226"/>
        <v>07040005810582940854</v>
      </c>
      <c r="BB1003" s="26">
        <f t="shared" si="229"/>
        <v>20</v>
      </c>
      <c r="BC1003" s="19" t="s">
        <v>3075</v>
      </c>
      <c r="BD1003" s="20" t="s">
        <v>100</v>
      </c>
      <c r="BF1003" s="5"/>
      <c r="BG1003" s="27">
        <v>50899016</v>
      </c>
      <c r="BH1003" s="27">
        <v>22161046</v>
      </c>
      <c r="BI1003" s="27"/>
      <c r="BJ1003" t="s">
        <v>263</v>
      </c>
      <c r="BK1003" s="11" t="str">
        <f t="shared" si="230"/>
        <v>A-</v>
      </c>
      <c r="BL1003" s="11"/>
    </row>
    <row r="1004" spans="1:64" x14ac:dyDescent="0.25">
      <c r="A1004" s="3" t="s">
        <v>56</v>
      </c>
      <c r="B1004" s="4">
        <v>1005</v>
      </c>
      <c r="C1004" s="3" t="s">
        <v>87</v>
      </c>
      <c r="D1004" s="3" t="s">
        <v>7560</v>
      </c>
      <c r="E1004" s="3" t="s">
        <v>6991</v>
      </c>
      <c r="F1004" s="3"/>
      <c r="G1004" s="3"/>
      <c r="H1004" s="74"/>
      <c r="I1004" s="3" t="s">
        <v>561</v>
      </c>
      <c r="J1004" s="3" t="s">
        <v>157</v>
      </c>
      <c r="K1004" s="3" t="s">
        <v>123</v>
      </c>
      <c r="L1004" s="3" t="s">
        <v>77</v>
      </c>
      <c r="M1004" s="3" t="s">
        <v>158</v>
      </c>
      <c r="N1004" s="5">
        <v>44733</v>
      </c>
      <c r="P1004" s="3">
        <f t="shared" ca="1" si="227"/>
        <v>-47</v>
      </c>
      <c r="Q1004" s="5"/>
      <c r="R1004" s="3"/>
      <c r="S1004" s="3"/>
      <c r="T1004" s="6" t="s">
        <v>131</v>
      </c>
      <c r="U1004" s="3" t="str">
        <f t="shared" si="218"/>
        <v>Contractuel</v>
      </c>
      <c r="V1004" s="5">
        <v>45444</v>
      </c>
      <c r="W1004" s="5">
        <v>45535</v>
      </c>
      <c r="X1004" s="5"/>
      <c r="Y1004" s="5"/>
      <c r="Z1004" s="5">
        <v>44733</v>
      </c>
      <c r="AA1004" s="3">
        <f t="shared" si="219"/>
        <v>6</v>
      </c>
      <c r="AB1004" s="3">
        <f t="shared" si="220"/>
        <v>2022</v>
      </c>
      <c r="AC1004" s="3">
        <f t="shared" si="221"/>
        <v>2026</v>
      </c>
      <c r="AD1004" s="7">
        <f t="shared" ca="1" si="222"/>
        <v>2.3222222222222224</v>
      </c>
      <c r="AE1004" s="7" t="str">
        <f t="shared" ca="1" si="228"/>
        <v>&lt; 3</v>
      </c>
      <c r="AF1004" s="5">
        <v>34773</v>
      </c>
      <c r="AG1004" s="8">
        <f t="shared" ca="1" si="223"/>
        <v>29.613698630136987</v>
      </c>
      <c r="AH1004" s="7" t="str">
        <f t="shared" ca="1" si="224"/>
        <v>&gt;25&lt; 35</v>
      </c>
      <c r="AI1004" s="9">
        <v>17214534</v>
      </c>
      <c r="AJ1004" s="10" t="s">
        <v>70</v>
      </c>
      <c r="AK1004" s="9">
        <v>12666959</v>
      </c>
      <c r="AL1004" s="5">
        <v>43987</v>
      </c>
      <c r="AM1004" s="3" t="s">
        <v>93</v>
      </c>
      <c r="AN1004" s="3" t="s">
        <v>94</v>
      </c>
      <c r="AQ1004">
        <v>3</v>
      </c>
      <c r="AR1004" s="11">
        <v>3</v>
      </c>
      <c r="AS1004" s="12">
        <f t="shared" si="225"/>
        <v>45828.75</v>
      </c>
      <c r="AT1004" s="11" t="s">
        <v>135</v>
      </c>
      <c r="AU1004" s="9">
        <v>3.3069999999999999</v>
      </c>
      <c r="AV1004" s="14">
        <v>17</v>
      </c>
      <c r="AW1004" s="15">
        <v>53594</v>
      </c>
      <c r="AX1004" s="16" t="s">
        <v>3135</v>
      </c>
      <c r="AY1004" s="14">
        <v>16</v>
      </c>
      <c r="AZ1004" s="11" t="s">
        <v>171</v>
      </c>
      <c r="BA1004" s="17" t="str">
        <f t="shared" si="226"/>
        <v>17535940172201382416</v>
      </c>
      <c r="BB1004" s="26">
        <f t="shared" si="229"/>
        <v>20</v>
      </c>
      <c r="BC1004" s="19" t="s">
        <v>3136</v>
      </c>
      <c r="BD1004" s="20" t="s">
        <v>100</v>
      </c>
      <c r="BF1004" s="5"/>
      <c r="BG1004" s="27">
        <v>58235142</v>
      </c>
      <c r="BH1004" s="27">
        <v>58215853</v>
      </c>
      <c r="BI1004" s="27"/>
      <c r="BJ1004" t="s">
        <v>233</v>
      </c>
      <c r="BK1004" s="11" t="str">
        <f t="shared" si="230"/>
        <v>A-</v>
      </c>
      <c r="BL1004" s="11" t="s">
        <v>245</v>
      </c>
    </row>
    <row r="1005" spans="1:64" x14ac:dyDescent="0.25">
      <c r="A1005" s="3" t="s">
        <v>56</v>
      </c>
      <c r="B1005" s="4">
        <v>1006</v>
      </c>
      <c r="C1005" s="3" t="s">
        <v>87</v>
      </c>
      <c r="D1005" s="3" t="s">
        <v>7993</v>
      </c>
      <c r="E1005" s="3" t="s">
        <v>7432</v>
      </c>
      <c r="F1005" s="3"/>
      <c r="G1005" s="3"/>
      <c r="H1005" s="74"/>
      <c r="I1005" s="3" t="s">
        <v>2715</v>
      </c>
      <c r="J1005" s="3" t="s">
        <v>157</v>
      </c>
      <c r="K1005" s="3" t="s">
        <v>76</v>
      </c>
      <c r="L1005" s="3" t="s">
        <v>77</v>
      </c>
      <c r="M1005" s="3" t="s">
        <v>426</v>
      </c>
      <c r="N1005" s="5">
        <v>44734</v>
      </c>
      <c r="P1005" s="3">
        <f t="shared" ca="1" si="227"/>
        <v>14</v>
      </c>
      <c r="Q1005" s="5"/>
      <c r="R1005" s="3"/>
      <c r="S1005" s="3"/>
      <c r="T1005" s="6" t="s">
        <v>131</v>
      </c>
      <c r="U1005" s="3" t="str">
        <f t="shared" si="218"/>
        <v>Contractuel</v>
      </c>
      <c r="V1005" s="5">
        <v>45505</v>
      </c>
      <c r="W1005" s="5">
        <f>VLOOKUP(B1005,[1]base!$A:$V,22,0)</f>
        <v>45596</v>
      </c>
      <c r="X1005" s="5"/>
      <c r="Y1005" s="5"/>
      <c r="Z1005" s="5">
        <v>44734</v>
      </c>
      <c r="AA1005" s="3">
        <f t="shared" si="219"/>
        <v>6</v>
      </c>
      <c r="AB1005" s="3">
        <f t="shared" si="220"/>
        <v>2022</v>
      </c>
      <c r="AC1005" s="3">
        <f t="shared" si="221"/>
        <v>2026</v>
      </c>
      <c r="AD1005" s="7">
        <f t="shared" ca="1" si="222"/>
        <v>2.3194444444444446</v>
      </c>
      <c r="AE1005" s="7" t="str">
        <f t="shared" ca="1" si="228"/>
        <v>&lt; 3</v>
      </c>
      <c r="AF1005" s="5">
        <v>36032</v>
      </c>
      <c r="AG1005" s="8">
        <f t="shared" ca="1" si="223"/>
        <v>26.164383561643834</v>
      </c>
      <c r="AH1005" s="7" t="str">
        <f t="shared" ca="1" si="224"/>
        <v>&gt;25&lt; 35</v>
      </c>
      <c r="AI1005" s="9">
        <v>17591866</v>
      </c>
      <c r="AJ1005" s="10" t="s">
        <v>159</v>
      </c>
      <c r="AK1005" s="9">
        <v>12702433</v>
      </c>
      <c r="AL1005" s="5">
        <v>43050</v>
      </c>
      <c r="AM1005" s="3" t="s">
        <v>93</v>
      </c>
      <c r="AN1005" s="3" t="s">
        <v>94</v>
      </c>
      <c r="AQ1005">
        <v>3</v>
      </c>
      <c r="AR1005" s="11">
        <v>3</v>
      </c>
      <c r="AS1005" s="12">
        <f t="shared" si="225"/>
        <v>45829.75</v>
      </c>
      <c r="AT1005" s="11" t="s">
        <v>135</v>
      </c>
      <c r="AU1005" s="9">
        <v>3.3069999999999999</v>
      </c>
      <c r="AV1005" s="14" t="s">
        <v>195</v>
      </c>
      <c r="AW1005" s="15" t="s">
        <v>169</v>
      </c>
      <c r="AX1005" s="16" t="s">
        <v>3137</v>
      </c>
      <c r="AY1005" s="14" t="s">
        <v>905</v>
      </c>
      <c r="AZ1005" s="11" t="s">
        <v>171</v>
      </c>
      <c r="BA1005" s="17" t="str">
        <f t="shared" si="226"/>
        <v>17001000000315241749</v>
      </c>
      <c r="BB1005" s="26">
        <f t="shared" si="229"/>
        <v>20</v>
      </c>
      <c r="BC1005" s="19" t="s">
        <v>3138</v>
      </c>
      <c r="BD1005" s="20" t="s">
        <v>100</v>
      </c>
      <c r="BF1005" s="5"/>
      <c r="BG1005" s="27">
        <v>95070436</v>
      </c>
      <c r="BH1005" s="27">
        <v>95543517</v>
      </c>
      <c r="BI1005" s="27"/>
      <c r="BJ1005" t="s">
        <v>828</v>
      </c>
      <c r="BK1005" s="11" t="str">
        <f t="shared" si="230"/>
        <v>A-</v>
      </c>
      <c r="BL1005" s="11" t="s">
        <v>235</v>
      </c>
    </row>
    <row r="1006" spans="1:64" x14ac:dyDescent="0.25">
      <c r="A1006" s="3" t="s">
        <v>56</v>
      </c>
      <c r="B1006" s="4">
        <v>1007</v>
      </c>
      <c r="C1006" s="3" t="s">
        <v>87</v>
      </c>
      <c r="D1006" s="3" t="s">
        <v>7280</v>
      </c>
      <c r="E1006" s="3" t="s">
        <v>7994</v>
      </c>
      <c r="F1006" s="3"/>
      <c r="G1006" s="3"/>
      <c r="H1006" s="74"/>
      <c r="I1006" s="3" t="s">
        <v>447</v>
      </c>
      <c r="J1006" s="3" t="s">
        <v>228</v>
      </c>
      <c r="K1006" s="3" t="s">
        <v>76</v>
      </c>
      <c r="L1006" s="3" t="s">
        <v>77</v>
      </c>
      <c r="M1006" s="3" t="s">
        <v>426</v>
      </c>
      <c r="N1006" s="5">
        <v>44737</v>
      </c>
      <c r="P1006" s="3">
        <f t="shared" ca="1" si="227"/>
        <v>-47</v>
      </c>
      <c r="Q1006" s="5"/>
      <c r="R1006" s="3"/>
      <c r="S1006" s="3"/>
      <c r="T1006" s="6" t="s">
        <v>131</v>
      </c>
      <c r="U1006" s="3" t="str">
        <f t="shared" si="218"/>
        <v>Contractuel</v>
      </c>
      <c r="V1006" s="5">
        <v>45444</v>
      </c>
      <c r="W1006" s="5">
        <v>45535</v>
      </c>
      <c r="X1006" s="5"/>
      <c r="Y1006" s="5"/>
      <c r="Z1006" s="5">
        <v>44737</v>
      </c>
      <c r="AA1006" s="3">
        <f t="shared" si="219"/>
        <v>6</v>
      </c>
      <c r="AB1006" s="3">
        <f t="shared" si="220"/>
        <v>2022</v>
      </c>
      <c r="AC1006" s="3">
        <f t="shared" si="221"/>
        <v>2026</v>
      </c>
      <c r="AD1006" s="7">
        <f t="shared" ca="1" si="222"/>
        <v>2.3111111111111109</v>
      </c>
      <c r="AE1006" s="7" t="str">
        <f t="shared" ca="1" si="228"/>
        <v>&lt; 3</v>
      </c>
      <c r="AF1006" s="5">
        <v>36710</v>
      </c>
      <c r="AG1006" s="8">
        <f t="shared" ca="1" si="223"/>
        <v>24.306849315068494</v>
      </c>
      <c r="AH1006" s="7" t="str">
        <f t="shared" ca="1" si="224"/>
        <v>&lt; 25</v>
      </c>
      <c r="AI1006" s="9">
        <v>17462845</v>
      </c>
      <c r="AJ1006" s="10" t="s">
        <v>159</v>
      </c>
      <c r="AK1006" s="9">
        <v>11667712</v>
      </c>
      <c r="AL1006" s="5">
        <v>43378</v>
      </c>
      <c r="AM1006" s="3" t="s">
        <v>93</v>
      </c>
      <c r="AN1006" s="3" t="s">
        <v>94</v>
      </c>
      <c r="AQ1006">
        <v>3</v>
      </c>
      <c r="AR1006" s="11">
        <v>3</v>
      </c>
      <c r="AS1006" s="12">
        <f t="shared" si="225"/>
        <v>45832.75</v>
      </c>
      <c r="AT1006" s="11" t="s">
        <v>135</v>
      </c>
      <c r="AU1006" s="9">
        <v>3.3069999999999999</v>
      </c>
      <c r="AV1006" s="14" t="s">
        <v>79</v>
      </c>
      <c r="AW1006" s="15" t="s">
        <v>549</v>
      </c>
      <c r="AX1006" s="16" t="s">
        <v>3139</v>
      </c>
      <c r="AY1006" s="14" t="s">
        <v>1723</v>
      </c>
      <c r="AZ1006" s="11" t="s">
        <v>128</v>
      </c>
      <c r="BA1006" s="17" t="str">
        <f t="shared" si="226"/>
        <v>04075160007891743272</v>
      </c>
      <c r="BB1006" s="26">
        <f t="shared" si="229"/>
        <v>20</v>
      </c>
      <c r="BC1006" s="19" t="s">
        <v>3140</v>
      </c>
      <c r="BD1006" s="20" t="s">
        <v>100</v>
      </c>
      <c r="BF1006" s="5">
        <v>45163</v>
      </c>
      <c r="BG1006" s="27">
        <v>29440617</v>
      </c>
      <c r="BH1006" s="27">
        <v>27665642</v>
      </c>
      <c r="BI1006" s="27"/>
      <c r="BJ1006" t="s">
        <v>233</v>
      </c>
      <c r="BK1006" s="11" t="str">
        <f t="shared" si="230"/>
        <v>B-</v>
      </c>
      <c r="BL1006" s="11" t="s">
        <v>235</v>
      </c>
    </row>
    <row r="1007" spans="1:64" x14ac:dyDescent="0.25">
      <c r="A1007" s="3" t="s">
        <v>56</v>
      </c>
      <c r="B1007" s="4">
        <v>1008</v>
      </c>
      <c r="C1007" s="3" t="s">
        <v>87</v>
      </c>
      <c r="D1007" s="3" t="s">
        <v>7328</v>
      </c>
      <c r="E1007" s="3" t="s">
        <v>7395</v>
      </c>
      <c r="F1007" s="3"/>
      <c r="G1007" s="43"/>
      <c r="H1007" s="74"/>
      <c r="I1007" s="3" t="s">
        <v>3004</v>
      </c>
      <c r="J1007" s="3" t="s">
        <v>228</v>
      </c>
      <c r="K1007" s="3" t="s">
        <v>123</v>
      </c>
      <c r="L1007" s="3" t="s">
        <v>77</v>
      </c>
      <c r="M1007" s="3" t="s">
        <v>158</v>
      </c>
      <c r="N1007" s="5">
        <v>44737</v>
      </c>
      <c r="P1007" s="3">
        <f t="shared" ca="1" si="227"/>
        <v>-47</v>
      </c>
      <c r="Q1007" s="5"/>
      <c r="R1007" s="3"/>
      <c r="S1007" s="3"/>
      <c r="T1007" s="6" t="s">
        <v>131</v>
      </c>
      <c r="U1007" s="3" t="str">
        <f t="shared" si="218"/>
        <v>Contractuel</v>
      </c>
      <c r="V1007" s="5">
        <v>45444</v>
      </c>
      <c r="W1007" s="5">
        <v>45535</v>
      </c>
      <c r="X1007" s="5"/>
      <c r="Y1007" s="5"/>
      <c r="Z1007" s="5">
        <v>44737</v>
      </c>
      <c r="AA1007" s="3">
        <f t="shared" si="219"/>
        <v>6</v>
      </c>
      <c r="AB1007" s="3">
        <f t="shared" si="220"/>
        <v>2022</v>
      </c>
      <c r="AC1007" s="3">
        <f t="shared" si="221"/>
        <v>2026</v>
      </c>
      <c r="AD1007" s="7">
        <f t="shared" ca="1" si="222"/>
        <v>2.3111111111111109</v>
      </c>
      <c r="AE1007" s="7" t="str">
        <f t="shared" ca="1" si="228"/>
        <v>&lt; 3</v>
      </c>
      <c r="AF1007" s="5">
        <v>35882</v>
      </c>
      <c r="AG1007" s="8">
        <f t="shared" ca="1" si="223"/>
        <v>26.575342465753426</v>
      </c>
      <c r="AH1007" s="7" t="str">
        <f t="shared" ca="1" si="224"/>
        <v>&gt;25&lt; 35</v>
      </c>
      <c r="AI1007" s="9">
        <v>17591419</v>
      </c>
      <c r="AJ1007" s="10" t="s">
        <v>79</v>
      </c>
      <c r="AK1007" s="9">
        <v>13026470</v>
      </c>
      <c r="AL1007" s="5">
        <v>43893</v>
      </c>
      <c r="AM1007" s="3" t="s">
        <v>93</v>
      </c>
      <c r="AN1007" s="3" t="s">
        <v>94</v>
      </c>
      <c r="AQ1007">
        <v>3</v>
      </c>
      <c r="AR1007" s="11">
        <v>3</v>
      </c>
      <c r="AS1007" s="12">
        <f t="shared" si="225"/>
        <v>45832.75</v>
      </c>
      <c r="AT1007" s="11" t="s">
        <v>135</v>
      </c>
      <c r="AU1007" s="9">
        <v>3.3069999999999999</v>
      </c>
      <c r="AV1007" s="14" t="s">
        <v>195</v>
      </c>
      <c r="AW1007" s="15" t="s">
        <v>169</v>
      </c>
      <c r="AX1007" s="16" t="s">
        <v>3141</v>
      </c>
      <c r="AY1007" s="14" t="s">
        <v>1081</v>
      </c>
      <c r="AZ1007" s="11" t="s">
        <v>171</v>
      </c>
      <c r="BA1007" s="17" t="str">
        <f t="shared" si="226"/>
        <v>17001000000315645948</v>
      </c>
      <c r="BB1007" s="26">
        <f t="shared" si="229"/>
        <v>20</v>
      </c>
      <c r="BC1007" s="19" t="s">
        <v>3142</v>
      </c>
      <c r="BD1007" s="20" t="s">
        <v>100</v>
      </c>
      <c r="BF1007" s="5"/>
      <c r="BG1007" s="27">
        <v>25742933</v>
      </c>
      <c r="BH1007" s="27">
        <v>25742933</v>
      </c>
      <c r="BI1007" s="27"/>
      <c r="BJ1007" t="s">
        <v>199</v>
      </c>
      <c r="BK1007" s="11" t="s">
        <v>3009</v>
      </c>
      <c r="BL1007" s="11" t="s">
        <v>473</v>
      </c>
    </row>
    <row r="1008" spans="1:64" x14ac:dyDescent="0.25">
      <c r="A1008" s="3" t="s">
        <v>74</v>
      </c>
      <c r="B1008" s="4">
        <v>1009</v>
      </c>
      <c r="C1008" s="3" t="s">
        <v>87</v>
      </c>
      <c r="D1008" s="3" t="s">
        <v>7581</v>
      </c>
      <c r="E1008" s="3" t="s">
        <v>7347</v>
      </c>
      <c r="F1008" s="3"/>
      <c r="G1008" s="3"/>
      <c r="H1008" s="74"/>
      <c r="I1008" s="3" t="s">
        <v>1089</v>
      </c>
      <c r="J1008" s="3" t="s">
        <v>157</v>
      </c>
      <c r="K1008" s="3" t="s">
        <v>123</v>
      </c>
      <c r="L1008" s="3" t="s">
        <v>77</v>
      </c>
      <c r="M1008" s="3" t="s">
        <v>158</v>
      </c>
      <c r="N1008" s="5">
        <v>44737</v>
      </c>
      <c r="P1008" s="3">
        <f t="shared" ca="1" si="227"/>
        <v>-505</v>
      </c>
      <c r="Q1008" s="5">
        <v>45077</v>
      </c>
      <c r="R1008" s="3" t="s">
        <v>236</v>
      </c>
      <c r="S1008" s="3"/>
      <c r="T1008" s="6" t="s">
        <v>131</v>
      </c>
      <c r="U1008" s="3" t="str">
        <f t="shared" si="218"/>
        <v>Contractuel</v>
      </c>
      <c r="V1008" s="5">
        <v>45047</v>
      </c>
      <c r="W1008" s="5">
        <v>45077</v>
      </c>
      <c r="X1008" s="5"/>
      <c r="Y1008" s="5"/>
      <c r="Z1008" s="5">
        <v>44737</v>
      </c>
      <c r="AA1008" s="3">
        <f t="shared" si="219"/>
        <v>6</v>
      </c>
      <c r="AB1008" s="3">
        <f t="shared" si="220"/>
        <v>2022</v>
      </c>
      <c r="AC1008" s="3">
        <f t="shared" si="221"/>
        <v>2026</v>
      </c>
      <c r="AD1008" s="7">
        <f t="shared" ca="1" si="222"/>
        <v>2.3111111111111109</v>
      </c>
      <c r="AE1008" s="7" t="str">
        <f t="shared" ca="1" si="228"/>
        <v>&lt; 3</v>
      </c>
      <c r="AF1008" s="5">
        <v>37803</v>
      </c>
      <c r="AG1008" s="8">
        <f t="shared" ca="1" si="223"/>
        <v>21.312328767123287</v>
      </c>
      <c r="AH1008" s="7" t="str">
        <f t="shared" ca="1" si="224"/>
        <v>&lt; 25</v>
      </c>
      <c r="AI1008" s="9">
        <v>17591358</v>
      </c>
      <c r="AJ1008" s="10" t="s">
        <v>126</v>
      </c>
      <c r="AK1008" s="9">
        <v>14365614</v>
      </c>
      <c r="AL1008" s="5">
        <v>43726</v>
      </c>
      <c r="AM1008" s="3" t="s">
        <v>93</v>
      </c>
      <c r="AN1008" s="3" t="s">
        <v>94</v>
      </c>
      <c r="AQ1008" s="11">
        <v>3</v>
      </c>
      <c r="AR1008" s="11">
        <v>1</v>
      </c>
      <c r="AS1008" s="12">
        <f t="shared" si="225"/>
        <v>45102.25</v>
      </c>
      <c r="AT1008" s="11" t="s">
        <v>135</v>
      </c>
      <c r="AU1008" s="9">
        <v>3.3069999999999999</v>
      </c>
      <c r="AV1008" s="14" t="s">
        <v>195</v>
      </c>
      <c r="AW1008" s="15" t="s">
        <v>169</v>
      </c>
      <c r="AX1008" s="16" t="s">
        <v>3143</v>
      </c>
      <c r="AY1008" s="14" t="s">
        <v>252</v>
      </c>
      <c r="AZ1008" s="11" t="s">
        <v>171</v>
      </c>
      <c r="BA1008" s="17" t="str">
        <f t="shared" si="226"/>
        <v>17001000000315606760</v>
      </c>
      <c r="BB1008" s="26">
        <f t="shared" si="229"/>
        <v>20</v>
      </c>
      <c r="BC1008" s="19" t="s">
        <v>3144</v>
      </c>
      <c r="BD1008" s="20" t="s">
        <v>277</v>
      </c>
      <c r="BF1008" s="5"/>
      <c r="BG1008" s="27">
        <v>51688758</v>
      </c>
      <c r="BH1008" s="27">
        <v>52037454</v>
      </c>
      <c r="BI1008" s="27"/>
      <c r="BJ1008" t="s">
        <v>1425</v>
      </c>
      <c r="BK1008" s="11" t="str">
        <f t="shared" si="230"/>
        <v>A-</v>
      </c>
      <c r="BL1008" s="11"/>
    </row>
    <row r="1009" spans="1:64" x14ac:dyDescent="0.25">
      <c r="A1009" s="3" t="s">
        <v>74</v>
      </c>
      <c r="B1009" s="4">
        <v>1010</v>
      </c>
      <c r="C1009" s="3" t="s">
        <v>140</v>
      </c>
      <c r="D1009" s="3" t="s">
        <v>7995</v>
      </c>
      <c r="E1009" s="3" t="s">
        <v>7413</v>
      </c>
      <c r="F1009" s="3"/>
      <c r="G1009" s="3"/>
      <c r="H1009" s="74"/>
      <c r="I1009" s="3"/>
      <c r="J1009" s="3" t="s">
        <v>228</v>
      </c>
      <c r="K1009" s="3" t="s">
        <v>76</v>
      </c>
      <c r="L1009" s="3" t="s">
        <v>77</v>
      </c>
      <c r="M1009" s="3" t="s">
        <v>426</v>
      </c>
      <c r="N1009" s="5">
        <v>44735</v>
      </c>
      <c r="P1009" s="3">
        <f t="shared" ca="1" si="227"/>
        <v>-778</v>
      </c>
      <c r="Q1009" s="5">
        <v>44774</v>
      </c>
      <c r="R1009" s="3" t="s">
        <v>133</v>
      </c>
      <c r="S1009" s="3"/>
      <c r="T1009" s="6" t="s">
        <v>131</v>
      </c>
      <c r="U1009" s="3" t="str">
        <f t="shared" si="218"/>
        <v>Contractuel</v>
      </c>
      <c r="V1009" s="5">
        <v>44774</v>
      </c>
      <c r="W1009" s="5">
        <v>44804</v>
      </c>
      <c r="X1009" s="5"/>
      <c r="Y1009" s="5"/>
      <c r="Z1009" s="5">
        <v>44735</v>
      </c>
      <c r="AA1009" s="3">
        <f t="shared" si="219"/>
        <v>6</v>
      </c>
      <c r="AB1009" s="3">
        <f t="shared" si="220"/>
        <v>2022</v>
      </c>
      <c r="AC1009" s="3">
        <f t="shared" si="221"/>
        <v>2026</v>
      </c>
      <c r="AD1009" s="7">
        <f t="shared" ca="1" si="222"/>
        <v>2.3166666666666669</v>
      </c>
      <c r="AE1009" s="7" t="str">
        <f t="shared" ca="1" si="228"/>
        <v>&lt; 3</v>
      </c>
      <c r="AF1009" s="5">
        <v>31809</v>
      </c>
      <c r="AG1009" s="8">
        <f t="shared" ca="1" si="223"/>
        <v>37.734246575342468</v>
      </c>
      <c r="AH1009" s="7" t="str">
        <f t="shared" ca="1" si="224"/>
        <v>&gt;35&lt; 45</v>
      </c>
      <c r="AI1009" s="9">
        <v>12978773</v>
      </c>
      <c r="AJ1009" s="10" t="s">
        <v>67</v>
      </c>
      <c r="AK1009" s="9" t="s">
        <v>3145</v>
      </c>
      <c r="AL1009" s="5">
        <v>41884</v>
      </c>
      <c r="AM1009" s="3" t="s">
        <v>93</v>
      </c>
      <c r="AN1009" s="3" t="s">
        <v>65</v>
      </c>
      <c r="AO1009">
        <v>2</v>
      </c>
      <c r="AQ1009" s="11">
        <v>3</v>
      </c>
      <c r="AR1009" s="11">
        <v>1</v>
      </c>
      <c r="AS1009" s="12">
        <f t="shared" si="225"/>
        <v>45100.25</v>
      </c>
      <c r="AT1009" s="11" t="s">
        <v>135</v>
      </c>
      <c r="AU1009" s="9">
        <v>3.3069999999999999</v>
      </c>
      <c r="AV1009" s="14" t="s">
        <v>91</v>
      </c>
      <c r="AW1009" s="15" t="s">
        <v>3146</v>
      </c>
      <c r="AX1009" s="16" t="s">
        <v>3147</v>
      </c>
      <c r="AY1009" s="14" t="s">
        <v>894</v>
      </c>
      <c r="AZ1009" s="11" t="s">
        <v>191</v>
      </c>
      <c r="BA1009" s="17" t="str">
        <f t="shared" si="226"/>
        <v>05109000069501064040</v>
      </c>
      <c r="BB1009" s="26">
        <f t="shared" si="229"/>
        <v>20</v>
      </c>
      <c r="BC1009" s="19" t="s">
        <v>3148</v>
      </c>
      <c r="BD1009" s="20" t="s">
        <v>452</v>
      </c>
      <c r="BF1009" s="5"/>
      <c r="BG1009" s="27">
        <v>53362221</v>
      </c>
      <c r="BH1009" s="27">
        <v>21936140</v>
      </c>
      <c r="BI1009" s="27"/>
      <c r="BJ1009" t="s">
        <v>300</v>
      </c>
      <c r="BK1009" s="11" t="str">
        <f t="shared" si="230"/>
        <v>B-</v>
      </c>
      <c r="BL1009" s="11"/>
    </row>
    <row r="1010" spans="1:64" x14ac:dyDescent="0.25">
      <c r="A1010" s="3" t="s">
        <v>74</v>
      </c>
      <c r="B1010" s="4">
        <v>1011</v>
      </c>
      <c r="C1010" s="3" t="s">
        <v>87</v>
      </c>
      <c r="D1010" s="3" t="s">
        <v>7213</v>
      </c>
      <c r="E1010" s="3" t="s">
        <v>7300</v>
      </c>
      <c r="F1010" s="3"/>
      <c r="G1010" s="3"/>
      <c r="H1010" s="74"/>
      <c r="I1010" s="3" t="s">
        <v>487</v>
      </c>
      <c r="J1010" s="3" t="s">
        <v>228</v>
      </c>
      <c r="K1010" s="3" t="s">
        <v>76</v>
      </c>
      <c r="L1010" s="3" t="s">
        <v>77</v>
      </c>
      <c r="M1010" s="3" t="s">
        <v>426</v>
      </c>
      <c r="N1010" s="5">
        <v>44735</v>
      </c>
      <c r="P1010" s="3">
        <f t="shared" ca="1" si="227"/>
        <v>-47</v>
      </c>
      <c r="Q1010" s="5">
        <v>45492</v>
      </c>
      <c r="R1010" s="3" t="s">
        <v>609</v>
      </c>
      <c r="S1010" s="3"/>
      <c r="T1010" s="6" t="s">
        <v>131</v>
      </c>
      <c r="U1010" s="3" t="str">
        <f t="shared" si="218"/>
        <v>Contractuel</v>
      </c>
      <c r="V1010" s="5">
        <v>45444</v>
      </c>
      <c r="W1010" s="5">
        <v>45535</v>
      </c>
      <c r="X1010" s="5"/>
      <c r="Y1010" s="5"/>
      <c r="Z1010" s="5">
        <v>44735</v>
      </c>
      <c r="AA1010" s="3">
        <f t="shared" si="219"/>
        <v>6</v>
      </c>
      <c r="AB1010" s="3">
        <f t="shared" si="220"/>
        <v>2022</v>
      </c>
      <c r="AC1010" s="3">
        <f t="shared" si="221"/>
        <v>2026</v>
      </c>
      <c r="AD1010" s="7">
        <f t="shared" ca="1" si="222"/>
        <v>2.3166666666666669</v>
      </c>
      <c r="AE1010" s="7" t="str">
        <f t="shared" ca="1" si="228"/>
        <v>&lt; 3</v>
      </c>
      <c r="AF1010" s="5">
        <v>37093</v>
      </c>
      <c r="AG1010" s="8">
        <f t="shared" ca="1" si="223"/>
        <v>23.257534246575343</v>
      </c>
      <c r="AH1010" s="7" t="str">
        <f t="shared" ca="1" si="224"/>
        <v>&lt; 25</v>
      </c>
      <c r="AI1010" s="9">
        <v>17591701</v>
      </c>
      <c r="AJ1010" s="10" t="s">
        <v>62</v>
      </c>
      <c r="AK1010" s="9">
        <v>11673517</v>
      </c>
      <c r="AL1010" s="5">
        <v>44069</v>
      </c>
      <c r="AM1010" s="3" t="s">
        <v>93</v>
      </c>
      <c r="AN1010" s="3" t="s">
        <v>94</v>
      </c>
      <c r="AQ1010">
        <v>3</v>
      </c>
      <c r="AR1010" s="11">
        <v>2</v>
      </c>
      <c r="AS1010" s="12">
        <f t="shared" si="225"/>
        <v>45465.5</v>
      </c>
      <c r="AT1010" s="11" t="s">
        <v>135</v>
      </c>
      <c r="AU1010" s="9">
        <v>3.3069999999999999</v>
      </c>
      <c r="AV1010" s="14">
        <v>17</v>
      </c>
      <c r="AW1010" s="15" t="s">
        <v>169</v>
      </c>
      <c r="AX1010" s="16" t="s">
        <v>3149</v>
      </c>
      <c r="AY1010" s="14">
        <v>28</v>
      </c>
      <c r="AZ1010" s="11" t="s">
        <v>171</v>
      </c>
      <c r="BA1010" s="17" t="str">
        <f t="shared" si="226"/>
        <v>17001000000335418428</v>
      </c>
      <c r="BB1010" s="26">
        <f t="shared" si="229"/>
        <v>20</v>
      </c>
      <c r="BC1010" s="19" t="s">
        <v>3150</v>
      </c>
      <c r="BD1010" s="20" t="s">
        <v>100</v>
      </c>
      <c r="BF1010" s="5"/>
      <c r="BG1010" s="27">
        <v>50369590</v>
      </c>
      <c r="BH1010" s="27">
        <v>90116157</v>
      </c>
      <c r="BI1010" s="27"/>
      <c r="BJ1010" t="s">
        <v>608</v>
      </c>
      <c r="BK1010" s="11" t="str">
        <f t="shared" si="230"/>
        <v>B-</v>
      </c>
      <c r="BL1010" s="11" t="s">
        <v>235</v>
      </c>
    </row>
    <row r="1011" spans="1:64" x14ac:dyDescent="0.25">
      <c r="A1011" s="3" t="s">
        <v>74</v>
      </c>
      <c r="B1011" s="4">
        <v>1012</v>
      </c>
      <c r="C1011" s="3" t="s">
        <v>57</v>
      </c>
      <c r="D1011" s="3" t="s">
        <v>7274</v>
      </c>
      <c r="E1011" s="3" t="s">
        <v>7996</v>
      </c>
      <c r="F1011" s="3"/>
      <c r="G1011" s="3"/>
      <c r="H1011" s="74"/>
      <c r="I1011" s="3" t="s">
        <v>431</v>
      </c>
      <c r="J1011" s="3"/>
      <c r="K1011" s="3" t="s">
        <v>123</v>
      </c>
      <c r="L1011" s="3" t="s">
        <v>77</v>
      </c>
      <c r="M1011" s="3" t="s">
        <v>852</v>
      </c>
      <c r="N1011" s="5">
        <v>44735</v>
      </c>
      <c r="P1011" s="3">
        <f t="shared" ca="1" si="227"/>
        <v>-383</v>
      </c>
      <c r="Q1011" s="5">
        <v>45175</v>
      </c>
      <c r="R1011" s="3" t="s">
        <v>2849</v>
      </c>
      <c r="S1011" s="3"/>
      <c r="T1011" s="6" t="s">
        <v>131</v>
      </c>
      <c r="U1011" s="3" t="str">
        <f t="shared" si="218"/>
        <v>Contractuel</v>
      </c>
      <c r="V1011" s="5">
        <v>45139</v>
      </c>
      <c r="W1011" s="5">
        <v>45199</v>
      </c>
      <c r="X1011" s="5"/>
      <c r="Y1011" s="5"/>
      <c r="Z1011" s="5">
        <v>44735</v>
      </c>
      <c r="AA1011" s="3">
        <f t="shared" si="219"/>
        <v>6</v>
      </c>
      <c r="AB1011" s="3">
        <f t="shared" si="220"/>
        <v>2022</v>
      </c>
      <c r="AC1011" s="3">
        <f t="shared" si="221"/>
        <v>2026</v>
      </c>
      <c r="AD1011" s="7">
        <f t="shared" ca="1" si="222"/>
        <v>2.3166666666666669</v>
      </c>
      <c r="AE1011" s="7" t="str">
        <f t="shared" ca="1" si="228"/>
        <v>&lt; 3</v>
      </c>
      <c r="AF1011" s="5">
        <v>37987</v>
      </c>
      <c r="AG1011" s="8">
        <f t="shared" ca="1" si="223"/>
        <v>20.80821917808219</v>
      </c>
      <c r="AH1011" s="7" t="str">
        <f t="shared" ca="1" si="224"/>
        <v>&lt; 25</v>
      </c>
      <c r="AI1011" s="9">
        <v>17591413</v>
      </c>
      <c r="AJ1011" s="37" t="s">
        <v>179</v>
      </c>
      <c r="AK1011" s="9">
        <v>11679710</v>
      </c>
      <c r="AL1011" s="5">
        <v>44726</v>
      </c>
      <c r="AM1011" s="3" t="s">
        <v>64</v>
      </c>
      <c r="AN1011" s="3" t="s">
        <v>94</v>
      </c>
      <c r="AQ1011" s="11">
        <v>3</v>
      </c>
      <c r="AR1011" s="11">
        <v>2</v>
      </c>
      <c r="AS1011" s="12">
        <f t="shared" si="225"/>
        <v>45465.5</v>
      </c>
      <c r="AT1011" s="11" t="s">
        <v>135</v>
      </c>
      <c r="AU1011" s="9">
        <v>3.3069999999999999</v>
      </c>
      <c r="AV1011" s="14" t="s">
        <v>870</v>
      </c>
      <c r="AW1011" s="15" t="s">
        <v>2377</v>
      </c>
      <c r="AX1011" s="16" t="s">
        <v>3151</v>
      </c>
      <c r="AY1011" s="14" t="s">
        <v>261</v>
      </c>
      <c r="AZ1011" s="11" t="s">
        <v>358</v>
      </c>
      <c r="BA1011" s="17" t="str">
        <f t="shared" si="226"/>
        <v>24020077265251110120</v>
      </c>
      <c r="BB1011" s="26">
        <f t="shared" si="229"/>
        <v>20</v>
      </c>
      <c r="BC1011" s="19" t="s">
        <v>3152</v>
      </c>
      <c r="BD1011" s="20" t="s">
        <v>477</v>
      </c>
      <c r="BF1011" s="5"/>
      <c r="BG1011" s="27">
        <v>28713459</v>
      </c>
      <c r="BH1011" s="27">
        <v>23090472</v>
      </c>
      <c r="BI1011" s="27"/>
      <c r="BJ1011" t="s">
        <v>310</v>
      </c>
      <c r="BK1011" s="11" t="str">
        <f t="shared" si="230"/>
        <v>-</v>
      </c>
      <c r="BL1011" s="11" t="s">
        <v>200</v>
      </c>
    </row>
    <row r="1012" spans="1:64" x14ac:dyDescent="0.25">
      <c r="A1012" s="3" t="s">
        <v>74</v>
      </c>
      <c r="B1012" s="4">
        <v>1013</v>
      </c>
      <c r="C1012" s="3" t="s">
        <v>140</v>
      </c>
      <c r="D1012" s="3" t="s">
        <v>7997</v>
      </c>
      <c r="E1012" s="3" t="s">
        <v>7296</v>
      </c>
      <c r="F1012" s="3"/>
      <c r="G1012" s="3"/>
      <c r="H1012" s="74"/>
      <c r="I1012" s="3"/>
      <c r="J1012" s="3" t="s">
        <v>157</v>
      </c>
      <c r="K1012" s="3" t="s">
        <v>123</v>
      </c>
      <c r="L1012" s="3" t="s">
        <v>77</v>
      </c>
      <c r="M1012" s="3" t="s">
        <v>158</v>
      </c>
      <c r="N1012" s="5">
        <v>44735</v>
      </c>
      <c r="P1012" s="3">
        <f t="shared" ca="1" si="227"/>
        <v>-809</v>
      </c>
      <c r="Q1012" s="5">
        <v>44746</v>
      </c>
      <c r="R1012" s="3" t="s">
        <v>133</v>
      </c>
      <c r="S1012" s="3"/>
      <c r="T1012" s="6" t="s">
        <v>131</v>
      </c>
      <c r="U1012" s="3" t="str">
        <f t="shared" si="218"/>
        <v>Contractuel</v>
      </c>
      <c r="V1012" s="5">
        <v>44735</v>
      </c>
      <c r="W1012" s="5">
        <v>44773</v>
      </c>
      <c r="X1012" s="5"/>
      <c r="Y1012" s="5"/>
      <c r="Z1012" s="5">
        <v>44735</v>
      </c>
      <c r="AA1012" s="3">
        <f t="shared" si="219"/>
        <v>6</v>
      </c>
      <c r="AB1012" s="3">
        <f t="shared" si="220"/>
        <v>2022</v>
      </c>
      <c r="AC1012" s="3">
        <f t="shared" si="221"/>
        <v>2026</v>
      </c>
      <c r="AD1012" s="7">
        <f t="shared" ca="1" si="222"/>
        <v>2.3166666666666669</v>
      </c>
      <c r="AE1012" s="7" t="str">
        <f t="shared" ca="1" si="228"/>
        <v>&lt; 3</v>
      </c>
      <c r="AF1012" s="5">
        <v>27472</v>
      </c>
      <c r="AG1012" s="8">
        <f t="shared" ca="1" si="223"/>
        <v>49.61643835616438</v>
      </c>
      <c r="AH1012" s="7" t="str">
        <f t="shared" ca="1" si="224"/>
        <v>&gt;45&lt; 55</v>
      </c>
      <c r="AI1012" s="9">
        <v>11631900</v>
      </c>
      <c r="AJ1012" s="37" t="s">
        <v>179</v>
      </c>
      <c r="AK1012" s="9" t="s">
        <v>3153</v>
      </c>
      <c r="AL1012" s="5">
        <v>38980</v>
      </c>
      <c r="AM1012" s="3" t="s">
        <v>93</v>
      </c>
      <c r="AN1012" s="3" t="s">
        <v>65</v>
      </c>
      <c r="AO1012">
        <v>1</v>
      </c>
      <c r="AQ1012" s="11">
        <v>3</v>
      </c>
      <c r="AR1012" s="11">
        <v>1</v>
      </c>
      <c r="AS1012" s="12">
        <f t="shared" si="225"/>
        <v>45100.25</v>
      </c>
      <c r="AT1012" s="11" t="s">
        <v>135</v>
      </c>
      <c r="AU1012" s="9">
        <v>3.3069999999999999</v>
      </c>
      <c r="AV1012" s="14" t="s">
        <v>67</v>
      </c>
      <c r="AW1012" s="15" t="s">
        <v>1620</v>
      </c>
      <c r="AX1012" s="16" t="s">
        <v>3154</v>
      </c>
      <c r="AY1012" s="14" t="s">
        <v>657</v>
      </c>
      <c r="AZ1012" s="11" t="s">
        <v>71</v>
      </c>
      <c r="BA1012" s="17" t="str">
        <f t="shared" si="226"/>
        <v>08125028094000078889</v>
      </c>
      <c r="BB1012" s="26">
        <f t="shared" si="229"/>
        <v>20</v>
      </c>
      <c r="BC1012" s="19" t="s">
        <v>3155</v>
      </c>
      <c r="BD1012" s="20" t="s">
        <v>277</v>
      </c>
      <c r="BF1012" s="5"/>
      <c r="BG1012" s="27">
        <v>26842516</v>
      </c>
      <c r="BH1012" s="27"/>
      <c r="BI1012" s="27"/>
      <c r="BJ1012" t="s">
        <v>828</v>
      </c>
      <c r="BK1012" s="11" t="str">
        <f t="shared" si="230"/>
        <v>A-</v>
      </c>
      <c r="BL1012" s="11"/>
    </row>
    <row r="1013" spans="1:64" x14ac:dyDescent="0.25">
      <c r="A1013" s="3" t="s">
        <v>74</v>
      </c>
      <c r="B1013" s="4">
        <v>1014</v>
      </c>
      <c r="C1013" s="3" t="s">
        <v>87</v>
      </c>
      <c r="D1013" s="3" t="s">
        <v>7998</v>
      </c>
      <c r="E1013" s="3" t="s">
        <v>7999</v>
      </c>
      <c r="F1013" s="3"/>
      <c r="G1013" s="3"/>
      <c r="H1013" s="74"/>
      <c r="I1013" s="3" t="s">
        <v>561</v>
      </c>
      <c r="J1013" s="3" t="s">
        <v>157</v>
      </c>
      <c r="K1013" s="3" t="s">
        <v>123</v>
      </c>
      <c r="L1013" s="3" t="s">
        <v>77</v>
      </c>
      <c r="M1013" s="3" t="s">
        <v>158</v>
      </c>
      <c r="N1013" s="5">
        <v>44735</v>
      </c>
      <c r="P1013" s="3">
        <f t="shared" ca="1" si="227"/>
        <v>-200</v>
      </c>
      <c r="Q1013" s="5">
        <v>45352</v>
      </c>
      <c r="R1013" s="3" t="s">
        <v>124</v>
      </c>
      <c r="S1013" s="3"/>
      <c r="T1013" s="6" t="s">
        <v>131</v>
      </c>
      <c r="U1013" s="3" t="str">
        <f t="shared" si="218"/>
        <v>Contractuel</v>
      </c>
      <c r="V1013" s="5">
        <v>45292</v>
      </c>
      <c r="W1013" s="5">
        <v>45382</v>
      </c>
      <c r="X1013" s="5"/>
      <c r="Y1013" s="5"/>
      <c r="Z1013" s="5">
        <v>44735</v>
      </c>
      <c r="AA1013" s="3">
        <f t="shared" si="219"/>
        <v>6</v>
      </c>
      <c r="AB1013" s="3">
        <f t="shared" si="220"/>
        <v>2022</v>
      </c>
      <c r="AC1013" s="3">
        <f t="shared" si="221"/>
        <v>2026</v>
      </c>
      <c r="AD1013" s="7">
        <f t="shared" ca="1" si="222"/>
        <v>2.3166666666666669</v>
      </c>
      <c r="AE1013" s="7" t="str">
        <f t="shared" ca="1" si="228"/>
        <v>&lt; 3</v>
      </c>
      <c r="AF1013" s="5">
        <v>36168</v>
      </c>
      <c r="AG1013" s="8">
        <f t="shared" ca="1" si="223"/>
        <v>25.791780821917808</v>
      </c>
      <c r="AH1013" s="7" t="str">
        <f t="shared" ca="1" si="224"/>
        <v>&gt;25&lt; 35</v>
      </c>
      <c r="AI1013" s="9"/>
      <c r="AJ1013" s="10"/>
      <c r="AK1013" s="9">
        <v>11127555</v>
      </c>
      <c r="AL1013" s="5">
        <v>42970</v>
      </c>
      <c r="AM1013" s="3" t="s">
        <v>93</v>
      </c>
      <c r="AN1013" s="3" t="s">
        <v>94</v>
      </c>
      <c r="AQ1013" s="11">
        <v>3</v>
      </c>
      <c r="AR1013" s="11">
        <v>2</v>
      </c>
      <c r="AS1013" s="12">
        <f t="shared" si="225"/>
        <v>45465.5</v>
      </c>
      <c r="AT1013" s="11" t="s">
        <v>135</v>
      </c>
      <c r="AU1013" s="9">
        <v>3.3069999999999999</v>
      </c>
      <c r="AV1013" s="14" t="s">
        <v>79</v>
      </c>
      <c r="AW1013" s="15" t="s">
        <v>453</v>
      </c>
      <c r="AX1013" s="16" t="s">
        <v>3156</v>
      </c>
      <c r="AY1013" s="14" t="s">
        <v>519</v>
      </c>
      <c r="AZ1013" s="11" t="s">
        <v>128</v>
      </c>
      <c r="BA1013" s="17" t="str">
        <f t="shared" si="226"/>
        <v>04004005007894326366</v>
      </c>
      <c r="BB1013" s="26">
        <f t="shared" si="229"/>
        <v>20</v>
      </c>
      <c r="BC1013" s="19" t="s">
        <v>1001</v>
      </c>
      <c r="BD1013" s="20" t="s">
        <v>100</v>
      </c>
      <c r="BF1013" s="5"/>
      <c r="BG1013" s="27">
        <v>56091694</v>
      </c>
      <c r="BH1013" s="27"/>
      <c r="BI1013" s="27"/>
      <c r="BJ1013" t="s">
        <v>263</v>
      </c>
      <c r="BK1013" s="11" t="str">
        <f t="shared" si="230"/>
        <v>A-</v>
      </c>
      <c r="BL1013" s="11" t="s">
        <v>235</v>
      </c>
    </row>
    <row r="1014" spans="1:64" x14ac:dyDescent="0.25">
      <c r="A1014" s="3" t="s">
        <v>74</v>
      </c>
      <c r="B1014" s="4">
        <v>1015</v>
      </c>
      <c r="C1014" s="3" t="s">
        <v>87</v>
      </c>
      <c r="D1014" s="3" t="s">
        <v>7213</v>
      </c>
      <c r="E1014" s="3" t="s">
        <v>7415</v>
      </c>
      <c r="F1014" s="3"/>
      <c r="G1014" s="3"/>
      <c r="H1014" s="74"/>
      <c r="I1014" s="3" t="s">
        <v>1089</v>
      </c>
      <c r="J1014" s="3" t="s">
        <v>157</v>
      </c>
      <c r="K1014" s="3" t="s">
        <v>76</v>
      </c>
      <c r="L1014" s="3" t="s">
        <v>77</v>
      </c>
      <c r="M1014" s="3" t="s">
        <v>426</v>
      </c>
      <c r="N1014" s="5">
        <v>44739</v>
      </c>
      <c r="P1014" s="3">
        <f t="shared" ca="1" si="227"/>
        <v>-809</v>
      </c>
      <c r="Q1014" s="5">
        <v>44765</v>
      </c>
      <c r="R1014" s="3" t="s">
        <v>133</v>
      </c>
      <c r="S1014" s="3"/>
      <c r="T1014" s="6" t="s">
        <v>131</v>
      </c>
      <c r="U1014" s="3" t="str">
        <f t="shared" si="218"/>
        <v>Contractuel</v>
      </c>
      <c r="V1014" s="5">
        <v>44739</v>
      </c>
      <c r="W1014" s="5">
        <v>44773</v>
      </c>
      <c r="X1014" s="5"/>
      <c r="Y1014" s="5"/>
      <c r="Z1014" s="5">
        <v>44739</v>
      </c>
      <c r="AA1014" s="3">
        <f t="shared" si="219"/>
        <v>6</v>
      </c>
      <c r="AB1014" s="3">
        <f t="shared" si="220"/>
        <v>2022</v>
      </c>
      <c r="AC1014" s="3">
        <f t="shared" si="221"/>
        <v>2026</v>
      </c>
      <c r="AD1014" s="7">
        <f t="shared" ca="1" si="222"/>
        <v>2.3055555555555554</v>
      </c>
      <c r="AE1014" s="7" t="str">
        <f t="shared" ca="1" si="228"/>
        <v>&lt; 3</v>
      </c>
      <c r="AF1014" s="5">
        <v>36330</v>
      </c>
      <c r="AG1014" s="8">
        <f t="shared" ca="1" si="223"/>
        <v>25.347945205479451</v>
      </c>
      <c r="AH1014" s="7" t="str">
        <f t="shared" ca="1" si="224"/>
        <v>&gt;25&lt; 35</v>
      </c>
      <c r="AI1014" s="9"/>
      <c r="AJ1014" s="10"/>
      <c r="AK1014" s="9">
        <v>14361511</v>
      </c>
      <c r="AL1014" s="5">
        <v>43313</v>
      </c>
      <c r="AM1014" s="3" t="s">
        <v>93</v>
      </c>
      <c r="AN1014" s="3" t="s">
        <v>94</v>
      </c>
      <c r="AQ1014" s="11">
        <v>3</v>
      </c>
      <c r="AR1014" s="11">
        <v>1</v>
      </c>
      <c r="AS1014" s="12">
        <f t="shared" si="225"/>
        <v>45104.25</v>
      </c>
      <c r="AT1014" s="11" t="s">
        <v>135</v>
      </c>
      <c r="AU1014" s="9">
        <v>3.3069999999999999</v>
      </c>
      <c r="AV1014" s="14" t="s">
        <v>195</v>
      </c>
      <c r="AW1014" s="15" t="s">
        <v>169</v>
      </c>
      <c r="AX1014" s="16" t="s">
        <v>3157</v>
      </c>
      <c r="AY1014" s="14" t="s">
        <v>1081</v>
      </c>
      <c r="AZ1014" s="11" t="s">
        <v>171</v>
      </c>
      <c r="BA1014" s="17" t="str">
        <f t="shared" si="226"/>
        <v>17001000000315451948</v>
      </c>
      <c r="BB1014" s="26">
        <f t="shared" si="229"/>
        <v>20</v>
      </c>
      <c r="BC1014" s="19" t="s">
        <v>3158</v>
      </c>
      <c r="BD1014" s="20" t="s">
        <v>452</v>
      </c>
      <c r="BF1014" s="5"/>
      <c r="BG1014" s="27">
        <v>28241174</v>
      </c>
      <c r="BH1014" s="27">
        <v>20819213</v>
      </c>
      <c r="BI1014" s="27"/>
      <c r="BJ1014" t="s">
        <v>300</v>
      </c>
      <c r="BK1014" s="11" t="str">
        <f t="shared" si="230"/>
        <v>A-</v>
      </c>
      <c r="BL1014" s="11"/>
    </row>
    <row r="1015" spans="1:64" x14ac:dyDescent="0.25">
      <c r="A1015" s="3" t="s">
        <v>74</v>
      </c>
      <c r="B1015" s="4">
        <v>1016</v>
      </c>
      <c r="C1015" s="3" t="s">
        <v>140</v>
      </c>
      <c r="D1015" s="3" t="s">
        <v>7411</v>
      </c>
      <c r="E1015" s="3" t="s">
        <v>7233</v>
      </c>
      <c r="F1015" s="3"/>
      <c r="G1015" s="3"/>
      <c r="H1015" s="74"/>
      <c r="I1015" s="3"/>
      <c r="J1015" s="3" t="s">
        <v>157</v>
      </c>
      <c r="K1015" s="3" t="s">
        <v>76</v>
      </c>
      <c r="L1015" s="3" t="s">
        <v>77</v>
      </c>
      <c r="M1015" s="3" t="s">
        <v>426</v>
      </c>
      <c r="N1015" s="5">
        <v>44739</v>
      </c>
      <c r="P1015" s="3">
        <f t="shared" ca="1" si="227"/>
        <v>-809</v>
      </c>
      <c r="Q1015" s="5">
        <v>44763</v>
      </c>
      <c r="R1015" s="3" t="s">
        <v>133</v>
      </c>
      <c r="S1015" s="3"/>
      <c r="T1015" s="6" t="s">
        <v>131</v>
      </c>
      <c r="U1015" s="3" t="str">
        <f t="shared" si="218"/>
        <v>Contractuel</v>
      </c>
      <c r="V1015" s="5">
        <v>44739</v>
      </c>
      <c r="W1015" s="5">
        <v>44773</v>
      </c>
      <c r="X1015" s="5"/>
      <c r="Y1015" s="5"/>
      <c r="Z1015" s="5">
        <v>44739</v>
      </c>
      <c r="AA1015" s="3">
        <f t="shared" si="219"/>
        <v>6</v>
      </c>
      <c r="AB1015" s="3">
        <f t="shared" si="220"/>
        <v>2022</v>
      </c>
      <c r="AC1015" s="3">
        <f t="shared" si="221"/>
        <v>2026</v>
      </c>
      <c r="AD1015" s="7">
        <f t="shared" ca="1" si="222"/>
        <v>2.3055555555555554</v>
      </c>
      <c r="AE1015" s="7" t="str">
        <f t="shared" ca="1" si="228"/>
        <v>&lt; 3</v>
      </c>
      <c r="AF1015" s="5">
        <v>35478</v>
      </c>
      <c r="AG1015" s="8">
        <f t="shared" ca="1" si="223"/>
        <v>27.682191780821917</v>
      </c>
      <c r="AH1015" s="7" t="str">
        <f t="shared" ca="1" si="224"/>
        <v>&gt;25&lt; 35</v>
      </c>
      <c r="AI1015" s="9"/>
      <c r="AJ1015" s="10"/>
      <c r="AK1015" s="9" t="s">
        <v>3159</v>
      </c>
      <c r="AL1015" s="5">
        <v>41736</v>
      </c>
      <c r="AM1015" s="3" t="s">
        <v>93</v>
      </c>
      <c r="AN1015" s="3" t="s">
        <v>94</v>
      </c>
      <c r="AQ1015" s="11">
        <v>3</v>
      </c>
      <c r="AR1015" s="11">
        <v>1</v>
      </c>
      <c r="AS1015" s="12">
        <f t="shared" si="225"/>
        <v>45104.25</v>
      </c>
      <c r="AT1015" s="11" t="s">
        <v>135</v>
      </c>
      <c r="AU1015" s="9">
        <v>3.3069999999999999</v>
      </c>
      <c r="AV1015" s="14" t="s">
        <v>195</v>
      </c>
      <c r="AW1015" s="15" t="s">
        <v>169</v>
      </c>
      <c r="AX1015" s="16" t="s">
        <v>3160</v>
      </c>
      <c r="AY1015" s="14" t="s">
        <v>2090</v>
      </c>
      <c r="AZ1015" s="11" t="s">
        <v>171</v>
      </c>
      <c r="BA1015" s="17" t="str">
        <f t="shared" si="226"/>
        <v>17001000000315453985</v>
      </c>
      <c r="BB1015" s="26">
        <f t="shared" si="229"/>
        <v>20</v>
      </c>
      <c r="BC1015" s="19" t="s">
        <v>3161</v>
      </c>
      <c r="BD1015" s="20" t="s">
        <v>300</v>
      </c>
      <c r="BF1015" s="5"/>
      <c r="BG1015" s="27">
        <v>28856113</v>
      </c>
      <c r="BH1015" s="27">
        <v>22462661</v>
      </c>
      <c r="BI1015" s="27"/>
      <c r="BJ1015" t="s">
        <v>300</v>
      </c>
      <c r="BK1015" s="11" t="str">
        <f t="shared" si="230"/>
        <v>A-</v>
      </c>
      <c r="BL1015" s="11"/>
    </row>
    <row r="1016" spans="1:64" x14ac:dyDescent="0.25">
      <c r="A1016" s="3" t="s">
        <v>56</v>
      </c>
      <c r="B1016" s="4">
        <v>1017</v>
      </c>
      <c r="C1016" s="3" t="s">
        <v>140</v>
      </c>
      <c r="D1016" s="3" t="s">
        <v>7213</v>
      </c>
      <c r="E1016" s="3" t="s">
        <v>7413</v>
      </c>
      <c r="F1016" s="3"/>
      <c r="G1016" s="3"/>
      <c r="H1016" s="74"/>
      <c r="I1016" s="3" t="s">
        <v>515</v>
      </c>
      <c r="J1016" s="3" t="s">
        <v>228</v>
      </c>
      <c r="K1016" s="3" t="s">
        <v>123</v>
      </c>
      <c r="L1016" s="3" t="s">
        <v>77</v>
      </c>
      <c r="M1016" s="3" t="s">
        <v>158</v>
      </c>
      <c r="N1016" s="5">
        <v>44739</v>
      </c>
      <c r="P1016" s="3">
        <f t="shared" ca="1" si="227"/>
        <v>-47</v>
      </c>
      <c r="Q1016" s="5"/>
      <c r="R1016" s="3"/>
      <c r="S1016" s="3"/>
      <c r="T1016" s="6" t="s">
        <v>131</v>
      </c>
      <c r="U1016" s="3" t="str">
        <f t="shared" si="218"/>
        <v>Contractuel</v>
      </c>
      <c r="V1016" s="5">
        <v>45474</v>
      </c>
      <c r="W1016" s="5">
        <v>45535</v>
      </c>
      <c r="X1016" s="5"/>
      <c r="Y1016" s="5"/>
      <c r="Z1016" s="5">
        <v>44739</v>
      </c>
      <c r="AA1016" s="3">
        <f t="shared" si="219"/>
        <v>6</v>
      </c>
      <c r="AB1016" s="3">
        <f t="shared" si="220"/>
        <v>2022</v>
      </c>
      <c r="AC1016" s="3">
        <f t="shared" si="221"/>
        <v>2026</v>
      </c>
      <c r="AD1016" s="7">
        <f t="shared" ca="1" si="222"/>
        <v>2.3055555555555554</v>
      </c>
      <c r="AE1016" s="7" t="str">
        <f t="shared" ca="1" si="228"/>
        <v>&lt; 3</v>
      </c>
      <c r="AF1016" s="5">
        <v>32778</v>
      </c>
      <c r="AG1016" s="8">
        <f t="shared" ca="1" si="223"/>
        <v>35.079452054794523</v>
      </c>
      <c r="AH1016" s="7" t="str">
        <f t="shared" ca="1" si="224"/>
        <v>&gt;35&lt; 45</v>
      </c>
      <c r="AI1016" s="9">
        <v>17216901</v>
      </c>
      <c r="AJ1016" s="10" t="s">
        <v>70</v>
      </c>
      <c r="AK1016" s="9" t="s">
        <v>3162</v>
      </c>
      <c r="AL1016" s="5">
        <v>43854</v>
      </c>
      <c r="AM1016" s="3" t="s">
        <v>93</v>
      </c>
      <c r="AN1016" s="3" t="s">
        <v>541</v>
      </c>
      <c r="AO1016">
        <v>2</v>
      </c>
      <c r="AQ1016">
        <v>3</v>
      </c>
      <c r="AR1016" s="11">
        <v>3</v>
      </c>
      <c r="AS1016" s="12">
        <f t="shared" si="225"/>
        <v>45834.75</v>
      </c>
      <c r="AT1016" s="11" t="s">
        <v>135</v>
      </c>
      <c r="AU1016" s="9">
        <v>3.3069999999999999</v>
      </c>
      <c r="AV1016" s="14" t="s">
        <v>195</v>
      </c>
      <c r="AW1016" s="15" t="s">
        <v>169</v>
      </c>
      <c r="AX1016" s="16" t="s">
        <v>3163</v>
      </c>
      <c r="AY1016" s="14" t="s">
        <v>370</v>
      </c>
      <c r="AZ1016" s="11" t="s">
        <v>171</v>
      </c>
      <c r="BA1016" s="17" t="str">
        <f t="shared" si="226"/>
        <v>17001000000193628484</v>
      </c>
      <c r="BB1016" s="26">
        <f t="shared" si="229"/>
        <v>20</v>
      </c>
      <c r="BC1016" s="19" t="s">
        <v>3164</v>
      </c>
      <c r="BD1016" s="20" t="s">
        <v>100</v>
      </c>
      <c r="BF1016" s="5"/>
      <c r="BG1016" s="27">
        <v>27558916</v>
      </c>
      <c r="BH1016" s="27">
        <v>27444570</v>
      </c>
      <c r="BI1016" s="27"/>
      <c r="BJ1016" t="s">
        <v>811</v>
      </c>
      <c r="BK1016" s="11" t="str">
        <f t="shared" si="230"/>
        <v>B-</v>
      </c>
      <c r="BL1016" s="11" t="s">
        <v>245</v>
      </c>
    </row>
    <row r="1017" spans="1:64" x14ac:dyDescent="0.25">
      <c r="A1017" s="3" t="s">
        <v>56</v>
      </c>
      <c r="B1017" s="4">
        <v>1018</v>
      </c>
      <c r="C1017" s="3" t="s">
        <v>87</v>
      </c>
      <c r="D1017" s="3" t="s">
        <v>8000</v>
      </c>
      <c r="E1017" s="3" t="s">
        <v>7672</v>
      </c>
      <c r="F1017" s="3"/>
      <c r="G1017" s="3"/>
      <c r="H1017" s="74"/>
      <c r="I1017" s="3" t="s">
        <v>227</v>
      </c>
      <c r="J1017" s="3" t="s">
        <v>228</v>
      </c>
      <c r="K1017" s="3" t="s">
        <v>76</v>
      </c>
      <c r="L1017" s="3" t="s">
        <v>77</v>
      </c>
      <c r="M1017" s="3" t="s">
        <v>426</v>
      </c>
      <c r="N1017" s="5">
        <v>44739</v>
      </c>
      <c r="P1017" s="3">
        <f t="shared" ca="1" si="227"/>
        <v>-47</v>
      </c>
      <c r="Q1017" s="5"/>
      <c r="R1017" s="3"/>
      <c r="S1017" s="3"/>
      <c r="T1017" s="6" t="s">
        <v>131</v>
      </c>
      <c r="U1017" s="3" t="str">
        <f t="shared" si="218"/>
        <v>Contractuel</v>
      </c>
      <c r="V1017" s="5">
        <v>45444</v>
      </c>
      <c r="W1017" s="5">
        <v>45535</v>
      </c>
      <c r="X1017" s="5"/>
      <c r="Y1017" s="5"/>
      <c r="Z1017" s="5">
        <v>44739</v>
      </c>
      <c r="AA1017" s="3">
        <f t="shared" si="219"/>
        <v>6</v>
      </c>
      <c r="AB1017" s="3">
        <f t="shared" si="220"/>
        <v>2022</v>
      </c>
      <c r="AC1017" s="3">
        <f t="shared" si="221"/>
        <v>2026</v>
      </c>
      <c r="AD1017" s="7">
        <f t="shared" ca="1" si="222"/>
        <v>2.3055555555555554</v>
      </c>
      <c r="AE1017" s="7" t="str">
        <f t="shared" ca="1" si="228"/>
        <v>&lt; 3</v>
      </c>
      <c r="AF1017" s="5">
        <v>35789</v>
      </c>
      <c r="AG1017" s="8">
        <f t="shared" ca="1" si="223"/>
        <v>26.830136986301369</v>
      </c>
      <c r="AH1017" s="7" t="str">
        <f t="shared" ca="1" si="224"/>
        <v>&gt;25&lt; 35</v>
      </c>
      <c r="AI1017" s="9">
        <v>17461997</v>
      </c>
      <c r="AJ1017" s="37" t="s">
        <v>179</v>
      </c>
      <c r="AK1017" s="9">
        <v>11655604</v>
      </c>
      <c r="AL1017" s="5">
        <v>43367</v>
      </c>
      <c r="AM1017" s="3" t="s">
        <v>93</v>
      </c>
      <c r="AN1017" s="3" t="s">
        <v>94</v>
      </c>
      <c r="AQ1017">
        <v>3</v>
      </c>
      <c r="AR1017" s="11">
        <v>3</v>
      </c>
      <c r="AS1017" s="12">
        <f t="shared" si="225"/>
        <v>45834.75</v>
      </c>
      <c r="AT1017" s="11" t="s">
        <v>135</v>
      </c>
      <c r="AU1017" s="9">
        <v>3.3069999999999999</v>
      </c>
      <c r="AV1017" s="14" t="s">
        <v>126</v>
      </c>
      <c r="AW1017" s="15" t="s">
        <v>275</v>
      </c>
      <c r="AX1017" s="16" t="s">
        <v>3165</v>
      </c>
      <c r="AY1017" s="14" t="s">
        <v>126</v>
      </c>
      <c r="AZ1017" s="11" t="s">
        <v>145</v>
      </c>
      <c r="BA1017" s="17" t="str">
        <f t="shared" si="226"/>
        <v>07080013810553445707</v>
      </c>
      <c r="BB1017" s="26">
        <f t="shared" si="229"/>
        <v>20</v>
      </c>
      <c r="BC1017" s="19" t="s">
        <v>3166</v>
      </c>
      <c r="BD1017" s="20" t="s">
        <v>100</v>
      </c>
      <c r="BF1017" s="5"/>
      <c r="BG1017" s="27">
        <v>23445363</v>
      </c>
      <c r="BH1017" s="27">
        <v>20444719</v>
      </c>
      <c r="BI1017" s="27"/>
      <c r="BJ1017" t="s">
        <v>366</v>
      </c>
      <c r="BK1017" s="11" t="str">
        <f t="shared" si="230"/>
        <v>B-</v>
      </c>
      <c r="BL1017" s="11" t="s">
        <v>235</v>
      </c>
    </row>
    <row r="1018" spans="1:64" x14ac:dyDescent="0.25">
      <c r="A1018" s="3" t="s">
        <v>74</v>
      </c>
      <c r="B1018" s="4">
        <v>1019</v>
      </c>
      <c r="C1018" s="3" t="s">
        <v>87</v>
      </c>
      <c r="D1018" s="3" t="s">
        <v>8001</v>
      </c>
      <c r="E1018" s="3" t="s">
        <v>8002</v>
      </c>
      <c r="F1018" s="3"/>
      <c r="G1018" s="3"/>
      <c r="H1018" s="74"/>
      <c r="I1018" s="3"/>
      <c r="J1018" s="3" t="s">
        <v>157</v>
      </c>
      <c r="K1018" s="3" t="s">
        <v>76</v>
      </c>
      <c r="L1018" s="3" t="s">
        <v>77</v>
      </c>
      <c r="M1018" s="3" t="s">
        <v>426</v>
      </c>
      <c r="N1018" s="5">
        <v>44740</v>
      </c>
      <c r="P1018" s="3">
        <f t="shared" ca="1" si="227"/>
        <v>-778</v>
      </c>
      <c r="Q1018" s="5">
        <v>44774</v>
      </c>
      <c r="R1018" s="3" t="s">
        <v>133</v>
      </c>
      <c r="S1018" s="3"/>
      <c r="T1018" s="6" t="s">
        <v>131</v>
      </c>
      <c r="U1018" s="3" t="str">
        <f t="shared" si="218"/>
        <v>Contractuel</v>
      </c>
      <c r="V1018" s="5">
        <v>44774</v>
      </c>
      <c r="W1018" s="5">
        <v>44804</v>
      </c>
      <c r="X1018" s="5"/>
      <c r="Y1018" s="5"/>
      <c r="Z1018" s="5">
        <v>44740</v>
      </c>
      <c r="AA1018" s="3">
        <f t="shared" si="219"/>
        <v>6</v>
      </c>
      <c r="AB1018" s="3">
        <f t="shared" si="220"/>
        <v>2022</v>
      </c>
      <c r="AC1018" s="3">
        <f t="shared" si="221"/>
        <v>2026</v>
      </c>
      <c r="AD1018" s="7">
        <f t="shared" ca="1" si="222"/>
        <v>2.3027777777777776</v>
      </c>
      <c r="AE1018" s="7" t="str">
        <f t="shared" ca="1" si="228"/>
        <v>&lt; 3</v>
      </c>
      <c r="AF1018" s="5">
        <v>37017</v>
      </c>
      <c r="AG1018" s="8">
        <f t="shared" ca="1" si="223"/>
        <v>23.465753424657535</v>
      </c>
      <c r="AH1018" s="7" t="str">
        <f t="shared" ca="1" si="224"/>
        <v>&lt; 25</v>
      </c>
      <c r="AI1018" s="9"/>
      <c r="AJ1018" s="10"/>
      <c r="AK1018" s="9">
        <v>11678051</v>
      </c>
      <c r="AL1018" s="5">
        <v>44511</v>
      </c>
      <c r="AM1018" s="3" t="s">
        <v>93</v>
      </c>
      <c r="AN1018" s="3" t="s">
        <v>94</v>
      </c>
      <c r="AQ1018" s="11">
        <v>3</v>
      </c>
      <c r="AR1018" s="11">
        <v>1</v>
      </c>
      <c r="AS1018" s="12">
        <f t="shared" si="225"/>
        <v>45105.25</v>
      </c>
      <c r="AT1018" s="11" t="s">
        <v>135</v>
      </c>
      <c r="AU1018" s="9">
        <v>3.3069999999999999</v>
      </c>
      <c r="AV1018" s="14" t="s">
        <v>195</v>
      </c>
      <c r="AW1018" s="15" t="s">
        <v>169</v>
      </c>
      <c r="AX1018" s="16" t="s">
        <v>3167</v>
      </c>
      <c r="AY1018" s="14" t="s">
        <v>436</v>
      </c>
      <c r="AZ1018" s="11" t="s">
        <v>171</v>
      </c>
      <c r="BA1018" s="17" t="str">
        <f t="shared" si="226"/>
        <v>17001000000315503067</v>
      </c>
      <c r="BB1018" s="26">
        <f t="shared" si="229"/>
        <v>20</v>
      </c>
      <c r="BC1018" s="19" t="s">
        <v>3168</v>
      </c>
      <c r="BD1018" s="20" t="s">
        <v>100</v>
      </c>
      <c r="BF1018" s="5"/>
      <c r="BG1018" s="27">
        <v>54555624</v>
      </c>
      <c r="BH1018" s="27">
        <v>50129032</v>
      </c>
      <c r="BI1018" s="27"/>
      <c r="BJ1018" t="s">
        <v>263</v>
      </c>
      <c r="BK1018" s="11" t="str">
        <f t="shared" si="230"/>
        <v>A-</v>
      </c>
      <c r="BL1018" s="11"/>
    </row>
    <row r="1019" spans="1:64" x14ac:dyDescent="0.25">
      <c r="A1019" s="3" t="s">
        <v>56</v>
      </c>
      <c r="B1019" s="4">
        <v>1020</v>
      </c>
      <c r="C1019" s="3" t="s">
        <v>140</v>
      </c>
      <c r="D1019" s="3" t="s">
        <v>7468</v>
      </c>
      <c r="E1019" s="3" t="s">
        <v>7432</v>
      </c>
      <c r="F1019" s="3"/>
      <c r="G1019" s="3"/>
      <c r="H1019" s="74"/>
      <c r="I1019" s="3" t="s">
        <v>561</v>
      </c>
      <c r="J1019" s="3" t="s">
        <v>157</v>
      </c>
      <c r="K1019" s="3" t="s">
        <v>123</v>
      </c>
      <c r="L1019" s="3" t="s">
        <v>77</v>
      </c>
      <c r="M1019" s="3" t="s">
        <v>158</v>
      </c>
      <c r="N1019" s="5">
        <v>44739</v>
      </c>
      <c r="P1019" s="3">
        <f t="shared" ca="1" si="227"/>
        <v>-47</v>
      </c>
      <c r="Q1019" s="5"/>
      <c r="R1019" s="3"/>
      <c r="S1019" s="3"/>
      <c r="T1019" s="6" t="s">
        <v>131</v>
      </c>
      <c r="U1019" s="3" t="str">
        <f t="shared" si="218"/>
        <v>Contractuel</v>
      </c>
      <c r="V1019" s="5">
        <v>45505</v>
      </c>
      <c r="W1019" s="5">
        <f>VLOOKUP(B1019,[1]base!$A:$V,22,0)</f>
        <v>45535</v>
      </c>
      <c r="X1019" s="5"/>
      <c r="Y1019" s="5"/>
      <c r="Z1019" s="5">
        <v>44739</v>
      </c>
      <c r="AA1019" s="3">
        <f t="shared" si="219"/>
        <v>6</v>
      </c>
      <c r="AB1019" s="3">
        <f t="shared" si="220"/>
        <v>2022</v>
      </c>
      <c r="AC1019" s="3">
        <f t="shared" si="221"/>
        <v>2026</v>
      </c>
      <c r="AD1019" s="7">
        <f t="shared" ca="1" si="222"/>
        <v>2.3055555555555554</v>
      </c>
      <c r="AE1019" s="7" t="str">
        <f t="shared" ca="1" si="228"/>
        <v>&lt; 3</v>
      </c>
      <c r="AF1019" s="5">
        <v>32257</v>
      </c>
      <c r="AG1019" s="8">
        <f t="shared" ca="1" si="223"/>
        <v>36.506849315068493</v>
      </c>
      <c r="AH1019" s="7" t="str">
        <f t="shared" ca="1" si="224"/>
        <v>&gt;35&lt; 45</v>
      </c>
      <c r="AI1019" s="9">
        <v>16134839</v>
      </c>
      <c r="AJ1019" s="10" t="s">
        <v>102</v>
      </c>
      <c r="AK1019" s="9" t="s">
        <v>3169</v>
      </c>
      <c r="AL1019" s="5">
        <v>43403</v>
      </c>
      <c r="AM1019" s="3" t="s">
        <v>93</v>
      </c>
      <c r="AN1019" s="3" t="s">
        <v>65</v>
      </c>
      <c r="AQ1019">
        <v>3</v>
      </c>
      <c r="AR1019" s="11">
        <v>3</v>
      </c>
      <c r="AS1019" s="12">
        <f t="shared" si="225"/>
        <v>45834.75</v>
      </c>
      <c r="AT1019" s="11" t="s">
        <v>135</v>
      </c>
      <c r="AU1019" s="9">
        <v>3.3069999999999999</v>
      </c>
      <c r="AV1019" s="14" t="s">
        <v>348</v>
      </c>
      <c r="AW1019" s="15" t="s">
        <v>1131</v>
      </c>
      <c r="AX1019" s="16" t="s">
        <v>3170</v>
      </c>
      <c r="AY1019" s="14" t="s">
        <v>153</v>
      </c>
      <c r="AZ1019" s="11" t="s">
        <v>352</v>
      </c>
      <c r="BA1019" s="17" t="str">
        <f t="shared" si="226"/>
        <v>12055000013125579587</v>
      </c>
      <c r="BB1019" s="26">
        <f t="shared" si="229"/>
        <v>20</v>
      </c>
      <c r="BC1019" s="19" t="s">
        <v>3171</v>
      </c>
      <c r="BD1019" s="20" t="s">
        <v>277</v>
      </c>
      <c r="BF1019" s="5"/>
      <c r="BG1019" s="27">
        <v>52673967</v>
      </c>
      <c r="BH1019" s="27">
        <v>97673967</v>
      </c>
      <c r="BI1019" s="27"/>
      <c r="BJ1019" t="s">
        <v>391</v>
      </c>
      <c r="BK1019" s="11" t="str">
        <f t="shared" si="230"/>
        <v>A-</v>
      </c>
      <c r="BL1019" s="11" t="s">
        <v>473</v>
      </c>
    </row>
    <row r="1020" spans="1:64" x14ac:dyDescent="0.25">
      <c r="A1020" s="3" t="s">
        <v>56</v>
      </c>
      <c r="B1020" s="4">
        <v>1021</v>
      </c>
      <c r="C1020" s="3" t="s">
        <v>87</v>
      </c>
      <c r="D1020" s="3" t="s">
        <v>8003</v>
      </c>
      <c r="E1020" s="3" t="s">
        <v>7438</v>
      </c>
      <c r="F1020" s="3"/>
      <c r="G1020" s="3"/>
      <c r="H1020" s="74"/>
      <c r="I1020" s="3" t="s">
        <v>487</v>
      </c>
      <c r="J1020" s="3" t="s">
        <v>228</v>
      </c>
      <c r="K1020" s="3" t="s">
        <v>123</v>
      </c>
      <c r="L1020" s="3" t="s">
        <v>77</v>
      </c>
      <c r="M1020" s="3" t="s">
        <v>158</v>
      </c>
      <c r="N1020" s="5">
        <v>44739</v>
      </c>
      <c r="P1020" s="3">
        <f t="shared" ca="1" si="227"/>
        <v>-47</v>
      </c>
      <c r="Q1020" s="5"/>
      <c r="R1020" s="3"/>
      <c r="S1020" s="3"/>
      <c r="T1020" s="6" t="s">
        <v>131</v>
      </c>
      <c r="U1020" s="3" t="str">
        <f t="shared" si="218"/>
        <v>Contractuel</v>
      </c>
      <c r="V1020" s="5">
        <v>45444</v>
      </c>
      <c r="W1020" s="5">
        <v>45535</v>
      </c>
      <c r="X1020" s="5"/>
      <c r="Y1020" s="5"/>
      <c r="Z1020" s="5">
        <v>44739</v>
      </c>
      <c r="AA1020" s="3">
        <f t="shared" si="219"/>
        <v>6</v>
      </c>
      <c r="AB1020" s="3">
        <f t="shared" si="220"/>
        <v>2022</v>
      </c>
      <c r="AC1020" s="3">
        <f t="shared" si="221"/>
        <v>2026</v>
      </c>
      <c r="AD1020" s="7">
        <f t="shared" ca="1" si="222"/>
        <v>2.3055555555555554</v>
      </c>
      <c r="AE1020" s="7" t="str">
        <f t="shared" ca="1" si="228"/>
        <v>&lt; 3</v>
      </c>
      <c r="AF1020" s="5">
        <v>34247</v>
      </c>
      <c r="AG1020" s="8">
        <f t="shared" ca="1" si="223"/>
        <v>31.054794520547944</v>
      </c>
      <c r="AH1020" s="7" t="str">
        <f t="shared" ca="1" si="224"/>
        <v>&gt;25&lt; 35</v>
      </c>
      <c r="AI1020" s="9">
        <v>16927335</v>
      </c>
      <c r="AJ1020" s="10" t="s">
        <v>159</v>
      </c>
      <c r="AK1020" s="9" t="s">
        <v>3172</v>
      </c>
      <c r="AL1020" s="5">
        <v>43598</v>
      </c>
      <c r="AM1020" s="3" t="s">
        <v>93</v>
      </c>
      <c r="AN1020" s="3" t="s">
        <v>94</v>
      </c>
      <c r="AQ1020">
        <v>3</v>
      </c>
      <c r="AR1020" s="11">
        <v>3</v>
      </c>
      <c r="AS1020" s="12">
        <f t="shared" si="225"/>
        <v>45834.75</v>
      </c>
      <c r="AT1020" s="11" t="s">
        <v>135</v>
      </c>
      <c r="AU1020" s="9">
        <v>3.3069999999999999</v>
      </c>
      <c r="AV1020" s="14" t="s">
        <v>195</v>
      </c>
      <c r="AW1020" s="15" t="s">
        <v>169</v>
      </c>
      <c r="AX1020" s="16" t="s">
        <v>3173</v>
      </c>
      <c r="AY1020" s="14" t="s">
        <v>252</v>
      </c>
      <c r="AZ1020" s="11" t="s">
        <v>171</v>
      </c>
      <c r="BA1020" s="17" t="str">
        <f t="shared" si="226"/>
        <v>17001000000253002960</v>
      </c>
      <c r="BB1020" s="26">
        <f t="shared" si="229"/>
        <v>20</v>
      </c>
      <c r="BC1020" s="19" t="s">
        <v>1424</v>
      </c>
      <c r="BD1020" s="20" t="s">
        <v>277</v>
      </c>
      <c r="BF1020" s="5"/>
      <c r="BG1020" s="27">
        <v>23027453</v>
      </c>
      <c r="BH1020" s="27">
        <v>22169260</v>
      </c>
      <c r="BI1020" s="27"/>
      <c r="BJ1020" t="s">
        <v>1425</v>
      </c>
      <c r="BK1020" s="11" t="str">
        <f t="shared" si="230"/>
        <v>B-</v>
      </c>
      <c r="BL1020" s="11" t="s">
        <v>235</v>
      </c>
    </row>
    <row r="1021" spans="1:64" x14ac:dyDescent="0.25">
      <c r="A1021" s="3" t="s">
        <v>74</v>
      </c>
      <c r="B1021" s="4">
        <v>1022</v>
      </c>
      <c r="C1021" s="3" t="s">
        <v>140</v>
      </c>
      <c r="D1021" s="3" t="s">
        <v>8004</v>
      </c>
      <c r="E1021" s="3" t="s">
        <v>7292</v>
      </c>
      <c r="F1021" s="3"/>
      <c r="G1021" s="3"/>
      <c r="H1021" s="74"/>
      <c r="I1021" s="3"/>
      <c r="J1021" s="3" t="s">
        <v>228</v>
      </c>
      <c r="K1021" s="3" t="s">
        <v>123</v>
      </c>
      <c r="L1021" s="3" t="s">
        <v>77</v>
      </c>
      <c r="M1021" s="3" t="s">
        <v>158</v>
      </c>
      <c r="N1021" s="5">
        <v>44741</v>
      </c>
      <c r="P1021" s="3">
        <f t="shared" ca="1" si="227"/>
        <v>-748</v>
      </c>
      <c r="Q1021" s="5">
        <v>44795</v>
      </c>
      <c r="R1021" s="3" t="s">
        <v>133</v>
      </c>
      <c r="S1021" s="3"/>
      <c r="T1021" s="6" t="s">
        <v>131</v>
      </c>
      <c r="U1021" s="3" t="str">
        <f t="shared" si="218"/>
        <v>Contractuel</v>
      </c>
      <c r="V1021" s="5">
        <v>44774</v>
      </c>
      <c r="W1021" s="5">
        <v>44834</v>
      </c>
      <c r="X1021" s="5"/>
      <c r="Y1021" s="5"/>
      <c r="Z1021" s="5">
        <v>44741</v>
      </c>
      <c r="AA1021" s="3">
        <f t="shared" si="219"/>
        <v>6</v>
      </c>
      <c r="AB1021" s="3">
        <f t="shared" si="220"/>
        <v>2022</v>
      </c>
      <c r="AC1021" s="3">
        <f t="shared" si="221"/>
        <v>2026</v>
      </c>
      <c r="AD1021" s="7">
        <f t="shared" ca="1" si="222"/>
        <v>2.2999999999999998</v>
      </c>
      <c r="AE1021" s="7" t="str">
        <f t="shared" ca="1" si="228"/>
        <v>&lt; 3</v>
      </c>
      <c r="AF1021" s="5">
        <v>32817</v>
      </c>
      <c r="AG1021" s="8">
        <f t="shared" ca="1" si="223"/>
        <v>34.972602739726028</v>
      </c>
      <c r="AH1021" s="7" t="str">
        <f t="shared" ca="1" si="224"/>
        <v>&gt;25&lt; 35</v>
      </c>
      <c r="AI1021" s="9">
        <v>15447362</v>
      </c>
      <c r="AJ1021" s="10" t="s">
        <v>67</v>
      </c>
      <c r="AK1021" s="9" t="s">
        <v>3174</v>
      </c>
      <c r="AL1021" s="5">
        <v>40954</v>
      </c>
      <c r="AM1021" s="3" t="s">
        <v>93</v>
      </c>
      <c r="AN1021" s="3" t="s">
        <v>65</v>
      </c>
      <c r="AO1021">
        <v>2</v>
      </c>
      <c r="AQ1021" s="11">
        <v>3</v>
      </c>
      <c r="AR1021" s="11">
        <v>1</v>
      </c>
      <c r="AS1021" s="12">
        <f t="shared" si="225"/>
        <v>45106.25</v>
      </c>
      <c r="AT1021" s="11" t="s">
        <v>135</v>
      </c>
      <c r="AU1021" s="9">
        <v>3.3069999999999999</v>
      </c>
      <c r="AV1021" s="14" t="s">
        <v>79</v>
      </c>
      <c r="AW1021" s="15" t="s">
        <v>3175</v>
      </c>
      <c r="AX1021" s="16" t="s">
        <v>3176</v>
      </c>
      <c r="AY1021" s="14" t="s">
        <v>980</v>
      </c>
      <c r="AZ1021" s="11" t="s">
        <v>128</v>
      </c>
      <c r="BA1021" s="17" t="str">
        <f t="shared" si="226"/>
        <v>04056141007707426841</v>
      </c>
      <c r="BB1021" s="26">
        <f t="shared" si="229"/>
        <v>20</v>
      </c>
      <c r="BC1021" s="19" t="s">
        <v>3177</v>
      </c>
      <c r="BD1021" s="20" t="s">
        <v>100</v>
      </c>
      <c r="BF1021" s="5"/>
      <c r="BG1021" s="27">
        <v>21781730</v>
      </c>
      <c r="BH1021" s="27">
        <v>21386137</v>
      </c>
      <c r="BI1021" s="27"/>
      <c r="BJ1021" t="s">
        <v>3178</v>
      </c>
      <c r="BK1021" s="11" t="str">
        <f t="shared" si="230"/>
        <v>B-</v>
      </c>
      <c r="BL1021" s="11"/>
    </row>
    <row r="1022" spans="1:64" x14ac:dyDescent="0.25">
      <c r="A1022" s="3" t="s">
        <v>74</v>
      </c>
      <c r="B1022" s="4">
        <v>1023</v>
      </c>
      <c r="C1022" s="3" t="s">
        <v>87</v>
      </c>
      <c r="D1022" s="3" t="s">
        <v>8005</v>
      </c>
      <c r="E1022" s="3" t="s">
        <v>7516</v>
      </c>
      <c r="F1022" s="3"/>
      <c r="G1022" s="3"/>
      <c r="H1022" s="74"/>
      <c r="I1022" s="3"/>
      <c r="J1022" s="3" t="s">
        <v>157</v>
      </c>
      <c r="K1022" s="3" t="s">
        <v>76</v>
      </c>
      <c r="L1022" s="3" t="s">
        <v>77</v>
      </c>
      <c r="M1022" s="3" t="s">
        <v>426</v>
      </c>
      <c r="N1022" s="5">
        <v>44744</v>
      </c>
      <c r="P1022" s="3">
        <f t="shared" ca="1" si="227"/>
        <v>-748</v>
      </c>
      <c r="Q1022" s="5">
        <v>44825</v>
      </c>
      <c r="R1022" s="3" t="s">
        <v>133</v>
      </c>
      <c r="S1022" s="3"/>
      <c r="T1022" s="6" t="s">
        <v>131</v>
      </c>
      <c r="U1022" s="3" t="str">
        <f t="shared" si="218"/>
        <v>Contractuel</v>
      </c>
      <c r="V1022" s="5">
        <v>44805</v>
      </c>
      <c r="W1022" s="5">
        <v>44834</v>
      </c>
      <c r="X1022" s="5"/>
      <c r="Y1022" s="5"/>
      <c r="Z1022" s="5">
        <v>44744</v>
      </c>
      <c r="AA1022" s="3">
        <f t="shared" si="219"/>
        <v>7</v>
      </c>
      <c r="AB1022" s="3">
        <f t="shared" si="220"/>
        <v>2022</v>
      </c>
      <c r="AC1022" s="3">
        <f t="shared" si="221"/>
        <v>2026</v>
      </c>
      <c r="AD1022" s="7">
        <f t="shared" ca="1" si="222"/>
        <v>2.2916666666666665</v>
      </c>
      <c r="AE1022" s="7" t="str">
        <f t="shared" ca="1" si="228"/>
        <v>&lt; 3</v>
      </c>
      <c r="AF1022" s="5">
        <v>36230</v>
      </c>
      <c r="AG1022" s="8">
        <f t="shared" ca="1" si="223"/>
        <v>25.621917808219177</v>
      </c>
      <c r="AH1022" s="7" t="str">
        <f t="shared" ca="1" si="224"/>
        <v>&gt;25&lt; 35</v>
      </c>
      <c r="AI1022" s="9"/>
      <c r="AJ1022" s="10"/>
      <c r="AK1022" s="9">
        <v>14362264</v>
      </c>
      <c r="AL1022" s="5">
        <v>43370</v>
      </c>
      <c r="AM1022" s="3" t="s">
        <v>93</v>
      </c>
      <c r="AN1022" s="3" t="s">
        <v>94</v>
      </c>
      <c r="AQ1022" s="11">
        <v>3</v>
      </c>
      <c r="AR1022" s="11">
        <v>1</v>
      </c>
      <c r="AS1022" s="12">
        <f t="shared" si="225"/>
        <v>45109.25</v>
      </c>
      <c r="AT1022" s="11" t="s">
        <v>135</v>
      </c>
      <c r="AU1022" s="9">
        <v>3.3069999999999999</v>
      </c>
      <c r="AV1022" s="14" t="s">
        <v>195</v>
      </c>
      <c r="AW1022" s="15" t="s">
        <v>169</v>
      </c>
      <c r="AX1022" s="16" t="s">
        <v>3179</v>
      </c>
      <c r="AY1022" s="14" t="s">
        <v>1706</v>
      </c>
      <c r="AZ1022" s="11" t="s">
        <v>171</v>
      </c>
      <c r="BA1022" s="17" t="str">
        <f t="shared" si="226"/>
        <v>17001000000316049468</v>
      </c>
      <c r="BB1022" s="26">
        <f t="shared" si="229"/>
        <v>20</v>
      </c>
      <c r="BC1022" s="19" t="s">
        <v>3180</v>
      </c>
      <c r="BD1022" s="20" t="s">
        <v>828</v>
      </c>
      <c r="BF1022" s="5"/>
      <c r="BG1022" s="27">
        <v>54692589</v>
      </c>
      <c r="BH1022" s="27">
        <v>52008290</v>
      </c>
      <c r="BI1022" s="27"/>
      <c r="BJ1022" t="s">
        <v>828</v>
      </c>
      <c r="BK1022" s="11" t="str">
        <f t="shared" si="230"/>
        <v>A-</v>
      </c>
      <c r="BL1022" s="11"/>
    </row>
    <row r="1023" spans="1:64" x14ac:dyDescent="0.25">
      <c r="A1023" s="3" t="s">
        <v>74</v>
      </c>
      <c r="B1023" s="4">
        <v>1024</v>
      </c>
      <c r="C1023" s="3" t="s">
        <v>57</v>
      </c>
      <c r="D1023" s="3" t="s">
        <v>7469</v>
      </c>
      <c r="E1023" s="3" t="s">
        <v>7677</v>
      </c>
      <c r="F1023" s="3"/>
      <c r="G1023" s="3"/>
      <c r="H1023" s="74"/>
      <c r="I1023" s="3"/>
      <c r="J1023" s="3"/>
      <c r="K1023" s="3" t="s">
        <v>76</v>
      </c>
      <c r="L1023" s="3" t="s">
        <v>77</v>
      </c>
      <c r="M1023" s="3" t="s">
        <v>1223</v>
      </c>
      <c r="N1023" s="5">
        <v>44743</v>
      </c>
      <c r="P1023" s="3">
        <f t="shared" ca="1" si="227"/>
        <v>-566</v>
      </c>
      <c r="Q1023" s="5">
        <v>45020</v>
      </c>
      <c r="R1023" s="3" t="s">
        <v>3181</v>
      </c>
      <c r="S1023" s="3"/>
      <c r="T1023" s="6" t="s">
        <v>131</v>
      </c>
      <c r="U1023" s="3" t="str">
        <f t="shared" si="218"/>
        <v>Contractuel</v>
      </c>
      <c r="V1023" s="5">
        <v>44986</v>
      </c>
      <c r="W1023" s="5">
        <v>45016</v>
      </c>
      <c r="X1023" s="5"/>
      <c r="Y1023" s="5"/>
      <c r="Z1023" s="5">
        <v>44743</v>
      </c>
      <c r="AA1023" s="3">
        <f t="shared" si="219"/>
        <v>7</v>
      </c>
      <c r="AB1023" s="3">
        <f t="shared" si="220"/>
        <v>2022</v>
      </c>
      <c r="AC1023" s="3">
        <f t="shared" si="221"/>
        <v>2026</v>
      </c>
      <c r="AD1023" s="7">
        <f t="shared" ca="1" si="222"/>
        <v>2.2944444444444443</v>
      </c>
      <c r="AE1023" s="7" t="str">
        <f t="shared" ca="1" si="228"/>
        <v>&lt; 3</v>
      </c>
      <c r="AF1023" s="5">
        <v>36766</v>
      </c>
      <c r="AG1023" s="8">
        <f t="shared" ca="1" si="223"/>
        <v>24.153424657534245</v>
      </c>
      <c r="AH1023" s="7" t="str">
        <f t="shared" ca="1" si="224"/>
        <v>&lt; 25</v>
      </c>
      <c r="AI1023" s="9">
        <v>17410154</v>
      </c>
      <c r="AJ1023" s="10" t="s">
        <v>102</v>
      </c>
      <c r="AK1023" s="9">
        <v>14360593</v>
      </c>
      <c r="AL1023" s="5">
        <v>43186</v>
      </c>
      <c r="AM1023" s="3" t="s">
        <v>64</v>
      </c>
      <c r="AN1023" s="3" t="s">
        <v>94</v>
      </c>
      <c r="AQ1023" s="11">
        <v>3</v>
      </c>
      <c r="AR1023" s="11">
        <v>1</v>
      </c>
      <c r="AS1023" s="12">
        <f t="shared" si="225"/>
        <v>45108.25</v>
      </c>
      <c r="AT1023" s="11" t="s">
        <v>135</v>
      </c>
      <c r="AU1023" s="9">
        <v>3.3069999999999999</v>
      </c>
      <c r="AV1023" s="14" t="s">
        <v>195</v>
      </c>
      <c r="AW1023" s="15" t="s">
        <v>169</v>
      </c>
      <c r="AX1023" s="16" t="s">
        <v>3182</v>
      </c>
      <c r="AY1023" s="14" t="s">
        <v>980</v>
      </c>
      <c r="AZ1023" s="11" t="s">
        <v>171</v>
      </c>
      <c r="BA1023" s="17" t="str">
        <f t="shared" si="226"/>
        <v>17001000000295428141</v>
      </c>
      <c r="BB1023" s="26">
        <f t="shared" si="229"/>
        <v>20</v>
      </c>
      <c r="BC1023" s="19" t="s">
        <v>3183</v>
      </c>
      <c r="BD1023" s="20" t="s">
        <v>452</v>
      </c>
      <c r="BF1023" s="5"/>
      <c r="BG1023" s="27">
        <v>20848365</v>
      </c>
      <c r="BH1023" s="27">
        <v>22481409</v>
      </c>
      <c r="BI1023" s="27"/>
      <c r="BJ1023" t="s">
        <v>300</v>
      </c>
      <c r="BK1023" s="87" t="str">
        <f t="shared" si="230"/>
        <v>-</v>
      </c>
      <c r="BL1023" s="11"/>
    </row>
    <row r="1024" spans="1:64" x14ac:dyDescent="0.25">
      <c r="A1024" s="3" t="s">
        <v>74</v>
      </c>
      <c r="B1024" s="4">
        <v>1025</v>
      </c>
      <c r="C1024" s="3" t="s">
        <v>87</v>
      </c>
      <c r="D1024" s="3" t="s">
        <v>7693</v>
      </c>
      <c r="E1024" s="3" t="s">
        <v>8006</v>
      </c>
      <c r="F1024" s="3"/>
      <c r="G1024" s="3"/>
      <c r="H1024" s="74"/>
      <c r="I1024" s="3" t="s">
        <v>515</v>
      </c>
      <c r="J1024" s="3" t="s">
        <v>228</v>
      </c>
      <c r="K1024" s="3" t="s">
        <v>123</v>
      </c>
      <c r="L1024" s="3" t="s">
        <v>77</v>
      </c>
      <c r="M1024" s="3" t="s">
        <v>1223</v>
      </c>
      <c r="N1024" s="5">
        <v>44746</v>
      </c>
      <c r="P1024" s="3">
        <f t="shared" ca="1" si="227"/>
        <v>-597</v>
      </c>
      <c r="Q1024" s="5">
        <v>44927</v>
      </c>
      <c r="R1024" s="3" t="s">
        <v>1817</v>
      </c>
      <c r="S1024" s="3"/>
      <c r="T1024" s="6" t="s">
        <v>131</v>
      </c>
      <c r="U1024" s="3" t="str">
        <f t="shared" si="218"/>
        <v>Contractuel</v>
      </c>
      <c r="V1024" s="5">
        <v>44927</v>
      </c>
      <c r="W1024" s="5">
        <v>44985</v>
      </c>
      <c r="X1024" s="5"/>
      <c r="Y1024" s="5"/>
      <c r="Z1024" s="5">
        <v>44746</v>
      </c>
      <c r="AA1024" s="3">
        <f t="shared" si="219"/>
        <v>7</v>
      </c>
      <c r="AB1024" s="3">
        <f t="shared" si="220"/>
        <v>2022</v>
      </c>
      <c r="AC1024" s="3">
        <f t="shared" si="221"/>
        <v>2026</v>
      </c>
      <c r="AD1024" s="7">
        <f t="shared" ca="1" si="222"/>
        <v>2.286111111111111</v>
      </c>
      <c r="AE1024" s="7" t="str">
        <f t="shared" ca="1" si="228"/>
        <v>&lt; 3</v>
      </c>
      <c r="AF1024" s="5">
        <v>36821</v>
      </c>
      <c r="AG1024" s="8">
        <f t="shared" ca="1" si="223"/>
        <v>24.002739726027396</v>
      </c>
      <c r="AH1024" s="7" t="str">
        <f t="shared" ca="1" si="224"/>
        <v>&lt; 25</v>
      </c>
      <c r="AI1024" s="9"/>
      <c r="AJ1024" s="10"/>
      <c r="AK1024" s="9">
        <v>14364621</v>
      </c>
      <c r="AL1024" s="5">
        <v>43651</v>
      </c>
      <c r="AM1024" s="3" t="s">
        <v>93</v>
      </c>
      <c r="AN1024" s="3" t="s">
        <v>94</v>
      </c>
      <c r="AQ1024" s="11">
        <v>3</v>
      </c>
      <c r="AR1024" s="11">
        <v>1</v>
      </c>
      <c r="AS1024" s="12">
        <f t="shared" si="225"/>
        <v>45111.25</v>
      </c>
      <c r="AT1024" s="11" t="s">
        <v>135</v>
      </c>
      <c r="AU1024" s="9">
        <v>3.3069999999999999</v>
      </c>
      <c r="AV1024" s="14" t="s">
        <v>195</v>
      </c>
      <c r="AW1024" s="15" t="s">
        <v>169</v>
      </c>
      <c r="AX1024" s="16" t="s">
        <v>3184</v>
      </c>
      <c r="AY1024" s="14" t="s">
        <v>783</v>
      </c>
      <c r="AZ1024" s="11" t="s">
        <v>171</v>
      </c>
      <c r="BA1024" s="17" t="str">
        <f t="shared" si="226"/>
        <v>17001000000316084582</v>
      </c>
      <c r="BB1024" s="26">
        <f t="shared" si="229"/>
        <v>20</v>
      </c>
      <c r="BC1024" s="19" t="s">
        <v>3185</v>
      </c>
      <c r="BD1024" s="20" t="s">
        <v>277</v>
      </c>
      <c r="BF1024" s="5"/>
      <c r="BG1024" s="27">
        <v>51485391</v>
      </c>
      <c r="BH1024" s="27">
        <v>98970604</v>
      </c>
      <c r="BI1024" s="27"/>
      <c r="BJ1024" t="s">
        <v>3186</v>
      </c>
      <c r="BK1024" s="11" t="str">
        <f t="shared" si="230"/>
        <v>B-</v>
      </c>
      <c r="BL1024" s="11"/>
    </row>
    <row r="1025" spans="1:64" x14ac:dyDescent="0.25">
      <c r="A1025" s="3" t="s">
        <v>74</v>
      </c>
      <c r="B1025" s="4">
        <v>1026</v>
      </c>
      <c r="C1025" s="3" t="s">
        <v>140</v>
      </c>
      <c r="D1025" s="3" t="s">
        <v>7623</v>
      </c>
      <c r="E1025" s="3" t="s">
        <v>7229</v>
      </c>
      <c r="F1025" s="3"/>
      <c r="G1025" s="3"/>
      <c r="H1025" s="74"/>
      <c r="I1025" s="3" t="s">
        <v>561</v>
      </c>
      <c r="J1025" s="3" t="s">
        <v>157</v>
      </c>
      <c r="K1025" s="3" t="s">
        <v>123</v>
      </c>
      <c r="L1025" s="3" t="s">
        <v>77</v>
      </c>
      <c r="M1025" s="3" t="s">
        <v>158</v>
      </c>
      <c r="N1025" s="5">
        <v>44746</v>
      </c>
      <c r="P1025" s="3">
        <f t="shared" ca="1" si="227"/>
        <v>-597</v>
      </c>
      <c r="Q1025" s="5">
        <v>44942</v>
      </c>
      <c r="R1025" s="3" t="s">
        <v>609</v>
      </c>
      <c r="S1025" s="3"/>
      <c r="T1025" s="6" t="s">
        <v>131</v>
      </c>
      <c r="U1025" s="3" t="str">
        <f t="shared" si="218"/>
        <v>Contractuel</v>
      </c>
      <c r="V1025" s="5">
        <v>44927</v>
      </c>
      <c r="W1025" s="5">
        <v>44985</v>
      </c>
      <c r="X1025" s="5"/>
      <c r="Y1025" s="5"/>
      <c r="Z1025" s="5">
        <v>44746</v>
      </c>
      <c r="AA1025" s="3">
        <f t="shared" si="219"/>
        <v>7</v>
      </c>
      <c r="AB1025" s="3">
        <f t="shared" si="220"/>
        <v>2022</v>
      </c>
      <c r="AC1025" s="3">
        <f t="shared" si="221"/>
        <v>2026</v>
      </c>
      <c r="AD1025" s="7">
        <f t="shared" ca="1" si="222"/>
        <v>2.286111111111111</v>
      </c>
      <c r="AE1025" s="7" t="str">
        <f t="shared" ca="1" si="228"/>
        <v>&lt; 3</v>
      </c>
      <c r="AF1025" s="5">
        <v>31181</v>
      </c>
      <c r="AG1025" s="8">
        <f t="shared" ca="1" si="223"/>
        <v>39.454794520547942</v>
      </c>
      <c r="AH1025" s="7" t="str">
        <f t="shared" ca="1" si="224"/>
        <v>&gt;35&lt; 45</v>
      </c>
      <c r="AI1025" s="9">
        <v>16072018</v>
      </c>
      <c r="AJ1025" s="10" t="s">
        <v>62</v>
      </c>
      <c r="AK1025" s="9" t="s">
        <v>3187</v>
      </c>
      <c r="AL1025" s="5">
        <v>37042</v>
      </c>
      <c r="AM1025" s="3" t="s">
        <v>93</v>
      </c>
      <c r="AN1025" s="3" t="s">
        <v>65</v>
      </c>
      <c r="AQ1025" s="11">
        <v>3</v>
      </c>
      <c r="AR1025" s="11">
        <v>1</v>
      </c>
      <c r="AS1025" s="12">
        <f t="shared" si="225"/>
        <v>45111.25</v>
      </c>
      <c r="AT1025" s="11" t="s">
        <v>135</v>
      </c>
      <c r="AU1025" s="9">
        <v>3.3069999999999999</v>
      </c>
      <c r="AV1025" s="14" t="s">
        <v>195</v>
      </c>
      <c r="AW1025" s="15" t="s">
        <v>169</v>
      </c>
      <c r="AX1025" s="16" t="s">
        <v>3188</v>
      </c>
      <c r="AY1025" s="14" t="s">
        <v>161</v>
      </c>
      <c r="AZ1025" s="11" t="s">
        <v>171</v>
      </c>
      <c r="BA1025" s="17" t="str">
        <f t="shared" si="226"/>
        <v>17001000000289653925</v>
      </c>
      <c r="BB1025" s="26">
        <f t="shared" si="229"/>
        <v>20</v>
      </c>
      <c r="BC1025" s="19" t="s">
        <v>1612</v>
      </c>
      <c r="BD1025" s="20" t="s">
        <v>233</v>
      </c>
      <c r="BF1025" s="5"/>
      <c r="BG1025" s="27">
        <v>27299800</v>
      </c>
      <c r="BH1025" s="27">
        <v>54906946</v>
      </c>
      <c r="BI1025" s="27"/>
      <c r="BJ1025" t="s">
        <v>233</v>
      </c>
      <c r="BK1025" s="11" t="str">
        <f t="shared" si="230"/>
        <v>A-</v>
      </c>
      <c r="BL1025" s="11"/>
    </row>
    <row r="1026" spans="1:64" x14ac:dyDescent="0.25">
      <c r="A1026" s="3" t="s">
        <v>74</v>
      </c>
      <c r="B1026" s="4">
        <v>1027</v>
      </c>
      <c r="C1026" s="3" t="s">
        <v>140</v>
      </c>
      <c r="D1026" s="3" t="s">
        <v>8007</v>
      </c>
      <c r="E1026" s="3" t="s">
        <v>8008</v>
      </c>
      <c r="F1026" s="3"/>
      <c r="G1026" s="3"/>
      <c r="H1026" s="74"/>
      <c r="I1026" s="3" t="s">
        <v>515</v>
      </c>
      <c r="J1026" s="3" t="s">
        <v>228</v>
      </c>
      <c r="K1026" s="3" t="s">
        <v>123</v>
      </c>
      <c r="L1026" s="3" t="s">
        <v>77</v>
      </c>
      <c r="M1026" s="3" t="s">
        <v>158</v>
      </c>
      <c r="N1026" s="5">
        <v>44746</v>
      </c>
      <c r="P1026" s="3">
        <f t="shared" ca="1" si="227"/>
        <v>-47</v>
      </c>
      <c r="Q1026" s="5">
        <v>45536</v>
      </c>
      <c r="R1026" s="3" t="s">
        <v>124</v>
      </c>
      <c r="S1026" s="3"/>
      <c r="T1026" s="6" t="s">
        <v>131</v>
      </c>
      <c r="U1026" s="3" t="str">
        <f t="shared" ref="U1026:U1089" si="231">IF(T1026="CDI","Titulaire","Contractuel")</f>
        <v>Contractuel</v>
      </c>
      <c r="V1026" s="5">
        <v>45474</v>
      </c>
      <c r="W1026" s="5">
        <v>45535</v>
      </c>
      <c r="X1026" s="5"/>
      <c r="Y1026" s="5"/>
      <c r="Z1026" s="5">
        <v>44746</v>
      </c>
      <c r="AA1026" s="3">
        <f t="shared" ref="AA1026:AA1089" si="232">MONTH(N1026)</f>
        <v>7</v>
      </c>
      <c r="AB1026" s="3">
        <f t="shared" ref="AB1026:AB1089" si="233">IF(N1026="","",YEAR(N1026))</f>
        <v>2022</v>
      </c>
      <c r="AC1026" s="3">
        <f t="shared" ref="AC1026:AC1089" si="234">AB1026+4</f>
        <v>2026</v>
      </c>
      <c r="AD1026" s="7">
        <f t="shared" ref="AD1026:AD1089" ca="1" si="235">IF(A1026="Non",(DAYS360(N1026,Q1026)/360),(DAYS360(N1026,TODAY())/360))</f>
        <v>2.286111111111111</v>
      </c>
      <c r="AE1026" s="7" t="str">
        <f t="shared" ca="1" si="228"/>
        <v>&lt; 3</v>
      </c>
      <c r="AF1026" s="5">
        <v>30428</v>
      </c>
      <c r="AG1026" s="8">
        <f t="shared" ref="AG1026:AG1089" ca="1" si="236">(TODAY()-AF1026)/365</f>
        <v>41.517808219178079</v>
      </c>
      <c r="AH1026" s="7" t="str">
        <f t="shared" ref="AH1026:AH1089" ca="1" si="237">+IF(AG1026&lt;25,"&lt; 25",IF(AND(AG1026&gt;=25,AG1026&lt;35),"&gt;25&lt; 35",IF(AND(AG1026&gt;=35,AG1026&lt;45),"&gt;35&lt; 45",IF(AND(AG1026&gt;=45,AG1026&lt;=55),"&gt;45&lt; 55",IF(AG1026&gt;55,"&gt; 55")))))</f>
        <v>&gt;35&lt; 45</v>
      </c>
      <c r="AI1026" s="9">
        <v>12971409</v>
      </c>
      <c r="AJ1026" s="10" t="s">
        <v>91</v>
      </c>
      <c r="AK1026" s="9" t="s">
        <v>3189</v>
      </c>
      <c r="AL1026" s="5">
        <v>40605</v>
      </c>
      <c r="AM1026" s="3" t="s">
        <v>93</v>
      </c>
      <c r="AN1026" s="3" t="s">
        <v>65</v>
      </c>
      <c r="AO1026">
        <v>3</v>
      </c>
      <c r="AQ1026">
        <v>3</v>
      </c>
      <c r="AR1026" s="11">
        <v>3</v>
      </c>
      <c r="AS1026" s="12">
        <f t="shared" ref="AS1026:AS1089" si="238">N1026+(365.25*AR1026)</f>
        <v>45841.75</v>
      </c>
      <c r="AT1026" s="11" t="s">
        <v>135</v>
      </c>
      <c r="AU1026" s="9">
        <v>3.3069999999999999</v>
      </c>
      <c r="AV1026" s="14" t="s">
        <v>348</v>
      </c>
      <c r="AW1026" s="15" t="s">
        <v>1819</v>
      </c>
      <c r="AX1026" s="16" t="s">
        <v>3190</v>
      </c>
      <c r="AY1026" s="14" t="s">
        <v>770</v>
      </c>
      <c r="AZ1026" s="11" t="s">
        <v>352</v>
      </c>
      <c r="BA1026" s="17" t="str">
        <f t="shared" ref="BA1026:BA1089" si="239">CONCATENATE(AV1026,AW1026,AX1026,AY1026)</f>
        <v>12116000000240831035</v>
      </c>
      <c r="BB1026" s="26">
        <f>LEN(BA1026)</f>
        <v>20</v>
      </c>
      <c r="BC1026" s="19" t="s">
        <v>2097</v>
      </c>
      <c r="BD1026" s="20" t="s">
        <v>277</v>
      </c>
      <c r="BF1026" s="5"/>
      <c r="BG1026" s="27">
        <v>27154937</v>
      </c>
      <c r="BH1026" s="27">
        <v>99232871</v>
      </c>
      <c r="BI1026" s="27"/>
      <c r="BJ1026" t="s">
        <v>2045</v>
      </c>
      <c r="BK1026" s="11" t="str">
        <f>IF(K1026="CADRE","CADRE",CONCATENATE(J1026,"-",H1026))</f>
        <v>B-</v>
      </c>
      <c r="BL1026" s="11" t="s">
        <v>245</v>
      </c>
    </row>
    <row r="1027" spans="1:64" x14ac:dyDescent="0.25">
      <c r="A1027" s="3" t="s">
        <v>74</v>
      </c>
      <c r="B1027" s="4">
        <v>1028</v>
      </c>
      <c r="C1027" s="3" t="s">
        <v>140</v>
      </c>
      <c r="D1027" s="3" t="s">
        <v>7683</v>
      </c>
      <c r="E1027" s="3" t="s">
        <v>8009</v>
      </c>
      <c r="F1027" s="3"/>
      <c r="G1027" s="3"/>
      <c r="H1027" s="74"/>
      <c r="I1027" s="3" t="s">
        <v>561</v>
      </c>
      <c r="J1027" s="3" t="s">
        <v>157</v>
      </c>
      <c r="K1027" s="3" t="s">
        <v>123</v>
      </c>
      <c r="L1027" s="3" t="s">
        <v>77</v>
      </c>
      <c r="M1027" s="3" t="s">
        <v>158</v>
      </c>
      <c r="N1027" s="5">
        <v>44746</v>
      </c>
      <c r="P1027" s="3">
        <f t="shared" ref="P1027:P1090" ca="1" si="240">IF(W1027="","",W1027-TODAY())</f>
        <v>-656</v>
      </c>
      <c r="Q1027" s="5">
        <v>44905</v>
      </c>
      <c r="R1027" s="3" t="s">
        <v>3191</v>
      </c>
      <c r="S1027" s="3"/>
      <c r="T1027" s="6" t="s">
        <v>131</v>
      </c>
      <c r="U1027" s="3" t="str">
        <f t="shared" si="231"/>
        <v>Contractuel</v>
      </c>
      <c r="V1027" s="5">
        <v>44835</v>
      </c>
      <c r="W1027" s="5">
        <v>44926</v>
      </c>
      <c r="X1027" s="5"/>
      <c r="Y1027" s="5"/>
      <c r="Z1027" s="5">
        <v>44746</v>
      </c>
      <c r="AA1027" s="3">
        <f t="shared" si="232"/>
        <v>7</v>
      </c>
      <c r="AB1027" s="3">
        <f t="shared" si="233"/>
        <v>2022</v>
      </c>
      <c r="AC1027" s="3">
        <f t="shared" si="234"/>
        <v>2026</v>
      </c>
      <c r="AD1027" s="7">
        <f t="shared" ca="1" si="235"/>
        <v>2.286111111111111</v>
      </c>
      <c r="AE1027" s="7" t="str">
        <f t="shared" ref="AE1027:AE1090" ca="1" si="241">+IF(AD1027&lt;1,"&lt; 1",IF(AND(AD1027&gt;=1,AD1027&lt;2),"&lt; 2",IF(AND(AD1027&gt;=2,AD1027&lt;3),"&lt; 3",IF(AND(AD1027&gt;=3,AD1027&lt;=4),"&lt; 4",IF(AD1027&gt;4,"&gt; 4")))))</f>
        <v>&lt; 3</v>
      </c>
      <c r="AF1027" s="5">
        <v>27548</v>
      </c>
      <c r="AG1027" s="8">
        <f t="shared" ca="1" si="236"/>
        <v>49.408219178082192</v>
      </c>
      <c r="AH1027" s="7" t="str">
        <f t="shared" ca="1" si="237"/>
        <v>&gt;45&lt; 55</v>
      </c>
      <c r="AI1027" s="9">
        <v>11800549</v>
      </c>
      <c r="AJ1027" s="10" t="s">
        <v>67</v>
      </c>
      <c r="AK1027" s="9" t="s">
        <v>3192</v>
      </c>
      <c r="AL1027" s="5">
        <v>42811</v>
      </c>
      <c r="AM1027" s="3" t="s">
        <v>93</v>
      </c>
      <c r="AN1027" s="3" t="s">
        <v>65</v>
      </c>
      <c r="AO1027">
        <v>3</v>
      </c>
      <c r="AQ1027" s="11">
        <v>3</v>
      </c>
      <c r="AR1027" s="11">
        <v>1</v>
      </c>
      <c r="AS1027" s="12">
        <f t="shared" si="238"/>
        <v>45111.25</v>
      </c>
      <c r="AT1027" s="11" t="s">
        <v>135</v>
      </c>
      <c r="AU1027" s="9">
        <v>3.3069999999999999</v>
      </c>
      <c r="AV1027" s="14" t="s">
        <v>79</v>
      </c>
      <c r="AW1027" s="15" t="s">
        <v>720</v>
      </c>
      <c r="AX1027" s="16" t="s">
        <v>3193</v>
      </c>
      <c r="AY1027" s="14" t="s">
        <v>126</v>
      </c>
      <c r="AZ1027" s="11" t="s">
        <v>145</v>
      </c>
      <c r="BA1027" s="17" t="str">
        <f t="shared" si="239"/>
        <v>04043128007910713207</v>
      </c>
      <c r="BB1027" s="26">
        <f t="shared" ref="BB1027:BB1090" si="242">LEN(BA1027)</f>
        <v>20</v>
      </c>
      <c r="BC1027" s="19" t="s">
        <v>3194</v>
      </c>
      <c r="BD1027" s="20" t="s">
        <v>233</v>
      </c>
      <c r="BF1027" s="5"/>
      <c r="BG1027" s="27">
        <v>24040602</v>
      </c>
      <c r="BH1027" s="27"/>
      <c r="BI1027" s="27"/>
      <c r="BJ1027" t="s">
        <v>233</v>
      </c>
      <c r="BK1027" s="11" t="str">
        <f t="shared" ref="BK1027:BK1090" si="243">IF(K1027="CADRE","CADRE",CONCATENATE(J1027,"-",H1027))</f>
        <v>A-</v>
      </c>
      <c r="BL1027" s="11"/>
    </row>
    <row r="1028" spans="1:64" x14ac:dyDescent="0.25">
      <c r="A1028" s="3" t="s">
        <v>74</v>
      </c>
      <c r="B1028" s="4">
        <v>1029</v>
      </c>
      <c r="C1028" s="3" t="s">
        <v>140</v>
      </c>
      <c r="D1028" s="3" t="s">
        <v>7542</v>
      </c>
      <c r="E1028" s="3" t="s">
        <v>7398</v>
      </c>
      <c r="F1028" s="3"/>
      <c r="G1028" s="3"/>
      <c r="H1028" s="74"/>
      <c r="I1028" s="3" t="s">
        <v>561</v>
      </c>
      <c r="J1028" s="3" t="s">
        <v>157</v>
      </c>
      <c r="K1028" s="3" t="s">
        <v>123</v>
      </c>
      <c r="L1028" s="3" t="s">
        <v>77</v>
      </c>
      <c r="M1028" s="3" t="s">
        <v>158</v>
      </c>
      <c r="N1028" s="5">
        <v>44746</v>
      </c>
      <c r="P1028" s="3">
        <f t="shared" ca="1" si="240"/>
        <v>-200</v>
      </c>
      <c r="Q1028" s="5">
        <v>45352</v>
      </c>
      <c r="R1028" s="3" t="s">
        <v>1442</v>
      </c>
      <c r="S1028" s="3"/>
      <c r="T1028" s="6" t="s">
        <v>131</v>
      </c>
      <c r="U1028" s="3" t="str">
        <f t="shared" si="231"/>
        <v>Contractuel</v>
      </c>
      <c r="V1028" s="5">
        <v>45292</v>
      </c>
      <c r="W1028" s="5">
        <v>45382</v>
      </c>
      <c r="X1028" s="5"/>
      <c r="Y1028" s="5"/>
      <c r="Z1028" s="5">
        <v>44746</v>
      </c>
      <c r="AA1028" s="3">
        <f t="shared" si="232"/>
        <v>7</v>
      </c>
      <c r="AB1028" s="3">
        <f t="shared" si="233"/>
        <v>2022</v>
      </c>
      <c r="AC1028" s="3">
        <f t="shared" si="234"/>
        <v>2026</v>
      </c>
      <c r="AD1028" s="7">
        <f t="shared" ca="1" si="235"/>
        <v>2.286111111111111</v>
      </c>
      <c r="AE1028" s="7" t="str">
        <f t="shared" ca="1" si="241"/>
        <v>&lt; 3</v>
      </c>
      <c r="AF1028" s="5">
        <v>29363</v>
      </c>
      <c r="AG1028" s="8">
        <f t="shared" ca="1" si="236"/>
        <v>44.435616438356163</v>
      </c>
      <c r="AH1028" s="7" t="str">
        <f t="shared" ca="1" si="237"/>
        <v>&gt;35&lt; 45</v>
      </c>
      <c r="AI1028" s="9">
        <v>12664517</v>
      </c>
      <c r="AJ1028" s="10" t="s">
        <v>91</v>
      </c>
      <c r="AK1028" s="9" t="s">
        <v>3195</v>
      </c>
      <c r="AL1028" s="5">
        <v>39463</v>
      </c>
      <c r="AM1028" s="3" t="s">
        <v>93</v>
      </c>
      <c r="AN1028" s="3" t="s">
        <v>65</v>
      </c>
      <c r="AQ1028" s="11">
        <v>3</v>
      </c>
      <c r="AR1028" s="11">
        <v>2</v>
      </c>
      <c r="AS1028" s="12">
        <f t="shared" si="238"/>
        <v>45476.5</v>
      </c>
      <c r="AT1028" s="11" t="s">
        <v>135</v>
      </c>
      <c r="AU1028" s="9">
        <v>3.3069999999999999</v>
      </c>
      <c r="AV1028" s="14" t="s">
        <v>195</v>
      </c>
      <c r="AW1028" s="15" t="s">
        <v>169</v>
      </c>
      <c r="AX1028" s="16" t="s">
        <v>3196</v>
      </c>
      <c r="AY1028" s="14">
        <v>11</v>
      </c>
      <c r="AZ1028" s="11" t="s">
        <v>171</v>
      </c>
      <c r="BA1028" s="17" t="str">
        <f t="shared" si="239"/>
        <v>17001000000345723611</v>
      </c>
      <c r="BB1028" s="26">
        <f t="shared" si="242"/>
        <v>20</v>
      </c>
      <c r="BC1028" s="19" t="s">
        <v>3197</v>
      </c>
      <c r="BD1028" s="20" t="s">
        <v>2353</v>
      </c>
      <c r="BF1028" s="5"/>
      <c r="BG1028" s="27">
        <v>52075821</v>
      </c>
      <c r="BH1028" s="27">
        <v>29145338</v>
      </c>
      <c r="BI1028" s="27"/>
      <c r="BJ1028" t="s">
        <v>2343</v>
      </c>
      <c r="BK1028" s="11" t="str">
        <f t="shared" si="243"/>
        <v>A-</v>
      </c>
      <c r="BL1028" s="11" t="s">
        <v>245</v>
      </c>
    </row>
    <row r="1029" spans="1:64" x14ac:dyDescent="0.25">
      <c r="A1029" s="3" t="s">
        <v>56</v>
      </c>
      <c r="B1029" s="4">
        <v>1030</v>
      </c>
      <c r="C1029" s="3" t="s">
        <v>140</v>
      </c>
      <c r="D1029" s="3" t="s">
        <v>7374</v>
      </c>
      <c r="E1029" s="3" t="s">
        <v>8010</v>
      </c>
      <c r="F1029" s="3"/>
      <c r="G1029" s="3"/>
      <c r="H1029" s="74"/>
      <c r="I1029" s="43" t="s">
        <v>425</v>
      </c>
      <c r="J1029" s="3" t="s">
        <v>157</v>
      </c>
      <c r="K1029" s="3" t="s">
        <v>123</v>
      </c>
      <c r="L1029" s="3" t="s">
        <v>77</v>
      </c>
      <c r="M1029" s="3" t="s">
        <v>158</v>
      </c>
      <c r="N1029" s="5">
        <v>44746</v>
      </c>
      <c r="P1029" s="3">
        <f t="shared" ca="1" si="240"/>
        <v>-47</v>
      </c>
      <c r="Q1029" s="5"/>
      <c r="R1029" s="3"/>
      <c r="S1029" s="3"/>
      <c r="T1029" s="6" t="s">
        <v>131</v>
      </c>
      <c r="U1029" s="3" t="str">
        <f t="shared" si="231"/>
        <v>Contractuel</v>
      </c>
      <c r="V1029" s="5">
        <v>45474</v>
      </c>
      <c r="W1029" s="5">
        <v>45535</v>
      </c>
      <c r="X1029" s="5"/>
      <c r="Y1029" s="5"/>
      <c r="Z1029" s="5">
        <v>44746</v>
      </c>
      <c r="AA1029" s="3">
        <f t="shared" si="232"/>
        <v>7</v>
      </c>
      <c r="AB1029" s="3">
        <f t="shared" si="233"/>
        <v>2022</v>
      </c>
      <c r="AC1029" s="3">
        <f t="shared" si="234"/>
        <v>2026</v>
      </c>
      <c r="AD1029" s="7">
        <f t="shared" ca="1" si="235"/>
        <v>2.286111111111111</v>
      </c>
      <c r="AE1029" s="7" t="str">
        <f t="shared" ca="1" si="241"/>
        <v>&lt; 3</v>
      </c>
      <c r="AF1029" s="5">
        <v>27655</v>
      </c>
      <c r="AG1029" s="8">
        <f t="shared" ca="1" si="236"/>
        <v>49.115068493150687</v>
      </c>
      <c r="AH1029" s="7" t="str">
        <f t="shared" ca="1" si="237"/>
        <v>&gt;45&lt; 55</v>
      </c>
      <c r="AI1029" s="9">
        <v>12383418</v>
      </c>
      <c r="AJ1029" s="10" t="s">
        <v>159</v>
      </c>
      <c r="AK1029" s="9" t="s">
        <v>3198</v>
      </c>
      <c r="AL1029" s="5">
        <v>38198</v>
      </c>
      <c r="AM1029" s="3" t="s">
        <v>93</v>
      </c>
      <c r="AN1029" s="3" t="s">
        <v>65</v>
      </c>
      <c r="AQ1029">
        <v>3</v>
      </c>
      <c r="AR1029" s="11">
        <v>3</v>
      </c>
      <c r="AS1029" s="12">
        <f t="shared" si="238"/>
        <v>45841.75</v>
      </c>
      <c r="AT1029" s="11" t="s">
        <v>135</v>
      </c>
      <c r="AU1029" s="9">
        <v>3.3069999999999999</v>
      </c>
      <c r="AV1029" s="14" t="s">
        <v>126</v>
      </c>
      <c r="AW1029" s="15" t="s">
        <v>275</v>
      </c>
      <c r="AX1029" s="16" t="s">
        <v>3199</v>
      </c>
      <c r="AY1029" s="14" t="s">
        <v>2012</v>
      </c>
      <c r="AZ1029" s="11" t="s">
        <v>145</v>
      </c>
      <c r="BA1029" s="17" t="str">
        <f t="shared" si="239"/>
        <v>07080013810554844253</v>
      </c>
      <c r="BB1029" s="26">
        <f t="shared" si="242"/>
        <v>20</v>
      </c>
      <c r="BC1029" s="19" t="s">
        <v>3200</v>
      </c>
      <c r="BD1029" s="20" t="s">
        <v>100</v>
      </c>
      <c r="BF1029" s="5"/>
      <c r="BG1029" s="27">
        <v>50862164</v>
      </c>
      <c r="BH1029" s="27">
        <v>55798683</v>
      </c>
      <c r="BI1029" s="27"/>
      <c r="BJ1029" t="s">
        <v>263</v>
      </c>
      <c r="BK1029" s="11" t="str">
        <f t="shared" si="243"/>
        <v>A-</v>
      </c>
      <c r="BL1029" s="11" t="s">
        <v>235</v>
      </c>
    </row>
    <row r="1030" spans="1:64" x14ac:dyDescent="0.25">
      <c r="A1030" s="3" t="s">
        <v>74</v>
      </c>
      <c r="B1030" s="4">
        <v>1031</v>
      </c>
      <c r="C1030" s="3" t="s">
        <v>140</v>
      </c>
      <c r="D1030" s="3" t="s">
        <v>7208</v>
      </c>
      <c r="E1030" s="3" t="s">
        <v>7332</v>
      </c>
      <c r="F1030" s="3"/>
      <c r="G1030" s="3"/>
      <c r="H1030" s="74"/>
      <c r="I1030" s="3" t="s">
        <v>1089</v>
      </c>
      <c r="J1030" s="3" t="s">
        <v>157</v>
      </c>
      <c r="K1030" s="3" t="s">
        <v>123</v>
      </c>
      <c r="L1030" s="3" t="s">
        <v>77</v>
      </c>
      <c r="M1030" s="3" t="s">
        <v>158</v>
      </c>
      <c r="N1030" s="5">
        <v>44746</v>
      </c>
      <c r="P1030" s="3">
        <f t="shared" ca="1" si="240"/>
        <v>-200</v>
      </c>
      <c r="Q1030" s="5">
        <v>45327</v>
      </c>
      <c r="R1030" s="3" t="s">
        <v>3201</v>
      </c>
      <c r="S1030" s="3"/>
      <c r="T1030" s="6" t="s">
        <v>131</v>
      </c>
      <c r="U1030" s="3" t="str">
        <f t="shared" si="231"/>
        <v>Contractuel</v>
      </c>
      <c r="V1030" s="5">
        <v>45292</v>
      </c>
      <c r="W1030" s="5">
        <v>45382</v>
      </c>
      <c r="X1030" s="5"/>
      <c r="Y1030" s="5"/>
      <c r="Z1030" s="5">
        <v>44746</v>
      </c>
      <c r="AA1030" s="3">
        <f t="shared" si="232"/>
        <v>7</v>
      </c>
      <c r="AB1030" s="3">
        <f t="shared" si="233"/>
        <v>2022</v>
      </c>
      <c r="AC1030" s="3">
        <f t="shared" si="234"/>
        <v>2026</v>
      </c>
      <c r="AD1030" s="7">
        <f t="shared" ca="1" si="235"/>
        <v>2.286111111111111</v>
      </c>
      <c r="AE1030" s="7" t="str">
        <f t="shared" ca="1" si="241"/>
        <v>&lt; 3</v>
      </c>
      <c r="AF1030" s="5">
        <v>28834</v>
      </c>
      <c r="AG1030" s="8">
        <f t="shared" ca="1" si="236"/>
        <v>45.884931506849313</v>
      </c>
      <c r="AH1030" s="7" t="str">
        <f t="shared" ca="1" si="237"/>
        <v>&gt;45&lt; 55</v>
      </c>
      <c r="AI1030" s="9">
        <v>12385539</v>
      </c>
      <c r="AJ1030" s="10" t="s">
        <v>62</v>
      </c>
      <c r="AK1030" s="9" t="s">
        <v>3202</v>
      </c>
      <c r="AL1030" s="5">
        <v>42046</v>
      </c>
      <c r="AM1030" s="3" t="s">
        <v>93</v>
      </c>
      <c r="AN1030" s="3" t="s">
        <v>65</v>
      </c>
      <c r="AO1030">
        <v>4</v>
      </c>
      <c r="AQ1030" s="11">
        <v>3</v>
      </c>
      <c r="AR1030" s="11">
        <v>2</v>
      </c>
      <c r="AS1030" s="12">
        <f t="shared" si="238"/>
        <v>45476.5</v>
      </c>
      <c r="AT1030" s="11" t="s">
        <v>135</v>
      </c>
      <c r="AU1030" s="9">
        <v>3.3069999999999999</v>
      </c>
      <c r="AV1030" s="14" t="s">
        <v>195</v>
      </c>
      <c r="AW1030" s="15" t="s">
        <v>169</v>
      </c>
      <c r="AX1030" s="16" t="s">
        <v>3203</v>
      </c>
      <c r="AY1030" s="14" t="s">
        <v>1510</v>
      </c>
      <c r="AZ1030" s="11" t="s">
        <v>171</v>
      </c>
      <c r="BA1030" s="17" t="str">
        <f t="shared" si="239"/>
        <v>17001000000084055732</v>
      </c>
      <c r="BB1030" s="26">
        <f t="shared" si="242"/>
        <v>20</v>
      </c>
      <c r="BC1030" s="19" t="s">
        <v>3204</v>
      </c>
      <c r="BD1030" s="20" t="s">
        <v>2353</v>
      </c>
      <c r="BF1030" s="5"/>
      <c r="BG1030" s="27">
        <v>22731760</v>
      </c>
      <c r="BH1030" s="27"/>
      <c r="BI1030" s="27"/>
      <c r="BJ1030" t="s">
        <v>300</v>
      </c>
      <c r="BK1030" s="11" t="str">
        <f t="shared" si="243"/>
        <v>A-</v>
      </c>
      <c r="BL1030" s="11" t="s">
        <v>245</v>
      </c>
    </row>
    <row r="1031" spans="1:64" x14ac:dyDescent="0.25">
      <c r="A1031" s="3" t="s">
        <v>74</v>
      </c>
      <c r="B1031" s="4">
        <v>1032</v>
      </c>
      <c r="C1031" s="3" t="s">
        <v>87</v>
      </c>
      <c r="D1031" s="3" t="s">
        <v>7723</v>
      </c>
      <c r="E1031" s="3" t="s">
        <v>7432</v>
      </c>
      <c r="F1031" s="3"/>
      <c r="G1031" s="3"/>
      <c r="H1031" s="74"/>
      <c r="I1031" s="3"/>
      <c r="J1031" s="3" t="s">
        <v>157</v>
      </c>
      <c r="K1031" s="3" t="s">
        <v>123</v>
      </c>
      <c r="L1031" s="3" t="s">
        <v>77</v>
      </c>
      <c r="M1031" s="3" t="s">
        <v>158</v>
      </c>
      <c r="N1031" s="5">
        <v>44746</v>
      </c>
      <c r="O1031" t="str">
        <f ca="1">IF(AD1031&gt;=4,IF(T1031="CDD","OK",""),"")</f>
        <v/>
      </c>
      <c r="P1031" s="3">
        <f t="shared" ca="1" si="240"/>
        <v>-779</v>
      </c>
      <c r="Q1031" s="5">
        <v>44762</v>
      </c>
      <c r="R1031" s="3" t="s">
        <v>133</v>
      </c>
      <c r="S1031" s="3"/>
      <c r="T1031" s="6" t="s">
        <v>131</v>
      </c>
      <c r="U1031" s="3" t="str">
        <f t="shared" si="231"/>
        <v>Contractuel</v>
      </c>
      <c r="V1031" s="5">
        <v>44746</v>
      </c>
      <c r="W1031" s="5">
        <v>44803</v>
      </c>
      <c r="X1031" s="5"/>
      <c r="Y1031" s="5"/>
      <c r="Z1031" s="5">
        <v>44746</v>
      </c>
      <c r="AA1031" s="3">
        <f t="shared" si="232"/>
        <v>7</v>
      </c>
      <c r="AB1031" s="3">
        <f t="shared" si="233"/>
        <v>2022</v>
      </c>
      <c r="AC1031" s="3">
        <f t="shared" si="234"/>
        <v>2026</v>
      </c>
      <c r="AD1031" s="7">
        <f t="shared" ca="1" si="235"/>
        <v>2.286111111111111</v>
      </c>
      <c r="AE1031" s="7" t="str">
        <f t="shared" ca="1" si="241"/>
        <v>&lt; 3</v>
      </c>
      <c r="AF1031" s="5">
        <v>32975</v>
      </c>
      <c r="AG1031" s="8">
        <f t="shared" ca="1" si="236"/>
        <v>34.539726027397258</v>
      </c>
      <c r="AH1031" s="7" t="str">
        <f t="shared" ca="1" si="237"/>
        <v>&gt;25&lt; 35</v>
      </c>
      <c r="AI1031" s="9">
        <v>16442137</v>
      </c>
      <c r="AJ1031" s="10" t="s">
        <v>159</v>
      </c>
      <c r="AK1031" s="9" t="s">
        <v>1857</v>
      </c>
      <c r="AL1031" s="5">
        <v>40347</v>
      </c>
      <c r="AM1031" s="3" t="s">
        <v>93</v>
      </c>
      <c r="AN1031" s="3" t="s">
        <v>94</v>
      </c>
      <c r="AQ1031" s="11">
        <v>3</v>
      </c>
      <c r="AR1031" s="11">
        <v>1</v>
      </c>
      <c r="AS1031" s="12">
        <f t="shared" si="238"/>
        <v>45111.25</v>
      </c>
      <c r="AT1031" s="11" t="s">
        <v>135</v>
      </c>
      <c r="AU1031" s="9">
        <v>3.3069999999999999</v>
      </c>
      <c r="AV1031" s="14">
        <v>17</v>
      </c>
      <c r="AW1031" s="15" t="s">
        <v>169</v>
      </c>
      <c r="AX1031" s="16" t="s">
        <v>1858</v>
      </c>
      <c r="AY1031" s="14">
        <v>97</v>
      </c>
      <c r="AZ1031" s="11" t="s">
        <v>171</v>
      </c>
      <c r="BA1031" s="17" t="str">
        <f t="shared" si="239"/>
        <v>17001000000301951197</v>
      </c>
      <c r="BB1031" s="26">
        <f t="shared" si="242"/>
        <v>20</v>
      </c>
      <c r="BC1031" s="19" t="s">
        <v>1859</v>
      </c>
      <c r="BD1031" s="20" t="s">
        <v>277</v>
      </c>
      <c r="BF1031" s="5"/>
      <c r="BG1031" s="27">
        <v>52329696</v>
      </c>
      <c r="BH1031" s="27">
        <v>54017259</v>
      </c>
      <c r="BI1031" s="27"/>
      <c r="BJ1031" t="s">
        <v>1425</v>
      </c>
      <c r="BK1031" s="11" t="str">
        <f t="shared" si="243"/>
        <v>A-</v>
      </c>
      <c r="BL1031" s="11"/>
    </row>
    <row r="1032" spans="1:64" x14ac:dyDescent="0.25">
      <c r="A1032" s="3" t="s">
        <v>74</v>
      </c>
      <c r="B1032" s="4">
        <v>1033</v>
      </c>
      <c r="C1032" s="3" t="s">
        <v>140</v>
      </c>
      <c r="D1032" s="3" t="s">
        <v>7594</v>
      </c>
      <c r="E1032" s="3" t="s">
        <v>7279</v>
      </c>
      <c r="F1032" s="3"/>
      <c r="G1032" s="3"/>
      <c r="H1032" s="74"/>
      <c r="I1032" s="3" t="s">
        <v>515</v>
      </c>
      <c r="J1032" s="3" t="s">
        <v>228</v>
      </c>
      <c r="K1032" s="3" t="s">
        <v>123</v>
      </c>
      <c r="L1032" s="3" t="s">
        <v>77</v>
      </c>
      <c r="M1032" s="3" t="s">
        <v>158</v>
      </c>
      <c r="N1032" s="5">
        <v>44746</v>
      </c>
      <c r="P1032" s="3">
        <f t="shared" ca="1" si="240"/>
        <v>-597</v>
      </c>
      <c r="Q1032" s="5">
        <v>44975</v>
      </c>
      <c r="R1032" s="3"/>
      <c r="S1032" s="3"/>
      <c r="T1032" s="6" t="s">
        <v>131</v>
      </c>
      <c r="U1032" s="3" t="str">
        <f t="shared" si="231"/>
        <v>Contractuel</v>
      </c>
      <c r="V1032" s="5">
        <v>44927</v>
      </c>
      <c r="W1032" s="5">
        <v>44985</v>
      </c>
      <c r="X1032" s="5"/>
      <c r="Y1032" s="5"/>
      <c r="Z1032" s="5">
        <v>44746</v>
      </c>
      <c r="AA1032" s="3">
        <f t="shared" si="232"/>
        <v>7</v>
      </c>
      <c r="AB1032" s="3">
        <f t="shared" si="233"/>
        <v>2022</v>
      </c>
      <c r="AC1032" s="3">
        <f t="shared" si="234"/>
        <v>2026</v>
      </c>
      <c r="AD1032" s="7">
        <f t="shared" ca="1" si="235"/>
        <v>2.286111111111111</v>
      </c>
      <c r="AE1032" s="7" t="str">
        <f t="shared" ca="1" si="241"/>
        <v>&lt; 3</v>
      </c>
      <c r="AF1032" s="5">
        <v>36843</v>
      </c>
      <c r="AG1032" s="8">
        <f t="shared" ca="1" si="236"/>
        <v>23.942465753424656</v>
      </c>
      <c r="AH1032" s="7" t="str">
        <f t="shared" ca="1" si="237"/>
        <v>&lt; 25</v>
      </c>
      <c r="AI1032" s="9">
        <v>17274696</v>
      </c>
      <c r="AJ1032" s="10" t="s">
        <v>62</v>
      </c>
      <c r="AK1032" s="9">
        <v>14360215</v>
      </c>
      <c r="AL1032" s="5">
        <v>43110</v>
      </c>
      <c r="AM1032" s="3" t="s">
        <v>93</v>
      </c>
      <c r="AN1032" s="3" t="s">
        <v>65</v>
      </c>
      <c r="AQ1032" s="11">
        <v>3</v>
      </c>
      <c r="AR1032" s="11">
        <v>1</v>
      </c>
      <c r="AS1032" s="12">
        <f t="shared" si="238"/>
        <v>45111.25</v>
      </c>
      <c r="AT1032" s="11" t="s">
        <v>135</v>
      </c>
      <c r="AU1032" s="9">
        <v>3.3069999999999999</v>
      </c>
      <c r="AV1032" s="14" t="s">
        <v>195</v>
      </c>
      <c r="AW1032" s="15" t="s">
        <v>169</v>
      </c>
      <c r="AX1032" s="16" t="s">
        <v>3205</v>
      </c>
      <c r="AY1032" s="14" t="s">
        <v>62</v>
      </c>
      <c r="AZ1032" s="11" t="s">
        <v>171</v>
      </c>
      <c r="BA1032" s="17" t="str">
        <f t="shared" si="239"/>
        <v>17001000000316184201</v>
      </c>
      <c r="BB1032" s="26">
        <f t="shared" si="242"/>
        <v>20</v>
      </c>
      <c r="BC1032" s="19" t="s">
        <v>3206</v>
      </c>
      <c r="BD1032" s="20" t="s">
        <v>277</v>
      </c>
      <c r="BF1032" s="5"/>
      <c r="BG1032" s="27">
        <v>58144226</v>
      </c>
      <c r="BH1032" s="27">
        <v>22187700</v>
      </c>
      <c r="BI1032" s="27"/>
      <c r="BJ1032" t="s">
        <v>3207</v>
      </c>
      <c r="BK1032" s="11" t="str">
        <f t="shared" si="243"/>
        <v>B-</v>
      </c>
      <c r="BL1032" s="11"/>
    </row>
    <row r="1033" spans="1:64" x14ac:dyDescent="0.25">
      <c r="A1033" s="3" t="s">
        <v>74</v>
      </c>
      <c r="B1033" s="4">
        <v>1034</v>
      </c>
      <c r="C1033" s="3" t="s">
        <v>140</v>
      </c>
      <c r="D1033" s="3" t="s">
        <v>8011</v>
      </c>
      <c r="E1033" s="3" t="s">
        <v>7266</v>
      </c>
      <c r="F1033" s="3"/>
      <c r="G1033" s="3"/>
      <c r="H1033" s="74"/>
      <c r="I1033" s="3" t="s">
        <v>561</v>
      </c>
      <c r="J1033" s="3" t="s">
        <v>157</v>
      </c>
      <c r="K1033" s="3" t="s">
        <v>123</v>
      </c>
      <c r="L1033" s="3" t="s">
        <v>77</v>
      </c>
      <c r="M1033" s="3" t="s">
        <v>158</v>
      </c>
      <c r="N1033" s="5">
        <v>44746</v>
      </c>
      <c r="P1033" s="3">
        <f t="shared" ca="1" si="240"/>
        <v>-200</v>
      </c>
      <c r="Q1033" s="5">
        <v>45382</v>
      </c>
      <c r="R1033" s="3" t="s">
        <v>236</v>
      </c>
      <c r="S1033" s="3"/>
      <c r="T1033" s="6" t="s">
        <v>131</v>
      </c>
      <c r="U1033" s="3" t="str">
        <f t="shared" si="231"/>
        <v>Contractuel</v>
      </c>
      <c r="V1033" s="5">
        <v>45292</v>
      </c>
      <c r="W1033" s="5">
        <v>45382</v>
      </c>
      <c r="X1033" s="5"/>
      <c r="Y1033" s="5"/>
      <c r="Z1033" s="5">
        <v>44746</v>
      </c>
      <c r="AA1033" s="3">
        <f t="shared" si="232"/>
        <v>7</v>
      </c>
      <c r="AB1033" s="3">
        <f t="shared" si="233"/>
        <v>2022</v>
      </c>
      <c r="AC1033" s="3">
        <f t="shared" si="234"/>
        <v>2026</v>
      </c>
      <c r="AD1033" s="7">
        <f t="shared" ca="1" si="235"/>
        <v>2.286111111111111</v>
      </c>
      <c r="AE1033" s="7" t="str">
        <f t="shared" ca="1" si="241"/>
        <v>&lt; 3</v>
      </c>
      <c r="AF1033" s="5">
        <v>27590</v>
      </c>
      <c r="AG1033" s="8">
        <f t="shared" ca="1" si="236"/>
        <v>49.293150684931504</v>
      </c>
      <c r="AH1033" s="7" t="str">
        <f t="shared" ca="1" si="237"/>
        <v>&gt;45&lt; 55</v>
      </c>
      <c r="AI1033" s="9">
        <v>11816389</v>
      </c>
      <c r="AJ1033" s="10" t="s">
        <v>126</v>
      </c>
      <c r="AK1033" s="9" t="s">
        <v>3208</v>
      </c>
      <c r="AL1033" s="5">
        <v>42366</v>
      </c>
      <c r="AM1033" s="3" t="s">
        <v>93</v>
      </c>
      <c r="AN1033" s="3" t="s">
        <v>65</v>
      </c>
      <c r="AO1033">
        <v>3</v>
      </c>
      <c r="AQ1033" s="11">
        <v>3</v>
      </c>
      <c r="AR1033" s="11">
        <v>2</v>
      </c>
      <c r="AS1033" s="12">
        <f t="shared" si="238"/>
        <v>45476.5</v>
      </c>
      <c r="AT1033" s="11" t="s">
        <v>135</v>
      </c>
      <c r="AU1033" s="9">
        <v>3.3069999999999999</v>
      </c>
      <c r="AV1033" s="14" t="s">
        <v>195</v>
      </c>
      <c r="AW1033" s="15" t="s">
        <v>169</v>
      </c>
      <c r="AX1033" s="16" t="s">
        <v>3209</v>
      </c>
      <c r="AY1033" s="14" t="s">
        <v>62</v>
      </c>
      <c r="AZ1033" s="11" t="s">
        <v>171</v>
      </c>
      <c r="BA1033" s="17" t="str">
        <f t="shared" si="239"/>
        <v>17001000000312226601</v>
      </c>
      <c r="BB1033" s="26">
        <f t="shared" si="242"/>
        <v>20</v>
      </c>
      <c r="BC1033" s="19" t="s">
        <v>3210</v>
      </c>
      <c r="BD1033" s="20" t="s">
        <v>277</v>
      </c>
      <c r="BF1033" s="5"/>
      <c r="BG1033" s="27">
        <v>24333844</v>
      </c>
      <c r="BH1033" s="27">
        <v>24333844</v>
      </c>
      <c r="BI1033" s="27"/>
      <c r="BJ1033" t="s">
        <v>244</v>
      </c>
      <c r="BK1033" s="11" t="str">
        <f t="shared" si="243"/>
        <v>A-</v>
      </c>
      <c r="BL1033" s="11" t="s">
        <v>245</v>
      </c>
    </row>
    <row r="1034" spans="1:64" x14ac:dyDescent="0.25">
      <c r="A1034" s="3" t="s">
        <v>56</v>
      </c>
      <c r="B1034" s="4">
        <v>1035</v>
      </c>
      <c r="C1034" s="3" t="s">
        <v>140</v>
      </c>
      <c r="D1034" s="3" t="s">
        <v>7855</v>
      </c>
      <c r="E1034" s="3" t="s">
        <v>7226</v>
      </c>
      <c r="F1034" s="3"/>
      <c r="G1034" s="3"/>
      <c r="H1034" s="74"/>
      <c r="I1034" s="36" t="s">
        <v>156</v>
      </c>
      <c r="J1034" s="3" t="s">
        <v>157</v>
      </c>
      <c r="K1034" s="3" t="s">
        <v>123</v>
      </c>
      <c r="L1034" s="3" t="s">
        <v>77</v>
      </c>
      <c r="M1034" s="3" t="s">
        <v>158</v>
      </c>
      <c r="N1034" s="5">
        <v>44746</v>
      </c>
      <c r="P1034" s="3">
        <f t="shared" ca="1" si="240"/>
        <v>-47</v>
      </c>
      <c r="Q1034" s="5"/>
      <c r="R1034" s="3"/>
      <c r="S1034" s="3"/>
      <c r="T1034" s="6" t="s">
        <v>131</v>
      </c>
      <c r="U1034" s="3" t="str">
        <f t="shared" si="231"/>
        <v>Contractuel</v>
      </c>
      <c r="V1034" s="5">
        <v>45474</v>
      </c>
      <c r="W1034" s="5">
        <v>45535</v>
      </c>
      <c r="X1034" s="5"/>
      <c r="Y1034" s="5"/>
      <c r="Z1034" s="5">
        <v>44746</v>
      </c>
      <c r="AA1034" s="3">
        <f t="shared" si="232"/>
        <v>7</v>
      </c>
      <c r="AB1034" s="3">
        <f t="shared" si="233"/>
        <v>2022</v>
      </c>
      <c r="AC1034" s="3">
        <f t="shared" si="234"/>
        <v>2026</v>
      </c>
      <c r="AD1034" s="7">
        <f t="shared" ca="1" si="235"/>
        <v>2.286111111111111</v>
      </c>
      <c r="AE1034" s="7" t="str">
        <f t="shared" ca="1" si="241"/>
        <v>&lt; 3</v>
      </c>
      <c r="AF1034" s="5">
        <v>35956</v>
      </c>
      <c r="AG1034" s="8">
        <f t="shared" ca="1" si="236"/>
        <v>26.372602739726027</v>
      </c>
      <c r="AH1034" s="7" t="str">
        <f t="shared" ca="1" si="237"/>
        <v>&gt;25&lt; 35</v>
      </c>
      <c r="AI1034" s="9">
        <v>17273487</v>
      </c>
      <c r="AJ1034" s="10" t="s">
        <v>102</v>
      </c>
      <c r="AK1034" s="9" t="s">
        <v>3211</v>
      </c>
      <c r="AL1034" s="5">
        <v>44361</v>
      </c>
      <c r="AM1034" s="3" t="s">
        <v>93</v>
      </c>
      <c r="AN1034" s="3" t="s">
        <v>65</v>
      </c>
      <c r="AQ1034">
        <v>3</v>
      </c>
      <c r="AR1034" s="11">
        <v>3</v>
      </c>
      <c r="AS1034" s="12">
        <f t="shared" si="238"/>
        <v>45841.75</v>
      </c>
      <c r="AT1034" s="11" t="s">
        <v>135</v>
      </c>
      <c r="AU1034" s="9">
        <v>3.3069999999999999</v>
      </c>
      <c r="AV1034" s="14" t="s">
        <v>195</v>
      </c>
      <c r="AW1034" s="15" t="s">
        <v>169</v>
      </c>
      <c r="AX1034" s="16" t="s">
        <v>3212</v>
      </c>
      <c r="AY1034" s="14" t="s">
        <v>1723</v>
      </c>
      <c r="AZ1034" s="11" t="s">
        <v>171</v>
      </c>
      <c r="BA1034" s="17" t="str">
        <f t="shared" si="239"/>
        <v>17001000000273789672</v>
      </c>
      <c r="BB1034" s="26">
        <f t="shared" si="242"/>
        <v>20</v>
      </c>
      <c r="BC1034" s="19" t="s">
        <v>3213</v>
      </c>
      <c r="BD1034" s="20" t="s">
        <v>277</v>
      </c>
      <c r="BF1034" s="5"/>
      <c r="BG1034" s="27">
        <v>29203229</v>
      </c>
      <c r="BH1034" s="27">
        <v>26953906</v>
      </c>
      <c r="BI1034" s="27"/>
      <c r="BJ1034" t="s">
        <v>244</v>
      </c>
      <c r="BK1034" s="11" t="str">
        <f t="shared" si="243"/>
        <v>A-</v>
      </c>
      <c r="BL1034" s="11" t="s">
        <v>200</v>
      </c>
    </row>
    <row r="1035" spans="1:64" x14ac:dyDescent="0.25">
      <c r="A1035" s="3" t="s">
        <v>74</v>
      </c>
      <c r="B1035" s="4">
        <v>1036</v>
      </c>
      <c r="C1035" s="3" t="s">
        <v>87</v>
      </c>
      <c r="D1035" s="3" t="s">
        <v>8012</v>
      </c>
      <c r="E1035" s="3" t="s">
        <v>7488</v>
      </c>
      <c r="F1035" s="3"/>
      <c r="G1035" s="3"/>
      <c r="H1035" s="74"/>
      <c r="I1035" s="3"/>
      <c r="J1035" s="3" t="s">
        <v>228</v>
      </c>
      <c r="K1035" s="3" t="s">
        <v>123</v>
      </c>
      <c r="L1035" s="3" t="s">
        <v>77</v>
      </c>
      <c r="M1035" s="3" t="s">
        <v>158</v>
      </c>
      <c r="N1035" s="5">
        <v>44746</v>
      </c>
      <c r="P1035" s="3">
        <f t="shared" ca="1" si="240"/>
        <v>-656</v>
      </c>
      <c r="Q1035" s="5">
        <v>44890</v>
      </c>
      <c r="R1035" s="3" t="s">
        <v>1328</v>
      </c>
      <c r="S1035" s="3"/>
      <c r="T1035" s="6" t="s">
        <v>131</v>
      </c>
      <c r="U1035" s="3" t="str">
        <f t="shared" si="231"/>
        <v>Contractuel</v>
      </c>
      <c r="V1035" s="5">
        <v>44835</v>
      </c>
      <c r="W1035" s="5">
        <v>44926</v>
      </c>
      <c r="X1035" s="5"/>
      <c r="Y1035" s="5"/>
      <c r="Z1035" s="5">
        <v>44746</v>
      </c>
      <c r="AA1035" s="3">
        <f t="shared" si="232"/>
        <v>7</v>
      </c>
      <c r="AB1035" s="3">
        <f t="shared" si="233"/>
        <v>2022</v>
      </c>
      <c r="AC1035" s="3">
        <f t="shared" si="234"/>
        <v>2026</v>
      </c>
      <c r="AD1035" s="7">
        <f t="shared" ca="1" si="235"/>
        <v>2.286111111111111</v>
      </c>
      <c r="AE1035" s="7" t="str">
        <f t="shared" ca="1" si="241"/>
        <v>&lt; 3</v>
      </c>
      <c r="AF1035" s="5">
        <v>37509</v>
      </c>
      <c r="AG1035" s="8">
        <f t="shared" ca="1" si="236"/>
        <v>22.117808219178084</v>
      </c>
      <c r="AH1035" s="7" t="str">
        <f t="shared" ca="1" si="237"/>
        <v>&lt; 25</v>
      </c>
      <c r="AI1035" s="9"/>
      <c r="AJ1035" s="10"/>
      <c r="AK1035" s="9">
        <v>14664706</v>
      </c>
      <c r="AL1035" s="5">
        <v>44278</v>
      </c>
      <c r="AM1035" s="3" t="s">
        <v>93</v>
      </c>
      <c r="AN1035" s="3" t="s">
        <v>94</v>
      </c>
      <c r="AQ1035" s="11">
        <v>3</v>
      </c>
      <c r="AR1035" s="11">
        <v>1</v>
      </c>
      <c r="AS1035" s="12">
        <f t="shared" si="238"/>
        <v>45111.25</v>
      </c>
      <c r="AT1035" s="11" t="s">
        <v>135</v>
      </c>
      <c r="AU1035" s="9">
        <v>3.3069999999999999</v>
      </c>
      <c r="AV1035" s="14" t="s">
        <v>195</v>
      </c>
      <c r="AW1035" s="15" t="s">
        <v>169</v>
      </c>
      <c r="AX1035" s="16" t="s">
        <v>3214</v>
      </c>
      <c r="AY1035" s="14" t="s">
        <v>252</v>
      </c>
      <c r="AZ1035" s="11" t="s">
        <v>171</v>
      </c>
      <c r="BA1035" s="17" t="str">
        <f t="shared" si="239"/>
        <v>17001000000315723160</v>
      </c>
      <c r="BB1035" s="26">
        <f t="shared" si="242"/>
        <v>20</v>
      </c>
      <c r="BC1035" s="19" t="s">
        <v>3215</v>
      </c>
      <c r="BD1035" s="20" t="s">
        <v>277</v>
      </c>
      <c r="BF1035" s="5"/>
      <c r="BG1035" s="27">
        <v>53910527</v>
      </c>
      <c r="BH1035" s="27">
        <v>52045661</v>
      </c>
      <c r="BI1035" s="27"/>
      <c r="BJ1035" t="s">
        <v>951</v>
      </c>
      <c r="BK1035" s="11" t="str">
        <f t="shared" si="243"/>
        <v>B-</v>
      </c>
      <c r="BL1035" s="11"/>
    </row>
    <row r="1036" spans="1:64" x14ac:dyDescent="0.25">
      <c r="A1036" s="3" t="s">
        <v>56</v>
      </c>
      <c r="B1036" s="4">
        <v>1037</v>
      </c>
      <c r="C1036" s="3" t="s">
        <v>87</v>
      </c>
      <c r="D1036" s="3" t="s">
        <v>8013</v>
      </c>
      <c r="E1036" s="3" t="s">
        <v>7238</v>
      </c>
      <c r="F1036" s="3"/>
      <c r="G1036" s="3"/>
      <c r="H1036" s="74"/>
      <c r="I1036" s="3" t="s">
        <v>1889</v>
      </c>
      <c r="J1036" s="3" t="s">
        <v>157</v>
      </c>
      <c r="K1036" s="3" t="s">
        <v>123</v>
      </c>
      <c r="L1036" s="3" t="s">
        <v>77</v>
      </c>
      <c r="M1036" s="3" t="s">
        <v>158</v>
      </c>
      <c r="N1036" s="5">
        <v>44746</v>
      </c>
      <c r="P1036" s="3">
        <f t="shared" ca="1" si="240"/>
        <v>-47</v>
      </c>
      <c r="Q1036" s="5"/>
      <c r="R1036" s="3"/>
      <c r="S1036" s="3"/>
      <c r="T1036" s="6" t="s">
        <v>131</v>
      </c>
      <c r="U1036" s="3" t="str">
        <f t="shared" si="231"/>
        <v>Contractuel</v>
      </c>
      <c r="V1036" s="5">
        <v>45474</v>
      </c>
      <c r="W1036" s="5">
        <v>45535</v>
      </c>
      <c r="X1036" s="5"/>
      <c r="Y1036" s="5"/>
      <c r="Z1036" s="5">
        <v>44746</v>
      </c>
      <c r="AA1036" s="3">
        <f t="shared" si="232"/>
        <v>7</v>
      </c>
      <c r="AB1036" s="3">
        <f t="shared" si="233"/>
        <v>2022</v>
      </c>
      <c r="AC1036" s="3">
        <f t="shared" si="234"/>
        <v>2026</v>
      </c>
      <c r="AD1036" s="7">
        <f t="shared" ca="1" si="235"/>
        <v>2.286111111111111</v>
      </c>
      <c r="AE1036" s="7" t="str">
        <f t="shared" ca="1" si="241"/>
        <v>&lt; 3</v>
      </c>
      <c r="AF1036" s="5">
        <v>37023</v>
      </c>
      <c r="AG1036" s="8">
        <f t="shared" ca="1" si="236"/>
        <v>23.449315068493149</v>
      </c>
      <c r="AH1036" s="7" t="str">
        <f t="shared" ca="1" si="237"/>
        <v>&lt; 25</v>
      </c>
      <c r="AI1036" s="9">
        <v>17591704</v>
      </c>
      <c r="AJ1036" s="10" t="s">
        <v>67</v>
      </c>
      <c r="AK1036" s="9">
        <v>13025464</v>
      </c>
      <c r="AL1036" s="5">
        <v>43361</v>
      </c>
      <c r="AM1036" s="3" t="s">
        <v>93</v>
      </c>
      <c r="AN1036" s="3" t="s">
        <v>94</v>
      </c>
      <c r="AQ1036">
        <v>3</v>
      </c>
      <c r="AR1036" s="11">
        <v>3</v>
      </c>
      <c r="AS1036" s="12">
        <f t="shared" si="238"/>
        <v>45841.75</v>
      </c>
      <c r="AT1036" s="11" t="s">
        <v>135</v>
      </c>
      <c r="AU1036" s="9">
        <v>3.3069999999999999</v>
      </c>
      <c r="AV1036" s="14" t="s">
        <v>79</v>
      </c>
      <c r="AW1036" s="15" t="s">
        <v>3216</v>
      </c>
      <c r="AX1036" s="16" t="s">
        <v>3217</v>
      </c>
      <c r="AY1036" s="14" t="s">
        <v>980</v>
      </c>
      <c r="AZ1036" s="11" t="s">
        <v>128</v>
      </c>
      <c r="BA1036" s="17" t="str">
        <f t="shared" si="239"/>
        <v>04017103007904193541</v>
      </c>
      <c r="BB1036" s="26">
        <f t="shared" si="242"/>
        <v>20</v>
      </c>
      <c r="BC1036" s="19" t="s">
        <v>3218</v>
      </c>
      <c r="BD1036" s="20" t="s">
        <v>100</v>
      </c>
      <c r="BF1036" s="5"/>
      <c r="BG1036" s="27">
        <v>26763588</v>
      </c>
      <c r="BH1036" s="27">
        <v>28584626</v>
      </c>
      <c r="BI1036" s="27"/>
      <c r="BJ1036" t="s">
        <v>3219</v>
      </c>
      <c r="BK1036" s="11" t="s">
        <v>1892</v>
      </c>
      <c r="BL1036" s="11" t="s">
        <v>473</v>
      </c>
    </row>
    <row r="1037" spans="1:64" x14ac:dyDescent="0.25">
      <c r="A1037" s="3" t="s">
        <v>56</v>
      </c>
      <c r="B1037" s="4">
        <v>1038</v>
      </c>
      <c r="C1037" s="3" t="s">
        <v>87</v>
      </c>
      <c r="D1037" s="3" t="s">
        <v>7208</v>
      </c>
      <c r="E1037" s="3" t="s">
        <v>7391</v>
      </c>
      <c r="F1037" s="3"/>
      <c r="G1037" s="3"/>
      <c r="H1037" s="74"/>
      <c r="I1037" s="3" t="s">
        <v>156</v>
      </c>
      <c r="J1037" s="3" t="s">
        <v>157</v>
      </c>
      <c r="K1037" s="3" t="s">
        <v>123</v>
      </c>
      <c r="L1037" s="3" t="s">
        <v>77</v>
      </c>
      <c r="M1037" s="3" t="s">
        <v>158</v>
      </c>
      <c r="N1037" s="5">
        <v>44746</v>
      </c>
      <c r="P1037" s="3">
        <f t="shared" ca="1" si="240"/>
        <v>-47</v>
      </c>
      <c r="Q1037" s="5"/>
      <c r="R1037" s="3"/>
      <c r="S1037" s="3"/>
      <c r="T1037" s="6" t="s">
        <v>131</v>
      </c>
      <c r="U1037" s="3" t="str">
        <f t="shared" si="231"/>
        <v>Contractuel</v>
      </c>
      <c r="V1037" s="5">
        <v>45474</v>
      </c>
      <c r="W1037" s="5">
        <v>45535</v>
      </c>
      <c r="X1037" s="5"/>
      <c r="Y1037" s="5"/>
      <c r="Z1037" s="5">
        <v>44746</v>
      </c>
      <c r="AA1037" s="3">
        <f t="shared" si="232"/>
        <v>7</v>
      </c>
      <c r="AB1037" s="3">
        <f t="shared" si="233"/>
        <v>2022</v>
      </c>
      <c r="AC1037" s="3">
        <f t="shared" si="234"/>
        <v>2026</v>
      </c>
      <c r="AD1037" s="7">
        <f t="shared" ca="1" si="235"/>
        <v>2.286111111111111</v>
      </c>
      <c r="AE1037" s="7" t="str">
        <f t="shared" ca="1" si="241"/>
        <v>&lt; 3</v>
      </c>
      <c r="AF1037" s="5">
        <v>37192</v>
      </c>
      <c r="AG1037" s="8">
        <f t="shared" ca="1" si="236"/>
        <v>22.986301369863014</v>
      </c>
      <c r="AH1037" s="7" t="str">
        <f t="shared" ca="1" si="237"/>
        <v>&lt; 25</v>
      </c>
      <c r="AI1037" s="9">
        <v>17491398</v>
      </c>
      <c r="AJ1037" s="10" t="s">
        <v>159</v>
      </c>
      <c r="AK1037" s="9">
        <v>13033623</v>
      </c>
      <c r="AL1037" s="5">
        <v>44363</v>
      </c>
      <c r="AM1037" s="3" t="s">
        <v>93</v>
      </c>
      <c r="AN1037" s="3" t="s">
        <v>94</v>
      </c>
      <c r="AQ1037">
        <v>3</v>
      </c>
      <c r="AR1037" s="11">
        <v>3</v>
      </c>
      <c r="AS1037" s="12">
        <f t="shared" si="238"/>
        <v>45841.75</v>
      </c>
      <c r="AT1037" s="11" t="s">
        <v>135</v>
      </c>
      <c r="AU1037" s="9">
        <v>3.3069999999999999</v>
      </c>
      <c r="AV1037" s="14" t="s">
        <v>67</v>
      </c>
      <c r="AW1037" s="15" t="s">
        <v>3220</v>
      </c>
      <c r="AX1037" s="16" t="s">
        <v>3221</v>
      </c>
      <c r="AY1037" s="14" t="s">
        <v>2445</v>
      </c>
      <c r="AZ1037" s="11" t="s">
        <v>71</v>
      </c>
      <c r="BA1037" s="17" t="str">
        <f t="shared" si="239"/>
        <v>08094027044001639951</v>
      </c>
      <c r="BB1037" s="26">
        <f t="shared" si="242"/>
        <v>20</v>
      </c>
      <c r="BC1037" s="19" t="s">
        <v>3222</v>
      </c>
      <c r="BD1037" s="20" t="s">
        <v>100</v>
      </c>
      <c r="BF1037" s="5"/>
      <c r="BG1037" s="27">
        <v>51934463</v>
      </c>
      <c r="BH1037" s="27">
        <v>54207009</v>
      </c>
      <c r="BI1037" s="27"/>
      <c r="BJ1037" t="s">
        <v>3219</v>
      </c>
      <c r="BK1037" s="11" t="str">
        <f t="shared" si="243"/>
        <v>A-</v>
      </c>
      <c r="BL1037" s="11" t="s">
        <v>235</v>
      </c>
    </row>
    <row r="1038" spans="1:64" x14ac:dyDescent="0.25">
      <c r="A1038" s="3" t="s">
        <v>74</v>
      </c>
      <c r="B1038" s="4">
        <v>1039</v>
      </c>
      <c r="C1038" s="3" t="s">
        <v>140</v>
      </c>
      <c r="D1038" s="3" t="s">
        <v>7249</v>
      </c>
      <c r="E1038" s="3" t="s">
        <v>7483</v>
      </c>
      <c r="F1038" s="3"/>
      <c r="G1038" s="3"/>
      <c r="H1038" s="74"/>
      <c r="I1038" s="3" t="s">
        <v>1089</v>
      </c>
      <c r="J1038" s="3" t="s">
        <v>157</v>
      </c>
      <c r="K1038" s="3" t="s">
        <v>123</v>
      </c>
      <c r="L1038" s="3" t="s">
        <v>77</v>
      </c>
      <c r="M1038" s="3" t="s">
        <v>158</v>
      </c>
      <c r="N1038" s="5">
        <v>44746</v>
      </c>
      <c r="P1038" s="3">
        <f t="shared" ca="1" si="240"/>
        <v>-536</v>
      </c>
      <c r="Q1038" s="5">
        <v>45047</v>
      </c>
      <c r="R1038" s="3" t="s">
        <v>124</v>
      </c>
      <c r="S1038" s="3"/>
      <c r="T1038" s="6" t="s">
        <v>131</v>
      </c>
      <c r="U1038" s="3" t="str">
        <f t="shared" si="231"/>
        <v>Contractuel</v>
      </c>
      <c r="V1038" s="5">
        <v>44986</v>
      </c>
      <c r="W1038" s="5">
        <v>45046</v>
      </c>
      <c r="X1038" s="5"/>
      <c r="Y1038" s="5"/>
      <c r="Z1038" s="5">
        <v>44746</v>
      </c>
      <c r="AA1038" s="3">
        <f t="shared" si="232"/>
        <v>7</v>
      </c>
      <c r="AB1038" s="3">
        <f t="shared" si="233"/>
        <v>2022</v>
      </c>
      <c r="AC1038" s="3">
        <f t="shared" si="234"/>
        <v>2026</v>
      </c>
      <c r="AD1038" s="7">
        <f t="shared" ca="1" si="235"/>
        <v>2.286111111111111</v>
      </c>
      <c r="AE1038" s="7" t="str">
        <f t="shared" ca="1" si="241"/>
        <v>&lt; 3</v>
      </c>
      <c r="AF1038" s="5">
        <v>29008</v>
      </c>
      <c r="AG1038" s="8">
        <f t="shared" ca="1" si="236"/>
        <v>45.408219178082192</v>
      </c>
      <c r="AH1038" s="7" t="str">
        <f t="shared" ca="1" si="237"/>
        <v>&gt;45&lt; 55</v>
      </c>
      <c r="AI1038" s="9">
        <v>12159992</v>
      </c>
      <c r="AJ1038" s="37" t="s">
        <v>179</v>
      </c>
      <c r="AK1038" s="9" t="s">
        <v>3223</v>
      </c>
      <c r="AL1038" s="5">
        <v>38563</v>
      </c>
      <c r="AM1038" s="3" t="s">
        <v>93</v>
      </c>
      <c r="AN1038" s="3" t="s">
        <v>65</v>
      </c>
      <c r="AO1038">
        <v>3</v>
      </c>
      <c r="AQ1038" s="11">
        <v>3</v>
      </c>
      <c r="AR1038" s="11">
        <v>1</v>
      </c>
      <c r="AS1038" s="12">
        <f t="shared" si="238"/>
        <v>45111.25</v>
      </c>
      <c r="AT1038" s="11" t="s">
        <v>135</v>
      </c>
      <c r="AU1038" s="9">
        <v>3.3069999999999999</v>
      </c>
      <c r="AV1038" s="14" t="s">
        <v>348</v>
      </c>
      <c r="AW1038" s="15" t="s">
        <v>1398</v>
      </c>
      <c r="AX1038" s="16" t="s">
        <v>3224</v>
      </c>
      <c r="AY1038" s="14" t="s">
        <v>619</v>
      </c>
      <c r="AZ1038" s="11" t="s">
        <v>352</v>
      </c>
      <c r="BA1038" s="17" t="str">
        <f t="shared" si="239"/>
        <v>12035000000240755431</v>
      </c>
      <c r="BB1038" s="26">
        <f t="shared" si="242"/>
        <v>20</v>
      </c>
      <c r="BC1038" s="19" t="s">
        <v>3225</v>
      </c>
      <c r="BD1038" s="20" t="s">
        <v>277</v>
      </c>
      <c r="BF1038" s="5"/>
      <c r="BG1038" s="27">
        <v>56205653</v>
      </c>
      <c r="BH1038" s="27">
        <v>58614816</v>
      </c>
      <c r="BI1038" s="27"/>
      <c r="BJ1038" t="s">
        <v>244</v>
      </c>
      <c r="BK1038" s="11" t="str">
        <f t="shared" si="243"/>
        <v>A-</v>
      </c>
      <c r="BL1038" s="11"/>
    </row>
    <row r="1039" spans="1:64" x14ac:dyDescent="0.25">
      <c r="A1039" s="3" t="s">
        <v>74</v>
      </c>
      <c r="B1039" s="4">
        <v>1040</v>
      </c>
      <c r="C1039" s="3" t="s">
        <v>87</v>
      </c>
      <c r="D1039" s="3" t="s">
        <v>7368</v>
      </c>
      <c r="E1039" s="3" t="s">
        <v>7499</v>
      </c>
      <c r="F1039" s="3"/>
      <c r="G1039" s="3"/>
      <c r="H1039" s="74"/>
      <c r="I1039" s="3"/>
      <c r="J1039" s="3" t="s">
        <v>157</v>
      </c>
      <c r="K1039" s="3" t="s">
        <v>123</v>
      </c>
      <c r="L1039" s="3" t="s">
        <v>77</v>
      </c>
      <c r="M1039" s="3" t="s">
        <v>158</v>
      </c>
      <c r="N1039" s="5">
        <v>44746</v>
      </c>
      <c r="P1039" s="3">
        <f t="shared" ca="1" si="240"/>
        <v>-779</v>
      </c>
      <c r="Q1039" s="5">
        <v>44762</v>
      </c>
      <c r="R1039" s="3" t="s">
        <v>133</v>
      </c>
      <c r="S1039" s="3"/>
      <c r="T1039" s="6" t="s">
        <v>131</v>
      </c>
      <c r="U1039" s="3" t="str">
        <f t="shared" si="231"/>
        <v>Contractuel</v>
      </c>
      <c r="V1039" s="5">
        <v>44746</v>
      </c>
      <c r="W1039" s="5">
        <v>44803</v>
      </c>
      <c r="X1039" s="5"/>
      <c r="Y1039" s="5"/>
      <c r="Z1039" s="5">
        <v>44746</v>
      </c>
      <c r="AA1039" s="3">
        <f t="shared" si="232"/>
        <v>7</v>
      </c>
      <c r="AB1039" s="3">
        <f t="shared" si="233"/>
        <v>2022</v>
      </c>
      <c r="AC1039" s="3">
        <f t="shared" si="234"/>
        <v>2026</v>
      </c>
      <c r="AD1039" s="7">
        <f t="shared" ca="1" si="235"/>
        <v>2.286111111111111</v>
      </c>
      <c r="AE1039" s="7" t="str">
        <f t="shared" ca="1" si="241"/>
        <v>&lt; 3</v>
      </c>
      <c r="AF1039" s="5">
        <v>36760</v>
      </c>
      <c r="AG1039" s="8">
        <f t="shared" ca="1" si="236"/>
        <v>24.169863013698631</v>
      </c>
      <c r="AH1039" s="7" t="str">
        <f t="shared" ca="1" si="237"/>
        <v>&lt; 25</v>
      </c>
      <c r="AI1039" s="9"/>
      <c r="AJ1039" s="10"/>
      <c r="AK1039" s="9">
        <v>11663800</v>
      </c>
      <c r="AL1039" s="5">
        <v>43504</v>
      </c>
      <c r="AM1039" s="3" t="s">
        <v>93</v>
      </c>
      <c r="AN1039" s="3" t="s">
        <v>94</v>
      </c>
      <c r="AQ1039" s="11">
        <v>3</v>
      </c>
      <c r="AR1039" s="11">
        <v>1</v>
      </c>
      <c r="AS1039" s="12">
        <f t="shared" si="238"/>
        <v>45111.25</v>
      </c>
      <c r="AT1039" s="11" t="s">
        <v>135</v>
      </c>
      <c r="AU1039" s="9">
        <v>3.3069999999999999</v>
      </c>
      <c r="AV1039" s="14" t="s">
        <v>195</v>
      </c>
      <c r="AW1039" s="15" t="s">
        <v>169</v>
      </c>
      <c r="AX1039" s="16" t="s">
        <v>3226</v>
      </c>
      <c r="AY1039" s="14" t="s">
        <v>1697</v>
      </c>
      <c r="AZ1039" s="11" t="s">
        <v>171</v>
      </c>
      <c r="BA1039" s="17" t="str">
        <f t="shared" si="239"/>
        <v>17001000000311460786</v>
      </c>
      <c r="BB1039" s="26">
        <f t="shared" si="242"/>
        <v>20</v>
      </c>
      <c r="BC1039" s="19" t="s">
        <v>3227</v>
      </c>
      <c r="BD1039" s="20" t="s">
        <v>233</v>
      </c>
      <c r="BF1039" s="5"/>
      <c r="BG1039" s="27">
        <v>26495469</v>
      </c>
      <c r="BH1039" s="27">
        <v>28312142</v>
      </c>
      <c r="BI1039" s="27"/>
      <c r="BJ1039" t="s">
        <v>477</v>
      </c>
      <c r="BK1039" s="11" t="str">
        <f t="shared" si="243"/>
        <v>A-</v>
      </c>
      <c r="BL1039" s="11"/>
    </row>
    <row r="1040" spans="1:64" x14ac:dyDescent="0.25">
      <c r="A1040" s="3" t="s">
        <v>56</v>
      </c>
      <c r="B1040" s="4">
        <v>1041</v>
      </c>
      <c r="C1040" s="3" t="s">
        <v>140</v>
      </c>
      <c r="D1040" s="3" t="s">
        <v>8014</v>
      </c>
      <c r="E1040" s="3" t="s">
        <v>7420</v>
      </c>
      <c r="F1040" s="3"/>
      <c r="G1040" s="3"/>
      <c r="H1040" s="74"/>
      <c r="I1040" s="3" t="s">
        <v>561</v>
      </c>
      <c r="J1040" s="3" t="s">
        <v>157</v>
      </c>
      <c r="K1040" s="3" t="s">
        <v>123</v>
      </c>
      <c r="L1040" s="3" t="s">
        <v>77</v>
      </c>
      <c r="M1040" s="3" t="s">
        <v>158</v>
      </c>
      <c r="N1040" s="5">
        <v>44747</v>
      </c>
      <c r="P1040" s="3">
        <f t="shared" ca="1" si="240"/>
        <v>-47</v>
      </c>
      <c r="Q1040" s="5"/>
      <c r="R1040" s="3"/>
      <c r="S1040" s="3"/>
      <c r="T1040" s="6" t="s">
        <v>131</v>
      </c>
      <c r="U1040" s="3" t="str">
        <f t="shared" si="231"/>
        <v>Contractuel</v>
      </c>
      <c r="V1040" s="5">
        <v>45474</v>
      </c>
      <c r="W1040" s="5">
        <v>45535</v>
      </c>
      <c r="X1040" s="5"/>
      <c r="Y1040" s="5"/>
      <c r="Z1040" s="5">
        <v>44746</v>
      </c>
      <c r="AA1040" s="3">
        <f t="shared" si="232"/>
        <v>7</v>
      </c>
      <c r="AB1040" s="3">
        <f t="shared" si="233"/>
        <v>2022</v>
      </c>
      <c r="AC1040" s="3">
        <f t="shared" si="234"/>
        <v>2026</v>
      </c>
      <c r="AD1040" s="7">
        <f t="shared" ca="1" si="235"/>
        <v>2.2833333333333332</v>
      </c>
      <c r="AE1040" s="7" t="str">
        <f t="shared" ca="1" si="241"/>
        <v>&lt; 3</v>
      </c>
      <c r="AF1040" s="5">
        <v>28326</v>
      </c>
      <c r="AG1040" s="8">
        <f t="shared" ca="1" si="236"/>
        <v>47.276712328767125</v>
      </c>
      <c r="AH1040" s="7" t="str">
        <f t="shared" ca="1" si="237"/>
        <v>&gt;45&lt; 55</v>
      </c>
      <c r="AI1040" s="9">
        <v>12259303</v>
      </c>
      <c r="AJ1040" s="10" t="s">
        <v>159</v>
      </c>
      <c r="AK1040" s="9" t="s">
        <v>3228</v>
      </c>
      <c r="AL1040" s="5">
        <v>38100</v>
      </c>
      <c r="AM1040" s="3" t="s">
        <v>93</v>
      </c>
      <c r="AN1040" s="3" t="s">
        <v>65</v>
      </c>
      <c r="AO1040">
        <v>3</v>
      </c>
      <c r="AQ1040">
        <v>3</v>
      </c>
      <c r="AR1040" s="11">
        <v>3</v>
      </c>
      <c r="AS1040" s="12">
        <f t="shared" si="238"/>
        <v>45842.75</v>
      </c>
      <c r="AT1040" s="11" t="s">
        <v>135</v>
      </c>
      <c r="AU1040" s="9">
        <v>3.3069999999999999</v>
      </c>
      <c r="AV1040" s="14" t="s">
        <v>161</v>
      </c>
      <c r="AW1040" s="15" t="s">
        <v>3229</v>
      </c>
      <c r="AX1040" s="16" t="s">
        <v>3230</v>
      </c>
      <c r="AY1040" s="14" t="s">
        <v>102</v>
      </c>
      <c r="AZ1040" s="11" t="s">
        <v>164</v>
      </c>
      <c r="BA1040" s="17" t="str">
        <f t="shared" si="239"/>
        <v>25164000000101992006</v>
      </c>
      <c r="BB1040" s="26">
        <f t="shared" si="242"/>
        <v>20</v>
      </c>
      <c r="BC1040" s="19" t="s">
        <v>3231</v>
      </c>
      <c r="BD1040" s="20" t="s">
        <v>277</v>
      </c>
      <c r="BF1040" s="5"/>
      <c r="BG1040" s="27">
        <v>99213763</v>
      </c>
      <c r="BH1040" s="27">
        <v>96960433</v>
      </c>
      <c r="BI1040" s="27"/>
      <c r="BJ1040" t="s">
        <v>608</v>
      </c>
      <c r="BK1040" s="11" t="str">
        <f t="shared" si="243"/>
        <v>A-</v>
      </c>
      <c r="BL1040" s="11" t="s">
        <v>200</v>
      </c>
    </row>
    <row r="1041" spans="1:64" x14ac:dyDescent="0.25">
      <c r="A1041" s="3" t="s">
        <v>74</v>
      </c>
      <c r="B1041" s="4">
        <v>1042</v>
      </c>
      <c r="C1041" s="3" t="s">
        <v>140</v>
      </c>
      <c r="D1041" s="3" t="s">
        <v>8015</v>
      </c>
      <c r="E1041" s="3" t="s">
        <v>7507</v>
      </c>
      <c r="F1041" s="3"/>
      <c r="G1041" s="3"/>
      <c r="H1041" s="74"/>
      <c r="I1041" s="3"/>
      <c r="J1041" s="3" t="s">
        <v>157</v>
      </c>
      <c r="K1041" s="3" t="s">
        <v>123</v>
      </c>
      <c r="L1041" s="3" t="s">
        <v>77</v>
      </c>
      <c r="M1041" s="3" t="s">
        <v>158</v>
      </c>
      <c r="N1041" s="5">
        <v>44747</v>
      </c>
      <c r="P1041" s="3">
        <f t="shared" ca="1" si="240"/>
        <v>-748</v>
      </c>
      <c r="Q1041" s="5">
        <v>44824</v>
      </c>
      <c r="R1041" s="3" t="s">
        <v>3232</v>
      </c>
      <c r="S1041" s="3"/>
      <c r="T1041" s="6" t="s">
        <v>131</v>
      </c>
      <c r="U1041" s="3" t="str">
        <f t="shared" si="231"/>
        <v>Contractuel</v>
      </c>
      <c r="V1041" s="5">
        <v>44805</v>
      </c>
      <c r="W1041" s="5">
        <v>44834</v>
      </c>
      <c r="X1041" s="5"/>
      <c r="Y1041" s="5"/>
      <c r="Z1041" s="5">
        <v>44746</v>
      </c>
      <c r="AA1041" s="3">
        <f t="shared" si="232"/>
        <v>7</v>
      </c>
      <c r="AB1041" s="3">
        <f t="shared" si="233"/>
        <v>2022</v>
      </c>
      <c r="AC1041" s="3">
        <f t="shared" si="234"/>
        <v>2026</v>
      </c>
      <c r="AD1041" s="7">
        <f t="shared" ca="1" si="235"/>
        <v>2.2833333333333332</v>
      </c>
      <c r="AE1041" s="7" t="str">
        <f t="shared" ca="1" si="241"/>
        <v>&lt; 3</v>
      </c>
      <c r="AF1041" s="5">
        <v>32861</v>
      </c>
      <c r="AG1041" s="8">
        <f t="shared" ca="1" si="236"/>
        <v>34.852054794520548</v>
      </c>
      <c r="AH1041" s="7" t="str">
        <f t="shared" ca="1" si="237"/>
        <v>&gt;25&lt; 35</v>
      </c>
      <c r="AI1041" s="9">
        <v>12863462</v>
      </c>
      <c r="AJ1041" s="10" t="s">
        <v>67</v>
      </c>
      <c r="AK1041" s="9" t="s">
        <v>3233</v>
      </c>
      <c r="AL1041" s="5">
        <v>43211</v>
      </c>
      <c r="AM1041" s="3" t="s">
        <v>93</v>
      </c>
      <c r="AN1041" s="3" t="s">
        <v>65</v>
      </c>
      <c r="AO1041">
        <v>2</v>
      </c>
      <c r="AQ1041" s="11">
        <v>3</v>
      </c>
      <c r="AR1041" s="11">
        <v>1</v>
      </c>
      <c r="AS1041" s="12">
        <f t="shared" si="238"/>
        <v>45112.25</v>
      </c>
      <c r="AT1041" s="11" t="s">
        <v>135</v>
      </c>
      <c r="AU1041" s="9">
        <v>3.3069999999999999</v>
      </c>
      <c r="AV1041" s="14" t="s">
        <v>195</v>
      </c>
      <c r="AW1041" s="15" t="s">
        <v>2299</v>
      </c>
      <c r="AX1041" s="16" t="s">
        <v>3234</v>
      </c>
      <c r="AY1041" s="14" t="s">
        <v>150</v>
      </c>
      <c r="AZ1041" s="11" t="s">
        <v>171</v>
      </c>
      <c r="BA1041" s="17" t="str">
        <f t="shared" si="239"/>
        <v>17206000000131569814</v>
      </c>
      <c r="BB1041" s="26">
        <f t="shared" si="242"/>
        <v>20</v>
      </c>
      <c r="BC1041" s="19" t="s">
        <v>3235</v>
      </c>
      <c r="BD1041" s="20" t="s">
        <v>207</v>
      </c>
      <c r="BF1041" s="5"/>
      <c r="BG1041" s="27">
        <v>92554103</v>
      </c>
      <c r="BH1041" s="27">
        <v>95701210</v>
      </c>
      <c r="BI1041" s="27"/>
      <c r="BJ1041" t="s">
        <v>207</v>
      </c>
      <c r="BK1041" s="11" t="str">
        <f t="shared" si="243"/>
        <v>A-</v>
      </c>
      <c r="BL1041" s="11"/>
    </row>
    <row r="1042" spans="1:64" x14ac:dyDescent="0.25">
      <c r="A1042" s="3" t="s">
        <v>74</v>
      </c>
      <c r="B1042" s="4">
        <v>1043</v>
      </c>
      <c r="C1042" s="3" t="s">
        <v>87</v>
      </c>
      <c r="D1042" s="3" t="s">
        <v>7586</v>
      </c>
      <c r="E1042" s="3" t="s">
        <v>7238</v>
      </c>
      <c r="F1042" s="3"/>
      <c r="G1042" s="3"/>
      <c r="H1042" s="74"/>
      <c r="I1042" s="3"/>
      <c r="J1042" s="3" t="s">
        <v>157</v>
      </c>
      <c r="K1042" s="3" t="s">
        <v>76</v>
      </c>
      <c r="L1042" s="3" t="s">
        <v>77</v>
      </c>
      <c r="M1042" s="3" t="s">
        <v>426</v>
      </c>
      <c r="N1042" s="5">
        <v>44758</v>
      </c>
      <c r="O1042" t="str">
        <f ca="1">IF(AD1042&gt;=4,IF(T1042="CDD","OK",""),"")</f>
        <v/>
      </c>
      <c r="P1042" s="3" t="str">
        <f t="shared" ca="1" si="240"/>
        <v/>
      </c>
      <c r="Q1042" s="5">
        <v>44895</v>
      </c>
      <c r="R1042" s="3" t="s">
        <v>78</v>
      </c>
      <c r="S1042" s="3"/>
      <c r="T1042" s="6" t="s">
        <v>317</v>
      </c>
      <c r="U1042" s="3" t="str">
        <f t="shared" si="231"/>
        <v>Contractuel</v>
      </c>
      <c r="V1042" s="5"/>
      <c r="W1042" s="5"/>
      <c r="X1042" s="5">
        <v>44760</v>
      </c>
      <c r="Y1042" s="5">
        <v>45124</v>
      </c>
      <c r="Z1042" s="5"/>
      <c r="AA1042" s="3">
        <f t="shared" si="232"/>
        <v>7</v>
      </c>
      <c r="AB1042" s="3">
        <f t="shared" si="233"/>
        <v>2022</v>
      </c>
      <c r="AC1042" s="3">
        <f t="shared" si="234"/>
        <v>2026</v>
      </c>
      <c r="AD1042" s="7">
        <f t="shared" ca="1" si="235"/>
        <v>2.2527777777777778</v>
      </c>
      <c r="AE1042" s="7" t="str">
        <f t="shared" ca="1" si="241"/>
        <v>&lt; 3</v>
      </c>
      <c r="AF1042" s="5">
        <v>35660</v>
      </c>
      <c r="AG1042" s="8">
        <f t="shared" ca="1" si="236"/>
        <v>27.183561643835617</v>
      </c>
      <c r="AH1042" s="7" t="str">
        <f t="shared" ca="1" si="237"/>
        <v>&gt;25&lt; 35</v>
      </c>
      <c r="AI1042" s="9"/>
      <c r="AJ1042" s="10"/>
      <c r="AK1042" s="9">
        <v>13014380</v>
      </c>
      <c r="AL1042" s="5">
        <v>42240</v>
      </c>
      <c r="AM1042" s="3" t="s">
        <v>93</v>
      </c>
      <c r="AN1042" s="3" t="s">
        <v>94</v>
      </c>
      <c r="AQ1042" s="11">
        <v>3</v>
      </c>
      <c r="AR1042" s="11">
        <v>1</v>
      </c>
      <c r="AS1042" s="12">
        <f t="shared" si="238"/>
        <v>45123.25</v>
      </c>
      <c r="AT1042" s="11" t="s">
        <v>135</v>
      </c>
      <c r="AU1042" s="9">
        <v>2.0670000000000002</v>
      </c>
      <c r="AV1042" s="14" t="s">
        <v>161</v>
      </c>
      <c r="AW1042" s="15" t="s">
        <v>1046</v>
      </c>
      <c r="AX1042" s="16" t="s">
        <v>3236</v>
      </c>
      <c r="AY1042" s="14" t="s">
        <v>252</v>
      </c>
      <c r="AZ1042" s="11" t="s">
        <v>164</v>
      </c>
      <c r="BA1042" s="17" t="str">
        <f t="shared" si="239"/>
        <v>25033000000087326360</v>
      </c>
      <c r="BB1042" s="26">
        <f t="shared" si="242"/>
        <v>20</v>
      </c>
      <c r="BC1042" s="19" t="s">
        <v>3237</v>
      </c>
      <c r="BD1042" s="20" t="s">
        <v>100</v>
      </c>
      <c r="BF1042" s="5"/>
      <c r="BG1042" s="27">
        <v>58025103</v>
      </c>
      <c r="BH1042" s="27">
        <v>23294454</v>
      </c>
      <c r="BI1042" s="27"/>
      <c r="BJ1042" t="s">
        <v>566</v>
      </c>
      <c r="BK1042" s="11" t="str">
        <f t="shared" si="243"/>
        <v>A-</v>
      </c>
      <c r="BL1042" s="11"/>
    </row>
    <row r="1043" spans="1:64" x14ac:dyDescent="0.25">
      <c r="A1043" s="3" t="s">
        <v>56</v>
      </c>
      <c r="B1043" s="4">
        <v>1044</v>
      </c>
      <c r="C1043" s="3" t="s">
        <v>87</v>
      </c>
      <c r="D1043" s="3" t="s">
        <v>7978</v>
      </c>
      <c r="E1043" s="3" t="s">
        <v>7488</v>
      </c>
      <c r="F1043" s="3"/>
      <c r="G1043" s="3"/>
      <c r="H1043" s="74"/>
      <c r="I1043" s="3" t="s">
        <v>1837</v>
      </c>
      <c r="J1043" s="3" t="s">
        <v>157</v>
      </c>
      <c r="K1043" s="3" t="s">
        <v>123</v>
      </c>
      <c r="L1043" s="3" t="s">
        <v>77</v>
      </c>
      <c r="M1043" s="3" t="s">
        <v>158</v>
      </c>
      <c r="N1043" s="5">
        <v>44747</v>
      </c>
      <c r="P1043" s="3">
        <f t="shared" ca="1" si="240"/>
        <v>-47</v>
      </c>
      <c r="Q1043" s="5"/>
      <c r="R1043" s="3"/>
      <c r="S1043" s="3"/>
      <c r="T1043" s="6" t="s">
        <v>131</v>
      </c>
      <c r="U1043" s="3" t="str">
        <f t="shared" si="231"/>
        <v>Contractuel</v>
      </c>
      <c r="V1043" s="5">
        <v>45474</v>
      </c>
      <c r="W1043" s="5">
        <v>45535</v>
      </c>
      <c r="X1043" s="5"/>
      <c r="Y1043" s="5"/>
      <c r="Z1043" s="5">
        <v>44746</v>
      </c>
      <c r="AA1043" s="3">
        <f t="shared" si="232"/>
        <v>7</v>
      </c>
      <c r="AB1043" s="3">
        <f t="shared" si="233"/>
        <v>2022</v>
      </c>
      <c r="AC1043" s="3">
        <f t="shared" si="234"/>
        <v>2026</v>
      </c>
      <c r="AD1043" s="7">
        <f t="shared" ca="1" si="235"/>
        <v>2.2833333333333332</v>
      </c>
      <c r="AE1043" s="7" t="str">
        <f t="shared" ca="1" si="241"/>
        <v>&lt; 3</v>
      </c>
      <c r="AF1043" s="5">
        <v>35840</v>
      </c>
      <c r="AG1043" s="8">
        <f t="shared" ca="1" si="236"/>
        <v>26.69041095890411</v>
      </c>
      <c r="AH1043" s="7" t="str">
        <f t="shared" ca="1" si="237"/>
        <v>&gt;25&lt; 35</v>
      </c>
      <c r="AI1043" s="9">
        <v>17460368</v>
      </c>
      <c r="AJ1043" s="10" t="s">
        <v>70</v>
      </c>
      <c r="AK1043" s="9">
        <v>13019491</v>
      </c>
      <c r="AL1043" s="5">
        <v>42704</v>
      </c>
      <c r="AM1043" s="3" t="s">
        <v>93</v>
      </c>
      <c r="AN1043" s="3" t="s">
        <v>94</v>
      </c>
      <c r="AQ1043">
        <v>3</v>
      </c>
      <c r="AR1043" s="11">
        <v>3</v>
      </c>
      <c r="AS1043" s="12">
        <f t="shared" si="238"/>
        <v>45842.75</v>
      </c>
      <c r="AT1043" s="11" t="s">
        <v>135</v>
      </c>
      <c r="AU1043" s="9">
        <v>3.3069999999999999</v>
      </c>
      <c r="AV1043" s="14" t="s">
        <v>67</v>
      </c>
      <c r="AW1043" s="15" t="s">
        <v>2868</v>
      </c>
      <c r="AX1043" s="16" t="s">
        <v>3238</v>
      </c>
      <c r="AY1043" s="14" t="s">
        <v>1388</v>
      </c>
      <c r="AZ1043" s="11" t="s">
        <v>71</v>
      </c>
      <c r="BA1043" s="17" t="str">
        <f t="shared" si="239"/>
        <v>08104000744006983091</v>
      </c>
      <c r="BB1043" s="26">
        <f t="shared" si="242"/>
        <v>20</v>
      </c>
      <c r="BC1043" s="19" t="s">
        <v>3239</v>
      </c>
      <c r="BD1043" s="20" t="s">
        <v>100</v>
      </c>
      <c r="BF1043" s="5"/>
      <c r="BG1043" s="27">
        <v>25236064</v>
      </c>
      <c r="BH1043" s="27">
        <v>23023063</v>
      </c>
      <c r="BI1043" s="27"/>
      <c r="BJ1043" t="s">
        <v>566</v>
      </c>
      <c r="BK1043" s="11" t="str">
        <f t="shared" si="243"/>
        <v>A-</v>
      </c>
      <c r="BL1043" s="11" t="s">
        <v>235</v>
      </c>
    </row>
    <row r="1044" spans="1:64" x14ac:dyDescent="0.25">
      <c r="A1044" s="3" t="s">
        <v>74</v>
      </c>
      <c r="B1044" s="4">
        <v>1045</v>
      </c>
      <c r="C1044" s="3" t="s">
        <v>140</v>
      </c>
      <c r="D1044" s="3" t="s">
        <v>7421</v>
      </c>
      <c r="E1044" s="3" t="s">
        <v>8016</v>
      </c>
      <c r="F1044" s="3"/>
      <c r="G1044" s="3"/>
      <c r="H1044" s="74"/>
      <c r="I1044" s="3"/>
      <c r="J1044" s="3" t="s">
        <v>157</v>
      </c>
      <c r="K1044" s="3" t="s">
        <v>123</v>
      </c>
      <c r="L1044" s="3" t="s">
        <v>77</v>
      </c>
      <c r="M1044" s="3" t="s">
        <v>158</v>
      </c>
      <c r="N1044" s="5">
        <v>44747</v>
      </c>
      <c r="P1044" s="3">
        <f t="shared" ca="1" si="240"/>
        <v>-779</v>
      </c>
      <c r="Q1044" s="5">
        <v>44774</v>
      </c>
      <c r="R1044" s="3" t="s">
        <v>133</v>
      </c>
      <c r="S1044" s="3"/>
      <c r="T1044" s="6" t="s">
        <v>131</v>
      </c>
      <c r="U1044" s="3" t="str">
        <f t="shared" si="231"/>
        <v>Contractuel</v>
      </c>
      <c r="V1044" s="5">
        <v>44747</v>
      </c>
      <c r="W1044" s="5">
        <v>44803</v>
      </c>
      <c r="X1044" s="5"/>
      <c r="Y1044" s="5"/>
      <c r="Z1044" s="5">
        <v>44746</v>
      </c>
      <c r="AA1044" s="3">
        <f t="shared" si="232"/>
        <v>7</v>
      </c>
      <c r="AB1044" s="3">
        <f t="shared" si="233"/>
        <v>2022</v>
      </c>
      <c r="AC1044" s="3">
        <f t="shared" si="234"/>
        <v>2026</v>
      </c>
      <c r="AD1044" s="7">
        <f t="shared" ca="1" si="235"/>
        <v>2.2833333333333332</v>
      </c>
      <c r="AE1044" s="7" t="str">
        <f t="shared" ca="1" si="241"/>
        <v>&lt; 3</v>
      </c>
      <c r="AF1044" s="5">
        <v>36671</v>
      </c>
      <c r="AG1044" s="8">
        <f t="shared" ca="1" si="236"/>
        <v>24.413698630136988</v>
      </c>
      <c r="AH1044" s="7" t="str">
        <f t="shared" ca="1" si="237"/>
        <v>&lt; 25</v>
      </c>
      <c r="AI1044" s="9">
        <v>17400316</v>
      </c>
      <c r="AJ1044" s="10" t="s">
        <v>159</v>
      </c>
      <c r="AK1044" s="9">
        <v>11829986</v>
      </c>
      <c r="AL1044" s="5">
        <v>42990</v>
      </c>
      <c r="AM1044" s="3" t="s">
        <v>93</v>
      </c>
      <c r="AN1044" s="3" t="s">
        <v>65</v>
      </c>
      <c r="AQ1044" s="11">
        <v>3</v>
      </c>
      <c r="AR1044" s="11">
        <v>1</v>
      </c>
      <c r="AS1044" s="12">
        <f t="shared" si="238"/>
        <v>45112.25</v>
      </c>
      <c r="AT1044" s="11" t="s">
        <v>135</v>
      </c>
      <c r="AU1044" s="9">
        <v>3.3069999999999999</v>
      </c>
      <c r="AV1044" s="14" t="s">
        <v>195</v>
      </c>
      <c r="AW1044" s="15" t="s">
        <v>1278</v>
      </c>
      <c r="AX1044" s="16" t="s">
        <v>3240</v>
      </c>
      <c r="AY1044" s="14" t="s">
        <v>102</v>
      </c>
      <c r="AZ1044" s="11" t="s">
        <v>171</v>
      </c>
      <c r="BA1044" s="17" t="str">
        <f t="shared" si="239"/>
        <v>17503000000264958706</v>
      </c>
      <c r="BB1044" s="26">
        <f t="shared" si="242"/>
        <v>20</v>
      </c>
      <c r="BC1044" s="19" t="s">
        <v>3241</v>
      </c>
      <c r="BD1044" s="20" t="s">
        <v>233</v>
      </c>
      <c r="BF1044" s="5"/>
      <c r="BG1044" s="27">
        <v>46699803</v>
      </c>
      <c r="BH1044" s="27">
        <v>23336024</v>
      </c>
      <c r="BI1044" s="27"/>
      <c r="BJ1044" t="s">
        <v>477</v>
      </c>
      <c r="BK1044" s="11" t="str">
        <f t="shared" si="243"/>
        <v>A-</v>
      </c>
      <c r="BL1044" s="11"/>
    </row>
    <row r="1045" spans="1:64" x14ac:dyDescent="0.25">
      <c r="A1045" s="3" t="s">
        <v>74</v>
      </c>
      <c r="B1045" s="4">
        <v>1046</v>
      </c>
      <c r="C1045" s="3" t="s">
        <v>87</v>
      </c>
      <c r="D1045" s="3" t="s">
        <v>7392</v>
      </c>
      <c r="E1045" s="3" t="s">
        <v>7938</v>
      </c>
      <c r="F1045" s="3"/>
      <c r="G1045" s="3"/>
      <c r="H1045" s="74"/>
      <c r="I1045" s="3" t="s">
        <v>487</v>
      </c>
      <c r="J1045" s="3" t="s">
        <v>228</v>
      </c>
      <c r="K1045" s="3" t="s">
        <v>76</v>
      </c>
      <c r="L1045" s="3" t="s">
        <v>77</v>
      </c>
      <c r="M1045" s="3" t="s">
        <v>158</v>
      </c>
      <c r="N1045" s="5">
        <v>44748</v>
      </c>
      <c r="P1045" s="3">
        <f t="shared" ca="1" si="240"/>
        <v>-47</v>
      </c>
      <c r="Q1045" s="5">
        <v>45536</v>
      </c>
      <c r="R1045" s="3" t="s">
        <v>1466</v>
      </c>
      <c r="S1045" s="3"/>
      <c r="T1045" s="6" t="s">
        <v>131</v>
      </c>
      <c r="U1045" s="3" t="str">
        <f t="shared" si="231"/>
        <v>Contractuel</v>
      </c>
      <c r="V1045" s="5">
        <v>45444</v>
      </c>
      <c r="W1045" s="5">
        <v>45535</v>
      </c>
      <c r="X1045" s="5"/>
      <c r="Y1045" s="5"/>
      <c r="Z1045" s="5">
        <v>44748</v>
      </c>
      <c r="AA1045" s="3">
        <f t="shared" si="232"/>
        <v>7</v>
      </c>
      <c r="AB1045" s="3">
        <f t="shared" si="233"/>
        <v>2022</v>
      </c>
      <c r="AC1045" s="3">
        <f t="shared" si="234"/>
        <v>2026</v>
      </c>
      <c r="AD1045" s="7">
        <f t="shared" ca="1" si="235"/>
        <v>2.2805555555555554</v>
      </c>
      <c r="AE1045" s="7" t="str">
        <f t="shared" ca="1" si="241"/>
        <v>&lt; 3</v>
      </c>
      <c r="AF1045" s="5">
        <v>36224</v>
      </c>
      <c r="AG1045" s="8">
        <f t="shared" ca="1" si="236"/>
        <v>25.638356164383563</v>
      </c>
      <c r="AH1045" s="7" t="str">
        <f t="shared" ca="1" si="237"/>
        <v>&gt;25&lt; 35</v>
      </c>
      <c r="AI1045" s="9">
        <v>17659415</v>
      </c>
      <c r="AJ1045" s="10" t="s">
        <v>70</v>
      </c>
      <c r="AK1045" s="9">
        <v>14272551</v>
      </c>
      <c r="AL1045" s="5">
        <v>43888</v>
      </c>
      <c r="AM1045" s="3" t="s">
        <v>93</v>
      </c>
      <c r="AN1045" s="3" t="s">
        <v>94</v>
      </c>
      <c r="AQ1045">
        <v>3</v>
      </c>
      <c r="AR1045" s="11">
        <v>3</v>
      </c>
      <c r="AS1045" s="12">
        <f t="shared" si="238"/>
        <v>45843.75</v>
      </c>
      <c r="AT1045" s="11" t="s">
        <v>135</v>
      </c>
      <c r="AU1045" s="9">
        <v>3.3069999999999999</v>
      </c>
      <c r="AV1045" s="14" t="s">
        <v>195</v>
      </c>
      <c r="AW1045" s="15" t="s">
        <v>169</v>
      </c>
      <c r="AX1045" s="16" t="s">
        <v>3242</v>
      </c>
      <c r="AY1045" s="14" t="s">
        <v>79</v>
      </c>
      <c r="AZ1045" s="11" t="s">
        <v>171</v>
      </c>
      <c r="BA1045" s="17" t="str">
        <f t="shared" si="239"/>
        <v>17001000000316058004</v>
      </c>
      <c r="BB1045" s="26">
        <f t="shared" si="242"/>
        <v>20</v>
      </c>
      <c r="BC1045" s="19" t="s">
        <v>3243</v>
      </c>
      <c r="BD1045" s="20" t="s">
        <v>277</v>
      </c>
      <c r="BF1045" s="5"/>
      <c r="BG1045" s="27">
        <v>51458707</v>
      </c>
      <c r="BH1045" s="27">
        <v>95390239</v>
      </c>
      <c r="BI1045" s="27"/>
      <c r="BJ1045" t="s">
        <v>3186</v>
      </c>
      <c r="BK1045" s="11" t="str">
        <f t="shared" si="243"/>
        <v>B-</v>
      </c>
      <c r="BL1045" s="11" t="s">
        <v>235</v>
      </c>
    </row>
    <row r="1046" spans="1:64" x14ac:dyDescent="0.25">
      <c r="A1046" s="3" t="s">
        <v>74</v>
      </c>
      <c r="B1046" s="4">
        <v>1047</v>
      </c>
      <c r="C1046" s="3" t="s">
        <v>87</v>
      </c>
      <c r="D1046" s="3" t="s">
        <v>8017</v>
      </c>
      <c r="E1046" s="3" t="s">
        <v>7275</v>
      </c>
      <c r="F1046" s="3"/>
      <c r="G1046" s="3"/>
      <c r="H1046" s="74"/>
      <c r="I1046" s="3" t="s">
        <v>431</v>
      </c>
      <c r="J1046" s="3"/>
      <c r="K1046" s="3" t="s">
        <v>123</v>
      </c>
      <c r="L1046" s="3" t="s">
        <v>77</v>
      </c>
      <c r="M1046" s="3" t="s">
        <v>852</v>
      </c>
      <c r="N1046" s="5">
        <v>44748</v>
      </c>
      <c r="O1046" s="88"/>
      <c r="P1046" s="3">
        <f t="shared" ca="1" si="240"/>
        <v>-291</v>
      </c>
      <c r="Q1046" s="5">
        <v>45292</v>
      </c>
      <c r="R1046" s="89" t="s">
        <v>3244</v>
      </c>
      <c r="S1046" s="3"/>
      <c r="T1046" s="6" t="s">
        <v>131</v>
      </c>
      <c r="U1046" s="3" t="str">
        <f t="shared" si="231"/>
        <v>Contractuel</v>
      </c>
      <c r="V1046" s="5">
        <v>45231</v>
      </c>
      <c r="W1046" s="5">
        <v>45291</v>
      </c>
      <c r="X1046" s="5"/>
      <c r="Y1046" s="5"/>
      <c r="Z1046" s="5">
        <v>44748</v>
      </c>
      <c r="AA1046" s="3">
        <f t="shared" si="232"/>
        <v>7</v>
      </c>
      <c r="AB1046" s="3">
        <f t="shared" si="233"/>
        <v>2022</v>
      </c>
      <c r="AC1046" s="3">
        <f t="shared" si="234"/>
        <v>2026</v>
      </c>
      <c r="AD1046" s="7">
        <f t="shared" ca="1" si="235"/>
        <v>2.2805555555555554</v>
      </c>
      <c r="AE1046" s="7" t="str">
        <f t="shared" ca="1" si="241"/>
        <v>&lt; 3</v>
      </c>
      <c r="AF1046" s="5">
        <v>36845</v>
      </c>
      <c r="AG1046" s="8">
        <f t="shared" ca="1" si="236"/>
        <v>23.936986301369863</v>
      </c>
      <c r="AH1046" s="7" t="str">
        <f t="shared" ca="1" si="237"/>
        <v>&lt; 25</v>
      </c>
      <c r="AI1046" s="9"/>
      <c r="AJ1046" s="10"/>
      <c r="AK1046" s="9">
        <v>11668688</v>
      </c>
      <c r="AL1046" s="5">
        <v>43460</v>
      </c>
      <c r="AM1046" s="3" t="s">
        <v>93</v>
      </c>
      <c r="AN1046" s="3" t="s">
        <v>94</v>
      </c>
      <c r="AQ1046" s="11">
        <v>3</v>
      </c>
      <c r="AR1046" s="11">
        <v>2</v>
      </c>
      <c r="AS1046" s="12">
        <f t="shared" si="238"/>
        <v>45478.5</v>
      </c>
      <c r="AT1046" s="11" t="s">
        <v>135</v>
      </c>
      <c r="AU1046" s="9">
        <v>3.3069999999999999</v>
      </c>
      <c r="AV1046" s="14" t="s">
        <v>161</v>
      </c>
      <c r="AW1046" s="15" t="s">
        <v>223</v>
      </c>
      <c r="AX1046" s="16" t="s">
        <v>3245</v>
      </c>
      <c r="AY1046" s="14" t="s">
        <v>2445</v>
      </c>
      <c r="AZ1046" s="11" t="s">
        <v>164</v>
      </c>
      <c r="BA1046" s="17" t="str">
        <f t="shared" si="239"/>
        <v>25166000000102259151</v>
      </c>
      <c r="BB1046" s="26">
        <f t="shared" si="242"/>
        <v>20</v>
      </c>
      <c r="BC1046" s="19" t="s">
        <v>3246</v>
      </c>
      <c r="BD1046" s="20" t="s">
        <v>100</v>
      </c>
      <c r="BF1046" s="5"/>
      <c r="BG1046" s="27">
        <v>22630835</v>
      </c>
      <c r="BH1046" s="27">
        <v>97419949</v>
      </c>
      <c r="BI1046" s="27"/>
      <c r="BJ1046" t="s">
        <v>608</v>
      </c>
      <c r="BK1046" s="11" t="str">
        <f t="shared" si="243"/>
        <v>-</v>
      </c>
      <c r="BL1046" s="11" t="s">
        <v>473</v>
      </c>
    </row>
    <row r="1047" spans="1:64" x14ac:dyDescent="0.25">
      <c r="A1047" s="3" t="s">
        <v>74</v>
      </c>
      <c r="B1047" s="4">
        <v>1048</v>
      </c>
      <c r="C1047" s="3" t="s">
        <v>140</v>
      </c>
      <c r="D1047" s="3" t="s">
        <v>7551</v>
      </c>
      <c r="E1047" s="3" t="s">
        <v>7311</v>
      </c>
      <c r="F1047" s="3"/>
      <c r="G1047" s="3"/>
      <c r="H1047" s="74"/>
      <c r="I1047" s="3" t="s">
        <v>156</v>
      </c>
      <c r="J1047" s="3" t="s">
        <v>157</v>
      </c>
      <c r="K1047" s="3" t="s">
        <v>123</v>
      </c>
      <c r="L1047" s="3" t="s">
        <v>77</v>
      </c>
      <c r="M1047" s="3" t="s">
        <v>158</v>
      </c>
      <c r="N1047" s="5">
        <v>44747</v>
      </c>
      <c r="P1047" s="3">
        <f t="shared" ca="1" si="240"/>
        <v>-170</v>
      </c>
      <c r="Q1047" s="5">
        <v>45418</v>
      </c>
      <c r="R1047" s="3" t="s">
        <v>1601</v>
      </c>
      <c r="S1047" s="3"/>
      <c r="T1047" s="6" t="s">
        <v>131</v>
      </c>
      <c r="U1047" s="3" t="str">
        <f t="shared" si="231"/>
        <v>Contractuel</v>
      </c>
      <c r="V1047" s="5">
        <v>45383</v>
      </c>
      <c r="W1047" s="5">
        <v>45412</v>
      </c>
      <c r="X1047" s="5"/>
      <c r="Y1047" s="5"/>
      <c r="Z1047" s="5">
        <v>44747</v>
      </c>
      <c r="AA1047" s="3">
        <f t="shared" si="232"/>
        <v>7</v>
      </c>
      <c r="AB1047" s="3">
        <f t="shared" si="233"/>
        <v>2022</v>
      </c>
      <c r="AC1047" s="3">
        <f t="shared" si="234"/>
        <v>2026</v>
      </c>
      <c r="AD1047" s="7">
        <f t="shared" ca="1" si="235"/>
        <v>2.2833333333333332</v>
      </c>
      <c r="AE1047" s="7" t="str">
        <f t="shared" ca="1" si="241"/>
        <v>&lt; 3</v>
      </c>
      <c r="AF1047" s="5">
        <v>35696</v>
      </c>
      <c r="AG1047" s="8">
        <f t="shared" ca="1" si="236"/>
        <v>27.084931506849315</v>
      </c>
      <c r="AH1047" s="7" t="str">
        <f t="shared" ca="1" si="237"/>
        <v>&gt;25&lt; 35</v>
      </c>
      <c r="AI1047" s="9">
        <v>17161292</v>
      </c>
      <c r="AJ1047" s="10" t="s">
        <v>67</v>
      </c>
      <c r="AK1047" s="9">
        <v>11398755</v>
      </c>
      <c r="AL1047" s="5">
        <v>42021</v>
      </c>
      <c r="AM1047" s="3" t="s">
        <v>93</v>
      </c>
      <c r="AN1047" s="3" t="s">
        <v>65</v>
      </c>
      <c r="AO1047">
        <v>2</v>
      </c>
      <c r="AQ1047" s="11">
        <v>3</v>
      </c>
      <c r="AR1047" s="11">
        <v>2</v>
      </c>
      <c r="AS1047" s="12">
        <f t="shared" si="238"/>
        <v>45477.5</v>
      </c>
      <c r="AT1047" s="11" t="s">
        <v>135</v>
      </c>
      <c r="AU1047" s="9">
        <v>3.3069999999999999</v>
      </c>
      <c r="AV1047" s="14" t="s">
        <v>126</v>
      </c>
      <c r="AW1047" s="15" t="s">
        <v>1593</v>
      </c>
      <c r="AX1047" s="16" t="s">
        <v>3247</v>
      </c>
      <c r="AY1047" s="14" t="s">
        <v>1919</v>
      </c>
      <c r="AZ1047" s="11" t="s">
        <v>145</v>
      </c>
      <c r="BA1047" s="17" t="str">
        <f t="shared" si="239"/>
        <v>07505006612166724152</v>
      </c>
      <c r="BB1047" s="26">
        <f t="shared" si="242"/>
        <v>20</v>
      </c>
      <c r="BC1047" s="19" t="s">
        <v>3248</v>
      </c>
      <c r="BD1047" s="20" t="s">
        <v>388</v>
      </c>
      <c r="BF1047" s="5"/>
      <c r="BG1047" s="27">
        <v>20562204</v>
      </c>
      <c r="BH1047" s="27"/>
      <c r="BI1047" s="27"/>
      <c r="BJ1047" t="s">
        <v>1163</v>
      </c>
      <c r="BK1047" s="11" t="str">
        <f t="shared" si="243"/>
        <v>A-</v>
      </c>
      <c r="BL1047" s="11" t="s">
        <v>473</v>
      </c>
    </row>
    <row r="1048" spans="1:64" x14ac:dyDescent="0.25">
      <c r="A1048" s="3" t="s">
        <v>74</v>
      </c>
      <c r="B1048" s="4">
        <v>1049</v>
      </c>
      <c r="C1048" s="3" t="s">
        <v>87</v>
      </c>
      <c r="D1048" s="3" t="s">
        <v>7423</v>
      </c>
      <c r="E1048" s="3" t="s">
        <v>8018</v>
      </c>
      <c r="F1048" s="3"/>
      <c r="G1048" s="3"/>
      <c r="H1048" s="74"/>
      <c r="I1048" s="3" t="s">
        <v>1089</v>
      </c>
      <c r="J1048" s="3" t="s">
        <v>157</v>
      </c>
      <c r="K1048" s="3" t="s">
        <v>123</v>
      </c>
      <c r="L1048" s="3" t="s">
        <v>77</v>
      </c>
      <c r="M1048" s="3" t="s">
        <v>158</v>
      </c>
      <c r="N1048" s="5">
        <v>44748</v>
      </c>
      <c r="P1048" s="3">
        <f t="shared" ca="1" si="240"/>
        <v>-536</v>
      </c>
      <c r="Q1048" s="5">
        <v>45051</v>
      </c>
      <c r="R1048" s="3" t="s">
        <v>124</v>
      </c>
      <c r="S1048" s="3"/>
      <c r="T1048" s="6" t="s">
        <v>131</v>
      </c>
      <c r="U1048" s="3" t="str">
        <f t="shared" si="231"/>
        <v>Contractuel</v>
      </c>
      <c r="V1048" s="5">
        <v>44986</v>
      </c>
      <c r="W1048" s="5">
        <v>45046</v>
      </c>
      <c r="X1048" s="5"/>
      <c r="Y1048" s="5"/>
      <c r="Z1048" s="5">
        <v>44748</v>
      </c>
      <c r="AA1048" s="3">
        <f t="shared" si="232"/>
        <v>7</v>
      </c>
      <c r="AB1048" s="3">
        <f t="shared" si="233"/>
        <v>2022</v>
      </c>
      <c r="AC1048" s="3">
        <f t="shared" si="234"/>
        <v>2026</v>
      </c>
      <c r="AD1048" s="7">
        <f t="shared" ca="1" si="235"/>
        <v>2.2805555555555554</v>
      </c>
      <c r="AE1048" s="7" t="str">
        <f t="shared" ca="1" si="241"/>
        <v>&lt; 3</v>
      </c>
      <c r="AF1048" s="5">
        <v>37966</v>
      </c>
      <c r="AG1048" s="8">
        <f t="shared" ca="1" si="236"/>
        <v>20.865753424657534</v>
      </c>
      <c r="AH1048" s="7" t="str">
        <f t="shared" ca="1" si="237"/>
        <v>&lt; 25</v>
      </c>
      <c r="AI1048" s="9"/>
      <c r="AJ1048" s="10"/>
      <c r="AK1048" s="9">
        <v>14528549</v>
      </c>
      <c r="AL1048" s="5">
        <v>44601</v>
      </c>
      <c r="AM1048" s="3" t="s">
        <v>93</v>
      </c>
      <c r="AN1048" s="3" t="s">
        <v>94</v>
      </c>
      <c r="AQ1048" s="11">
        <v>3</v>
      </c>
      <c r="AR1048" s="11">
        <v>1</v>
      </c>
      <c r="AS1048" s="12">
        <f t="shared" si="238"/>
        <v>45113.25</v>
      </c>
      <c r="AT1048" s="11" t="s">
        <v>135</v>
      </c>
      <c r="AU1048" s="9">
        <v>3.3069999999999999</v>
      </c>
      <c r="AV1048" s="14" t="s">
        <v>195</v>
      </c>
      <c r="AW1048" s="15" t="s">
        <v>169</v>
      </c>
      <c r="AX1048" s="16" t="s">
        <v>3249</v>
      </c>
      <c r="AY1048" s="14" t="s">
        <v>79</v>
      </c>
      <c r="AZ1048" s="11" t="s">
        <v>171</v>
      </c>
      <c r="BA1048" s="17" t="str">
        <f t="shared" si="239"/>
        <v>17001000000315990104</v>
      </c>
      <c r="BB1048" s="26">
        <f t="shared" si="242"/>
        <v>20</v>
      </c>
      <c r="BC1048" s="19" t="s">
        <v>2309</v>
      </c>
      <c r="BD1048" s="20" t="s">
        <v>388</v>
      </c>
      <c r="BF1048" s="5"/>
      <c r="BG1048" s="27">
        <v>27830932</v>
      </c>
      <c r="BH1048" s="27">
        <v>28185882</v>
      </c>
      <c r="BI1048" s="27"/>
      <c r="BJ1048" t="s">
        <v>1163</v>
      </c>
      <c r="BK1048" s="11" t="str">
        <f t="shared" si="243"/>
        <v>A-</v>
      </c>
      <c r="BL1048" s="11"/>
    </row>
    <row r="1049" spans="1:64" x14ac:dyDescent="0.25">
      <c r="A1049" s="3" t="s">
        <v>56</v>
      </c>
      <c r="B1049" s="4">
        <v>1050</v>
      </c>
      <c r="C1049" s="3" t="s">
        <v>140</v>
      </c>
      <c r="D1049" s="3" t="s">
        <v>7291</v>
      </c>
      <c r="E1049" s="3" t="s">
        <v>7306</v>
      </c>
      <c r="F1049" s="3"/>
      <c r="G1049" s="3"/>
      <c r="H1049" s="74"/>
      <c r="I1049" s="3" t="s">
        <v>467</v>
      </c>
      <c r="J1049" s="3" t="s">
        <v>157</v>
      </c>
      <c r="K1049" s="3" t="s">
        <v>123</v>
      </c>
      <c r="L1049" s="3" t="s">
        <v>77</v>
      </c>
      <c r="M1049" s="3" t="s">
        <v>158</v>
      </c>
      <c r="N1049" s="5">
        <v>44748</v>
      </c>
      <c r="P1049" s="3">
        <f t="shared" ca="1" si="240"/>
        <v>-47</v>
      </c>
      <c r="Q1049" s="5"/>
      <c r="R1049" s="3"/>
      <c r="S1049" s="3"/>
      <c r="T1049" s="6" t="s">
        <v>131</v>
      </c>
      <c r="U1049" s="3" t="str">
        <f t="shared" si="231"/>
        <v>Contractuel</v>
      </c>
      <c r="V1049" s="5">
        <v>45474</v>
      </c>
      <c r="W1049" s="5">
        <v>45535</v>
      </c>
      <c r="X1049" s="5"/>
      <c r="Y1049" s="5"/>
      <c r="Z1049" s="5">
        <v>44748</v>
      </c>
      <c r="AA1049" s="3">
        <f t="shared" si="232"/>
        <v>7</v>
      </c>
      <c r="AB1049" s="3">
        <f t="shared" si="233"/>
        <v>2022</v>
      </c>
      <c r="AC1049" s="3">
        <f t="shared" si="234"/>
        <v>2026</v>
      </c>
      <c r="AD1049" s="7">
        <f t="shared" ca="1" si="235"/>
        <v>2.2805555555555554</v>
      </c>
      <c r="AE1049" s="7" t="str">
        <f t="shared" ca="1" si="241"/>
        <v>&lt; 3</v>
      </c>
      <c r="AF1049" s="5">
        <v>33827</v>
      </c>
      <c r="AG1049" s="8">
        <f t="shared" ca="1" si="236"/>
        <v>32.205479452054796</v>
      </c>
      <c r="AH1049" s="7" t="str">
        <f t="shared" ca="1" si="237"/>
        <v>&gt;25&lt; 35</v>
      </c>
      <c r="AI1049" s="9">
        <v>17210243</v>
      </c>
      <c r="AJ1049" s="10" t="s">
        <v>70</v>
      </c>
      <c r="AK1049" s="9" t="s">
        <v>3250</v>
      </c>
      <c r="AL1049" s="5">
        <v>40698</v>
      </c>
      <c r="AM1049" s="3" t="s">
        <v>93</v>
      </c>
      <c r="AN1049" s="3" t="s">
        <v>94</v>
      </c>
      <c r="AO1049">
        <v>1</v>
      </c>
      <c r="AQ1049">
        <v>3</v>
      </c>
      <c r="AR1049" s="11">
        <v>3</v>
      </c>
      <c r="AS1049" s="12">
        <f t="shared" si="238"/>
        <v>45843.75</v>
      </c>
      <c r="AT1049" s="11" t="s">
        <v>135</v>
      </c>
      <c r="AU1049" s="9">
        <v>3.3069999999999999</v>
      </c>
      <c r="AV1049" s="14" t="s">
        <v>67</v>
      </c>
      <c r="AW1049" s="15" t="s">
        <v>68</v>
      </c>
      <c r="AX1049" s="16" t="s">
        <v>3251</v>
      </c>
      <c r="AY1049" s="14" t="s">
        <v>870</v>
      </c>
      <c r="AZ1049" s="11" t="s">
        <v>71</v>
      </c>
      <c r="BA1049" s="17" t="str">
        <f t="shared" si="239"/>
        <v>08019011024004360224</v>
      </c>
      <c r="BB1049" s="26">
        <f t="shared" si="242"/>
        <v>20</v>
      </c>
      <c r="BC1049" s="19" t="s">
        <v>3252</v>
      </c>
      <c r="BD1049" s="20" t="s">
        <v>233</v>
      </c>
      <c r="BF1049" s="5"/>
      <c r="BG1049" s="27">
        <v>22052370</v>
      </c>
      <c r="BH1049" s="27">
        <v>24886546</v>
      </c>
      <c r="BI1049" s="27"/>
      <c r="BJ1049" t="s">
        <v>233</v>
      </c>
      <c r="BK1049" s="11" t="str">
        <f t="shared" si="243"/>
        <v>A-</v>
      </c>
      <c r="BL1049" s="11" t="s">
        <v>245</v>
      </c>
    </row>
    <row r="1050" spans="1:64" x14ac:dyDescent="0.25">
      <c r="A1050" s="3" t="s">
        <v>74</v>
      </c>
      <c r="B1050" s="4">
        <v>1051</v>
      </c>
      <c r="C1050" s="3" t="s">
        <v>57</v>
      </c>
      <c r="D1050" s="3" t="s">
        <v>7900</v>
      </c>
      <c r="E1050" s="3" t="s">
        <v>8019</v>
      </c>
      <c r="F1050" s="3"/>
      <c r="G1050" s="3"/>
      <c r="H1050" s="74"/>
      <c r="I1050" s="3"/>
      <c r="J1050" s="3" t="s">
        <v>228</v>
      </c>
      <c r="K1050" s="3" t="s">
        <v>123</v>
      </c>
      <c r="L1050" s="3" t="s">
        <v>77</v>
      </c>
      <c r="M1050" s="3" t="s">
        <v>132</v>
      </c>
      <c r="N1050" s="5">
        <v>44749</v>
      </c>
      <c r="P1050" s="3">
        <f t="shared" ca="1" si="240"/>
        <v>-656</v>
      </c>
      <c r="Q1050" s="5">
        <v>44868</v>
      </c>
      <c r="R1050" s="3" t="s">
        <v>1235</v>
      </c>
      <c r="S1050" s="3"/>
      <c r="T1050" s="6" t="s">
        <v>131</v>
      </c>
      <c r="U1050" s="3" t="str">
        <f t="shared" si="231"/>
        <v>Contractuel</v>
      </c>
      <c r="V1050" s="5">
        <v>44835</v>
      </c>
      <c r="W1050" s="5">
        <v>44926</v>
      </c>
      <c r="X1050" s="5"/>
      <c r="Y1050" s="5"/>
      <c r="Z1050" s="5">
        <v>44749</v>
      </c>
      <c r="AA1050" s="3">
        <f t="shared" si="232"/>
        <v>7</v>
      </c>
      <c r="AB1050" s="3">
        <f t="shared" si="233"/>
        <v>2022</v>
      </c>
      <c r="AC1050" s="3">
        <f t="shared" si="234"/>
        <v>2026</v>
      </c>
      <c r="AD1050" s="7">
        <f t="shared" ca="1" si="235"/>
        <v>2.2777777777777777</v>
      </c>
      <c r="AE1050" s="7" t="str">
        <f t="shared" ca="1" si="241"/>
        <v>&lt; 3</v>
      </c>
      <c r="AF1050" s="5">
        <v>31042</v>
      </c>
      <c r="AG1050" s="8">
        <f t="shared" ca="1" si="236"/>
        <v>39.835616438356162</v>
      </c>
      <c r="AH1050" s="7" t="str">
        <f t="shared" ca="1" si="237"/>
        <v>&gt;35&lt; 45</v>
      </c>
      <c r="AI1050" s="9">
        <v>16795552</v>
      </c>
      <c r="AJ1050" s="10" t="s">
        <v>141</v>
      </c>
      <c r="AK1050" s="9" t="s">
        <v>3253</v>
      </c>
      <c r="AL1050" s="5">
        <v>39619</v>
      </c>
      <c r="AM1050" s="3" t="s">
        <v>64</v>
      </c>
      <c r="AN1050" s="3" t="s">
        <v>65</v>
      </c>
      <c r="AO1050">
        <v>1</v>
      </c>
      <c r="AQ1050" s="11">
        <v>3</v>
      </c>
      <c r="AR1050" s="11">
        <v>1</v>
      </c>
      <c r="AS1050" s="12">
        <f t="shared" si="238"/>
        <v>45114.25</v>
      </c>
      <c r="AT1050" s="11" t="s">
        <v>135</v>
      </c>
      <c r="AU1050" s="9">
        <v>3.3069999999999999</v>
      </c>
      <c r="AV1050" s="14" t="s">
        <v>195</v>
      </c>
      <c r="AW1050" s="15" t="s">
        <v>169</v>
      </c>
      <c r="AX1050" s="16" t="s">
        <v>3254</v>
      </c>
      <c r="AY1050" s="14" t="s">
        <v>729</v>
      </c>
      <c r="AZ1050" s="11" t="s">
        <v>171</v>
      </c>
      <c r="BA1050" s="17" t="str">
        <f t="shared" si="239"/>
        <v>17001000000316091081</v>
      </c>
      <c r="BB1050" s="26">
        <f t="shared" si="242"/>
        <v>20</v>
      </c>
      <c r="BC1050" s="19" t="s">
        <v>3255</v>
      </c>
      <c r="BD1050" s="20" t="s">
        <v>277</v>
      </c>
      <c r="BF1050" s="5"/>
      <c r="BG1050" s="27">
        <v>22908002</v>
      </c>
      <c r="BH1050" s="27">
        <v>28399031</v>
      </c>
      <c r="BI1050" s="27"/>
      <c r="BJ1050" t="s">
        <v>2883</v>
      </c>
      <c r="BK1050" s="11" t="str">
        <f t="shared" si="243"/>
        <v>B-</v>
      </c>
      <c r="BL1050" s="11"/>
    </row>
    <row r="1051" spans="1:64" x14ac:dyDescent="0.25">
      <c r="A1051" s="3" t="s">
        <v>74</v>
      </c>
      <c r="B1051" s="4">
        <v>1052</v>
      </c>
      <c r="C1051" s="3" t="s">
        <v>140</v>
      </c>
      <c r="D1051" s="3" t="s">
        <v>7344</v>
      </c>
      <c r="E1051" s="3" t="s">
        <v>7345</v>
      </c>
      <c r="F1051" s="3"/>
      <c r="G1051" s="3"/>
      <c r="H1051" s="74"/>
      <c r="I1051" s="3"/>
      <c r="J1051" s="3" t="s">
        <v>157</v>
      </c>
      <c r="K1051" s="3" t="s">
        <v>123</v>
      </c>
      <c r="L1051" s="3" t="s">
        <v>77</v>
      </c>
      <c r="M1051" s="3" t="s">
        <v>158</v>
      </c>
      <c r="N1051" s="5">
        <v>44754</v>
      </c>
      <c r="O1051" t="str">
        <f ca="1">IF(AD1051&gt;=4,IF(T1051="CDD","OK",""),"")</f>
        <v/>
      </c>
      <c r="P1051" s="3">
        <f t="shared" ca="1" si="240"/>
        <v>-748</v>
      </c>
      <c r="Q1051" s="5">
        <v>44805</v>
      </c>
      <c r="R1051" s="3" t="s">
        <v>133</v>
      </c>
      <c r="S1051" s="3"/>
      <c r="T1051" s="6" t="s">
        <v>131</v>
      </c>
      <c r="U1051" s="3" t="str">
        <f t="shared" si="231"/>
        <v>Contractuel</v>
      </c>
      <c r="V1051" s="5">
        <v>44805</v>
      </c>
      <c r="W1051" s="5">
        <v>44834</v>
      </c>
      <c r="X1051" s="5"/>
      <c r="Y1051" s="5"/>
      <c r="Z1051" s="5">
        <v>44754</v>
      </c>
      <c r="AA1051" s="3">
        <f t="shared" si="232"/>
        <v>7</v>
      </c>
      <c r="AB1051" s="3">
        <f t="shared" si="233"/>
        <v>2022</v>
      </c>
      <c r="AC1051" s="3">
        <f t="shared" si="234"/>
        <v>2026</v>
      </c>
      <c r="AD1051" s="7">
        <f t="shared" ca="1" si="235"/>
        <v>2.2638888888888888</v>
      </c>
      <c r="AE1051" s="7" t="str">
        <f t="shared" ca="1" si="241"/>
        <v>&lt; 3</v>
      </c>
      <c r="AF1051" s="5">
        <v>29216</v>
      </c>
      <c r="AG1051" s="8">
        <f t="shared" ca="1" si="236"/>
        <v>44.838356164383562</v>
      </c>
      <c r="AH1051" s="7" t="str">
        <f t="shared" ca="1" si="237"/>
        <v>&gt;35&lt; 45</v>
      </c>
      <c r="AI1051" s="9">
        <v>16258012</v>
      </c>
      <c r="AJ1051" s="10" t="s">
        <v>159</v>
      </c>
      <c r="AK1051" s="9" t="s">
        <v>544</v>
      </c>
      <c r="AL1051" s="5">
        <v>35968</v>
      </c>
      <c r="AM1051" s="3" t="s">
        <v>93</v>
      </c>
      <c r="AN1051" s="3" t="s">
        <v>65</v>
      </c>
      <c r="AO1051">
        <v>2</v>
      </c>
      <c r="AQ1051" s="11">
        <v>3</v>
      </c>
      <c r="AR1051" s="11">
        <v>1</v>
      </c>
      <c r="AS1051" s="12">
        <f t="shared" si="238"/>
        <v>45119.25</v>
      </c>
      <c r="AT1051" s="11" t="s">
        <v>135</v>
      </c>
      <c r="AU1051" s="9">
        <v>3.3069999999999999</v>
      </c>
      <c r="AV1051" s="14" t="s">
        <v>195</v>
      </c>
      <c r="AW1051" s="15" t="s">
        <v>169</v>
      </c>
      <c r="AX1051" s="16" t="s">
        <v>545</v>
      </c>
      <c r="AY1051" s="14" t="s">
        <v>153</v>
      </c>
      <c r="AZ1051" s="11" t="s">
        <v>171</v>
      </c>
      <c r="BA1051" s="17" t="str">
        <f t="shared" si="239"/>
        <v>17001000000207198687</v>
      </c>
      <c r="BB1051" s="26">
        <f t="shared" si="242"/>
        <v>20</v>
      </c>
      <c r="BC1051" s="19" t="s">
        <v>3256</v>
      </c>
      <c r="BD1051" s="20" t="s">
        <v>233</v>
      </c>
      <c r="BF1051" s="5"/>
      <c r="BG1051" s="27">
        <v>29219984</v>
      </c>
      <c r="BH1051" s="27"/>
      <c r="BI1051" s="27"/>
      <c r="BJ1051" t="s">
        <v>320</v>
      </c>
      <c r="BK1051" s="11" t="str">
        <f t="shared" si="243"/>
        <v>A-</v>
      </c>
      <c r="BL1051" s="11"/>
    </row>
    <row r="1052" spans="1:64" x14ac:dyDescent="0.25">
      <c r="A1052" s="3" t="s">
        <v>56</v>
      </c>
      <c r="B1052" s="4">
        <v>1053</v>
      </c>
      <c r="C1052" s="3" t="s">
        <v>57</v>
      </c>
      <c r="D1052" s="3" t="s">
        <v>8020</v>
      </c>
      <c r="E1052" s="3" t="s">
        <v>6516</v>
      </c>
      <c r="F1052" s="3"/>
      <c r="G1052" s="3"/>
      <c r="H1052" s="74"/>
      <c r="I1052" s="3"/>
      <c r="J1052" s="3"/>
      <c r="K1052" s="3" t="s">
        <v>59</v>
      </c>
      <c r="L1052" s="3" t="s">
        <v>77</v>
      </c>
      <c r="M1052" s="3" t="s">
        <v>1447</v>
      </c>
      <c r="N1052" s="5">
        <v>44754</v>
      </c>
      <c r="P1052" s="3" t="str">
        <f t="shared" ca="1" si="240"/>
        <v/>
      </c>
      <c r="Q1052" s="5"/>
      <c r="R1052" s="3"/>
      <c r="S1052" s="3"/>
      <c r="T1052" s="6" t="s">
        <v>61</v>
      </c>
      <c r="U1052" s="3" t="str">
        <f t="shared" si="231"/>
        <v>Titulaire</v>
      </c>
      <c r="V1052" s="5"/>
      <c r="W1052" s="5"/>
      <c r="X1052" s="5"/>
      <c r="Y1052" s="5"/>
      <c r="Z1052" s="5">
        <v>44754</v>
      </c>
      <c r="AA1052" s="3">
        <f t="shared" si="232"/>
        <v>7</v>
      </c>
      <c r="AB1052" s="3">
        <f t="shared" si="233"/>
        <v>2022</v>
      </c>
      <c r="AC1052" s="3">
        <f t="shared" si="234"/>
        <v>2026</v>
      </c>
      <c r="AD1052" s="7">
        <f t="shared" ca="1" si="235"/>
        <v>2.2638888888888888</v>
      </c>
      <c r="AE1052" s="7" t="str">
        <f t="shared" ca="1" si="241"/>
        <v>&lt; 3</v>
      </c>
      <c r="AF1052" s="5">
        <v>32346</v>
      </c>
      <c r="AG1052" s="8">
        <f t="shared" ca="1" si="236"/>
        <v>36.263013698630139</v>
      </c>
      <c r="AH1052" s="7" t="str">
        <f t="shared" ca="1" si="237"/>
        <v>&gt;35&lt; 45</v>
      </c>
      <c r="AI1052" s="9">
        <v>16813692</v>
      </c>
      <c r="AJ1052" s="10" t="s">
        <v>62</v>
      </c>
      <c r="AK1052" s="9" t="s">
        <v>3257</v>
      </c>
      <c r="AL1052" s="5">
        <v>44491</v>
      </c>
      <c r="AM1052" s="3" t="s">
        <v>64</v>
      </c>
      <c r="AN1052" s="3" t="s">
        <v>94</v>
      </c>
      <c r="AQ1052">
        <v>15</v>
      </c>
      <c r="AR1052" s="11">
        <v>3</v>
      </c>
      <c r="AS1052" s="12">
        <f t="shared" si="238"/>
        <v>45849.75</v>
      </c>
      <c r="AT1052" s="11" t="s">
        <v>66</v>
      </c>
      <c r="AU1052" s="9">
        <v>1800</v>
      </c>
      <c r="AV1052" s="14" t="s">
        <v>67</v>
      </c>
      <c r="AW1052" s="15">
        <v>12502</v>
      </c>
      <c r="AX1052" s="16" t="s">
        <v>3258</v>
      </c>
      <c r="AY1052" s="14">
        <v>10</v>
      </c>
      <c r="AZ1052" s="11" t="s">
        <v>164</v>
      </c>
      <c r="BA1052" s="17" t="str">
        <f t="shared" si="239"/>
        <v>08125028092002198310</v>
      </c>
      <c r="BB1052" s="26">
        <f t="shared" si="242"/>
        <v>20</v>
      </c>
      <c r="BC1052" s="19" t="s">
        <v>3259</v>
      </c>
      <c r="BD1052" s="20" t="s">
        <v>100</v>
      </c>
      <c r="BF1052" s="5"/>
      <c r="BG1052" s="27">
        <v>95044566</v>
      </c>
      <c r="BH1052" s="27">
        <v>28003894</v>
      </c>
      <c r="BI1052" s="27">
        <v>98137102</v>
      </c>
      <c r="BK1052" s="11" t="str">
        <f t="shared" si="243"/>
        <v>CADRE</v>
      </c>
      <c r="BL1052" s="11"/>
    </row>
    <row r="1053" spans="1:64" x14ac:dyDescent="0.25">
      <c r="A1053" s="3" t="s">
        <v>56</v>
      </c>
      <c r="B1053" s="4">
        <v>1054</v>
      </c>
      <c r="C1053" s="3" t="s">
        <v>140</v>
      </c>
      <c r="D1053" s="3" t="s">
        <v>7299</v>
      </c>
      <c r="E1053" s="3" t="s">
        <v>7216</v>
      </c>
      <c r="F1053" s="3"/>
      <c r="G1053" s="3"/>
      <c r="H1053" s="74"/>
      <c r="I1053" s="3" t="s">
        <v>227</v>
      </c>
      <c r="J1053" s="3" t="s">
        <v>228</v>
      </c>
      <c r="K1053" s="3" t="s">
        <v>123</v>
      </c>
      <c r="L1053" s="3" t="s">
        <v>77</v>
      </c>
      <c r="M1053" s="3" t="s">
        <v>158</v>
      </c>
      <c r="N1053" s="5">
        <v>44754</v>
      </c>
      <c r="O1053" t="str">
        <f ca="1">IF(AD1053&gt;=4,IF(T1053="CDD","OK",""),"")</f>
        <v/>
      </c>
      <c r="P1053" s="3">
        <f t="shared" ca="1" si="240"/>
        <v>-47</v>
      </c>
      <c r="Q1053" s="5"/>
      <c r="R1053" s="3"/>
      <c r="S1053" s="3"/>
      <c r="T1053" s="6" t="s">
        <v>131</v>
      </c>
      <c r="U1053" s="3" t="str">
        <f t="shared" si="231"/>
        <v>Contractuel</v>
      </c>
      <c r="V1053" s="5">
        <v>45474</v>
      </c>
      <c r="W1053" s="5">
        <v>45535</v>
      </c>
      <c r="X1053" s="5"/>
      <c r="Y1053" s="5"/>
      <c r="Z1053" s="5">
        <v>44754</v>
      </c>
      <c r="AA1053" s="3">
        <f t="shared" si="232"/>
        <v>7</v>
      </c>
      <c r="AB1053" s="3">
        <f t="shared" si="233"/>
        <v>2022</v>
      </c>
      <c r="AC1053" s="3">
        <f t="shared" si="234"/>
        <v>2026</v>
      </c>
      <c r="AD1053" s="7">
        <f t="shared" ca="1" si="235"/>
        <v>2.2638888888888888</v>
      </c>
      <c r="AE1053" s="7" t="str">
        <f t="shared" ca="1" si="241"/>
        <v>&lt; 3</v>
      </c>
      <c r="AF1053" s="5">
        <v>31860</v>
      </c>
      <c r="AG1053" s="8">
        <f t="shared" ca="1" si="236"/>
        <v>37.594520547945208</v>
      </c>
      <c r="AH1053" s="7" t="str">
        <f t="shared" ca="1" si="237"/>
        <v>&gt;35&lt; 45</v>
      </c>
      <c r="AI1053" s="9">
        <v>16185161</v>
      </c>
      <c r="AJ1053" s="10" t="s">
        <v>102</v>
      </c>
      <c r="AK1053" s="9" t="s">
        <v>414</v>
      </c>
      <c r="AL1053" s="5">
        <v>39883</v>
      </c>
      <c r="AM1053" s="3" t="s">
        <v>93</v>
      </c>
      <c r="AN1053" s="3" t="s">
        <v>65</v>
      </c>
      <c r="AO1053">
        <v>2</v>
      </c>
      <c r="AQ1053">
        <v>3</v>
      </c>
      <c r="AR1053" s="11">
        <v>3</v>
      </c>
      <c r="AS1053" s="12">
        <f t="shared" si="238"/>
        <v>45849.75</v>
      </c>
      <c r="AT1053" s="11" t="s">
        <v>135</v>
      </c>
      <c r="AU1053" s="9">
        <v>3.3069999999999999</v>
      </c>
      <c r="AV1053" s="14" t="s">
        <v>195</v>
      </c>
      <c r="AW1053" s="15" t="s">
        <v>169</v>
      </c>
      <c r="AX1053" s="16" t="s">
        <v>3260</v>
      </c>
      <c r="AY1053" s="14" t="s">
        <v>195</v>
      </c>
      <c r="AZ1053" s="11" t="s">
        <v>171</v>
      </c>
      <c r="BA1053" s="17" t="str">
        <f t="shared" si="239"/>
        <v>17001000000315944417</v>
      </c>
      <c r="BB1053" s="26">
        <f t="shared" si="242"/>
        <v>20</v>
      </c>
      <c r="BC1053" s="19" t="s">
        <v>2091</v>
      </c>
      <c r="BD1053" s="20" t="s">
        <v>416</v>
      </c>
      <c r="BF1053" s="5">
        <v>45163</v>
      </c>
      <c r="BG1053" s="27">
        <v>40109947</v>
      </c>
      <c r="BH1053" s="27">
        <v>97759271</v>
      </c>
      <c r="BI1053" s="27"/>
      <c r="BJ1053" t="s">
        <v>416</v>
      </c>
      <c r="BK1053" s="11" t="str">
        <f t="shared" si="243"/>
        <v>B-</v>
      </c>
      <c r="BL1053" s="11" t="s">
        <v>235</v>
      </c>
    </row>
    <row r="1054" spans="1:64" x14ac:dyDescent="0.25">
      <c r="A1054" s="3" t="s">
        <v>74</v>
      </c>
      <c r="B1054" s="4">
        <v>1055</v>
      </c>
      <c r="C1054" s="3" t="s">
        <v>140</v>
      </c>
      <c r="D1054" s="3" t="s">
        <v>8021</v>
      </c>
      <c r="E1054" s="3" t="s">
        <v>7386</v>
      </c>
      <c r="F1054" s="3"/>
      <c r="G1054" s="3"/>
      <c r="H1054" s="74"/>
      <c r="I1054" s="3" t="s">
        <v>515</v>
      </c>
      <c r="J1054" s="3" t="s">
        <v>228</v>
      </c>
      <c r="K1054" s="3" t="s">
        <v>123</v>
      </c>
      <c r="L1054" s="3" t="s">
        <v>77</v>
      </c>
      <c r="M1054" s="3" t="s">
        <v>158</v>
      </c>
      <c r="N1054" s="5">
        <v>44754</v>
      </c>
      <c r="O1054" t="str">
        <f ca="1">IF(AD1054&gt;=4,IF(T1054="CDD","OK",""),"")</f>
        <v/>
      </c>
      <c r="P1054" s="3">
        <f t="shared" ca="1" si="240"/>
        <v>-597</v>
      </c>
      <c r="Q1054" s="5">
        <v>44987</v>
      </c>
      <c r="R1054" s="3" t="s">
        <v>1328</v>
      </c>
      <c r="S1054" s="3"/>
      <c r="T1054" s="6" t="s">
        <v>131</v>
      </c>
      <c r="U1054" s="3" t="str">
        <f t="shared" si="231"/>
        <v>Contractuel</v>
      </c>
      <c r="V1054" s="5">
        <v>44927</v>
      </c>
      <c r="W1054" s="5">
        <v>44985</v>
      </c>
      <c r="X1054" s="5"/>
      <c r="Y1054" s="5"/>
      <c r="Z1054" s="5">
        <v>44754</v>
      </c>
      <c r="AA1054" s="3">
        <f t="shared" si="232"/>
        <v>7</v>
      </c>
      <c r="AB1054" s="3">
        <f t="shared" si="233"/>
        <v>2022</v>
      </c>
      <c r="AC1054" s="3">
        <f t="shared" si="234"/>
        <v>2026</v>
      </c>
      <c r="AD1054" s="7">
        <f t="shared" ca="1" si="235"/>
        <v>2.2638888888888888</v>
      </c>
      <c r="AE1054" s="7" t="str">
        <f t="shared" ca="1" si="241"/>
        <v>&lt; 3</v>
      </c>
      <c r="AF1054" s="5">
        <v>28476</v>
      </c>
      <c r="AG1054" s="8">
        <f t="shared" ca="1" si="236"/>
        <v>46.865753424657534</v>
      </c>
      <c r="AH1054" s="7" t="str">
        <f t="shared" ca="1" si="237"/>
        <v>&gt;45&lt; 55</v>
      </c>
      <c r="AI1054" s="9">
        <v>12384206</v>
      </c>
      <c r="AJ1054" s="10" t="s">
        <v>102</v>
      </c>
      <c r="AK1054" s="9" t="s">
        <v>3261</v>
      </c>
      <c r="AL1054" s="5">
        <v>35837</v>
      </c>
      <c r="AM1054" s="3" t="s">
        <v>93</v>
      </c>
      <c r="AN1054" s="3" t="s">
        <v>65</v>
      </c>
      <c r="AO1054">
        <v>2</v>
      </c>
      <c r="AQ1054" s="11">
        <v>3</v>
      </c>
      <c r="AR1054" s="11">
        <v>1</v>
      </c>
      <c r="AS1054" s="12">
        <f t="shared" si="238"/>
        <v>45119.25</v>
      </c>
      <c r="AT1054" s="11" t="s">
        <v>135</v>
      </c>
      <c r="AU1054" s="9">
        <v>3.3069999999999999</v>
      </c>
      <c r="AV1054" s="14" t="s">
        <v>195</v>
      </c>
      <c r="AW1054" s="15" t="s">
        <v>169</v>
      </c>
      <c r="AX1054" s="16" t="s">
        <v>3262</v>
      </c>
      <c r="AY1054" s="14" t="s">
        <v>513</v>
      </c>
      <c r="AZ1054" s="11" t="s">
        <v>171</v>
      </c>
      <c r="BA1054" s="17" t="str">
        <f t="shared" si="239"/>
        <v>17001000000315843828</v>
      </c>
      <c r="BB1054" s="26">
        <f t="shared" si="242"/>
        <v>20</v>
      </c>
      <c r="BC1054" s="19" t="s">
        <v>1408</v>
      </c>
      <c r="BD1054" s="20" t="s">
        <v>277</v>
      </c>
      <c r="BF1054" s="5"/>
      <c r="BG1054" s="27">
        <v>54043842</v>
      </c>
      <c r="BH1054" s="27">
        <v>23675918</v>
      </c>
      <c r="BI1054" s="27"/>
      <c r="BJ1054" t="s">
        <v>244</v>
      </c>
      <c r="BK1054" s="11" t="str">
        <f t="shared" si="243"/>
        <v>B-</v>
      </c>
      <c r="BL1054" s="11"/>
    </row>
    <row r="1055" spans="1:64" x14ac:dyDescent="0.25">
      <c r="A1055" s="3" t="s">
        <v>56</v>
      </c>
      <c r="B1055" s="4">
        <v>1056</v>
      </c>
      <c r="C1055" s="3" t="s">
        <v>87</v>
      </c>
      <c r="D1055" s="3" t="s">
        <v>7349</v>
      </c>
      <c r="E1055" s="3" t="s">
        <v>7967</v>
      </c>
      <c r="F1055" s="3"/>
      <c r="G1055" s="3"/>
      <c r="H1055" s="74"/>
      <c r="I1055" s="3" t="s">
        <v>227</v>
      </c>
      <c r="J1055" s="3" t="s">
        <v>228</v>
      </c>
      <c r="K1055" s="3" t="s">
        <v>123</v>
      </c>
      <c r="L1055" s="3" t="s">
        <v>77</v>
      </c>
      <c r="M1055" s="3" t="s">
        <v>158</v>
      </c>
      <c r="N1055" s="5">
        <v>44755</v>
      </c>
      <c r="O1055" t="str">
        <f ca="1">IF(AD1055&gt;=4,IF(T1055="CDD","OK",""),"")</f>
        <v/>
      </c>
      <c r="P1055" s="3">
        <f t="shared" ca="1" si="240"/>
        <v>-47</v>
      </c>
      <c r="Q1055" s="5"/>
      <c r="R1055" s="3"/>
      <c r="S1055" s="3"/>
      <c r="T1055" s="6" t="s">
        <v>131</v>
      </c>
      <c r="U1055" s="3" t="str">
        <f t="shared" si="231"/>
        <v>Contractuel</v>
      </c>
      <c r="V1055" s="5">
        <v>45444</v>
      </c>
      <c r="W1055" s="5">
        <v>45535</v>
      </c>
      <c r="X1055" s="5"/>
      <c r="Y1055" s="5"/>
      <c r="Z1055" s="5">
        <v>44755</v>
      </c>
      <c r="AA1055" s="3">
        <f t="shared" si="232"/>
        <v>7</v>
      </c>
      <c r="AB1055" s="3">
        <f t="shared" si="233"/>
        <v>2022</v>
      </c>
      <c r="AC1055" s="3">
        <f t="shared" si="234"/>
        <v>2026</v>
      </c>
      <c r="AD1055" s="7">
        <f t="shared" ca="1" si="235"/>
        <v>2.2611111111111111</v>
      </c>
      <c r="AE1055" s="7" t="str">
        <f t="shared" ca="1" si="241"/>
        <v>&lt; 3</v>
      </c>
      <c r="AF1055" s="5">
        <v>26581</v>
      </c>
      <c r="AG1055" s="8">
        <f t="shared" ca="1" si="236"/>
        <v>52.057534246575344</v>
      </c>
      <c r="AH1055" s="7" t="str">
        <f t="shared" ca="1" si="237"/>
        <v>&gt;45&lt; 55</v>
      </c>
      <c r="AI1055" s="9">
        <v>12623360</v>
      </c>
      <c r="AJ1055" s="10" t="s">
        <v>141</v>
      </c>
      <c r="AK1055" s="9" t="s">
        <v>3263</v>
      </c>
      <c r="AL1055" s="5">
        <v>44414</v>
      </c>
      <c r="AM1055" s="3" t="s">
        <v>93</v>
      </c>
      <c r="AN1055" s="3" t="s">
        <v>94</v>
      </c>
      <c r="AQ1055">
        <v>3</v>
      </c>
      <c r="AR1055" s="11">
        <v>3</v>
      </c>
      <c r="AS1055" s="12">
        <f t="shared" si="238"/>
        <v>45850.75</v>
      </c>
      <c r="AT1055" s="11" t="s">
        <v>135</v>
      </c>
      <c r="AU1055" s="9">
        <v>3.3069999999999999</v>
      </c>
      <c r="AV1055" s="14" t="s">
        <v>91</v>
      </c>
      <c r="AW1055" s="15" t="s">
        <v>136</v>
      </c>
      <c r="AX1055" s="16" t="s">
        <v>3264</v>
      </c>
      <c r="AY1055" s="14" t="s">
        <v>569</v>
      </c>
      <c r="AZ1055" s="11" t="s">
        <v>191</v>
      </c>
      <c r="BA1055" s="17" t="str">
        <f t="shared" si="239"/>
        <v>05042000110501377516</v>
      </c>
      <c r="BB1055" s="26">
        <f t="shared" si="242"/>
        <v>20</v>
      </c>
      <c r="BC1055" s="19" t="s">
        <v>3265</v>
      </c>
      <c r="BD1055" s="20" t="s">
        <v>277</v>
      </c>
      <c r="BF1055" s="5"/>
      <c r="BG1055" s="27">
        <v>50472743</v>
      </c>
      <c r="BH1055" s="27">
        <v>94707221</v>
      </c>
      <c r="BI1055" s="27"/>
      <c r="BJ1055" t="s">
        <v>277</v>
      </c>
      <c r="BK1055" s="11" t="str">
        <f t="shared" si="243"/>
        <v>B-</v>
      </c>
      <c r="BL1055" s="11" t="s">
        <v>245</v>
      </c>
    </row>
    <row r="1056" spans="1:64" x14ac:dyDescent="0.25">
      <c r="A1056" s="3" t="s">
        <v>56</v>
      </c>
      <c r="B1056" s="4">
        <v>1057</v>
      </c>
      <c r="C1056" s="3" t="s">
        <v>57</v>
      </c>
      <c r="D1056" s="3" t="s">
        <v>7955</v>
      </c>
      <c r="E1056" s="3" t="s">
        <v>7877</v>
      </c>
      <c r="F1056" s="3"/>
      <c r="G1056" s="3"/>
      <c r="H1056" s="74"/>
      <c r="I1056" s="3" t="s">
        <v>227</v>
      </c>
      <c r="J1056" s="3" t="s">
        <v>228</v>
      </c>
      <c r="K1056" s="3" t="s">
        <v>123</v>
      </c>
      <c r="L1056" s="3" t="s">
        <v>77</v>
      </c>
      <c r="M1056" s="3" t="s">
        <v>132</v>
      </c>
      <c r="N1056" s="5">
        <v>44755</v>
      </c>
      <c r="O1056" t="str">
        <f ca="1">IF(AD1056&gt;=4,IF(T1056="CDD","OK",""),"")</f>
        <v/>
      </c>
      <c r="P1056" s="3">
        <f t="shared" ca="1" si="240"/>
        <v>-17</v>
      </c>
      <c r="Q1056" s="5"/>
      <c r="R1056" s="3"/>
      <c r="S1056" s="3"/>
      <c r="T1056" s="6" t="s">
        <v>131</v>
      </c>
      <c r="U1056" s="3" t="str">
        <f t="shared" si="231"/>
        <v>Contractuel</v>
      </c>
      <c r="V1056" s="5">
        <v>45505</v>
      </c>
      <c r="W1056" s="5">
        <f>VLOOKUP(B1056,[1]base!$A:$V,22,0)</f>
        <v>45565</v>
      </c>
      <c r="X1056" s="5"/>
      <c r="Y1056" s="5"/>
      <c r="Z1056" s="5">
        <v>44755</v>
      </c>
      <c r="AA1056" s="3">
        <f t="shared" si="232"/>
        <v>7</v>
      </c>
      <c r="AB1056" s="3">
        <f t="shared" si="233"/>
        <v>2022</v>
      </c>
      <c r="AC1056" s="3">
        <f t="shared" si="234"/>
        <v>2026</v>
      </c>
      <c r="AD1056" s="7">
        <f t="shared" ca="1" si="235"/>
        <v>2.2611111111111111</v>
      </c>
      <c r="AE1056" s="7" t="str">
        <f t="shared" ca="1" si="241"/>
        <v>&lt; 3</v>
      </c>
      <c r="AF1056" s="5">
        <v>32979</v>
      </c>
      <c r="AG1056" s="8">
        <f t="shared" ca="1" si="236"/>
        <v>34.528767123287672</v>
      </c>
      <c r="AH1056" s="7" t="str">
        <f t="shared" ca="1" si="237"/>
        <v>&gt;25&lt; 35</v>
      </c>
      <c r="AI1056" s="9">
        <v>16436630</v>
      </c>
      <c r="AJ1056" s="10" t="s">
        <v>102</v>
      </c>
      <c r="AK1056" s="9" t="s">
        <v>3266</v>
      </c>
      <c r="AL1056" s="5">
        <v>39342</v>
      </c>
      <c r="AM1056" s="3" t="s">
        <v>64</v>
      </c>
      <c r="AN1056" s="3" t="s">
        <v>65</v>
      </c>
      <c r="AQ1056">
        <v>3</v>
      </c>
      <c r="AR1056" s="11">
        <v>3</v>
      </c>
      <c r="AS1056" s="12">
        <f t="shared" si="238"/>
        <v>45850.75</v>
      </c>
      <c r="AT1056" s="11" t="s">
        <v>135</v>
      </c>
      <c r="AU1056" s="9">
        <v>3.3069999999999999</v>
      </c>
      <c r="AV1056" s="14" t="s">
        <v>161</v>
      </c>
      <c r="AW1056" s="15" t="s">
        <v>223</v>
      </c>
      <c r="AX1056" s="16" t="s">
        <v>3267</v>
      </c>
      <c r="AY1056" s="14" t="s">
        <v>67</v>
      </c>
      <c r="AZ1056" s="11" t="s">
        <v>164</v>
      </c>
      <c r="BA1056" s="17" t="str">
        <f t="shared" si="239"/>
        <v>25166000000102519208</v>
      </c>
      <c r="BB1056" s="26">
        <f t="shared" si="242"/>
        <v>20</v>
      </c>
      <c r="BC1056" s="19" t="s">
        <v>3268</v>
      </c>
      <c r="BD1056" s="20" t="s">
        <v>277</v>
      </c>
      <c r="BF1056" s="5"/>
      <c r="BG1056" s="27">
        <v>92051931</v>
      </c>
      <c r="BH1056" s="27">
        <v>93276144</v>
      </c>
      <c r="BI1056" s="27"/>
      <c r="BJ1056" t="s">
        <v>608</v>
      </c>
      <c r="BK1056" s="11" t="str">
        <f t="shared" si="243"/>
        <v>B-</v>
      </c>
      <c r="BL1056" s="11" t="s">
        <v>235</v>
      </c>
    </row>
    <row r="1057" spans="1:64" x14ac:dyDescent="0.25">
      <c r="A1057" s="3" t="s">
        <v>56</v>
      </c>
      <c r="B1057" s="4">
        <v>1058</v>
      </c>
      <c r="C1057" s="3" t="s">
        <v>57</v>
      </c>
      <c r="D1057" s="3" t="s">
        <v>7341</v>
      </c>
      <c r="E1057" s="3" t="s">
        <v>7264</v>
      </c>
      <c r="F1057" s="3"/>
      <c r="G1057" s="3"/>
      <c r="H1057" s="74"/>
      <c r="I1057" s="3" t="s">
        <v>467</v>
      </c>
      <c r="J1057" s="3" t="s">
        <v>157</v>
      </c>
      <c r="K1057" s="3" t="s">
        <v>123</v>
      </c>
      <c r="L1057" s="3" t="s">
        <v>77</v>
      </c>
      <c r="M1057" s="3" t="s">
        <v>132</v>
      </c>
      <c r="N1057" s="5">
        <v>44755</v>
      </c>
      <c r="O1057" t="str">
        <f ca="1">IF(AD1057&gt;=4,IF(T1057="CDD","OK",""),"")</f>
        <v/>
      </c>
      <c r="P1057" s="3">
        <f t="shared" ca="1" si="240"/>
        <v>-47</v>
      </c>
      <c r="Q1057" s="5"/>
      <c r="R1057" s="3"/>
      <c r="S1057" s="3"/>
      <c r="T1057" s="6" t="s">
        <v>131</v>
      </c>
      <c r="U1057" s="3" t="str">
        <f t="shared" si="231"/>
        <v>Contractuel</v>
      </c>
      <c r="V1057" s="5">
        <v>45505</v>
      </c>
      <c r="W1057" s="5">
        <f>VLOOKUP(B1057,[1]base!$A:$V,22,0)</f>
        <v>45535</v>
      </c>
      <c r="X1057" s="5"/>
      <c r="Y1057" s="5"/>
      <c r="Z1057" s="5">
        <v>44755</v>
      </c>
      <c r="AA1057" s="3">
        <f t="shared" si="232"/>
        <v>7</v>
      </c>
      <c r="AB1057" s="3">
        <f t="shared" si="233"/>
        <v>2022</v>
      </c>
      <c r="AC1057" s="3">
        <f t="shared" si="234"/>
        <v>2026</v>
      </c>
      <c r="AD1057" s="7">
        <f t="shared" ca="1" si="235"/>
        <v>2.2611111111111111</v>
      </c>
      <c r="AE1057" s="7" t="str">
        <f t="shared" ca="1" si="241"/>
        <v>&lt; 3</v>
      </c>
      <c r="AF1057" s="5">
        <v>33466</v>
      </c>
      <c r="AG1057" s="8">
        <f t="shared" ca="1" si="236"/>
        <v>33.194520547945203</v>
      </c>
      <c r="AH1057" s="7" t="str">
        <f t="shared" ca="1" si="237"/>
        <v>&gt;25&lt; 35</v>
      </c>
      <c r="AI1057" s="9">
        <v>17591706</v>
      </c>
      <c r="AJ1057" s="10" t="s">
        <v>102</v>
      </c>
      <c r="AK1057" s="9" t="s">
        <v>3269</v>
      </c>
      <c r="AL1057" s="5">
        <v>40934</v>
      </c>
      <c r="AM1057" s="3" t="s">
        <v>64</v>
      </c>
      <c r="AN1057" s="3" t="s">
        <v>94</v>
      </c>
      <c r="AQ1057">
        <v>3</v>
      </c>
      <c r="AR1057" s="11">
        <v>3</v>
      </c>
      <c r="AS1057" s="12">
        <f t="shared" si="238"/>
        <v>45850.75</v>
      </c>
      <c r="AT1057" s="11" t="s">
        <v>135</v>
      </c>
      <c r="AU1057" s="9">
        <v>3.3069999999999999</v>
      </c>
      <c r="AV1057" s="14" t="s">
        <v>195</v>
      </c>
      <c r="AW1057" s="15" t="s">
        <v>169</v>
      </c>
      <c r="AX1057" s="16" t="s">
        <v>3270</v>
      </c>
      <c r="AY1057" s="14" t="s">
        <v>729</v>
      </c>
      <c r="AZ1057" s="11" t="s">
        <v>171</v>
      </c>
      <c r="BA1057" s="17" t="str">
        <f t="shared" si="239"/>
        <v>17001000000315984381</v>
      </c>
      <c r="BB1057" s="26">
        <f t="shared" si="242"/>
        <v>20</v>
      </c>
      <c r="BC1057" s="19" t="s">
        <v>3271</v>
      </c>
      <c r="BD1057" s="20" t="s">
        <v>100</v>
      </c>
      <c r="BF1057" s="5"/>
      <c r="BG1057" s="27">
        <v>20323104</v>
      </c>
      <c r="BH1057" s="27"/>
      <c r="BI1057" s="27"/>
      <c r="BJ1057" t="s">
        <v>477</v>
      </c>
      <c r="BK1057" s="11" t="str">
        <f t="shared" si="243"/>
        <v>A-</v>
      </c>
      <c r="BL1057" s="11" t="s">
        <v>473</v>
      </c>
    </row>
    <row r="1058" spans="1:64" x14ac:dyDescent="0.25">
      <c r="A1058" s="3" t="s">
        <v>74</v>
      </c>
      <c r="B1058" s="4">
        <v>1059</v>
      </c>
      <c r="C1058" s="3" t="s">
        <v>87</v>
      </c>
      <c r="D1058" s="3" t="s">
        <v>8022</v>
      </c>
      <c r="E1058" s="3" t="s">
        <v>7938</v>
      </c>
      <c r="F1058" s="3"/>
      <c r="G1058" s="3"/>
      <c r="H1058" s="74"/>
      <c r="I1058" s="3"/>
      <c r="J1058" s="3" t="s">
        <v>228</v>
      </c>
      <c r="K1058" s="3" t="s">
        <v>123</v>
      </c>
      <c r="L1058" s="3" t="s">
        <v>77</v>
      </c>
      <c r="M1058" s="3" t="s">
        <v>158</v>
      </c>
      <c r="N1058" s="5">
        <v>44764</v>
      </c>
      <c r="P1058" s="3">
        <f t="shared" ca="1" si="240"/>
        <v>-748</v>
      </c>
      <c r="Q1058" s="5">
        <v>44820</v>
      </c>
      <c r="R1058" s="3" t="s">
        <v>133</v>
      </c>
      <c r="S1058" s="3"/>
      <c r="T1058" s="6" t="s">
        <v>131</v>
      </c>
      <c r="U1058" s="3" t="str">
        <f t="shared" si="231"/>
        <v>Contractuel</v>
      </c>
      <c r="V1058" s="5">
        <v>44805</v>
      </c>
      <c r="W1058" s="5">
        <v>44834</v>
      </c>
      <c r="X1058" s="5"/>
      <c r="Y1058" s="5"/>
      <c r="Z1058" s="5">
        <v>44764</v>
      </c>
      <c r="AA1058" s="3">
        <f t="shared" si="232"/>
        <v>7</v>
      </c>
      <c r="AB1058" s="3">
        <f t="shared" si="233"/>
        <v>2022</v>
      </c>
      <c r="AC1058" s="3">
        <f t="shared" si="234"/>
        <v>2026</v>
      </c>
      <c r="AD1058" s="7">
        <f t="shared" ca="1" si="235"/>
        <v>2.2361111111111112</v>
      </c>
      <c r="AE1058" s="7" t="str">
        <f t="shared" ca="1" si="241"/>
        <v>&lt; 3</v>
      </c>
      <c r="AF1058" s="5">
        <v>34563</v>
      </c>
      <c r="AG1058" s="8">
        <f t="shared" ca="1" si="236"/>
        <v>30.18904109589041</v>
      </c>
      <c r="AH1058" s="7" t="str">
        <f t="shared" ca="1" si="237"/>
        <v>&gt;25&lt; 35</v>
      </c>
      <c r="AI1058" s="9">
        <v>17057205</v>
      </c>
      <c r="AJ1058" s="10" t="s">
        <v>79</v>
      </c>
      <c r="AK1058" s="9" t="s">
        <v>3272</v>
      </c>
      <c r="AL1058" s="5">
        <v>43539</v>
      </c>
      <c r="AM1058" s="3" t="s">
        <v>93</v>
      </c>
      <c r="AN1058" s="3" t="s">
        <v>94</v>
      </c>
      <c r="AQ1058" s="11">
        <v>3</v>
      </c>
      <c r="AR1058" s="11">
        <v>1</v>
      </c>
      <c r="AS1058" s="12">
        <f t="shared" si="238"/>
        <v>45129.25</v>
      </c>
      <c r="AT1058" s="11" t="s">
        <v>135</v>
      </c>
      <c r="AU1058" s="9">
        <v>3.3069999999999999</v>
      </c>
      <c r="AV1058" s="14" t="s">
        <v>195</v>
      </c>
      <c r="AW1058" s="15" t="s">
        <v>169</v>
      </c>
      <c r="AX1058" s="16" t="s">
        <v>3273</v>
      </c>
      <c r="AY1058" s="14" t="s">
        <v>1011</v>
      </c>
      <c r="AZ1058" s="11" t="s">
        <v>171</v>
      </c>
      <c r="BA1058" s="17" t="str">
        <f t="shared" si="239"/>
        <v>17001000000237090013</v>
      </c>
      <c r="BB1058" s="26">
        <f t="shared" si="242"/>
        <v>20</v>
      </c>
      <c r="BC1058" s="19" t="s">
        <v>3274</v>
      </c>
      <c r="BD1058" s="20" t="s">
        <v>1001</v>
      </c>
      <c r="BF1058" s="5"/>
      <c r="BG1058" s="27">
        <v>56565517</v>
      </c>
      <c r="BH1058" s="27">
        <v>20980814</v>
      </c>
      <c r="BI1058" s="27"/>
      <c r="BJ1058" t="s">
        <v>3275</v>
      </c>
      <c r="BK1058" s="11" t="str">
        <f t="shared" si="243"/>
        <v>B-</v>
      </c>
      <c r="BL1058" s="11"/>
    </row>
    <row r="1059" spans="1:64" x14ac:dyDescent="0.25">
      <c r="A1059" s="3" t="s">
        <v>74</v>
      </c>
      <c r="B1059" s="4">
        <v>1060</v>
      </c>
      <c r="C1059" s="3" t="s">
        <v>140</v>
      </c>
      <c r="D1059" s="3" t="s">
        <v>8023</v>
      </c>
      <c r="E1059" s="3" t="s">
        <v>7248</v>
      </c>
      <c r="F1059" s="3"/>
      <c r="G1059" s="3"/>
      <c r="H1059" s="74"/>
      <c r="I1059" s="3" t="s">
        <v>227</v>
      </c>
      <c r="J1059" s="3" t="s">
        <v>228</v>
      </c>
      <c r="K1059" s="3" t="s">
        <v>123</v>
      </c>
      <c r="L1059" s="3" t="s">
        <v>77</v>
      </c>
      <c r="M1059" s="3" t="s">
        <v>158</v>
      </c>
      <c r="N1059" s="5">
        <v>44755</v>
      </c>
      <c r="O1059" t="str">
        <f ca="1">IF(AD1059&gt;=4,IF(T1059="CDD","OK",""),"")</f>
        <v/>
      </c>
      <c r="P1059" s="3">
        <f t="shared" ca="1" si="240"/>
        <v>-231</v>
      </c>
      <c r="Q1059" s="5">
        <v>45292</v>
      </c>
      <c r="R1059" s="3" t="s">
        <v>3276</v>
      </c>
      <c r="S1059" s="3"/>
      <c r="T1059" s="6" t="s">
        <v>131</v>
      </c>
      <c r="U1059" s="3" t="str">
        <f t="shared" si="231"/>
        <v>Contractuel</v>
      </c>
      <c r="V1059" s="5">
        <v>45261</v>
      </c>
      <c r="W1059" s="5">
        <v>45351</v>
      </c>
      <c r="X1059" s="5"/>
      <c r="Y1059" s="5"/>
      <c r="Z1059" s="5">
        <v>44755</v>
      </c>
      <c r="AA1059" s="3">
        <f t="shared" si="232"/>
        <v>7</v>
      </c>
      <c r="AB1059" s="3">
        <f t="shared" si="233"/>
        <v>2022</v>
      </c>
      <c r="AC1059" s="3">
        <f t="shared" si="234"/>
        <v>2026</v>
      </c>
      <c r="AD1059" s="7">
        <f t="shared" ca="1" si="235"/>
        <v>2.2611111111111111</v>
      </c>
      <c r="AE1059" s="7" t="str">
        <f t="shared" ca="1" si="241"/>
        <v>&lt; 3</v>
      </c>
      <c r="AF1059" s="5">
        <v>29148</v>
      </c>
      <c r="AG1059" s="8">
        <f t="shared" ca="1" si="236"/>
        <v>45.024657534246572</v>
      </c>
      <c r="AH1059" s="7" t="str">
        <f t="shared" ca="1" si="237"/>
        <v>&gt;45&lt; 55</v>
      </c>
      <c r="AI1059" s="9">
        <v>17311916</v>
      </c>
      <c r="AJ1059" s="10" t="s">
        <v>91</v>
      </c>
      <c r="AK1059" s="9" t="s">
        <v>3277</v>
      </c>
      <c r="AL1059" s="5">
        <v>35948</v>
      </c>
      <c r="AM1059" s="3" t="s">
        <v>93</v>
      </c>
      <c r="AN1059" s="3" t="s">
        <v>65</v>
      </c>
      <c r="AO1059">
        <v>3</v>
      </c>
      <c r="AQ1059" s="11">
        <v>3</v>
      </c>
      <c r="AR1059" s="11">
        <v>2</v>
      </c>
      <c r="AS1059" s="12">
        <f t="shared" si="238"/>
        <v>45485.5</v>
      </c>
      <c r="AT1059" s="11" t="s">
        <v>135</v>
      </c>
      <c r="AU1059" s="9">
        <v>3.3069999999999999</v>
      </c>
      <c r="AV1059" s="14" t="s">
        <v>67</v>
      </c>
      <c r="AW1059" s="15" t="s">
        <v>2633</v>
      </c>
      <c r="AX1059" s="16" t="s">
        <v>3278</v>
      </c>
      <c r="AY1059" s="14" t="s">
        <v>70</v>
      </c>
      <c r="AZ1059" s="11" t="s">
        <v>71</v>
      </c>
      <c r="BA1059" s="17" t="str">
        <f t="shared" si="239"/>
        <v>08076023032003874503</v>
      </c>
      <c r="BB1059" s="26">
        <f t="shared" si="242"/>
        <v>20</v>
      </c>
      <c r="BC1059" s="19" t="s">
        <v>3279</v>
      </c>
      <c r="BD1059" s="20" t="s">
        <v>706</v>
      </c>
      <c r="BF1059" s="5">
        <v>45097</v>
      </c>
      <c r="BG1059" s="27">
        <v>95496031</v>
      </c>
      <c r="BH1059" s="27">
        <v>24608358</v>
      </c>
      <c r="BI1059" s="27"/>
      <c r="BJ1059" t="s">
        <v>951</v>
      </c>
      <c r="BK1059" s="11" t="str">
        <f t="shared" si="243"/>
        <v>B-</v>
      </c>
      <c r="BL1059" s="11" t="s">
        <v>235</v>
      </c>
    </row>
    <row r="1060" spans="1:64" x14ac:dyDescent="0.25">
      <c r="A1060" s="3" t="s">
        <v>74</v>
      </c>
      <c r="B1060" s="4">
        <v>1061</v>
      </c>
      <c r="C1060" s="3" t="s">
        <v>87</v>
      </c>
      <c r="D1060" s="3" t="s">
        <v>7533</v>
      </c>
      <c r="E1060" s="3" t="s">
        <v>8724</v>
      </c>
      <c r="F1060" s="3"/>
      <c r="G1060" s="3"/>
      <c r="H1060" s="74"/>
      <c r="I1060" s="3"/>
      <c r="J1060" s="3" t="s">
        <v>157</v>
      </c>
      <c r="K1060" s="3" t="s">
        <v>123</v>
      </c>
      <c r="L1060" s="3" t="s">
        <v>77</v>
      </c>
      <c r="M1060" s="3" t="s">
        <v>158</v>
      </c>
      <c r="N1060" s="5">
        <v>44756</v>
      </c>
      <c r="P1060" s="3">
        <f t="shared" ca="1" si="240"/>
        <v>-779</v>
      </c>
      <c r="Q1060" s="5">
        <v>44793</v>
      </c>
      <c r="R1060" s="3" t="s">
        <v>133</v>
      </c>
      <c r="S1060" s="3"/>
      <c r="T1060" s="6" t="s">
        <v>131</v>
      </c>
      <c r="U1060" s="3" t="str">
        <f t="shared" si="231"/>
        <v>Contractuel</v>
      </c>
      <c r="V1060" s="5">
        <v>44756</v>
      </c>
      <c r="W1060" s="5">
        <v>44803</v>
      </c>
      <c r="X1060" s="5"/>
      <c r="Y1060" s="5"/>
      <c r="Z1060" s="5">
        <v>44756</v>
      </c>
      <c r="AA1060" s="3">
        <f t="shared" si="232"/>
        <v>7</v>
      </c>
      <c r="AB1060" s="3">
        <f t="shared" si="233"/>
        <v>2022</v>
      </c>
      <c r="AC1060" s="3">
        <f t="shared" si="234"/>
        <v>2026</v>
      </c>
      <c r="AD1060" s="7">
        <f t="shared" ca="1" si="235"/>
        <v>2.2583333333333333</v>
      </c>
      <c r="AE1060" s="7" t="str">
        <f t="shared" ca="1" si="241"/>
        <v>&lt; 3</v>
      </c>
      <c r="AF1060" s="5">
        <v>31559</v>
      </c>
      <c r="AG1060" s="8">
        <f t="shared" ca="1" si="236"/>
        <v>38.419178082191777</v>
      </c>
      <c r="AH1060" s="7" t="str">
        <f t="shared" ca="1" si="237"/>
        <v>&gt;35&lt; 45</v>
      </c>
      <c r="AI1060" s="9">
        <v>12933032</v>
      </c>
      <c r="AJ1060" s="37" t="s">
        <v>179</v>
      </c>
      <c r="AK1060" s="9" t="s">
        <v>1076</v>
      </c>
      <c r="AL1060" s="5">
        <v>38506</v>
      </c>
      <c r="AM1060" s="3" t="s">
        <v>93</v>
      </c>
      <c r="AN1060" s="3" t="s">
        <v>94</v>
      </c>
      <c r="AQ1060" s="11">
        <v>3</v>
      </c>
      <c r="AR1060" s="11">
        <v>1</v>
      </c>
      <c r="AS1060" s="12">
        <f t="shared" si="238"/>
        <v>45121.25</v>
      </c>
      <c r="AT1060" s="11" t="s">
        <v>135</v>
      </c>
      <c r="AU1060" s="9">
        <v>3.3069999999999999</v>
      </c>
      <c r="AV1060" s="14" t="s">
        <v>195</v>
      </c>
      <c r="AW1060" s="15" t="s">
        <v>169</v>
      </c>
      <c r="AX1060" s="16" t="s">
        <v>1077</v>
      </c>
      <c r="AY1060" s="14" t="s">
        <v>1048</v>
      </c>
      <c r="AZ1060" s="11" t="s">
        <v>171</v>
      </c>
      <c r="BA1060" s="17" t="str">
        <f t="shared" si="239"/>
        <v>17001000000152694678</v>
      </c>
      <c r="BB1060" s="26">
        <f t="shared" si="242"/>
        <v>20</v>
      </c>
      <c r="BC1060" s="19" t="s">
        <v>1078</v>
      </c>
      <c r="BD1060" s="20" t="s">
        <v>100</v>
      </c>
      <c r="BE1060">
        <v>2053</v>
      </c>
      <c r="BF1060" s="5"/>
      <c r="BG1060" s="27">
        <v>23938170</v>
      </c>
      <c r="BH1060" s="27">
        <v>21782572</v>
      </c>
      <c r="BI1060" s="27"/>
      <c r="BJ1060" t="s">
        <v>647</v>
      </c>
      <c r="BK1060" s="11" t="str">
        <f t="shared" si="243"/>
        <v>A-</v>
      </c>
      <c r="BL1060" s="11"/>
    </row>
    <row r="1061" spans="1:64" x14ac:dyDescent="0.25">
      <c r="A1061" s="3" t="s">
        <v>56</v>
      </c>
      <c r="B1061" s="4">
        <v>1062</v>
      </c>
      <c r="C1061" s="90" t="s">
        <v>140</v>
      </c>
      <c r="D1061" s="3" t="s">
        <v>7403</v>
      </c>
      <c r="E1061" s="3" t="s">
        <v>7415</v>
      </c>
      <c r="F1061" s="3"/>
      <c r="G1061" s="3"/>
      <c r="H1061" s="74"/>
      <c r="I1061" s="76" t="s">
        <v>2544</v>
      </c>
      <c r="J1061" s="3" t="s">
        <v>228</v>
      </c>
      <c r="K1061" s="3" t="s">
        <v>123</v>
      </c>
      <c r="L1061" s="3" t="s">
        <v>77</v>
      </c>
      <c r="M1061" s="3" t="s">
        <v>158</v>
      </c>
      <c r="N1061" s="5">
        <v>44761</v>
      </c>
      <c r="P1061" s="3">
        <f t="shared" ca="1" si="240"/>
        <v>-47</v>
      </c>
      <c r="Q1061" s="5"/>
      <c r="R1061" s="3"/>
      <c r="S1061" s="3"/>
      <c r="T1061" s="6" t="s">
        <v>131</v>
      </c>
      <c r="U1061" s="3" t="str">
        <f t="shared" si="231"/>
        <v>Contractuel</v>
      </c>
      <c r="V1061" s="5">
        <v>45444</v>
      </c>
      <c r="W1061" s="5">
        <v>45535</v>
      </c>
      <c r="X1061" s="5"/>
      <c r="Y1061" s="5"/>
      <c r="Z1061" s="5">
        <v>44761</v>
      </c>
      <c r="AA1061" s="3">
        <f t="shared" si="232"/>
        <v>7</v>
      </c>
      <c r="AB1061" s="3">
        <f t="shared" si="233"/>
        <v>2022</v>
      </c>
      <c r="AC1061" s="3">
        <f t="shared" si="234"/>
        <v>2026</v>
      </c>
      <c r="AD1061" s="7">
        <f t="shared" ca="1" si="235"/>
        <v>2.2444444444444445</v>
      </c>
      <c r="AE1061" s="7" t="str">
        <f t="shared" ca="1" si="241"/>
        <v>&lt; 3</v>
      </c>
      <c r="AF1061" s="5">
        <v>34640</v>
      </c>
      <c r="AG1061" s="8">
        <f t="shared" ca="1" si="236"/>
        <v>29.978082191780821</v>
      </c>
      <c r="AH1061" s="7" t="str">
        <f t="shared" ca="1" si="237"/>
        <v>&gt;25&lt; 35</v>
      </c>
      <c r="AI1061" s="9">
        <v>17591581</v>
      </c>
      <c r="AJ1061" s="10" t="s">
        <v>141</v>
      </c>
      <c r="AK1061" s="9" t="s">
        <v>3280</v>
      </c>
      <c r="AL1061" s="5">
        <v>41051</v>
      </c>
      <c r="AM1061" s="3" t="s">
        <v>93</v>
      </c>
      <c r="AN1061" s="3" t="s">
        <v>65</v>
      </c>
      <c r="AO1061">
        <v>1</v>
      </c>
      <c r="AQ1061">
        <v>3</v>
      </c>
      <c r="AR1061" s="11">
        <v>3</v>
      </c>
      <c r="AS1061" s="12">
        <f t="shared" si="238"/>
        <v>45856.75</v>
      </c>
      <c r="AT1061" s="11" t="s">
        <v>135</v>
      </c>
      <c r="AU1061" s="9">
        <v>3.3069999999999999</v>
      </c>
      <c r="AV1061" s="14" t="s">
        <v>195</v>
      </c>
      <c r="AW1061" s="15" t="s">
        <v>169</v>
      </c>
      <c r="AX1061" s="16" t="s">
        <v>3281</v>
      </c>
      <c r="AY1061" s="14" t="s">
        <v>91</v>
      </c>
      <c r="AZ1061" s="11" t="s">
        <v>171</v>
      </c>
      <c r="BA1061" s="17" t="str">
        <f t="shared" si="239"/>
        <v>17001000000316206705</v>
      </c>
      <c r="BB1061" s="26">
        <f t="shared" si="242"/>
        <v>20</v>
      </c>
      <c r="BC1061" s="19" t="s">
        <v>3282</v>
      </c>
      <c r="BD1061" s="20" t="s">
        <v>277</v>
      </c>
      <c r="BF1061" s="5"/>
      <c r="BG1061" s="27">
        <v>53347419</v>
      </c>
      <c r="BH1061" s="27">
        <v>56080487</v>
      </c>
      <c r="BI1061" s="27"/>
      <c r="BJ1061" t="s">
        <v>300</v>
      </c>
      <c r="BK1061" s="11" t="str">
        <f t="shared" si="243"/>
        <v>B-</v>
      </c>
      <c r="BL1061" s="11" t="s">
        <v>245</v>
      </c>
    </row>
    <row r="1062" spans="1:64" x14ac:dyDescent="0.25">
      <c r="A1062" s="3" t="s">
        <v>74</v>
      </c>
      <c r="B1062" s="4">
        <v>1063</v>
      </c>
      <c r="C1062" s="3" t="s">
        <v>57</v>
      </c>
      <c r="D1062" s="3" t="s">
        <v>8024</v>
      </c>
      <c r="E1062" s="3" t="s">
        <v>7643</v>
      </c>
      <c r="F1062" s="3"/>
      <c r="G1062" s="3"/>
      <c r="H1062" s="74"/>
      <c r="I1062" s="3"/>
      <c r="J1062" s="3" t="s">
        <v>157</v>
      </c>
      <c r="K1062" s="3" t="s">
        <v>123</v>
      </c>
      <c r="L1062" s="3" t="s">
        <v>77</v>
      </c>
      <c r="M1062" s="3" t="s">
        <v>132</v>
      </c>
      <c r="N1062" s="5">
        <v>44756</v>
      </c>
      <c r="P1062" s="3">
        <f t="shared" ca="1" si="240"/>
        <v>-656</v>
      </c>
      <c r="Q1062" s="5">
        <v>44853</v>
      </c>
      <c r="R1062" s="3" t="s">
        <v>133</v>
      </c>
      <c r="S1062" s="3"/>
      <c r="T1062" s="6" t="s">
        <v>131</v>
      </c>
      <c r="U1062" s="3" t="str">
        <f t="shared" si="231"/>
        <v>Contractuel</v>
      </c>
      <c r="V1062" s="5">
        <v>44835</v>
      </c>
      <c r="W1062" s="5">
        <v>44926</v>
      </c>
      <c r="X1062" s="5"/>
      <c r="Y1062" s="5"/>
      <c r="Z1062" s="5">
        <v>44756</v>
      </c>
      <c r="AA1062" s="3">
        <f t="shared" si="232"/>
        <v>7</v>
      </c>
      <c r="AB1062" s="3">
        <f t="shared" si="233"/>
        <v>2022</v>
      </c>
      <c r="AC1062" s="3">
        <f t="shared" si="234"/>
        <v>2026</v>
      </c>
      <c r="AD1062" s="7">
        <f t="shared" ca="1" si="235"/>
        <v>2.2583333333333333</v>
      </c>
      <c r="AE1062" s="7" t="str">
        <f t="shared" ca="1" si="241"/>
        <v>&lt; 3</v>
      </c>
      <c r="AF1062" s="5">
        <v>37394</v>
      </c>
      <c r="AG1062" s="8">
        <f t="shared" ca="1" si="236"/>
        <v>22.432876712328767</v>
      </c>
      <c r="AH1062" s="7" t="str">
        <f t="shared" ca="1" si="237"/>
        <v>&lt; 25</v>
      </c>
      <c r="AI1062" s="9"/>
      <c r="AJ1062" s="10"/>
      <c r="AK1062" s="9">
        <v>11670830</v>
      </c>
      <c r="AL1062" s="5">
        <v>43743</v>
      </c>
      <c r="AM1062" s="3" t="s">
        <v>64</v>
      </c>
      <c r="AN1062" s="3" t="s">
        <v>94</v>
      </c>
      <c r="AQ1062" s="11">
        <v>3</v>
      </c>
      <c r="AR1062" s="11">
        <v>1</v>
      </c>
      <c r="AS1062" s="12">
        <f t="shared" si="238"/>
        <v>45121.25</v>
      </c>
      <c r="AT1062" s="11" t="s">
        <v>135</v>
      </c>
      <c r="AU1062" s="9">
        <v>3.3069999999999999</v>
      </c>
      <c r="AV1062" s="14" t="s">
        <v>195</v>
      </c>
      <c r="AW1062" s="15" t="s">
        <v>169</v>
      </c>
      <c r="AX1062" s="16" t="s">
        <v>3283</v>
      </c>
      <c r="AY1062" s="14" t="s">
        <v>901</v>
      </c>
      <c r="AZ1062" s="11" t="s">
        <v>171</v>
      </c>
      <c r="BA1062" s="17" t="str">
        <f t="shared" si="239"/>
        <v>17001000000316551346</v>
      </c>
      <c r="BB1062" s="26">
        <f t="shared" si="242"/>
        <v>20</v>
      </c>
      <c r="BC1062" s="19" t="s">
        <v>3284</v>
      </c>
      <c r="BD1062" s="20" t="s">
        <v>233</v>
      </c>
      <c r="BF1062" s="5"/>
      <c r="BG1062" s="27">
        <v>54893564</v>
      </c>
      <c r="BH1062" s="27">
        <v>22582250</v>
      </c>
      <c r="BI1062" s="27"/>
      <c r="BJ1062" t="s">
        <v>477</v>
      </c>
      <c r="BK1062" s="11" t="str">
        <f t="shared" si="243"/>
        <v>A-</v>
      </c>
      <c r="BL1062" s="11"/>
    </row>
    <row r="1063" spans="1:64" x14ac:dyDescent="0.25">
      <c r="A1063" s="3" t="s">
        <v>74</v>
      </c>
      <c r="B1063" s="4">
        <v>1064</v>
      </c>
      <c r="C1063" s="3" t="s">
        <v>140</v>
      </c>
      <c r="D1063" s="3" t="s">
        <v>7299</v>
      </c>
      <c r="E1063" s="3" t="s">
        <v>7924</v>
      </c>
      <c r="F1063" s="3"/>
      <c r="G1063" s="3"/>
      <c r="H1063" s="74"/>
      <c r="I1063" s="3" t="s">
        <v>467</v>
      </c>
      <c r="J1063" s="3" t="s">
        <v>157</v>
      </c>
      <c r="K1063" s="3" t="s">
        <v>123</v>
      </c>
      <c r="L1063" s="3" t="s">
        <v>77</v>
      </c>
      <c r="M1063" s="3" t="s">
        <v>158</v>
      </c>
      <c r="N1063" s="5">
        <v>44756</v>
      </c>
      <c r="P1063" s="3">
        <f t="shared" ca="1" si="240"/>
        <v>-200</v>
      </c>
      <c r="Q1063" s="5">
        <v>45357</v>
      </c>
      <c r="R1063" s="3" t="s">
        <v>2574</v>
      </c>
      <c r="S1063" s="3"/>
      <c r="T1063" s="6" t="s">
        <v>131</v>
      </c>
      <c r="U1063" s="3" t="str">
        <f t="shared" si="231"/>
        <v>Contractuel</v>
      </c>
      <c r="V1063" s="5">
        <v>45292</v>
      </c>
      <c r="W1063" s="5">
        <v>45382</v>
      </c>
      <c r="X1063" s="5"/>
      <c r="Y1063" s="5"/>
      <c r="Z1063" s="5">
        <v>44756</v>
      </c>
      <c r="AA1063" s="3">
        <f t="shared" si="232"/>
        <v>7</v>
      </c>
      <c r="AB1063" s="3">
        <f t="shared" si="233"/>
        <v>2022</v>
      </c>
      <c r="AC1063" s="3">
        <f t="shared" si="234"/>
        <v>2026</v>
      </c>
      <c r="AD1063" s="7">
        <f t="shared" ca="1" si="235"/>
        <v>2.2583333333333333</v>
      </c>
      <c r="AE1063" s="7" t="str">
        <f t="shared" ca="1" si="241"/>
        <v>&lt; 3</v>
      </c>
      <c r="AF1063" s="5">
        <v>33477</v>
      </c>
      <c r="AG1063" s="8">
        <f t="shared" ca="1" si="236"/>
        <v>33.164383561643838</v>
      </c>
      <c r="AH1063" s="7" t="str">
        <f t="shared" ca="1" si="237"/>
        <v>&gt;25&lt; 35</v>
      </c>
      <c r="AI1063" s="9">
        <v>16371764</v>
      </c>
      <c r="AJ1063" s="10" t="s">
        <v>70</v>
      </c>
      <c r="AK1063" s="9" t="s">
        <v>3285</v>
      </c>
      <c r="AL1063" s="5">
        <v>39433</v>
      </c>
      <c r="AM1063" s="3" t="s">
        <v>93</v>
      </c>
      <c r="AN1063" s="3" t="s">
        <v>65</v>
      </c>
      <c r="AO1063">
        <v>1</v>
      </c>
      <c r="AQ1063" s="11">
        <v>3</v>
      </c>
      <c r="AR1063" s="11">
        <v>2</v>
      </c>
      <c r="AS1063" s="12">
        <f t="shared" si="238"/>
        <v>45486.5</v>
      </c>
      <c r="AT1063" s="11" t="s">
        <v>135</v>
      </c>
      <c r="AU1063" s="9">
        <v>3.3069999999999999</v>
      </c>
      <c r="AV1063" s="14">
        <v>17</v>
      </c>
      <c r="AW1063" s="15">
        <v>53594</v>
      </c>
      <c r="AX1063" s="16" t="s">
        <v>3286</v>
      </c>
      <c r="AY1063" s="14">
        <v>55</v>
      </c>
      <c r="AZ1063" s="11" t="s">
        <v>171</v>
      </c>
      <c r="BA1063" s="17" t="str">
        <f t="shared" si="239"/>
        <v>17535940171556156555</v>
      </c>
      <c r="BB1063" s="26">
        <f t="shared" si="242"/>
        <v>20</v>
      </c>
      <c r="BC1063" s="19" t="s">
        <v>3287</v>
      </c>
      <c r="BD1063" s="20" t="s">
        <v>73</v>
      </c>
      <c r="BF1063" s="5"/>
      <c r="BG1063" s="27">
        <v>21868463</v>
      </c>
      <c r="BH1063" s="27">
        <v>23751527</v>
      </c>
      <c r="BI1063" s="27"/>
      <c r="BJ1063" t="s">
        <v>416</v>
      </c>
      <c r="BK1063" s="11" t="str">
        <f t="shared" si="243"/>
        <v>A-</v>
      </c>
      <c r="BL1063" s="11" t="s">
        <v>473</v>
      </c>
    </row>
    <row r="1064" spans="1:64" x14ac:dyDescent="0.25">
      <c r="A1064" s="3" t="s">
        <v>74</v>
      </c>
      <c r="B1064" s="4">
        <v>1065</v>
      </c>
      <c r="C1064" s="3" t="s">
        <v>140</v>
      </c>
      <c r="D1064" s="3" t="s">
        <v>7532</v>
      </c>
      <c r="E1064" s="3" t="s">
        <v>7350</v>
      </c>
      <c r="F1064" s="3"/>
      <c r="G1064" s="3"/>
      <c r="H1064" s="74"/>
      <c r="I1064" s="3"/>
      <c r="J1064" s="3" t="s">
        <v>157</v>
      </c>
      <c r="K1064" s="3" t="s">
        <v>123</v>
      </c>
      <c r="L1064" s="3" t="s">
        <v>77</v>
      </c>
      <c r="M1064" s="3" t="s">
        <v>158</v>
      </c>
      <c r="N1064" s="5">
        <v>44756</v>
      </c>
      <c r="P1064" s="3">
        <f t="shared" ca="1" si="240"/>
        <v>-748</v>
      </c>
      <c r="Q1064" s="5">
        <v>44819</v>
      </c>
      <c r="R1064" s="3" t="s">
        <v>133</v>
      </c>
      <c r="S1064" s="3"/>
      <c r="T1064" s="6" t="s">
        <v>131</v>
      </c>
      <c r="U1064" s="3" t="str">
        <f t="shared" si="231"/>
        <v>Contractuel</v>
      </c>
      <c r="V1064" s="5">
        <v>44805</v>
      </c>
      <c r="W1064" s="5">
        <v>44834</v>
      </c>
      <c r="X1064" s="5"/>
      <c r="Y1064" s="5"/>
      <c r="Z1064" s="5">
        <v>44756</v>
      </c>
      <c r="AA1064" s="3">
        <f t="shared" si="232"/>
        <v>7</v>
      </c>
      <c r="AB1064" s="3">
        <f t="shared" si="233"/>
        <v>2022</v>
      </c>
      <c r="AC1064" s="3">
        <f t="shared" si="234"/>
        <v>2026</v>
      </c>
      <c r="AD1064" s="7">
        <f t="shared" ca="1" si="235"/>
        <v>2.2583333333333333</v>
      </c>
      <c r="AE1064" s="7" t="str">
        <f t="shared" ca="1" si="241"/>
        <v>&lt; 3</v>
      </c>
      <c r="AF1064" s="5">
        <v>35087</v>
      </c>
      <c r="AG1064" s="8">
        <f t="shared" ca="1" si="236"/>
        <v>28.753424657534246</v>
      </c>
      <c r="AH1064" s="7" t="str">
        <f t="shared" ca="1" si="237"/>
        <v>&gt;25&lt; 35</v>
      </c>
      <c r="AI1064" s="9">
        <v>17283203</v>
      </c>
      <c r="AJ1064" s="10" t="s">
        <v>67</v>
      </c>
      <c r="AK1064" s="9">
        <v>11651290</v>
      </c>
      <c r="AL1064" s="5">
        <v>43111</v>
      </c>
      <c r="AM1064" s="3" t="s">
        <v>93</v>
      </c>
      <c r="AN1064" s="3" t="s">
        <v>65</v>
      </c>
      <c r="AO1064">
        <v>1</v>
      </c>
      <c r="AQ1064" s="11">
        <v>3</v>
      </c>
      <c r="AR1064" s="11">
        <v>1</v>
      </c>
      <c r="AS1064" s="12">
        <f t="shared" si="238"/>
        <v>45121.25</v>
      </c>
      <c r="AT1064" s="11" t="s">
        <v>135</v>
      </c>
      <c r="AU1064" s="9">
        <v>3.3069999999999999</v>
      </c>
      <c r="AV1064" s="14" t="s">
        <v>195</v>
      </c>
      <c r="AW1064" s="15" t="s">
        <v>169</v>
      </c>
      <c r="AX1064" s="16" t="s">
        <v>1068</v>
      </c>
      <c r="AY1064" s="14" t="s">
        <v>1577</v>
      </c>
      <c r="AZ1064" s="11" t="s">
        <v>171</v>
      </c>
      <c r="BA1064" s="17" t="str">
        <f t="shared" si="239"/>
        <v>17001000000291599163</v>
      </c>
      <c r="BB1064" s="26">
        <f t="shared" si="242"/>
        <v>20</v>
      </c>
      <c r="BC1064" s="19" t="s">
        <v>1069</v>
      </c>
      <c r="BD1064" s="20" t="s">
        <v>233</v>
      </c>
      <c r="BE1064">
        <v>1095</v>
      </c>
      <c r="BF1064" s="5"/>
      <c r="BG1064" s="27">
        <v>25999213</v>
      </c>
      <c r="BH1064" s="27">
        <v>23813958</v>
      </c>
      <c r="BI1064" s="27"/>
      <c r="BJ1064" t="s">
        <v>233</v>
      </c>
      <c r="BK1064" s="11" t="str">
        <f t="shared" si="243"/>
        <v>A-</v>
      </c>
      <c r="BL1064" s="11"/>
    </row>
    <row r="1065" spans="1:64" x14ac:dyDescent="0.25">
      <c r="A1065" s="3" t="s">
        <v>56</v>
      </c>
      <c r="B1065" s="4">
        <v>1066</v>
      </c>
      <c r="C1065" s="3" t="s">
        <v>140</v>
      </c>
      <c r="D1065" s="3" t="s">
        <v>7561</v>
      </c>
      <c r="E1065" s="3" t="s">
        <v>7473</v>
      </c>
      <c r="F1065" s="3"/>
      <c r="G1065" s="3"/>
      <c r="H1065" s="74"/>
      <c r="I1065" s="43" t="s">
        <v>1920</v>
      </c>
      <c r="J1065" s="3" t="s">
        <v>157</v>
      </c>
      <c r="K1065" s="3" t="s">
        <v>123</v>
      </c>
      <c r="L1065" s="3" t="s">
        <v>77</v>
      </c>
      <c r="M1065" s="3" t="s">
        <v>158</v>
      </c>
      <c r="N1065" s="5">
        <v>44756</v>
      </c>
      <c r="P1065" s="3">
        <f t="shared" ca="1" si="240"/>
        <v>-47</v>
      </c>
      <c r="Q1065" s="5"/>
      <c r="R1065" s="3"/>
      <c r="S1065" s="3"/>
      <c r="T1065" s="6" t="s">
        <v>131</v>
      </c>
      <c r="U1065" s="3" t="str">
        <f t="shared" si="231"/>
        <v>Contractuel</v>
      </c>
      <c r="V1065" s="5">
        <v>45474</v>
      </c>
      <c r="W1065" s="5">
        <v>45535</v>
      </c>
      <c r="X1065" s="5"/>
      <c r="Y1065" s="5"/>
      <c r="Z1065" s="5">
        <v>44756</v>
      </c>
      <c r="AA1065" s="3">
        <f t="shared" si="232"/>
        <v>7</v>
      </c>
      <c r="AB1065" s="3">
        <f t="shared" si="233"/>
        <v>2022</v>
      </c>
      <c r="AC1065" s="3">
        <f t="shared" si="234"/>
        <v>2026</v>
      </c>
      <c r="AD1065" s="7">
        <f t="shared" ca="1" si="235"/>
        <v>2.2583333333333333</v>
      </c>
      <c r="AE1065" s="7" t="str">
        <f t="shared" ca="1" si="241"/>
        <v>&lt; 3</v>
      </c>
      <c r="AF1065" s="5">
        <v>33070</v>
      </c>
      <c r="AG1065" s="8">
        <f t="shared" ca="1" si="236"/>
        <v>34.279452054794518</v>
      </c>
      <c r="AH1065" s="7" t="str">
        <f t="shared" ca="1" si="237"/>
        <v>&gt;25&lt; 35</v>
      </c>
      <c r="AI1065" s="9">
        <v>16021501</v>
      </c>
      <c r="AJ1065" s="10" t="s">
        <v>159</v>
      </c>
      <c r="AK1065" s="9" t="s">
        <v>1144</v>
      </c>
      <c r="AL1065" s="5">
        <v>38988</v>
      </c>
      <c r="AM1065" s="3" t="s">
        <v>93</v>
      </c>
      <c r="AN1065" s="3" t="s">
        <v>65</v>
      </c>
      <c r="AQ1065">
        <v>3</v>
      </c>
      <c r="AR1065" s="11">
        <v>3</v>
      </c>
      <c r="AS1065" s="12">
        <f t="shared" si="238"/>
        <v>45851.75</v>
      </c>
      <c r="AT1065" s="11" t="s">
        <v>135</v>
      </c>
      <c r="AU1065" s="9">
        <v>3.3069999999999999</v>
      </c>
      <c r="AV1065" s="14" t="s">
        <v>195</v>
      </c>
      <c r="AW1065" s="15" t="s">
        <v>169</v>
      </c>
      <c r="AX1065" s="16" t="s">
        <v>1145</v>
      </c>
      <c r="AY1065" s="14" t="s">
        <v>685</v>
      </c>
      <c r="AZ1065" s="11" t="s">
        <v>171</v>
      </c>
      <c r="BA1065" s="17" t="str">
        <f t="shared" si="239"/>
        <v>17001000000291896565</v>
      </c>
      <c r="BB1065" s="26">
        <f t="shared" si="242"/>
        <v>20</v>
      </c>
      <c r="BC1065" s="19" t="s">
        <v>3288</v>
      </c>
      <c r="BD1065" s="20" t="s">
        <v>3289</v>
      </c>
      <c r="BE1065">
        <v>2021</v>
      </c>
      <c r="BF1065" s="5"/>
      <c r="BG1065" s="27">
        <v>23482093</v>
      </c>
      <c r="BH1065" s="27">
        <v>51690824</v>
      </c>
      <c r="BI1065" s="27"/>
      <c r="BJ1065" t="s">
        <v>3290</v>
      </c>
      <c r="BK1065" s="11" t="str">
        <f t="shared" si="243"/>
        <v>A-</v>
      </c>
      <c r="BL1065" s="11" t="s">
        <v>245</v>
      </c>
    </row>
    <row r="1066" spans="1:64" x14ac:dyDescent="0.25">
      <c r="A1066" s="3" t="s">
        <v>74</v>
      </c>
      <c r="B1066" s="4">
        <v>1067</v>
      </c>
      <c r="C1066" s="3" t="s">
        <v>57</v>
      </c>
      <c r="D1066" s="3" t="s">
        <v>7210</v>
      </c>
      <c r="E1066" s="3" t="s">
        <v>8025</v>
      </c>
      <c r="F1066" s="3"/>
      <c r="G1066" s="3"/>
      <c r="H1066" s="74"/>
      <c r="I1066" s="3"/>
      <c r="J1066" s="3" t="s">
        <v>228</v>
      </c>
      <c r="K1066" s="3" t="s">
        <v>123</v>
      </c>
      <c r="L1066" s="3" t="s">
        <v>77</v>
      </c>
      <c r="M1066" s="3" t="s">
        <v>132</v>
      </c>
      <c r="N1066" s="5">
        <v>44756</v>
      </c>
      <c r="P1066" s="3">
        <f t="shared" ca="1" si="240"/>
        <v>-656</v>
      </c>
      <c r="Q1066" s="5">
        <v>44868</v>
      </c>
      <c r="R1066" s="3" t="s">
        <v>1235</v>
      </c>
      <c r="S1066" s="3"/>
      <c r="T1066" s="6" t="s">
        <v>131</v>
      </c>
      <c r="U1066" s="3" t="str">
        <f t="shared" si="231"/>
        <v>Contractuel</v>
      </c>
      <c r="V1066" s="5">
        <v>44835</v>
      </c>
      <c r="W1066" s="5">
        <v>44926</v>
      </c>
      <c r="X1066" s="5"/>
      <c r="Y1066" s="5"/>
      <c r="Z1066" s="5">
        <v>44756</v>
      </c>
      <c r="AA1066" s="3">
        <f t="shared" si="232"/>
        <v>7</v>
      </c>
      <c r="AB1066" s="3">
        <f t="shared" si="233"/>
        <v>2022</v>
      </c>
      <c r="AC1066" s="3">
        <f t="shared" si="234"/>
        <v>2026</v>
      </c>
      <c r="AD1066" s="7">
        <f t="shared" ca="1" si="235"/>
        <v>2.2583333333333333</v>
      </c>
      <c r="AE1066" s="7" t="str">
        <f t="shared" ca="1" si="241"/>
        <v>&lt; 3</v>
      </c>
      <c r="AF1066" s="5">
        <v>29253</v>
      </c>
      <c r="AG1066" s="8">
        <f t="shared" ca="1" si="236"/>
        <v>44.736986301369861</v>
      </c>
      <c r="AH1066" s="7" t="str">
        <f t="shared" ca="1" si="237"/>
        <v>&gt;35&lt; 45</v>
      </c>
      <c r="AI1066" s="9">
        <v>12661194</v>
      </c>
      <c r="AJ1066" s="10" t="s">
        <v>62</v>
      </c>
      <c r="AK1066" s="9" t="s">
        <v>3291</v>
      </c>
      <c r="AL1066" s="5">
        <v>43328</v>
      </c>
      <c r="AM1066" s="3" t="s">
        <v>64</v>
      </c>
      <c r="AN1066" s="3" t="s">
        <v>94</v>
      </c>
      <c r="AQ1066" s="11">
        <v>3</v>
      </c>
      <c r="AR1066" s="11">
        <v>1</v>
      </c>
      <c r="AS1066" s="12">
        <f t="shared" si="238"/>
        <v>45121.25</v>
      </c>
      <c r="AT1066" s="11" t="s">
        <v>135</v>
      </c>
      <c r="AU1066" s="9">
        <v>3.3069999999999999</v>
      </c>
      <c r="AV1066" s="14" t="s">
        <v>195</v>
      </c>
      <c r="AW1066" s="15" t="s">
        <v>169</v>
      </c>
      <c r="AX1066" s="16" t="s">
        <v>3292</v>
      </c>
      <c r="AY1066" s="14" t="s">
        <v>1268</v>
      </c>
      <c r="AZ1066" s="11" t="s">
        <v>171</v>
      </c>
      <c r="BA1066" s="17" t="str">
        <f t="shared" si="239"/>
        <v>17001000000316040350</v>
      </c>
      <c r="BB1066" s="26">
        <f t="shared" si="242"/>
        <v>20</v>
      </c>
      <c r="BC1066" s="19" t="s">
        <v>3293</v>
      </c>
      <c r="BD1066" s="20" t="s">
        <v>277</v>
      </c>
      <c r="BF1066" s="5"/>
      <c r="BG1066" s="27">
        <v>56010006</v>
      </c>
      <c r="BH1066" s="27">
        <v>21436743</v>
      </c>
      <c r="BI1066" s="27"/>
      <c r="BJ1066" t="s">
        <v>2883</v>
      </c>
      <c r="BK1066" s="11" t="str">
        <f t="shared" si="243"/>
        <v>B-</v>
      </c>
      <c r="BL1066" s="11"/>
    </row>
    <row r="1067" spans="1:64" x14ac:dyDescent="0.25">
      <c r="A1067" s="3" t="s">
        <v>74</v>
      </c>
      <c r="B1067" s="4">
        <v>1068</v>
      </c>
      <c r="C1067" s="3" t="s">
        <v>140</v>
      </c>
      <c r="D1067" s="3" t="s">
        <v>7487</v>
      </c>
      <c r="E1067" s="3" t="s">
        <v>7254</v>
      </c>
      <c r="F1067" s="3"/>
      <c r="G1067" s="3"/>
      <c r="H1067" s="74"/>
      <c r="I1067" s="3"/>
      <c r="J1067" s="3" t="s">
        <v>157</v>
      </c>
      <c r="K1067" s="3" t="s">
        <v>123</v>
      </c>
      <c r="L1067" s="3" t="s">
        <v>77</v>
      </c>
      <c r="M1067" s="3" t="s">
        <v>158</v>
      </c>
      <c r="N1067" s="5">
        <v>44758</v>
      </c>
      <c r="P1067" s="3">
        <f t="shared" ca="1" si="240"/>
        <v>-779</v>
      </c>
      <c r="Q1067" s="5">
        <v>44764</v>
      </c>
      <c r="R1067" s="3" t="s">
        <v>133</v>
      </c>
      <c r="S1067" s="3"/>
      <c r="T1067" s="6" t="s">
        <v>131</v>
      </c>
      <c r="U1067" s="3" t="str">
        <f t="shared" si="231"/>
        <v>Contractuel</v>
      </c>
      <c r="V1067" s="5">
        <v>44758</v>
      </c>
      <c r="W1067" s="5">
        <v>44803</v>
      </c>
      <c r="X1067" s="5"/>
      <c r="Y1067" s="5"/>
      <c r="Z1067" s="5">
        <v>44758</v>
      </c>
      <c r="AA1067" s="3">
        <f t="shared" si="232"/>
        <v>7</v>
      </c>
      <c r="AB1067" s="3">
        <f t="shared" si="233"/>
        <v>2022</v>
      </c>
      <c r="AC1067" s="3">
        <f t="shared" si="234"/>
        <v>2026</v>
      </c>
      <c r="AD1067" s="7">
        <f t="shared" ca="1" si="235"/>
        <v>2.2527777777777778</v>
      </c>
      <c r="AE1067" s="7" t="str">
        <f t="shared" ca="1" si="241"/>
        <v>&lt; 3</v>
      </c>
      <c r="AF1067" s="5">
        <v>30987</v>
      </c>
      <c r="AG1067" s="8">
        <f t="shared" ca="1" si="236"/>
        <v>39.986301369863014</v>
      </c>
      <c r="AH1067" s="7" t="str">
        <f t="shared" ca="1" si="237"/>
        <v>&gt;35&lt; 45</v>
      </c>
      <c r="AI1067" s="9">
        <v>16027339</v>
      </c>
      <c r="AJ1067" s="10" t="s">
        <v>126</v>
      </c>
      <c r="AK1067" s="9" t="s">
        <v>1116</v>
      </c>
      <c r="AL1067" s="5">
        <v>38285</v>
      </c>
      <c r="AM1067" s="3" t="s">
        <v>93</v>
      </c>
      <c r="AN1067" s="3" t="s">
        <v>65</v>
      </c>
      <c r="AO1067">
        <v>2</v>
      </c>
      <c r="AQ1067" s="11">
        <v>3</v>
      </c>
      <c r="AR1067" s="11">
        <v>1</v>
      </c>
      <c r="AS1067" s="12">
        <f t="shared" si="238"/>
        <v>45123.25</v>
      </c>
      <c r="AT1067" s="11" t="s">
        <v>135</v>
      </c>
      <c r="AU1067" s="9">
        <v>3.3069999999999999</v>
      </c>
      <c r="AV1067" s="14" t="s">
        <v>62</v>
      </c>
      <c r="AW1067" s="15" t="s">
        <v>1117</v>
      </c>
      <c r="AX1067" s="16" t="s">
        <v>3294</v>
      </c>
      <c r="AY1067" s="14" t="s">
        <v>671</v>
      </c>
      <c r="AZ1067" s="11" t="s">
        <v>85</v>
      </c>
      <c r="BA1067" s="17" t="str">
        <f t="shared" si="239"/>
        <v>01038076113026152623</v>
      </c>
      <c r="BB1067" s="26">
        <f t="shared" si="242"/>
        <v>20</v>
      </c>
      <c r="BC1067" s="19" t="s">
        <v>1118</v>
      </c>
      <c r="BD1067" s="20" t="s">
        <v>100</v>
      </c>
      <c r="BF1067" s="5"/>
      <c r="BG1067" s="27">
        <v>22566495</v>
      </c>
      <c r="BH1067" s="27">
        <v>22980783</v>
      </c>
      <c r="BI1067" s="27"/>
      <c r="BJ1067" t="s">
        <v>403</v>
      </c>
      <c r="BK1067" s="11" t="str">
        <f t="shared" si="243"/>
        <v>A-</v>
      </c>
      <c r="BL1067" s="11"/>
    </row>
    <row r="1068" spans="1:64" x14ac:dyDescent="0.25">
      <c r="A1068" s="3" t="s">
        <v>74</v>
      </c>
      <c r="B1068" s="4">
        <v>1069</v>
      </c>
      <c r="C1068" s="3" t="s">
        <v>87</v>
      </c>
      <c r="D1068" s="3" t="s">
        <v>7382</v>
      </c>
      <c r="E1068" s="3" t="s">
        <v>7332</v>
      </c>
      <c r="F1068" s="3"/>
      <c r="G1068" s="3"/>
      <c r="H1068" s="74"/>
      <c r="I1068" s="3"/>
      <c r="J1068" s="3" t="s">
        <v>157</v>
      </c>
      <c r="K1068" s="3" t="s">
        <v>123</v>
      </c>
      <c r="L1068" s="3" t="s">
        <v>77</v>
      </c>
      <c r="M1068" s="3" t="s">
        <v>158</v>
      </c>
      <c r="N1068" s="5">
        <v>44760</v>
      </c>
      <c r="P1068" s="3">
        <f t="shared" ca="1" si="240"/>
        <v>-779</v>
      </c>
      <c r="Q1068" s="5">
        <v>44764</v>
      </c>
      <c r="R1068" s="3" t="s">
        <v>133</v>
      </c>
      <c r="S1068" s="3"/>
      <c r="T1068" s="6" t="s">
        <v>131</v>
      </c>
      <c r="U1068" s="3" t="str">
        <f t="shared" si="231"/>
        <v>Contractuel</v>
      </c>
      <c r="V1068" s="5">
        <v>44760</v>
      </c>
      <c r="W1068" s="5">
        <v>44803</v>
      </c>
      <c r="X1068" s="5"/>
      <c r="Y1068" s="5"/>
      <c r="Z1068" s="5">
        <v>44760</v>
      </c>
      <c r="AA1068" s="3">
        <f t="shared" si="232"/>
        <v>7</v>
      </c>
      <c r="AB1068" s="3">
        <f t="shared" si="233"/>
        <v>2022</v>
      </c>
      <c r="AC1068" s="3">
        <f t="shared" si="234"/>
        <v>2026</v>
      </c>
      <c r="AD1068" s="7">
        <f t="shared" ca="1" si="235"/>
        <v>2.2472222222222222</v>
      </c>
      <c r="AE1068" s="7" t="str">
        <f t="shared" ca="1" si="241"/>
        <v>&lt; 3</v>
      </c>
      <c r="AF1068" s="5">
        <v>32430</v>
      </c>
      <c r="AG1068" s="8">
        <f t="shared" ca="1" si="236"/>
        <v>36.032876712328765</v>
      </c>
      <c r="AH1068" s="7" t="str">
        <f t="shared" ca="1" si="237"/>
        <v>&gt;35&lt; 45</v>
      </c>
      <c r="AI1068" s="9">
        <v>16232070</v>
      </c>
      <c r="AJ1068" s="10" t="s">
        <v>102</v>
      </c>
      <c r="AK1068" s="9" t="s">
        <v>1070</v>
      </c>
      <c r="AL1068" s="5">
        <v>39346</v>
      </c>
      <c r="AM1068" s="3" t="s">
        <v>93</v>
      </c>
      <c r="AN1068" s="3" t="s">
        <v>94</v>
      </c>
      <c r="AQ1068" s="11">
        <v>3</v>
      </c>
      <c r="AR1068" s="11">
        <v>1</v>
      </c>
      <c r="AS1068" s="12">
        <f t="shared" si="238"/>
        <v>45125.25</v>
      </c>
      <c r="AT1068" s="11" t="s">
        <v>135</v>
      </c>
      <c r="AU1068" s="9">
        <v>3.3069999999999999</v>
      </c>
      <c r="AV1068" s="14" t="s">
        <v>195</v>
      </c>
      <c r="AW1068" s="15" t="s">
        <v>169</v>
      </c>
      <c r="AX1068" s="16" t="s">
        <v>1071</v>
      </c>
      <c r="AY1068" s="14" t="s">
        <v>527</v>
      </c>
      <c r="AZ1068" s="11" t="s">
        <v>171</v>
      </c>
      <c r="BA1068" s="17" t="str">
        <f t="shared" si="239"/>
        <v>17001000000124869258</v>
      </c>
      <c r="BB1068" s="26">
        <f t="shared" si="242"/>
        <v>20</v>
      </c>
      <c r="BC1068" s="19" t="s">
        <v>1072</v>
      </c>
      <c r="BD1068" s="20" t="s">
        <v>73</v>
      </c>
      <c r="BE1068">
        <v>2090</v>
      </c>
      <c r="BF1068" s="5"/>
      <c r="BG1068" s="27">
        <v>24811250</v>
      </c>
      <c r="BH1068" s="27">
        <v>95174186</v>
      </c>
      <c r="BI1068" s="27"/>
      <c r="BJ1068" t="s">
        <v>1584</v>
      </c>
      <c r="BK1068" s="11" t="str">
        <f t="shared" si="243"/>
        <v>A-</v>
      </c>
      <c r="BL1068" s="11"/>
    </row>
    <row r="1069" spans="1:64" x14ac:dyDescent="0.25">
      <c r="A1069" s="3" t="s">
        <v>74</v>
      </c>
      <c r="B1069" s="4">
        <v>1070</v>
      </c>
      <c r="C1069" s="3" t="s">
        <v>87</v>
      </c>
      <c r="D1069" s="3" t="s">
        <v>7669</v>
      </c>
      <c r="E1069" s="3" t="s">
        <v>7268</v>
      </c>
      <c r="F1069" s="3"/>
      <c r="G1069" s="3"/>
      <c r="H1069" s="74"/>
      <c r="I1069" s="3"/>
      <c r="J1069" s="3" t="s">
        <v>157</v>
      </c>
      <c r="K1069" s="3" t="s">
        <v>123</v>
      </c>
      <c r="L1069" s="3" t="s">
        <v>77</v>
      </c>
      <c r="M1069" s="3" t="s">
        <v>158</v>
      </c>
      <c r="N1069" s="5">
        <v>44760</v>
      </c>
      <c r="P1069" s="3">
        <f t="shared" ca="1" si="240"/>
        <v>-779</v>
      </c>
      <c r="Q1069" s="5">
        <v>44786</v>
      </c>
      <c r="R1069" s="3" t="s">
        <v>133</v>
      </c>
      <c r="S1069" s="3"/>
      <c r="T1069" s="6" t="s">
        <v>131</v>
      </c>
      <c r="U1069" s="3" t="str">
        <f t="shared" si="231"/>
        <v>Contractuel</v>
      </c>
      <c r="V1069" s="5">
        <v>44760</v>
      </c>
      <c r="W1069" s="5">
        <v>44803</v>
      </c>
      <c r="X1069" s="5"/>
      <c r="Y1069" s="5"/>
      <c r="Z1069" s="5">
        <v>44760</v>
      </c>
      <c r="AA1069" s="3">
        <f t="shared" si="232"/>
        <v>7</v>
      </c>
      <c r="AB1069" s="3">
        <f t="shared" si="233"/>
        <v>2022</v>
      </c>
      <c r="AC1069" s="3">
        <f t="shared" si="234"/>
        <v>2026</v>
      </c>
      <c r="AD1069" s="7">
        <f t="shared" ca="1" si="235"/>
        <v>2.2472222222222222</v>
      </c>
      <c r="AE1069" s="7" t="str">
        <f t="shared" ca="1" si="241"/>
        <v>&lt; 3</v>
      </c>
      <c r="AF1069" s="5">
        <v>34400</v>
      </c>
      <c r="AG1069" s="8">
        <f t="shared" ca="1" si="236"/>
        <v>30.635616438356163</v>
      </c>
      <c r="AH1069" s="7" t="str">
        <f t="shared" ca="1" si="237"/>
        <v>&gt;25&lt; 35</v>
      </c>
      <c r="AI1069" s="9">
        <v>17284686</v>
      </c>
      <c r="AJ1069" s="10" t="s">
        <v>159</v>
      </c>
      <c r="AK1069" s="9" t="s">
        <v>1572</v>
      </c>
      <c r="AL1069" s="5">
        <v>42192</v>
      </c>
      <c r="AM1069" s="3" t="s">
        <v>93</v>
      </c>
      <c r="AN1069" s="3" t="s">
        <v>94</v>
      </c>
      <c r="AQ1069" s="11">
        <v>3</v>
      </c>
      <c r="AR1069" s="11">
        <v>1</v>
      </c>
      <c r="AS1069" s="12">
        <f t="shared" si="238"/>
        <v>45125.25</v>
      </c>
      <c r="AT1069" s="11" t="s">
        <v>135</v>
      </c>
      <c r="AU1069" s="9">
        <v>3.3069999999999999</v>
      </c>
      <c r="AV1069" s="14" t="s">
        <v>195</v>
      </c>
      <c r="AW1069" s="15" t="s">
        <v>169</v>
      </c>
      <c r="AX1069" s="16" t="s">
        <v>1573</v>
      </c>
      <c r="AY1069" s="14" t="s">
        <v>105</v>
      </c>
      <c r="AZ1069" s="11" t="s">
        <v>171</v>
      </c>
      <c r="BA1069" s="17" t="str">
        <f t="shared" si="239"/>
        <v>17001000000283740611</v>
      </c>
      <c r="BB1069" s="26">
        <f t="shared" si="242"/>
        <v>20</v>
      </c>
      <c r="BC1069" s="19" t="s">
        <v>1574</v>
      </c>
      <c r="BD1069" s="20" t="s">
        <v>391</v>
      </c>
      <c r="BF1069" s="5"/>
      <c r="BG1069" s="27">
        <v>58410075</v>
      </c>
      <c r="BH1069" s="27">
        <v>24996269</v>
      </c>
      <c r="BI1069" s="27"/>
      <c r="BJ1069" t="s">
        <v>391</v>
      </c>
      <c r="BK1069" s="11" t="str">
        <f t="shared" si="243"/>
        <v>A-</v>
      </c>
      <c r="BL1069" s="11"/>
    </row>
    <row r="1070" spans="1:64" x14ac:dyDescent="0.25">
      <c r="A1070" s="3" t="s">
        <v>74</v>
      </c>
      <c r="B1070" s="4">
        <v>1071</v>
      </c>
      <c r="C1070" s="3" t="s">
        <v>140</v>
      </c>
      <c r="D1070" s="3" t="s">
        <v>7804</v>
      </c>
      <c r="E1070" s="3" t="s">
        <v>7708</v>
      </c>
      <c r="F1070" s="3"/>
      <c r="G1070" s="3"/>
      <c r="H1070" s="74"/>
      <c r="I1070" s="3"/>
      <c r="J1070" s="3" t="s">
        <v>157</v>
      </c>
      <c r="K1070" s="3" t="s">
        <v>123</v>
      </c>
      <c r="L1070" s="3" t="s">
        <v>77</v>
      </c>
      <c r="M1070" s="3" t="s">
        <v>158</v>
      </c>
      <c r="N1070" s="5">
        <v>44774</v>
      </c>
      <c r="P1070" s="3">
        <f t="shared" ca="1" si="240"/>
        <v>-748</v>
      </c>
      <c r="Q1070" s="5">
        <v>44814</v>
      </c>
      <c r="R1070" s="3" t="s">
        <v>236</v>
      </c>
      <c r="S1070" s="3"/>
      <c r="T1070" s="6" t="s">
        <v>131</v>
      </c>
      <c r="U1070" s="3" t="str">
        <f t="shared" si="231"/>
        <v>Contractuel</v>
      </c>
      <c r="V1070" s="5">
        <v>44805</v>
      </c>
      <c r="W1070" s="5">
        <v>44834</v>
      </c>
      <c r="X1070" s="5"/>
      <c r="Y1070" s="5"/>
      <c r="Z1070" s="5">
        <v>44774</v>
      </c>
      <c r="AA1070" s="3">
        <f t="shared" si="232"/>
        <v>8</v>
      </c>
      <c r="AB1070" s="3">
        <f t="shared" si="233"/>
        <v>2022</v>
      </c>
      <c r="AC1070" s="3">
        <f t="shared" si="234"/>
        <v>2026</v>
      </c>
      <c r="AD1070" s="7">
        <f t="shared" ca="1" si="235"/>
        <v>2.2111111111111112</v>
      </c>
      <c r="AE1070" s="7" t="str">
        <f t="shared" ca="1" si="241"/>
        <v>&lt; 3</v>
      </c>
      <c r="AF1070" s="5">
        <v>27818</v>
      </c>
      <c r="AG1070" s="8">
        <f t="shared" ca="1" si="236"/>
        <v>48.668493150684931</v>
      </c>
      <c r="AH1070" s="7" t="str">
        <f t="shared" ca="1" si="237"/>
        <v>&gt;45&lt; 55</v>
      </c>
      <c r="AI1070" s="9"/>
      <c r="AJ1070" s="10"/>
      <c r="AK1070" s="9" t="s">
        <v>3295</v>
      </c>
      <c r="AL1070" s="5">
        <v>34961</v>
      </c>
      <c r="AM1070" s="3" t="s">
        <v>93</v>
      </c>
      <c r="AN1070" s="3" t="s">
        <v>65</v>
      </c>
      <c r="AO1070">
        <v>3</v>
      </c>
      <c r="AQ1070" s="11">
        <v>3</v>
      </c>
      <c r="AR1070" s="11">
        <v>1</v>
      </c>
      <c r="AS1070" s="12">
        <f t="shared" si="238"/>
        <v>45139.25</v>
      </c>
      <c r="AT1070" s="11" t="s">
        <v>135</v>
      </c>
      <c r="AU1070" s="9">
        <v>3.3069999999999999</v>
      </c>
      <c r="AV1070" s="14" t="s">
        <v>126</v>
      </c>
      <c r="AW1070" s="15" t="s">
        <v>275</v>
      </c>
      <c r="AX1070" s="16" t="s">
        <v>3296</v>
      </c>
      <c r="AY1070" s="14" t="s">
        <v>926</v>
      </c>
      <c r="AZ1070" s="11" t="s">
        <v>145</v>
      </c>
      <c r="BA1070" s="17" t="str">
        <f t="shared" si="239"/>
        <v>07080013810554901483</v>
      </c>
      <c r="BB1070" s="26">
        <f t="shared" si="242"/>
        <v>20</v>
      </c>
      <c r="BC1070" s="19" t="s">
        <v>1806</v>
      </c>
      <c r="BD1070" s="20" t="s">
        <v>100</v>
      </c>
      <c r="BF1070" s="5"/>
      <c r="BG1070" s="27">
        <v>27222719</v>
      </c>
      <c r="BH1070" s="27">
        <v>26848851</v>
      </c>
      <c r="BI1070" s="27"/>
      <c r="BJ1070" t="s">
        <v>263</v>
      </c>
      <c r="BK1070" s="11" t="str">
        <f t="shared" si="243"/>
        <v>A-</v>
      </c>
      <c r="BL1070" s="11"/>
    </row>
    <row r="1071" spans="1:64" x14ac:dyDescent="0.25">
      <c r="A1071" s="3" t="s">
        <v>74</v>
      </c>
      <c r="B1071" s="4">
        <v>1072</v>
      </c>
      <c r="C1071" s="3" t="s">
        <v>57</v>
      </c>
      <c r="D1071" s="3" t="s">
        <v>8026</v>
      </c>
      <c r="E1071" s="3" t="s">
        <v>7264</v>
      </c>
      <c r="F1071" s="3"/>
      <c r="G1071" s="3"/>
      <c r="H1071" s="74"/>
      <c r="I1071" s="3"/>
      <c r="J1071" s="3" t="s">
        <v>228</v>
      </c>
      <c r="K1071" s="3" t="s">
        <v>123</v>
      </c>
      <c r="L1071" s="3" t="s">
        <v>77</v>
      </c>
      <c r="M1071" s="3" t="s">
        <v>132</v>
      </c>
      <c r="N1071" s="5">
        <v>44762</v>
      </c>
      <c r="P1071" s="3">
        <f t="shared" ca="1" si="240"/>
        <v>-748</v>
      </c>
      <c r="Q1071" s="5">
        <v>44807</v>
      </c>
      <c r="R1071" s="3" t="s">
        <v>133</v>
      </c>
      <c r="S1071" s="3"/>
      <c r="T1071" s="6" t="s">
        <v>131</v>
      </c>
      <c r="U1071" s="3" t="str">
        <f t="shared" si="231"/>
        <v>Contractuel</v>
      </c>
      <c r="V1071" s="5">
        <v>44805</v>
      </c>
      <c r="W1071" s="5">
        <v>44834</v>
      </c>
      <c r="X1071" s="5"/>
      <c r="Y1071" s="5"/>
      <c r="Z1071" s="5">
        <v>44762</v>
      </c>
      <c r="AA1071" s="3">
        <f t="shared" si="232"/>
        <v>7</v>
      </c>
      <c r="AB1071" s="3">
        <f t="shared" si="233"/>
        <v>2022</v>
      </c>
      <c r="AC1071" s="3">
        <f t="shared" si="234"/>
        <v>2026</v>
      </c>
      <c r="AD1071" s="7">
        <f t="shared" ca="1" si="235"/>
        <v>2.2416666666666667</v>
      </c>
      <c r="AE1071" s="7" t="str">
        <f t="shared" ca="1" si="241"/>
        <v>&lt; 3</v>
      </c>
      <c r="AF1071" s="5">
        <v>35249</v>
      </c>
      <c r="AG1071" s="8">
        <f t="shared" ca="1" si="236"/>
        <v>28.30958904109589</v>
      </c>
      <c r="AH1071" s="7" t="str">
        <f t="shared" ca="1" si="237"/>
        <v>&gt;25&lt; 35</v>
      </c>
      <c r="AI1071" s="9"/>
      <c r="AJ1071" s="10"/>
      <c r="AK1071" s="9" t="s">
        <v>3297</v>
      </c>
      <c r="AL1071" s="5">
        <v>41982</v>
      </c>
      <c r="AM1071" s="3" t="s">
        <v>64</v>
      </c>
      <c r="AN1071" s="3" t="s">
        <v>94</v>
      </c>
      <c r="AQ1071" s="11">
        <v>3</v>
      </c>
      <c r="AR1071" s="11">
        <v>1</v>
      </c>
      <c r="AS1071" s="12">
        <f t="shared" si="238"/>
        <v>45127.25</v>
      </c>
      <c r="AT1071" s="11" t="s">
        <v>135</v>
      </c>
      <c r="AU1071" s="9">
        <v>3.3069999999999999</v>
      </c>
      <c r="AV1071" s="14" t="s">
        <v>195</v>
      </c>
      <c r="AW1071" s="15" t="s">
        <v>169</v>
      </c>
      <c r="AX1071" s="16" t="s">
        <v>3298</v>
      </c>
      <c r="AY1071" s="14" t="s">
        <v>2012</v>
      </c>
      <c r="AZ1071" s="11" t="s">
        <v>171</v>
      </c>
      <c r="BA1071" s="17" t="str">
        <f t="shared" si="239"/>
        <v>17001000000310860453</v>
      </c>
      <c r="BB1071" s="26">
        <f t="shared" si="242"/>
        <v>20</v>
      </c>
      <c r="BC1071" s="19" t="s">
        <v>3299</v>
      </c>
      <c r="BD1071" s="20" t="s">
        <v>277</v>
      </c>
      <c r="BF1071" s="5"/>
      <c r="BG1071" s="27">
        <v>52720725</v>
      </c>
      <c r="BH1071" s="27">
        <v>50709216</v>
      </c>
      <c r="BI1071" s="27"/>
      <c r="BJ1071" t="s">
        <v>2883</v>
      </c>
      <c r="BK1071" s="11" t="str">
        <f t="shared" si="243"/>
        <v>B-</v>
      </c>
      <c r="BL1071" s="11"/>
    </row>
    <row r="1072" spans="1:64" x14ac:dyDescent="0.25">
      <c r="A1072" s="3" t="s">
        <v>74</v>
      </c>
      <c r="B1072" s="4">
        <v>1073</v>
      </c>
      <c r="C1072" s="3" t="s">
        <v>87</v>
      </c>
      <c r="D1072" s="3" t="s">
        <v>8027</v>
      </c>
      <c r="E1072" s="3" t="s">
        <v>7301</v>
      </c>
      <c r="F1072" s="3"/>
      <c r="G1072" s="3"/>
      <c r="H1072" s="74"/>
      <c r="I1072" s="3" t="s">
        <v>515</v>
      </c>
      <c r="J1072" s="3" t="s">
        <v>228</v>
      </c>
      <c r="K1072" s="3" t="s">
        <v>123</v>
      </c>
      <c r="L1072" s="3" t="s">
        <v>77</v>
      </c>
      <c r="M1072" s="3" t="s">
        <v>158</v>
      </c>
      <c r="N1072" s="5">
        <v>44760</v>
      </c>
      <c r="P1072" s="3">
        <f t="shared" ca="1" si="240"/>
        <v>-597</v>
      </c>
      <c r="Q1072" s="5">
        <v>44932</v>
      </c>
      <c r="R1072" s="3" t="s">
        <v>133</v>
      </c>
      <c r="S1072" s="3"/>
      <c r="T1072" s="6" t="s">
        <v>131</v>
      </c>
      <c r="U1072" s="3" t="str">
        <f t="shared" si="231"/>
        <v>Contractuel</v>
      </c>
      <c r="V1072" s="5">
        <v>44927</v>
      </c>
      <c r="W1072" s="5">
        <v>44985</v>
      </c>
      <c r="X1072" s="5"/>
      <c r="Y1072" s="5"/>
      <c r="Z1072" s="5">
        <v>44760</v>
      </c>
      <c r="AA1072" s="3">
        <f t="shared" si="232"/>
        <v>7</v>
      </c>
      <c r="AB1072" s="3">
        <f t="shared" si="233"/>
        <v>2022</v>
      </c>
      <c r="AC1072" s="3">
        <f t="shared" si="234"/>
        <v>2026</v>
      </c>
      <c r="AD1072" s="7">
        <f t="shared" ca="1" si="235"/>
        <v>2.2472222222222222</v>
      </c>
      <c r="AE1072" s="7" t="str">
        <f t="shared" ca="1" si="241"/>
        <v>&lt; 3</v>
      </c>
      <c r="AF1072" s="5">
        <v>34118</v>
      </c>
      <c r="AG1072" s="8">
        <f t="shared" ca="1" si="236"/>
        <v>31.408219178082192</v>
      </c>
      <c r="AH1072" s="7" t="str">
        <f t="shared" ca="1" si="237"/>
        <v>&gt;25&lt; 35</v>
      </c>
      <c r="AI1072" s="9">
        <v>16434109</v>
      </c>
      <c r="AJ1072" s="10" t="s">
        <v>70</v>
      </c>
      <c r="AK1072" s="9" t="s">
        <v>3300</v>
      </c>
      <c r="AL1072" s="5">
        <v>40742</v>
      </c>
      <c r="AM1072" s="3" t="s">
        <v>93</v>
      </c>
      <c r="AN1072" s="3" t="s">
        <v>94</v>
      </c>
      <c r="AQ1072" s="11">
        <v>3</v>
      </c>
      <c r="AR1072" s="11">
        <v>1</v>
      </c>
      <c r="AS1072" s="12">
        <f t="shared" si="238"/>
        <v>45125.25</v>
      </c>
      <c r="AT1072" s="11" t="s">
        <v>135</v>
      </c>
      <c r="AU1072" s="9">
        <v>3.3069999999999999</v>
      </c>
      <c r="AV1072" s="14" t="s">
        <v>67</v>
      </c>
      <c r="AW1072" s="15" t="s">
        <v>3301</v>
      </c>
      <c r="AX1072" s="16" t="s">
        <v>3302</v>
      </c>
      <c r="AY1072" s="14" t="s">
        <v>870</v>
      </c>
      <c r="AZ1072" s="11" t="s">
        <v>71</v>
      </c>
      <c r="BA1072" s="17" t="str">
        <f t="shared" si="239"/>
        <v>08121029052001258124</v>
      </c>
      <c r="BB1072" s="26">
        <f t="shared" si="242"/>
        <v>20</v>
      </c>
      <c r="BC1072" s="19" t="s">
        <v>2528</v>
      </c>
      <c r="BD1072" s="20" t="s">
        <v>277</v>
      </c>
      <c r="BF1072" s="5"/>
      <c r="BG1072" s="27">
        <v>55700467</v>
      </c>
      <c r="BH1072" s="27">
        <v>54158579</v>
      </c>
      <c r="BI1072" s="27"/>
      <c r="BJ1072" t="s">
        <v>2409</v>
      </c>
      <c r="BK1072" s="11" t="str">
        <f t="shared" si="243"/>
        <v>B-</v>
      </c>
      <c r="BL1072" s="11"/>
    </row>
    <row r="1073" spans="1:64" x14ac:dyDescent="0.25">
      <c r="A1073" s="3" t="s">
        <v>74</v>
      </c>
      <c r="B1073" s="4">
        <v>1074</v>
      </c>
      <c r="C1073" s="3" t="s">
        <v>140</v>
      </c>
      <c r="D1073" s="3" t="s">
        <v>8028</v>
      </c>
      <c r="E1073" s="3" t="s">
        <v>7371</v>
      </c>
      <c r="F1073" s="3"/>
      <c r="G1073" s="3"/>
      <c r="H1073" s="74"/>
      <c r="I1073" s="3" t="s">
        <v>156</v>
      </c>
      <c r="J1073" s="3" t="s">
        <v>157</v>
      </c>
      <c r="K1073" s="3" t="s">
        <v>76</v>
      </c>
      <c r="L1073" s="3" t="s">
        <v>77</v>
      </c>
      <c r="M1073" s="3" t="s">
        <v>426</v>
      </c>
      <c r="N1073" s="5">
        <v>44763</v>
      </c>
      <c r="P1073" s="3">
        <f t="shared" ca="1" si="240"/>
        <v>-475</v>
      </c>
      <c r="Q1073" s="5">
        <v>45047</v>
      </c>
      <c r="R1073" s="3" t="s">
        <v>124</v>
      </c>
      <c r="S1073" s="3"/>
      <c r="T1073" s="6" t="s">
        <v>131</v>
      </c>
      <c r="U1073" s="3" t="str">
        <f t="shared" si="231"/>
        <v>Contractuel</v>
      </c>
      <c r="V1073" s="5">
        <v>45047</v>
      </c>
      <c r="W1073" s="5">
        <v>45107</v>
      </c>
      <c r="X1073" s="5"/>
      <c r="Y1073" s="5"/>
      <c r="Z1073" s="5">
        <v>44763</v>
      </c>
      <c r="AA1073" s="3">
        <f t="shared" si="232"/>
        <v>7</v>
      </c>
      <c r="AB1073" s="3">
        <f t="shared" si="233"/>
        <v>2022</v>
      </c>
      <c r="AC1073" s="3">
        <f t="shared" si="234"/>
        <v>2026</v>
      </c>
      <c r="AD1073" s="7">
        <f t="shared" ca="1" si="235"/>
        <v>2.2388888888888889</v>
      </c>
      <c r="AE1073" s="7" t="str">
        <f t="shared" ca="1" si="241"/>
        <v>&lt; 3</v>
      </c>
      <c r="AF1073" s="5">
        <v>32867</v>
      </c>
      <c r="AG1073" s="8">
        <f t="shared" ca="1" si="236"/>
        <v>34.835616438356162</v>
      </c>
      <c r="AH1073" s="7" t="str">
        <f t="shared" ca="1" si="237"/>
        <v>&gt;25&lt; 35</v>
      </c>
      <c r="AI1073" s="9"/>
      <c r="AJ1073" s="10"/>
      <c r="AK1073" s="9" t="s">
        <v>3303</v>
      </c>
      <c r="AL1073" s="5">
        <v>39471</v>
      </c>
      <c r="AM1073" s="3" t="s">
        <v>93</v>
      </c>
      <c r="AN1073" s="3" t="s">
        <v>65</v>
      </c>
      <c r="AO1073">
        <v>1</v>
      </c>
      <c r="AQ1073" s="11">
        <v>3</v>
      </c>
      <c r="AR1073" s="11">
        <v>1</v>
      </c>
      <c r="AS1073" s="12">
        <f t="shared" si="238"/>
        <v>45128.25</v>
      </c>
      <c r="AT1073" s="11" t="s">
        <v>135</v>
      </c>
      <c r="AU1073" s="9">
        <v>3.3069999999999999</v>
      </c>
      <c r="AV1073" s="14" t="s">
        <v>126</v>
      </c>
      <c r="AW1073" s="15" t="s">
        <v>275</v>
      </c>
      <c r="AX1073" s="16" t="s">
        <v>3304</v>
      </c>
      <c r="AY1073" s="14" t="s">
        <v>657</v>
      </c>
      <c r="AZ1073" s="11" t="s">
        <v>145</v>
      </c>
      <c r="BA1073" s="17" t="str">
        <f t="shared" si="239"/>
        <v>07080013810554862489</v>
      </c>
      <c r="BB1073" s="26">
        <f t="shared" si="242"/>
        <v>20</v>
      </c>
      <c r="BC1073" s="19" t="s">
        <v>3305</v>
      </c>
      <c r="BD1073" s="20" t="s">
        <v>277</v>
      </c>
      <c r="BF1073" s="5"/>
      <c r="BG1073" s="27">
        <v>20155608</v>
      </c>
      <c r="BH1073" s="27">
        <v>24480934</v>
      </c>
      <c r="BI1073" s="27"/>
      <c r="BJ1073" t="s">
        <v>277</v>
      </c>
      <c r="BK1073" s="11" t="str">
        <f t="shared" si="243"/>
        <v>A-</v>
      </c>
      <c r="BL1073" s="11"/>
    </row>
    <row r="1074" spans="1:64" x14ac:dyDescent="0.25">
      <c r="A1074" s="3" t="s">
        <v>56</v>
      </c>
      <c r="B1074" s="4">
        <v>1075</v>
      </c>
      <c r="C1074" s="3" t="s">
        <v>140</v>
      </c>
      <c r="D1074" s="3" t="s">
        <v>8029</v>
      </c>
      <c r="E1074" s="3" t="s">
        <v>7509</v>
      </c>
      <c r="F1074" s="3"/>
      <c r="G1074" s="3"/>
      <c r="H1074" s="74"/>
      <c r="I1074" s="3" t="s">
        <v>487</v>
      </c>
      <c r="J1074" s="3" t="s">
        <v>228</v>
      </c>
      <c r="K1074" s="3" t="s">
        <v>123</v>
      </c>
      <c r="L1074" s="3" t="s">
        <v>77</v>
      </c>
      <c r="M1074" s="3" t="s">
        <v>158</v>
      </c>
      <c r="N1074" s="5">
        <v>44762</v>
      </c>
      <c r="P1074" s="3">
        <f t="shared" ca="1" si="240"/>
        <v>-47</v>
      </c>
      <c r="Q1074" s="5"/>
      <c r="R1074" s="3"/>
      <c r="S1074" s="3"/>
      <c r="T1074" s="6" t="s">
        <v>131</v>
      </c>
      <c r="U1074" s="3" t="str">
        <f t="shared" si="231"/>
        <v>Contractuel</v>
      </c>
      <c r="V1074" s="5">
        <v>45444</v>
      </c>
      <c r="W1074" s="5">
        <v>45535</v>
      </c>
      <c r="X1074" s="5"/>
      <c r="Y1074" s="5"/>
      <c r="Z1074" s="5">
        <v>44762</v>
      </c>
      <c r="AA1074" s="3">
        <f t="shared" si="232"/>
        <v>7</v>
      </c>
      <c r="AB1074" s="3">
        <f t="shared" si="233"/>
        <v>2022</v>
      </c>
      <c r="AC1074" s="3">
        <f t="shared" si="234"/>
        <v>2026</v>
      </c>
      <c r="AD1074" s="7">
        <f t="shared" ca="1" si="235"/>
        <v>2.2416666666666667</v>
      </c>
      <c r="AE1074" s="7" t="str">
        <f t="shared" ca="1" si="241"/>
        <v>&lt; 3</v>
      </c>
      <c r="AF1074" s="5">
        <v>35182</v>
      </c>
      <c r="AG1074" s="8">
        <f t="shared" ca="1" si="236"/>
        <v>28.493150684931507</v>
      </c>
      <c r="AH1074" s="7" t="str">
        <f t="shared" ca="1" si="237"/>
        <v>&gt;25&lt; 35</v>
      </c>
      <c r="AI1074" s="9">
        <v>17591838</v>
      </c>
      <c r="AJ1074" s="10" t="s">
        <v>126</v>
      </c>
      <c r="AK1074" s="9" t="s">
        <v>3306</v>
      </c>
      <c r="AL1074" s="5">
        <v>41911</v>
      </c>
      <c r="AM1074" s="3" t="s">
        <v>93</v>
      </c>
      <c r="AN1074" s="3" t="s">
        <v>65</v>
      </c>
      <c r="AQ1074">
        <v>3</v>
      </c>
      <c r="AR1074" s="11">
        <v>3</v>
      </c>
      <c r="AS1074" s="12">
        <f t="shared" si="238"/>
        <v>45857.75</v>
      </c>
      <c r="AT1074" s="11" t="s">
        <v>135</v>
      </c>
      <c r="AU1074" s="9">
        <v>3.3069999999999999</v>
      </c>
      <c r="AV1074" s="14" t="s">
        <v>126</v>
      </c>
      <c r="AW1074" s="15" t="s">
        <v>275</v>
      </c>
      <c r="AX1074" s="16" t="s">
        <v>3307</v>
      </c>
      <c r="AY1074" s="14" t="s">
        <v>126</v>
      </c>
      <c r="AZ1074" s="11" t="s">
        <v>145</v>
      </c>
      <c r="BA1074" s="17" t="str">
        <f t="shared" si="239"/>
        <v>07080013810554852207</v>
      </c>
      <c r="BB1074" s="26">
        <f t="shared" si="242"/>
        <v>20</v>
      </c>
      <c r="BC1074" s="19" t="s">
        <v>3308</v>
      </c>
      <c r="BD1074" s="20" t="s">
        <v>388</v>
      </c>
      <c r="BF1074" s="5"/>
      <c r="BG1074" s="27">
        <v>54930655</v>
      </c>
      <c r="BH1074" s="27">
        <v>51455310</v>
      </c>
      <c r="BI1074" s="27"/>
      <c r="BJ1074" t="s">
        <v>263</v>
      </c>
      <c r="BK1074" s="11" t="str">
        <f t="shared" si="243"/>
        <v>B-</v>
      </c>
      <c r="BL1074" s="11" t="s">
        <v>235</v>
      </c>
    </row>
    <row r="1075" spans="1:64" x14ac:dyDescent="0.25">
      <c r="A1075" s="3" t="s">
        <v>56</v>
      </c>
      <c r="B1075" s="4">
        <v>1076</v>
      </c>
      <c r="C1075" s="3" t="s">
        <v>140</v>
      </c>
      <c r="D1075" s="3" t="s">
        <v>7602</v>
      </c>
      <c r="E1075" s="3" t="s">
        <v>7402</v>
      </c>
      <c r="F1075" s="3"/>
      <c r="G1075" s="3"/>
      <c r="H1075" s="74"/>
      <c r="I1075" s="3" t="s">
        <v>1140</v>
      </c>
      <c r="J1075" s="3" t="s">
        <v>157</v>
      </c>
      <c r="K1075" s="3" t="s">
        <v>123</v>
      </c>
      <c r="L1075" s="3" t="s">
        <v>77</v>
      </c>
      <c r="M1075" s="3" t="s">
        <v>158</v>
      </c>
      <c r="N1075" s="5">
        <v>44762</v>
      </c>
      <c r="P1075" s="3">
        <f t="shared" ca="1" si="240"/>
        <v>-47</v>
      </c>
      <c r="Q1075" s="5"/>
      <c r="R1075" s="3"/>
      <c r="S1075" s="3"/>
      <c r="T1075" s="6" t="s">
        <v>131</v>
      </c>
      <c r="U1075" s="3" t="str">
        <f t="shared" si="231"/>
        <v>Contractuel</v>
      </c>
      <c r="V1075" s="5">
        <v>45444</v>
      </c>
      <c r="W1075" s="5">
        <v>45535</v>
      </c>
      <c r="X1075" s="5"/>
      <c r="Y1075" s="5"/>
      <c r="Z1075" s="5">
        <v>44762</v>
      </c>
      <c r="AA1075" s="3">
        <f t="shared" si="232"/>
        <v>7</v>
      </c>
      <c r="AB1075" s="3">
        <f t="shared" si="233"/>
        <v>2022</v>
      </c>
      <c r="AC1075" s="3">
        <f t="shared" si="234"/>
        <v>2026</v>
      </c>
      <c r="AD1075" s="7">
        <f t="shared" ca="1" si="235"/>
        <v>2.2416666666666667</v>
      </c>
      <c r="AE1075" s="7" t="str">
        <f t="shared" ca="1" si="241"/>
        <v>&lt; 3</v>
      </c>
      <c r="AF1075" s="5">
        <v>33175</v>
      </c>
      <c r="AG1075" s="8">
        <f t="shared" ca="1" si="236"/>
        <v>33.991780821917807</v>
      </c>
      <c r="AH1075" s="7" t="str">
        <f t="shared" ca="1" si="237"/>
        <v>&gt;25&lt; 35</v>
      </c>
      <c r="AI1075" s="9">
        <v>16444371</v>
      </c>
      <c r="AJ1075" s="10" t="s">
        <v>70</v>
      </c>
      <c r="AK1075" s="9" t="s">
        <v>3309</v>
      </c>
      <c r="AL1075" s="5">
        <v>44501</v>
      </c>
      <c r="AM1075" s="3" t="s">
        <v>93</v>
      </c>
      <c r="AN1075" s="3" t="s">
        <v>65</v>
      </c>
      <c r="AO1075">
        <v>2</v>
      </c>
      <c r="AQ1075">
        <v>3</v>
      </c>
      <c r="AR1075" s="11">
        <v>3</v>
      </c>
      <c r="AS1075" s="12">
        <f t="shared" si="238"/>
        <v>45857.75</v>
      </c>
      <c r="AT1075" s="11" t="s">
        <v>135</v>
      </c>
      <c r="AU1075" s="9">
        <v>3.3069999999999999</v>
      </c>
      <c r="AV1075" s="14" t="s">
        <v>195</v>
      </c>
      <c r="AW1075" s="15" t="s">
        <v>169</v>
      </c>
      <c r="AX1075" s="16" t="s">
        <v>3310</v>
      </c>
      <c r="AY1075" s="14" t="s">
        <v>1198</v>
      </c>
      <c r="AZ1075" s="11" t="s">
        <v>171</v>
      </c>
      <c r="BA1075" s="17" t="str">
        <f t="shared" si="239"/>
        <v>17001000000307834247</v>
      </c>
      <c r="BB1075" s="26">
        <f t="shared" si="242"/>
        <v>20</v>
      </c>
      <c r="BC1075" s="19" t="s">
        <v>3311</v>
      </c>
      <c r="BD1075" s="20" t="s">
        <v>100</v>
      </c>
      <c r="BF1075" s="5">
        <v>45006</v>
      </c>
      <c r="BG1075" s="27">
        <v>26001858</v>
      </c>
      <c r="BH1075" s="27">
        <v>23611417</v>
      </c>
      <c r="BI1075" s="27"/>
      <c r="BJ1075" t="s">
        <v>566</v>
      </c>
      <c r="BK1075" s="11" t="str">
        <f t="shared" si="243"/>
        <v>A-</v>
      </c>
      <c r="BL1075" s="11" t="s">
        <v>473</v>
      </c>
    </row>
    <row r="1076" spans="1:64" x14ac:dyDescent="0.25">
      <c r="A1076" s="3" t="s">
        <v>74</v>
      </c>
      <c r="B1076" s="4">
        <v>1077</v>
      </c>
      <c r="C1076" s="3" t="s">
        <v>87</v>
      </c>
      <c r="D1076" s="3" t="s">
        <v>7947</v>
      </c>
      <c r="E1076" s="3" t="s">
        <v>7238</v>
      </c>
      <c r="F1076" s="3"/>
      <c r="G1076" s="3"/>
      <c r="H1076" s="74"/>
      <c r="I1076" s="3" t="s">
        <v>487</v>
      </c>
      <c r="J1076" s="3" t="s">
        <v>228</v>
      </c>
      <c r="K1076" s="3" t="s">
        <v>76</v>
      </c>
      <c r="L1076" s="3" t="s">
        <v>77</v>
      </c>
      <c r="M1076" s="3" t="s">
        <v>426</v>
      </c>
      <c r="N1076" s="5">
        <v>44769</v>
      </c>
      <c r="P1076" s="3" t="str">
        <f t="shared" ca="1" si="240"/>
        <v/>
      </c>
      <c r="Q1076" s="5">
        <v>45178</v>
      </c>
      <c r="R1076" s="3" t="s">
        <v>3312</v>
      </c>
      <c r="S1076" s="3"/>
      <c r="T1076" s="6" t="s">
        <v>317</v>
      </c>
      <c r="U1076" s="3" t="str">
        <f t="shared" si="231"/>
        <v>Contractuel</v>
      </c>
      <c r="V1076" s="5"/>
      <c r="W1076" s="5"/>
      <c r="X1076" s="5">
        <v>44774</v>
      </c>
      <c r="Y1076" s="5">
        <v>45138</v>
      </c>
      <c r="Z1076" s="5"/>
      <c r="AA1076" s="3">
        <f t="shared" si="232"/>
        <v>7</v>
      </c>
      <c r="AB1076" s="3">
        <f t="shared" si="233"/>
        <v>2022</v>
      </c>
      <c r="AC1076" s="3">
        <f t="shared" si="234"/>
        <v>2026</v>
      </c>
      <c r="AD1076" s="7">
        <f t="shared" ca="1" si="235"/>
        <v>2.2222222222222223</v>
      </c>
      <c r="AE1076" s="7" t="str">
        <f t="shared" ca="1" si="241"/>
        <v>&lt; 3</v>
      </c>
      <c r="AF1076" s="5">
        <v>33693</v>
      </c>
      <c r="AG1076" s="8">
        <f t="shared" ca="1" si="236"/>
        <v>32.57260273972603</v>
      </c>
      <c r="AH1076" s="7" t="str">
        <f t="shared" ca="1" si="237"/>
        <v>&gt;25&lt; 35</v>
      </c>
      <c r="AI1076" s="9"/>
      <c r="AJ1076" s="10"/>
      <c r="AK1076" s="9" t="s">
        <v>3313</v>
      </c>
      <c r="AL1076" s="5">
        <v>40404</v>
      </c>
      <c r="AM1076" s="3" t="s">
        <v>93</v>
      </c>
      <c r="AN1076" s="3" t="s">
        <v>94</v>
      </c>
      <c r="AQ1076" s="11">
        <v>3</v>
      </c>
      <c r="AR1076" s="11">
        <v>2</v>
      </c>
      <c r="AS1076" s="12">
        <f t="shared" si="238"/>
        <v>45499.5</v>
      </c>
      <c r="AT1076" s="11" t="s">
        <v>135</v>
      </c>
      <c r="AU1076" s="9">
        <v>2.0670000000000002</v>
      </c>
      <c r="AV1076" s="14" t="s">
        <v>126</v>
      </c>
      <c r="AW1076" s="15" t="s">
        <v>275</v>
      </c>
      <c r="AX1076" s="16" t="s">
        <v>3314</v>
      </c>
      <c r="AY1076" s="14" t="s">
        <v>500</v>
      </c>
      <c r="AZ1076" s="11" t="s">
        <v>145</v>
      </c>
      <c r="BA1076" s="17" t="str">
        <f t="shared" si="239"/>
        <v>07080013810552174910</v>
      </c>
      <c r="BB1076" s="26">
        <f t="shared" si="242"/>
        <v>20</v>
      </c>
      <c r="BC1076" s="19" t="s">
        <v>3315</v>
      </c>
      <c r="BD1076" s="20" t="s">
        <v>233</v>
      </c>
      <c r="BF1076" s="5"/>
      <c r="BG1076" s="27">
        <v>22628746</v>
      </c>
      <c r="BH1076" s="27">
        <v>27924258</v>
      </c>
      <c r="BI1076" s="27"/>
      <c r="BJ1076" t="s">
        <v>233</v>
      </c>
      <c r="BK1076" s="11" t="str">
        <f t="shared" si="243"/>
        <v>B-</v>
      </c>
      <c r="BL1076" s="11" t="s">
        <v>235</v>
      </c>
    </row>
    <row r="1077" spans="1:64" x14ac:dyDescent="0.25">
      <c r="A1077" s="3" t="s">
        <v>74</v>
      </c>
      <c r="B1077" s="4">
        <v>1078</v>
      </c>
      <c r="C1077" s="3" t="s">
        <v>140</v>
      </c>
      <c r="D1077" s="3" t="s">
        <v>8030</v>
      </c>
      <c r="E1077" s="3" t="s">
        <v>8031</v>
      </c>
      <c r="F1077" s="3"/>
      <c r="G1077" s="3"/>
      <c r="H1077" s="74"/>
      <c r="I1077" s="3" t="s">
        <v>1089</v>
      </c>
      <c r="J1077" s="3" t="s">
        <v>157</v>
      </c>
      <c r="K1077" s="3" t="s">
        <v>123</v>
      </c>
      <c r="L1077" s="3" t="s">
        <v>77</v>
      </c>
      <c r="M1077" s="3" t="s">
        <v>158</v>
      </c>
      <c r="N1077" s="5">
        <v>44762</v>
      </c>
      <c r="P1077" s="3">
        <f t="shared" ca="1" si="240"/>
        <v>-413</v>
      </c>
      <c r="Q1077" s="5">
        <v>45175</v>
      </c>
      <c r="R1077" s="3" t="s">
        <v>3316</v>
      </c>
      <c r="S1077" s="3"/>
      <c r="T1077" s="6" t="s">
        <v>131</v>
      </c>
      <c r="U1077" s="3" t="str">
        <f t="shared" si="231"/>
        <v>Contractuel</v>
      </c>
      <c r="V1077" s="5">
        <v>45139</v>
      </c>
      <c r="W1077" s="5">
        <v>45169</v>
      </c>
      <c r="X1077" s="5"/>
      <c r="Y1077" s="5"/>
      <c r="Z1077" s="5">
        <v>44762</v>
      </c>
      <c r="AA1077" s="3">
        <f t="shared" si="232"/>
        <v>7</v>
      </c>
      <c r="AB1077" s="3">
        <f t="shared" si="233"/>
        <v>2022</v>
      </c>
      <c r="AC1077" s="3">
        <f t="shared" si="234"/>
        <v>2026</v>
      </c>
      <c r="AD1077" s="7">
        <f t="shared" ca="1" si="235"/>
        <v>2.2416666666666667</v>
      </c>
      <c r="AE1077" s="7" t="str">
        <f t="shared" ca="1" si="241"/>
        <v>&lt; 3</v>
      </c>
      <c r="AF1077" s="5">
        <v>29022</v>
      </c>
      <c r="AG1077" s="8">
        <f t="shared" ca="1" si="236"/>
        <v>45.369863013698627</v>
      </c>
      <c r="AH1077" s="7" t="str">
        <f t="shared" ca="1" si="237"/>
        <v>&gt;45&lt; 55</v>
      </c>
      <c r="AI1077" s="9">
        <v>17283357</v>
      </c>
      <c r="AJ1077" s="10" t="s">
        <v>159</v>
      </c>
      <c r="AK1077" s="9" t="s">
        <v>3317</v>
      </c>
      <c r="AL1077" s="5">
        <v>44494</v>
      </c>
      <c r="AM1077" s="3" t="s">
        <v>93</v>
      </c>
      <c r="AN1077" s="3" t="s">
        <v>65</v>
      </c>
      <c r="AO1077">
        <v>5</v>
      </c>
      <c r="AQ1077" s="11">
        <v>3</v>
      </c>
      <c r="AR1077" s="11">
        <v>2</v>
      </c>
      <c r="AS1077" s="12">
        <f t="shared" si="238"/>
        <v>45492.5</v>
      </c>
      <c r="AT1077" s="11" t="s">
        <v>135</v>
      </c>
      <c r="AU1077" s="9">
        <v>3.3069999999999999</v>
      </c>
      <c r="AV1077" s="14" t="s">
        <v>161</v>
      </c>
      <c r="AW1077" s="15" t="s">
        <v>247</v>
      </c>
      <c r="AX1077" s="16" t="s">
        <v>3318</v>
      </c>
      <c r="AY1077" s="14" t="s">
        <v>619</v>
      </c>
      <c r="AZ1077" s="11" t="s">
        <v>164</v>
      </c>
      <c r="BA1077" s="17" t="str">
        <f t="shared" si="239"/>
        <v>25010000000102487331</v>
      </c>
      <c r="BB1077" s="26">
        <f t="shared" si="242"/>
        <v>20</v>
      </c>
      <c r="BC1077" s="19" t="s">
        <v>3319</v>
      </c>
      <c r="BD1077" s="20" t="s">
        <v>100</v>
      </c>
      <c r="BF1077" s="5"/>
      <c r="BG1077" s="27">
        <v>95113245</v>
      </c>
      <c r="BH1077" s="27">
        <v>96914686</v>
      </c>
      <c r="BI1077" s="27"/>
      <c r="BJ1077" t="s">
        <v>233</v>
      </c>
      <c r="BK1077" s="11" t="str">
        <f t="shared" si="243"/>
        <v>A-</v>
      </c>
      <c r="BL1077" s="11" t="s">
        <v>200</v>
      </c>
    </row>
    <row r="1078" spans="1:64" x14ac:dyDescent="0.25">
      <c r="A1078" s="3" t="s">
        <v>74</v>
      </c>
      <c r="B1078" s="4">
        <v>1079</v>
      </c>
      <c r="C1078" s="3" t="s">
        <v>87</v>
      </c>
      <c r="D1078" s="3" t="s">
        <v>8032</v>
      </c>
      <c r="E1078" s="3" t="s">
        <v>7316</v>
      </c>
      <c r="F1078" s="3"/>
      <c r="G1078" s="3"/>
      <c r="H1078" s="74"/>
      <c r="I1078" s="3"/>
      <c r="J1078" s="3" t="s">
        <v>157</v>
      </c>
      <c r="K1078" s="3" t="s">
        <v>123</v>
      </c>
      <c r="L1078" s="3" t="s">
        <v>77</v>
      </c>
      <c r="M1078" s="3" t="s">
        <v>158</v>
      </c>
      <c r="N1078" s="5">
        <v>44764</v>
      </c>
      <c r="P1078" s="3">
        <f t="shared" ca="1" si="240"/>
        <v>-748</v>
      </c>
      <c r="Q1078" s="5">
        <v>44820</v>
      </c>
      <c r="R1078" s="3" t="s">
        <v>133</v>
      </c>
      <c r="S1078" s="3"/>
      <c r="T1078" s="6" t="s">
        <v>131</v>
      </c>
      <c r="U1078" s="3" t="str">
        <f t="shared" si="231"/>
        <v>Contractuel</v>
      </c>
      <c r="V1078" s="5">
        <v>44805</v>
      </c>
      <c r="W1078" s="5">
        <v>44834</v>
      </c>
      <c r="X1078" s="5"/>
      <c r="Y1078" s="5"/>
      <c r="Z1078" s="5">
        <v>44764</v>
      </c>
      <c r="AA1078" s="3">
        <f t="shared" si="232"/>
        <v>7</v>
      </c>
      <c r="AB1078" s="3">
        <f t="shared" si="233"/>
        <v>2022</v>
      </c>
      <c r="AC1078" s="3">
        <f t="shared" si="234"/>
        <v>2026</v>
      </c>
      <c r="AD1078" s="7">
        <f t="shared" ca="1" si="235"/>
        <v>2.2361111111111112</v>
      </c>
      <c r="AE1078" s="7" t="str">
        <f t="shared" ca="1" si="241"/>
        <v>&lt; 3</v>
      </c>
      <c r="AF1078" s="5">
        <v>34278</v>
      </c>
      <c r="AG1078" s="8">
        <f t="shared" ca="1" si="236"/>
        <v>30.969863013698632</v>
      </c>
      <c r="AH1078" s="7" t="str">
        <f t="shared" ca="1" si="237"/>
        <v>&gt;25&lt; 35</v>
      </c>
      <c r="AI1078" s="9">
        <v>16628048</v>
      </c>
      <c r="AJ1078" s="10" t="s">
        <v>79</v>
      </c>
      <c r="AK1078" s="9" t="s">
        <v>3320</v>
      </c>
      <c r="AL1078" s="5">
        <v>43696</v>
      </c>
      <c r="AM1078" s="3" t="s">
        <v>93</v>
      </c>
      <c r="AN1078" s="3" t="s">
        <v>94</v>
      </c>
      <c r="AQ1078" s="11">
        <v>3</v>
      </c>
      <c r="AR1078" s="11">
        <v>1</v>
      </c>
      <c r="AS1078" s="12">
        <f t="shared" si="238"/>
        <v>45129.25</v>
      </c>
      <c r="AT1078" s="11" t="s">
        <v>135</v>
      </c>
      <c r="AU1078" s="9">
        <v>3.3069999999999999</v>
      </c>
      <c r="AV1078" s="14" t="s">
        <v>161</v>
      </c>
      <c r="AW1078" s="15" t="s">
        <v>713</v>
      </c>
      <c r="AX1078" s="16" t="s">
        <v>3321</v>
      </c>
      <c r="AY1078" s="14" t="s">
        <v>1306</v>
      </c>
      <c r="AZ1078" s="11" t="s">
        <v>164</v>
      </c>
      <c r="BA1078" s="17" t="str">
        <f t="shared" si="239"/>
        <v>25024000000075537288</v>
      </c>
      <c r="BB1078" s="26">
        <f t="shared" si="242"/>
        <v>20</v>
      </c>
      <c r="BC1078" s="19" t="s">
        <v>3322</v>
      </c>
      <c r="BD1078" s="20" t="s">
        <v>233</v>
      </c>
      <c r="BF1078" s="5"/>
      <c r="BG1078" s="27">
        <v>94847397</v>
      </c>
      <c r="BH1078" s="27">
        <v>23111846</v>
      </c>
      <c r="BI1078" s="27"/>
      <c r="BJ1078" t="s">
        <v>233</v>
      </c>
      <c r="BK1078" s="11" t="str">
        <f t="shared" si="243"/>
        <v>A-</v>
      </c>
      <c r="BL1078" s="11"/>
    </row>
    <row r="1079" spans="1:64" x14ac:dyDescent="0.25">
      <c r="A1079" s="3" t="s">
        <v>74</v>
      </c>
      <c r="B1079" s="4">
        <v>1080</v>
      </c>
      <c r="C1079" s="3" t="s">
        <v>140</v>
      </c>
      <c r="D1079" s="3" t="s">
        <v>7213</v>
      </c>
      <c r="E1079" s="3" t="s">
        <v>7348</v>
      </c>
      <c r="F1079" s="3"/>
      <c r="G1079" s="3"/>
      <c r="H1079" s="74"/>
      <c r="I1079" s="3" t="s">
        <v>487</v>
      </c>
      <c r="J1079" s="3" t="s">
        <v>228</v>
      </c>
      <c r="K1079" s="3" t="s">
        <v>123</v>
      </c>
      <c r="L1079" s="3" t="s">
        <v>77</v>
      </c>
      <c r="M1079" s="3" t="s">
        <v>158</v>
      </c>
      <c r="N1079" s="5">
        <v>44765</v>
      </c>
      <c r="P1079" s="3">
        <f t="shared" ca="1" si="240"/>
        <v>-597</v>
      </c>
      <c r="Q1079" s="5">
        <v>44974</v>
      </c>
      <c r="R1079" s="3" t="s">
        <v>124</v>
      </c>
      <c r="S1079" s="3"/>
      <c r="T1079" s="6" t="s">
        <v>131</v>
      </c>
      <c r="U1079" s="3" t="str">
        <f t="shared" si="231"/>
        <v>Contractuel</v>
      </c>
      <c r="V1079" s="5">
        <v>44927</v>
      </c>
      <c r="W1079" s="5">
        <v>44985</v>
      </c>
      <c r="X1079" s="5"/>
      <c r="Y1079" s="5"/>
      <c r="Z1079" s="5">
        <v>44765</v>
      </c>
      <c r="AA1079" s="3">
        <f t="shared" si="232"/>
        <v>7</v>
      </c>
      <c r="AB1079" s="3">
        <f t="shared" si="233"/>
        <v>2022</v>
      </c>
      <c r="AC1079" s="3">
        <f t="shared" si="234"/>
        <v>2026</v>
      </c>
      <c r="AD1079" s="7">
        <f t="shared" ca="1" si="235"/>
        <v>2.2333333333333334</v>
      </c>
      <c r="AE1079" s="7" t="str">
        <f t="shared" ca="1" si="241"/>
        <v>&lt; 3</v>
      </c>
      <c r="AF1079" s="5">
        <v>32129</v>
      </c>
      <c r="AG1079" s="8">
        <f t="shared" ca="1" si="236"/>
        <v>36.857534246575341</v>
      </c>
      <c r="AH1079" s="7" t="str">
        <f t="shared" ca="1" si="237"/>
        <v>&gt;35&lt; 45</v>
      </c>
      <c r="AI1079" s="9"/>
      <c r="AJ1079" s="10"/>
      <c r="AK1079" s="9" t="s">
        <v>3323</v>
      </c>
      <c r="AL1079" s="5">
        <v>40284</v>
      </c>
      <c r="AM1079" s="3" t="s">
        <v>93</v>
      </c>
      <c r="AN1079" s="3" t="s">
        <v>65</v>
      </c>
      <c r="AO1079">
        <v>2</v>
      </c>
      <c r="AQ1079" s="11">
        <v>3</v>
      </c>
      <c r="AR1079" s="11">
        <v>1</v>
      </c>
      <c r="AS1079" s="12">
        <f t="shared" si="238"/>
        <v>45130.25</v>
      </c>
      <c r="AT1079" s="11" t="s">
        <v>135</v>
      </c>
      <c r="AU1079" s="9">
        <v>3.3069999999999999</v>
      </c>
      <c r="AV1079" s="14" t="s">
        <v>195</v>
      </c>
      <c r="AW1079" s="15" t="s">
        <v>169</v>
      </c>
      <c r="AX1079" s="16" t="s">
        <v>3324</v>
      </c>
      <c r="AY1079" s="14" t="s">
        <v>1229</v>
      </c>
      <c r="AZ1079" s="11" t="s">
        <v>171</v>
      </c>
      <c r="BA1079" s="17" t="str">
        <f t="shared" si="239"/>
        <v>17001000000170038957</v>
      </c>
      <c r="BB1079" s="26">
        <f t="shared" si="242"/>
        <v>20</v>
      </c>
      <c r="BC1079" s="19" t="s">
        <v>2097</v>
      </c>
      <c r="BD1079" s="20" t="s">
        <v>277</v>
      </c>
      <c r="BF1079" s="5"/>
      <c r="BG1079" s="27">
        <v>50708795</v>
      </c>
      <c r="BH1079" s="27">
        <v>52143830</v>
      </c>
      <c r="BI1079" s="27"/>
      <c r="BJ1079" t="s">
        <v>877</v>
      </c>
      <c r="BK1079" s="11" t="str">
        <f t="shared" si="243"/>
        <v>B-</v>
      </c>
      <c r="BL1079" s="11"/>
    </row>
    <row r="1080" spans="1:64" x14ac:dyDescent="0.25">
      <c r="A1080" s="3" t="s">
        <v>56</v>
      </c>
      <c r="B1080" s="4">
        <v>1081</v>
      </c>
      <c r="C1080" s="3" t="s">
        <v>87</v>
      </c>
      <c r="D1080" s="3" t="s">
        <v>7893</v>
      </c>
      <c r="E1080" s="3" t="s">
        <v>7292</v>
      </c>
      <c r="F1080" s="3"/>
      <c r="G1080" s="3"/>
      <c r="H1080" s="74"/>
      <c r="I1080" s="59" t="s">
        <v>487</v>
      </c>
      <c r="J1080" s="3" t="s">
        <v>228</v>
      </c>
      <c r="K1080" s="3" t="s">
        <v>76</v>
      </c>
      <c r="L1080" s="3" t="s">
        <v>77</v>
      </c>
      <c r="M1080" s="3" t="s">
        <v>426</v>
      </c>
      <c r="N1080" s="5">
        <v>44768</v>
      </c>
      <c r="P1080" s="3">
        <f t="shared" ca="1" si="240"/>
        <v>-47</v>
      </c>
      <c r="Q1080" s="5"/>
      <c r="R1080" s="3"/>
      <c r="S1080" s="3"/>
      <c r="T1080" s="6" t="s">
        <v>131</v>
      </c>
      <c r="U1080" s="3" t="str">
        <f t="shared" si="231"/>
        <v>Contractuel</v>
      </c>
      <c r="V1080" s="5">
        <v>45444</v>
      </c>
      <c r="W1080" s="5">
        <v>45535</v>
      </c>
      <c r="X1080" s="5"/>
      <c r="Y1080" s="5"/>
      <c r="Z1080" s="5">
        <v>44768</v>
      </c>
      <c r="AA1080" s="3">
        <f t="shared" si="232"/>
        <v>7</v>
      </c>
      <c r="AB1080" s="3">
        <f t="shared" si="233"/>
        <v>2022</v>
      </c>
      <c r="AC1080" s="3">
        <f t="shared" si="234"/>
        <v>2026</v>
      </c>
      <c r="AD1080" s="7">
        <f t="shared" ca="1" si="235"/>
        <v>2.2250000000000001</v>
      </c>
      <c r="AE1080" s="7" t="str">
        <f t="shared" ca="1" si="241"/>
        <v>&lt; 3</v>
      </c>
      <c r="AF1080" s="5">
        <v>35284</v>
      </c>
      <c r="AG1080" s="8">
        <f t="shared" ca="1" si="236"/>
        <v>28.213698630136985</v>
      </c>
      <c r="AH1080" s="7" t="str">
        <f t="shared" ca="1" si="237"/>
        <v>&gt;25&lt; 35</v>
      </c>
      <c r="AI1080" s="9">
        <v>14204216</v>
      </c>
      <c r="AJ1080" s="10" t="s">
        <v>159</v>
      </c>
      <c r="AK1080" s="9">
        <v>13638024</v>
      </c>
      <c r="AL1080" s="5">
        <v>42606</v>
      </c>
      <c r="AM1080" s="3" t="s">
        <v>93</v>
      </c>
      <c r="AN1080" s="3" t="s">
        <v>94</v>
      </c>
      <c r="AQ1080">
        <v>3</v>
      </c>
      <c r="AR1080" s="11">
        <v>3</v>
      </c>
      <c r="AS1080" s="12">
        <f t="shared" si="238"/>
        <v>45863.75</v>
      </c>
      <c r="AT1080" s="11" t="s">
        <v>135</v>
      </c>
      <c r="AU1080" s="9">
        <v>3.3069999999999999</v>
      </c>
      <c r="AV1080" s="14" t="s">
        <v>195</v>
      </c>
      <c r="AW1080" s="15" t="s">
        <v>2299</v>
      </c>
      <c r="AX1080" s="16" t="s">
        <v>3325</v>
      </c>
      <c r="AY1080" s="14" t="s">
        <v>161</v>
      </c>
      <c r="AZ1080" s="11" t="s">
        <v>171</v>
      </c>
      <c r="BA1080" s="17" t="str">
        <f t="shared" si="239"/>
        <v>17206000000305729725</v>
      </c>
      <c r="BB1080" s="26">
        <f t="shared" si="242"/>
        <v>20</v>
      </c>
      <c r="BC1080" s="19" t="s">
        <v>1806</v>
      </c>
      <c r="BD1080" s="20" t="s">
        <v>100</v>
      </c>
      <c r="BF1080" s="5">
        <v>44927</v>
      </c>
      <c r="BG1080" s="27">
        <v>26682867</v>
      </c>
      <c r="BH1080" s="27">
        <v>54566058</v>
      </c>
      <c r="BI1080" s="27"/>
      <c r="BJ1080" t="s">
        <v>263</v>
      </c>
      <c r="BK1080" s="11" t="str">
        <f t="shared" si="243"/>
        <v>B-</v>
      </c>
      <c r="BL1080" s="11" t="s">
        <v>235</v>
      </c>
    </row>
    <row r="1081" spans="1:64" x14ac:dyDescent="0.25">
      <c r="A1081" s="3" t="s">
        <v>74</v>
      </c>
      <c r="B1081" s="4">
        <v>1082</v>
      </c>
      <c r="C1081" s="3" t="s">
        <v>87</v>
      </c>
      <c r="D1081" s="3" t="s">
        <v>7387</v>
      </c>
      <c r="E1081" s="3" t="s">
        <v>7467</v>
      </c>
      <c r="F1081" s="3"/>
      <c r="G1081" s="3"/>
      <c r="H1081" s="74"/>
      <c r="I1081" s="3" t="s">
        <v>515</v>
      </c>
      <c r="J1081" s="3" t="s">
        <v>228</v>
      </c>
      <c r="K1081" s="3" t="s">
        <v>123</v>
      </c>
      <c r="L1081" s="3" t="s">
        <v>77</v>
      </c>
      <c r="M1081" s="3" t="s">
        <v>158</v>
      </c>
      <c r="N1081" s="5">
        <v>44769</v>
      </c>
      <c r="O1081" t="str">
        <f ca="1">IF(AD1081&gt;=4,IF(T1081="CDD","OK",""),"")</f>
        <v/>
      </c>
      <c r="P1081" s="3">
        <f t="shared" ca="1" si="240"/>
        <v>-597</v>
      </c>
      <c r="Q1081" s="5">
        <v>44986</v>
      </c>
      <c r="R1081" s="3" t="s">
        <v>1328</v>
      </c>
      <c r="S1081" s="3"/>
      <c r="T1081" s="6" t="s">
        <v>131</v>
      </c>
      <c r="U1081" s="3" t="str">
        <f t="shared" si="231"/>
        <v>Contractuel</v>
      </c>
      <c r="V1081" s="5">
        <v>44927</v>
      </c>
      <c r="W1081" s="5">
        <v>44985</v>
      </c>
      <c r="X1081" s="5"/>
      <c r="Y1081" s="5"/>
      <c r="Z1081" s="5">
        <v>44769</v>
      </c>
      <c r="AA1081" s="3">
        <f t="shared" si="232"/>
        <v>7</v>
      </c>
      <c r="AB1081" s="3">
        <f t="shared" si="233"/>
        <v>2022</v>
      </c>
      <c r="AC1081" s="3">
        <f t="shared" si="234"/>
        <v>2026</v>
      </c>
      <c r="AD1081" s="7">
        <f t="shared" ca="1" si="235"/>
        <v>2.2222222222222223</v>
      </c>
      <c r="AE1081" s="7" t="str">
        <f t="shared" ca="1" si="241"/>
        <v>&lt; 3</v>
      </c>
      <c r="AF1081" s="5">
        <v>30548</v>
      </c>
      <c r="AG1081" s="8">
        <f t="shared" ca="1" si="236"/>
        <v>41.18904109589041</v>
      </c>
      <c r="AH1081" s="7" t="str">
        <f t="shared" ca="1" si="237"/>
        <v>&gt;35&lt; 45</v>
      </c>
      <c r="AI1081" s="9">
        <v>12661409</v>
      </c>
      <c r="AJ1081" s="10" t="s">
        <v>159</v>
      </c>
      <c r="AK1081" s="9" t="s">
        <v>875</v>
      </c>
      <c r="AL1081" s="5">
        <v>36963</v>
      </c>
      <c r="AM1081" s="3" t="s">
        <v>93</v>
      </c>
      <c r="AN1081" s="3" t="s">
        <v>94</v>
      </c>
      <c r="AQ1081" s="11">
        <v>3</v>
      </c>
      <c r="AR1081" s="11">
        <v>1</v>
      </c>
      <c r="AS1081" s="12">
        <f t="shared" si="238"/>
        <v>45134.25</v>
      </c>
      <c r="AT1081" s="11" t="s">
        <v>135</v>
      </c>
      <c r="AU1081" s="9">
        <v>3.3069999999999999</v>
      </c>
      <c r="AV1081" s="14" t="s">
        <v>67</v>
      </c>
      <c r="AW1081" s="15" t="s">
        <v>879</v>
      </c>
      <c r="AX1081" s="16" t="s">
        <v>3326</v>
      </c>
      <c r="AY1081" s="14" t="s">
        <v>153</v>
      </c>
      <c r="AZ1081" s="11" t="s">
        <v>71</v>
      </c>
      <c r="BA1081" s="17" t="str">
        <f t="shared" si="239"/>
        <v>08141031022001289087</v>
      </c>
      <c r="BB1081" s="26">
        <f t="shared" si="242"/>
        <v>20</v>
      </c>
      <c r="BC1081" s="19" t="s">
        <v>876</v>
      </c>
      <c r="BD1081" s="20" t="s">
        <v>277</v>
      </c>
      <c r="BE1081">
        <v>1142</v>
      </c>
      <c r="BF1081" s="5"/>
      <c r="BG1081" s="27">
        <v>96099330</v>
      </c>
      <c r="BH1081" s="27">
        <v>97517022</v>
      </c>
      <c r="BI1081" s="27"/>
      <c r="BJ1081" t="s">
        <v>2045</v>
      </c>
      <c r="BK1081" s="11" t="str">
        <f t="shared" si="243"/>
        <v>B-</v>
      </c>
      <c r="BL1081" s="11"/>
    </row>
    <row r="1082" spans="1:64" x14ac:dyDescent="0.25">
      <c r="A1082" s="3" t="s">
        <v>74</v>
      </c>
      <c r="B1082" s="4">
        <v>1083</v>
      </c>
      <c r="C1082" s="3" t="s">
        <v>140</v>
      </c>
      <c r="D1082" s="3" t="s">
        <v>7976</v>
      </c>
      <c r="E1082" s="3" t="s">
        <v>7428</v>
      </c>
      <c r="F1082" s="3"/>
      <c r="G1082" s="3"/>
      <c r="H1082" s="74"/>
      <c r="I1082" s="3"/>
      <c r="J1082" s="3" t="s">
        <v>157</v>
      </c>
      <c r="K1082" s="3" t="s">
        <v>123</v>
      </c>
      <c r="L1082" s="3" t="s">
        <v>77</v>
      </c>
      <c r="M1082" s="3" t="s">
        <v>158</v>
      </c>
      <c r="N1082" s="5">
        <v>44771</v>
      </c>
      <c r="P1082" s="3">
        <f t="shared" ca="1" si="240"/>
        <v>-748</v>
      </c>
      <c r="Q1082" s="5">
        <v>44814</v>
      </c>
      <c r="R1082" s="3" t="s">
        <v>236</v>
      </c>
      <c r="S1082" s="3"/>
      <c r="T1082" s="6" t="s">
        <v>131</v>
      </c>
      <c r="U1082" s="3" t="str">
        <f t="shared" si="231"/>
        <v>Contractuel</v>
      </c>
      <c r="V1082" s="5">
        <v>44805</v>
      </c>
      <c r="W1082" s="5">
        <v>44834</v>
      </c>
      <c r="X1082" s="5"/>
      <c r="Y1082" s="5"/>
      <c r="Z1082" s="5">
        <v>44771</v>
      </c>
      <c r="AA1082" s="3">
        <f t="shared" si="232"/>
        <v>7</v>
      </c>
      <c r="AB1082" s="3">
        <f t="shared" si="233"/>
        <v>2022</v>
      </c>
      <c r="AC1082" s="3">
        <f t="shared" si="234"/>
        <v>2026</v>
      </c>
      <c r="AD1082" s="7">
        <f t="shared" ca="1" si="235"/>
        <v>2.2166666666666668</v>
      </c>
      <c r="AE1082" s="7" t="str">
        <f t="shared" ca="1" si="241"/>
        <v>&lt; 3</v>
      </c>
      <c r="AF1082" s="5">
        <v>34197</v>
      </c>
      <c r="AG1082" s="8">
        <f t="shared" ca="1" si="236"/>
        <v>31.19178082191781</v>
      </c>
      <c r="AH1082" s="7" t="str">
        <f t="shared" ca="1" si="237"/>
        <v>&gt;25&lt; 35</v>
      </c>
      <c r="AI1082" s="9">
        <v>17284772</v>
      </c>
      <c r="AJ1082" s="10" t="s">
        <v>126</v>
      </c>
      <c r="AK1082" s="9" t="s">
        <v>3327</v>
      </c>
      <c r="AL1082" s="5">
        <v>43833</v>
      </c>
      <c r="AM1082" s="3" t="s">
        <v>93</v>
      </c>
      <c r="AN1082" s="3" t="s">
        <v>65</v>
      </c>
      <c r="AO1082">
        <v>1</v>
      </c>
      <c r="AQ1082" s="11">
        <v>3</v>
      </c>
      <c r="AR1082" s="11">
        <v>1</v>
      </c>
      <c r="AS1082" s="12">
        <f t="shared" si="238"/>
        <v>45136.25</v>
      </c>
      <c r="AT1082" s="11" t="s">
        <v>135</v>
      </c>
      <c r="AU1082" s="9">
        <v>3.3069999999999999</v>
      </c>
      <c r="AV1082" s="14">
        <v>17</v>
      </c>
      <c r="AW1082" s="15" t="s">
        <v>2562</v>
      </c>
      <c r="AX1082" s="16" t="s">
        <v>3328</v>
      </c>
      <c r="AY1082" s="14" t="s">
        <v>409</v>
      </c>
      <c r="AZ1082" s="11" t="s">
        <v>171</v>
      </c>
      <c r="BA1082" s="17" t="str">
        <f t="shared" si="239"/>
        <v>17801000000290485396</v>
      </c>
      <c r="BB1082" s="26">
        <f t="shared" si="242"/>
        <v>20</v>
      </c>
      <c r="BC1082" s="19" t="s">
        <v>3329</v>
      </c>
      <c r="BD1082" s="20" t="s">
        <v>100</v>
      </c>
      <c r="BF1082" s="5"/>
      <c r="BG1082" s="27">
        <v>24457362</v>
      </c>
      <c r="BH1082" s="27">
        <v>21457365</v>
      </c>
      <c r="BI1082" s="27"/>
      <c r="BJ1082" t="s">
        <v>366</v>
      </c>
      <c r="BK1082" s="11" t="str">
        <f t="shared" si="243"/>
        <v>A-</v>
      </c>
      <c r="BL1082" s="11"/>
    </row>
    <row r="1083" spans="1:64" x14ac:dyDescent="0.25">
      <c r="A1083" s="3" t="s">
        <v>74</v>
      </c>
      <c r="B1083" s="4">
        <v>1084</v>
      </c>
      <c r="C1083" s="3" t="s">
        <v>87</v>
      </c>
      <c r="D1083" s="3" t="s">
        <v>8033</v>
      </c>
      <c r="E1083" s="3" t="s">
        <v>7846</v>
      </c>
      <c r="F1083" s="3"/>
      <c r="G1083" s="3"/>
      <c r="H1083" s="74"/>
      <c r="I1083" s="3"/>
      <c r="J1083" s="3" t="s">
        <v>157</v>
      </c>
      <c r="K1083" s="3" t="s">
        <v>123</v>
      </c>
      <c r="L1083" s="3" t="s">
        <v>77</v>
      </c>
      <c r="M1083" s="3" t="s">
        <v>158</v>
      </c>
      <c r="N1083" s="5">
        <v>44774</v>
      </c>
      <c r="P1083" s="3">
        <f t="shared" ca="1" si="240"/>
        <v>-748</v>
      </c>
      <c r="Q1083" s="5">
        <v>44825</v>
      </c>
      <c r="R1083" s="3" t="s">
        <v>133</v>
      </c>
      <c r="S1083" s="3"/>
      <c r="T1083" s="6" t="s">
        <v>131</v>
      </c>
      <c r="U1083" s="3" t="str">
        <f t="shared" si="231"/>
        <v>Contractuel</v>
      </c>
      <c r="V1083" s="5">
        <v>44805</v>
      </c>
      <c r="W1083" s="5">
        <v>44834</v>
      </c>
      <c r="X1083" s="5"/>
      <c r="Y1083" s="5"/>
      <c r="Z1083" s="5">
        <v>44774</v>
      </c>
      <c r="AA1083" s="3">
        <f t="shared" si="232"/>
        <v>8</v>
      </c>
      <c r="AB1083" s="3">
        <f t="shared" si="233"/>
        <v>2022</v>
      </c>
      <c r="AC1083" s="3">
        <f t="shared" si="234"/>
        <v>2026</v>
      </c>
      <c r="AD1083" s="7">
        <f t="shared" ca="1" si="235"/>
        <v>2.2111111111111112</v>
      </c>
      <c r="AE1083" s="7" t="str">
        <f t="shared" ca="1" si="241"/>
        <v>&lt; 3</v>
      </c>
      <c r="AF1083" s="5">
        <v>29699</v>
      </c>
      <c r="AG1083" s="8">
        <f t="shared" ca="1" si="236"/>
        <v>43.515068493150686</v>
      </c>
      <c r="AH1083" s="7" t="str">
        <f t="shared" ca="1" si="237"/>
        <v>&gt;35&lt; 45</v>
      </c>
      <c r="AI1083" s="9">
        <v>16625940</v>
      </c>
      <c r="AJ1083" s="10" t="s">
        <v>141</v>
      </c>
      <c r="AK1083" s="9" t="s">
        <v>3330</v>
      </c>
      <c r="AL1083" s="5">
        <v>38610</v>
      </c>
      <c r="AM1083" s="3" t="s">
        <v>93</v>
      </c>
      <c r="AN1083" s="3" t="s">
        <v>94</v>
      </c>
      <c r="AQ1083" s="11">
        <v>3</v>
      </c>
      <c r="AR1083" s="11">
        <v>1</v>
      </c>
      <c r="AS1083" s="12">
        <f t="shared" si="238"/>
        <v>45139.25</v>
      </c>
      <c r="AT1083" s="11" t="s">
        <v>135</v>
      </c>
      <c r="AU1083" s="9">
        <v>3.3069999999999999</v>
      </c>
      <c r="AV1083" s="14" t="s">
        <v>161</v>
      </c>
      <c r="AW1083" s="15" t="s">
        <v>434</v>
      </c>
      <c r="AX1083" s="16" t="s">
        <v>3331</v>
      </c>
      <c r="AY1083" s="14" t="s">
        <v>1723</v>
      </c>
      <c r="AZ1083" s="11" t="s">
        <v>164</v>
      </c>
      <c r="BA1083" s="17" t="str">
        <f t="shared" si="239"/>
        <v>25103000000103080472</v>
      </c>
      <c r="BB1083" s="26">
        <f t="shared" si="242"/>
        <v>20</v>
      </c>
      <c r="BC1083" s="19" t="s">
        <v>1353</v>
      </c>
      <c r="BD1083" s="20" t="s">
        <v>2790</v>
      </c>
      <c r="BF1083" s="5"/>
      <c r="BG1083" s="27">
        <v>27772967</v>
      </c>
      <c r="BH1083" s="27">
        <v>58036992</v>
      </c>
      <c r="BI1083" s="27"/>
      <c r="BJ1083" t="s">
        <v>244</v>
      </c>
      <c r="BK1083" s="11" t="str">
        <f t="shared" si="243"/>
        <v>A-</v>
      </c>
      <c r="BL1083" s="11"/>
    </row>
    <row r="1084" spans="1:64" x14ac:dyDescent="0.25">
      <c r="A1084" s="3" t="s">
        <v>74</v>
      </c>
      <c r="B1084" s="4">
        <v>1085</v>
      </c>
      <c r="C1084" s="3" t="s">
        <v>57</v>
      </c>
      <c r="D1084" s="3" t="s">
        <v>7941</v>
      </c>
      <c r="E1084" s="3" t="s">
        <v>7464</v>
      </c>
      <c r="F1084" s="3"/>
      <c r="G1084" s="3"/>
      <c r="H1084" s="74"/>
      <c r="I1084" s="3"/>
      <c r="J1084" s="3"/>
      <c r="K1084" s="3" t="s">
        <v>76</v>
      </c>
      <c r="L1084" s="3" t="s">
        <v>77</v>
      </c>
      <c r="M1084" s="3" t="s">
        <v>2955</v>
      </c>
      <c r="N1084" s="5">
        <v>44774</v>
      </c>
      <c r="P1084" s="3" t="str">
        <f t="shared" ca="1" si="240"/>
        <v/>
      </c>
      <c r="Q1084" s="5">
        <v>45244</v>
      </c>
      <c r="R1084" s="3" t="s">
        <v>2653</v>
      </c>
      <c r="S1084" s="3"/>
      <c r="T1084" s="6" t="s">
        <v>61</v>
      </c>
      <c r="U1084" s="3" t="str">
        <f t="shared" si="231"/>
        <v>Titulaire</v>
      </c>
      <c r="V1084" s="5"/>
      <c r="W1084" s="5"/>
      <c r="X1084" s="5"/>
      <c r="Y1084" s="5"/>
      <c r="Z1084" s="5">
        <v>44774</v>
      </c>
      <c r="AA1084" s="3">
        <f t="shared" si="232"/>
        <v>8</v>
      </c>
      <c r="AB1084" s="3">
        <f t="shared" si="233"/>
        <v>2022</v>
      </c>
      <c r="AC1084" s="3">
        <f t="shared" si="234"/>
        <v>2026</v>
      </c>
      <c r="AD1084" s="7">
        <f t="shared" ca="1" si="235"/>
        <v>2.2111111111111112</v>
      </c>
      <c r="AE1084" s="7" t="str">
        <f t="shared" ca="1" si="241"/>
        <v>&lt; 3</v>
      </c>
      <c r="AF1084" s="5">
        <v>32973</v>
      </c>
      <c r="AG1084" s="8">
        <f t="shared" ca="1" si="236"/>
        <v>34.545205479452058</v>
      </c>
      <c r="AH1084" s="7" t="str">
        <f t="shared" ca="1" si="237"/>
        <v>&gt;25&lt; 35</v>
      </c>
      <c r="AI1084" s="9">
        <v>16770648</v>
      </c>
      <c r="AJ1084" s="10" t="s">
        <v>67</v>
      </c>
      <c r="AK1084" s="9" t="s">
        <v>3332</v>
      </c>
      <c r="AL1084" s="5">
        <v>44607</v>
      </c>
      <c r="AM1084" s="3" t="s">
        <v>64</v>
      </c>
      <c r="AN1084" s="3" t="s">
        <v>94</v>
      </c>
      <c r="AQ1084" s="11">
        <v>3</v>
      </c>
      <c r="AR1084" s="11">
        <v>2</v>
      </c>
      <c r="AS1084" s="12">
        <f t="shared" si="238"/>
        <v>45504.5</v>
      </c>
      <c r="AT1084" s="11" t="s">
        <v>66</v>
      </c>
      <c r="AU1084" s="9">
        <v>1000</v>
      </c>
      <c r="AV1084" s="14" t="s">
        <v>195</v>
      </c>
      <c r="AW1084" s="15" t="s">
        <v>2299</v>
      </c>
      <c r="AX1084" s="16" t="s">
        <v>3333</v>
      </c>
      <c r="AY1084" s="14" t="s">
        <v>1919</v>
      </c>
      <c r="AZ1084" s="11" t="s">
        <v>171</v>
      </c>
      <c r="BA1084" s="17" t="str">
        <f t="shared" si="239"/>
        <v>17206000000237702752</v>
      </c>
      <c r="BB1084" s="26">
        <f t="shared" si="242"/>
        <v>20</v>
      </c>
      <c r="BC1084" s="19" t="s">
        <v>3334</v>
      </c>
      <c r="BD1084" s="20" t="s">
        <v>277</v>
      </c>
      <c r="BF1084" s="5"/>
      <c r="BG1084" s="27">
        <v>27316456</v>
      </c>
      <c r="BH1084" s="27"/>
      <c r="BI1084" s="27"/>
      <c r="BJ1084" t="s">
        <v>244</v>
      </c>
      <c r="BK1084" s="11" t="str">
        <f t="shared" si="243"/>
        <v>-</v>
      </c>
      <c r="BL1084" s="11" t="s">
        <v>3335</v>
      </c>
    </row>
    <row r="1085" spans="1:64" x14ac:dyDescent="0.25">
      <c r="A1085" s="3" t="s">
        <v>56</v>
      </c>
      <c r="B1085" s="4">
        <v>1086</v>
      </c>
      <c r="C1085" s="3" t="s">
        <v>57</v>
      </c>
      <c r="D1085" s="3" t="s">
        <v>8034</v>
      </c>
      <c r="E1085" s="3" t="s">
        <v>7195</v>
      </c>
      <c r="F1085" s="3"/>
      <c r="G1085" s="3"/>
      <c r="H1085" s="74"/>
      <c r="I1085" s="3"/>
      <c r="J1085" s="3"/>
      <c r="K1085" s="3" t="s">
        <v>59</v>
      </c>
      <c r="L1085" s="3" t="s">
        <v>77</v>
      </c>
      <c r="M1085" s="3" t="s">
        <v>3336</v>
      </c>
      <c r="N1085" s="5">
        <v>44774</v>
      </c>
      <c r="O1085" s="5">
        <f>N1085+183</f>
        <v>44957</v>
      </c>
      <c r="P1085" s="3" t="str">
        <f t="shared" ca="1" si="240"/>
        <v/>
      </c>
      <c r="Q1085" s="5"/>
      <c r="R1085" s="3"/>
      <c r="S1085" s="3"/>
      <c r="T1085" s="6" t="s">
        <v>61</v>
      </c>
      <c r="U1085" s="3" t="str">
        <f t="shared" si="231"/>
        <v>Titulaire</v>
      </c>
      <c r="V1085" s="5"/>
      <c r="W1085" s="5"/>
      <c r="X1085" s="5"/>
      <c r="Y1085" s="5"/>
      <c r="Z1085" s="5">
        <v>44774</v>
      </c>
      <c r="AA1085" s="3">
        <f t="shared" si="232"/>
        <v>8</v>
      </c>
      <c r="AB1085" s="3">
        <f t="shared" si="233"/>
        <v>2022</v>
      </c>
      <c r="AC1085" s="3">
        <f t="shared" si="234"/>
        <v>2026</v>
      </c>
      <c r="AD1085" s="7">
        <f t="shared" ca="1" si="235"/>
        <v>2.2111111111111112</v>
      </c>
      <c r="AE1085" s="7" t="str">
        <f t="shared" ca="1" si="241"/>
        <v>&lt; 3</v>
      </c>
      <c r="AF1085" s="5">
        <v>29409</v>
      </c>
      <c r="AG1085" s="8">
        <f t="shared" ca="1" si="236"/>
        <v>44.30958904109589</v>
      </c>
      <c r="AH1085" s="7" t="str">
        <f t="shared" ca="1" si="237"/>
        <v>&gt;35&lt; 45</v>
      </c>
      <c r="AI1085" s="9">
        <v>16091607</v>
      </c>
      <c r="AJ1085" s="10" t="s">
        <v>67</v>
      </c>
      <c r="AK1085" s="9" t="s">
        <v>3337</v>
      </c>
      <c r="AL1085" s="5">
        <v>42662</v>
      </c>
      <c r="AM1085" s="3" t="s">
        <v>64</v>
      </c>
      <c r="AN1085" s="3" t="s">
        <v>65</v>
      </c>
      <c r="AO1085">
        <v>2</v>
      </c>
      <c r="AQ1085">
        <v>16</v>
      </c>
      <c r="AR1085" s="11">
        <v>3</v>
      </c>
      <c r="AS1085" s="12">
        <f t="shared" si="238"/>
        <v>45869.75</v>
      </c>
      <c r="AT1085" s="11" t="s">
        <v>66</v>
      </c>
      <c r="AU1085" s="9"/>
      <c r="AV1085" s="14" t="s">
        <v>348</v>
      </c>
      <c r="AW1085" s="15" t="s">
        <v>3338</v>
      </c>
      <c r="AX1085" s="16" t="s">
        <v>3339</v>
      </c>
      <c r="AY1085" s="14" t="s">
        <v>619</v>
      </c>
      <c r="AZ1085" s="11" t="s">
        <v>352</v>
      </c>
      <c r="BA1085" s="17" t="str">
        <f t="shared" si="239"/>
        <v>12300000000217524131</v>
      </c>
      <c r="BB1085" s="26">
        <f t="shared" si="242"/>
        <v>20</v>
      </c>
      <c r="BC1085" s="19" t="s">
        <v>3340</v>
      </c>
      <c r="BD1085" s="20" t="s">
        <v>315</v>
      </c>
      <c r="BF1085" s="5"/>
      <c r="BG1085" s="27">
        <v>96866781</v>
      </c>
      <c r="BH1085" s="27"/>
      <c r="BI1085" s="27">
        <v>98139386</v>
      </c>
      <c r="BK1085" s="11" t="str">
        <f t="shared" si="243"/>
        <v>CADRE</v>
      </c>
      <c r="BL1085" s="11"/>
    </row>
    <row r="1086" spans="1:64" x14ac:dyDescent="0.25">
      <c r="A1086" s="3" t="s">
        <v>74</v>
      </c>
      <c r="B1086" s="4">
        <v>1087</v>
      </c>
      <c r="C1086" s="3" t="s">
        <v>57</v>
      </c>
      <c r="D1086" s="3" t="s">
        <v>7805</v>
      </c>
      <c r="E1086" s="3" t="s">
        <v>7327</v>
      </c>
      <c r="F1086" s="3"/>
      <c r="G1086" s="3"/>
      <c r="H1086" s="74"/>
      <c r="I1086" s="3"/>
      <c r="J1086" s="3"/>
      <c r="K1086" s="3" t="s">
        <v>123</v>
      </c>
      <c r="L1086" s="3" t="s">
        <v>77</v>
      </c>
      <c r="M1086" s="3" t="s">
        <v>852</v>
      </c>
      <c r="N1086" s="5">
        <v>44778</v>
      </c>
      <c r="O1086" s="5"/>
      <c r="P1086" s="3">
        <f t="shared" ca="1" si="240"/>
        <v>-656</v>
      </c>
      <c r="Q1086" s="5">
        <v>44849</v>
      </c>
      <c r="R1086" s="3" t="s">
        <v>236</v>
      </c>
      <c r="S1086" s="3"/>
      <c r="T1086" s="6" t="s">
        <v>131</v>
      </c>
      <c r="U1086" s="3" t="str">
        <f t="shared" si="231"/>
        <v>Contractuel</v>
      </c>
      <c r="V1086" s="5">
        <v>44835</v>
      </c>
      <c r="W1086" s="5">
        <v>44926</v>
      </c>
      <c r="X1086" s="5"/>
      <c r="Y1086" s="5"/>
      <c r="Z1086" s="5">
        <v>44778</v>
      </c>
      <c r="AA1086" s="3">
        <f t="shared" si="232"/>
        <v>8</v>
      </c>
      <c r="AB1086" s="3">
        <f t="shared" si="233"/>
        <v>2022</v>
      </c>
      <c r="AC1086" s="3">
        <f t="shared" si="234"/>
        <v>2026</v>
      </c>
      <c r="AD1086" s="7">
        <f t="shared" ca="1" si="235"/>
        <v>2.2000000000000002</v>
      </c>
      <c r="AE1086" s="7" t="str">
        <f t="shared" ca="1" si="241"/>
        <v>&lt; 3</v>
      </c>
      <c r="AF1086" s="5">
        <v>35311</v>
      </c>
      <c r="AG1086" s="8">
        <f t="shared" ca="1" si="236"/>
        <v>28.139726027397259</v>
      </c>
      <c r="AH1086" s="7" t="str">
        <f t="shared" ca="1" si="237"/>
        <v>&gt;25&lt; 35</v>
      </c>
      <c r="AI1086" s="9"/>
      <c r="AJ1086" s="10"/>
      <c r="AK1086" s="9" t="s">
        <v>2162</v>
      </c>
      <c r="AL1086" s="5">
        <v>43053</v>
      </c>
      <c r="AM1086" s="3" t="s">
        <v>64</v>
      </c>
      <c r="AN1086" s="3" t="s">
        <v>94</v>
      </c>
      <c r="AQ1086" s="11">
        <v>3</v>
      </c>
      <c r="AR1086" s="11">
        <v>1</v>
      </c>
      <c r="AS1086" s="12">
        <f t="shared" si="238"/>
        <v>45143.25</v>
      </c>
      <c r="AT1086" s="11" t="s">
        <v>135</v>
      </c>
      <c r="AU1086" s="9">
        <v>3.3069999999999999</v>
      </c>
      <c r="AV1086" s="14" t="s">
        <v>79</v>
      </c>
      <c r="AW1086" s="15" t="s">
        <v>2163</v>
      </c>
      <c r="AX1086" s="16">
        <v>10062997242</v>
      </c>
      <c r="AY1086" s="14" t="s">
        <v>326</v>
      </c>
      <c r="AZ1086" s="11" t="s">
        <v>128</v>
      </c>
      <c r="BA1086" s="17" t="str">
        <f t="shared" si="239"/>
        <v>04066151006299724255</v>
      </c>
      <c r="BB1086" s="26">
        <f t="shared" si="242"/>
        <v>20</v>
      </c>
      <c r="BC1086" s="19" t="s">
        <v>2164</v>
      </c>
      <c r="BD1086" s="20" t="s">
        <v>277</v>
      </c>
      <c r="BF1086" s="5"/>
      <c r="BG1086" s="27">
        <v>53030996</v>
      </c>
      <c r="BH1086" s="27">
        <v>97930433</v>
      </c>
      <c r="BI1086" s="27"/>
      <c r="BJ1086" t="s">
        <v>828</v>
      </c>
      <c r="BK1086" s="11" t="str">
        <f t="shared" si="243"/>
        <v>-</v>
      </c>
      <c r="BL1086" s="11"/>
    </row>
    <row r="1087" spans="1:64" x14ac:dyDescent="0.25">
      <c r="A1087" s="3" t="s">
        <v>74</v>
      </c>
      <c r="B1087" s="4">
        <v>1088</v>
      </c>
      <c r="C1087" s="3" t="s">
        <v>57</v>
      </c>
      <c r="D1087" s="3" t="s">
        <v>8035</v>
      </c>
      <c r="E1087" s="3" t="s">
        <v>8725</v>
      </c>
      <c r="F1087" s="3"/>
      <c r="G1087" s="3"/>
      <c r="H1087" s="74"/>
      <c r="I1087" s="3"/>
      <c r="J1087" s="3"/>
      <c r="K1087" s="3" t="s">
        <v>59</v>
      </c>
      <c r="L1087" s="3" t="s">
        <v>77</v>
      </c>
      <c r="M1087" s="3" t="s">
        <v>125</v>
      </c>
      <c r="N1087" s="5">
        <v>44795</v>
      </c>
      <c r="O1087" s="5"/>
      <c r="P1087" s="3" t="str">
        <f t="shared" ca="1" si="240"/>
        <v/>
      </c>
      <c r="Q1087" s="5">
        <v>44813</v>
      </c>
      <c r="R1087" s="3" t="s">
        <v>78</v>
      </c>
      <c r="S1087" s="3"/>
      <c r="T1087" s="6" t="s">
        <v>61</v>
      </c>
      <c r="U1087" s="3" t="str">
        <f t="shared" si="231"/>
        <v>Titulaire</v>
      </c>
      <c r="V1087" s="5"/>
      <c r="W1087" s="5"/>
      <c r="X1087" s="5"/>
      <c r="Y1087" s="5"/>
      <c r="Z1087" s="5">
        <v>44795</v>
      </c>
      <c r="AA1087" s="3">
        <f t="shared" si="232"/>
        <v>8</v>
      </c>
      <c r="AB1087" s="3">
        <f t="shared" si="233"/>
        <v>2022</v>
      </c>
      <c r="AC1087" s="3">
        <f t="shared" si="234"/>
        <v>2026</v>
      </c>
      <c r="AD1087" s="7">
        <f t="shared" ca="1" si="235"/>
        <v>2.1527777777777777</v>
      </c>
      <c r="AE1087" s="7" t="str">
        <f t="shared" ca="1" si="241"/>
        <v>&lt; 3</v>
      </c>
      <c r="AF1087" s="5">
        <v>32284</v>
      </c>
      <c r="AG1087" s="8">
        <f t="shared" ca="1" si="236"/>
        <v>36.43287671232877</v>
      </c>
      <c r="AH1087" s="7" t="str">
        <f t="shared" ca="1" si="237"/>
        <v>&gt;35&lt; 45</v>
      </c>
      <c r="AI1087" s="9">
        <v>17023648</v>
      </c>
      <c r="AJ1087" s="10" t="s">
        <v>62</v>
      </c>
      <c r="AK1087" s="9" t="s">
        <v>3341</v>
      </c>
      <c r="AL1087" s="5">
        <v>43467</v>
      </c>
      <c r="AM1087" s="3" t="s">
        <v>64</v>
      </c>
      <c r="AN1087" s="3" t="s">
        <v>94</v>
      </c>
      <c r="AQ1087" s="11"/>
      <c r="AR1087" s="11">
        <v>1</v>
      </c>
      <c r="AS1087" s="12">
        <f t="shared" si="238"/>
        <v>45160.25</v>
      </c>
      <c r="AT1087" s="11" t="s">
        <v>66</v>
      </c>
      <c r="AU1087" s="9">
        <v>2700</v>
      </c>
      <c r="AV1087" s="14" t="s">
        <v>67</v>
      </c>
      <c r="AW1087" s="15" t="s">
        <v>2549</v>
      </c>
      <c r="AX1087" s="16" t="s">
        <v>3342</v>
      </c>
      <c r="AY1087" s="14" t="s">
        <v>220</v>
      </c>
      <c r="AZ1087" s="11" t="s">
        <v>71</v>
      </c>
      <c r="BA1087" s="17" t="str">
        <f t="shared" si="239"/>
        <v>08142031042000473659</v>
      </c>
      <c r="BB1087" s="26">
        <f t="shared" si="242"/>
        <v>20</v>
      </c>
      <c r="BC1087" s="19" t="s">
        <v>3343</v>
      </c>
      <c r="BD1087" s="20" t="s">
        <v>73</v>
      </c>
      <c r="BF1087" s="5"/>
      <c r="BG1087" s="27">
        <v>95482684</v>
      </c>
      <c r="BH1087" s="27"/>
      <c r="BI1087" s="27"/>
      <c r="BK1087" s="11" t="str">
        <f t="shared" si="243"/>
        <v>CADRE</v>
      </c>
      <c r="BL1087" s="11"/>
    </row>
    <row r="1088" spans="1:64" x14ac:dyDescent="0.25">
      <c r="A1088" s="3" t="s">
        <v>74</v>
      </c>
      <c r="B1088" s="4">
        <v>1089</v>
      </c>
      <c r="C1088" s="3" t="s">
        <v>140</v>
      </c>
      <c r="D1088" s="3" t="s">
        <v>7783</v>
      </c>
      <c r="E1088" s="3" t="s">
        <v>8036</v>
      </c>
      <c r="F1088" s="3"/>
      <c r="G1088" s="3"/>
      <c r="H1088" s="74"/>
      <c r="I1088" s="3"/>
      <c r="J1088" s="3"/>
      <c r="K1088" s="3" t="s">
        <v>59</v>
      </c>
      <c r="L1088" s="3" t="s">
        <v>77</v>
      </c>
      <c r="M1088" s="3" t="s">
        <v>3344</v>
      </c>
      <c r="N1088" s="5">
        <v>44795</v>
      </c>
      <c r="O1088" s="5">
        <f>N1088+183</f>
        <v>44978</v>
      </c>
      <c r="P1088" s="3" t="str">
        <f t="shared" ca="1" si="240"/>
        <v/>
      </c>
      <c r="Q1088" s="5">
        <v>45357</v>
      </c>
      <c r="R1088" s="3" t="s">
        <v>1466</v>
      </c>
      <c r="S1088" s="3"/>
      <c r="T1088" s="6" t="s">
        <v>61</v>
      </c>
      <c r="U1088" s="3" t="str">
        <f t="shared" si="231"/>
        <v>Titulaire</v>
      </c>
      <c r="V1088" s="5"/>
      <c r="W1088" s="5"/>
      <c r="X1088" s="5"/>
      <c r="Y1088" s="5"/>
      <c r="Z1088" s="5">
        <v>44795</v>
      </c>
      <c r="AA1088" s="3">
        <f t="shared" si="232"/>
        <v>8</v>
      </c>
      <c r="AB1088" s="3">
        <f t="shared" si="233"/>
        <v>2022</v>
      </c>
      <c r="AC1088" s="3">
        <f t="shared" si="234"/>
        <v>2026</v>
      </c>
      <c r="AD1088" s="7">
        <f t="shared" ca="1" si="235"/>
        <v>2.1527777777777777</v>
      </c>
      <c r="AE1088" s="7" t="str">
        <f t="shared" ca="1" si="241"/>
        <v>&lt; 3</v>
      </c>
      <c r="AF1088" s="5">
        <v>36184</v>
      </c>
      <c r="AG1088" s="8">
        <f t="shared" ca="1" si="236"/>
        <v>25.747945205479454</v>
      </c>
      <c r="AH1088" s="7" t="str">
        <f t="shared" ca="1" si="237"/>
        <v>&gt;25&lt; 35</v>
      </c>
      <c r="AI1088" s="9">
        <v>17478537</v>
      </c>
      <c r="AJ1088" s="10" t="s">
        <v>62</v>
      </c>
      <c r="AK1088" s="9">
        <v>13638127</v>
      </c>
      <c r="AL1088" s="5">
        <v>42604</v>
      </c>
      <c r="AM1088" s="3" t="s">
        <v>93</v>
      </c>
      <c r="AN1088" s="3" t="s">
        <v>65</v>
      </c>
      <c r="AQ1088" s="11"/>
      <c r="AR1088" s="11">
        <v>2</v>
      </c>
      <c r="AS1088" s="12">
        <f t="shared" si="238"/>
        <v>45525.5</v>
      </c>
      <c r="AT1088" s="11" t="s">
        <v>66</v>
      </c>
      <c r="AU1088" s="9">
        <v>1700</v>
      </c>
      <c r="AV1088" s="14" t="s">
        <v>195</v>
      </c>
      <c r="AW1088" s="15" t="s">
        <v>2299</v>
      </c>
      <c r="AX1088" s="16" t="s">
        <v>3345</v>
      </c>
      <c r="AY1088" s="14" t="s">
        <v>220</v>
      </c>
      <c r="AZ1088" s="11" t="s">
        <v>171</v>
      </c>
      <c r="BA1088" s="17" t="str">
        <f t="shared" si="239"/>
        <v>17206000000295614759</v>
      </c>
      <c r="BB1088" s="26">
        <f t="shared" si="242"/>
        <v>20</v>
      </c>
      <c r="BC1088" s="19" t="s">
        <v>3346</v>
      </c>
      <c r="BD1088" s="20" t="s">
        <v>388</v>
      </c>
      <c r="BE1088">
        <v>2041</v>
      </c>
      <c r="BF1088" s="5">
        <v>45083</v>
      </c>
      <c r="BG1088" s="27">
        <v>99979171</v>
      </c>
      <c r="BH1088" s="27"/>
      <c r="BI1088" s="27">
        <v>98137835</v>
      </c>
      <c r="BK1088" s="11" t="str">
        <f t="shared" si="243"/>
        <v>CADRE</v>
      </c>
      <c r="BL1088" s="11"/>
    </row>
    <row r="1089" spans="1:64" x14ac:dyDescent="0.25">
      <c r="A1089" s="3" t="s">
        <v>74</v>
      </c>
      <c r="B1089" s="4">
        <v>1090</v>
      </c>
      <c r="C1089" s="3" t="s">
        <v>87</v>
      </c>
      <c r="D1089" s="3" t="s">
        <v>7941</v>
      </c>
      <c r="E1089" s="3" t="s">
        <v>7292</v>
      </c>
      <c r="F1089" s="3"/>
      <c r="G1089" s="3"/>
      <c r="H1089" s="74"/>
      <c r="I1089" s="3" t="s">
        <v>561</v>
      </c>
      <c r="J1089" s="3" t="s">
        <v>157</v>
      </c>
      <c r="K1089" s="3" t="s">
        <v>123</v>
      </c>
      <c r="L1089" s="3" t="s">
        <v>77</v>
      </c>
      <c r="M1089" s="3" t="s">
        <v>158</v>
      </c>
      <c r="N1089" s="5">
        <v>44795</v>
      </c>
      <c r="O1089" s="5"/>
      <c r="P1089" s="3">
        <f t="shared" ca="1" si="240"/>
        <v>-383</v>
      </c>
      <c r="Q1089" s="5">
        <v>45170</v>
      </c>
      <c r="R1089" s="3" t="s">
        <v>124</v>
      </c>
      <c r="S1089" s="3"/>
      <c r="T1089" s="6" t="s">
        <v>131</v>
      </c>
      <c r="U1089" s="3" t="str">
        <f t="shared" si="231"/>
        <v>Contractuel</v>
      </c>
      <c r="V1089" s="5">
        <v>45170</v>
      </c>
      <c r="W1089" s="5">
        <v>45199</v>
      </c>
      <c r="X1089" s="5"/>
      <c r="Y1089" s="5"/>
      <c r="Z1089" s="5">
        <v>44795</v>
      </c>
      <c r="AA1089" s="3">
        <f t="shared" si="232"/>
        <v>8</v>
      </c>
      <c r="AB1089" s="3">
        <f t="shared" si="233"/>
        <v>2022</v>
      </c>
      <c r="AC1089" s="3">
        <f t="shared" si="234"/>
        <v>2026</v>
      </c>
      <c r="AD1089" s="7">
        <f t="shared" ca="1" si="235"/>
        <v>2.1527777777777777</v>
      </c>
      <c r="AE1089" s="7" t="str">
        <f t="shared" ca="1" si="241"/>
        <v>&lt; 3</v>
      </c>
      <c r="AF1089" s="5">
        <v>35270</v>
      </c>
      <c r="AG1089" s="8">
        <f t="shared" ca="1" si="236"/>
        <v>28.252054794520546</v>
      </c>
      <c r="AH1089" s="7" t="str">
        <f t="shared" ca="1" si="237"/>
        <v>&gt;25&lt; 35</v>
      </c>
      <c r="AI1089" s="9">
        <v>16930997</v>
      </c>
      <c r="AJ1089" s="10" t="s">
        <v>91</v>
      </c>
      <c r="AK1089" s="9">
        <v>11652137</v>
      </c>
      <c r="AL1089" s="5">
        <v>41807</v>
      </c>
      <c r="AM1089" s="3" t="s">
        <v>93</v>
      </c>
      <c r="AN1089" s="3" t="s">
        <v>94</v>
      </c>
      <c r="AQ1089" s="11">
        <v>3</v>
      </c>
      <c r="AR1089" s="11">
        <v>2</v>
      </c>
      <c r="AS1089" s="12">
        <f t="shared" si="238"/>
        <v>45525.5</v>
      </c>
      <c r="AT1089" s="11" t="s">
        <v>135</v>
      </c>
      <c r="AU1089" s="9">
        <v>3.3069999999999999</v>
      </c>
      <c r="AV1089" s="14" t="s">
        <v>126</v>
      </c>
      <c r="AW1089" s="15" t="s">
        <v>854</v>
      </c>
      <c r="AX1089" s="16" t="s">
        <v>3347</v>
      </c>
      <c r="AY1089" s="14" t="s">
        <v>351</v>
      </c>
      <c r="AZ1089" s="11" t="s">
        <v>145</v>
      </c>
      <c r="BA1089" s="17" t="str">
        <f t="shared" si="239"/>
        <v>07043010110553080218</v>
      </c>
      <c r="BB1089" s="26">
        <f t="shared" si="242"/>
        <v>20</v>
      </c>
      <c r="BC1089" s="19" t="s">
        <v>3348</v>
      </c>
      <c r="BD1089" s="20" t="s">
        <v>233</v>
      </c>
      <c r="BF1089" s="5"/>
      <c r="BG1089" s="27">
        <v>95852928</v>
      </c>
      <c r="BH1089" s="27">
        <v>94648931</v>
      </c>
      <c r="BI1089" s="27"/>
      <c r="BK1089" s="11" t="str">
        <f t="shared" si="243"/>
        <v>A-</v>
      </c>
      <c r="BL1089" s="11" t="s">
        <v>235</v>
      </c>
    </row>
    <row r="1090" spans="1:64" x14ac:dyDescent="0.25">
      <c r="A1090" s="3" t="s">
        <v>74</v>
      </c>
      <c r="B1090" s="4">
        <v>1091</v>
      </c>
      <c r="C1090" s="3" t="s">
        <v>140</v>
      </c>
      <c r="D1090" s="3" t="s">
        <v>7489</v>
      </c>
      <c r="E1090" s="3" t="s">
        <v>7757</v>
      </c>
      <c r="F1090" s="3"/>
      <c r="G1090" s="3"/>
      <c r="H1090" s="74"/>
      <c r="I1090" s="3" t="s">
        <v>515</v>
      </c>
      <c r="J1090" s="3" t="s">
        <v>228</v>
      </c>
      <c r="K1090" s="3" t="s">
        <v>123</v>
      </c>
      <c r="L1090" s="3" t="s">
        <v>77</v>
      </c>
      <c r="M1090" s="3" t="s">
        <v>158</v>
      </c>
      <c r="N1090" s="5">
        <v>44795</v>
      </c>
      <c r="O1090" s="5"/>
      <c r="P1090" s="3">
        <f t="shared" ca="1" si="240"/>
        <v>-597</v>
      </c>
      <c r="Q1090" s="5">
        <v>44981</v>
      </c>
      <c r="R1090" s="3" t="s">
        <v>78</v>
      </c>
      <c r="S1090" s="3"/>
      <c r="T1090" s="6" t="s">
        <v>131</v>
      </c>
      <c r="U1090" s="3" t="str">
        <f t="shared" ref="U1090:U1153" si="244">IF(T1090="CDI","Titulaire","Contractuel")</f>
        <v>Contractuel</v>
      </c>
      <c r="V1090" s="5">
        <v>44927</v>
      </c>
      <c r="W1090" s="5">
        <v>44985</v>
      </c>
      <c r="X1090" s="5"/>
      <c r="Y1090" s="5"/>
      <c r="Z1090" s="5">
        <v>44795</v>
      </c>
      <c r="AA1090" s="3">
        <f t="shared" ref="AA1090:AA1153" si="245">MONTH(N1090)</f>
        <v>8</v>
      </c>
      <c r="AB1090" s="3">
        <f t="shared" ref="AB1090:AB1153" si="246">IF(N1090="","",YEAR(N1090))</f>
        <v>2022</v>
      </c>
      <c r="AC1090" s="3">
        <f t="shared" ref="AC1090:AC1153" si="247">AB1090+4</f>
        <v>2026</v>
      </c>
      <c r="AD1090" s="7">
        <f t="shared" ref="AD1090:AD1153" ca="1" si="248">IF(A1090="Non",(DAYS360(N1090,Q1090)/360),(DAYS360(N1090,TODAY())/360))</f>
        <v>2.1527777777777777</v>
      </c>
      <c r="AE1090" s="7" t="str">
        <f t="shared" ca="1" si="241"/>
        <v>&lt; 3</v>
      </c>
      <c r="AF1090" s="5">
        <v>31290</v>
      </c>
      <c r="AG1090" s="8">
        <f t="shared" ref="AG1090:AG1153" ca="1" si="249">(TODAY()-AF1090)/365</f>
        <v>39.156164383561645</v>
      </c>
      <c r="AH1090" s="7" t="str">
        <f t="shared" ref="AH1090:AH1153" ca="1" si="250">+IF(AG1090&lt;25,"&lt; 25",IF(AND(AG1090&gt;=25,AG1090&lt;35),"&gt;25&lt; 35",IF(AND(AG1090&gt;=35,AG1090&lt;45),"&gt;35&lt; 45",IF(AND(AG1090&gt;=45,AG1090&lt;=55),"&gt;45&lt; 55",IF(AG1090&gt;55,"&gt; 55")))))</f>
        <v>&gt;35&lt; 45</v>
      </c>
      <c r="AI1090" s="9">
        <v>12665380</v>
      </c>
      <c r="AJ1090" s="10" t="s">
        <v>102</v>
      </c>
      <c r="AK1090" s="9" t="s">
        <v>3349</v>
      </c>
      <c r="AL1090" s="5">
        <v>40301</v>
      </c>
      <c r="AM1090" s="3" t="s">
        <v>93</v>
      </c>
      <c r="AN1090" s="3" t="s">
        <v>65</v>
      </c>
      <c r="AO1090">
        <v>1</v>
      </c>
      <c r="AQ1090" s="11">
        <v>3</v>
      </c>
      <c r="AR1090" s="11">
        <v>1</v>
      </c>
      <c r="AS1090" s="12">
        <f t="shared" ref="AS1090:AS1153" si="251">N1090+(365.25*AR1090)</f>
        <v>45160.25</v>
      </c>
      <c r="AT1090" s="11" t="s">
        <v>135</v>
      </c>
      <c r="AU1090" s="9">
        <v>3.3069999999999999</v>
      </c>
      <c r="AV1090" s="14" t="s">
        <v>195</v>
      </c>
      <c r="AW1090" s="15" t="s">
        <v>1253</v>
      </c>
      <c r="AX1090" s="16" t="s">
        <v>3350</v>
      </c>
      <c r="AY1090" s="14" t="s">
        <v>2090</v>
      </c>
      <c r="AZ1090" s="11" t="s">
        <v>171</v>
      </c>
      <c r="BA1090" s="17" t="str">
        <f t="shared" ref="BA1090:BA1153" si="252">CONCATENATE(AV1090,AW1090,AX1090,AY1090)</f>
        <v>17535940172383614085</v>
      </c>
      <c r="BB1090" s="26">
        <f t="shared" si="242"/>
        <v>20</v>
      </c>
      <c r="BC1090" s="19" t="s">
        <v>3351</v>
      </c>
      <c r="BD1090" s="20" t="s">
        <v>233</v>
      </c>
      <c r="BF1090" s="5"/>
      <c r="BG1090" s="27">
        <v>97502148</v>
      </c>
      <c r="BH1090" s="27">
        <v>97036161</v>
      </c>
      <c r="BI1090" s="27"/>
      <c r="BJ1090" t="s">
        <v>477</v>
      </c>
      <c r="BK1090" s="11" t="str">
        <f t="shared" si="243"/>
        <v>B-</v>
      </c>
      <c r="BL1090" s="11"/>
    </row>
    <row r="1091" spans="1:64" x14ac:dyDescent="0.25">
      <c r="A1091" s="3" t="s">
        <v>74</v>
      </c>
      <c r="B1091" s="4">
        <v>1092</v>
      </c>
      <c r="C1091" s="3" t="s">
        <v>87</v>
      </c>
      <c r="D1091" s="3" t="s">
        <v>7560</v>
      </c>
      <c r="E1091" s="3" t="s">
        <v>7229</v>
      </c>
      <c r="F1091" s="3"/>
      <c r="G1091" s="3"/>
      <c r="H1091" s="74"/>
      <c r="I1091" s="3" t="s">
        <v>515</v>
      </c>
      <c r="J1091" s="3" t="s">
        <v>228</v>
      </c>
      <c r="K1091" s="3" t="s">
        <v>123</v>
      </c>
      <c r="L1091" s="3" t="s">
        <v>77</v>
      </c>
      <c r="M1091" s="3" t="s">
        <v>158</v>
      </c>
      <c r="N1091" s="5">
        <v>44803</v>
      </c>
      <c r="O1091" s="5"/>
      <c r="P1091" s="3">
        <f t="shared" ref="P1091:P1154" ca="1" si="253">IF(W1091="","",W1091-TODAY())</f>
        <v>-597</v>
      </c>
      <c r="Q1091" s="5">
        <v>44988</v>
      </c>
      <c r="R1091" s="3" t="s">
        <v>133</v>
      </c>
      <c r="S1091" s="3"/>
      <c r="T1091" s="6" t="s">
        <v>131</v>
      </c>
      <c r="U1091" s="3" t="str">
        <f t="shared" si="244"/>
        <v>Contractuel</v>
      </c>
      <c r="V1091" s="5">
        <v>44927</v>
      </c>
      <c r="W1091" s="5">
        <v>44985</v>
      </c>
      <c r="X1091" s="5"/>
      <c r="Y1091" s="5"/>
      <c r="Z1091" s="5">
        <v>44803</v>
      </c>
      <c r="AA1091" s="3">
        <f t="shared" si="245"/>
        <v>8</v>
      </c>
      <c r="AB1091" s="3">
        <f t="shared" si="246"/>
        <v>2022</v>
      </c>
      <c r="AC1091" s="3">
        <f t="shared" si="247"/>
        <v>2026</v>
      </c>
      <c r="AD1091" s="7">
        <f t="shared" ca="1" si="248"/>
        <v>2.1305555555555555</v>
      </c>
      <c r="AE1091" s="7" t="str">
        <f t="shared" ref="AE1091:AE1154" ca="1" si="254">+IF(AD1091&lt;1,"&lt; 1",IF(AND(AD1091&gt;=1,AD1091&lt;2),"&lt; 2",IF(AND(AD1091&gt;=2,AD1091&lt;3),"&lt; 3",IF(AND(AD1091&gt;=3,AD1091&lt;=4),"&lt; 4",IF(AD1091&gt;4,"&gt; 4")))))</f>
        <v>&lt; 3</v>
      </c>
      <c r="AF1091" s="5">
        <v>37424</v>
      </c>
      <c r="AG1091" s="8">
        <f t="shared" ca="1" si="249"/>
        <v>22.350684931506848</v>
      </c>
      <c r="AH1091" s="7" t="str">
        <f t="shared" ca="1" si="250"/>
        <v>&lt; 25</v>
      </c>
      <c r="AI1091" s="9"/>
      <c r="AJ1091" s="10"/>
      <c r="AK1091" s="9">
        <v>14662486</v>
      </c>
      <c r="AL1091" s="5">
        <v>44508</v>
      </c>
      <c r="AM1091" s="3" t="s">
        <v>93</v>
      </c>
      <c r="AN1091" s="3" t="s">
        <v>94</v>
      </c>
      <c r="AQ1091" s="11">
        <v>3</v>
      </c>
      <c r="AR1091" s="11">
        <v>1</v>
      </c>
      <c r="AS1091" s="12">
        <f t="shared" si="251"/>
        <v>45168.25</v>
      </c>
      <c r="AT1091" s="11" t="s">
        <v>135</v>
      </c>
      <c r="AU1091" s="9">
        <v>3.3069999999999999</v>
      </c>
      <c r="AV1091" s="14" t="s">
        <v>195</v>
      </c>
      <c r="AW1091" s="15" t="s">
        <v>169</v>
      </c>
      <c r="AX1091" s="16" t="s">
        <v>3352</v>
      </c>
      <c r="AY1091" s="14" t="s">
        <v>195</v>
      </c>
      <c r="AZ1091" s="11" t="s">
        <v>171</v>
      </c>
      <c r="BA1091" s="17" t="str">
        <f t="shared" si="252"/>
        <v>17001000000304867017</v>
      </c>
      <c r="BB1091" s="26">
        <f t="shared" ref="BB1091:BB1153" si="255">LEN(BA1091)</f>
        <v>20</v>
      </c>
      <c r="BC1091" s="19" t="s">
        <v>3353</v>
      </c>
      <c r="BD1091" s="20" t="s">
        <v>100</v>
      </c>
      <c r="BF1091" s="5"/>
      <c r="BG1091" s="27">
        <v>58670302</v>
      </c>
      <c r="BH1091" s="27">
        <v>90222970</v>
      </c>
      <c r="BI1091" s="27"/>
      <c r="BJ1091" t="s">
        <v>647</v>
      </c>
      <c r="BK1091" s="11" t="str">
        <f t="shared" ref="BK1091:BK1153" si="256">IF(K1091="CADRE","CADRE",CONCATENATE(J1091,"-",H1091))</f>
        <v>B-</v>
      </c>
      <c r="BL1091" s="11"/>
    </row>
    <row r="1092" spans="1:64" x14ac:dyDescent="0.25">
      <c r="A1092" s="3" t="s">
        <v>74</v>
      </c>
      <c r="B1092" s="4">
        <v>1093</v>
      </c>
      <c r="C1092" s="3" t="s">
        <v>140</v>
      </c>
      <c r="D1092" s="3" t="s">
        <v>7349</v>
      </c>
      <c r="E1092" s="3" t="s">
        <v>7509</v>
      </c>
      <c r="F1092" s="3"/>
      <c r="G1092" s="3"/>
      <c r="H1092" s="74"/>
      <c r="I1092" s="3" t="s">
        <v>515</v>
      </c>
      <c r="J1092" s="3" t="s">
        <v>228</v>
      </c>
      <c r="K1092" s="3" t="s">
        <v>123</v>
      </c>
      <c r="L1092" s="3" t="s">
        <v>77</v>
      </c>
      <c r="M1092" s="3" t="s">
        <v>158</v>
      </c>
      <c r="N1092" s="5">
        <v>44795</v>
      </c>
      <c r="O1092" s="5"/>
      <c r="P1092" s="3">
        <f t="shared" ca="1" si="253"/>
        <v>-536</v>
      </c>
      <c r="Q1092" s="5">
        <v>45022</v>
      </c>
      <c r="R1092" s="3" t="s">
        <v>1328</v>
      </c>
      <c r="S1092" s="3"/>
      <c r="T1092" s="6" t="s">
        <v>131</v>
      </c>
      <c r="U1092" s="3" t="str">
        <f t="shared" si="244"/>
        <v>Contractuel</v>
      </c>
      <c r="V1092" s="5">
        <v>44986</v>
      </c>
      <c r="W1092" s="5">
        <v>45046</v>
      </c>
      <c r="X1092" s="5"/>
      <c r="Y1092" s="5"/>
      <c r="Z1092" s="5">
        <v>44795</v>
      </c>
      <c r="AA1092" s="3">
        <f t="shared" si="245"/>
        <v>8</v>
      </c>
      <c r="AB1092" s="3">
        <f t="shared" si="246"/>
        <v>2022</v>
      </c>
      <c r="AC1092" s="3">
        <f t="shared" si="247"/>
        <v>2026</v>
      </c>
      <c r="AD1092" s="7">
        <f t="shared" ca="1" si="248"/>
        <v>2.1527777777777777</v>
      </c>
      <c r="AE1092" s="7" t="str">
        <f t="shared" ca="1" si="254"/>
        <v>&lt; 3</v>
      </c>
      <c r="AF1092" s="5">
        <v>28408</v>
      </c>
      <c r="AG1092" s="8">
        <f t="shared" ca="1" si="249"/>
        <v>47.052054794520551</v>
      </c>
      <c r="AH1092" s="7" t="str">
        <f t="shared" ca="1" si="250"/>
        <v>&gt;45&lt; 55</v>
      </c>
      <c r="AI1092" s="9">
        <v>11642668</v>
      </c>
      <c r="AJ1092" s="10" t="s">
        <v>141</v>
      </c>
      <c r="AK1092" s="9" t="s">
        <v>3354</v>
      </c>
      <c r="AL1092" s="5">
        <v>44014</v>
      </c>
      <c r="AM1092" s="3" t="s">
        <v>93</v>
      </c>
      <c r="AN1092" s="3" t="s">
        <v>65</v>
      </c>
      <c r="AO1092">
        <v>3</v>
      </c>
      <c r="AQ1092" s="11">
        <v>3</v>
      </c>
      <c r="AR1092" s="11">
        <v>1</v>
      </c>
      <c r="AS1092" s="12">
        <f t="shared" si="251"/>
        <v>45160.25</v>
      </c>
      <c r="AT1092" s="11" t="s">
        <v>135</v>
      </c>
      <c r="AU1092" s="9">
        <v>3.3069999999999999</v>
      </c>
      <c r="AV1092" s="14" t="s">
        <v>348</v>
      </c>
      <c r="AW1092" s="15" t="s">
        <v>3355</v>
      </c>
      <c r="AX1092" s="16" t="s">
        <v>3356</v>
      </c>
      <c r="AY1092" s="14" t="s">
        <v>2012</v>
      </c>
      <c r="AZ1092" s="11" t="s">
        <v>352</v>
      </c>
      <c r="BA1092" s="17" t="str">
        <f t="shared" si="252"/>
        <v>12115000000241074453</v>
      </c>
      <c r="BB1092" s="26">
        <f t="shared" si="255"/>
        <v>20</v>
      </c>
      <c r="BC1092" s="19" t="s">
        <v>3357</v>
      </c>
      <c r="BD1092" s="20" t="s">
        <v>277</v>
      </c>
      <c r="BF1092" s="5"/>
      <c r="BG1092" s="27">
        <v>25385417</v>
      </c>
      <c r="BH1092" s="27">
        <v>22827574</v>
      </c>
      <c r="BI1092" s="27"/>
      <c r="BJ1092" t="s">
        <v>244</v>
      </c>
      <c r="BK1092" s="11" t="str">
        <f t="shared" si="256"/>
        <v>B-</v>
      </c>
      <c r="BL1092" s="11"/>
    </row>
    <row r="1093" spans="1:64" x14ac:dyDescent="0.25">
      <c r="A1093" s="3" t="s">
        <v>74</v>
      </c>
      <c r="B1093" s="4">
        <v>1094</v>
      </c>
      <c r="C1093" s="3" t="s">
        <v>140</v>
      </c>
      <c r="D1093" s="3" t="s">
        <v>7253</v>
      </c>
      <c r="E1093" s="3" t="s">
        <v>7420</v>
      </c>
      <c r="F1093" s="3"/>
      <c r="G1093" s="3"/>
      <c r="H1093" s="74"/>
      <c r="I1093" s="3" t="s">
        <v>515</v>
      </c>
      <c r="J1093" s="3" t="s">
        <v>228</v>
      </c>
      <c r="K1093" s="3" t="s">
        <v>123</v>
      </c>
      <c r="L1093" s="3" t="s">
        <v>77</v>
      </c>
      <c r="M1093" s="3" t="s">
        <v>158</v>
      </c>
      <c r="N1093" s="5">
        <v>44795</v>
      </c>
      <c r="O1093" s="5"/>
      <c r="P1093" s="3">
        <f t="shared" ca="1" si="253"/>
        <v>-597</v>
      </c>
      <c r="Q1093" s="5">
        <v>44927</v>
      </c>
      <c r="R1093" s="3" t="s">
        <v>1328</v>
      </c>
      <c r="S1093" s="3"/>
      <c r="T1093" s="6" t="s">
        <v>131</v>
      </c>
      <c r="U1093" s="3" t="str">
        <f t="shared" si="244"/>
        <v>Contractuel</v>
      </c>
      <c r="V1093" s="5">
        <v>44927</v>
      </c>
      <c r="W1093" s="5">
        <v>44985</v>
      </c>
      <c r="X1093" s="5"/>
      <c r="Y1093" s="5"/>
      <c r="Z1093" s="5">
        <v>44795</v>
      </c>
      <c r="AA1093" s="3">
        <f t="shared" si="245"/>
        <v>8</v>
      </c>
      <c r="AB1093" s="3">
        <f t="shared" si="246"/>
        <v>2022</v>
      </c>
      <c r="AC1093" s="3">
        <f t="shared" si="247"/>
        <v>2026</v>
      </c>
      <c r="AD1093" s="7">
        <f t="shared" ca="1" si="248"/>
        <v>2.1527777777777777</v>
      </c>
      <c r="AE1093" s="7" t="str">
        <f t="shared" ca="1" si="254"/>
        <v>&lt; 3</v>
      </c>
      <c r="AF1093" s="5">
        <v>30886</v>
      </c>
      <c r="AG1093" s="8">
        <f t="shared" ca="1" si="249"/>
        <v>40.263013698630139</v>
      </c>
      <c r="AH1093" s="7" t="str">
        <f t="shared" ca="1" si="250"/>
        <v>&gt;35&lt; 45</v>
      </c>
      <c r="AI1093" s="9">
        <v>15185854</v>
      </c>
      <c r="AJ1093" s="10" t="s">
        <v>141</v>
      </c>
      <c r="AK1093" s="9" t="s">
        <v>3358</v>
      </c>
      <c r="AL1093" s="5">
        <v>41145</v>
      </c>
      <c r="AM1093" s="3" t="s">
        <v>93</v>
      </c>
      <c r="AN1093" s="3" t="s">
        <v>65</v>
      </c>
      <c r="AO1093">
        <v>2</v>
      </c>
      <c r="AQ1093" s="11">
        <v>3</v>
      </c>
      <c r="AR1093" s="11">
        <v>1</v>
      </c>
      <c r="AS1093" s="12">
        <f t="shared" si="251"/>
        <v>45160.25</v>
      </c>
      <c r="AT1093" s="11" t="s">
        <v>135</v>
      </c>
      <c r="AU1093" s="9">
        <v>3.3069999999999999</v>
      </c>
      <c r="AV1093" s="14" t="s">
        <v>79</v>
      </c>
      <c r="AW1093" s="15" t="s">
        <v>3359</v>
      </c>
      <c r="AX1093" s="16" t="s">
        <v>3360</v>
      </c>
      <c r="AY1093" s="14" t="s">
        <v>2203</v>
      </c>
      <c r="AZ1093" s="11" t="s">
        <v>128</v>
      </c>
      <c r="BA1093" s="17" t="str">
        <f t="shared" si="252"/>
        <v>04054139003957413239</v>
      </c>
      <c r="BB1093" s="26">
        <f t="shared" si="255"/>
        <v>20</v>
      </c>
      <c r="BC1093" s="19" t="s">
        <v>3361</v>
      </c>
      <c r="BD1093" s="20" t="s">
        <v>277</v>
      </c>
      <c r="BF1093" s="5"/>
      <c r="BG1093" s="27">
        <v>25559340</v>
      </c>
      <c r="BH1093" s="27">
        <v>95027262</v>
      </c>
      <c r="BI1093" s="27"/>
      <c r="BJ1093" t="s">
        <v>277</v>
      </c>
      <c r="BK1093" s="11" t="str">
        <f t="shared" si="256"/>
        <v>B-</v>
      </c>
      <c r="BL1093" s="11"/>
    </row>
    <row r="1094" spans="1:64" x14ac:dyDescent="0.25">
      <c r="A1094" s="3" t="s">
        <v>74</v>
      </c>
      <c r="B1094" s="4">
        <v>1095</v>
      </c>
      <c r="C1094" s="3" t="s">
        <v>140</v>
      </c>
      <c r="D1094" s="3" t="s">
        <v>7476</v>
      </c>
      <c r="E1094" s="3" t="s">
        <v>7404</v>
      </c>
      <c r="F1094" s="3"/>
      <c r="G1094" s="3"/>
      <c r="H1094" s="74"/>
      <c r="I1094" s="3" t="s">
        <v>561</v>
      </c>
      <c r="J1094" s="3" t="s">
        <v>157</v>
      </c>
      <c r="K1094" s="3" t="s">
        <v>123</v>
      </c>
      <c r="L1094" s="3" t="s">
        <v>77</v>
      </c>
      <c r="M1094" s="3" t="s">
        <v>158</v>
      </c>
      <c r="N1094" s="5">
        <v>44796</v>
      </c>
      <c r="O1094" s="5"/>
      <c r="P1094" s="3">
        <f t="shared" ca="1" si="253"/>
        <v>-352</v>
      </c>
      <c r="Q1094" s="5">
        <v>45211</v>
      </c>
      <c r="R1094" s="3" t="s">
        <v>1970</v>
      </c>
      <c r="S1094" s="3"/>
      <c r="T1094" s="6" t="s">
        <v>131</v>
      </c>
      <c r="U1094" s="3" t="str">
        <f t="shared" si="244"/>
        <v>Contractuel</v>
      </c>
      <c r="V1094" s="5">
        <v>45200</v>
      </c>
      <c r="W1094" s="5">
        <v>45230</v>
      </c>
      <c r="X1094" s="5"/>
      <c r="Y1094" s="5"/>
      <c r="Z1094" s="5">
        <v>44796</v>
      </c>
      <c r="AA1094" s="3">
        <f t="shared" si="245"/>
        <v>8</v>
      </c>
      <c r="AB1094" s="3">
        <f t="shared" si="246"/>
        <v>2022</v>
      </c>
      <c r="AC1094" s="3">
        <f t="shared" si="247"/>
        <v>2026</v>
      </c>
      <c r="AD1094" s="7">
        <f t="shared" ca="1" si="248"/>
        <v>2.15</v>
      </c>
      <c r="AE1094" s="7" t="str">
        <f t="shared" ca="1" si="254"/>
        <v>&lt; 3</v>
      </c>
      <c r="AF1094" s="5">
        <v>27352</v>
      </c>
      <c r="AG1094" s="8">
        <f t="shared" ca="1" si="249"/>
        <v>49.945205479452056</v>
      </c>
      <c r="AH1094" s="7" t="str">
        <f t="shared" ca="1" si="250"/>
        <v>&gt;45&lt; 55</v>
      </c>
      <c r="AI1094" s="9">
        <v>12328012</v>
      </c>
      <c r="AJ1094" s="10" t="s">
        <v>126</v>
      </c>
      <c r="AK1094" s="9" t="s">
        <v>3362</v>
      </c>
      <c r="AL1094" s="5">
        <v>41617</v>
      </c>
      <c r="AM1094" s="3" t="s">
        <v>93</v>
      </c>
      <c r="AN1094" s="3" t="s">
        <v>65</v>
      </c>
      <c r="AO1094">
        <v>3</v>
      </c>
      <c r="AQ1094" s="11">
        <v>3</v>
      </c>
      <c r="AR1094" s="11">
        <v>2</v>
      </c>
      <c r="AS1094" s="12">
        <f t="shared" si="251"/>
        <v>45526.5</v>
      </c>
      <c r="AT1094" s="11" t="s">
        <v>135</v>
      </c>
      <c r="AU1094" s="9">
        <v>3.3069999999999999</v>
      </c>
      <c r="AV1094" s="14" t="s">
        <v>195</v>
      </c>
      <c r="AW1094" s="15" t="s">
        <v>368</v>
      </c>
      <c r="AX1094" s="16" t="s">
        <v>3363</v>
      </c>
      <c r="AY1094" s="14" t="s">
        <v>382</v>
      </c>
      <c r="AZ1094" s="11" t="s">
        <v>171</v>
      </c>
      <c r="BA1094" s="17" t="str">
        <f t="shared" si="252"/>
        <v>17000000000088116294</v>
      </c>
      <c r="BB1094" s="26">
        <f t="shared" si="255"/>
        <v>20</v>
      </c>
      <c r="BC1094" s="19" t="s">
        <v>2097</v>
      </c>
      <c r="BD1094" s="20" t="s">
        <v>277</v>
      </c>
      <c r="BF1094" s="5"/>
      <c r="BG1094" s="27">
        <v>26228510</v>
      </c>
      <c r="BH1094" s="27">
        <v>25990995</v>
      </c>
      <c r="BI1094" s="27"/>
      <c r="BJ1094" t="s">
        <v>2045</v>
      </c>
      <c r="BK1094" s="11" t="str">
        <f t="shared" si="256"/>
        <v>A-</v>
      </c>
      <c r="BL1094" s="11" t="s">
        <v>245</v>
      </c>
    </row>
    <row r="1095" spans="1:64" x14ac:dyDescent="0.25">
      <c r="A1095" s="3" t="s">
        <v>74</v>
      </c>
      <c r="B1095" s="4">
        <v>1096</v>
      </c>
      <c r="C1095" s="3" t="s">
        <v>140</v>
      </c>
      <c r="D1095" s="3" t="s">
        <v>7213</v>
      </c>
      <c r="E1095" s="3" t="s">
        <v>7507</v>
      </c>
      <c r="F1095" s="3"/>
      <c r="G1095" s="3"/>
      <c r="H1095" s="74"/>
      <c r="I1095" s="3"/>
      <c r="J1095" s="3" t="s">
        <v>157</v>
      </c>
      <c r="K1095" s="3" t="s">
        <v>123</v>
      </c>
      <c r="L1095" s="3" t="s">
        <v>77</v>
      </c>
      <c r="M1095" s="3" t="s">
        <v>158</v>
      </c>
      <c r="N1095" s="5">
        <v>44796</v>
      </c>
      <c r="O1095" s="5"/>
      <c r="P1095" s="3">
        <f t="shared" ca="1" si="253"/>
        <v>-656</v>
      </c>
      <c r="Q1095" s="5">
        <v>44837</v>
      </c>
      <c r="R1095" s="3" t="s">
        <v>296</v>
      </c>
      <c r="S1095" s="3"/>
      <c r="T1095" s="6" t="s">
        <v>131</v>
      </c>
      <c r="U1095" s="3" t="str">
        <f t="shared" si="244"/>
        <v>Contractuel</v>
      </c>
      <c r="V1095" s="5">
        <v>44835</v>
      </c>
      <c r="W1095" s="5">
        <v>44926</v>
      </c>
      <c r="X1095" s="5"/>
      <c r="Y1095" s="5"/>
      <c r="Z1095" s="5">
        <v>44796</v>
      </c>
      <c r="AA1095" s="3">
        <f t="shared" si="245"/>
        <v>8</v>
      </c>
      <c r="AB1095" s="3">
        <f t="shared" si="246"/>
        <v>2022</v>
      </c>
      <c r="AC1095" s="3">
        <f t="shared" si="247"/>
        <v>2026</v>
      </c>
      <c r="AD1095" s="7">
        <f t="shared" ca="1" si="248"/>
        <v>2.15</v>
      </c>
      <c r="AE1095" s="7" t="str">
        <f t="shared" ca="1" si="254"/>
        <v>&lt; 3</v>
      </c>
      <c r="AF1095" s="5">
        <v>27352</v>
      </c>
      <c r="AG1095" s="8">
        <f t="shared" ca="1" si="249"/>
        <v>49.945205479452056</v>
      </c>
      <c r="AH1095" s="7" t="str">
        <f t="shared" ca="1" si="250"/>
        <v>&gt;45&lt; 55</v>
      </c>
      <c r="AI1095" s="9">
        <v>12191737</v>
      </c>
      <c r="AJ1095" s="10" t="s">
        <v>70</v>
      </c>
      <c r="AK1095" s="9" t="s">
        <v>3364</v>
      </c>
      <c r="AL1095" s="5">
        <v>41802</v>
      </c>
      <c r="AM1095" s="3" t="s">
        <v>93</v>
      </c>
      <c r="AN1095" s="3" t="s">
        <v>65</v>
      </c>
      <c r="AQ1095" s="11">
        <v>3</v>
      </c>
      <c r="AR1095" s="11">
        <v>1</v>
      </c>
      <c r="AS1095" s="12">
        <f t="shared" si="251"/>
        <v>45161.25</v>
      </c>
      <c r="AT1095" s="11" t="s">
        <v>135</v>
      </c>
      <c r="AU1095" s="9">
        <v>3.3069999999999999</v>
      </c>
      <c r="AV1095" s="14" t="s">
        <v>79</v>
      </c>
      <c r="AW1095" s="15" t="s">
        <v>453</v>
      </c>
      <c r="AX1095" s="16" t="s">
        <v>3365</v>
      </c>
      <c r="AY1095" s="14" t="s">
        <v>1973</v>
      </c>
      <c r="AZ1095" s="11" t="s">
        <v>128</v>
      </c>
      <c r="BA1095" s="17" t="str">
        <f t="shared" si="252"/>
        <v>04004005007958691395</v>
      </c>
      <c r="BB1095" s="26">
        <f t="shared" si="255"/>
        <v>20</v>
      </c>
      <c r="BC1095" s="19" t="s">
        <v>3366</v>
      </c>
      <c r="BD1095" s="20" t="s">
        <v>100</v>
      </c>
      <c r="BF1095" s="5"/>
      <c r="BG1095" s="27">
        <v>26855246</v>
      </c>
      <c r="BH1095" s="27">
        <v>23105388</v>
      </c>
      <c r="BI1095" s="27"/>
      <c r="BJ1095" t="s">
        <v>438</v>
      </c>
      <c r="BK1095" s="11" t="str">
        <f t="shared" si="256"/>
        <v>A-</v>
      </c>
      <c r="BL1095" s="11"/>
    </row>
    <row r="1096" spans="1:64" x14ac:dyDescent="0.25">
      <c r="A1096" s="3" t="s">
        <v>56</v>
      </c>
      <c r="B1096" s="4">
        <v>1097</v>
      </c>
      <c r="C1096" s="3" t="s">
        <v>140</v>
      </c>
      <c r="D1096" s="3" t="s">
        <v>7210</v>
      </c>
      <c r="E1096" s="3" t="s">
        <v>7488</v>
      </c>
      <c r="F1096" s="3"/>
      <c r="G1096" s="3"/>
      <c r="H1096" s="74"/>
      <c r="I1096" s="3" t="s">
        <v>515</v>
      </c>
      <c r="J1096" s="3" t="s">
        <v>228</v>
      </c>
      <c r="K1096" s="3" t="s">
        <v>123</v>
      </c>
      <c r="L1096" s="3" t="s">
        <v>77</v>
      </c>
      <c r="M1096" s="3" t="s">
        <v>158</v>
      </c>
      <c r="N1096" s="5">
        <v>44796</v>
      </c>
      <c r="O1096" s="5"/>
      <c r="P1096" s="3">
        <f t="shared" ca="1" si="253"/>
        <v>-47</v>
      </c>
      <c r="Q1096" s="5"/>
      <c r="R1096" s="3"/>
      <c r="S1096" s="3"/>
      <c r="T1096" s="6" t="s">
        <v>131</v>
      </c>
      <c r="U1096" s="3" t="str">
        <f t="shared" si="244"/>
        <v>Contractuel</v>
      </c>
      <c r="V1096" s="5">
        <v>45444</v>
      </c>
      <c r="W1096" s="5">
        <v>45535</v>
      </c>
      <c r="X1096" s="5"/>
      <c r="Y1096" s="5"/>
      <c r="Z1096" s="5">
        <v>44796</v>
      </c>
      <c r="AA1096" s="3">
        <f t="shared" si="245"/>
        <v>8</v>
      </c>
      <c r="AB1096" s="3">
        <f t="shared" si="246"/>
        <v>2022</v>
      </c>
      <c r="AC1096" s="3">
        <f t="shared" si="247"/>
        <v>2026</v>
      </c>
      <c r="AD1096" s="7">
        <f t="shared" ca="1" si="248"/>
        <v>2.15</v>
      </c>
      <c r="AE1096" s="7" t="str">
        <f t="shared" ca="1" si="254"/>
        <v>&lt; 3</v>
      </c>
      <c r="AF1096" s="5">
        <v>33437</v>
      </c>
      <c r="AG1096" s="8">
        <f t="shared" ca="1" si="249"/>
        <v>33.273972602739725</v>
      </c>
      <c r="AH1096" s="7" t="str">
        <f t="shared" ca="1" si="250"/>
        <v>&gt;25&lt; 35</v>
      </c>
      <c r="AI1096" s="9">
        <v>17216974</v>
      </c>
      <c r="AJ1096" s="10" t="s">
        <v>91</v>
      </c>
      <c r="AK1096" s="9" t="s">
        <v>3367</v>
      </c>
      <c r="AL1096" s="5">
        <v>40997</v>
      </c>
      <c r="AM1096" s="3" t="s">
        <v>93</v>
      </c>
      <c r="AN1096" s="3" t="s">
        <v>65</v>
      </c>
      <c r="AO1096">
        <v>2</v>
      </c>
      <c r="AQ1096">
        <v>3</v>
      </c>
      <c r="AR1096" s="11">
        <v>3</v>
      </c>
      <c r="AS1096" s="12">
        <f t="shared" si="251"/>
        <v>45891.75</v>
      </c>
      <c r="AT1096" s="11" t="s">
        <v>135</v>
      </c>
      <c r="AU1096" s="9">
        <v>3.3069999999999999</v>
      </c>
      <c r="AV1096" s="14" t="s">
        <v>195</v>
      </c>
      <c r="AW1096" s="15" t="s">
        <v>169</v>
      </c>
      <c r="AX1096" s="16" t="s">
        <v>3368</v>
      </c>
      <c r="AY1096" s="14" t="s">
        <v>901</v>
      </c>
      <c r="AZ1096" s="11" t="s">
        <v>171</v>
      </c>
      <c r="BA1096" s="17" t="str">
        <f t="shared" si="252"/>
        <v>17001000000266111346</v>
      </c>
      <c r="BB1096" s="26">
        <f t="shared" si="255"/>
        <v>20</v>
      </c>
      <c r="BC1096" s="19" t="s">
        <v>3369</v>
      </c>
      <c r="BD1096" s="20" t="s">
        <v>452</v>
      </c>
      <c r="BF1096" s="5"/>
      <c r="BG1096" s="27">
        <v>28112808</v>
      </c>
      <c r="BH1096" s="27">
        <v>27308006</v>
      </c>
      <c r="BI1096" s="27"/>
      <c r="BJ1096" t="s">
        <v>300</v>
      </c>
      <c r="BK1096" s="11" t="str">
        <f t="shared" si="256"/>
        <v>B-</v>
      </c>
      <c r="BL1096" s="11" t="s">
        <v>235</v>
      </c>
    </row>
    <row r="1097" spans="1:64" x14ac:dyDescent="0.25">
      <c r="A1097" s="3" t="s">
        <v>74</v>
      </c>
      <c r="B1097" s="4">
        <v>1098</v>
      </c>
      <c r="C1097" s="3" t="s">
        <v>140</v>
      </c>
      <c r="D1097" s="3" t="s">
        <v>7552</v>
      </c>
      <c r="E1097" s="3" t="s">
        <v>7507</v>
      </c>
      <c r="F1097" s="3"/>
      <c r="G1097" s="3"/>
      <c r="H1097" s="74"/>
      <c r="I1097" s="3"/>
      <c r="J1097" s="3" t="s">
        <v>228</v>
      </c>
      <c r="K1097" s="3" t="s">
        <v>123</v>
      </c>
      <c r="L1097" s="3" t="s">
        <v>77</v>
      </c>
      <c r="M1097" s="3" t="s">
        <v>158</v>
      </c>
      <c r="N1097" s="5">
        <v>44796</v>
      </c>
      <c r="O1097" s="5"/>
      <c r="P1097" s="3">
        <f t="shared" ca="1" si="253"/>
        <v>-748</v>
      </c>
      <c r="Q1097" s="5">
        <v>44828</v>
      </c>
      <c r="R1097" s="3" t="s">
        <v>133</v>
      </c>
      <c r="S1097" s="3"/>
      <c r="T1097" s="6" t="s">
        <v>131</v>
      </c>
      <c r="U1097" s="3" t="str">
        <f t="shared" si="244"/>
        <v>Contractuel</v>
      </c>
      <c r="V1097" s="5">
        <v>44796</v>
      </c>
      <c r="W1097" s="5">
        <v>44834</v>
      </c>
      <c r="X1097" s="5"/>
      <c r="Y1097" s="5"/>
      <c r="Z1097" s="5">
        <v>44796</v>
      </c>
      <c r="AA1097" s="3">
        <f t="shared" si="245"/>
        <v>8</v>
      </c>
      <c r="AB1097" s="3">
        <f t="shared" si="246"/>
        <v>2022</v>
      </c>
      <c r="AC1097" s="3">
        <f t="shared" si="247"/>
        <v>2026</v>
      </c>
      <c r="AD1097" s="7">
        <f t="shared" ca="1" si="248"/>
        <v>2.15</v>
      </c>
      <c r="AE1097" s="7" t="str">
        <f t="shared" ca="1" si="254"/>
        <v>&lt; 3</v>
      </c>
      <c r="AF1097" s="5">
        <v>31195</v>
      </c>
      <c r="AG1097" s="8">
        <f t="shared" ca="1" si="249"/>
        <v>39.416438356164385</v>
      </c>
      <c r="AH1097" s="7" t="str">
        <f t="shared" ca="1" si="250"/>
        <v>&gt;35&lt; 45</v>
      </c>
      <c r="AI1097" s="9">
        <v>12663510</v>
      </c>
      <c r="AJ1097" s="10" t="s">
        <v>79</v>
      </c>
      <c r="AK1097" s="9" t="s">
        <v>1114</v>
      </c>
      <c r="AL1097" s="5">
        <v>36937</v>
      </c>
      <c r="AM1097" s="3" t="s">
        <v>93</v>
      </c>
      <c r="AN1097" s="3" t="s">
        <v>65</v>
      </c>
      <c r="AO1097">
        <v>3</v>
      </c>
      <c r="AQ1097" s="11">
        <v>3</v>
      </c>
      <c r="AR1097" s="11">
        <v>1</v>
      </c>
      <c r="AS1097" s="12">
        <f t="shared" si="251"/>
        <v>45161.25</v>
      </c>
      <c r="AT1097" s="11" t="s">
        <v>135</v>
      </c>
      <c r="AU1097" s="9">
        <v>3.3069999999999999</v>
      </c>
      <c r="AV1097" s="14" t="s">
        <v>195</v>
      </c>
      <c r="AW1097" s="15" t="s">
        <v>169</v>
      </c>
      <c r="AX1097" s="16" t="s">
        <v>3370</v>
      </c>
      <c r="AY1097" s="14" t="s">
        <v>569</v>
      </c>
      <c r="AZ1097" s="11" t="s">
        <v>171</v>
      </c>
      <c r="BA1097" s="17" t="str">
        <f t="shared" si="252"/>
        <v>17001000000307676816</v>
      </c>
      <c r="BB1097" s="26">
        <f t="shared" si="255"/>
        <v>20</v>
      </c>
      <c r="BC1097" s="19" t="s">
        <v>1115</v>
      </c>
      <c r="BD1097" s="20" t="s">
        <v>452</v>
      </c>
      <c r="BE1097">
        <v>2010</v>
      </c>
      <c r="BF1097" s="5"/>
      <c r="BG1097" s="27">
        <v>93698096</v>
      </c>
      <c r="BH1097" s="27">
        <v>23608555</v>
      </c>
      <c r="BI1097" s="27"/>
      <c r="BJ1097" t="s">
        <v>300</v>
      </c>
      <c r="BK1097" s="11" t="str">
        <f t="shared" si="256"/>
        <v>B-</v>
      </c>
      <c r="BL1097" s="11"/>
    </row>
    <row r="1098" spans="1:64" x14ac:dyDescent="0.25">
      <c r="A1098" s="3" t="s">
        <v>56</v>
      </c>
      <c r="B1098" s="4">
        <v>1099</v>
      </c>
      <c r="C1098" s="3" t="s">
        <v>87</v>
      </c>
      <c r="D1098" s="3" t="s">
        <v>7567</v>
      </c>
      <c r="E1098" s="3" t="s">
        <v>7340</v>
      </c>
      <c r="F1098" s="3"/>
      <c r="G1098" s="3"/>
      <c r="H1098" s="74"/>
      <c r="I1098" s="3" t="s">
        <v>1889</v>
      </c>
      <c r="J1098" s="3" t="s">
        <v>228</v>
      </c>
      <c r="K1098" s="3" t="s">
        <v>123</v>
      </c>
      <c r="L1098" s="3" t="s">
        <v>77</v>
      </c>
      <c r="M1098" s="3" t="s">
        <v>158</v>
      </c>
      <c r="N1098" s="5">
        <v>44796</v>
      </c>
      <c r="O1098" s="5"/>
      <c r="P1098" s="3">
        <f t="shared" ca="1" si="253"/>
        <v>-47</v>
      </c>
      <c r="Q1098" s="5"/>
      <c r="R1098" s="3"/>
      <c r="S1098" s="3"/>
      <c r="T1098" s="6" t="s">
        <v>131</v>
      </c>
      <c r="U1098" s="3" t="str">
        <f t="shared" si="244"/>
        <v>Contractuel</v>
      </c>
      <c r="V1098" s="5">
        <v>45444</v>
      </c>
      <c r="W1098" s="5">
        <v>45535</v>
      </c>
      <c r="X1098" s="5"/>
      <c r="Y1098" s="5"/>
      <c r="Z1098" s="5">
        <v>44796</v>
      </c>
      <c r="AA1098" s="3">
        <f t="shared" si="245"/>
        <v>8</v>
      </c>
      <c r="AB1098" s="3">
        <f t="shared" si="246"/>
        <v>2022</v>
      </c>
      <c r="AC1098" s="3">
        <f t="shared" si="247"/>
        <v>2026</v>
      </c>
      <c r="AD1098" s="7">
        <f t="shared" ca="1" si="248"/>
        <v>2.15</v>
      </c>
      <c r="AE1098" s="7" t="str">
        <f t="shared" ca="1" si="254"/>
        <v>&lt; 3</v>
      </c>
      <c r="AF1098" s="5">
        <v>37060</v>
      </c>
      <c r="AG1098" s="8">
        <f t="shared" ca="1" si="249"/>
        <v>23.347945205479451</v>
      </c>
      <c r="AH1098" s="7" t="str">
        <f t="shared" ca="1" si="250"/>
        <v>&lt; 25</v>
      </c>
      <c r="AI1098" s="9">
        <v>17445605</v>
      </c>
      <c r="AJ1098" s="10" t="s">
        <v>126</v>
      </c>
      <c r="AK1098" s="9">
        <v>14659131</v>
      </c>
      <c r="AL1098" s="5">
        <v>43997</v>
      </c>
      <c r="AM1098" s="3" t="s">
        <v>93</v>
      </c>
      <c r="AN1098" s="3" t="s">
        <v>94</v>
      </c>
      <c r="AQ1098">
        <v>3</v>
      </c>
      <c r="AR1098" s="11">
        <v>3</v>
      </c>
      <c r="AS1098" s="12">
        <f t="shared" si="251"/>
        <v>45891.75</v>
      </c>
      <c r="AT1098" s="11" t="s">
        <v>135</v>
      </c>
      <c r="AU1098" s="9">
        <v>3.3069999999999999</v>
      </c>
      <c r="AV1098" s="14" t="s">
        <v>195</v>
      </c>
      <c r="AW1098" s="15" t="s">
        <v>169</v>
      </c>
      <c r="AX1098" s="16" t="s">
        <v>3371</v>
      </c>
      <c r="AY1098" s="14" t="s">
        <v>126</v>
      </c>
      <c r="AZ1098" s="11" t="s">
        <v>171</v>
      </c>
      <c r="BA1098" s="17" t="str">
        <f t="shared" si="252"/>
        <v>17001000000294911907</v>
      </c>
      <c r="BB1098" s="26">
        <f t="shared" si="255"/>
        <v>20</v>
      </c>
      <c r="BC1098" s="19" t="s">
        <v>3372</v>
      </c>
      <c r="BD1098" s="20" t="s">
        <v>207</v>
      </c>
      <c r="BF1098" s="5"/>
      <c r="BG1098" s="27">
        <v>99887870</v>
      </c>
      <c r="BH1098" s="27">
        <v>23906366</v>
      </c>
      <c r="BI1098" s="27"/>
      <c r="BJ1098" t="s">
        <v>207</v>
      </c>
      <c r="BK1098" s="11" t="s">
        <v>1892</v>
      </c>
      <c r="BL1098" s="11" t="s">
        <v>235</v>
      </c>
    </row>
    <row r="1099" spans="1:64" x14ac:dyDescent="0.25">
      <c r="A1099" s="3" t="s">
        <v>74</v>
      </c>
      <c r="B1099" s="4">
        <v>1100</v>
      </c>
      <c r="C1099" s="3" t="s">
        <v>140</v>
      </c>
      <c r="D1099" s="3" t="s">
        <v>8726</v>
      </c>
      <c r="E1099" s="3" t="s">
        <v>7596</v>
      </c>
      <c r="F1099" s="3"/>
      <c r="G1099" s="3"/>
      <c r="H1099" s="74"/>
      <c r="I1099" s="3" t="s">
        <v>515</v>
      </c>
      <c r="J1099" s="3" t="s">
        <v>228</v>
      </c>
      <c r="K1099" s="3" t="s">
        <v>123</v>
      </c>
      <c r="L1099" s="3" t="s">
        <v>77</v>
      </c>
      <c r="M1099" s="3" t="s">
        <v>158</v>
      </c>
      <c r="N1099" s="5">
        <v>44797</v>
      </c>
      <c r="O1099" s="5"/>
      <c r="P1099" s="3">
        <f t="shared" ca="1" si="253"/>
        <v>-47</v>
      </c>
      <c r="Q1099" s="5">
        <v>45538</v>
      </c>
      <c r="R1099" s="3" t="s">
        <v>2627</v>
      </c>
      <c r="S1099" s="3"/>
      <c r="T1099" s="6" t="s">
        <v>131</v>
      </c>
      <c r="U1099" s="3" t="str">
        <f t="shared" si="244"/>
        <v>Contractuel</v>
      </c>
      <c r="V1099" s="5">
        <v>45474</v>
      </c>
      <c r="W1099" s="5">
        <v>45535</v>
      </c>
      <c r="X1099" s="5"/>
      <c r="Y1099" s="5"/>
      <c r="Z1099" s="5">
        <v>44797</v>
      </c>
      <c r="AA1099" s="3">
        <f t="shared" si="245"/>
        <v>8</v>
      </c>
      <c r="AB1099" s="3">
        <f t="shared" si="246"/>
        <v>2022</v>
      </c>
      <c r="AC1099" s="3">
        <f t="shared" si="247"/>
        <v>2026</v>
      </c>
      <c r="AD1099" s="7">
        <f t="shared" ca="1" si="248"/>
        <v>2.1472222222222221</v>
      </c>
      <c r="AE1099" s="7" t="str">
        <f t="shared" ca="1" si="254"/>
        <v>&lt; 3</v>
      </c>
      <c r="AF1099" s="5">
        <v>31642</v>
      </c>
      <c r="AG1099" s="8">
        <f t="shared" ca="1" si="249"/>
        <v>38.19178082191781</v>
      </c>
      <c r="AH1099" s="7" t="str">
        <f t="shared" ca="1" si="250"/>
        <v>&gt;35&lt; 45</v>
      </c>
      <c r="AI1099" s="9">
        <v>16069666</v>
      </c>
      <c r="AJ1099" s="10" t="s">
        <v>159</v>
      </c>
      <c r="AK1099" s="9" t="s">
        <v>3373</v>
      </c>
      <c r="AL1099" s="5">
        <v>41398</v>
      </c>
      <c r="AM1099" s="3" t="s">
        <v>93</v>
      </c>
      <c r="AN1099" s="3" t="s">
        <v>65</v>
      </c>
      <c r="AO1099">
        <v>3</v>
      </c>
      <c r="AQ1099">
        <v>3</v>
      </c>
      <c r="AR1099" s="11">
        <v>3</v>
      </c>
      <c r="AS1099" s="12">
        <f t="shared" si="251"/>
        <v>45892.75</v>
      </c>
      <c r="AT1099" s="11" t="s">
        <v>135</v>
      </c>
      <c r="AU1099" s="9">
        <v>3.3069999999999999</v>
      </c>
      <c r="AV1099" s="14" t="s">
        <v>195</v>
      </c>
      <c r="AW1099" s="15" t="s">
        <v>169</v>
      </c>
      <c r="AX1099" s="16" t="s">
        <v>3374</v>
      </c>
      <c r="AY1099" s="14" t="s">
        <v>370</v>
      </c>
      <c r="AZ1099" s="11" t="s">
        <v>171</v>
      </c>
      <c r="BA1099" s="17" t="str">
        <f t="shared" si="252"/>
        <v>17001000000316925184</v>
      </c>
      <c r="BB1099" s="26">
        <f t="shared" si="255"/>
        <v>20</v>
      </c>
      <c r="BC1099" s="19" t="s">
        <v>1408</v>
      </c>
      <c r="BD1099" s="20" t="s">
        <v>277</v>
      </c>
      <c r="BF1099" s="5"/>
      <c r="BG1099" s="27">
        <v>24406796</v>
      </c>
      <c r="BH1099" s="27">
        <v>50608682</v>
      </c>
      <c r="BI1099" s="27"/>
      <c r="BJ1099" t="s">
        <v>244</v>
      </c>
      <c r="BK1099" s="11" t="str">
        <f t="shared" si="256"/>
        <v>B-</v>
      </c>
      <c r="BL1099" s="11" t="s">
        <v>235</v>
      </c>
    </row>
    <row r="1100" spans="1:64" x14ac:dyDescent="0.25">
      <c r="A1100" s="3" t="s">
        <v>56</v>
      </c>
      <c r="B1100" s="4">
        <v>1101</v>
      </c>
      <c r="C1100" s="36" t="s">
        <v>140</v>
      </c>
      <c r="D1100" s="36" t="s">
        <v>8037</v>
      </c>
      <c r="E1100" s="36" t="s">
        <v>7332</v>
      </c>
      <c r="F1100" s="36"/>
      <c r="G1100" s="3"/>
      <c r="H1100" s="74"/>
      <c r="I1100" s="43" t="s">
        <v>1920</v>
      </c>
      <c r="J1100" s="3" t="s">
        <v>157</v>
      </c>
      <c r="K1100" s="3" t="s">
        <v>123</v>
      </c>
      <c r="L1100" s="3" t="s">
        <v>77</v>
      </c>
      <c r="M1100" s="3" t="s">
        <v>158</v>
      </c>
      <c r="N1100" s="5">
        <v>44797</v>
      </c>
      <c r="O1100" s="5"/>
      <c r="P1100" s="3">
        <f t="shared" ca="1" si="253"/>
        <v>-47</v>
      </c>
      <c r="Q1100" s="5"/>
      <c r="R1100" s="3"/>
      <c r="S1100" s="3"/>
      <c r="T1100" s="6" t="s">
        <v>131</v>
      </c>
      <c r="U1100" s="3" t="str">
        <f t="shared" si="244"/>
        <v>Contractuel</v>
      </c>
      <c r="V1100" s="5">
        <v>45474</v>
      </c>
      <c r="W1100" s="5">
        <v>45535</v>
      </c>
      <c r="X1100" s="5"/>
      <c r="Y1100" s="5"/>
      <c r="Z1100" s="5">
        <v>44797</v>
      </c>
      <c r="AA1100" s="3">
        <f t="shared" si="245"/>
        <v>8</v>
      </c>
      <c r="AB1100" s="3">
        <f t="shared" si="246"/>
        <v>2022</v>
      </c>
      <c r="AC1100" s="3">
        <f t="shared" si="247"/>
        <v>2026</v>
      </c>
      <c r="AD1100" s="7">
        <f t="shared" ca="1" si="248"/>
        <v>2.1472222222222221</v>
      </c>
      <c r="AE1100" s="7" t="str">
        <f t="shared" ca="1" si="254"/>
        <v>&lt; 3</v>
      </c>
      <c r="AF1100" s="5">
        <v>29639</v>
      </c>
      <c r="AG1100" s="8">
        <f t="shared" ca="1" si="249"/>
        <v>43.679452054794524</v>
      </c>
      <c r="AH1100" s="7" t="str">
        <f t="shared" ca="1" si="250"/>
        <v>&gt;35&lt; 45</v>
      </c>
      <c r="AI1100" s="9">
        <v>45320857</v>
      </c>
      <c r="AJ1100" s="10" t="s">
        <v>70</v>
      </c>
      <c r="AK1100" s="9" t="s">
        <v>3375</v>
      </c>
      <c r="AL1100" s="5">
        <v>37592</v>
      </c>
      <c r="AM1100" s="3" t="s">
        <v>93</v>
      </c>
      <c r="AN1100" s="3" t="s">
        <v>65</v>
      </c>
      <c r="AO1100">
        <v>2</v>
      </c>
      <c r="AQ1100">
        <v>3</v>
      </c>
      <c r="AR1100" s="11">
        <v>3</v>
      </c>
      <c r="AS1100" s="12">
        <f t="shared" si="251"/>
        <v>45892.75</v>
      </c>
      <c r="AT1100" s="11" t="s">
        <v>135</v>
      </c>
      <c r="AU1100" s="9">
        <v>3.3069999999999999</v>
      </c>
      <c r="AV1100" s="14" t="s">
        <v>195</v>
      </c>
      <c r="AW1100" s="15" t="s">
        <v>1253</v>
      </c>
      <c r="AX1100" s="16" t="s">
        <v>3376</v>
      </c>
      <c r="AY1100" s="14">
        <v>52</v>
      </c>
      <c r="AZ1100" s="11" t="s">
        <v>171</v>
      </c>
      <c r="BA1100" s="17" t="str">
        <f t="shared" si="252"/>
        <v>17535940201397362752</v>
      </c>
      <c r="BB1100" s="26">
        <f t="shared" si="255"/>
        <v>20</v>
      </c>
      <c r="BC1100" s="19" t="s">
        <v>3377</v>
      </c>
      <c r="BD1100" s="20" t="s">
        <v>100</v>
      </c>
      <c r="BF1100" s="5"/>
      <c r="BG1100" s="27">
        <v>58070126</v>
      </c>
      <c r="BH1100" s="27">
        <v>90081670</v>
      </c>
      <c r="BI1100" s="27"/>
      <c r="BJ1100" t="s">
        <v>263</v>
      </c>
      <c r="BK1100" s="11" t="str">
        <f t="shared" si="256"/>
        <v>A-</v>
      </c>
      <c r="BL1100" s="11" t="s">
        <v>200</v>
      </c>
    </row>
    <row r="1101" spans="1:64" x14ac:dyDescent="0.25">
      <c r="A1101" s="3" t="s">
        <v>74</v>
      </c>
      <c r="B1101" s="4">
        <v>1102</v>
      </c>
      <c r="C1101" s="3" t="s">
        <v>87</v>
      </c>
      <c r="D1101" s="3" t="s">
        <v>7206</v>
      </c>
      <c r="E1101" s="3" t="s">
        <v>7428</v>
      </c>
      <c r="F1101" s="3"/>
      <c r="G1101" s="3"/>
      <c r="H1101" s="74"/>
      <c r="I1101" s="3" t="s">
        <v>156</v>
      </c>
      <c r="J1101" s="3" t="s">
        <v>157</v>
      </c>
      <c r="K1101" s="3" t="s">
        <v>123</v>
      </c>
      <c r="L1101" s="3" t="s">
        <v>77</v>
      </c>
      <c r="M1101" s="3" t="s">
        <v>158</v>
      </c>
      <c r="N1101" s="5">
        <v>44797</v>
      </c>
      <c r="O1101" s="5"/>
      <c r="P1101" s="3">
        <f t="shared" ca="1" si="253"/>
        <v>-536</v>
      </c>
      <c r="Q1101" s="5">
        <v>45047</v>
      </c>
      <c r="R1101" s="3" t="s">
        <v>1303</v>
      </c>
      <c r="S1101" s="3"/>
      <c r="T1101" s="6" t="s">
        <v>131</v>
      </c>
      <c r="U1101" s="3" t="str">
        <f t="shared" si="244"/>
        <v>Contractuel</v>
      </c>
      <c r="V1101" s="5">
        <v>44986</v>
      </c>
      <c r="W1101" s="5">
        <v>45046</v>
      </c>
      <c r="X1101" s="5"/>
      <c r="Y1101" s="5"/>
      <c r="Z1101" s="5">
        <v>44797</v>
      </c>
      <c r="AA1101" s="3">
        <f t="shared" si="245"/>
        <v>8</v>
      </c>
      <c r="AB1101" s="3">
        <f t="shared" si="246"/>
        <v>2022</v>
      </c>
      <c r="AC1101" s="3">
        <f t="shared" si="247"/>
        <v>2026</v>
      </c>
      <c r="AD1101" s="7">
        <f t="shared" ca="1" si="248"/>
        <v>2.1472222222222221</v>
      </c>
      <c r="AE1101" s="7" t="str">
        <f t="shared" ca="1" si="254"/>
        <v>&lt; 3</v>
      </c>
      <c r="AF1101" s="5">
        <v>37094</v>
      </c>
      <c r="AG1101" s="8">
        <f t="shared" ca="1" si="249"/>
        <v>23.254794520547946</v>
      </c>
      <c r="AH1101" s="7" t="str">
        <f t="shared" ca="1" si="250"/>
        <v>&lt; 25</v>
      </c>
      <c r="AI1101" s="9">
        <v>17276207</v>
      </c>
      <c r="AJ1101" s="10" t="s">
        <v>67</v>
      </c>
      <c r="AK1101" s="9" t="s">
        <v>3378</v>
      </c>
      <c r="AL1101" s="5">
        <v>42654</v>
      </c>
      <c r="AM1101" s="3" t="s">
        <v>93</v>
      </c>
      <c r="AN1101" s="3" t="s">
        <v>94</v>
      </c>
      <c r="AQ1101" s="11">
        <v>3</v>
      </c>
      <c r="AR1101" s="11">
        <v>1</v>
      </c>
      <c r="AS1101" s="12">
        <f t="shared" si="251"/>
        <v>45162.25</v>
      </c>
      <c r="AT1101" s="11" t="s">
        <v>135</v>
      </c>
      <c r="AU1101" s="9">
        <v>3.3069999999999999</v>
      </c>
      <c r="AV1101" s="14" t="s">
        <v>195</v>
      </c>
      <c r="AW1101" s="15" t="s">
        <v>169</v>
      </c>
      <c r="AX1101" s="16" t="s">
        <v>3379</v>
      </c>
      <c r="AY1101" s="14" t="s">
        <v>471</v>
      </c>
      <c r="AZ1101" s="11" t="s">
        <v>171</v>
      </c>
      <c r="BA1101" s="17" t="str">
        <f t="shared" si="252"/>
        <v>17001000000299389136</v>
      </c>
      <c r="BB1101" s="26">
        <f t="shared" si="255"/>
        <v>20</v>
      </c>
      <c r="BC1101" s="19" t="s">
        <v>3380</v>
      </c>
      <c r="BD1101" s="20" t="s">
        <v>73</v>
      </c>
      <c r="BF1101" s="5"/>
      <c r="BG1101" s="27">
        <v>29315538</v>
      </c>
      <c r="BH1101" s="27">
        <v>21620439</v>
      </c>
      <c r="BI1101" s="27"/>
      <c r="BJ1101" t="s">
        <v>166</v>
      </c>
      <c r="BK1101" s="11" t="str">
        <f t="shared" si="256"/>
        <v>A-</v>
      </c>
      <c r="BL1101" s="11"/>
    </row>
    <row r="1102" spans="1:64" x14ac:dyDescent="0.25">
      <c r="A1102" s="3" t="s">
        <v>74</v>
      </c>
      <c r="B1102" s="4">
        <v>1103</v>
      </c>
      <c r="C1102" s="3" t="s">
        <v>140</v>
      </c>
      <c r="D1102" s="3" t="s">
        <v>7336</v>
      </c>
      <c r="E1102" s="3" t="s">
        <v>7186</v>
      </c>
      <c r="F1102" s="3"/>
      <c r="G1102" s="3"/>
      <c r="H1102" s="74"/>
      <c r="I1102" s="3"/>
      <c r="J1102" s="3" t="s">
        <v>157</v>
      </c>
      <c r="K1102" s="3" t="s">
        <v>123</v>
      </c>
      <c r="L1102" s="3" t="s">
        <v>77</v>
      </c>
      <c r="M1102" s="3" t="s">
        <v>158</v>
      </c>
      <c r="N1102" s="5">
        <v>44805</v>
      </c>
      <c r="O1102" s="5"/>
      <c r="P1102" s="3">
        <f t="shared" ca="1" si="253"/>
        <v>-748</v>
      </c>
      <c r="Q1102" s="5">
        <v>44830</v>
      </c>
      <c r="R1102" s="3" t="s">
        <v>296</v>
      </c>
      <c r="S1102" s="3"/>
      <c r="T1102" s="6" t="s">
        <v>131</v>
      </c>
      <c r="U1102" s="3" t="str">
        <f t="shared" si="244"/>
        <v>Contractuel</v>
      </c>
      <c r="V1102" s="5">
        <v>44805</v>
      </c>
      <c r="W1102" s="5">
        <v>44834</v>
      </c>
      <c r="X1102" s="5"/>
      <c r="Y1102" s="5"/>
      <c r="Z1102" s="5">
        <v>44805</v>
      </c>
      <c r="AA1102" s="3">
        <f t="shared" si="245"/>
        <v>9</v>
      </c>
      <c r="AB1102" s="3">
        <f t="shared" si="246"/>
        <v>2022</v>
      </c>
      <c r="AC1102" s="3">
        <f t="shared" si="247"/>
        <v>2026</v>
      </c>
      <c r="AD1102" s="7">
        <f t="shared" ca="1" si="248"/>
        <v>2.1277777777777778</v>
      </c>
      <c r="AE1102" s="7" t="str">
        <f t="shared" ca="1" si="254"/>
        <v>&lt; 3</v>
      </c>
      <c r="AF1102" s="5">
        <v>28746</v>
      </c>
      <c r="AG1102" s="8">
        <f t="shared" ca="1" si="249"/>
        <v>46.126027397260273</v>
      </c>
      <c r="AH1102" s="7" t="str">
        <f t="shared" ca="1" si="250"/>
        <v>&gt;45&lt; 55</v>
      </c>
      <c r="AI1102" s="9">
        <v>11710175</v>
      </c>
      <c r="AJ1102" s="37" t="s">
        <v>179</v>
      </c>
      <c r="AK1102" s="9" t="s">
        <v>3381</v>
      </c>
      <c r="AL1102" s="5">
        <v>35808</v>
      </c>
      <c r="AM1102" s="3" t="s">
        <v>93</v>
      </c>
      <c r="AN1102" s="3" t="s">
        <v>65</v>
      </c>
      <c r="AO1102">
        <v>3</v>
      </c>
      <c r="AQ1102" s="11">
        <v>3</v>
      </c>
      <c r="AR1102" s="11">
        <v>1</v>
      </c>
      <c r="AS1102" s="12">
        <f t="shared" si="251"/>
        <v>45170.25</v>
      </c>
      <c r="AT1102" s="11" t="s">
        <v>135</v>
      </c>
      <c r="AU1102" s="9">
        <v>3.3069999999999999</v>
      </c>
      <c r="AV1102" s="14" t="s">
        <v>195</v>
      </c>
      <c r="AW1102" s="15" t="s">
        <v>169</v>
      </c>
      <c r="AX1102" s="16" t="s">
        <v>3382</v>
      </c>
      <c r="AY1102" s="14" t="s">
        <v>231</v>
      </c>
      <c r="AZ1102" s="11" t="s">
        <v>171</v>
      </c>
      <c r="BA1102" s="17" t="str">
        <f t="shared" si="252"/>
        <v>17001000000273839821</v>
      </c>
      <c r="BB1102" s="26">
        <f t="shared" si="255"/>
        <v>20</v>
      </c>
      <c r="BC1102" s="19" t="s">
        <v>2027</v>
      </c>
      <c r="BD1102" s="20" t="s">
        <v>388</v>
      </c>
      <c r="BF1102" s="5"/>
      <c r="BG1102" s="27">
        <v>23331914</v>
      </c>
      <c r="BH1102" s="27">
        <v>22584079</v>
      </c>
      <c r="BI1102" s="27"/>
      <c r="BJ1102" t="s">
        <v>300</v>
      </c>
      <c r="BK1102" s="11" t="str">
        <f t="shared" si="256"/>
        <v>A-</v>
      </c>
      <c r="BL1102" s="11"/>
    </row>
    <row r="1103" spans="1:64" x14ac:dyDescent="0.25">
      <c r="A1103" s="3" t="s">
        <v>74</v>
      </c>
      <c r="B1103" s="4">
        <v>1104</v>
      </c>
      <c r="C1103" s="3" t="s">
        <v>87</v>
      </c>
      <c r="D1103" s="3" t="s">
        <v>7537</v>
      </c>
      <c r="E1103" s="3" t="s">
        <v>7597</v>
      </c>
      <c r="F1103" s="3"/>
      <c r="G1103" s="3"/>
      <c r="H1103" s="74"/>
      <c r="I1103" s="3"/>
      <c r="J1103" s="3" t="s">
        <v>157</v>
      </c>
      <c r="K1103" s="3" t="s">
        <v>123</v>
      </c>
      <c r="L1103" s="3" t="s">
        <v>77</v>
      </c>
      <c r="M1103" s="3" t="s">
        <v>158</v>
      </c>
      <c r="N1103" s="5">
        <v>44798</v>
      </c>
      <c r="O1103" s="5"/>
      <c r="P1103" s="3">
        <f t="shared" ca="1" si="253"/>
        <v>-656</v>
      </c>
      <c r="Q1103" s="5">
        <v>44842</v>
      </c>
      <c r="R1103" s="3" t="s">
        <v>133</v>
      </c>
      <c r="S1103" s="3"/>
      <c r="T1103" s="6" t="s">
        <v>131</v>
      </c>
      <c r="U1103" s="3" t="str">
        <f t="shared" si="244"/>
        <v>Contractuel</v>
      </c>
      <c r="V1103" s="5">
        <v>44835</v>
      </c>
      <c r="W1103" s="5">
        <v>44926</v>
      </c>
      <c r="X1103" s="5"/>
      <c r="Y1103" s="5"/>
      <c r="Z1103" s="5">
        <v>44798</v>
      </c>
      <c r="AA1103" s="3">
        <f t="shared" si="245"/>
        <v>8</v>
      </c>
      <c r="AB1103" s="3">
        <f t="shared" si="246"/>
        <v>2022</v>
      </c>
      <c r="AC1103" s="3">
        <f t="shared" si="247"/>
        <v>2026</v>
      </c>
      <c r="AD1103" s="7">
        <f t="shared" ca="1" si="248"/>
        <v>2.1444444444444444</v>
      </c>
      <c r="AE1103" s="7" t="str">
        <f t="shared" ca="1" si="254"/>
        <v>&lt; 3</v>
      </c>
      <c r="AF1103" s="5">
        <v>35861</v>
      </c>
      <c r="AG1103" s="8">
        <f t="shared" ca="1" si="249"/>
        <v>26.632876712328766</v>
      </c>
      <c r="AH1103" s="7" t="str">
        <f t="shared" ca="1" si="250"/>
        <v>&gt;25&lt; 35</v>
      </c>
      <c r="AI1103" s="9">
        <v>17023321</v>
      </c>
      <c r="AJ1103" s="10" t="s">
        <v>91</v>
      </c>
      <c r="AK1103" s="9">
        <v>11660150</v>
      </c>
      <c r="AL1103" s="5">
        <v>42620</v>
      </c>
      <c r="AM1103" s="3" t="s">
        <v>93</v>
      </c>
      <c r="AN1103" s="3" t="s">
        <v>94</v>
      </c>
      <c r="AQ1103" s="11">
        <v>3</v>
      </c>
      <c r="AR1103" s="11">
        <v>1</v>
      </c>
      <c r="AS1103" s="12">
        <f t="shared" si="251"/>
        <v>45163.25</v>
      </c>
      <c r="AT1103" s="11" t="s">
        <v>135</v>
      </c>
      <c r="AU1103" s="9">
        <v>3.3069999999999999</v>
      </c>
      <c r="AV1103" s="14" t="s">
        <v>161</v>
      </c>
      <c r="AW1103" s="15" t="s">
        <v>713</v>
      </c>
      <c r="AX1103" s="16" t="s">
        <v>3383</v>
      </c>
      <c r="AY1103" s="14" t="s">
        <v>462</v>
      </c>
      <c r="AZ1103" s="11" t="s">
        <v>164</v>
      </c>
      <c r="BA1103" s="17" t="str">
        <f t="shared" si="252"/>
        <v>25024000000104144819</v>
      </c>
      <c r="BB1103" s="26">
        <f t="shared" si="255"/>
        <v>20</v>
      </c>
      <c r="BC1103" s="19" t="s">
        <v>3384</v>
      </c>
      <c r="BD1103" s="20" t="s">
        <v>100</v>
      </c>
      <c r="BF1103" s="5"/>
      <c r="BG1103" s="27">
        <v>29137634</v>
      </c>
      <c r="BH1103" s="27">
        <v>23912131</v>
      </c>
      <c r="BI1103" s="27"/>
      <c r="BJ1103" t="s">
        <v>233</v>
      </c>
      <c r="BK1103" s="11" t="str">
        <f t="shared" si="256"/>
        <v>A-</v>
      </c>
      <c r="BL1103" s="11"/>
    </row>
    <row r="1104" spans="1:64" x14ac:dyDescent="0.25">
      <c r="A1104" s="3" t="s">
        <v>74</v>
      </c>
      <c r="B1104" s="4">
        <v>1105</v>
      </c>
      <c r="C1104" s="3" t="s">
        <v>140</v>
      </c>
      <c r="D1104" s="3" t="s">
        <v>7380</v>
      </c>
      <c r="E1104" s="3" t="s">
        <v>8038</v>
      </c>
      <c r="F1104" s="3"/>
      <c r="G1104" s="3"/>
      <c r="H1104" s="74"/>
      <c r="I1104" s="3" t="s">
        <v>561</v>
      </c>
      <c r="J1104" s="3" t="s">
        <v>157</v>
      </c>
      <c r="K1104" s="3" t="s">
        <v>123</v>
      </c>
      <c r="L1104" s="3" t="s">
        <v>77</v>
      </c>
      <c r="M1104" s="3" t="s">
        <v>158</v>
      </c>
      <c r="N1104" s="5">
        <v>44799</v>
      </c>
      <c r="O1104" s="5"/>
      <c r="P1104" s="3">
        <f t="shared" ca="1" si="253"/>
        <v>-536</v>
      </c>
      <c r="Q1104" s="5">
        <v>45047</v>
      </c>
      <c r="R1104" s="3" t="s">
        <v>1328</v>
      </c>
      <c r="S1104" s="3"/>
      <c r="T1104" s="6" t="s">
        <v>131</v>
      </c>
      <c r="U1104" s="3" t="str">
        <f t="shared" si="244"/>
        <v>Contractuel</v>
      </c>
      <c r="V1104" s="5">
        <v>44986</v>
      </c>
      <c r="W1104" s="5">
        <v>45046</v>
      </c>
      <c r="X1104" s="5"/>
      <c r="Y1104" s="5"/>
      <c r="Z1104" s="5">
        <v>44799</v>
      </c>
      <c r="AA1104" s="3">
        <f t="shared" si="245"/>
        <v>8</v>
      </c>
      <c r="AB1104" s="3">
        <f t="shared" si="246"/>
        <v>2022</v>
      </c>
      <c r="AC1104" s="3">
        <f t="shared" si="247"/>
        <v>2026</v>
      </c>
      <c r="AD1104" s="7">
        <f t="shared" ca="1" si="248"/>
        <v>2.1416666666666666</v>
      </c>
      <c r="AE1104" s="7" t="str">
        <f t="shared" ca="1" si="254"/>
        <v>&lt; 3</v>
      </c>
      <c r="AF1104" s="5">
        <v>28962</v>
      </c>
      <c r="AG1104" s="8">
        <f t="shared" ca="1" si="249"/>
        <v>45.534246575342465</v>
      </c>
      <c r="AH1104" s="7" t="str">
        <f t="shared" ca="1" si="250"/>
        <v>&gt;45&lt; 55</v>
      </c>
      <c r="AI1104" s="9">
        <v>12250713</v>
      </c>
      <c r="AJ1104" s="10" t="s">
        <v>91</v>
      </c>
      <c r="AK1104" s="9" t="s">
        <v>3385</v>
      </c>
      <c r="AL1104" s="5">
        <v>36221</v>
      </c>
      <c r="AM1104" s="3" t="s">
        <v>93</v>
      </c>
      <c r="AN1104" s="3" t="s">
        <v>65</v>
      </c>
      <c r="AO1104">
        <v>3</v>
      </c>
      <c r="AQ1104" s="11">
        <v>3</v>
      </c>
      <c r="AR1104" s="11">
        <v>1</v>
      </c>
      <c r="AS1104" s="12">
        <f t="shared" si="251"/>
        <v>45164.25</v>
      </c>
      <c r="AT1104" s="11" t="s">
        <v>135</v>
      </c>
      <c r="AU1104" s="9">
        <v>3.3069999999999999</v>
      </c>
      <c r="AV1104" s="14" t="s">
        <v>195</v>
      </c>
      <c r="AW1104" s="15" t="s">
        <v>169</v>
      </c>
      <c r="AX1104" s="16" t="s">
        <v>3386</v>
      </c>
      <c r="AY1104" s="14" t="s">
        <v>2445</v>
      </c>
      <c r="AZ1104" s="11" t="s">
        <v>171</v>
      </c>
      <c r="BA1104" s="17" t="str">
        <f t="shared" si="252"/>
        <v>17001000000317052351</v>
      </c>
      <c r="BB1104" s="26">
        <f t="shared" si="255"/>
        <v>20</v>
      </c>
      <c r="BC1104" s="19" t="s">
        <v>3387</v>
      </c>
      <c r="BD1104" s="20" t="s">
        <v>388</v>
      </c>
      <c r="BF1104" s="5"/>
      <c r="BG1104" s="27">
        <v>94298493</v>
      </c>
      <c r="BH1104" s="27">
        <v>20059252</v>
      </c>
      <c r="BI1104" s="27"/>
      <c r="BJ1104" t="s">
        <v>244</v>
      </c>
      <c r="BK1104" s="11" t="str">
        <f t="shared" si="256"/>
        <v>A-</v>
      </c>
      <c r="BL1104" s="11"/>
    </row>
    <row r="1105" spans="1:64" x14ac:dyDescent="0.25">
      <c r="A1105" s="3" t="s">
        <v>74</v>
      </c>
      <c r="B1105" s="4">
        <v>1106</v>
      </c>
      <c r="C1105" s="3" t="s">
        <v>87</v>
      </c>
      <c r="D1105" s="3" t="s">
        <v>7282</v>
      </c>
      <c r="E1105" s="3" t="s">
        <v>7353</v>
      </c>
      <c r="F1105" s="3"/>
      <c r="G1105" s="3"/>
      <c r="H1105" s="74"/>
      <c r="I1105" s="3"/>
      <c r="J1105" s="3" t="s">
        <v>157</v>
      </c>
      <c r="K1105" s="3" t="s">
        <v>76</v>
      </c>
      <c r="L1105" s="3" t="s">
        <v>77</v>
      </c>
      <c r="M1105" s="3" t="s">
        <v>426</v>
      </c>
      <c r="N1105" s="5">
        <v>44799</v>
      </c>
      <c r="O1105" s="5"/>
      <c r="P1105" s="3">
        <f t="shared" ca="1" si="253"/>
        <v>-656</v>
      </c>
      <c r="Q1105" s="5">
        <v>44851</v>
      </c>
      <c r="R1105" s="3" t="s">
        <v>1817</v>
      </c>
      <c r="S1105" s="3"/>
      <c r="T1105" s="6" t="s">
        <v>131</v>
      </c>
      <c r="U1105" s="3" t="str">
        <f t="shared" si="244"/>
        <v>Contractuel</v>
      </c>
      <c r="V1105" s="5">
        <v>44835</v>
      </c>
      <c r="W1105" s="5">
        <v>44926</v>
      </c>
      <c r="X1105" s="5"/>
      <c r="Y1105" s="5"/>
      <c r="Z1105" s="5">
        <v>44799</v>
      </c>
      <c r="AA1105" s="3">
        <f t="shared" si="245"/>
        <v>8</v>
      </c>
      <c r="AB1105" s="3">
        <f t="shared" si="246"/>
        <v>2022</v>
      </c>
      <c r="AC1105" s="3">
        <f t="shared" si="247"/>
        <v>2026</v>
      </c>
      <c r="AD1105" s="7">
        <f t="shared" ca="1" si="248"/>
        <v>2.1416666666666666</v>
      </c>
      <c r="AE1105" s="7" t="str">
        <f t="shared" ca="1" si="254"/>
        <v>&lt; 3</v>
      </c>
      <c r="AF1105" s="5">
        <v>37050</v>
      </c>
      <c r="AG1105" s="8">
        <f t="shared" ca="1" si="249"/>
        <v>23.375342465753423</v>
      </c>
      <c r="AH1105" s="7" t="str">
        <f t="shared" ca="1" si="250"/>
        <v>&lt; 25</v>
      </c>
      <c r="AI1105" s="9"/>
      <c r="AJ1105" s="10"/>
      <c r="AK1105" s="9">
        <v>14667601</v>
      </c>
      <c r="AL1105" s="5">
        <v>44441</v>
      </c>
      <c r="AM1105" s="3" t="s">
        <v>93</v>
      </c>
      <c r="AN1105" s="3" t="s">
        <v>94</v>
      </c>
      <c r="AQ1105" s="11">
        <v>3</v>
      </c>
      <c r="AR1105" s="11">
        <v>1</v>
      </c>
      <c r="AS1105" s="12">
        <f t="shared" si="251"/>
        <v>45164.25</v>
      </c>
      <c r="AT1105" s="11" t="s">
        <v>135</v>
      </c>
      <c r="AU1105" s="9">
        <v>3.3069999999999999</v>
      </c>
      <c r="AV1105" s="14" t="s">
        <v>195</v>
      </c>
      <c r="AW1105" s="15" t="s">
        <v>169</v>
      </c>
      <c r="AX1105" s="16" t="s">
        <v>3388</v>
      </c>
      <c r="AY1105" s="14" t="s">
        <v>211</v>
      </c>
      <c r="AZ1105" s="11" t="s">
        <v>171</v>
      </c>
      <c r="BA1105" s="17" t="str">
        <f t="shared" si="252"/>
        <v>17001000000316986973</v>
      </c>
      <c r="BB1105" s="26">
        <f t="shared" si="255"/>
        <v>20</v>
      </c>
      <c r="BC1105" s="19" t="s">
        <v>3389</v>
      </c>
      <c r="BD1105" s="20" t="s">
        <v>388</v>
      </c>
      <c r="BF1105" s="5"/>
      <c r="BG1105" s="27">
        <v>53914151</v>
      </c>
      <c r="BH1105" s="27">
        <v>52045661</v>
      </c>
      <c r="BI1105" s="27"/>
      <c r="BJ1105" t="s">
        <v>951</v>
      </c>
      <c r="BK1105" s="11" t="str">
        <f t="shared" si="256"/>
        <v>A-</v>
      </c>
      <c r="BL1105" s="11"/>
    </row>
    <row r="1106" spans="1:64" x14ac:dyDescent="0.25">
      <c r="A1106" s="3" t="s">
        <v>56</v>
      </c>
      <c r="B1106" s="4">
        <v>1107</v>
      </c>
      <c r="C1106" s="90" t="s">
        <v>140</v>
      </c>
      <c r="D1106" s="3" t="s">
        <v>7542</v>
      </c>
      <c r="E1106" s="3" t="s">
        <v>7817</v>
      </c>
      <c r="F1106" s="3"/>
      <c r="G1106" s="3"/>
      <c r="H1106" s="74"/>
      <c r="I1106" s="76" t="s">
        <v>2544</v>
      </c>
      <c r="J1106" s="3" t="s">
        <v>228</v>
      </c>
      <c r="K1106" s="3" t="s">
        <v>123</v>
      </c>
      <c r="L1106" s="3" t="s">
        <v>77</v>
      </c>
      <c r="M1106" s="3" t="s">
        <v>158</v>
      </c>
      <c r="N1106" s="5">
        <v>44799</v>
      </c>
      <c r="O1106" s="5"/>
      <c r="P1106" s="3">
        <f t="shared" ca="1" si="253"/>
        <v>-47</v>
      </c>
      <c r="Q1106" s="5"/>
      <c r="R1106" s="3"/>
      <c r="S1106" s="3"/>
      <c r="T1106" s="6" t="s">
        <v>131</v>
      </c>
      <c r="U1106" s="3" t="str">
        <f t="shared" si="244"/>
        <v>Contractuel</v>
      </c>
      <c r="V1106" s="5">
        <v>45444</v>
      </c>
      <c r="W1106" s="5">
        <v>45535</v>
      </c>
      <c r="X1106" s="5"/>
      <c r="Y1106" s="5"/>
      <c r="Z1106" s="5">
        <v>44799</v>
      </c>
      <c r="AA1106" s="3">
        <f t="shared" si="245"/>
        <v>8</v>
      </c>
      <c r="AB1106" s="3">
        <f t="shared" si="246"/>
        <v>2022</v>
      </c>
      <c r="AC1106" s="3">
        <f t="shared" si="247"/>
        <v>2026</v>
      </c>
      <c r="AD1106" s="7">
        <f t="shared" ca="1" si="248"/>
        <v>2.1416666666666666</v>
      </c>
      <c r="AE1106" s="7" t="str">
        <f t="shared" ca="1" si="254"/>
        <v>&lt; 3</v>
      </c>
      <c r="AF1106" s="5">
        <v>29709</v>
      </c>
      <c r="AG1106" s="8">
        <f t="shared" ca="1" si="249"/>
        <v>43.487671232876714</v>
      </c>
      <c r="AH1106" s="7" t="str">
        <f t="shared" ca="1" si="250"/>
        <v>&gt;35&lt; 45</v>
      </c>
      <c r="AI1106" s="9">
        <v>12497831</v>
      </c>
      <c r="AJ1106" s="10" t="s">
        <v>141</v>
      </c>
      <c r="AK1106" s="9" t="s">
        <v>3390</v>
      </c>
      <c r="AL1106" s="5">
        <v>38093</v>
      </c>
      <c r="AM1106" s="3" t="s">
        <v>93</v>
      </c>
      <c r="AN1106" s="3" t="s">
        <v>65</v>
      </c>
      <c r="AO1106">
        <v>4</v>
      </c>
      <c r="AQ1106">
        <v>3</v>
      </c>
      <c r="AR1106" s="11">
        <v>3</v>
      </c>
      <c r="AS1106" s="12">
        <f t="shared" si="251"/>
        <v>45894.75</v>
      </c>
      <c r="AT1106" s="11" t="s">
        <v>135</v>
      </c>
      <c r="AU1106" s="9">
        <v>3.3069999999999999</v>
      </c>
      <c r="AV1106" s="14" t="s">
        <v>195</v>
      </c>
      <c r="AW1106" s="15" t="s">
        <v>169</v>
      </c>
      <c r="AX1106" s="16" t="s">
        <v>3391</v>
      </c>
      <c r="AY1106" s="14" t="s">
        <v>1388</v>
      </c>
      <c r="AZ1106" s="11" t="s">
        <v>171</v>
      </c>
      <c r="BA1106" s="17" t="str">
        <f t="shared" si="252"/>
        <v>17001000000317209491</v>
      </c>
      <c r="BB1106" s="26">
        <f t="shared" si="255"/>
        <v>20</v>
      </c>
      <c r="BC1106" s="19" t="s">
        <v>3392</v>
      </c>
      <c r="BD1106" s="20" t="s">
        <v>100</v>
      </c>
      <c r="BF1106" s="5"/>
      <c r="BG1106" s="27">
        <v>56791454</v>
      </c>
      <c r="BH1106" s="27">
        <v>56783209</v>
      </c>
      <c r="BI1106" s="27"/>
      <c r="BJ1106" t="s">
        <v>608</v>
      </c>
      <c r="BK1106" s="11" t="str">
        <f t="shared" si="256"/>
        <v>B-</v>
      </c>
      <c r="BL1106" s="11" t="s">
        <v>245</v>
      </c>
    </row>
    <row r="1107" spans="1:64" x14ac:dyDescent="0.25">
      <c r="A1107" s="3" t="s">
        <v>74</v>
      </c>
      <c r="B1107" s="4">
        <v>1108</v>
      </c>
      <c r="C1107" s="3" t="s">
        <v>140</v>
      </c>
      <c r="D1107" s="3" t="s">
        <v>7469</v>
      </c>
      <c r="E1107" s="3" t="s">
        <v>7402</v>
      </c>
      <c r="F1107" s="3"/>
      <c r="G1107" s="3"/>
      <c r="H1107" s="74"/>
      <c r="I1107" s="3"/>
      <c r="J1107" s="3" t="s">
        <v>157</v>
      </c>
      <c r="K1107" s="3" t="s">
        <v>76</v>
      </c>
      <c r="L1107" s="3" t="s">
        <v>77</v>
      </c>
      <c r="M1107" s="3" t="s">
        <v>426</v>
      </c>
      <c r="N1107" s="5">
        <v>44799</v>
      </c>
      <c r="O1107" s="5"/>
      <c r="P1107" s="3">
        <f t="shared" ca="1" si="253"/>
        <v>-748</v>
      </c>
      <c r="Q1107" s="5">
        <v>44817</v>
      </c>
      <c r="R1107" s="3" t="s">
        <v>3232</v>
      </c>
      <c r="S1107" s="3"/>
      <c r="T1107" s="6" t="s">
        <v>131</v>
      </c>
      <c r="U1107" s="3" t="str">
        <f t="shared" si="244"/>
        <v>Contractuel</v>
      </c>
      <c r="V1107" s="5">
        <v>44799</v>
      </c>
      <c r="W1107" s="5">
        <v>44834</v>
      </c>
      <c r="X1107" s="5"/>
      <c r="Y1107" s="5"/>
      <c r="Z1107" s="5">
        <v>44799</v>
      </c>
      <c r="AA1107" s="3">
        <f t="shared" si="245"/>
        <v>8</v>
      </c>
      <c r="AB1107" s="3">
        <f t="shared" si="246"/>
        <v>2022</v>
      </c>
      <c r="AC1107" s="3">
        <f t="shared" si="247"/>
        <v>2026</v>
      </c>
      <c r="AD1107" s="7">
        <f t="shared" ca="1" si="248"/>
        <v>2.1416666666666666</v>
      </c>
      <c r="AE1107" s="7" t="str">
        <f t="shared" ca="1" si="254"/>
        <v>&lt; 3</v>
      </c>
      <c r="AF1107" s="5">
        <v>33106</v>
      </c>
      <c r="AG1107" s="8">
        <f t="shared" ca="1" si="249"/>
        <v>34.180821917808217</v>
      </c>
      <c r="AH1107" s="7" t="str">
        <f t="shared" ca="1" si="250"/>
        <v>&gt;25&lt; 35</v>
      </c>
      <c r="AI1107" s="9"/>
      <c r="AJ1107" s="10"/>
      <c r="AK1107" s="9" t="s">
        <v>3393</v>
      </c>
      <c r="AL1107" s="5">
        <v>42971</v>
      </c>
      <c r="AM1107" s="3" t="s">
        <v>93</v>
      </c>
      <c r="AN1107" s="3" t="s">
        <v>65</v>
      </c>
      <c r="AO1107">
        <v>2</v>
      </c>
      <c r="AQ1107" s="11">
        <v>3</v>
      </c>
      <c r="AR1107" s="11">
        <v>1</v>
      </c>
      <c r="AS1107" s="12">
        <f t="shared" si="251"/>
        <v>45164.25</v>
      </c>
      <c r="AT1107" s="11" t="s">
        <v>135</v>
      </c>
      <c r="AU1107" s="9">
        <v>3.3069999999999999</v>
      </c>
      <c r="AV1107" s="14" t="s">
        <v>79</v>
      </c>
      <c r="AW1107" s="15" t="s">
        <v>453</v>
      </c>
      <c r="AX1107" s="16" t="s">
        <v>3394</v>
      </c>
      <c r="AY1107" s="14" t="s">
        <v>370</v>
      </c>
      <c r="AZ1107" s="11" t="s">
        <v>128</v>
      </c>
      <c r="BA1107" s="17" t="str">
        <f t="shared" si="252"/>
        <v>04004005007963234584</v>
      </c>
      <c r="BB1107" s="26">
        <f t="shared" si="255"/>
        <v>20</v>
      </c>
      <c r="BC1107" s="19" t="s">
        <v>3395</v>
      </c>
      <c r="BD1107" s="20" t="s">
        <v>100</v>
      </c>
      <c r="BF1107" s="5"/>
      <c r="BG1107" s="27">
        <v>50623571</v>
      </c>
      <c r="BH1107" s="27">
        <v>92045875</v>
      </c>
      <c r="BI1107" s="27"/>
      <c r="BJ1107" t="s">
        <v>1001</v>
      </c>
      <c r="BK1107" s="11" t="str">
        <f t="shared" si="256"/>
        <v>A-</v>
      </c>
      <c r="BL1107" s="11"/>
    </row>
    <row r="1108" spans="1:64" x14ac:dyDescent="0.25">
      <c r="A1108" s="3" t="s">
        <v>56</v>
      </c>
      <c r="B1108" s="4">
        <v>1109</v>
      </c>
      <c r="C1108" s="3" t="s">
        <v>87</v>
      </c>
      <c r="D1108" s="3" t="s">
        <v>7686</v>
      </c>
      <c r="E1108" s="3" t="s">
        <v>7924</v>
      </c>
      <c r="F1108" s="3"/>
      <c r="G1108" s="3"/>
      <c r="H1108" s="74"/>
      <c r="I1108" s="3" t="s">
        <v>515</v>
      </c>
      <c r="J1108" s="3" t="s">
        <v>228</v>
      </c>
      <c r="K1108" s="3" t="s">
        <v>123</v>
      </c>
      <c r="L1108" s="3" t="s">
        <v>77</v>
      </c>
      <c r="M1108" s="3" t="s">
        <v>158</v>
      </c>
      <c r="N1108" s="5">
        <v>44799</v>
      </c>
      <c r="O1108" s="5"/>
      <c r="P1108" s="3">
        <f t="shared" ca="1" si="253"/>
        <v>-47</v>
      </c>
      <c r="Q1108" s="5"/>
      <c r="R1108" s="3"/>
      <c r="S1108" s="3"/>
      <c r="T1108" s="6" t="s">
        <v>131</v>
      </c>
      <c r="U1108" s="3" t="str">
        <f t="shared" si="244"/>
        <v>Contractuel</v>
      </c>
      <c r="V1108" s="5">
        <v>45444</v>
      </c>
      <c r="W1108" s="5">
        <v>45535</v>
      </c>
      <c r="X1108" s="5"/>
      <c r="Y1108" s="5"/>
      <c r="Z1108" s="5">
        <v>44799</v>
      </c>
      <c r="AA1108" s="3">
        <f t="shared" si="245"/>
        <v>8</v>
      </c>
      <c r="AB1108" s="3">
        <f t="shared" si="246"/>
        <v>2022</v>
      </c>
      <c r="AC1108" s="3">
        <f t="shared" si="247"/>
        <v>2026</v>
      </c>
      <c r="AD1108" s="7">
        <f t="shared" ca="1" si="248"/>
        <v>2.1416666666666666</v>
      </c>
      <c r="AE1108" s="7" t="str">
        <f t="shared" ca="1" si="254"/>
        <v>&lt; 3</v>
      </c>
      <c r="AF1108" s="5">
        <v>32174</v>
      </c>
      <c r="AG1108" s="8">
        <f t="shared" ca="1" si="249"/>
        <v>36.734246575342468</v>
      </c>
      <c r="AH1108" s="7" t="str">
        <f t="shared" ca="1" si="250"/>
        <v>&gt;35&lt; 45</v>
      </c>
      <c r="AI1108" s="9">
        <v>16256006</v>
      </c>
      <c r="AJ1108" s="10" t="s">
        <v>79</v>
      </c>
      <c r="AK1108" s="9" t="s">
        <v>3396</v>
      </c>
      <c r="AL1108" s="5">
        <v>42303</v>
      </c>
      <c r="AM1108" s="3" t="s">
        <v>93</v>
      </c>
      <c r="AN1108" s="3" t="s">
        <v>94</v>
      </c>
      <c r="AQ1108">
        <v>3</v>
      </c>
      <c r="AR1108" s="11">
        <v>3</v>
      </c>
      <c r="AS1108" s="12">
        <f t="shared" si="251"/>
        <v>45894.75</v>
      </c>
      <c r="AT1108" s="11" t="s">
        <v>135</v>
      </c>
      <c r="AU1108" s="9">
        <v>3.3069999999999999</v>
      </c>
      <c r="AV1108" s="14" t="s">
        <v>195</v>
      </c>
      <c r="AW1108" s="15" t="s">
        <v>1253</v>
      </c>
      <c r="AX1108" s="16" t="s">
        <v>3397</v>
      </c>
      <c r="AY1108" s="14" t="s">
        <v>1805</v>
      </c>
      <c r="AZ1108" s="11" t="s">
        <v>171</v>
      </c>
      <c r="BA1108" s="17" t="str">
        <f t="shared" si="252"/>
        <v>17535940174327180775</v>
      </c>
      <c r="BB1108" s="26">
        <f t="shared" si="255"/>
        <v>20</v>
      </c>
      <c r="BC1108" s="19" t="s">
        <v>3398</v>
      </c>
      <c r="BD1108" s="20" t="s">
        <v>277</v>
      </c>
      <c r="BF1108" s="5"/>
      <c r="BG1108" s="27">
        <v>27370983</v>
      </c>
      <c r="BH1108" s="27">
        <v>50144367</v>
      </c>
      <c r="BI1108" s="27"/>
      <c r="BJ1108" t="s">
        <v>1425</v>
      </c>
      <c r="BK1108" s="11" t="str">
        <f t="shared" si="256"/>
        <v>B-</v>
      </c>
      <c r="BL1108" s="11" t="s">
        <v>473</v>
      </c>
    </row>
    <row r="1109" spans="1:64" x14ac:dyDescent="0.25">
      <c r="A1109" s="3" t="s">
        <v>74</v>
      </c>
      <c r="B1109" s="4">
        <v>1110</v>
      </c>
      <c r="C1109" s="3" t="s">
        <v>87</v>
      </c>
      <c r="D1109" s="3" t="s">
        <v>7325</v>
      </c>
      <c r="E1109" s="3" t="s">
        <v>7748</v>
      </c>
      <c r="F1109" s="3"/>
      <c r="G1109" s="3"/>
      <c r="H1109" s="74"/>
      <c r="I1109" s="3" t="s">
        <v>487</v>
      </c>
      <c r="J1109" s="3" t="s">
        <v>228</v>
      </c>
      <c r="K1109" s="3" t="s">
        <v>123</v>
      </c>
      <c r="L1109" s="3" t="s">
        <v>77</v>
      </c>
      <c r="M1109" s="3" t="s">
        <v>158</v>
      </c>
      <c r="N1109" s="5">
        <v>44799</v>
      </c>
      <c r="O1109" s="5"/>
      <c r="P1109" s="3">
        <f t="shared" ca="1" si="253"/>
        <v>-475</v>
      </c>
      <c r="Q1109" s="5">
        <v>45087</v>
      </c>
      <c r="R1109" s="3" t="s">
        <v>971</v>
      </c>
      <c r="S1109" s="3"/>
      <c r="T1109" s="6" t="s">
        <v>131</v>
      </c>
      <c r="U1109" s="3" t="str">
        <f t="shared" si="244"/>
        <v>Contractuel</v>
      </c>
      <c r="V1109" s="5">
        <v>45047</v>
      </c>
      <c r="W1109" s="5">
        <v>45107</v>
      </c>
      <c r="X1109" s="5"/>
      <c r="Y1109" s="5"/>
      <c r="Z1109" s="5">
        <v>44799</v>
      </c>
      <c r="AA1109" s="3">
        <f t="shared" si="245"/>
        <v>8</v>
      </c>
      <c r="AB1109" s="3">
        <f t="shared" si="246"/>
        <v>2022</v>
      </c>
      <c r="AC1109" s="3">
        <f t="shared" si="247"/>
        <v>2026</v>
      </c>
      <c r="AD1109" s="7">
        <f t="shared" ca="1" si="248"/>
        <v>2.1416666666666666</v>
      </c>
      <c r="AE1109" s="7" t="str">
        <f t="shared" ca="1" si="254"/>
        <v>&lt; 3</v>
      </c>
      <c r="AF1109" s="5">
        <v>34501</v>
      </c>
      <c r="AG1109" s="8">
        <f t="shared" ca="1" si="249"/>
        <v>30.358904109589041</v>
      </c>
      <c r="AH1109" s="7" t="str">
        <f t="shared" ca="1" si="250"/>
        <v>&gt;25&lt; 35</v>
      </c>
      <c r="AI1109" s="9">
        <v>17034728</v>
      </c>
      <c r="AJ1109" s="10" t="s">
        <v>62</v>
      </c>
      <c r="AK1109" s="9">
        <v>14354633</v>
      </c>
      <c r="AL1109" s="5">
        <v>42570</v>
      </c>
      <c r="AM1109" s="3" t="s">
        <v>93</v>
      </c>
      <c r="AN1109" s="3" t="s">
        <v>94</v>
      </c>
      <c r="AQ1109" s="11">
        <v>3</v>
      </c>
      <c r="AR1109" s="11">
        <v>1</v>
      </c>
      <c r="AS1109" s="12">
        <f t="shared" si="251"/>
        <v>45164.25</v>
      </c>
      <c r="AT1109" s="11" t="s">
        <v>135</v>
      </c>
      <c r="AU1109" s="9">
        <v>3.3069999999999999</v>
      </c>
      <c r="AV1109" s="14" t="s">
        <v>195</v>
      </c>
      <c r="AW1109" s="15" t="s">
        <v>169</v>
      </c>
      <c r="AX1109" s="16" t="s">
        <v>3399</v>
      </c>
      <c r="AY1109" s="14" t="s">
        <v>161</v>
      </c>
      <c r="AZ1109" s="11" t="s">
        <v>171</v>
      </c>
      <c r="BA1109" s="17" t="str">
        <f t="shared" si="252"/>
        <v>17001000000317502625</v>
      </c>
      <c r="BB1109" s="26">
        <f t="shared" si="255"/>
        <v>20</v>
      </c>
      <c r="BC1109" s="19" t="s">
        <v>3400</v>
      </c>
      <c r="BD1109" s="20" t="s">
        <v>277</v>
      </c>
      <c r="BF1109" s="5"/>
      <c r="BG1109" s="27">
        <v>27211336</v>
      </c>
      <c r="BH1109" s="27">
        <v>58988190</v>
      </c>
      <c r="BI1109" s="27"/>
      <c r="BJ1109" t="s">
        <v>2409</v>
      </c>
      <c r="BK1109" s="11" t="str">
        <f t="shared" si="256"/>
        <v>B-</v>
      </c>
      <c r="BL1109" s="11"/>
    </row>
    <row r="1110" spans="1:64" x14ac:dyDescent="0.25">
      <c r="A1110" s="3" t="s">
        <v>56</v>
      </c>
      <c r="B1110" s="4">
        <v>1111</v>
      </c>
      <c r="C1110" s="3" t="s">
        <v>140</v>
      </c>
      <c r="D1110" s="3" t="s">
        <v>8039</v>
      </c>
      <c r="E1110" s="3" t="s">
        <v>8040</v>
      </c>
      <c r="F1110" s="3"/>
      <c r="G1110" s="3"/>
      <c r="H1110" s="74"/>
      <c r="I1110" s="3" t="s">
        <v>515</v>
      </c>
      <c r="J1110" s="3" t="s">
        <v>228</v>
      </c>
      <c r="K1110" s="3" t="s">
        <v>123</v>
      </c>
      <c r="L1110" s="3" t="s">
        <v>77</v>
      </c>
      <c r="M1110" s="3" t="s">
        <v>158</v>
      </c>
      <c r="N1110" s="5">
        <v>44799</v>
      </c>
      <c r="O1110" s="5"/>
      <c r="P1110" s="3">
        <f t="shared" ca="1" si="253"/>
        <v>-47</v>
      </c>
      <c r="Q1110" s="5"/>
      <c r="R1110" s="3"/>
      <c r="S1110" s="3"/>
      <c r="T1110" s="6" t="s">
        <v>131</v>
      </c>
      <c r="U1110" s="3" t="str">
        <f t="shared" si="244"/>
        <v>Contractuel</v>
      </c>
      <c r="V1110" s="5">
        <v>45444</v>
      </c>
      <c r="W1110" s="5">
        <v>45535</v>
      </c>
      <c r="X1110" s="5"/>
      <c r="Y1110" s="5"/>
      <c r="Z1110" s="5">
        <v>44799</v>
      </c>
      <c r="AA1110" s="3">
        <f t="shared" si="245"/>
        <v>8</v>
      </c>
      <c r="AB1110" s="3">
        <f t="shared" si="246"/>
        <v>2022</v>
      </c>
      <c r="AC1110" s="3">
        <f t="shared" si="247"/>
        <v>2026</v>
      </c>
      <c r="AD1110" s="7">
        <f t="shared" ca="1" si="248"/>
        <v>2.1416666666666666</v>
      </c>
      <c r="AE1110" s="7" t="str">
        <f t="shared" ca="1" si="254"/>
        <v>&lt; 3</v>
      </c>
      <c r="AF1110" s="5">
        <v>30676</v>
      </c>
      <c r="AG1110" s="8">
        <f t="shared" ca="1" si="249"/>
        <v>40.838356164383562</v>
      </c>
      <c r="AH1110" s="7" t="str">
        <f t="shared" ca="1" si="250"/>
        <v>&gt;35&lt; 45</v>
      </c>
      <c r="AI1110" s="9">
        <v>12448030</v>
      </c>
      <c r="AJ1110" s="10" t="s">
        <v>62</v>
      </c>
      <c r="AK1110" s="9" t="s">
        <v>3401</v>
      </c>
      <c r="AL1110" s="5">
        <v>36838</v>
      </c>
      <c r="AM1110" s="3" t="s">
        <v>93</v>
      </c>
      <c r="AN1110" s="3" t="s">
        <v>65</v>
      </c>
      <c r="AO1110">
        <v>2</v>
      </c>
      <c r="AQ1110">
        <v>3</v>
      </c>
      <c r="AR1110" s="11">
        <v>3</v>
      </c>
      <c r="AS1110" s="12">
        <f t="shared" si="251"/>
        <v>45894.75</v>
      </c>
      <c r="AT1110" s="11" t="s">
        <v>135</v>
      </c>
      <c r="AU1110" s="9">
        <v>3.3069999999999999</v>
      </c>
      <c r="AV1110" s="14" t="s">
        <v>195</v>
      </c>
      <c r="AW1110" s="15" t="s">
        <v>169</v>
      </c>
      <c r="AX1110" s="16" t="s">
        <v>3402</v>
      </c>
      <c r="AY1110" s="14" t="s">
        <v>1697</v>
      </c>
      <c r="AZ1110" s="11" t="s">
        <v>171</v>
      </c>
      <c r="BA1110" s="17" t="str">
        <f t="shared" si="252"/>
        <v>17001000000114056086</v>
      </c>
      <c r="BB1110" s="26">
        <f t="shared" si="255"/>
        <v>20</v>
      </c>
      <c r="BC1110" s="19" t="s">
        <v>3403</v>
      </c>
      <c r="BD1110" s="20" t="s">
        <v>100</v>
      </c>
      <c r="BF1110" s="5">
        <v>44927</v>
      </c>
      <c r="BG1110" s="27">
        <v>55868231</v>
      </c>
      <c r="BH1110" s="27">
        <v>22268231</v>
      </c>
      <c r="BI1110" s="27"/>
      <c r="BJ1110" t="s">
        <v>647</v>
      </c>
      <c r="BK1110" s="11" t="str">
        <f t="shared" si="256"/>
        <v>B-</v>
      </c>
      <c r="BL1110" s="11" t="s">
        <v>473</v>
      </c>
    </row>
    <row r="1111" spans="1:64" x14ac:dyDescent="0.25">
      <c r="A1111" s="3" t="s">
        <v>56</v>
      </c>
      <c r="B1111" s="4">
        <v>1112</v>
      </c>
      <c r="C1111" s="3" t="s">
        <v>57</v>
      </c>
      <c r="D1111" s="3" t="s">
        <v>8041</v>
      </c>
      <c r="E1111" s="3" t="s">
        <v>7218</v>
      </c>
      <c r="F1111" s="3"/>
      <c r="G1111" s="3"/>
      <c r="H1111" s="74"/>
      <c r="I1111" s="3"/>
      <c r="J1111" s="3"/>
      <c r="K1111" s="3" t="s">
        <v>76</v>
      </c>
      <c r="L1111" s="3" t="s">
        <v>77</v>
      </c>
      <c r="M1111" s="3" t="s">
        <v>75</v>
      </c>
      <c r="N1111" s="5">
        <v>44805</v>
      </c>
      <c r="O1111" s="5"/>
      <c r="P1111" s="3" t="str">
        <f t="shared" ca="1" si="253"/>
        <v/>
      </c>
      <c r="Q1111" s="5"/>
      <c r="R1111" s="3"/>
      <c r="S1111" s="3"/>
      <c r="T1111" s="6" t="s">
        <v>61</v>
      </c>
      <c r="U1111" s="3" t="str">
        <f t="shared" si="244"/>
        <v>Titulaire</v>
      </c>
      <c r="V1111" s="5"/>
      <c r="W1111" s="5"/>
      <c r="X1111" s="5"/>
      <c r="Y1111" s="5"/>
      <c r="Z1111" s="5">
        <v>44805</v>
      </c>
      <c r="AA1111" s="3">
        <f t="shared" si="245"/>
        <v>9</v>
      </c>
      <c r="AB1111" s="3">
        <f t="shared" si="246"/>
        <v>2022</v>
      </c>
      <c r="AC1111" s="3">
        <f t="shared" si="247"/>
        <v>2026</v>
      </c>
      <c r="AD1111" s="7">
        <f t="shared" ca="1" si="248"/>
        <v>2.1277777777777778</v>
      </c>
      <c r="AE1111" s="7" t="str">
        <f t="shared" ca="1" si="254"/>
        <v>&lt; 3</v>
      </c>
      <c r="AF1111" s="5">
        <v>32114</v>
      </c>
      <c r="AG1111" s="8">
        <f t="shared" ca="1" si="249"/>
        <v>36.898630136986299</v>
      </c>
      <c r="AH1111" s="7" t="str">
        <f t="shared" ca="1" si="250"/>
        <v>&gt;35&lt; 45</v>
      </c>
      <c r="AI1111" s="9">
        <v>16628368</v>
      </c>
      <c r="AJ1111" s="10" t="s">
        <v>102</v>
      </c>
      <c r="AK1111" s="9" t="s">
        <v>3404</v>
      </c>
      <c r="AL1111" s="5">
        <v>42826</v>
      </c>
      <c r="AM1111" s="3" t="s">
        <v>64</v>
      </c>
      <c r="AN1111" s="3" t="s">
        <v>94</v>
      </c>
      <c r="AQ1111">
        <v>7</v>
      </c>
      <c r="AR1111" s="11">
        <v>3</v>
      </c>
      <c r="AS1111" s="12">
        <f t="shared" si="251"/>
        <v>45900.75</v>
      </c>
      <c r="AT1111" s="11" t="s">
        <v>66</v>
      </c>
      <c r="AU1111" s="9">
        <v>1200</v>
      </c>
      <c r="AV1111" s="14" t="s">
        <v>126</v>
      </c>
      <c r="AW1111" s="15" t="s">
        <v>1713</v>
      </c>
      <c r="AX1111" s="16" t="s">
        <v>3405</v>
      </c>
      <c r="AY1111" s="14" t="s">
        <v>783</v>
      </c>
      <c r="AZ1111" s="11" t="s">
        <v>145</v>
      </c>
      <c r="BA1111" s="17" t="str">
        <f t="shared" si="252"/>
        <v>07026009310558187782</v>
      </c>
      <c r="BB1111" s="26">
        <f t="shared" si="255"/>
        <v>20</v>
      </c>
      <c r="BC1111" s="19" t="s">
        <v>3406</v>
      </c>
      <c r="BD1111" s="20" t="s">
        <v>466</v>
      </c>
      <c r="BF1111" s="5">
        <v>45062</v>
      </c>
      <c r="BG1111" s="27">
        <v>55143570</v>
      </c>
      <c r="BH1111" s="27"/>
      <c r="BI1111" s="27"/>
      <c r="BJ1111" t="s">
        <v>277</v>
      </c>
      <c r="BK1111" s="11" t="str">
        <f t="shared" si="256"/>
        <v>-</v>
      </c>
      <c r="BL1111" s="11" t="s">
        <v>3407</v>
      </c>
    </row>
    <row r="1112" spans="1:64" x14ac:dyDescent="0.25">
      <c r="A1112" s="3" t="s">
        <v>74</v>
      </c>
      <c r="B1112" s="4">
        <v>1113</v>
      </c>
      <c r="C1112" s="3" t="s">
        <v>57</v>
      </c>
      <c r="D1112" s="3" t="s">
        <v>7253</v>
      </c>
      <c r="E1112" s="3" t="s">
        <v>7628</v>
      </c>
      <c r="F1112" s="3"/>
      <c r="G1112" s="3"/>
      <c r="H1112" s="74"/>
      <c r="I1112" s="3" t="s">
        <v>431</v>
      </c>
      <c r="J1112" s="3"/>
      <c r="K1112" s="3" t="s">
        <v>123</v>
      </c>
      <c r="L1112" s="3" t="s">
        <v>77</v>
      </c>
      <c r="M1112" s="3" t="s">
        <v>852</v>
      </c>
      <c r="N1112" s="5">
        <v>44818</v>
      </c>
      <c r="O1112" s="5"/>
      <c r="P1112" s="3">
        <f t="shared" ca="1" si="253"/>
        <v>-170</v>
      </c>
      <c r="Q1112" s="5">
        <v>45412</v>
      </c>
      <c r="R1112" s="3" t="s">
        <v>236</v>
      </c>
      <c r="S1112" s="3" t="s">
        <v>609</v>
      </c>
      <c r="T1112" s="6" t="s">
        <v>131</v>
      </c>
      <c r="U1112" s="3" t="str">
        <f t="shared" si="244"/>
        <v>Contractuel</v>
      </c>
      <c r="V1112" s="5">
        <v>45352</v>
      </c>
      <c r="W1112" s="5">
        <v>45412</v>
      </c>
      <c r="X1112" s="5"/>
      <c r="Y1112" s="5"/>
      <c r="Z1112" s="5">
        <v>44818</v>
      </c>
      <c r="AA1112" s="3">
        <f t="shared" si="245"/>
        <v>9</v>
      </c>
      <c r="AB1112" s="3">
        <f t="shared" si="246"/>
        <v>2022</v>
      </c>
      <c r="AC1112" s="3">
        <f t="shared" si="247"/>
        <v>2026</v>
      </c>
      <c r="AD1112" s="7">
        <f t="shared" ca="1" si="248"/>
        <v>2.0916666666666668</v>
      </c>
      <c r="AE1112" s="7" t="str">
        <f t="shared" ca="1" si="254"/>
        <v>&lt; 3</v>
      </c>
      <c r="AF1112" s="5">
        <v>35216</v>
      </c>
      <c r="AG1112" s="8">
        <f t="shared" ca="1" si="249"/>
        <v>28.4</v>
      </c>
      <c r="AH1112" s="7" t="str">
        <f t="shared" ca="1" si="250"/>
        <v>&gt;25&lt; 35</v>
      </c>
      <c r="AI1112" s="9">
        <v>16917627</v>
      </c>
      <c r="AJ1112" s="37" t="s">
        <v>179</v>
      </c>
      <c r="AK1112" s="9" t="s">
        <v>3408</v>
      </c>
      <c r="AL1112" s="5">
        <v>41948</v>
      </c>
      <c r="AM1112" s="3" t="s">
        <v>64</v>
      </c>
      <c r="AN1112" s="3" t="s">
        <v>94</v>
      </c>
      <c r="AQ1112" s="11">
        <v>3</v>
      </c>
      <c r="AR1112" s="11">
        <v>2</v>
      </c>
      <c r="AS1112" s="12">
        <f t="shared" si="251"/>
        <v>45548.5</v>
      </c>
      <c r="AT1112" s="11" t="s">
        <v>135</v>
      </c>
      <c r="AU1112" s="9">
        <v>3.3069999999999999</v>
      </c>
      <c r="AV1112" s="14" t="s">
        <v>79</v>
      </c>
      <c r="AW1112" s="15" t="s">
        <v>3359</v>
      </c>
      <c r="AX1112" s="16" t="s">
        <v>3409</v>
      </c>
      <c r="AY1112" s="14" t="s">
        <v>1738</v>
      </c>
      <c r="AZ1112" s="11" t="s">
        <v>128</v>
      </c>
      <c r="BA1112" s="17" t="str">
        <f t="shared" si="252"/>
        <v>04054139003728873576</v>
      </c>
      <c r="BB1112" s="26">
        <f t="shared" si="255"/>
        <v>20</v>
      </c>
      <c r="BC1112" s="19" t="s">
        <v>3410</v>
      </c>
      <c r="BD1112" s="20" t="s">
        <v>277</v>
      </c>
      <c r="BF1112" s="5"/>
      <c r="BG1112" s="27">
        <v>24085486</v>
      </c>
      <c r="BH1112" s="27">
        <v>23910898</v>
      </c>
      <c r="BI1112" s="27"/>
      <c r="BJ1112" t="s">
        <v>277</v>
      </c>
      <c r="BK1112" s="11" t="str">
        <f t="shared" si="256"/>
        <v>-</v>
      </c>
      <c r="BL1112" s="11" t="s">
        <v>200</v>
      </c>
    </row>
    <row r="1113" spans="1:64" x14ac:dyDescent="0.25">
      <c r="A1113" s="3" t="s">
        <v>56</v>
      </c>
      <c r="B1113" s="4">
        <v>1114</v>
      </c>
      <c r="C1113" s="3" t="s">
        <v>87</v>
      </c>
      <c r="D1113" s="3" t="s">
        <v>7315</v>
      </c>
      <c r="E1113" s="3" t="s">
        <v>7661</v>
      </c>
      <c r="F1113" s="3"/>
      <c r="G1113" s="3"/>
      <c r="H1113" s="74"/>
      <c r="I1113" s="3" t="s">
        <v>695</v>
      </c>
      <c r="J1113" s="3" t="s">
        <v>157</v>
      </c>
      <c r="K1113" s="3" t="s">
        <v>76</v>
      </c>
      <c r="L1113" s="3" t="s">
        <v>77</v>
      </c>
      <c r="M1113" s="3" t="s">
        <v>426</v>
      </c>
      <c r="N1113" s="5">
        <v>44820</v>
      </c>
      <c r="O1113" s="5"/>
      <c r="P1113" s="3">
        <f t="shared" ca="1" si="253"/>
        <v>14</v>
      </c>
      <c r="Q1113" s="5"/>
      <c r="R1113" s="3"/>
      <c r="S1113" s="3"/>
      <c r="T1113" s="6" t="s">
        <v>131</v>
      </c>
      <c r="U1113" s="3" t="str">
        <f t="shared" si="244"/>
        <v>Contractuel</v>
      </c>
      <c r="V1113" s="5">
        <v>45505</v>
      </c>
      <c r="W1113" s="5">
        <f>VLOOKUP(B1113,[1]base!$A:$V,22,0)</f>
        <v>45596</v>
      </c>
      <c r="X1113" s="5"/>
      <c r="Y1113" s="5"/>
      <c r="Z1113" s="5">
        <v>44820</v>
      </c>
      <c r="AA1113" s="3">
        <f t="shared" si="245"/>
        <v>9</v>
      </c>
      <c r="AB1113" s="3">
        <f t="shared" si="246"/>
        <v>2022</v>
      </c>
      <c r="AC1113" s="3">
        <f t="shared" si="247"/>
        <v>2026</v>
      </c>
      <c r="AD1113" s="7">
        <f t="shared" ca="1" si="248"/>
        <v>2.0861111111111112</v>
      </c>
      <c r="AE1113" s="7" t="str">
        <f t="shared" ca="1" si="254"/>
        <v>&lt; 3</v>
      </c>
      <c r="AF1113" s="5">
        <v>35799</v>
      </c>
      <c r="AG1113" s="8">
        <f t="shared" ca="1" si="249"/>
        <v>26.802739726027397</v>
      </c>
      <c r="AH1113" s="7" t="str">
        <f t="shared" ca="1" si="250"/>
        <v>&gt;25&lt; 35</v>
      </c>
      <c r="AI1113" s="9">
        <v>17284522</v>
      </c>
      <c r="AJ1113" s="37" t="s">
        <v>179</v>
      </c>
      <c r="AK1113" s="9">
        <v>14359296</v>
      </c>
      <c r="AL1113" s="5">
        <v>43013</v>
      </c>
      <c r="AM1113" s="3" t="s">
        <v>93</v>
      </c>
      <c r="AN1113" s="3" t="s">
        <v>94</v>
      </c>
      <c r="AQ1113">
        <v>3</v>
      </c>
      <c r="AR1113" s="11">
        <v>2</v>
      </c>
      <c r="AS1113" s="12">
        <f t="shared" si="251"/>
        <v>45550.5</v>
      </c>
      <c r="AT1113" s="11" t="s">
        <v>135</v>
      </c>
      <c r="AU1113" s="9">
        <v>3.3069999999999999</v>
      </c>
      <c r="AV1113" s="14" t="s">
        <v>195</v>
      </c>
      <c r="AW1113" s="15" t="s">
        <v>169</v>
      </c>
      <c r="AX1113" s="16" t="s">
        <v>3411</v>
      </c>
      <c r="AY1113" s="14" t="s">
        <v>901</v>
      </c>
      <c r="AZ1113" s="11" t="s">
        <v>171</v>
      </c>
      <c r="BA1113" s="17" t="str">
        <f t="shared" si="252"/>
        <v>17001000000282950546</v>
      </c>
      <c r="BB1113" s="26">
        <f t="shared" si="255"/>
        <v>20</v>
      </c>
      <c r="BC1113" s="19" t="s">
        <v>3412</v>
      </c>
      <c r="BD1113" s="20" t="s">
        <v>452</v>
      </c>
      <c r="BF1113" s="5"/>
      <c r="BG1113" s="27">
        <v>26860911</v>
      </c>
      <c r="BH1113" s="27">
        <v>26861730</v>
      </c>
      <c r="BI1113" s="27"/>
      <c r="BJ1113" t="s">
        <v>300</v>
      </c>
      <c r="BK1113" s="11" t="str">
        <f t="shared" si="256"/>
        <v>A-</v>
      </c>
      <c r="BL1113" s="11" t="s">
        <v>235</v>
      </c>
    </row>
    <row r="1114" spans="1:64" x14ac:dyDescent="0.25">
      <c r="A1114" s="3" t="s">
        <v>56</v>
      </c>
      <c r="B1114" s="4">
        <v>1115</v>
      </c>
      <c r="C1114" s="3" t="s">
        <v>57</v>
      </c>
      <c r="D1114" s="3" t="s">
        <v>8042</v>
      </c>
      <c r="E1114" s="3" t="s">
        <v>7449</v>
      </c>
      <c r="F1114" s="3"/>
      <c r="G1114" s="3"/>
      <c r="H1114" s="74"/>
      <c r="I1114" s="3"/>
      <c r="J1114" s="3"/>
      <c r="K1114" s="3" t="s">
        <v>59</v>
      </c>
      <c r="L1114" s="3" t="s">
        <v>77</v>
      </c>
      <c r="M1114" s="3" t="s">
        <v>125</v>
      </c>
      <c r="N1114" s="5">
        <v>44823</v>
      </c>
      <c r="O1114" s="5">
        <f>N1114+180</f>
        <v>45003</v>
      </c>
      <c r="P1114" s="3" t="str">
        <f t="shared" ca="1" si="253"/>
        <v/>
      </c>
      <c r="Q1114" s="5"/>
      <c r="R1114" s="3"/>
      <c r="S1114" s="3"/>
      <c r="T1114" s="6" t="s">
        <v>61</v>
      </c>
      <c r="U1114" s="3" t="str">
        <f t="shared" si="244"/>
        <v>Titulaire</v>
      </c>
      <c r="V1114" s="5"/>
      <c r="W1114" s="5"/>
      <c r="X1114" s="5"/>
      <c r="Y1114" s="5"/>
      <c r="Z1114" s="5">
        <v>44823</v>
      </c>
      <c r="AA1114" s="3">
        <f t="shared" si="245"/>
        <v>9</v>
      </c>
      <c r="AB1114" s="3">
        <f t="shared" si="246"/>
        <v>2022</v>
      </c>
      <c r="AC1114" s="3">
        <f t="shared" si="247"/>
        <v>2026</v>
      </c>
      <c r="AD1114" s="7">
        <f t="shared" ca="1" si="248"/>
        <v>2.0777777777777779</v>
      </c>
      <c r="AE1114" s="7" t="str">
        <f t="shared" ca="1" si="254"/>
        <v>&lt; 3</v>
      </c>
      <c r="AF1114" s="5">
        <v>29881</v>
      </c>
      <c r="AG1114" s="8">
        <f t="shared" ca="1" si="249"/>
        <v>43.016438356164386</v>
      </c>
      <c r="AH1114" s="7" t="str">
        <f t="shared" ca="1" si="250"/>
        <v>&gt;35&lt; 45</v>
      </c>
      <c r="AI1114" s="9">
        <v>12531751</v>
      </c>
      <c r="AJ1114" s="10" t="s">
        <v>62</v>
      </c>
      <c r="AK1114" s="9" t="s">
        <v>3413</v>
      </c>
      <c r="AL1114" s="5">
        <v>39048</v>
      </c>
      <c r="AM1114" s="3" t="s">
        <v>64</v>
      </c>
      <c r="AN1114" s="3" t="s">
        <v>65</v>
      </c>
      <c r="AO1114">
        <v>3</v>
      </c>
      <c r="AQ1114">
        <v>14</v>
      </c>
      <c r="AR1114" s="11">
        <v>2</v>
      </c>
      <c r="AS1114" s="12">
        <f t="shared" si="251"/>
        <v>45553.5</v>
      </c>
      <c r="AT1114" s="11" t="s">
        <v>66</v>
      </c>
      <c r="AU1114" s="9">
        <v>1800</v>
      </c>
      <c r="AV1114" s="14" t="s">
        <v>161</v>
      </c>
      <c r="AW1114" s="15" t="s">
        <v>741</v>
      </c>
      <c r="AX1114" s="16" t="s">
        <v>3414</v>
      </c>
      <c r="AY1114" s="14" t="s">
        <v>370</v>
      </c>
      <c r="AZ1114" s="11" t="s">
        <v>164</v>
      </c>
      <c r="BA1114" s="17" t="str">
        <f t="shared" si="252"/>
        <v>25127000000104693084</v>
      </c>
      <c r="BB1114" s="26">
        <f t="shared" si="255"/>
        <v>20</v>
      </c>
      <c r="BC1114" s="19" t="s">
        <v>3415</v>
      </c>
      <c r="BD1114" s="20" t="s">
        <v>73</v>
      </c>
      <c r="BF1114" s="5">
        <v>45062</v>
      </c>
      <c r="BG1114" s="27">
        <v>29781747</v>
      </c>
      <c r="BH1114" s="27"/>
      <c r="BI1114" s="27">
        <v>98137833</v>
      </c>
      <c r="BJ1114" t="s">
        <v>347</v>
      </c>
      <c r="BK1114" s="11" t="str">
        <f t="shared" si="256"/>
        <v>CADRE</v>
      </c>
      <c r="BL1114" s="11"/>
    </row>
    <row r="1115" spans="1:64" x14ac:dyDescent="0.25">
      <c r="A1115" s="3" t="s">
        <v>74</v>
      </c>
      <c r="B1115" s="4">
        <v>1116</v>
      </c>
      <c r="C1115" s="3" t="s">
        <v>87</v>
      </c>
      <c r="D1115" s="3" t="s">
        <v>7291</v>
      </c>
      <c r="E1115" s="3" t="s">
        <v>6991</v>
      </c>
      <c r="F1115" s="3"/>
      <c r="G1115" s="3"/>
      <c r="H1115" s="74"/>
      <c r="I1115" s="3"/>
      <c r="J1115" s="3"/>
      <c r="K1115" s="3" t="s">
        <v>59</v>
      </c>
      <c r="L1115" s="3" t="s">
        <v>77</v>
      </c>
      <c r="M1115" s="3" t="s">
        <v>2275</v>
      </c>
      <c r="N1115" s="5">
        <v>44823</v>
      </c>
      <c r="O1115" s="5"/>
      <c r="P1115" s="3" t="str">
        <f t="shared" ca="1" si="253"/>
        <v/>
      </c>
      <c r="Q1115" s="5">
        <v>44859</v>
      </c>
      <c r="R1115" s="3" t="s">
        <v>78</v>
      </c>
      <c r="S1115" s="3"/>
      <c r="T1115" s="6" t="s">
        <v>61</v>
      </c>
      <c r="U1115" s="3" t="str">
        <f t="shared" si="244"/>
        <v>Titulaire</v>
      </c>
      <c r="V1115" s="5"/>
      <c r="W1115" s="5"/>
      <c r="X1115" s="5"/>
      <c r="Y1115" s="5"/>
      <c r="Z1115" s="5">
        <v>44823</v>
      </c>
      <c r="AA1115" s="3">
        <f t="shared" si="245"/>
        <v>9</v>
      </c>
      <c r="AB1115" s="3">
        <f t="shared" si="246"/>
        <v>2022</v>
      </c>
      <c r="AC1115" s="3">
        <f t="shared" si="247"/>
        <v>2026</v>
      </c>
      <c r="AD1115" s="7">
        <f t="shared" ca="1" si="248"/>
        <v>2.0777777777777779</v>
      </c>
      <c r="AE1115" s="7" t="str">
        <f t="shared" ca="1" si="254"/>
        <v>&lt; 3</v>
      </c>
      <c r="AF1115" s="5">
        <v>33358</v>
      </c>
      <c r="AG1115" s="8">
        <f t="shared" ca="1" si="249"/>
        <v>33.490410958904107</v>
      </c>
      <c r="AH1115" s="7" t="str">
        <f t="shared" ca="1" si="250"/>
        <v>&gt;25&lt; 35</v>
      </c>
      <c r="AI1115" s="9"/>
      <c r="AJ1115" s="10"/>
      <c r="AK1115" s="9" t="s">
        <v>3416</v>
      </c>
      <c r="AL1115" s="5">
        <v>43471</v>
      </c>
      <c r="AM1115" s="3" t="s">
        <v>93</v>
      </c>
      <c r="AN1115" s="3" t="s">
        <v>94</v>
      </c>
      <c r="AQ1115" s="11">
        <v>3</v>
      </c>
      <c r="AR1115" s="11">
        <v>1</v>
      </c>
      <c r="AS1115" s="12">
        <f t="shared" si="251"/>
        <v>45188.25</v>
      </c>
      <c r="AT1115" s="11" t="s">
        <v>66</v>
      </c>
      <c r="AU1115" s="9">
        <v>2000</v>
      </c>
      <c r="AV1115" s="14" t="s">
        <v>67</v>
      </c>
      <c r="AW1115" s="15" t="s">
        <v>3417</v>
      </c>
      <c r="AX1115" s="16" t="s">
        <v>3418</v>
      </c>
      <c r="AY1115" s="14" t="s">
        <v>513</v>
      </c>
      <c r="AZ1115" s="11" t="s">
        <v>71</v>
      </c>
      <c r="BA1115" s="17" t="str">
        <f t="shared" si="252"/>
        <v>08309000082002522928</v>
      </c>
      <c r="BB1115" s="26">
        <f t="shared" si="255"/>
        <v>20</v>
      </c>
      <c r="BC1115" s="19" t="s">
        <v>3419</v>
      </c>
      <c r="BD1115" s="20" t="s">
        <v>466</v>
      </c>
      <c r="BF1115" s="5"/>
      <c r="BG1115" s="27">
        <v>26168627</v>
      </c>
      <c r="BH1115" s="27"/>
      <c r="BI1115" s="27"/>
      <c r="BK1115" s="11" t="str">
        <f t="shared" si="256"/>
        <v>CADRE</v>
      </c>
      <c r="BL1115" s="11"/>
    </row>
    <row r="1116" spans="1:64" x14ac:dyDescent="0.25">
      <c r="A1116" s="3" t="s">
        <v>74</v>
      </c>
      <c r="B1116" s="4">
        <v>1117</v>
      </c>
      <c r="C1116" s="3" t="s">
        <v>87</v>
      </c>
      <c r="D1116" s="3" t="s">
        <v>8043</v>
      </c>
      <c r="E1116" s="3" t="s">
        <v>7446</v>
      </c>
      <c r="F1116" s="3"/>
      <c r="G1116" s="3"/>
      <c r="H1116" s="74"/>
      <c r="I1116" s="3"/>
      <c r="J1116" s="3" t="s">
        <v>157</v>
      </c>
      <c r="K1116" s="3" t="s">
        <v>76</v>
      </c>
      <c r="L1116" s="3" t="s">
        <v>77</v>
      </c>
      <c r="M1116" s="3" t="s">
        <v>426</v>
      </c>
      <c r="N1116" s="5">
        <v>44825</v>
      </c>
      <c r="O1116" s="5"/>
      <c r="P1116" s="3">
        <f t="shared" ca="1" si="253"/>
        <v>-597</v>
      </c>
      <c r="Q1116" s="5">
        <v>44927</v>
      </c>
      <c r="R1116" s="3" t="s">
        <v>124</v>
      </c>
      <c r="S1116" s="3"/>
      <c r="T1116" s="6" t="s">
        <v>131</v>
      </c>
      <c r="U1116" s="3" t="str">
        <f t="shared" si="244"/>
        <v>Contractuel</v>
      </c>
      <c r="V1116" s="5">
        <v>44927</v>
      </c>
      <c r="W1116" s="5">
        <v>44985</v>
      </c>
      <c r="X1116" s="5"/>
      <c r="Y1116" s="5"/>
      <c r="Z1116" s="5">
        <v>44825</v>
      </c>
      <c r="AA1116" s="3">
        <f t="shared" si="245"/>
        <v>9</v>
      </c>
      <c r="AB1116" s="3">
        <f t="shared" si="246"/>
        <v>2022</v>
      </c>
      <c r="AC1116" s="3">
        <f t="shared" si="247"/>
        <v>2026</v>
      </c>
      <c r="AD1116" s="7">
        <f t="shared" ca="1" si="248"/>
        <v>2.0722222222222224</v>
      </c>
      <c r="AE1116" s="7" t="str">
        <f t="shared" ca="1" si="254"/>
        <v>&lt; 3</v>
      </c>
      <c r="AF1116" s="5">
        <v>37039</v>
      </c>
      <c r="AG1116" s="8">
        <f t="shared" ca="1" si="249"/>
        <v>23.405479452054795</v>
      </c>
      <c r="AH1116" s="7" t="str">
        <f t="shared" ca="1" si="250"/>
        <v>&lt; 25</v>
      </c>
      <c r="AI1116" s="9"/>
      <c r="AJ1116" s="10"/>
      <c r="AK1116" s="9">
        <v>13024859</v>
      </c>
      <c r="AL1116" s="5">
        <v>43326</v>
      </c>
      <c r="AM1116" s="3" t="s">
        <v>93</v>
      </c>
      <c r="AN1116" s="3" t="s">
        <v>94</v>
      </c>
      <c r="AQ1116" s="11">
        <v>3</v>
      </c>
      <c r="AR1116" s="11">
        <v>1</v>
      </c>
      <c r="AS1116" s="12">
        <f t="shared" si="251"/>
        <v>45190.25</v>
      </c>
      <c r="AT1116" s="11" t="s">
        <v>135</v>
      </c>
      <c r="AU1116" s="9">
        <v>3.3069999999999999</v>
      </c>
      <c r="AV1116" s="14" t="s">
        <v>126</v>
      </c>
      <c r="AW1116" s="15" t="s">
        <v>275</v>
      </c>
      <c r="AX1116" s="16" t="s">
        <v>3420</v>
      </c>
      <c r="AY1116" s="14" t="s">
        <v>770</v>
      </c>
      <c r="AZ1116" s="11" t="s">
        <v>145</v>
      </c>
      <c r="BA1116" s="17" t="str">
        <f t="shared" si="252"/>
        <v>07080013810555000035</v>
      </c>
      <c r="BB1116" s="26">
        <f t="shared" si="255"/>
        <v>20</v>
      </c>
      <c r="BC1116" s="19" t="s">
        <v>3421</v>
      </c>
      <c r="BD1116" s="20" t="s">
        <v>100</v>
      </c>
      <c r="BF1116" s="5"/>
      <c r="BG1116" s="27">
        <v>55993382</v>
      </c>
      <c r="BH1116" s="27">
        <v>51705014</v>
      </c>
      <c r="BI1116" s="27"/>
      <c r="BJ1116" t="s">
        <v>566</v>
      </c>
      <c r="BK1116" s="11" t="str">
        <f t="shared" si="256"/>
        <v>A-</v>
      </c>
      <c r="BL1116" s="11"/>
    </row>
    <row r="1117" spans="1:64" x14ac:dyDescent="0.25">
      <c r="A1117" s="3" t="s">
        <v>74</v>
      </c>
      <c r="B1117" s="4">
        <v>1118</v>
      </c>
      <c r="C1117" s="3" t="s">
        <v>140</v>
      </c>
      <c r="D1117" s="3" t="s">
        <v>7269</v>
      </c>
      <c r="E1117" s="3" t="s">
        <v>7416</v>
      </c>
      <c r="F1117" s="3"/>
      <c r="G1117" s="3"/>
      <c r="H1117" s="74"/>
      <c r="I1117" s="3" t="s">
        <v>487</v>
      </c>
      <c r="J1117" s="3" t="s">
        <v>228</v>
      </c>
      <c r="K1117" s="3" t="s">
        <v>123</v>
      </c>
      <c r="L1117" s="3" t="s">
        <v>77</v>
      </c>
      <c r="M1117" s="3" t="s">
        <v>158</v>
      </c>
      <c r="N1117" s="5">
        <v>44825</v>
      </c>
      <c r="O1117" s="5"/>
      <c r="P1117" s="3">
        <f t="shared" ca="1" si="253"/>
        <v>-597</v>
      </c>
      <c r="Q1117" s="5">
        <v>44979</v>
      </c>
      <c r="R1117" s="3" t="s">
        <v>78</v>
      </c>
      <c r="S1117" s="3"/>
      <c r="T1117" s="6" t="s">
        <v>131</v>
      </c>
      <c r="U1117" s="3" t="str">
        <f t="shared" si="244"/>
        <v>Contractuel</v>
      </c>
      <c r="V1117" s="5">
        <v>44927</v>
      </c>
      <c r="W1117" s="5">
        <v>44985</v>
      </c>
      <c r="X1117" s="5"/>
      <c r="Y1117" s="5"/>
      <c r="Z1117" s="5">
        <v>44825</v>
      </c>
      <c r="AA1117" s="3">
        <f t="shared" si="245"/>
        <v>9</v>
      </c>
      <c r="AB1117" s="3">
        <f t="shared" si="246"/>
        <v>2022</v>
      </c>
      <c r="AC1117" s="3">
        <f t="shared" si="247"/>
        <v>2026</v>
      </c>
      <c r="AD1117" s="7">
        <f t="shared" ca="1" si="248"/>
        <v>2.0722222222222224</v>
      </c>
      <c r="AE1117" s="7" t="str">
        <f t="shared" ca="1" si="254"/>
        <v>&lt; 3</v>
      </c>
      <c r="AF1117" s="5">
        <v>30257</v>
      </c>
      <c r="AG1117" s="8">
        <f t="shared" ca="1" si="249"/>
        <v>41.986301369863014</v>
      </c>
      <c r="AH1117" s="7" t="str">
        <f t="shared" ca="1" si="250"/>
        <v>&gt;35&lt; 45</v>
      </c>
      <c r="AI1117" s="9">
        <v>16906707</v>
      </c>
      <c r="AJ1117" s="10" t="s">
        <v>102</v>
      </c>
      <c r="AK1117" s="9" t="s">
        <v>2226</v>
      </c>
      <c r="AL1117" s="5">
        <v>37129</v>
      </c>
      <c r="AM1117" s="3" t="s">
        <v>93</v>
      </c>
      <c r="AN1117" s="3" t="s">
        <v>65</v>
      </c>
      <c r="AO1117">
        <v>2</v>
      </c>
      <c r="AQ1117" s="11">
        <v>3</v>
      </c>
      <c r="AR1117" s="11">
        <v>1</v>
      </c>
      <c r="AS1117" s="12">
        <f t="shared" si="251"/>
        <v>45190.25</v>
      </c>
      <c r="AT1117" s="11" t="s">
        <v>135</v>
      </c>
      <c r="AU1117" s="9">
        <v>3.3069999999999999</v>
      </c>
      <c r="AV1117" s="14" t="s">
        <v>348</v>
      </c>
      <c r="AW1117" s="15" t="s">
        <v>349</v>
      </c>
      <c r="AX1117" s="16" t="s">
        <v>3422</v>
      </c>
      <c r="AY1117" s="14" t="s">
        <v>965</v>
      </c>
      <c r="AZ1117" s="11" t="s">
        <v>352</v>
      </c>
      <c r="BA1117" s="17" t="str">
        <f t="shared" si="252"/>
        <v>12406000000241186197</v>
      </c>
      <c r="BB1117" s="26">
        <f t="shared" si="255"/>
        <v>20</v>
      </c>
      <c r="BC1117" s="19" t="s">
        <v>3423</v>
      </c>
      <c r="BD1117" s="20" t="s">
        <v>100</v>
      </c>
      <c r="BF1117" s="5"/>
      <c r="BG1117" s="27">
        <v>21510803</v>
      </c>
      <c r="BH1117" s="27">
        <v>97166187</v>
      </c>
      <c r="BI1117" s="27"/>
      <c r="BJ1117" t="s">
        <v>477</v>
      </c>
      <c r="BK1117" s="11" t="str">
        <f t="shared" si="256"/>
        <v>B-</v>
      </c>
      <c r="BL1117" s="11"/>
    </row>
    <row r="1118" spans="1:64" x14ac:dyDescent="0.25">
      <c r="A1118" s="3" t="s">
        <v>74</v>
      </c>
      <c r="B1118" s="4">
        <v>1119</v>
      </c>
      <c r="C1118" s="3" t="s">
        <v>140</v>
      </c>
      <c r="D1118" s="3" t="s">
        <v>8044</v>
      </c>
      <c r="E1118" s="3" t="s">
        <v>7811</v>
      </c>
      <c r="F1118" s="3"/>
      <c r="G1118" s="3"/>
      <c r="H1118" s="74"/>
      <c r="I1118" s="3" t="s">
        <v>227</v>
      </c>
      <c r="J1118" s="3" t="s">
        <v>228</v>
      </c>
      <c r="K1118" s="3" t="s">
        <v>123</v>
      </c>
      <c r="L1118" s="3" t="s">
        <v>77</v>
      </c>
      <c r="M1118" s="3" t="s">
        <v>158</v>
      </c>
      <c r="N1118" s="5">
        <v>44825</v>
      </c>
      <c r="O1118" s="5"/>
      <c r="P1118" s="3">
        <f t="shared" ca="1" si="253"/>
        <v>-597</v>
      </c>
      <c r="Q1118" s="5">
        <v>44986</v>
      </c>
      <c r="R1118" s="3" t="s">
        <v>124</v>
      </c>
      <c r="S1118" s="3"/>
      <c r="T1118" s="6" t="s">
        <v>131</v>
      </c>
      <c r="U1118" s="3" t="str">
        <f t="shared" si="244"/>
        <v>Contractuel</v>
      </c>
      <c r="V1118" s="5">
        <v>44927</v>
      </c>
      <c r="W1118" s="5">
        <v>44985</v>
      </c>
      <c r="X1118" s="5"/>
      <c r="Y1118" s="5"/>
      <c r="Z1118" s="5">
        <v>44825</v>
      </c>
      <c r="AA1118" s="3">
        <f t="shared" si="245"/>
        <v>9</v>
      </c>
      <c r="AB1118" s="3">
        <f t="shared" si="246"/>
        <v>2022</v>
      </c>
      <c r="AC1118" s="3">
        <f t="shared" si="247"/>
        <v>2026</v>
      </c>
      <c r="AD1118" s="7">
        <f t="shared" ca="1" si="248"/>
        <v>2.0722222222222224</v>
      </c>
      <c r="AE1118" s="7" t="str">
        <f t="shared" ca="1" si="254"/>
        <v>&lt; 3</v>
      </c>
      <c r="AF1118" s="5">
        <v>30013</v>
      </c>
      <c r="AG1118" s="8">
        <f t="shared" ca="1" si="249"/>
        <v>42.654794520547945</v>
      </c>
      <c r="AH1118" s="7" t="str">
        <f t="shared" ca="1" si="250"/>
        <v>&gt;35&lt; 45</v>
      </c>
      <c r="AI1118" s="9">
        <v>12985366</v>
      </c>
      <c r="AJ1118" s="10" t="s">
        <v>102</v>
      </c>
      <c r="AK1118" s="9" t="s">
        <v>3424</v>
      </c>
      <c r="AL1118" s="5">
        <v>43675</v>
      </c>
      <c r="AM1118" s="3" t="s">
        <v>93</v>
      </c>
      <c r="AN1118" s="3" t="s">
        <v>65</v>
      </c>
      <c r="AO1118">
        <v>3</v>
      </c>
      <c r="AQ1118" s="11">
        <v>3</v>
      </c>
      <c r="AR1118" s="11">
        <v>1</v>
      </c>
      <c r="AS1118" s="12">
        <f t="shared" si="251"/>
        <v>45190.25</v>
      </c>
      <c r="AT1118" s="11" t="s">
        <v>135</v>
      </c>
      <c r="AU1118" s="9">
        <v>3.3069999999999999</v>
      </c>
      <c r="AV1118" s="14" t="s">
        <v>161</v>
      </c>
      <c r="AW1118" s="15" t="s">
        <v>713</v>
      </c>
      <c r="AX1118" s="16" t="s">
        <v>3425</v>
      </c>
      <c r="AY1118" s="14" t="s">
        <v>729</v>
      </c>
      <c r="AZ1118" s="11" t="s">
        <v>164</v>
      </c>
      <c r="BA1118" s="17" t="str">
        <f t="shared" si="252"/>
        <v>25024000000105235681</v>
      </c>
      <c r="BB1118" s="26">
        <f t="shared" si="255"/>
        <v>20</v>
      </c>
      <c r="BC1118" s="19" t="s">
        <v>3426</v>
      </c>
      <c r="BD1118" s="20" t="s">
        <v>100</v>
      </c>
      <c r="BF1118" s="5"/>
      <c r="BG1118" s="27">
        <v>27776578</v>
      </c>
      <c r="BH1118" s="27">
        <v>28054064</v>
      </c>
      <c r="BI1118" s="27"/>
      <c r="BJ1118" t="s">
        <v>477</v>
      </c>
      <c r="BK1118" s="11" t="str">
        <f t="shared" si="256"/>
        <v>B-</v>
      </c>
      <c r="BL1118" s="11"/>
    </row>
    <row r="1119" spans="1:64" x14ac:dyDescent="0.25">
      <c r="A1119" s="3" t="s">
        <v>56</v>
      </c>
      <c r="B1119" s="4">
        <v>1120</v>
      </c>
      <c r="C1119" s="3" t="s">
        <v>140</v>
      </c>
      <c r="D1119" s="3" t="s">
        <v>8045</v>
      </c>
      <c r="E1119" s="3" t="s">
        <v>7481</v>
      </c>
      <c r="F1119" s="3"/>
      <c r="G1119" s="3"/>
      <c r="H1119" s="74"/>
      <c r="I1119" s="3" t="s">
        <v>227</v>
      </c>
      <c r="J1119" s="3" t="s">
        <v>228</v>
      </c>
      <c r="K1119" s="3" t="s">
        <v>123</v>
      </c>
      <c r="L1119" s="3" t="s">
        <v>77</v>
      </c>
      <c r="M1119" s="3" t="s">
        <v>158</v>
      </c>
      <c r="N1119" s="5">
        <v>44825</v>
      </c>
      <c r="O1119" s="5"/>
      <c r="P1119" s="3">
        <f t="shared" ca="1" si="253"/>
        <v>-47</v>
      </c>
      <c r="Q1119" s="5"/>
      <c r="R1119" s="3"/>
      <c r="S1119" s="3"/>
      <c r="T1119" s="6" t="s">
        <v>131</v>
      </c>
      <c r="U1119" s="3" t="str">
        <f t="shared" si="244"/>
        <v>Contractuel</v>
      </c>
      <c r="V1119" s="5">
        <v>45444</v>
      </c>
      <c r="W1119" s="5">
        <v>45535</v>
      </c>
      <c r="X1119" s="5"/>
      <c r="Y1119" s="5"/>
      <c r="Z1119" s="5">
        <v>44825</v>
      </c>
      <c r="AA1119" s="3">
        <f t="shared" si="245"/>
        <v>9</v>
      </c>
      <c r="AB1119" s="3">
        <f t="shared" si="246"/>
        <v>2022</v>
      </c>
      <c r="AC1119" s="3">
        <f t="shared" si="247"/>
        <v>2026</v>
      </c>
      <c r="AD1119" s="7">
        <f t="shared" ca="1" si="248"/>
        <v>2.0722222222222224</v>
      </c>
      <c r="AE1119" s="7" t="str">
        <f t="shared" ca="1" si="254"/>
        <v>&lt; 3</v>
      </c>
      <c r="AF1119" s="5">
        <v>27346</v>
      </c>
      <c r="AG1119" s="8">
        <f t="shared" ca="1" si="249"/>
        <v>49.961643835616435</v>
      </c>
      <c r="AH1119" s="7" t="str">
        <f t="shared" ca="1" si="250"/>
        <v>&gt;45&lt; 55</v>
      </c>
      <c r="AI1119" s="9">
        <v>16541331</v>
      </c>
      <c r="AJ1119" s="10" t="s">
        <v>91</v>
      </c>
      <c r="AK1119" s="9" t="s">
        <v>3427</v>
      </c>
      <c r="AL1119" s="5">
        <v>40833</v>
      </c>
      <c r="AM1119" s="3" t="s">
        <v>93</v>
      </c>
      <c r="AN1119" s="3" t="s">
        <v>65</v>
      </c>
      <c r="AO1119">
        <v>4</v>
      </c>
      <c r="AQ1119">
        <v>3</v>
      </c>
      <c r="AR1119" s="11">
        <v>2</v>
      </c>
      <c r="AS1119" s="12">
        <f t="shared" si="251"/>
        <v>45555.5</v>
      </c>
      <c r="AT1119" s="11" t="s">
        <v>135</v>
      </c>
      <c r="AU1119" s="9">
        <v>3.3069999999999999</v>
      </c>
      <c r="AV1119" s="14" t="s">
        <v>195</v>
      </c>
      <c r="AW1119" s="15" t="s">
        <v>169</v>
      </c>
      <c r="AX1119" s="16" t="s">
        <v>3428</v>
      </c>
      <c r="AY1119" s="14" t="s">
        <v>1577</v>
      </c>
      <c r="AZ1119" s="11" t="s">
        <v>171</v>
      </c>
      <c r="BA1119" s="17" t="str">
        <f t="shared" si="252"/>
        <v>17001000000318303263</v>
      </c>
      <c r="BB1119" s="26">
        <f t="shared" si="255"/>
        <v>20</v>
      </c>
      <c r="BC1119" s="19" t="s">
        <v>3429</v>
      </c>
      <c r="BD1119" s="20" t="s">
        <v>100</v>
      </c>
      <c r="BF1119" s="5"/>
      <c r="BG1119" s="27">
        <v>50413840</v>
      </c>
      <c r="BH1119" s="27">
        <v>25208571</v>
      </c>
      <c r="BI1119" s="27"/>
      <c r="BJ1119" t="s">
        <v>734</v>
      </c>
      <c r="BK1119" s="11" t="str">
        <f t="shared" si="256"/>
        <v>B-</v>
      </c>
      <c r="BL1119" s="11" t="s">
        <v>245</v>
      </c>
    </row>
    <row r="1120" spans="1:64" x14ac:dyDescent="0.25">
      <c r="A1120" s="3" t="s">
        <v>74</v>
      </c>
      <c r="B1120" s="4">
        <v>1121</v>
      </c>
      <c r="C1120" s="3" t="s">
        <v>140</v>
      </c>
      <c r="D1120" s="3" t="s">
        <v>7325</v>
      </c>
      <c r="E1120" s="3" t="s">
        <v>8046</v>
      </c>
      <c r="F1120" s="3"/>
      <c r="G1120" s="3"/>
      <c r="H1120" s="74"/>
      <c r="I1120" s="3" t="s">
        <v>227</v>
      </c>
      <c r="J1120" s="3" t="s">
        <v>228</v>
      </c>
      <c r="K1120" s="3" t="s">
        <v>123</v>
      </c>
      <c r="L1120" s="3" t="s">
        <v>77</v>
      </c>
      <c r="M1120" s="3" t="s">
        <v>158</v>
      </c>
      <c r="N1120" s="5">
        <v>44825</v>
      </c>
      <c r="O1120" s="5"/>
      <c r="P1120" s="3">
        <f t="shared" ca="1" si="253"/>
        <v>-597</v>
      </c>
      <c r="Q1120" s="5">
        <v>44944</v>
      </c>
      <c r="R1120" s="3" t="s">
        <v>124</v>
      </c>
      <c r="S1120" s="3"/>
      <c r="T1120" s="6" t="s">
        <v>131</v>
      </c>
      <c r="U1120" s="3" t="str">
        <f t="shared" si="244"/>
        <v>Contractuel</v>
      </c>
      <c r="V1120" s="5">
        <v>44927</v>
      </c>
      <c r="W1120" s="5">
        <v>44985</v>
      </c>
      <c r="X1120" s="5"/>
      <c r="Y1120" s="5"/>
      <c r="Z1120" s="5">
        <v>44825</v>
      </c>
      <c r="AA1120" s="3">
        <f t="shared" si="245"/>
        <v>9</v>
      </c>
      <c r="AB1120" s="3">
        <f t="shared" si="246"/>
        <v>2022</v>
      </c>
      <c r="AC1120" s="3">
        <f t="shared" si="247"/>
        <v>2026</v>
      </c>
      <c r="AD1120" s="7">
        <f t="shared" ca="1" si="248"/>
        <v>2.0722222222222224</v>
      </c>
      <c r="AE1120" s="7" t="str">
        <f t="shared" ca="1" si="254"/>
        <v>&lt; 3</v>
      </c>
      <c r="AF1120" s="5">
        <v>32951</v>
      </c>
      <c r="AG1120" s="8">
        <f t="shared" ca="1" si="249"/>
        <v>34.605479452054794</v>
      </c>
      <c r="AH1120" s="7" t="str">
        <f t="shared" ca="1" si="250"/>
        <v>&gt;25&lt; 35</v>
      </c>
      <c r="AI1120" s="9">
        <v>16603997</v>
      </c>
      <c r="AJ1120" s="10" t="s">
        <v>67</v>
      </c>
      <c r="AK1120" s="9" t="s">
        <v>3430</v>
      </c>
      <c r="AL1120" s="5">
        <v>41717</v>
      </c>
      <c r="AM1120" s="3" t="s">
        <v>93</v>
      </c>
      <c r="AN1120" s="3" t="s">
        <v>65</v>
      </c>
      <c r="AO1120">
        <v>2</v>
      </c>
      <c r="AQ1120" s="11">
        <v>3</v>
      </c>
      <c r="AR1120" s="11">
        <v>1</v>
      </c>
      <c r="AS1120" s="12">
        <f t="shared" si="251"/>
        <v>45190.25</v>
      </c>
      <c r="AT1120" s="11" t="s">
        <v>135</v>
      </c>
      <c r="AU1120" s="9">
        <v>3.3069999999999999</v>
      </c>
      <c r="AV1120" s="14">
        <v>25</v>
      </c>
      <c r="AW1120" s="15" t="s">
        <v>1586</v>
      </c>
      <c r="AX1120" s="16" t="s">
        <v>3431</v>
      </c>
      <c r="AY1120" s="14">
        <v>22</v>
      </c>
      <c r="AZ1120" s="11" t="s">
        <v>164</v>
      </c>
      <c r="BA1120" s="17" t="str">
        <f t="shared" si="252"/>
        <v>25107000000108879922</v>
      </c>
      <c r="BB1120" s="26">
        <f t="shared" si="255"/>
        <v>20</v>
      </c>
      <c r="BC1120" s="19" t="s">
        <v>3432</v>
      </c>
      <c r="BD1120" s="20" t="s">
        <v>100</v>
      </c>
      <c r="BF1120" s="5"/>
      <c r="BG1120" s="27">
        <v>21528016</v>
      </c>
      <c r="BH1120" s="27">
        <v>26437529</v>
      </c>
      <c r="BI1120" s="27"/>
      <c r="BJ1120" t="s">
        <v>687</v>
      </c>
      <c r="BK1120" s="11" t="str">
        <f t="shared" si="256"/>
        <v>B-</v>
      </c>
      <c r="BL1120" s="11"/>
    </row>
    <row r="1121" spans="1:64" x14ac:dyDescent="0.25">
      <c r="A1121" s="3" t="s">
        <v>74</v>
      </c>
      <c r="B1121" s="4">
        <v>1122</v>
      </c>
      <c r="C1121" s="3" t="s">
        <v>140</v>
      </c>
      <c r="D1121" s="3" t="s">
        <v>8047</v>
      </c>
      <c r="E1121" s="3" t="s">
        <v>8048</v>
      </c>
      <c r="F1121" s="3"/>
      <c r="G1121" s="3"/>
      <c r="H1121" s="74"/>
      <c r="I1121" s="3" t="s">
        <v>487</v>
      </c>
      <c r="J1121" s="3" t="s">
        <v>228</v>
      </c>
      <c r="K1121" s="3" t="s">
        <v>123</v>
      </c>
      <c r="L1121" s="3" t="s">
        <v>77</v>
      </c>
      <c r="M1121" s="3" t="s">
        <v>158</v>
      </c>
      <c r="N1121" s="5">
        <v>44826</v>
      </c>
      <c r="O1121" s="5"/>
      <c r="P1121" s="3">
        <f t="shared" ca="1" si="253"/>
        <v>-597</v>
      </c>
      <c r="Q1121" s="5">
        <v>44927</v>
      </c>
      <c r="R1121" s="3" t="s">
        <v>124</v>
      </c>
      <c r="S1121" s="3"/>
      <c r="T1121" s="6" t="s">
        <v>131</v>
      </c>
      <c r="U1121" s="3" t="str">
        <f t="shared" si="244"/>
        <v>Contractuel</v>
      </c>
      <c r="V1121" s="5">
        <v>44927</v>
      </c>
      <c r="W1121" s="5">
        <v>44985</v>
      </c>
      <c r="X1121" s="5"/>
      <c r="Y1121" s="5"/>
      <c r="Z1121" s="5">
        <v>44826</v>
      </c>
      <c r="AA1121" s="3">
        <f t="shared" si="245"/>
        <v>9</v>
      </c>
      <c r="AB1121" s="3">
        <f t="shared" si="246"/>
        <v>2022</v>
      </c>
      <c r="AC1121" s="3">
        <f t="shared" si="247"/>
        <v>2026</v>
      </c>
      <c r="AD1121" s="7">
        <f t="shared" ca="1" si="248"/>
        <v>2.0694444444444446</v>
      </c>
      <c r="AE1121" s="7" t="str">
        <f t="shared" ca="1" si="254"/>
        <v>&lt; 3</v>
      </c>
      <c r="AF1121" s="5">
        <v>28215</v>
      </c>
      <c r="AG1121" s="8">
        <f t="shared" ca="1" si="249"/>
        <v>47.580821917808223</v>
      </c>
      <c r="AH1121" s="7" t="str">
        <f t="shared" ca="1" si="250"/>
        <v>&gt;45&lt; 55</v>
      </c>
      <c r="AI1121" s="9">
        <v>11697756</v>
      </c>
      <c r="AJ1121" s="10" t="s">
        <v>102</v>
      </c>
      <c r="AK1121" s="9" t="s">
        <v>3433</v>
      </c>
      <c r="AL1121" s="5">
        <v>43075</v>
      </c>
      <c r="AM1121" s="3" t="s">
        <v>93</v>
      </c>
      <c r="AN1121" s="3" t="s">
        <v>65</v>
      </c>
      <c r="AO1121">
        <v>2</v>
      </c>
      <c r="AQ1121" s="11">
        <v>3</v>
      </c>
      <c r="AR1121" s="11">
        <v>1</v>
      </c>
      <c r="AS1121" s="12">
        <f t="shared" si="251"/>
        <v>45191.25</v>
      </c>
      <c r="AT1121" s="11" t="s">
        <v>135</v>
      </c>
      <c r="AU1121" s="9">
        <v>3.3069999999999999</v>
      </c>
      <c r="AV1121" s="14" t="s">
        <v>126</v>
      </c>
      <c r="AW1121" s="15" t="s">
        <v>953</v>
      </c>
      <c r="AX1121" s="16" t="s">
        <v>3434</v>
      </c>
      <c r="AY1121" s="14" t="s">
        <v>585</v>
      </c>
      <c r="AZ1121" s="11" t="s">
        <v>145</v>
      </c>
      <c r="BA1121" s="17" t="str">
        <f t="shared" si="252"/>
        <v>07097015510552875661</v>
      </c>
      <c r="BB1121" s="26">
        <f t="shared" si="255"/>
        <v>20</v>
      </c>
      <c r="BC1121" s="19" t="s">
        <v>3435</v>
      </c>
      <c r="BD1121" s="20" t="s">
        <v>277</v>
      </c>
      <c r="BF1121" s="5"/>
      <c r="BG1121" s="27">
        <v>24840474</v>
      </c>
      <c r="BH1121" s="27">
        <v>21029981</v>
      </c>
      <c r="BI1121" s="27"/>
      <c r="BJ1121" t="s">
        <v>244</v>
      </c>
      <c r="BK1121" s="11" t="str">
        <f t="shared" si="256"/>
        <v>B-</v>
      </c>
      <c r="BL1121" s="11"/>
    </row>
    <row r="1122" spans="1:64" x14ac:dyDescent="0.25">
      <c r="A1122" s="3" t="s">
        <v>74</v>
      </c>
      <c r="B1122" s="4">
        <v>1123</v>
      </c>
      <c r="C1122" s="3" t="s">
        <v>140</v>
      </c>
      <c r="D1122" s="3" t="s">
        <v>7716</v>
      </c>
      <c r="E1122" s="3" t="s">
        <v>7509</v>
      </c>
      <c r="F1122" s="3"/>
      <c r="G1122" s="3"/>
      <c r="H1122" s="74"/>
      <c r="I1122" s="3" t="s">
        <v>227</v>
      </c>
      <c r="J1122" s="3" t="s">
        <v>228</v>
      </c>
      <c r="K1122" s="3" t="s">
        <v>123</v>
      </c>
      <c r="L1122" s="3" t="s">
        <v>77</v>
      </c>
      <c r="M1122" s="3" t="s">
        <v>158</v>
      </c>
      <c r="N1122" s="5">
        <v>44826</v>
      </c>
      <c r="O1122" s="5"/>
      <c r="P1122" s="3">
        <f t="shared" ca="1" si="253"/>
        <v>-597</v>
      </c>
      <c r="Q1122" s="5">
        <v>44940</v>
      </c>
      <c r="R1122" s="3" t="s">
        <v>133</v>
      </c>
      <c r="S1122" s="3"/>
      <c r="T1122" s="6" t="s">
        <v>131</v>
      </c>
      <c r="U1122" s="3" t="str">
        <f t="shared" si="244"/>
        <v>Contractuel</v>
      </c>
      <c r="V1122" s="5">
        <v>44927</v>
      </c>
      <c r="W1122" s="5">
        <v>44985</v>
      </c>
      <c r="X1122" s="5"/>
      <c r="Y1122" s="5"/>
      <c r="Z1122" s="5">
        <v>44826</v>
      </c>
      <c r="AA1122" s="3">
        <f t="shared" si="245"/>
        <v>9</v>
      </c>
      <c r="AB1122" s="3">
        <f t="shared" si="246"/>
        <v>2022</v>
      </c>
      <c r="AC1122" s="3">
        <f t="shared" si="247"/>
        <v>2026</v>
      </c>
      <c r="AD1122" s="7">
        <f t="shared" ca="1" si="248"/>
        <v>2.0694444444444446</v>
      </c>
      <c r="AE1122" s="7" t="str">
        <f t="shared" ca="1" si="254"/>
        <v>&lt; 3</v>
      </c>
      <c r="AF1122" s="5">
        <v>30300</v>
      </c>
      <c r="AG1122" s="8">
        <f t="shared" ca="1" si="249"/>
        <v>41.868493150684934</v>
      </c>
      <c r="AH1122" s="7" t="str">
        <f t="shared" ca="1" si="250"/>
        <v>&gt;35&lt; 45</v>
      </c>
      <c r="AI1122" s="9">
        <v>17054029</v>
      </c>
      <c r="AJ1122" s="10" t="s">
        <v>91</v>
      </c>
      <c r="AK1122" s="9" t="s">
        <v>3436</v>
      </c>
      <c r="AL1122" s="5">
        <v>43378</v>
      </c>
      <c r="AM1122" s="3" t="s">
        <v>93</v>
      </c>
      <c r="AN1122" s="3" t="s">
        <v>65</v>
      </c>
      <c r="AO1122">
        <v>3</v>
      </c>
      <c r="AQ1122" s="11">
        <v>3</v>
      </c>
      <c r="AR1122" s="11">
        <v>1</v>
      </c>
      <c r="AS1122" s="12">
        <f t="shared" si="251"/>
        <v>45191.25</v>
      </c>
      <c r="AT1122" s="11" t="s">
        <v>135</v>
      </c>
      <c r="AU1122" s="9">
        <v>3.3069999999999999</v>
      </c>
      <c r="AV1122" s="14" t="s">
        <v>126</v>
      </c>
      <c r="AW1122" s="15" t="s">
        <v>3437</v>
      </c>
      <c r="AX1122" s="16" t="s">
        <v>3438</v>
      </c>
      <c r="AY1122" s="14" t="s">
        <v>531</v>
      </c>
      <c r="AZ1122" s="11" t="s">
        <v>145</v>
      </c>
      <c r="BA1122" s="17" t="str">
        <f t="shared" si="252"/>
        <v>07201003510581796593</v>
      </c>
      <c r="BB1122" s="26">
        <f t="shared" si="255"/>
        <v>20</v>
      </c>
      <c r="BC1122" s="19" t="s">
        <v>3439</v>
      </c>
      <c r="BD1122" s="20" t="s">
        <v>100</v>
      </c>
      <c r="BF1122" s="5"/>
      <c r="BG1122" s="27">
        <v>50589610</v>
      </c>
      <c r="BH1122" s="27">
        <v>22791899</v>
      </c>
      <c r="BI1122" s="27"/>
      <c r="BJ1122" t="s">
        <v>3440</v>
      </c>
      <c r="BK1122" s="11" t="str">
        <f t="shared" si="256"/>
        <v>B-</v>
      </c>
      <c r="BL1122" s="11"/>
    </row>
    <row r="1123" spans="1:64" x14ac:dyDescent="0.25">
      <c r="A1123" s="3" t="s">
        <v>56</v>
      </c>
      <c r="B1123" s="4">
        <v>1124</v>
      </c>
      <c r="C1123" s="3" t="s">
        <v>57</v>
      </c>
      <c r="D1123" s="3" t="s">
        <v>8017</v>
      </c>
      <c r="E1123" s="3" t="s">
        <v>187</v>
      </c>
      <c r="F1123" s="3"/>
      <c r="G1123" s="3"/>
      <c r="H1123" s="74"/>
      <c r="I1123" s="3" t="s">
        <v>431</v>
      </c>
      <c r="J1123" s="3"/>
      <c r="K1123" s="3" t="s">
        <v>76</v>
      </c>
      <c r="L1123" s="3" t="s">
        <v>77</v>
      </c>
      <c r="M1123" s="3" t="s">
        <v>852</v>
      </c>
      <c r="N1123" s="5">
        <v>44827</v>
      </c>
      <c r="O1123" s="5"/>
      <c r="P1123" s="3">
        <f t="shared" ca="1" si="253"/>
        <v>-47</v>
      </c>
      <c r="Q1123" s="5"/>
      <c r="R1123" s="3"/>
      <c r="S1123" s="3"/>
      <c r="T1123" s="6" t="s">
        <v>131</v>
      </c>
      <c r="U1123" s="3" t="str">
        <f t="shared" si="244"/>
        <v>Contractuel</v>
      </c>
      <c r="V1123" s="5">
        <v>45505</v>
      </c>
      <c r="W1123" s="5">
        <f>VLOOKUP(B1123,[1]base!$A:$V,22,0)</f>
        <v>45535</v>
      </c>
      <c r="X1123" s="5"/>
      <c r="Y1123" s="5"/>
      <c r="Z1123" s="5">
        <v>44827</v>
      </c>
      <c r="AA1123" s="3">
        <f t="shared" si="245"/>
        <v>9</v>
      </c>
      <c r="AB1123" s="3">
        <f t="shared" si="246"/>
        <v>2022</v>
      </c>
      <c r="AC1123" s="3">
        <f t="shared" si="247"/>
        <v>2026</v>
      </c>
      <c r="AD1123" s="7">
        <f t="shared" ca="1" si="248"/>
        <v>2.0666666666666669</v>
      </c>
      <c r="AE1123" s="7" t="str">
        <f t="shared" ca="1" si="254"/>
        <v>&lt; 3</v>
      </c>
      <c r="AF1123" s="5">
        <v>35022</v>
      </c>
      <c r="AG1123" s="8">
        <f t="shared" ca="1" si="249"/>
        <v>28.931506849315067</v>
      </c>
      <c r="AH1123" s="7" t="str">
        <f t="shared" ca="1" si="250"/>
        <v>&gt;25&lt; 35</v>
      </c>
      <c r="AI1123" s="9">
        <v>17064399</v>
      </c>
      <c r="AJ1123" s="10" t="s">
        <v>102</v>
      </c>
      <c r="AK1123" s="9" t="s">
        <v>3441</v>
      </c>
      <c r="AL1123" s="5">
        <v>43594</v>
      </c>
      <c r="AM1123" s="3" t="s">
        <v>64</v>
      </c>
      <c r="AN1123" s="3" t="s">
        <v>65</v>
      </c>
      <c r="AO1123">
        <v>1</v>
      </c>
      <c r="AQ1123">
        <v>5</v>
      </c>
      <c r="AR1123" s="11">
        <v>2</v>
      </c>
      <c r="AS1123" s="12">
        <f t="shared" si="251"/>
        <v>45557.5</v>
      </c>
      <c r="AT1123" s="11" t="s">
        <v>135</v>
      </c>
      <c r="AU1123" s="9">
        <v>3.3069999999999999</v>
      </c>
      <c r="AV1123" s="14" t="s">
        <v>126</v>
      </c>
      <c r="AW1123" s="15" t="s">
        <v>169</v>
      </c>
      <c r="AX1123" s="16" t="s">
        <v>3442</v>
      </c>
      <c r="AY1123" s="14" t="s">
        <v>513</v>
      </c>
      <c r="AZ1123" s="11" t="s">
        <v>145</v>
      </c>
      <c r="BA1123" s="17" t="str">
        <f t="shared" si="252"/>
        <v>07001000110583003228</v>
      </c>
      <c r="BB1123" s="26">
        <f t="shared" si="255"/>
        <v>20</v>
      </c>
      <c r="BC1123" s="19" t="s">
        <v>2787</v>
      </c>
      <c r="BD1123" s="20" t="s">
        <v>277</v>
      </c>
      <c r="BE1123">
        <v>2010</v>
      </c>
      <c r="BF1123" s="5"/>
      <c r="BG1123" s="27">
        <v>21621660</v>
      </c>
      <c r="BH1123" s="27">
        <v>56332272</v>
      </c>
      <c r="BI1123" s="27"/>
      <c r="BJ1123" t="s">
        <v>1425</v>
      </c>
      <c r="BK1123" s="11" t="str">
        <f t="shared" si="256"/>
        <v>-</v>
      </c>
      <c r="BL1123" s="11" t="s">
        <v>167</v>
      </c>
    </row>
    <row r="1124" spans="1:64" x14ac:dyDescent="0.25">
      <c r="A1124" s="3" t="s">
        <v>74</v>
      </c>
      <c r="B1124" s="4">
        <v>1125</v>
      </c>
      <c r="C1124" s="3" t="s">
        <v>87</v>
      </c>
      <c r="D1124" s="3" t="s">
        <v>8049</v>
      </c>
      <c r="E1124" s="3" t="s">
        <v>7840</v>
      </c>
      <c r="F1124" s="3"/>
      <c r="G1124" s="3"/>
      <c r="H1124" s="74"/>
      <c r="I1124" s="3"/>
      <c r="J1124" s="3" t="s">
        <v>157</v>
      </c>
      <c r="K1124" s="3" t="s">
        <v>76</v>
      </c>
      <c r="L1124" s="3" t="s">
        <v>77</v>
      </c>
      <c r="M1124" s="3" t="s">
        <v>426</v>
      </c>
      <c r="N1124" s="5">
        <v>44827</v>
      </c>
      <c r="O1124" s="5"/>
      <c r="P1124" s="3">
        <f t="shared" ca="1" si="253"/>
        <v>-656</v>
      </c>
      <c r="Q1124" s="5">
        <v>44848</v>
      </c>
      <c r="R1124" s="3" t="s">
        <v>1817</v>
      </c>
      <c r="S1124" s="3"/>
      <c r="T1124" s="6" t="s">
        <v>131</v>
      </c>
      <c r="U1124" s="3" t="str">
        <f t="shared" si="244"/>
        <v>Contractuel</v>
      </c>
      <c r="V1124" s="5">
        <v>44827</v>
      </c>
      <c r="W1124" s="5">
        <v>44926</v>
      </c>
      <c r="X1124" s="5"/>
      <c r="Y1124" s="5"/>
      <c r="Z1124" s="5">
        <v>44827</v>
      </c>
      <c r="AA1124" s="3">
        <f t="shared" si="245"/>
        <v>9</v>
      </c>
      <c r="AB1124" s="3">
        <f t="shared" si="246"/>
        <v>2022</v>
      </c>
      <c r="AC1124" s="3">
        <f t="shared" si="247"/>
        <v>2026</v>
      </c>
      <c r="AD1124" s="7">
        <f t="shared" ca="1" si="248"/>
        <v>2.0666666666666669</v>
      </c>
      <c r="AE1124" s="7" t="str">
        <f t="shared" ca="1" si="254"/>
        <v>&lt; 3</v>
      </c>
      <c r="AF1124" s="5">
        <v>35817</v>
      </c>
      <c r="AG1124" s="8">
        <f t="shared" ca="1" si="249"/>
        <v>26.753424657534246</v>
      </c>
      <c r="AH1124" s="7" t="str">
        <f t="shared" ca="1" si="250"/>
        <v>&gt;25&lt; 35</v>
      </c>
      <c r="AI1124" s="9"/>
      <c r="AJ1124" s="10"/>
      <c r="AK1124" s="9" t="s">
        <v>3443</v>
      </c>
      <c r="AL1124" s="5">
        <v>42784</v>
      </c>
      <c r="AM1124" s="3" t="s">
        <v>93</v>
      </c>
      <c r="AN1124" s="3" t="s">
        <v>94</v>
      </c>
      <c r="AQ1124" s="11">
        <v>3</v>
      </c>
      <c r="AR1124" s="11">
        <v>1</v>
      </c>
      <c r="AS1124" s="12">
        <f t="shared" si="251"/>
        <v>45192.25</v>
      </c>
      <c r="AT1124" s="11" t="s">
        <v>135</v>
      </c>
      <c r="AU1124" s="9">
        <v>3.3069999999999999</v>
      </c>
      <c r="AV1124" s="14" t="s">
        <v>79</v>
      </c>
      <c r="AW1124" s="15" t="s">
        <v>1395</v>
      </c>
      <c r="AX1124" s="16" t="s">
        <v>3444</v>
      </c>
      <c r="AY1124" s="14" t="s">
        <v>657</v>
      </c>
      <c r="AZ1124" s="11" t="s">
        <v>128</v>
      </c>
      <c r="BA1124" s="17" t="str">
        <f t="shared" si="252"/>
        <v>04018104007784128689</v>
      </c>
      <c r="BB1124" s="26">
        <f t="shared" si="255"/>
        <v>20</v>
      </c>
      <c r="BC1124" s="19" t="s">
        <v>755</v>
      </c>
      <c r="BD1124" s="20" t="s">
        <v>100</v>
      </c>
      <c r="BF1124" s="5"/>
      <c r="BG1124" s="27">
        <v>23397257</v>
      </c>
      <c r="BH1124" s="27">
        <v>52126493</v>
      </c>
      <c r="BI1124" s="27"/>
      <c r="BJ1124" t="s">
        <v>755</v>
      </c>
      <c r="BK1124" s="11" t="str">
        <f t="shared" si="256"/>
        <v>A-</v>
      </c>
      <c r="BL1124" s="11"/>
    </row>
    <row r="1125" spans="1:64" x14ac:dyDescent="0.25">
      <c r="A1125" s="3" t="s">
        <v>74</v>
      </c>
      <c r="B1125" s="4">
        <v>1126</v>
      </c>
      <c r="C1125" s="3" t="s">
        <v>87</v>
      </c>
      <c r="D1125" s="3" t="s">
        <v>7622</v>
      </c>
      <c r="E1125" s="3" t="s">
        <v>7339</v>
      </c>
      <c r="F1125" s="3"/>
      <c r="G1125" s="3"/>
      <c r="H1125" s="74"/>
      <c r="I1125" s="76" t="s">
        <v>2544</v>
      </c>
      <c r="J1125" s="3" t="s">
        <v>157</v>
      </c>
      <c r="K1125" s="3" t="s">
        <v>123</v>
      </c>
      <c r="L1125" s="3" t="s">
        <v>77</v>
      </c>
      <c r="M1125" s="3" t="s">
        <v>158</v>
      </c>
      <c r="N1125" s="5">
        <v>44827</v>
      </c>
      <c r="O1125" s="5"/>
      <c r="P1125" s="3">
        <f t="shared" ca="1" si="253"/>
        <v>-383</v>
      </c>
      <c r="Q1125" s="5">
        <v>45181</v>
      </c>
      <c r="R1125" s="3" t="s">
        <v>3445</v>
      </c>
      <c r="S1125" s="3"/>
      <c r="T1125" s="6" t="s">
        <v>131</v>
      </c>
      <c r="U1125" s="3" t="str">
        <f t="shared" si="244"/>
        <v>Contractuel</v>
      </c>
      <c r="V1125" s="5">
        <v>45170</v>
      </c>
      <c r="W1125" s="5">
        <v>45199</v>
      </c>
      <c r="X1125" s="5"/>
      <c r="Y1125" s="5"/>
      <c r="Z1125" s="5">
        <v>44827</v>
      </c>
      <c r="AA1125" s="3">
        <f t="shared" si="245"/>
        <v>9</v>
      </c>
      <c r="AB1125" s="3">
        <f t="shared" si="246"/>
        <v>2022</v>
      </c>
      <c r="AC1125" s="3">
        <f t="shared" si="247"/>
        <v>2026</v>
      </c>
      <c r="AD1125" s="7">
        <f t="shared" ca="1" si="248"/>
        <v>2.0666666666666669</v>
      </c>
      <c r="AE1125" s="7" t="str">
        <f t="shared" ca="1" si="254"/>
        <v>&lt; 3</v>
      </c>
      <c r="AF1125" s="5">
        <v>37888</v>
      </c>
      <c r="AG1125" s="8">
        <f t="shared" ca="1" si="249"/>
        <v>21.079452054794519</v>
      </c>
      <c r="AH1125" s="7" t="str">
        <f t="shared" ca="1" si="250"/>
        <v>&lt; 25</v>
      </c>
      <c r="AI1125" s="9"/>
      <c r="AJ1125" s="10"/>
      <c r="AK1125" s="9">
        <v>14372420</v>
      </c>
      <c r="AL1125" s="5">
        <v>44567</v>
      </c>
      <c r="AM1125" s="3" t="s">
        <v>93</v>
      </c>
      <c r="AN1125" s="3" t="s">
        <v>94</v>
      </c>
      <c r="AQ1125" s="11">
        <v>3</v>
      </c>
      <c r="AR1125" s="11">
        <v>2</v>
      </c>
      <c r="AS1125" s="12">
        <f t="shared" si="251"/>
        <v>45557.5</v>
      </c>
      <c r="AT1125" s="11" t="s">
        <v>135</v>
      </c>
      <c r="AU1125" s="9">
        <v>3.3069999999999999</v>
      </c>
      <c r="AV1125" s="14">
        <v>17</v>
      </c>
      <c r="AW1125" s="15" t="s">
        <v>1253</v>
      </c>
      <c r="AX1125" s="16" t="s">
        <v>3446</v>
      </c>
      <c r="AY1125" s="14" t="s">
        <v>1805</v>
      </c>
      <c r="AZ1125" s="11" t="s">
        <v>171</v>
      </c>
      <c r="BA1125" s="17" t="str">
        <f t="shared" si="252"/>
        <v>17535940171231745875</v>
      </c>
      <c r="BB1125" s="26">
        <f t="shared" si="255"/>
        <v>20</v>
      </c>
      <c r="BC1125" s="19" t="s">
        <v>3447</v>
      </c>
      <c r="BD1125" s="20" t="s">
        <v>277</v>
      </c>
      <c r="BF1125" s="5"/>
      <c r="BG1125" s="27">
        <v>25385417</v>
      </c>
      <c r="BH1125" s="27">
        <v>22827574</v>
      </c>
      <c r="BI1125" s="27"/>
      <c r="BJ1125" t="s">
        <v>244</v>
      </c>
      <c r="BK1125" s="11" t="str">
        <f t="shared" si="256"/>
        <v>A-</v>
      </c>
      <c r="BL1125" s="11" t="s">
        <v>235</v>
      </c>
    </row>
    <row r="1126" spans="1:64" x14ac:dyDescent="0.25">
      <c r="A1126" s="3" t="s">
        <v>74</v>
      </c>
      <c r="B1126" s="4">
        <v>1127</v>
      </c>
      <c r="C1126" s="3" t="s">
        <v>140</v>
      </c>
      <c r="D1126" s="3" t="s">
        <v>7253</v>
      </c>
      <c r="E1126" s="3" t="s">
        <v>7846</v>
      </c>
      <c r="F1126" s="3"/>
      <c r="G1126" s="3"/>
      <c r="H1126" s="74"/>
      <c r="I1126" s="3" t="s">
        <v>515</v>
      </c>
      <c r="J1126" s="3" t="s">
        <v>228</v>
      </c>
      <c r="K1126" s="3" t="s">
        <v>123</v>
      </c>
      <c r="L1126" s="3" t="s">
        <v>77</v>
      </c>
      <c r="M1126" s="3" t="s">
        <v>158</v>
      </c>
      <c r="N1126" s="5">
        <v>44827</v>
      </c>
      <c r="O1126" s="5"/>
      <c r="P1126" s="3">
        <f t="shared" ca="1" si="253"/>
        <v>-597</v>
      </c>
      <c r="Q1126" s="5">
        <v>44936</v>
      </c>
      <c r="R1126" s="3" t="s">
        <v>1303</v>
      </c>
      <c r="S1126" s="3"/>
      <c r="T1126" s="6" t="s">
        <v>131</v>
      </c>
      <c r="U1126" s="3" t="str">
        <f t="shared" si="244"/>
        <v>Contractuel</v>
      </c>
      <c r="V1126" s="5">
        <v>44927</v>
      </c>
      <c r="W1126" s="5">
        <v>44985</v>
      </c>
      <c r="X1126" s="5"/>
      <c r="Y1126" s="5"/>
      <c r="Z1126" s="5">
        <v>44827</v>
      </c>
      <c r="AA1126" s="3">
        <f t="shared" si="245"/>
        <v>9</v>
      </c>
      <c r="AB1126" s="3">
        <f t="shared" si="246"/>
        <v>2022</v>
      </c>
      <c r="AC1126" s="3">
        <f t="shared" si="247"/>
        <v>2026</v>
      </c>
      <c r="AD1126" s="7">
        <f t="shared" ca="1" si="248"/>
        <v>2.0666666666666669</v>
      </c>
      <c r="AE1126" s="7" t="str">
        <f t="shared" ca="1" si="254"/>
        <v>&lt; 3</v>
      </c>
      <c r="AF1126" s="5">
        <v>29671</v>
      </c>
      <c r="AG1126" s="8">
        <f t="shared" ca="1" si="249"/>
        <v>43.591780821917808</v>
      </c>
      <c r="AH1126" s="7" t="str">
        <f t="shared" ca="1" si="250"/>
        <v>&gt;35&lt; 45</v>
      </c>
      <c r="AI1126" s="9">
        <v>12642434</v>
      </c>
      <c r="AJ1126" s="10" t="s">
        <v>62</v>
      </c>
      <c r="AK1126" s="9" t="s">
        <v>3448</v>
      </c>
      <c r="AL1126" s="5">
        <v>36873</v>
      </c>
      <c r="AM1126" s="3" t="s">
        <v>93</v>
      </c>
      <c r="AN1126" s="3" t="s">
        <v>65</v>
      </c>
      <c r="AO1126">
        <v>2</v>
      </c>
      <c r="AQ1126" s="11">
        <v>3</v>
      </c>
      <c r="AR1126" s="11">
        <v>1</v>
      </c>
      <c r="AS1126" s="12">
        <f t="shared" si="251"/>
        <v>45192.25</v>
      </c>
      <c r="AT1126" s="11" t="s">
        <v>135</v>
      </c>
      <c r="AU1126" s="9">
        <v>3.3069999999999999</v>
      </c>
      <c r="AV1126" s="14" t="s">
        <v>195</v>
      </c>
      <c r="AW1126" s="15" t="s">
        <v>169</v>
      </c>
      <c r="AX1126" s="16" t="s">
        <v>3449</v>
      </c>
      <c r="AY1126" s="14" t="s">
        <v>661</v>
      </c>
      <c r="AZ1126" s="11" t="s">
        <v>171</v>
      </c>
      <c r="BA1126" s="17" t="str">
        <f t="shared" si="252"/>
        <v>17001000000298984064</v>
      </c>
      <c r="BB1126" s="26">
        <f t="shared" si="255"/>
        <v>20</v>
      </c>
      <c r="BC1126" s="19" t="s">
        <v>3450</v>
      </c>
      <c r="BD1126" s="20" t="s">
        <v>277</v>
      </c>
      <c r="BF1126" s="5"/>
      <c r="BG1126" s="27">
        <v>55523906</v>
      </c>
      <c r="BH1126" s="27">
        <v>29644045</v>
      </c>
      <c r="BI1126" s="27"/>
      <c r="BJ1126" t="s">
        <v>438</v>
      </c>
      <c r="BK1126" s="11" t="str">
        <f t="shared" si="256"/>
        <v>B-</v>
      </c>
      <c r="BL1126" s="11"/>
    </row>
    <row r="1127" spans="1:64" x14ac:dyDescent="0.25">
      <c r="A1127" s="3" t="s">
        <v>56</v>
      </c>
      <c r="B1127" s="4">
        <v>1128</v>
      </c>
      <c r="C1127" s="3" t="s">
        <v>87</v>
      </c>
      <c r="D1127" s="3" t="s">
        <v>8050</v>
      </c>
      <c r="E1127" s="3" t="s">
        <v>8051</v>
      </c>
      <c r="F1127" s="3"/>
      <c r="G1127" s="3"/>
      <c r="H1127" s="74"/>
      <c r="I1127" s="3" t="s">
        <v>156</v>
      </c>
      <c r="J1127" s="3" t="s">
        <v>157</v>
      </c>
      <c r="K1127" s="3" t="s">
        <v>123</v>
      </c>
      <c r="L1127" s="3" t="s">
        <v>77</v>
      </c>
      <c r="M1127" s="3" t="s">
        <v>158</v>
      </c>
      <c r="N1127" s="5">
        <v>44827</v>
      </c>
      <c r="O1127" s="5"/>
      <c r="P1127" s="3">
        <f t="shared" ca="1" si="253"/>
        <v>-47</v>
      </c>
      <c r="Q1127" s="5"/>
      <c r="R1127" s="3"/>
      <c r="S1127" s="3"/>
      <c r="T1127" s="6" t="s">
        <v>131</v>
      </c>
      <c r="U1127" s="3" t="str">
        <f t="shared" si="244"/>
        <v>Contractuel</v>
      </c>
      <c r="V1127" s="5">
        <v>45444</v>
      </c>
      <c r="W1127" s="5">
        <v>45535</v>
      </c>
      <c r="X1127" s="5"/>
      <c r="Y1127" s="5"/>
      <c r="Z1127" s="5">
        <v>44827</v>
      </c>
      <c r="AA1127" s="3">
        <f t="shared" si="245"/>
        <v>9</v>
      </c>
      <c r="AB1127" s="3">
        <f t="shared" si="246"/>
        <v>2022</v>
      </c>
      <c r="AC1127" s="3">
        <f t="shared" si="247"/>
        <v>2026</v>
      </c>
      <c r="AD1127" s="7">
        <f t="shared" ca="1" si="248"/>
        <v>2.0666666666666669</v>
      </c>
      <c r="AE1127" s="7" t="str">
        <f t="shared" ca="1" si="254"/>
        <v>&lt; 3</v>
      </c>
      <c r="AF1127" s="5">
        <v>36445</v>
      </c>
      <c r="AG1127" s="8">
        <f t="shared" ca="1" si="249"/>
        <v>25.032876712328768</v>
      </c>
      <c r="AH1127" s="7" t="str">
        <f t="shared" ca="1" si="250"/>
        <v>&gt;25&lt; 35</v>
      </c>
      <c r="AI1127" s="9">
        <v>17073611</v>
      </c>
      <c r="AJ1127" s="10" t="s">
        <v>141</v>
      </c>
      <c r="AK1127" s="9">
        <v>13020301</v>
      </c>
      <c r="AL1127" s="5">
        <v>42845</v>
      </c>
      <c r="AM1127" s="3" t="s">
        <v>93</v>
      </c>
      <c r="AN1127" s="3" t="s">
        <v>94</v>
      </c>
      <c r="AQ1127">
        <v>3</v>
      </c>
      <c r="AR1127" s="11">
        <v>2</v>
      </c>
      <c r="AS1127" s="12">
        <f t="shared" si="251"/>
        <v>45557.5</v>
      </c>
      <c r="AT1127" s="11" t="s">
        <v>135</v>
      </c>
      <c r="AU1127" s="9">
        <v>3.3069999999999999</v>
      </c>
      <c r="AV1127" s="14" t="s">
        <v>195</v>
      </c>
      <c r="AW1127" s="15" t="s">
        <v>169</v>
      </c>
      <c r="AX1127" s="16" t="s">
        <v>3451</v>
      </c>
      <c r="AY1127" s="14" t="s">
        <v>1280</v>
      </c>
      <c r="AZ1127" s="11" t="s">
        <v>171</v>
      </c>
      <c r="BA1127" s="17" t="str">
        <f t="shared" si="252"/>
        <v>17001000000298122122</v>
      </c>
      <c r="BB1127" s="26">
        <f t="shared" si="255"/>
        <v>20</v>
      </c>
      <c r="BC1127" s="19" t="s">
        <v>3452</v>
      </c>
      <c r="BD1127" s="20" t="s">
        <v>100</v>
      </c>
      <c r="BF1127" s="5"/>
      <c r="BG1127" s="27">
        <v>21617367</v>
      </c>
      <c r="BH1127" s="27">
        <v>96094538</v>
      </c>
      <c r="BI1127" s="27"/>
      <c r="BJ1127" t="s">
        <v>566</v>
      </c>
      <c r="BK1127" s="11" t="str">
        <f t="shared" si="256"/>
        <v>A-</v>
      </c>
      <c r="BL1127" s="11" t="s">
        <v>235</v>
      </c>
    </row>
    <row r="1128" spans="1:64" x14ac:dyDescent="0.25">
      <c r="A1128" s="3" t="s">
        <v>74</v>
      </c>
      <c r="B1128" s="4">
        <v>1129</v>
      </c>
      <c r="C1128" s="3" t="s">
        <v>87</v>
      </c>
      <c r="D1128" s="3" t="s">
        <v>7608</v>
      </c>
      <c r="E1128" s="3" t="s">
        <v>7609</v>
      </c>
      <c r="F1128" s="3"/>
      <c r="G1128" s="3"/>
      <c r="H1128" s="74"/>
      <c r="I1128" s="3" t="s">
        <v>1089</v>
      </c>
      <c r="J1128" s="3" t="s">
        <v>157</v>
      </c>
      <c r="K1128" s="3" t="s">
        <v>123</v>
      </c>
      <c r="L1128" s="3" t="s">
        <v>77</v>
      </c>
      <c r="M1128" s="3" t="s">
        <v>158</v>
      </c>
      <c r="N1128" s="5">
        <v>44828</v>
      </c>
      <c r="O1128" s="5"/>
      <c r="P1128" s="3">
        <f t="shared" ca="1" si="253"/>
        <v>-597</v>
      </c>
      <c r="Q1128" s="5">
        <v>44927</v>
      </c>
      <c r="R1128" s="3" t="s">
        <v>124</v>
      </c>
      <c r="S1128" s="3"/>
      <c r="T1128" s="6" t="s">
        <v>131</v>
      </c>
      <c r="U1128" s="3" t="str">
        <f t="shared" si="244"/>
        <v>Contractuel</v>
      </c>
      <c r="V1128" s="5">
        <v>44927</v>
      </c>
      <c r="W1128" s="5">
        <v>44985</v>
      </c>
      <c r="X1128" s="5"/>
      <c r="Y1128" s="5"/>
      <c r="Z1128" s="5">
        <v>44828</v>
      </c>
      <c r="AA1128" s="3">
        <f t="shared" si="245"/>
        <v>9</v>
      </c>
      <c r="AB1128" s="3">
        <f t="shared" si="246"/>
        <v>2022</v>
      </c>
      <c r="AC1128" s="3">
        <f t="shared" si="247"/>
        <v>2026</v>
      </c>
      <c r="AD1128" s="7">
        <f t="shared" ca="1" si="248"/>
        <v>2.0638888888888891</v>
      </c>
      <c r="AE1128" s="7" t="str">
        <f t="shared" ca="1" si="254"/>
        <v>&lt; 3</v>
      </c>
      <c r="AF1128" s="5">
        <v>36275</v>
      </c>
      <c r="AG1128" s="8">
        <f t="shared" ca="1" si="249"/>
        <v>25.4986301369863</v>
      </c>
      <c r="AH1128" s="7" t="str">
        <f t="shared" ca="1" si="250"/>
        <v>&gt;25&lt; 35</v>
      </c>
      <c r="AI1128" s="9">
        <v>17105623</v>
      </c>
      <c r="AJ1128" s="10" t="s">
        <v>91</v>
      </c>
      <c r="AK1128" s="9" t="s">
        <v>1332</v>
      </c>
      <c r="AL1128" s="5">
        <v>43130</v>
      </c>
      <c r="AM1128" s="3" t="s">
        <v>93</v>
      </c>
      <c r="AN1128" s="3" t="s">
        <v>94</v>
      </c>
      <c r="AQ1128" s="11">
        <v>3</v>
      </c>
      <c r="AR1128" s="11">
        <v>1</v>
      </c>
      <c r="AS1128" s="12">
        <f t="shared" si="251"/>
        <v>45193.25</v>
      </c>
      <c r="AT1128" s="11" t="s">
        <v>135</v>
      </c>
      <c r="AU1128" s="9">
        <v>3.3069999999999999</v>
      </c>
      <c r="AV1128" s="14" t="s">
        <v>126</v>
      </c>
      <c r="AW1128" s="15" t="s">
        <v>275</v>
      </c>
      <c r="AX1128" s="16" t="s">
        <v>3453</v>
      </c>
      <c r="AY1128" s="14" t="s">
        <v>1697</v>
      </c>
      <c r="AZ1128" s="11" t="s">
        <v>145</v>
      </c>
      <c r="BA1128" s="17" t="str">
        <f t="shared" si="252"/>
        <v>07080013810553650086</v>
      </c>
      <c r="BB1128" s="26">
        <f t="shared" si="255"/>
        <v>20</v>
      </c>
      <c r="BC1128" s="19" t="s">
        <v>1333</v>
      </c>
      <c r="BD1128" s="20" t="s">
        <v>73</v>
      </c>
      <c r="BF1128" s="5"/>
      <c r="BG1128" s="27">
        <v>52114833</v>
      </c>
      <c r="BH1128" s="27">
        <v>58302746</v>
      </c>
      <c r="BI1128" s="27"/>
      <c r="BJ1128" t="s">
        <v>347</v>
      </c>
      <c r="BK1128" s="11" t="str">
        <f t="shared" si="256"/>
        <v>A-</v>
      </c>
      <c r="BL1128" s="11"/>
    </row>
    <row r="1129" spans="1:64" x14ac:dyDescent="0.25">
      <c r="A1129" s="3" t="s">
        <v>56</v>
      </c>
      <c r="B1129" s="4">
        <v>1130</v>
      </c>
      <c r="C1129" s="3" t="s">
        <v>140</v>
      </c>
      <c r="D1129" s="3" t="s">
        <v>7829</v>
      </c>
      <c r="E1129" s="3" t="s">
        <v>7314</v>
      </c>
      <c r="F1129" s="3"/>
      <c r="G1129" s="3"/>
      <c r="H1129" s="74"/>
      <c r="I1129" s="3" t="s">
        <v>487</v>
      </c>
      <c r="J1129" s="3" t="s">
        <v>228</v>
      </c>
      <c r="K1129" s="3" t="s">
        <v>123</v>
      </c>
      <c r="L1129" s="3" t="s">
        <v>77</v>
      </c>
      <c r="M1129" s="3" t="s">
        <v>158</v>
      </c>
      <c r="N1129" s="5">
        <v>44828</v>
      </c>
      <c r="O1129" s="5"/>
      <c r="P1129" s="3">
        <f t="shared" ca="1" si="253"/>
        <v>-47</v>
      </c>
      <c r="Q1129" s="5"/>
      <c r="R1129" s="3"/>
      <c r="S1129" s="3"/>
      <c r="T1129" s="6" t="s">
        <v>131</v>
      </c>
      <c r="U1129" s="3" t="str">
        <f t="shared" si="244"/>
        <v>Contractuel</v>
      </c>
      <c r="V1129" s="5">
        <v>45444</v>
      </c>
      <c r="W1129" s="5">
        <v>45535</v>
      </c>
      <c r="X1129" s="5"/>
      <c r="Y1129" s="5"/>
      <c r="Z1129" s="5">
        <v>44828</v>
      </c>
      <c r="AA1129" s="3">
        <f t="shared" si="245"/>
        <v>9</v>
      </c>
      <c r="AB1129" s="3">
        <f t="shared" si="246"/>
        <v>2022</v>
      </c>
      <c r="AC1129" s="3">
        <f t="shared" si="247"/>
        <v>2026</v>
      </c>
      <c r="AD1129" s="7">
        <f t="shared" ca="1" si="248"/>
        <v>2.0638888888888891</v>
      </c>
      <c r="AE1129" s="7" t="str">
        <f t="shared" ca="1" si="254"/>
        <v>&lt; 3</v>
      </c>
      <c r="AF1129" s="5">
        <v>30437</v>
      </c>
      <c r="AG1129" s="8">
        <f t="shared" ca="1" si="249"/>
        <v>41.493150684931507</v>
      </c>
      <c r="AH1129" s="7" t="str">
        <f t="shared" ca="1" si="250"/>
        <v>&gt;35&lt; 45</v>
      </c>
      <c r="AI1129" s="9">
        <v>16641123</v>
      </c>
      <c r="AJ1129" s="10" t="s">
        <v>91</v>
      </c>
      <c r="AK1129" s="9" t="s">
        <v>3454</v>
      </c>
      <c r="AL1129" s="5">
        <v>42262</v>
      </c>
      <c r="AM1129" s="3" t="s">
        <v>93</v>
      </c>
      <c r="AN1129" s="3" t="s">
        <v>65</v>
      </c>
      <c r="AO1129">
        <v>3</v>
      </c>
      <c r="AQ1129">
        <v>3</v>
      </c>
      <c r="AR1129" s="11">
        <v>2</v>
      </c>
      <c r="AS1129" s="12">
        <f t="shared" si="251"/>
        <v>45558.5</v>
      </c>
      <c r="AT1129" s="11" t="s">
        <v>135</v>
      </c>
      <c r="AU1129" s="9">
        <v>3.3069999999999999</v>
      </c>
      <c r="AV1129" s="14" t="s">
        <v>126</v>
      </c>
      <c r="AW1129" s="15" t="s">
        <v>3455</v>
      </c>
      <c r="AX1129" s="16" t="s">
        <v>3456</v>
      </c>
      <c r="AY1129" s="14" t="s">
        <v>1723</v>
      </c>
      <c r="AZ1129" s="11" t="s">
        <v>145</v>
      </c>
      <c r="BA1129" s="17" t="str">
        <f t="shared" si="252"/>
        <v>07402005512166853972</v>
      </c>
      <c r="BB1129" s="26">
        <f t="shared" si="255"/>
        <v>20</v>
      </c>
      <c r="BC1129" s="19" t="s">
        <v>3457</v>
      </c>
      <c r="BD1129" s="20" t="s">
        <v>73</v>
      </c>
      <c r="BF1129" s="5">
        <v>44927</v>
      </c>
      <c r="BG1129" s="27">
        <v>52528894</v>
      </c>
      <c r="BH1129" s="27">
        <v>28257384</v>
      </c>
      <c r="BI1129" s="27"/>
      <c r="BJ1129" t="s">
        <v>396</v>
      </c>
      <c r="BK1129" s="11" t="str">
        <f t="shared" si="256"/>
        <v>B-</v>
      </c>
      <c r="BL1129" s="11" t="s">
        <v>473</v>
      </c>
    </row>
    <row r="1130" spans="1:64" x14ac:dyDescent="0.25">
      <c r="A1130" s="3" t="s">
        <v>74</v>
      </c>
      <c r="B1130" s="4">
        <v>1131</v>
      </c>
      <c r="C1130" s="3" t="s">
        <v>140</v>
      </c>
      <c r="D1130" s="3" t="s">
        <v>7855</v>
      </c>
      <c r="E1130" s="3" t="s">
        <v>8016</v>
      </c>
      <c r="F1130" s="3"/>
      <c r="G1130" s="3"/>
      <c r="H1130" s="74"/>
      <c r="I1130" s="3" t="s">
        <v>487</v>
      </c>
      <c r="J1130" s="3" t="s">
        <v>228</v>
      </c>
      <c r="K1130" s="3" t="s">
        <v>123</v>
      </c>
      <c r="L1130" s="3" t="s">
        <v>77</v>
      </c>
      <c r="M1130" s="3" t="s">
        <v>158</v>
      </c>
      <c r="N1130" s="5">
        <v>44830</v>
      </c>
      <c r="O1130" s="5"/>
      <c r="P1130" s="3">
        <f t="shared" ca="1" si="253"/>
        <v>-139</v>
      </c>
      <c r="Q1130" s="5">
        <v>45444</v>
      </c>
      <c r="R1130" s="3" t="s">
        <v>1328</v>
      </c>
      <c r="S1130" s="3"/>
      <c r="T1130" s="6" t="s">
        <v>131</v>
      </c>
      <c r="U1130" s="3" t="str">
        <f t="shared" si="244"/>
        <v>Contractuel</v>
      </c>
      <c r="V1130" s="5">
        <v>45352</v>
      </c>
      <c r="W1130" s="5">
        <v>45443</v>
      </c>
      <c r="X1130" s="5"/>
      <c r="Y1130" s="5"/>
      <c r="Z1130" s="5">
        <v>44830</v>
      </c>
      <c r="AA1130" s="3">
        <f t="shared" si="245"/>
        <v>9</v>
      </c>
      <c r="AB1130" s="3">
        <f t="shared" si="246"/>
        <v>2022</v>
      </c>
      <c r="AC1130" s="3">
        <f t="shared" si="247"/>
        <v>2026</v>
      </c>
      <c r="AD1130" s="7">
        <f t="shared" ca="1" si="248"/>
        <v>2.0583333333333331</v>
      </c>
      <c r="AE1130" s="7" t="str">
        <f t="shared" ca="1" si="254"/>
        <v>&lt; 3</v>
      </c>
      <c r="AF1130" s="5">
        <v>29434</v>
      </c>
      <c r="AG1130" s="8">
        <f t="shared" ca="1" si="249"/>
        <v>44.241095890410961</v>
      </c>
      <c r="AH1130" s="7" t="str">
        <f t="shared" ca="1" si="250"/>
        <v>&gt;35&lt; 45</v>
      </c>
      <c r="AI1130" s="9">
        <v>12154861</v>
      </c>
      <c r="AJ1130" s="10" t="s">
        <v>141</v>
      </c>
      <c r="AK1130" s="9" t="s">
        <v>3458</v>
      </c>
      <c r="AL1130" s="5">
        <v>36015</v>
      </c>
      <c r="AM1130" s="3" t="s">
        <v>93</v>
      </c>
      <c r="AN1130" s="3" t="s">
        <v>65</v>
      </c>
      <c r="AO1130">
        <v>3</v>
      </c>
      <c r="AQ1130">
        <v>3</v>
      </c>
      <c r="AR1130" s="11">
        <v>2</v>
      </c>
      <c r="AS1130" s="12">
        <f t="shared" si="251"/>
        <v>45560.5</v>
      </c>
      <c r="AT1130" s="11" t="s">
        <v>135</v>
      </c>
      <c r="AU1130" s="9">
        <v>3.3069999999999999</v>
      </c>
      <c r="AV1130" s="14" t="s">
        <v>195</v>
      </c>
      <c r="AW1130" s="15" t="s">
        <v>368</v>
      </c>
      <c r="AX1130" s="16" t="s">
        <v>3459</v>
      </c>
      <c r="AY1130" s="14" t="s">
        <v>1697</v>
      </c>
      <c r="AZ1130" s="11" t="s">
        <v>171</v>
      </c>
      <c r="BA1130" s="17" t="str">
        <f t="shared" si="252"/>
        <v>17000000000071028386</v>
      </c>
      <c r="BB1130" s="26">
        <f t="shared" si="255"/>
        <v>20</v>
      </c>
      <c r="BC1130" s="19" t="s">
        <v>3185</v>
      </c>
      <c r="BD1130" s="20" t="s">
        <v>277</v>
      </c>
      <c r="BF1130" s="5"/>
      <c r="BG1130" s="27">
        <v>99053785</v>
      </c>
      <c r="BH1130" s="27"/>
      <c r="BI1130" s="27"/>
      <c r="BJ1130" t="s">
        <v>3460</v>
      </c>
      <c r="BK1130" s="11" t="str">
        <f t="shared" si="256"/>
        <v>B-</v>
      </c>
      <c r="BL1130" s="11" t="s">
        <v>245</v>
      </c>
    </row>
    <row r="1131" spans="1:64" x14ac:dyDescent="0.25">
      <c r="A1131" s="3" t="s">
        <v>56</v>
      </c>
      <c r="B1131" s="4">
        <v>1132</v>
      </c>
      <c r="C1131" s="3" t="s">
        <v>140</v>
      </c>
      <c r="D1131" s="3" t="s">
        <v>8052</v>
      </c>
      <c r="E1131" s="3" t="s">
        <v>8053</v>
      </c>
      <c r="F1131" s="3"/>
      <c r="G1131" s="3"/>
      <c r="H1131" s="74"/>
      <c r="I1131" s="43" t="s">
        <v>467</v>
      </c>
      <c r="J1131" s="3" t="s">
        <v>157</v>
      </c>
      <c r="K1131" s="3" t="s">
        <v>123</v>
      </c>
      <c r="L1131" s="3" t="s">
        <v>77</v>
      </c>
      <c r="M1131" s="3" t="s">
        <v>158</v>
      </c>
      <c r="N1131" s="5">
        <v>44830</v>
      </c>
      <c r="O1131" s="5"/>
      <c r="P1131" s="3">
        <f t="shared" ca="1" si="253"/>
        <v>-47</v>
      </c>
      <c r="Q1131" s="5"/>
      <c r="R1131" s="3"/>
      <c r="S1131" s="3"/>
      <c r="T1131" s="6" t="s">
        <v>131</v>
      </c>
      <c r="U1131" s="3" t="str">
        <f t="shared" si="244"/>
        <v>Contractuel</v>
      </c>
      <c r="V1131" s="5">
        <v>45444</v>
      </c>
      <c r="W1131" s="5">
        <v>45535</v>
      </c>
      <c r="X1131" s="5"/>
      <c r="Y1131" s="5"/>
      <c r="Z1131" s="5">
        <v>44830</v>
      </c>
      <c r="AA1131" s="3">
        <f t="shared" si="245"/>
        <v>9</v>
      </c>
      <c r="AB1131" s="3">
        <f t="shared" si="246"/>
        <v>2022</v>
      </c>
      <c r="AC1131" s="3">
        <f t="shared" si="247"/>
        <v>2026</v>
      </c>
      <c r="AD1131" s="7">
        <f t="shared" ca="1" si="248"/>
        <v>2.0583333333333331</v>
      </c>
      <c r="AE1131" s="7" t="str">
        <f t="shared" ca="1" si="254"/>
        <v>&lt; 3</v>
      </c>
      <c r="AF1131" s="5">
        <v>31949</v>
      </c>
      <c r="AG1131" s="8">
        <f t="shared" ca="1" si="249"/>
        <v>37.350684931506848</v>
      </c>
      <c r="AH1131" s="7" t="str">
        <f t="shared" ca="1" si="250"/>
        <v>&gt;35&lt; 45</v>
      </c>
      <c r="AI1131" s="9">
        <v>12666610</v>
      </c>
      <c r="AJ1131" s="10" t="s">
        <v>102</v>
      </c>
      <c r="AK1131" s="9" t="s">
        <v>3461</v>
      </c>
      <c r="AL1131" s="5">
        <v>38216</v>
      </c>
      <c r="AM1131" s="3" t="s">
        <v>93</v>
      </c>
      <c r="AN1131" s="3" t="s">
        <v>1848</v>
      </c>
      <c r="AO1131">
        <v>1</v>
      </c>
      <c r="AQ1131">
        <v>3</v>
      </c>
      <c r="AR1131" s="11">
        <v>2</v>
      </c>
      <c r="AS1131" s="12">
        <f t="shared" si="251"/>
        <v>45560.5</v>
      </c>
      <c r="AT1131" s="11" t="s">
        <v>135</v>
      </c>
      <c r="AU1131" s="9">
        <v>3.3069999999999999</v>
      </c>
      <c r="AV1131" s="14" t="s">
        <v>195</v>
      </c>
      <c r="AW1131" s="15" t="s">
        <v>169</v>
      </c>
      <c r="AX1131" s="16" t="s">
        <v>3462</v>
      </c>
      <c r="AY1131" s="14" t="s">
        <v>870</v>
      </c>
      <c r="AZ1131" s="11" t="s">
        <v>171</v>
      </c>
      <c r="BA1131" s="17" t="str">
        <f t="shared" si="252"/>
        <v>17001000000318353024</v>
      </c>
      <c r="BB1131" s="26">
        <f t="shared" si="255"/>
        <v>20</v>
      </c>
      <c r="BC1131" s="19" t="s">
        <v>3463</v>
      </c>
      <c r="BD1131" s="20" t="s">
        <v>100</v>
      </c>
      <c r="BF1131" s="5"/>
      <c r="BG1131" s="27">
        <v>22989103</v>
      </c>
      <c r="BH1131" s="27"/>
      <c r="BI1131" s="27"/>
      <c r="BJ1131" t="s">
        <v>263</v>
      </c>
      <c r="BK1131" s="11" t="str">
        <f t="shared" si="256"/>
        <v>A-</v>
      </c>
      <c r="BL1131" s="11" t="s">
        <v>245</v>
      </c>
    </row>
    <row r="1132" spans="1:64" x14ac:dyDescent="0.25">
      <c r="A1132" s="3" t="s">
        <v>56</v>
      </c>
      <c r="B1132" s="4">
        <v>1133</v>
      </c>
      <c r="C1132" s="3" t="s">
        <v>87</v>
      </c>
      <c r="D1132" s="3" t="s">
        <v>7210</v>
      </c>
      <c r="E1132" s="3" t="s">
        <v>7800</v>
      </c>
      <c r="F1132" s="3"/>
      <c r="G1132" s="3"/>
      <c r="H1132" s="74"/>
      <c r="I1132" s="3" t="s">
        <v>515</v>
      </c>
      <c r="J1132" s="3" t="s">
        <v>228</v>
      </c>
      <c r="K1132" s="3" t="s">
        <v>123</v>
      </c>
      <c r="L1132" s="3" t="s">
        <v>77</v>
      </c>
      <c r="M1132" s="3" t="s">
        <v>158</v>
      </c>
      <c r="N1132" s="5">
        <v>44830</v>
      </c>
      <c r="O1132" s="5"/>
      <c r="P1132" s="3">
        <f t="shared" ca="1" si="253"/>
        <v>-47</v>
      </c>
      <c r="Q1132" s="5"/>
      <c r="R1132" s="3"/>
      <c r="S1132" s="3"/>
      <c r="T1132" s="6" t="s">
        <v>131</v>
      </c>
      <c r="U1132" s="3" t="str">
        <f t="shared" si="244"/>
        <v>Contractuel</v>
      </c>
      <c r="V1132" s="5">
        <v>45444</v>
      </c>
      <c r="W1132" s="5">
        <v>45535</v>
      </c>
      <c r="X1132" s="5"/>
      <c r="Y1132" s="5"/>
      <c r="Z1132" s="5">
        <v>44830</v>
      </c>
      <c r="AA1132" s="3">
        <f t="shared" si="245"/>
        <v>9</v>
      </c>
      <c r="AB1132" s="3">
        <f t="shared" si="246"/>
        <v>2022</v>
      </c>
      <c r="AC1132" s="3">
        <f t="shared" si="247"/>
        <v>2026</v>
      </c>
      <c r="AD1132" s="7">
        <f t="shared" ca="1" si="248"/>
        <v>2.0583333333333331</v>
      </c>
      <c r="AE1132" s="7" t="str">
        <f t="shared" ca="1" si="254"/>
        <v>&lt; 3</v>
      </c>
      <c r="AF1132" s="5">
        <v>35978</v>
      </c>
      <c r="AG1132" s="8">
        <f t="shared" ca="1" si="249"/>
        <v>26.312328767123287</v>
      </c>
      <c r="AH1132" s="7" t="str">
        <f t="shared" ca="1" si="250"/>
        <v>&gt;25&lt; 35</v>
      </c>
      <c r="AI1132" s="9">
        <v>17216751</v>
      </c>
      <c r="AJ1132" s="10" t="s">
        <v>79</v>
      </c>
      <c r="AK1132" s="9">
        <v>14261213</v>
      </c>
      <c r="AL1132" s="5">
        <v>44426</v>
      </c>
      <c r="AM1132" s="3" t="s">
        <v>93</v>
      </c>
      <c r="AN1132" s="3" t="s">
        <v>94</v>
      </c>
      <c r="AQ1132">
        <v>3</v>
      </c>
      <c r="AR1132" s="11">
        <v>2</v>
      </c>
      <c r="AS1132" s="12">
        <f t="shared" si="251"/>
        <v>45560.5</v>
      </c>
      <c r="AT1132" s="11" t="s">
        <v>135</v>
      </c>
      <c r="AU1132" s="9">
        <v>3.3069999999999999</v>
      </c>
      <c r="AV1132" s="14" t="s">
        <v>195</v>
      </c>
      <c r="AW1132" s="15" t="s">
        <v>1253</v>
      </c>
      <c r="AX1132" s="16" t="s">
        <v>3464</v>
      </c>
      <c r="AY1132" s="14">
        <v>44</v>
      </c>
      <c r="AZ1132" s="11" t="s">
        <v>171</v>
      </c>
      <c r="BA1132" s="17" t="str">
        <f t="shared" si="252"/>
        <v>17535940172089902644</v>
      </c>
      <c r="BB1132" s="26">
        <f t="shared" si="255"/>
        <v>20</v>
      </c>
      <c r="BC1132" s="19" t="s">
        <v>2612</v>
      </c>
      <c r="BD1132" s="20" t="s">
        <v>277</v>
      </c>
      <c r="BF1132" s="5"/>
      <c r="BG1132" s="27">
        <v>22735015</v>
      </c>
      <c r="BH1132" s="27">
        <v>22797693</v>
      </c>
      <c r="BI1132" s="27"/>
      <c r="BJ1132" t="s">
        <v>2409</v>
      </c>
      <c r="BK1132" s="11" t="str">
        <f t="shared" si="256"/>
        <v>B-</v>
      </c>
      <c r="BL1132" s="11" t="s">
        <v>235</v>
      </c>
    </row>
    <row r="1133" spans="1:64" x14ac:dyDescent="0.25">
      <c r="A1133" s="3" t="s">
        <v>74</v>
      </c>
      <c r="B1133" s="4">
        <v>1134</v>
      </c>
      <c r="C1133" s="3" t="s">
        <v>87</v>
      </c>
      <c r="D1133" s="3" t="s">
        <v>8054</v>
      </c>
      <c r="E1133" s="3" t="s">
        <v>7248</v>
      </c>
      <c r="F1133" s="3"/>
      <c r="G1133" s="3"/>
      <c r="H1133" s="74"/>
      <c r="I1133" s="3" t="s">
        <v>515</v>
      </c>
      <c r="J1133" s="3" t="s">
        <v>228</v>
      </c>
      <c r="K1133" s="3" t="s">
        <v>123</v>
      </c>
      <c r="L1133" s="3" t="s">
        <v>77</v>
      </c>
      <c r="M1133" s="3" t="s">
        <v>158</v>
      </c>
      <c r="N1133" s="5">
        <v>44830</v>
      </c>
      <c r="O1133" s="5"/>
      <c r="P1133" s="3">
        <f t="shared" ca="1" si="253"/>
        <v>-352</v>
      </c>
      <c r="Q1133" s="5">
        <v>45232</v>
      </c>
      <c r="R1133" s="3" t="s">
        <v>1817</v>
      </c>
      <c r="S1133" s="3"/>
      <c r="T1133" s="6" t="s">
        <v>131</v>
      </c>
      <c r="U1133" s="3" t="str">
        <f t="shared" si="244"/>
        <v>Contractuel</v>
      </c>
      <c r="V1133" s="5">
        <v>45200</v>
      </c>
      <c r="W1133" s="5">
        <v>45230</v>
      </c>
      <c r="X1133" s="5"/>
      <c r="Y1133" s="5"/>
      <c r="Z1133" s="5">
        <v>44830</v>
      </c>
      <c r="AA1133" s="3">
        <f t="shared" si="245"/>
        <v>9</v>
      </c>
      <c r="AB1133" s="3">
        <f t="shared" si="246"/>
        <v>2022</v>
      </c>
      <c r="AC1133" s="3">
        <f t="shared" si="247"/>
        <v>2026</v>
      </c>
      <c r="AD1133" s="7">
        <f t="shared" ca="1" si="248"/>
        <v>2.0583333333333331</v>
      </c>
      <c r="AE1133" s="7" t="str">
        <f t="shared" ca="1" si="254"/>
        <v>&lt; 3</v>
      </c>
      <c r="AF1133" s="5">
        <v>36854</v>
      </c>
      <c r="AG1133" s="8">
        <f t="shared" ca="1" si="249"/>
        <v>23.912328767123288</v>
      </c>
      <c r="AH1133" s="7" t="str">
        <f t="shared" ca="1" si="250"/>
        <v>&lt; 25</v>
      </c>
      <c r="AI1133" s="9">
        <v>17581172</v>
      </c>
      <c r="AJ1133" s="10" t="s">
        <v>159</v>
      </c>
      <c r="AK1133" s="9">
        <v>14362045</v>
      </c>
      <c r="AL1133" s="5">
        <v>43360</v>
      </c>
      <c r="AM1133" s="3" t="s">
        <v>93</v>
      </c>
      <c r="AN1133" s="3" t="s">
        <v>94</v>
      </c>
      <c r="AQ1133" s="11">
        <v>3</v>
      </c>
      <c r="AR1133" s="11">
        <v>2</v>
      </c>
      <c r="AS1133" s="12">
        <f t="shared" si="251"/>
        <v>45560.5</v>
      </c>
      <c r="AT1133" s="11" t="s">
        <v>135</v>
      </c>
      <c r="AU1133" s="9">
        <v>3.3069999999999999</v>
      </c>
      <c r="AV1133" s="14" t="s">
        <v>195</v>
      </c>
      <c r="AW1133" s="15" t="s">
        <v>169</v>
      </c>
      <c r="AX1133" s="16" t="s">
        <v>3465</v>
      </c>
      <c r="AY1133" s="14" t="s">
        <v>141</v>
      </c>
      <c r="AZ1133" s="11" t="s">
        <v>171</v>
      </c>
      <c r="BA1133" s="17" t="str">
        <f t="shared" si="252"/>
        <v>17001000000318421409</v>
      </c>
      <c r="BB1133" s="26">
        <f t="shared" si="255"/>
        <v>20</v>
      </c>
      <c r="BC1133" s="19" t="s">
        <v>3466</v>
      </c>
      <c r="BD1133" s="20" t="s">
        <v>2110</v>
      </c>
      <c r="BF1133" s="5">
        <v>44927</v>
      </c>
      <c r="BG1133" s="27">
        <v>52291955</v>
      </c>
      <c r="BH1133" s="27">
        <v>98322963</v>
      </c>
      <c r="BI1133" s="27"/>
      <c r="BJ1133" t="s">
        <v>2343</v>
      </c>
      <c r="BK1133" s="11" t="str">
        <f t="shared" si="256"/>
        <v>B-</v>
      </c>
      <c r="BL1133" s="11" t="s">
        <v>473</v>
      </c>
    </row>
    <row r="1134" spans="1:64" x14ac:dyDescent="0.25">
      <c r="A1134" s="3" t="s">
        <v>56</v>
      </c>
      <c r="B1134" s="4">
        <v>1135</v>
      </c>
      <c r="C1134" s="3" t="s">
        <v>140</v>
      </c>
      <c r="D1134" s="3" t="s">
        <v>8055</v>
      </c>
      <c r="E1134" s="3" t="s">
        <v>8056</v>
      </c>
      <c r="F1134" s="3"/>
      <c r="G1134" s="3"/>
      <c r="H1134" s="74"/>
      <c r="I1134" s="3" t="s">
        <v>561</v>
      </c>
      <c r="J1134" s="3" t="s">
        <v>157</v>
      </c>
      <c r="K1134" s="3" t="s">
        <v>76</v>
      </c>
      <c r="L1134" s="3" t="s">
        <v>77</v>
      </c>
      <c r="M1134" s="3" t="s">
        <v>158</v>
      </c>
      <c r="N1134" s="5">
        <v>44830</v>
      </c>
      <c r="O1134" s="5"/>
      <c r="P1134" s="3">
        <f t="shared" ca="1" si="253"/>
        <v>-17</v>
      </c>
      <c r="Q1134" s="5"/>
      <c r="R1134" s="3"/>
      <c r="S1134" s="3"/>
      <c r="T1134" s="6" t="s">
        <v>131</v>
      </c>
      <c r="U1134" s="3" t="str">
        <f t="shared" si="244"/>
        <v>Contractuel</v>
      </c>
      <c r="V1134" s="5">
        <v>45505</v>
      </c>
      <c r="W1134" s="5">
        <f>VLOOKUP(B1134,[1]base!$A:$V,22,0)</f>
        <v>45565</v>
      </c>
      <c r="X1134" s="5"/>
      <c r="Y1134" s="5"/>
      <c r="Z1134" s="5">
        <v>44830</v>
      </c>
      <c r="AA1134" s="3">
        <f t="shared" si="245"/>
        <v>9</v>
      </c>
      <c r="AB1134" s="3">
        <f t="shared" si="246"/>
        <v>2022</v>
      </c>
      <c r="AC1134" s="3">
        <f t="shared" si="247"/>
        <v>2026</v>
      </c>
      <c r="AD1134" s="7">
        <f t="shared" ca="1" si="248"/>
        <v>2.0583333333333331</v>
      </c>
      <c r="AE1134" s="7" t="str">
        <f t="shared" ca="1" si="254"/>
        <v>&lt; 3</v>
      </c>
      <c r="AF1134" s="5">
        <v>30701</v>
      </c>
      <c r="AG1134" s="8">
        <f t="shared" ca="1" si="249"/>
        <v>40.769863013698632</v>
      </c>
      <c r="AH1134" s="7" t="str">
        <f t="shared" ca="1" si="250"/>
        <v>&gt;35&lt; 45</v>
      </c>
      <c r="AI1134" s="9">
        <v>17039929</v>
      </c>
      <c r="AJ1134" s="10" t="s">
        <v>126</v>
      </c>
      <c r="AK1134" s="9" t="s">
        <v>3467</v>
      </c>
      <c r="AL1134" s="5">
        <v>42562</v>
      </c>
      <c r="AM1134" s="3" t="s">
        <v>93</v>
      </c>
      <c r="AN1134" s="3" t="s">
        <v>65</v>
      </c>
      <c r="AQ1134">
        <v>5</v>
      </c>
      <c r="AR1134" s="11">
        <v>2</v>
      </c>
      <c r="AS1134" s="12">
        <f t="shared" si="251"/>
        <v>45560.5</v>
      </c>
      <c r="AT1134" s="11" t="s">
        <v>135</v>
      </c>
      <c r="AU1134" s="9">
        <v>3.3069999999999999</v>
      </c>
      <c r="AV1134" s="14" t="s">
        <v>195</v>
      </c>
      <c r="AW1134" s="15" t="s">
        <v>169</v>
      </c>
      <c r="AX1134" s="16" t="s">
        <v>3468</v>
      </c>
      <c r="AY1134" s="14" t="s">
        <v>585</v>
      </c>
      <c r="AZ1134" s="11" t="s">
        <v>171</v>
      </c>
      <c r="BA1134" s="17" t="str">
        <f t="shared" si="252"/>
        <v>17001000000303523761</v>
      </c>
      <c r="BB1134" s="26">
        <f t="shared" si="255"/>
        <v>20</v>
      </c>
      <c r="BC1134" s="19" t="s">
        <v>1698</v>
      </c>
      <c r="BD1134" s="20" t="s">
        <v>277</v>
      </c>
      <c r="BF1134" s="5"/>
      <c r="BG1134" s="27">
        <v>54017456</v>
      </c>
      <c r="BH1134" s="27">
        <v>96249946</v>
      </c>
      <c r="BI1134" s="27"/>
      <c r="BJ1134" t="s">
        <v>533</v>
      </c>
      <c r="BK1134" s="11" t="str">
        <f t="shared" si="256"/>
        <v>A-</v>
      </c>
      <c r="BL1134" s="11" t="s">
        <v>167</v>
      </c>
    </row>
    <row r="1135" spans="1:64" x14ac:dyDescent="0.25">
      <c r="A1135" s="3" t="s">
        <v>74</v>
      </c>
      <c r="B1135" s="4">
        <v>1136</v>
      </c>
      <c r="C1135" s="3" t="s">
        <v>140</v>
      </c>
      <c r="D1135" s="3" t="s">
        <v>7542</v>
      </c>
      <c r="E1135" s="3" t="s">
        <v>7231</v>
      </c>
      <c r="F1135" s="3"/>
      <c r="G1135" s="3"/>
      <c r="H1135" s="74"/>
      <c r="I1135" s="3" t="s">
        <v>156</v>
      </c>
      <c r="J1135" s="3" t="s">
        <v>157</v>
      </c>
      <c r="K1135" s="3" t="s">
        <v>123</v>
      </c>
      <c r="L1135" s="3" t="s">
        <v>77</v>
      </c>
      <c r="M1135" s="3" t="s">
        <v>158</v>
      </c>
      <c r="N1135" s="5">
        <v>44830</v>
      </c>
      <c r="O1135" s="5"/>
      <c r="P1135" s="3">
        <f t="shared" ca="1" si="253"/>
        <v>-536</v>
      </c>
      <c r="Q1135" s="5">
        <v>45040</v>
      </c>
      <c r="R1135" s="3" t="s">
        <v>124</v>
      </c>
      <c r="S1135" s="3"/>
      <c r="T1135" s="6" t="s">
        <v>131</v>
      </c>
      <c r="U1135" s="3" t="str">
        <f t="shared" si="244"/>
        <v>Contractuel</v>
      </c>
      <c r="V1135" s="5">
        <v>44986</v>
      </c>
      <c r="W1135" s="5">
        <v>45046</v>
      </c>
      <c r="X1135" s="5"/>
      <c r="Y1135" s="5"/>
      <c r="Z1135" s="5">
        <v>44830</v>
      </c>
      <c r="AA1135" s="3">
        <f t="shared" si="245"/>
        <v>9</v>
      </c>
      <c r="AB1135" s="3">
        <f t="shared" si="246"/>
        <v>2022</v>
      </c>
      <c r="AC1135" s="3">
        <f t="shared" si="247"/>
        <v>2026</v>
      </c>
      <c r="AD1135" s="7">
        <f t="shared" ca="1" si="248"/>
        <v>2.0583333333333331</v>
      </c>
      <c r="AE1135" s="7" t="str">
        <f t="shared" ca="1" si="254"/>
        <v>&lt; 3</v>
      </c>
      <c r="AF1135" s="5">
        <v>29803</v>
      </c>
      <c r="AG1135" s="8">
        <f t="shared" ca="1" si="249"/>
        <v>43.230136986301368</v>
      </c>
      <c r="AH1135" s="7" t="str">
        <f t="shared" ca="1" si="250"/>
        <v>&gt;35&lt; 45</v>
      </c>
      <c r="AI1135" s="9">
        <v>12353745</v>
      </c>
      <c r="AJ1135" s="10" t="s">
        <v>141</v>
      </c>
      <c r="AK1135" s="9" t="s">
        <v>3469</v>
      </c>
      <c r="AL1135" s="5">
        <v>36439</v>
      </c>
      <c r="AM1135" s="3" t="s">
        <v>93</v>
      </c>
      <c r="AN1135" s="3" t="s">
        <v>65</v>
      </c>
      <c r="AO1135">
        <v>2</v>
      </c>
      <c r="AQ1135" s="11">
        <v>3</v>
      </c>
      <c r="AR1135" s="11">
        <v>1</v>
      </c>
      <c r="AS1135" s="12">
        <f t="shared" si="251"/>
        <v>45195.25</v>
      </c>
      <c r="AT1135" s="11" t="s">
        <v>135</v>
      </c>
      <c r="AU1135" s="9">
        <v>3.3069999999999999</v>
      </c>
      <c r="AV1135" s="14" t="s">
        <v>195</v>
      </c>
      <c r="AW1135" s="15" t="s">
        <v>169</v>
      </c>
      <c r="AX1135" s="16" t="s">
        <v>3470</v>
      </c>
      <c r="AY1135" s="14" t="s">
        <v>1723</v>
      </c>
      <c r="AZ1135" s="11" t="s">
        <v>171</v>
      </c>
      <c r="BA1135" s="17" t="str">
        <f t="shared" si="252"/>
        <v>17001000000312230772</v>
      </c>
      <c r="BB1135" s="26">
        <f t="shared" si="255"/>
        <v>20</v>
      </c>
      <c r="BC1135" s="19" t="s">
        <v>3471</v>
      </c>
      <c r="BD1135" s="20" t="s">
        <v>388</v>
      </c>
      <c r="BF1135" s="5"/>
      <c r="BG1135" s="27">
        <v>93280578</v>
      </c>
      <c r="BH1135" s="27">
        <v>26170381</v>
      </c>
      <c r="BI1135" s="27"/>
      <c r="BJ1135" t="s">
        <v>244</v>
      </c>
      <c r="BK1135" s="11" t="str">
        <f t="shared" si="256"/>
        <v>A-</v>
      </c>
      <c r="BL1135" s="11"/>
    </row>
    <row r="1136" spans="1:64" x14ac:dyDescent="0.25">
      <c r="A1136" s="3" t="s">
        <v>74</v>
      </c>
      <c r="B1136" s="4">
        <v>1137</v>
      </c>
      <c r="C1136" s="3" t="s">
        <v>140</v>
      </c>
      <c r="D1136" s="3" t="s">
        <v>7469</v>
      </c>
      <c r="E1136" s="3" t="s">
        <v>7689</v>
      </c>
      <c r="F1136" s="3"/>
      <c r="G1136" s="3"/>
      <c r="H1136" s="74"/>
      <c r="I1136" s="3" t="s">
        <v>156</v>
      </c>
      <c r="J1136" s="3" t="s">
        <v>157</v>
      </c>
      <c r="K1136" s="3" t="s">
        <v>123</v>
      </c>
      <c r="L1136" s="3" t="s">
        <v>77</v>
      </c>
      <c r="M1136" s="3" t="s">
        <v>158</v>
      </c>
      <c r="N1136" s="5">
        <v>44830</v>
      </c>
      <c r="O1136" s="5"/>
      <c r="P1136" s="3">
        <f t="shared" ca="1" si="253"/>
        <v>-139</v>
      </c>
      <c r="Q1136" s="5">
        <v>45413</v>
      </c>
      <c r="R1136" s="3" t="s">
        <v>1328</v>
      </c>
      <c r="S1136" s="3"/>
      <c r="T1136" s="6" t="s">
        <v>131</v>
      </c>
      <c r="U1136" s="3" t="str">
        <f t="shared" si="244"/>
        <v>Contractuel</v>
      </c>
      <c r="V1136" s="5">
        <v>45352</v>
      </c>
      <c r="W1136" s="5">
        <v>45443</v>
      </c>
      <c r="X1136" s="5"/>
      <c r="Y1136" s="5"/>
      <c r="Z1136" s="5">
        <v>44830</v>
      </c>
      <c r="AA1136" s="3">
        <f t="shared" si="245"/>
        <v>9</v>
      </c>
      <c r="AB1136" s="3">
        <f t="shared" si="246"/>
        <v>2022</v>
      </c>
      <c r="AC1136" s="3">
        <f t="shared" si="247"/>
        <v>2026</v>
      </c>
      <c r="AD1136" s="7">
        <f t="shared" ca="1" si="248"/>
        <v>2.0583333333333331</v>
      </c>
      <c r="AE1136" s="7" t="str">
        <f t="shared" ca="1" si="254"/>
        <v>&lt; 3</v>
      </c>
      <c r="AF1136" s="5">
        <v>29241</v>
      </c>
      <c r="AG1136" s="8">
        <f t="shared" ca="1" si="249"/>
        <v>44.769863013698632</v>
      </c>
      <c r="AH1136" s="7" t="str">
        <f t="shared" ca="1" si="250"/>
        <v>&gt;35&lt; 45</v>
      </c>
      <c r="AI1136" s="9">
        <v>12691901</v>
      </c>
      <c r="AJ1136" s="10" t="s">
        <v>159</v>
      </c>
      <c r="AK1136" s="9" t="s">
        <v>897</v>
      </c>
      <c r="AL1136" s="5">
        <v>36935</v>
      </c>
      <c r="AM1136" s="3" t="s">
        <v>93</v>
      </c>
      <c r="AN1136" s="3" t="s">
        <v>65</v>
      </c>
      <c r="AO1136">
        <v>4</v>
      </c>
      <c r="AQ1136" s="11">
        <v>3</v>
      </c>
      <c r="AR1136" s="11">
        <v>2</v>
      </c>
      <c r="AS1136" s="12">
        <f t="shared" si="251"/>
        <v>45560.5</v>
      </c>
      <c r="AT1136" s="11" t="s">
        <v>135</v>
      </c>
      <c r="AU1136" s="9">
        <v>3.3069999999999999</v>
      </c>
      <c r="AV1136" s="14">
        <v>25</v>
      </c>
      <c r="AW1136" s="15" t="s">
        <v>1474</v>
      </c>
      <c r="AX1136" s="16" t="s">
        <v>3472</v>
      </c>
      <c r="AY1136" s="14">
        <v>96</v>
      </c>
      <c r="AZ1136" s="11" t="s">
        <v>164</v>
      </c>
      <c r="BA1136" s="17" t="str">
        <f t="shared" si="252"/>
        <v>25019000000121878196</v>
      </c>
      <c r="BB1136" s="26">
        <f t="shared" si="255"/>
        <v>20</v>
      </c>
      <c r="BC1136" s="19" t="s">
        <v>898</v>
      </c>
      <c r="BD1136" s="20" t="s">
        <v>277</v>
      </c>
      <c r="BF1136" s="5"/>
      <c r="BG1136" s="27">
        <v>92842997</v>
      </c>
      <c r="BH1136" s="27"/>
      <c r="BI1136" s="27"/>
      <c r="BJ1136" t="s">
        <v>755</v>
      </c>
      <c r="BK1136" s="11" t="str">
        <f t="shared" si="256"/>
        <v>A-</v>
      </c>
      <c r="BL1136" s="11" t="s">
        <v>245</v>
      </c>
    </row>
    <row r="1137" spans="1:64" x14ac:dyDescent="0.25">
      <c r="A1137" s="3" t="s">
        <v>74</v>
      </c>
      <c r="B1137" s="4">
        <v>1138</v>
      </c>
      <c r="C1137" s="3" t="s">
        <v>140</v>
      </c>
      <c r="D1137" s="3" t="s">
        <v>7469</v>
      </c>
      <c r="E1137" s="3" t="s">
        <v>7348</v>
      </c>
      <c r="F1137" s="3"/>
      <c r="G1137" s="3"/>
      <c r="H1137" s="74"/>
      <c r="I1137" s="3" t="s">
        <v>561</v>
      </c>
      <c r="J1137" s="3" t="s">
        <v>157</v>
      </c>
      <c r="K1137" s="3" t="s">
        <v>123</v>
      </c>
      <c r="L1137" s="3" t="s">
        <v>77</v>
      </c>
      <c r="M1137" s="3" t="s">
        <v>158</v>
      </c>
      <c r="N1137" s="5">
        <v>44830</v>
      </c>
      <c r="O1137" s="5"/>
      <c r="P1137" s="3">
        <f t="shared" ca="1" si="253"/>
        <v>-139</v>
      </c>
      <c r="Q1137" s="5">
        <v>45383</v>
      </c>
      <c r="R1137" s="3" t="s">
        <v>1328</v>
      </c>
      <c r="S1137" s="3"/>
      <c r="T1137" s="6" t="s">
        <v>131</v>
      </c>
      <c r="U1137" s="3" t="str">
        <f t="shared" si="244"/>
        <v>Contractuel</v>
      </c>
      <c r="V1137" s="5">
        <v>45352</v>
      </c>
      <c r="W1137" s="5">
        <v>45443</v>
      </c>
      <c r="X1137" s="5"/>
      <c r="Y1137" s="5"/>
      <c r="Z1137" s="5">
        <v>44830</v>
      </c>
      <c r="AA1137" s="3">
        <f t="shared" si="245"/>
        <v>9</v>
      </c>
      <c r="AB1137" s="3">
        <f t="shared" si="246"/>
        <v>2022</v>
      </c>
      <c r="AC1137" s="3">
        <f t="shared" si="247"/>
        <v>2026</v>
      </c>
      <c r="AD1137" s="7">
        <f t="shared" ca="1" si="248"/>
        <v>2.0583333333333331</v>
      </c>
      <c r="AE1137" s="7" t="str">
        <f t="shared" ca="1" si="254"/>
        <v>&lt; 3</v>
      </c>
      <c r="AF1137" s="5">
        <v>32349</v>
      </c>
      <c r="AG1137" s="8">
        <f t="shared" ca="1" si="249"/>
        <v>36.254794520547946</v>
      </c>
      <c r="AH1137" s="7" t="str">
        <f t="shared" ca="1" si="250"/>
        <v>&gt;35&lt; 45</v>
      </c>
      <c r="AI1137" s="9">
        <v>16280388</v>
      </c>
      <c r="AJ1137" s="10" t="s">
        <v>159</v>
      </c>
      <c r="AK1137" s="9" t="s">
        <v>3473</v>
      </c>
      <c r="AL1137" s="5">
        <v>39588</v>
      </c>
      <c r="AM1137" s="3" t="s">
        <v>93</v>
      </c>
      <c r="AN1137" s="3" t="s">
        <v>65</v>
      </c>
      <c r="AO1137">
        <v>2</v>
      </c>
      <c r="AQ1137" s="11">
        <v>3</v>
      </c>
      <c r="AR1137" s="11">
        <v>2</v>
      </c>
      <c r="AS1137" s="12">
        <f t="shared" si="251"/>
        <v>45560.5</v>
      </c>
      <c r="AT1137" s="11" t="s">
        <v>135</v>
      </c>
      <c r="AU1137" s="9">
        <v>3.3069999999999999</v>
      </c>
      <c r="AV1137" s="14" t="s">
        <v>195</v>
      </c>
      <c r="AW1137" s="15" t="s">
        <v>169</v>
      </c>
      <c r="AX1137" s="16" t="s">
        <v>3474</v>
      </c>
      <c r="AY1137" s="14" t="s">
        <v>1198</v>
      </c>
      <c r="AZ1137" s="11" t="s">
        <v>171</v>
      </c>
      <c r="BA1137" s="17" t="str">
        <f t="shared" si="252"/>
        <v>17001000000215907347</v>
      </c>
      <c r="BB1137" s="26">
        <f t="shared" si="255"/>
        <v>20</v>
      </c>
      <c r="BC1137" s="19" t="s">
        <v>3475</v>
      </c>
      <c r="BD1137" s="20" t="s">
        <v>452</v>
      </c>
      <c r="BF1137" s="5"/>
      <c r="BG1137" s="27">
        <v>24623678</v>
      </c>
      <c r="BH1137" s="27">
        <v>26527492</v>
      </c>
      <c r="BI1137" s="27"/>
      <c r="BJ1137" t="s">
        <v>300</v>
      </c>
      <c r="BK1137" s="11" t="str">
        <f t="shared" si="256"/>
        <v>A-</v>
      </c>
      <c r="BL1137" s="11" t="s">
        <v>235</v>
      </c>
    </row>
    <row r="1138" spans="1:64" x14ac:dyDescent="0.25">
      <c r="A1138" s="3" t="s">
        <v>56</v>
      </c>
      <c r="B1138" s="4">
        <v>1139</v>
      </c>
      <c r="C1138" s="3" t="s">
        <v>140</v>
      </c>
      <c r="D1138" s="3" t="s">
        <v>7860</v>
      </c>
      <c r="E1138" s="3" t="s">
        <v>7233</v>
      </c>
      <c r="F1138" s="3"/>
      <c r="G1138" s="3"/>
      <c r="H1138" s="74"/>
      <c r="I1138" s="3" t="s">
        <v>431</v>
      </c>
      <c r="J1138" s="3"/>
      <c r="K1138" s="3" t="s">
        <v>123</v>
      </c>
      <c r="L1138" s="3" t="s">
        <v>77</v>
      </c>
      <c r="M1138" s="3" t="s">
        <v>3476</v>
      </c>
      <c r="N1138" s="5">
        <v>44833</v>
      </c>
      <c r="O1138" s="5"/>
      <c r="P1138" s="3">
        <f t="shared" ca="1" si="253"/>
        <v>-47</v>
      </c>
      <c r="Q1138" s="5"/>
      <c r="R1138" s="3"/>
      <c r="S1138" s="3"/>
      <c r="T1138" s="6" t="s">
        <v>131</v>
      </c>
      <c r="U1138" s="3" t="str">
        <f t="shared" si="244"/>
        <v>Contractuel</v>
      </c>
      <c r="V1138" s="5">
        <v>45505</v>
      </c>
      <c r="W1138" s="5">
        <f>VLOOKUP(B1138,[1]base!$A:$V,22,0)</f>
        <v>45535</v>
      </c>
      <c r="X1138" s="5"/>
      <c r="Y1138" s="5"/>
      <c r="Z1138" s="5">
        <v>44833</v>
      </c>
      <c r="AA1138" s="3">
        <f t="shared" si="245"/>
        <v>9</v>
      </c>
      <c r="AB1138" s="3">
        <f t="shared" si="246"/>
        <v>2022</v>
      </c>
      <c r="AC1138" s="3">
        <f t="shared" si="247"/>
        <v>2026</v>
      </c>
      <c r="AD1138" s="7">
        <f t="shared" ca="1" si="248"/>
        <v>2.0499999999999998</v>
      </c>
      <c r="AE1138" s="7" t="str">
        <f t="shared" ca="1" si="254"/>
        <v>&lt; 3</v>
      </c>
      <c r="AF1138" s="5">
        <v>32776</v>
      </c>
      <c r="AG1138" s="8">
        <f t="shared" ca="1" si="249"/>
        <v>35.084931506849315</v>
      </c>
      <c r="AH1138" s="7" t="str">
        <f t="shared" ca="1" si="250"/>
        <v>&gt;35&lt; 45</v>
      </c>
      <c r="AI1138" s="9">
        <v>17125726</v>
      </c>
      <c r="AJ1138" s="10" t="s">
        <v>141</v>
      </c>
      <c r="AK1138" s="9" t="s">
        <v>3477</v>
      </c>
      <c r="AL1138" s="5">
        <v>40424</v>
      </c>
      <c r="AM1138" s="3" t="s">
        <v>93</v>
      </c>
      <c r="AN1138" s="3" t="s">
        <v>65</v>
      </c>
      <c r="AO1138">
        <v>1</v>
      </c>
      <c r="AQ1138">
        <v>3</v>
      </c>
      <c r="AR1138" s="11">
        <v>2</v>
      </c>
      <c r="AS1138" s="12">
        <f t="shared" si="251"/>
        <v>45563.5</v>
      </c>
      <c r="AT1138" s="11" t="s">
        <v>135</v>
      </c>
      <c r="AU1138" s="9">
        <v>3.3069999999999999</v>
      </c>
      <c r="AV1138" s="14" t="s">
        <v>195</v>
      </c>
      <c r="AW1138" s="15" t="s">
        <v>169</v>
      </c>
      <c r="AX1138" s="16" t="s">
        <v>3478</v>
      </c>
      <c r="AY1138" s="14" t="s">
        <v>675</v>
      </c>
      <c r="AZ1138" s="11" t="s">
        <v>171</v>
      </c>
      <c r="BA1138" s="17" t="str">
        <f t="shared" si="252"/>
        <v>17001000000257879829</v>
      </c>
      <c r="BB1138" s="26">
        <f t="shared" si="255"/>
        <v>20</v>
      </c>
      <c r="BC1138" s="19" t="s">
        <v>2097</v>
      </c>
      <c r="BD1138" s="20" t="s">
        <v>277</v>
      </c>
      <c r="BF1138" s="5">
        <v>44985</v>
      </c>
      <c r="BG1138" s="27">
        <v>29191464</v>
      </c>
      <c r="BH1138" s="27"/>
      <c r="BI1138" s="27"/>
      <c r="BJ1138" t="s">
        <v>2045</v>
      </c>
      <c r="BK1138" s="11" t="str">
        <f t="shared" si="256"/>
        <v>-</v>
      </c>
      <c r="BL1138" s="11" t="s">
        <v>473</v>
      </c>
    </row>
    <row r="1139" spans="1:64" x14ac:dyDescent="0.25">
      <c r="A1139" s="3" t="s">
        <v>74</v>
      </c>
      <c r="B1139" s="4">
        <v>1140</v>
      </c>
      <c r="C1139" s="3" t="s">
        <v>87</v>
      </c>
      <c r="D1139" s="3" t="s">
        <v>8057</v>
      </c>
      <c r="E1139" s="3" t="s">
        <v>7283</v>
      </c>
      <c r="F1139" s="3"/>
      <c r="G1139" s="3"/>
      <c r="H1139" s="74"/>
      <c r="I1139" s="3"/>
      <c r="J1139" s="3" t="s">
        <v>157</v>
      </c>
      <c r="K1139" s="3" t="s">
        <v>123</v>
      </c>
      <c r="L1139" s="3" t="s">
        <v>77</v>
      </c>
      <c r="M1139" s="3" t="s">
        <v>158</v>
      </c>
      <c r="N1139" s="5">
        <v>44831</v>
      </c>
      <c r="O1139" s="5"/>
      <c r="P1139" s="3">
        <f t="shared" ca="1" si="253"/>
        <v>-656</v>
      </c>
      <c r="Q1139" s="5">
        <v>44875</v>
      </c>
      <c r="R1139" s="3" t="s">
        <v>78</v>
      </c>
      <c r="S1139" s="3"/>
      <c r="T1139" s="6" t="s">
        <v>131</v>
      </c>
      <c r="U1139" s="3" t="str">
        <f t="shared" si="244"/>
        <v>Contractuel</v>
      </c>
      <c r="V1139" s="5">
        <v>44831</v>
      </c>
      <c r="W1139" s="5">
        <v>44926</v>
      </c>
      <c r="X1139" s="5"/>
      <c r="Y1139" s="5"/>
      <c r="Z1139" s="5">
        <v>44831</v>
      </c>
      <c r="AA1139" s="3">
        <f t="shared" si="245"/>
        <v>9</v>
      </c>
      <c r="AB1139" s="3">
        <f t="shared" si="246"/>
        <v>2022</v>
      </c>
      <c r="AC1139" s="3">
        <f t="shared" si="247"/>
        <v>2026</v>
      </c>
      <c r="AD1139" s="7">
        <f t="shared" ca="1" si="248"/>
        <v>2.0555555555555554</v>
      </c>
      <c r="AE1139" s="7" t="str">
        <f t="shared" ca="1" si="254"/>
        <v>&lt; 3</v>
      </c>
      <c r="AF1139" s="5">
        <v>34419</v>
      </c>
      <c r="AG1139" s="8">
        <f t="shared" ca="1" si="249"/>
        <v>30.583561643835615</v>
      </c>
      <c r="AH1139" s="7" t="str">
        <f t="shared" ca="1" si="250"/>
        <v>&gt;25&lt; 35</v>
      </c>
      <c r="AI1139" s="9">
        <v>17581322</v>
      </c>
      <c r="AJ1139" s="10" t="s">
        <v>62</v>
      </c>
      <c r="AK1139" s="9">
        <v>13240268</v>
      </c>
      <c r="AL1139" s="5">
        <v>42438</v>
      </c>
      <c r="AM1139" s="3" t="s">
        <v>93</v>
      </c>
      <c r="AN1139" s="3" t="s">
        <v>94</v>
      </c>
      <c r="AQ1139" s="11">
        <v>3</v>
      </c>
      <c r="AR1139" s="11">
        <v>1</v>
      </c>
      <c r="AS1139" s="12">
        <f t="shared" si="251"/>
        <v>45196.25</v>
      </c>
      <c r="AT1139" s="11" t="s">
        <v>135</v>
      </c>
      <c r="AU1139" s="9">
        <v>3.3069999999999999</v>
      </c>
      <c r="AV1139" s="14" t="s">
        <v>62</v>
      </c>
      <c r="AW1139" s="15" t="s">
        <v>259</v>
      </c>
      <c r="AX1139" s="16" t="s">
        <v>3479</v>
      </c>
      <c r="AY1139" s="14" t="s">
        <v>326</v>
      </c>
      <c r="AZ1139" s="11" t="s">
        <v>145</v>
      </c>
      <c r="BA1139" s="17" t="str">
        <f t="shared" si="252"/>
        <v>01036081111023144755</v>
      </c>
      <c r="BB1139" s="26">
        <f t="shared" si="255"/>
        <v>20</v>
      </c>
      <c r="BC1139" s="19" t="s">
        <v>828</v>
      </c>
      <c r="BD1139" s="20" t="s">
        <v>100</v>
      </c>
      <c r="BF1139" s="5"/>
      <c r="BG1139" s="27">
        <v>54928653</v>
      </c>
      <c r="BH1139" s="27">
        <v>53512786</v>
      </c>
      <c r="BI1139" s="27"/>
      <c r="BJ1139" t="s">
        <v>828</v>
      </c>
      <c r="BK1139" s="11" t="str">
        <f t="shared" si="256"/>
        <v>A-</v>
      </c>
      <c r="BL1139" s="11"/>
    </row>
    <row r="1140" spans="1:64" x14ac:dyDescent="0.25">
      <c r="A1140" s="3" t="s">
        <v>74</v>
      </c>
      <c r="B1140" s="4">
        <v>1141</v>
      </c>
      <c r="C1140" s="3" t="s">
        <v>87</v>
      </c>
      <c r="D1140" s="3" t="s">
        <v>8058</v>
      </c>
      <c r="E1140" s="3" t="s">
        <v>7395</v>
      </c>
      <c r="F1140" s="3"/>
      <c r="G1140" s="3"/>
      <c r="H1140" s="74"/>
      <c r="I1140" s="3"/>
      <c r="J1140" s="3" t="s">
        <v>157</v>
      </c>
      <c r="K1140" s="3" t="s">
        <v>123</v>
      </c>
      <c r="L1140" s="3" t="s">
        <v>77</v>
      </c>
      <c r="M1140" s="3" t="s">
        <v>158</v>
      </c>
      <c r="N1140" s="5">
        <v>44831</v>
      </c>
      <c r="O1140" s="5"/>
      <c r="P1140" s="3">
        <f t="shared" ca="1" si="253"/>
        <v>-656</v>
      </c>
      <c r="Q1140" s="5">
        <v>44868</v>
      </c>
      <c r="R1140" s="3" t="s">
        <v>78</v>
      </c>
      <c r="S1140" s="3"/>
      <c r="T1140" s="6" t="s">
        <v>131</v>
      </c>
      <c r="U1140" s="3" t="str">
        <f t="shared" si="244"/>
        <v>Contractuel</v>
      </c>
      <c r="V1140" s="5">
        <v>44831</v>
      </c>
      <c r="W1140" s="5">
        <v>44926</v>
      </c>
      <c r="X1140" s="5"/>
      <c r="Y1140" s="5"/>
      <c r="Z1140" s="5">
        <v>44831</v>
      </c>
      <c r="AA1140" s="3">
        <f t="shared" si="245"/>
        <v>9</v>
      </c>
      <c r="AB1140" s="3">
        <f t="shared" si="246"/>
        <v>2022</v>
      </c>
      <c r="AC1140" s="3">
        <f t="shared" si="247"/>
        <v>2026</v>
      </c>
      <c r="AD1140" s="7">
        <f t="shared" ca="1" si="248"/>
        <v>2.0555555555555554</v>
      </c>
      <c r="AE1140" s="7" t="str">
        <f t="shared" ca="1" si="254"/>
        <v>&lt; 3</v>
      </c>
      <c r="AF1140" s="5">
        <v>34400</v>
      </c>
      <c r="AG1140" s="8">
        <f t="shared" ca="1" si="249"/>
        <v>30.635616438356163</v>
      </c>
      <c r="AH1140" s="7" t="str">
        <f t="shared" ca="1" si="250"/>
        <v>&gt;25&lt; 35</v>
      </c>
      <c r="AI1140" s="9">
        <v>17581323</v>
      </c>
      <c r="AJ1140" s="37" t="s">
        <v>179</v>
      </c>
      <c r="AK1140" s="9">
        <v>13236731</v>
      </c>
      <c r="AL1140" s="5">
        <v>44200</v>
      </c>
      <c r="AM1140" s="3" t="s">
        <v>93</v>
      </c>
      <c r="AN1140" s="3" t="s">
        <v>94</v>
      </c>
      <c r="AQ1140" s="11">
        <v>3</v>
      </c>
      <c r="AR1140" s="11">
        <v>1</v>
      </c>
      <c r="AS1140" s="12">
        <f t="shared" si="251"/>
        <v>45196.25</v>
      </c>
      <c r="AT1140" s="11" t="s">
        <v>135</v>
      </c>
      <c r="AU1140" s="9">
        <v>3.3069999999999999</v>
      </c>
      <c r="AV1140" s="14" t="s">
        <v>62</v>
      </c>
      <c r="AW1140" s="15" t="s">
        <v>259</v>
      </c>
      <c r="AX1140" s="16" t="s">
        <v>3480</v>
      </c>
      <c r="AY1140" s="14" t="s">
        <v>436</v>
      </c>
      <c r="AZ1140" s="11" t="s">
        <v>145</v>
      </c>
      <c r="BA1140" s="17" t="str">
        <f t="shared" si="252"/>
        <v>01036081111023134667</v>
      </c>
      <c r="BB1140" s="26">
        <f t="shared" si="255"/>
        <v>20</v>
      </c>
      <c r="BC1140" s="19" t="s">
        <v>828</v>
      </c>
      <c r="BD1140" s="20" t="s">
        <v>100</v>
      </c>
      <c r="BF1140" s="5"/>
      <c r="BG1140" s="27">
        <v>56840284</v>
      </c>
      <c r="BH1140" s="27">
        <v>96859802</v>
      </c>
      <c r="BI1140" s="27"/>
      <c r="BJ1140" t="s">
        <v>828</v>
      </c>
      <c r="BK1140" s="11" t="str">
        <f t="shared" si="256"/>
        <v>A-</v>
      </c>
      <c r="BL1140" s="11"/>
    </row>
    <row r="1141" spans="1:64" x14ac:dyDescent="0.25">
      <c r="A1141" s="3" t="s">
        <v>74</v>
      </c>
      <c r="B1141" s="4">
        <v>1142</v>
      </c>
      <c r="C1141" s="3" t="s">
        <v>140</v>
      </c>
      <c r="D1141" s="3" t="s">
        <v>7325</v>
      </c>
      <c r="E1141" s="3" t="s">
        <v>7248</v>
      </c>
      <c r="F1141" s="3"/>
      <c r="G1141" s="3"/>
      <c r="H1141" s="74"/>
      <c r="I1141" s="3" t="s">
        <v>2529</v>
      </c>
      <c r="J1141" s="3"/>
      <c r="K1141" s="3" t="s">
        <v>123</v>
      </c>
      <c r="L1141" s="3" t="s">
        <v>77</v>
      </c>
      <c r="M1141" s="3" t="s">
        <v>3476</v>
      </c>
      <c r="N1141" s="5">
        <v>44832</v>
      </c>
      <c r="O1141" s="5"/>
      <c r="P1141" s="3">
        <f t="shared" ca="1" si="253"/>
        <v>-536</v>
      </c>
      <c r="Q1141" s="5">
        <v>45036</v>
      </c>
      <c r="R1141" s="3" t="s">
        <v>124</v>
      </c>
      <c r="S1141" s="3"/>
      <c r="T1141" s="6" t="s">
        <v>131</v>
      </c>
      <c r="U1141" s="3" t="str">
        <f t="shared" si="244"/>
        <v>Contractuel</v>
      </c>
      <c r="V1141" s="5">
        <v>44986</v>
      </c>
      <c r="W1141" s="5">
        <v>45046</v>
      </c>
      <c r="X1141" s="5"/>
      <c r="Y1141" s="5"/>
      <c r="Z1141" s="5">
        <v>44832</v>
      </c>
      <c r="AA1141" s="3">
        <f t="shared" si="245"/>
        <v>9</v>
      </c>
      <c r="AB1141" s="3">
        <f t="shared" si="246"/>
        <v>2022</v>
      </c>
      <c r="AC1141" s="3">
        <f t="shared" si="247"/>
        <v>2026</v>
      </c>
      <c r="AD1141" s="7">
        <f t="shared" ca="1" si="248"/>
        <v>2.0527777777777776</v>
      </c>
      <c r="AE1141" s="7" t="str">
        <f t="shared" ca="1" si="254"/>
        <v>&lt; 3</v>
      </c>
      <c r="AF1141" s="5">
        <v>34292</v>
      </c>
      <c r="AG1141" s="8">
        <f t="shared" ca="1" si="249"/>
        <v>30.931506849315067</v>
      </c>
      <c r="AH1141" s="7" t="str">
        <f t="shared" ca="1" si="250"/>
        <v>&gt;25&lt; 35</v>
      </c>
      <c r="AI1141" s="9">
        <v>17405753</v>
      </c>
      <c r="AJ1141" s="10" t="s">
        <v>62</v>
      </c>
      <c r="AK1141" s="9" t="s">
        <v>3481</v>
      </c>
      <c r="AL1141" s="5">
        <v>42808</v>
      </c>
      <c r="AM1141" s="3" t="s">
        <v>93</v>
      </c>
      <c r="AN1141" s="3" t="s">
        <v>65</v>
      </c>
      <c r="AO1141">
        <v>2</v>
      </c>
      <c r="AQ1141" s="11">
        <v>3</v>
      </c>
      <c r="AR1141" s="11">
        <v>1</v>
      </c>
      <c r="AS1141" s="12">
        <f t="shared" si="251"/>
        <v>45197.25</v>
      </c>
      <c r="AT1141" s="11" t="s">
        <v>135</v>
      </c>
      <c r="AU1141" s="9">
        <v>3.3069999999999999</v>
      </c>
      <c r="AV1141" s="14" t="s">
        <v>195</v>
      </c>
      <c r="AW1141" s="15" t="s">
        <v>1253</v>
      </c>
      <c r="AX1141" s="16" t="s">
        <v>3482</v>
      </c>
      <c r="AY1141" s="14">
        <v>25</v>
      </c>
      <c r="AZ1141" s="11" t="s">
        <v>171</v>
      </c>
      <c r="BA1141" s="17" t="str">
        <f t="shared" si="252"/>
        <v>17535940171226629125</v>
      </c>
      <c r="BB1141" s="26">
        <f t="shared" si="255"/>
        <v>20</v>
      </c>
      <c r="BC1141" s="19" t="s">
        <v>3483</v>
      </c>
      <c r="BD1141" s="20" t="s">
        <v>277</v>
      </c>
      <c r="BF1141" s="5"/>
      <c r="BG1141" s="27">
        <v>27630545</v>
      </c>
      <c r="BH1141" s="27">
        <v>97230532</v>
      </c>
      <c r="BI1141" s="27"/>
      <c r="BJ1141" t="s">
        <v>244</v>
      </c>
      <c r="BK1141" s="11" t="str">
        <f t="shared" si="256"/>
        <v>-</v>
      </c>
      <c r="BL1141" s="11"/>
    </row>
    <row r="1142" spans="1:64" x14ac:dyDescent="0.25">
      <c r="A1142" s="3" t="s">
        <v>56</v>
      </c>
      <c r="B1142" s="4">
        <v>1143</v>
      </c>
      <c r="C1142" s="3" t="s">
        <v>87</v>
      </c>
      <c r="D1142" s="3" t="s">
        <v>7405</v>
      </c>
      <c r="E1142" s="3" t="s">
        <v>7252</v>
      </c>
      <c r="F1142" s="3"/>
      <c r="G1142" s="3"/>
      <c r="H1142" s="74"/>
      <c r="I1142" s="3" t="s">
        <v>487</v>
      </c>
      <c r="J1142" s="3" t="s">
        <v>228</v>
      </c>
      <c r="K1142" s="3" t="s">
        <v>123</v>
      </c>
      <c r="L1142" s="3" t="s">
        <v>77</v>
      </c>
      <c r="M1142" s="3" t="s">
        <v>158</v>
      </c>
      <c r="N1142" s="5">
        <v>44833</v>
      </c>
      <c r="O1142" s="5"/>
      <c r="P1142" s="3">
        <f t="shared" ca="1" si="253"/>
        <v>-47</v>
      </c>
      <c r="Q1142" s="5"/>
      <c r="R1142" s="3"/>
      <c r="S1142" s="3"/>
      <c r="T1142" s="6" t="s">
        <v>131</v>
      </c>
      <c r="U1142" s="3" t="str">
        <f t="shared" si="244"/>
        <v>Contractuel</v>
      </c>
      <c r="V1142" s="5">
        <v>45474</v>
      </c>
      <c r="W1142" s="5">
        <v>45535</v>
      </c>
      <c r="X1142" s="5"/>
      <c r="Y1142" s="5"/>
      <c r="Z1142" s="5">
        <v>44833</v>
      </c>
      <c r="AA1142" s="3">
        <f t="shared" si="245"/>
        <v>9</v>
      </c>
      <c r="AB1142" s="3">
        <f t="shared" si="246"/>
        <v>2022</v>
      </c>
      <c r="AC1142" s="3">
        <f t="shared" si="247"/>
        <v>2026</v>
      </c>
      <c r="AD1142" s="7">
        <f t="shared" ca="1" si="248"/>
        <v>2.0499999999999998</v>
      </c>
      <c r="AE1142" s="7" t="str">
        <f t="shared" ca="1" si="254"/>
        <v>&lt; 3</v>
      </c>
      <c r="AF1142" s="5">
        <v>37942</v>
      </c>
      <c r="AG1142" s="8">
        <f t="shared" ca="1" si="249"/>
        <v>20.931506849315067</v>
      </c>
      <c r="AH1142" s="7" t="str">
        <f t="shared" ca="1" si="250"/>
        <v>&lt; 25</v>
      </c>
      <c r="AI1142" s="9">
        <v>17666994</v>
      </c>
      <c r="AJ1142" s="10" t="s">
        <v>126</v>
      </c>
      <c r="AK1142" s="9">
        <v>11676066</v>
      </c>
      <c r="AL1142" s="5"/>
      <c r="AM1142" s="3" t="s">
        <v>93</v>
      </c>
      <c r="AN1142" s="3" t="s">
        <v>94</v>
      </c>
      <c r="AQ1142">
        <v>3</v>
      </c>
      <c r="AR1142" s="11">
        <v>2</v>
      </c>
      <c r="AS1142" s="12">
        <f t="shared" si="251"/>
        <v>45563.5</v>
      </c>
      <c r="AT1142" s="11" t="s">
        <v>135</v>
      </c>
      <c r="AU1142" s="9">
        <v>3.3069999999999999</v>
      </c>
      <c r="AV1142" s="14" t="s">
        <v>67</v>
      </c>
      <c r="AW1142" s="15" t="s">
        <v>556</v>
      </c>
      <c r="AX1142" s="16">
        <v>30840035544</v>
      </c>
      <c r="AY1142" s="14">
        <v>47</v>
      </c>
      <c r="AZ1142" s="11" t="s">
        <v>71</v>
      </c>
      <c r="BA1142" s="17" t="str">
        <f t="shared" si="252"/>
        <v>08081023084003554447</v>
      </c>
      <c r="BB1142" s="26">
        <f t="shared" si="255"/>
        <v>20</v>
      </c>
      <c r="BC1142" s="19" t="s">
        <v>3484</v>
      </c>
      <c r="BD1142" s="20" t="s">
        <v>100</v>
      </c>
      <c r="BF1142" s="5"/>
      <c r="BG1142" s="27">
        <v>52500648</v>
      </c>
      <c r="BH1142" s="27">
        <v>26829248</v>
      </c>
      <c r="BI1142" s="27"/>
      <c r="BJ1142" t="s">
        <v>477</v>
      </c>
      <c r="BK1142" s="11" t="str">
        <f t="shared" si="256"/>
        <v>B-</v>
      </c>
      <c r="BL1142" s="11" t="s">
        <v>473</v>
      </c>
    </row>
    <row r="1143" spans="1:64" x14ac:dyDescent="0.25">
      <c r="A1143" s="3" t="s">
        <v>74</v>
      </c>
      <c r="B1143" s="4">
        <v>1144</v>
      </c>
      <c r="C1143" s="3" t="s">
        <v>140</v>
      </c>
      <c r="D1143" s="3" t="s">
        <v>7934</v>
      </c>
      <c r="E1143" s="3" t="s">
        <v>7285</v>
      </c>
      <c r="F1143" s="3"/>
      <c r="G1143" s="3"/>
      <c r="H1143" s="74"/>
      <c r="I1143" s="3"/>
      <c r="J1143" s="3" t="s">
        <v>157</v>
      </c>
      <c r="K1143" s="3" t="s">
        <v>123</v>
      </c>
      <c r="L1143" s="3" t="s">
        <v>77</v>
      </c>
      <c r="M1143" s="3" t="s">
        <v>158</v>
      </c>
      <c r="N1143" s="5">
        <v>44833</v>
      </c>
      <c r="O1143" s="5"/>
      <c r="P1143" s="3">
        <f t="shared" ca="1" si="253"/>
        <v>-656</v>
      </c>
      <c r="Q1143" s="5">
        <v>44875</v>
      </c>
      <c r="R1143" s="3" t="s">
        <v>78</v>
      </c>
      <c r="S1143" s="3"/>
      <c r="T1143" s="6" t="s">
        <v>131</v>
      </c>
      <c r="U1143" s="3" t="str">
        <f t="shared" si="244"/>
        <v>Contractuel</v>
      </c>
      <c r="V1143" s="5">
        <v>44833</v>
      </c>
      <c r="W1143" s="5">
        <v>44926</v>
      </c>
      <c r="X1143" s="5"/>
      <c r="Y1143" s="5"/>
      <c r="Z1143" s="5">
        <v>44833</v>
      </c>
      <c r="AA1143" s="3">
        <f t="shared" si="245"/>
        <v>9</v>
      </c>
      <c r="AB1143" s="3">
        <f t="shared" si="246"/>
        <v>2022</v>
      </c>
      <c r="AC1143" s="3">
        <f t="shared" si="247"/>
        <v>2026</v>
      </c>
      <c r="AD1143" s="7">
        <f t="shared" ca="1" si="248"/>
        <v>2.0499999999999998</v>
      </c>
      <c r="AE1143" s="7" t="str">
        <f t="shared" ca="1" si="254"/>
        <v>&lt; 3</v>
      </c>
      <c r="AF1143" s="5">
        <v>29579</v>
      </c>
      <c r="AG1143" s="8">
        <f t="shared" ca="1" si="249"/>
        <v>43.843835616438355</v>
      </c>
      <c r="AH1143" s="7" t="str">
        <f t="shared" ca="1" si="250"/>
        <v>&gt;35&lt; 45</v>
      </c>
      <c r="AI1143" s="9">
        <v>12301585</v>
      </c>
      <c r="AJ1143" s="10" t="s">
        <v>62</v>
      </c>
      <c r="AK1143" s="9" t="s">
        <v>3485</v>
      </c>
      <c r="AL1143" s="5">
        <v>44483</v>
      </c>
      <c r="AM1143" s="3" t="s">
        <v>93</v>
      </c>
      <c r="AN1143" s="3" t="s">
        <v>65</v>
      </c>
      <c r="AO1143">
        <v>2</v>
      </c>
      <c r="AQ1143" s="11">
        <v>3</v>
      </c>
      <c r="AR1143" s="11">
        <v>1</v>
      </c>
      <c r="AS1143" s="12">
        <f t="shared" si="251"/>
        <v>45198.25</v>
      </c>
      <c r="AT1143" s="11" t="s">
        <v>135</v>
      </c>
      <c r="AU1143" s="9">
        <v>3.3069999999999999</v>
      </c>
      <c r="AV1143" s="14" t="s">
        <v>79</v>
      </c>
      <c r="AW1143" s="15" t="s">
        <v>720</v>
      </c>
      <c r="AX1143" s="16" t="s">
        <v>3486</v>
      </c>
      <c r="AY1143" s="14" t="s">
        <v>231</v>
      </c>
      <c r="AZ1143" s="11" t="s">
        <v>128</v>
      </c>
      <c r="BA1143" s="17" t="str">
        <f t="shared" si="252"/>
        <v>04043128007596099721</v>
      </c>
      <c r="BB1143" s="26">
        <f t="shared" si="255"/>
        <v>20</v>
      </c>
      <c r="BC1143" s="19" t="s">
        <v>3487</v>
      </c>
      <c r="BD1143" s="20" t="s">
        <v>233</v>
      </c>
      <c r="BF1143" s="5"/>
      <c r="BG1143" s="27">
        <v>24707721</v>
      </c>
      <c r="BH1143" s="27">
        <v>21038624</v>
      </c>
      <c r="BI1143" s="27"/>
      <c r="BJ1143" t="s">
        <v>233</v>
      </c>
      <c r="BK1143" s="11" t="str">
        <f t="shared" si="256"/>
        <v>A-</v>
      </c>
      <c r="BL1143" s="11"/>
    </row>
    <row r="1144" spans="1:64" x14ac:dyDescent="0.25">
      <c r="A1144" s="3" t="s">
        <v>74</v>
      </c>
      <c r="B1144" s="4">
        <v>1145</v>
      </c>
      <c r="C1144" s="3" t="s">
        <v>87</v>
      </c>
      <c r="D1144" s="3" t="s">
        <v>8059</v>
      </c>
      <c r="E1144" s="3" t="s">
        <v>7306</v>
      </c>
      <c r="F1144" s="3"/>
      <c r="G1144" s="3"/>
      <c r="H1144" s="74"/>
      <c r="I1144" s="3" t="s">
        <v>431</v>
      </c>
      <c r="J1144" s="3"/>
      <c r="K1144" s="3" t="s">
        <v>123</v>
      </c>
      <c r="L1144" s="3" t="s">
        <v>77</v>
      </c>
      <c r="M1144" s="3" t="s">
        <v>3476</v>
      </c>
      <c r="N1144" s="5">
        <v>44833</v>
      </c>
      <c r="O1144" s="5"/>
      <c r="P1144" s="3">
        <f t="shared" ca="1" si="253"/>
        <v>-383</v>
      </c>
      <c r="Q1144" s="5">
        <v>45213</v>
      </c>
      <c r="R1144" s="3" t="s">
        <v>1442</v>
      </c>
      <c r="S1144" s="3"/>
      <c r="T1144" s="6" t="s">
        <v>131</v>
      </c>
      <c r="U1144" s="3" t="str">
        <f t="shared" si="244"/>
        <v>Contractuel</v>
      </c>
      <c r="V1144" s="5">
        <v>45139</v>
      </c>
      <c r="W1144" s="5">
        <v>45199</v>
      </c>
      <c r="X1144" s="5"/>
      <c r="Y1144" s="5"/>
      <c r="Z1144" s="5">
        <v>44833</v>
      </c>
      <c r="AA1144" s="3">
        <f t="shared" si="245"/>
        <v>9</v>
      </c>
      <c r="AB1144" s="3">
        <f t="shared" si="246"/>
        <v>2022</v>
      </c>
      <c r="AC1144" s="3">
        <f t="shared" si="247"/>
        <v>2026</v>
      </c>
      <c r="AD1144" s="7">
        <f t="shared" ca="1" si="248"/>
        <v>2.0499999999999998</v>
      </c>
      <c r="AE1144" s="7" t="str">
        <f t="shared" ca="1" si="254"/>
        <v>&lt; 3</v>
      </c>
      <c r="AF1144" s="5">
        <v>33921</v>
      </c>
      <c r="AG1144" s="8">
        <f t="shared" ca="1" si="249"/>
        <v>31.947945205479453</v>
      </c>
      <c r="AH1144" s="7" t="str">
        <f t="shared" ca="1" si="250"/>
        <v>&gt;25&lt; 35</v>
      </c>
      <c r="AI1144" s="9">
        <v>17591728</v>
      </c>
      <c r="AJ1144" s="37" t="s">
        <v>179</v>
      </c>
      <c r="AK1144" s="9">
        <v>11650406</v>
      </c>
      <c r="AL1144" s="5">
        <v>41605</v>
      </c>
      <c r="AM1144" s="3" t="s">
        <v>93</v>
      </c>
      <c r="AN1144" s="3" t="s">
        <v>94</v>
      </c>
      <c r="AQ1144" s="11">
        <v>3</v>
      </c>
      <c r="AR1144" s="11">
        <v>2</v>
      </c>
      <c r="AS1144" s="12">
        <f t="shared" si="251"/>
        <v>45563.5</v>
      </c>
      <c r="AT1144" s="11" t="s">
        <v>135</v>
      </c>
      <c r="AU1144" s="9">
        <v>3.3069999999999999</v>
      </c>
      <c r="AV1144" s="14" t="s">
        <v>195</v>
      </c>
      <c r="AW1144" s="15" t="s">
        <v>1253</v>
      </c>
      <c r="AX1144" s="16" t="s">
        <v>3488</v>
      </c>
      <c r="AY1144" s="14" t="s">
        <v>141</v>
      </c>
      <c r="AZ1144" s="11" t="s">
        <v>171</v>
      </c>
      <c r="BA1144" s="17" t="str">
        <f t="shared" si="252"/>
        <v>17535940171801108909</v>
      </c>
      <c r="BB1144" s="26">
        <f t="shared" si="255"/>
        <v>20</v>
      </c>
      <c r="BC1144" s="19" t="s">
        <v>3489</v>
      </c>
      <c r="BD1144" s="20" t="s">
        <v>1331</v>
      </c>
      <c r="BF1144" s="5"/>
      <c r="BG1144" s="27">
        <v>24622119</v>
      </c>
      <c r="BH1144" s="27">
        <v>20488238</v>
      </c>
      <c r="BI1144" s="27"/>
      <c r="BJ1144" t="s">
        <v>366</v>
      </c>
      <c r="BK1144" s="11" t="str">
        <f t="shared" si="256"/>
        <v>-</v>
      </c>
      <c r="BL1144" s="11" t="s">
        <v>235</v>
      </c>
    </row>
    <row r="1145" spans="1:64" x14ac:dyDescent="0.25">
      <c r="A1145" s="3" t="s">
        <v>74</v>
      </c>
      <c r="B1145" s="4">
        <v>1146</v>
      </c>
      <c r="C1145" s="3" t="s">
        <v>140</v>
      </c>
      <c r="D1145" s="3" t="s">
        <v>8060</v>
      </c>
      <c r="E1145" s="3" t="s">
        <v>7402</v>
      </c>
      <c r="F1145" s="3"/>
      <c r="G1145" s="3"/>
      <c r="H1145" s="74"/>
      <c r="I1145" s="3" t="s">
        <v>156</v>
      </c>
      <c r="J1145" s="3" t="s">
        <v>157</v>
      </c>
      <c r="K1145" s="3" t="s">
        <v>123</v>
      </c>
      <c r="L1145" s="3" t="s">
        <v>77</v>
      </c>
      <c r="M1145" s="3" t="s">
        <v>158</v>
      </c>
      <c r="N1145" s="5">
        <v>44833</v>
      </c>
      <c r="O1145" s="5"/>
      <c r="P1145" s="3">
        <f t="shared" ca="1" si="253"/>
        <v>-536</v>
      </c>
      <c r="Q1145" s="5">
        <v>45027</v>
      </c>
      <c r="R1145" s="3" t="s">
        <v>3490</v>
      </c>
      <c r="S1145" s="3"/>
      <c r="T1145" s="6" t="s">
        <v>131</v>
      </c>
      <c r="U1145" s="3" t="str">
        <f t="shared" si="244"/>
        <v>Contractuel</v>
      </c>
      <c r="V1145" s="5">
        <v>44986</v>
      </c>
      <c r="W1145" s="5">
        <v>45046</v>
      </c>
      <c r="X1145" s="5"/>
      <c r="Y1145" s="5"/>
      <c r="Z1145" s="5">
        <v>44833</v>
      </c>
      <c r="AA1145" s="3">
        <f t="shared" si="245"/>
        <v>9</v>
      </c>
      <c r="AB1145" s="3">
        <f t="shared" si="246"/>
        <v>2022</v>
      </c>
      <c r="AC1145" s="3">
        <f t="shared" si="247"/>
        <v>2026</v>
      </c>
      <c r="AD1145" s="7">
        <f t="shared" ca="1" si="248"/>
        <v>2.0499999999999998</v>
      </c>
      <c r="AE1145" s="7" t="str">
        <f t="shared" ca="1" si="254"/>
        <v>&lt; 3</v>
      </c>
      <c r="AF1145" s="5">
        <v>31445</v>
      </c>
      <c r="AG1145" s="8">
        <f t="shared" ca="1" si="249"/>
        <v>38.731506849315068</v>
      </c>
      <c r="AH1145" s="7" t="str">
        <f t="shared" ca="1" si="250"/>
        <v>&gt;35&lt; 45</v>
      </c>
      <c r="AI1145" s="9">
        <v>12664974</v>
      </c>
      <c r="AJ1145" s="10" t="s">
        <v>62</v>
      </c>
      <c r="AK1145" s="9" t="s">
        <v>3491</v>
      </c>
      <c r="AL1145" s="5">
        <v>44714</v>
      </c>
      <c r="AM1145" s="3" t="s">
        <v>93</v>
      </c>
      <c r="AN1145" s="3" t="s">
        <v>541</v>
      </c>
      <c r="AQ1145" s="11">
        <v>3</v>
      </c>
      <c r="AR1145" s="11">
        <v>1</v>
      </c>
      <c r="AS1145" s="12">
        <f t="shared" si="251"/>
        <v>45198.25</v>
      </c>
      <c r="AT1145" s="11" t="s">
        <v>135</v>
      </c>
      <c r="AU1145" s="9">
        <v>3.3069999999999999</v>
      </c>
      <c r="AV1145" s="14" t="s">
        <v>195</v>
      </c>
      <c r="AW1145" s="15" t="s">
        <v>169</v>
      </c>
      <c r="AX1145" s="16" t="s">
        <v>3492</v>
      </c>
      <c r="AY1145" s="14" t="s">
        <v>1510</v>
      </c>
      <c r="AZ1145" s="11" t="s">
        <v>171</v>
      </c>
      <c r="BA1145" s="17" t="str">
        <f t="shared" si="252"/>
        <v>17001000000318310732</v>
      </c>
      <c r="BB1145" s="26">
        <f t="shared" si="255"/>
        <v>20</v>
      </c>
      <c r="BC1145" s="19" t="s">
        <v>3493</v>
      </c>
      <c r="BD1145" s="20" t="s">
        <v>277</v>
      </c>
      <c r="BF1145" s="5"/>
      <c r="BG1145" s="27">
        <v>28191045</v>
      </c>
      <c r="BH1145" s="27">
        <v>97344410</v>
      </c>
      <c r="BI1145" s="27"/>
      <c r="BJ1145" t="s">
        <v>244</v>
      </c>
      <c r="BK1145" s="11" t="str">
        <f t="shared" si="256"/>
        <v>A-</v>
      </c>
      <c r="BL1145" s="11"/>
    </row>
    <row r="1146" spans="1:64" x14ac:dyDescent="0.25">
      <c r="A1146" s="3" t="s">
        <v>74</v>
      </c>
      <c r="B1146" s="4">
        <v>1147</v>
      </c>
      <c r="C1146" s="3" t="s">
        <v>87</v>
      </c>
      <c r="D1146" s="3" t="s">
        <v>8061</v>
      </c>
      <c r="E1146" s="3" t="s">
        <v>7833</v>
      </c>
      <c r="F1146" s="3"/>
      <c r="G1146" s="3"/>
      <c r="H1146" s="74"/>
      <c r="I1146" s="3"/>
      <c r="J1146" s="3" t="s">
        <v>157</v>
      </c>
      <c r="K1146" s="3" t="s">
        <v>123</v>
      </c>
      <c r="L1146" s="3" t="s">
        <v>77</v>
      </c>
      <c r="M1146" s="3" t="s">
        <v>158</v>
      </c>
      <c r="N1146" s="5">
        <v>44833</v>
      </c>
      <c r="O1146" s="5"/>
      <c r="P1146" s="3">
        <f t="shared" ca="1" si="253"/>
        <v>-656</v>
      </c>
      <c r="Q1146" s="5">
        <v>44890</v>
      </c>
      <c r="R1146" s="3" t="s">
        <v>1601</v>
      </c>
      <c r="S1146" s="3"/>
      <c r="T1146" s="6" t="s">
        <v>131</v>
      </c>
      <c r="U1146" s="3" t="str">
        <f t="shared" si="244"/>
        <v>Contractuel</v>
      </c>
      <c r="V1146" s="5">
        <v>44833</v>
      </c>
      <c r="W1146" s="5">
        <v>44926</v>
      </c>
      <c r="X1146" s="5"/>
      <c r="Y1146" s="5"/>
      <c r="Z1146" s="5">
        <v>44833</v>
      </c>
      <c r="AA1146" s="3">
        <f t="shared" si="245"/>
        <v>9</v>
      </c>
      <c r="AB1146" s="3">
        <f t="shared" si="246"/>
        <v>2022</v>
      </c>
      <c r="AC1146" s="3">
        <f t="shared" si="247"/>
        <v>2026</v>
      </c>
      <c r="AD1146" s="7">
        <f t="shared" ca="1" si="248"/>
        <v>2.0499999999999998</v>
      </c>
      <c r="AE1146" s="7" t="str">
        <f t="shared" ca="1" si="254"/>
        <v>&lt; 3</v>
      </c>
      <c r="AF1146" s="5">
        <v>37961</v>
      </c>
      <c r="AG1146" s="8">
        <f t="shared" ca="1" si="249"/>
        <v>20.87945205479452</v>
      </c>
      <c r="AH1146" s="7" t="str">
        <f t="shared" ca="1" si="250"/>
        <v>&lt; 25</v>
      </c>
      <c r="AI1146" s="9">
        <v>17580340</v>
      </c>
      <c r="AJ1146" s="10" t="s">
        <v>62</v>
      </c>
      <c r="AK1146" s="9">
        <v>14372616</v>
      </c>
      <c r="AL1146" s="5">
        <v>44630</v>
      </c>
      <c r="AM1146" s="3" t="s">
        <v>93</v>
      </c>
      <c r="AN1146" s="3" t="s">
        <v>94</v>
      </c>
      <c r="AQ1146" s="11">
        <v>3</v>
      </c>
      <c r="AR1146" s="11">
        <v>1</v>
      </c>
      <c r="AS1146" s="12">
        <f t="shared" si="251"/>
        <v>45198.25</v>
      </c>
      <c r="AT1146" s="11" t="s">
        <v>135</v>
      </c>
      <c r="AU1146" s="9">
        <v>3.3069999999999999</v>
      </c>
      <c r="AV1146" s="14" t="s">
        <v>91</v>
      </c>
      <c r="AW1146" s="15" t="s">
        <v>3494</v>
      </c>
      <c r="AX1146" s="16" t="s">
        <v>3495</v>
      </c>
      <c r="AY1146" s="14" t="s">
        <v>1268</v>
      </c>
      <c r="AZ1146" s="11" t="s">
        <v>191</v>
      </c>
      <c r="BA1146" s="17" t="str">
        <f t="shared" si="252"/>
        <v>05105000025500553750</v>
      </c>
      <c r="BB1146" s="26">
        <f t="shared" si="255"/>
        <v>20</v>
      </c>
      <c r="BC1146" s="19" t="s">
        <v>3496</v>
      </c>
      <c r="BD1146" s="20" t="s">
        <v>277</v>
      </c>
      <c r="BF1146" s="5"/>
      <c r="BG1146" s="27">
        <v>56629857</v>
      </c>
      <c r="BH1146" s="27">
        <v>56629858</v>
      </c>
      <c r="BI1146" s="27"/>
      <c r="BJ1146" t="s">
        <v>244</v>
      </c>
      <c r="BK1146" s="11" t="str">
        <f t="shared" si="256"/>
        <v>A-</v>
      </c>
      <c r="BL1146" s="11"/>
    </row>
    <row r="1147" spans="1:64" x14ac:dyDescent="0.25">
      <c r="A1147" s="3" t="s">
        <v>74</v>
      </c>
      <c r="B1147" s="4">
        <v>1148</v>
      </c>
      <c r="C1147" s="3" t="s">
        <v>87</v>
      </c>
      <c r="D1147" s="3" t="s">
        <v>8062</v>
      </c>
      <c r="E1147" s="3" t="s">
        <v>7672</v>
      </c>
      <c r="F1147" s="3"/>
      <c r="G1147" s="3"/>
      <c r="H1147" s="74"/>
      <c r="I1147" s="3"/>
      <c r="J1147" s="3" t="s">
        <v>157</v>
      </c>
      <c r="K1147" s="3" t="s">
        <v>123</v>
      </c>
      <c r="L1147" s="3" t="s">
        <v>77</v>
      </c>
      <c r="M1147" s="3" t="s">
        <v>158</v>
      </c>
      <c r="N1147" s="5">
        <v>44832</v>
      </c>
      <c r="O1147" s="5"/>
      <c r="P1147" s="3">
        <f t="shared" ca="1" si="253"/>
        <v>-656</v>
      </c>
      <c r="Q1147" s="5">
        <v>44841</v>
      </c>
      <c r="R1147" s="3" t="s">
        <v>1211</v>
      </c>
      <c r="S1147" s="3"/>
      <c r="T1147" s="6" t="s">
        <v>131</v>
      </c>
      <c r="U1147" s="3" t="str">
        <f t="shared" si="244"/>
        <v>Contractuel</v>
      </c>
      <c r="V1147" s="5">
        <v>44832</v>
      </c>
      <c r="W1147" s="5">
        <v>44926</v>
      </c>
      <c r="X1147" s="5"/>
      <c r="Y1147" s="5"/>
      <c r="Z1147" s="5">
        <v>44832</v>
      </c>
      <c r="AA1147" s="3">
        <f t="shared" si="245"/>
        <v>9</v>
      </c>
      <c r="AB1147" s="3">
        <f t="shared" si="246"/>
        <v>2022</v>
      </c>
      <c r="AC1147" s="3">
        <f t="shared" si="247"/>
        <v>2026</v>
      </c>
      <c r="AD1147" s="7">
        <f t="shared" ca="1" si="248"/>
        <v>2.0527777777777776</v>
      </c>
      <c r="AE1147" s="7" t="str">
        <f t="shared" ca="1" si="254"/>
        <v>&lt; 3</v>
      </c>
      <c r="AF1147" s="5">
        <v>37175</v>
      </c>
      <c r="AG1147" s="8">
        <f t="shared" ca="1" si="249"/>
        <v>23.032876712328768</v>
      </c>
      <c r="AH1147" s="7" t="str">
        <f t="shared" ca="1" si="250"/>
        <v>&lt; 25</v>
      </c>
      <c r="AI1147" s="9">
        <v>17312544</v>
      </c>
      <c r="AJ1147" s="10" t="s">
        <v>70</v>
      </c>
      <c r="AK1147" s="9">
        <v>14400277</v>
      </c>
      <c r="AL1147" s="5">
        <v>44817</v>
      </c>
      <c r="AM1147" s="3" t="s">
        <v>93</v>
      </c>
      <c r="AN1147" s="3" t="s">
        <v>94</v>
      </c>
      <c r="AQ1147" s="11">
        <v>3</v>
      </c>
      <c r="AR1147" s="11">
        <v>1</v>
      </c>
      <c r="AS1147" s="12">
        <f t="shared" si="251"/>
        <v>45197.25</v>
      </c>
      <c r="AT1147" s="11" t="s">
        <v>135</v>
      </c>
      <c r="AU1147" s="9">
        <v>3.3069999999999999</v>
      </c>
      <c r="AV1147" s="14" t="s">
        <v>195</v>
      </c>
      <c r="AW1147" s="15" t="s">
        <v>1449</v>
      </c>
      <c r="AX1147" s="16" t="s">
        <v>3497</v>
      </c>
      <c r="AY1147" s="14" t="s">
        <v>436</v>
      </c>
      <c r="AZ1147" s="11" t="s">
        <v>171</v>
      </c>
      <c r="BA1147" s="17" t="str">
        <f t="shared" si="252"/>
        <v>17002000000286770167</v>
      </c>
      <c r="BB1147" s="26">
        <f t="shared" si="255"/>
        <v>20</v>
      </c>
      <c r="BC1147" s="19" t="s">
        <v>3498</v>
      </c>
      <c r="BD1147" s="20" t="s">
        <v>73</v>
      </c>
      <c r="BF1147" s="5"/>
      <c r="BG1147" s="27">
        <v>23448347</v>
      </c>
      <c r="BH1147" s="27">
        <v>28855692</v>
      </c>
      <c r="BI1147" s="27"/>
      <c r="BJ1147" t="s">
        <v>166</v>
      </c>
      <c r="BK1147" s="11" t="str">
        <f t="shared" si="256"/>
        <v>A-</v>
      </c>
      <c r="BL1147" s="11"/>
    </row>
    <row r="1148" spans="1:64" x14ac:dyDescent="0.25">
      <c r="A1148" s="3" t="s">
        <v>74</v>
      </c>
      <c r="B1148" s="4">
        <v>1149</v>
      </c>
      <c r="C1148" s="3" t="s">
        <v>87</v>
      </c>
      <c r="D1148" s="3" t="s">
        <v>7213</v>
      </c>
      <c r="E1148" s="3" t="s">
        <v>8063</v>
      </c>
      <c r="F1148" s="3"/>
      <c r="G1148" s="3"/>
      <c r="H1148" s="74"/>
      <c r="I1148" s="3" t="s">
        <v>2529</v>
      </c>
      <c r="J1148" s="3"/>
      <c r="K1148" s="3" t="s">
        <v>123</v>
      </c>
      <c r="L1148" s="3" t="s">
        <v>77</v>
      </c>
      <c r="M1148" s="3" t="s">
        <v>3476</v>
      </c>
      <c r="N1148" s="5">
        <v>44833</v>
      </c>
      <c r="O1148" s="5"/>
      <c r="P1148" s="3">
        <f t="shared" ca="1" si="253"/>
        <v>-656</v>
      </c>
      <c r="Q1148" s="5">
        <v>44903</v>
      </c>
      <c r="R1148" s="3" t="s">
        <v>133</v>
      </c>
      <c r="S1148" s="3"/>
      <c r="T1148" s="6" t="s">
        <v>131</v>
      </c>
      <c r="U1148" s="3" t="str">
        <f t="shared" si="244"/>
        <v>Contractuel</v>
      </c>
      <c r="V1148" s="5">
        <v>44833</v>
      </c>
      <c r="W1148" s="5">
        <v>44926</v>
      </c>
      <c r="X1148" s="5"/>
      <c r="Y1148" s="5"/>
      <c r="Z1148" s="5">
        <v>44833</v>
      </c>
      <c r="AA1148" s="3">
        <f t="shared" si="245"/>
        <v>9</v>
      </c>
      <c r="AB1148" s="3">
        <f t="shared" si="246"/>
        <v>2022</v>
      </c>
      <c r="AC1148" s="3">
        <f t="shared" si="247"/>
        <v>2026</v>
      </c>
      <c r="AD1148" s="7">
        <f t="shared" ca="1" si="248"/>
        <v>2.0499999999999998</v>
      </c>
      <c r="AE1148" s="7" t="str">
        <f t="shared" ca="1" si="254"/>
        <v>&lt; 3</v>
      </c>
      <c r="AF1148" s="5">
        <v>37006</v>
      </c>
      <c r="AG1148" s="8">
        <f t="shared" ca="1" si="249"/>
        <v>23.495890410958904</v>
      </c>
      <c r="AH1148" s="7" t="str">
        <f t="shared" ca="1" si="250"/>
        <v>&lt; 25</v>
      </c>
      <c r="AI1148" s="9">
        <v>17544864</v>
      </c>
      <c r="AJ1148" s="10" t="s">
        <v>70</v>
      </c>
      <c r="AK1148" s="9">
        <v>13028055</v>
      </c>
      <c r="AL1148" s="5">
        <v>43679</v>
      </c>
      <c r="AM1148" s="3" t="s">
        <v>93</v>
      </c>
      <c r="AN1148" s="3" t="s">
        <v>94</v>
      </c>
      <c r="AQ1148" s="11">
        <v>3</v>
      </c>
      <c r="AR1148" s="11">
        <v>1</v>
      </c>
      <c r="AS1148" s="12">
        <f t="shared" si="251"/>
        <v>45198.25</v>
      </c>
      <c r="AT1148" s="11" t="s">
        <v>135</v>
      </c>
      <c r="AU1148" s="9">
        <v>3.3069999999999999</v>
      </c>
      <c r="AV1148" s="14" t="s">
        <v>195</v>
      </c>
      <c r="AW1148" s="15" t="s">
        <v>169</v>
      </c>
      <c r="AX1148" s="16" t="s">
        <v>3499</v>
      </c>
      <c r="AY1148" s="14" t="s">
        <v>496</v>
      </c>
      <c r="AZ1148" s="11" t="s">
        <v>171</v>
      </c>
      <c r="BA1148" s="17" t="str">
        <f t="shared" si="252"/>
        <v>17001000000315303344</v>
      </c>
      <c r="BB1148" s="26">
        <f t="shared" si="255"/>
        <v>20</v>
      </c>
      <c r="BC1148" s="19" t="s">
        <v>3500</v>
      </c>
      <c r="BD1148" s="20" t="s">
        <v>100</v>
      </c>
      <c r="BF1148" s="5"/>
      <c r="BG1148" s="27">
        <v>50438336</v>
      </c>
      <c r="BH1148" s="27">
        <v>50432411</v>
      </c>
      <c r="BI1148" s="27"/>
      <c r="BJ1148" t="s">
        <v>199</v>
      </c>
      <c r="BK1148" s="11" t="str">
        <f t="shared" si="256"/>
        <v>-</v>
      </c>
      <c r="BL1148" s="11"/>
    </row>
    <row r="1149" spans="1:64" x14ac:dyDescent="0.25">
      <c r="A1149" s="3" t="s">
        <v>56</v>
      </c>
      <c r="B1149" s="4">
        <v>1150</v>
      </c>
      <c r="C1149" s="36" t="s">
        <v>140</v>
      </c>
      <c r="D1149" s="36" t="s">
        <v>7860</v>
      </c>
      <c r="E1149" s="36" t="s">
        <v>7311</v>
      </c>
      <c r="F1149" s="36"/>
      <c r="G1149" s="3"/>
      <c r="H1149" s="74"/>
      <c r="I1149" s="43" t="s">
        <v>1920</v>
      </c>
      <c r="J1149" s="3" t="s">
        <v>157</v>
      </c>
      <c r="K1149" s="3" t="s">
        <v>123</v>
      </c>
      <c r="L1149" s="3" t="s">
        <v>77</v>
      </c>
      <c r="M1149" s="3" t="s">
        <v>158</v>
      </c>
      <c r="N1149" s="5">
        <v>44832</v>
      </c>
      <c r="O1149" s="5"/>
      <c r="P1149" s="3">
        <f t="shared" ca="1" si="253"/>
        <v>-47</v>
      </c>
      <c r="Q1149" s="5"/>
      <c r="R1149" s="3"/>
      <c r="S1149" s="3"/>
      <c r="T1149" s="6" t="s">
        <v>131</v>
      </c>
      <c r="U1149" s="3" t="str">
        <f t="shared" si="244"/>
        <v>Contractuel</v>
      </c>
      <c r="V1149" s="5">
        <v>45444</v>
      </c>
      <c r="W1149" s="5">
        <v>45535</v>
      </c>
      <c r="X1149" s="5"/>
      <c r="Y1149" s="5"/>
      <c r="Z1149" s="5">
        <v>44832</v>
      </c>
      <c r="AA1149" s="3">
        <f t="shared" si="245"/>
        <v>9</v>
      </c>
      <c r="AB1149" s="3">
        <f t="shared" si="246"/>
        <v>2022</v>
      </c>
      <c r="AC1149" s="3">
        <f t="shared" si="247"/>
        <v>2026</v>
      </c>
      <c r="AD1149" s="7">
        <f t="shared" ca="1" si="248"/>
        <v>2.0527777777777776</v>
      </c>
      <c r="AE1149" s="7" t="str">
        <f t="shared" ca="1" si="254"/>
        <v>&lt; 3</v>
      </c>
      <c r="AF1149" s="5">
        <v>33294</v>
      </c>
      <c r="AG1149" s="8">
        <f t="shared" ca="1" si="249"/>
        <v>33.665753424657531</v>
      </c>
      <c r="AH1149" s="7" t="str">
        <f t="shared" ca="1" si="250"/>
        <v>&gt;25&lt; 35</v>
      </c>
      <c r="AI1149" s="9">
        <v>16629237</v>
      </c>
      <c r="AJ1149" s="10" t="s">
        <v>70</v>
      </c>
      <c r="AK1149" s="9" t="s">
        <v>3501</v>
      </c>
      <c r="AL1149" s="5">
        <v>43892</v>
      </c>
      <c r="AM1149" s="3" t="s">
        <v>93</v>
      </c>
      <c r="AN1149" s="3" t="s">
        <v>65</v>
      </c>
      <c r="AO1149">
        <v>2</v>
      </c>
      <c r="AQ1149">
        <v>3</v>
      </c>
      <c r="AR1149" s="11">
        <v>2</v>
      </c>
      <c r="AS1149" s="12">
        <f t="shared" si="251"/>
        <v>45562.5</v>
      </c>
      <c r="AT1149" s="11" t="s">
        <v>135</v>
      </c>
      <c r="AU1149" s="9">
        <v>3.3069999999999999</v>
      </c>
      <c r="AV1149" s="14" t="s">
        <v>126</v>
      </c>
      <c r="AW1149" s="15" t="s">
        <v>1976</v>
      </c>
      <c r="AX1149" s="16" t="s">
        <v>3502</v>
      </c>
      <c r="AY1149" s="14" t="s">
        <v>338</v>
      </c>
      <c r="AZ1149" s="11" t="s">
        <v>145</v>
      </c>
      <c r="BA1149" s="17" t="str">
        <f t="shared" si="252"/>
        <v>07091014910551210277</v>
      </c>
      <c r="BB1149" s="26">
        <f t="shared" si="255"/>
        <v>20</v>
      </c>
      <c r="BC1149" s="19" t="s">
        <v>3503</v>
      </c>
      <c r="BD1149" s="20" t="s">
        <v>391</v>
      </c>
      <c r="BF1149" s="5"/>
      <c r="BG1149" s="27">
        <v>97415223</v>
      </c>
      <c r="BH1149" s="27">
        <v>97415223</v>
      </c>
      <c r="BI1149" s="27"/>
      <c r="BJ1149" t="s">
        <v>391</v>
      </c>
      <c r="BK1149" s="11" t="str">
        <f t="shared" si="256"/>
        <v>A-</v>
      </c>
      <c r="BL1149" s="11" t="s">
        <v>473</v>
      </c>
    </row>
    <row r="1150" spans="1:64" x14ac:dyDescent="0.25">
      <c r="A1150" s="3" t="s">
        <v>74</v>
      </c>
      <c r="B1150" s="4">
        <v>1151</v>
      </c>
      <c r="C1150" s="3" t="s">
        <v>57</v>
      </c>
      <c r="D1150" s="3" t="s">
        <v>7325</v>
      </c>
      <c r="E1150" s="3" t="s">
        <v>8064</v>
      </c>
      <c r="F1150" s="3"/>
      <c r="G1150" s="3"/>
      <c r="H1150" s="74"/>
      <c r="I1150" s="3" t="s">
        <v>2529</v>
      </c>
      <c r="J1150" s="3"/>
      <c r="K1150" s="3" t="s">
        <v>123</v>
      </c>
      <c r="L1150" s="3" t="s">
        <v>77</v>
      </c>
      <c r="M1150" s="3" t="s">
        <v>852</v>
      </c>
      <c r="N1150" s="5">
        <v>44834</v>
      </c>
      <c r="O1150" s="5"/>
      <c r="P1150" s="3">
        <f t="shared" ca="1" si="253"/>
        <v>-597</v>
      </c>
      <c r="Q1150" s="5">
        <v>44936</v>
      </c>
      <c r="R1150" s="3" t="s">
        <v>133</v>
      </c>
      <c r="S1150" s="3"/>
      <c r="T1150" s="6" t="s">
        <v>131</v>
      </c>
      <c r="U1150" s="3" t="str">
        <f t="shared" si="244"/>
        <v>Contractuel</v>
      </c>
      <c r="V1150" s="5">
        <v>44927</v>
      </c>
      <c r="W1150" s="5">
        <v>44985</v>
      </c>
      <c r="X1150" s="5"/>
      <c r="Y1150" s="5"/>
      <c r="Z1150" s="5">
        <v>44834</v>
      </c>
      <c r="AA1150" s="3">
        <f t="shared" si="245"/>
        <v>9</v>
      </c>
      <c r="AB1150" s="3">
        <f t="shared" si="246"/>
        <v>2022</v>
      </c>
      <c r="AC1150" s="3">
        <f t="shared" si="247"/>
        <v>2026</v>
      </c>
      <c r="AD1150" s="7">
        <f t="shared" ca="1" si="248"/>
        <v>2.0472222222222221</v>
      </c>
      <c r="AE1150" s="7" t="str">
        <f t="shared" ca="1" si="254"/>
        <v>&lt; 3</v>
      </c>
      <c r="AF1150" s="5">
        <v>37644</v>
      </c>
      <c r="AG1150" s="8">
        <f t="shared" ca="1" si="249"/>
        <v>21.747945205479454</v>
      </c>
      <c r="AH1150" s="7" t="str">
        <f t="shared" ca="1" si="250"/>
        <v>&lt; 25</v>
      </c>
      <c r="AI1150" s="9"/>
      <c r="AJ1150" s="10"/>
      <c r="AK1150" s="9">
        <v>11672388</v>
      </c>
      <c r="AL1150" s="5">
        <v>43899</v>
      </c>
      <c r="AM1150" s="3" t="s">
        <v>64</v>
      </c>
      <c r="AN1150" s="3" t="s">
        <v>94</v>
      </c>
      <c r="AQ1150" s="11">
        <v>3</v>
      </c>
      <c r="AR1150" s="11">
        <v>1</v>
      </c>
      <c r="AS1150" s="12">
        <f t="shared" si="251"/>
        <v>45199.25</v>
      </c>
      <c r="AT1150" s="11" t="s">
        <v>135</v>
      </c>
      <c r="AU1150" s="9">
        <v>3.3069999999999999</v>
      </c>
      <c r="AV1150" s="14" t="s">
        <v>105</v>
      </c>
      <c r="AW1150" s="15" t="s">
        <v>181</v>
      </c>
      <c r="AX1150" s="16" t="s">
        <v>3504</v>
      </c>
      <c r="AY1150" s="14" t="s">
        <v>500</v>
      </c>
      <c r="AZ1150" s="11" t="s">
        <v>352</v>
      </c>
      <c r="BA1150" s="17" t="str">
        <f t="shared" si="252"/>
        <v>11006002884400878810</v>
      </c>
      <c r="BB1150" s="26">
        <f t="shared" si="255"/>
        <v>20</v>
      </c>
      <c r="BC1150" s="19" t="s">
        <v>3505</v>
      </c>
      <c r="BD1150" s="20" t="s">
        <v>233</v>
      </c>
      <c r="BF1150" s="5"/>
      <c r="BG1150" s="27">
        <v>21238042</v>
      </c>
      <c r="BH1150" s="27">
        <v>90110286</v>
      </c>
      <c r="BI1150" s="27"/>
      <c r="BJ1150" t="s">
        <v>477</v>
      </c>
      <c r="BK1150" s="11" t="str">
        <f t="shared" si="256"/>
        <v>-</v>
      </c>
      <c r="BL1150" s="11"/>
    </row>
    <row r="1151" spans="1:64" x14ac:dyDescent="0.25">
      <c r="A1151" s="3" t="s">
        <v>74</v>
      </c>
      <c r="B1151" s="4">
        <v>1152</v>
      </c>
      <c r="C1151" s="3" t="s">
        <v>57</v>
      </c>
      <c r="D1151" s="3" t="s">
        <v>8065</v>
      </c>
      <c r="E1151" s="3" t="s">
        <v>8713</v>
      </c>
      <c r="F1151" s="3"/>
      <c r="G1151" s="3"/>
      <c r="H1151" s="74"/>
      <c r="I1151" s="3" t="s">
        <v>431</v>
      </c>
      <c r="J1151" s="3"/>
      <c r="K1151" s="3" t="s">
        <v>123</v>
      </c>
      <c r="L1151" s="3" t="s">
        <v>77</v>
      </c>
      <c r="M1151" s="3" t="s">
        <v>852</v>
      </c>
      <c r="N1151" s="5">
        <v>44837</v>
      </c>
      <c r="O1151" s="5"/>
      <c r="P1151" s="3">
        <f t="shared" ca="1" si="253"/>
        <v>-291</v>
      </c>
      <c r="Q1151" s="5">
        <v>45248</v>
      </c>
      <c r="R1151" s="3" t="s">
        <v>3506</v>
      </c>
      <c r="S1151" s="3"/>
      <c r="T1151" s="6" t="s">
        <v>131</v>
      </c>
      <c r="U1151" s="3" t="str">
        <f t="shared" si="244"/>
        <v>Contractuel</v>
      </c>
      <c r="V1151" s="5">
        <v>45231</v>
      </c>
      <c r="W1151" s="5">
        <v>45291</v>
      </c>
      <c r="X1151" s="5"/>
      <c r="Y1151" s="5"/>
      <c r="Z1151" s="5">
        <v>44835</v>
      </c>
      <c r="AA1151" s="3">
        <f t="shared" si="245"/>
        <v>10</v>
      </c>
      <c r="AB1151" s="3">
        <f t="shared" si="246"/>
        <v>2022</v>
      </c>
      <c r="AC1151" s="3">
        <f t="shared" si="247"/>
        <v>2026</v>
      </c>
      <c r="AD1151" s="7">
        <f t="shared" ca="1" si="248"/>
        <v>2.0388888888888888</v>
      </c>
      <c r="AE1151" s="7" t="str">
        <f t="shared" ca="1" si="254"/>
        <v>&lt; 3</v>
      </c>
      <c r="AF1151" s="5">
        <v>37234</v>
      </c>
      <c r="AG1151" s="8">
        <f t="shared" ca="1" si="249"/>
        <v>22.87123287671233</v>
      </c>
      <c r="AH1151" s="7" t="str">
        <f t="shared" ca="1" si="250"/>
        <v>&lt; 25</v>
      </c>
      <c r="AI1151" s="9">
        <v>17592526</v>
      </c>
      <c r="AJ1151" s="10" t="s">
        <v>159</v>
      </c>
      <c r="AK1151" s="9">
        <v>11662823</v>
      </c>
      <c r="AL1151" s="5">
        <v>42907</v>
      </c>
      <c r="AM1151" s="3" t="s">
        <v>64</v>
      </c>
      <c r="AN1151" s="3" t="s">
        <v>94</v>
      </c>
      <c r="AQ1151" s="11">
        <v>3</v>
      </c>
      <c r="AR1151" s="11">
        <v>2</v>
      </c>
      <c r="AS1151" s="12">
        <f t="shared" si="251"/>
        <v>45567.5</v>
      </c>
      <c r="AT1151" s="11" t="s">
        <v>135</v>
      </c>
      <c r="AU1151" s="9">
        <v>3.3069999999999999</v>
      </c>
      <c r="AV1151" s="14" t="s">
        <v>195</v>
      </c>
      <c r="AW1151" s="15" t="s">
        <v>169</v>
      </c>
      <c r="AX1151" s="16" t="s">
        <v>3507</v>
      </c>
      <c r="AY1151" s="14" t="s">
        <v>1048</v>
      </c>
      <c r="AZ1151" s="11" t="s">
        <v>171</v>
      </c>
      <c r="BA1151" s="17" t="str">
        <f t="shared" si="252"/>
        <v>17001000000318467678</v>
      </c>
      <c r="BB1151" s="26">
        <f t="shared" si="255"/>
        <v>20</v>
      </c>
      <c r="BC1151" s="19" t="s">
        <v>3508</v>
      </c>
      <c r="BD1151" s="20" t="s">
        <v>100</v>
      </c>
      <c r="BF1151" s="5">
        <v>44985</v>
      </c>
      <c r="BG1151" s="27">
        <v>52555712</v>
      </c>
      <c r="BH1151" s="27">
        <v>54118079</v>
      </c>
      <c r="BI1151" s="27"/>
      <c r="BJ1151" t="s">
        <v>263</v>
      </c>
      <c r="BK1151" s="11" t="str">
        <f t="shared" si="256"/>
        <v>-</v>
      </c>
      <c r="BL1151" s="11" t="s">
        <v>200</v>
      </c>
    </row>
    <row r="1152" spans="1:64" x14ac:dyDescent="0.25">
      <c r="A1152" s="3" t="s">
        <v>74</v>
      </c>
      <c r="B1152" s="4">
        <v>1153</v>
      </c>
      <c r="C1152" s="3" t="s">
        <v>57</v>
      </c>
      <c r="D1152" s="3" t="s">
        <v>8066</v>
      </c>
      <c r="E1152" s="3" t="s">
        <v>4582</v>
      </c>
      <c r="F1152" s="3"/>
      <c r="G1152" s="3"/>
      <c r="H1152" s="74"/>
      <c r="I1152" s="3"/>
      <c r="J1152" s="3"/>
      <c r="K1152" s="3" t="s">
        <v>59</v>
      </c>
      <c r="L1152" s="3" t="s">
        <v>77</v>
      </c>
      <c r="M1152" s="3" t="s">
        <v>125</v>
      </c>
      <c r="N1152" s="5">
        <v>44837</v>
      </c>
      <c r="O1152" s="5">
        <f>N1152+181</f>
        <v>45018</v>
      </c>
      <c r="P1152" s="3" t="str">
        <f t="shared" ca="1" si="253"/>
        <v/>
      </c>
      <c r="Q1152" s="5">
        <v>45490</v>
      </c>
      <c r="R1152" s="3" t="s">
        <v>236</v>
      </c>
      <c r="S1152" s="3"/>
      <c r="T1152" s="6" t="s">
        <v>61</v>
      </c>
      <c r="U1152" s="3" t="str">
        <f t="shared" si="244"/>
        <v>Titulaire</v>
      </c>
      <c r="V1152" s="5"/>
      <c r="W1152" s="5"/>
      <c r="X1152" s="5"/>
      <c r="Y1152" s="5"/>
      <c r="Z1152" s="5">
        <v>44837</v>
      </c>
      <c r="AA1152" s="3">
        <f t="shared" si="245"/>
        <v>10</v>
      </c>
      <c r="AB1152" s="3">
        <f t="shared" si="246"/>
        <v>2022</v>
      </c>
      <c r="AC1152" s="3">
        <f t="shared" si="247"/>
        <v>2026</v>
      </c>
      <c r="AD1152" s="7">
        <f t="shared" ca="1" si="248"/>
        <v>2.0388888888888888</v>
      </c>
      <c r="AE1152" s="7" t="str">
        <f t="shared" ca="1" si="254"/>
        <v>&lt; 3</v>
      </c>
      <c r="AF1152" s="5">
        <v>29815</v>
      </c>
      <c r="AG1152" s="8">
        <f t="shared" ca="1" si="249"/>
        <v>43.197260273972603</v>
      </c>
      <c r="AH1152" s="7" t="str">
        <f t="shared" ca="1" si="250"/>
        <v>&gt;35&lt; 45</v>
      </c>
      <c r="AI1152" s="9">
        <v>16005206</v>
      </c>
      <c r="AJ1152" s="10" t="s">
        <v>70</v>
      </c>
      <c r="AK1152" s="9" t="s">
        <v>3509</v>
      </c>
      <c r="AL1152" s="5">
        <v>44544</v>
      </c>
      <c r="AM1152" s="3" t="s">
        <v>64</v>
      </c>
      <c r="AN1152" s="3" t="s">
        <v>65</v>
      </c>
      <c r="AO1152">
        <v>3</v>
      </c>
      <c r="AQ1152">
        <v>15</v>
      </c>
      <c r="AR1152" s="11">
        <v>2</v>
      </c>
      <c r="AS1152" s="12">
        <f t="shared" si="251"/>
        <v>45567.5</v>
      </c>
      <c r="AT1152" s="11" t="s">
        <v>66</v>
      </c>
      <c r="AU1152" s="9">
        <v>1700</v>
      </c>
      <c r="AV1152" s="14" t="s">
        <v>79</v>
      </c>
      <c r="AW1152" s="15" t="s">
        <v>3510</v>
      </c>
      <c r="AX1152" s="16">
        <v>90083486183</v>
      </c>
      <c r="AY1152" s="14">
        <v>51</v>
      </c>
      <c r="AZ1152" s="11" t="s">
        <v>128</v>
      </c>
      <c r="BA1152" s="17" t="str">
        <f t="shared" si="252"/>
        <v>04044129008348618351</v>
      </c>
      <c r="BB1152" s="26">
        <f t="shared" si="255"/>
        <v>20</v>
      </c>
      <c r="BC1152" s="19" t="s">
        <v>3511</v>
      </c>
      <c r="BD1152" s="20" t="s">
        <v>2863</v>
      </c>
      <c r="BF1152" s="5"/>
      <c r="BG1152" s="27">
        <v>28270669</v>
      </c>
      <c r="BH1152" s="27"/>
      <c r="BI1152" s="27">
        <v>98137837</v>
      </c>
      <c r="BK1152" s="11" t="str">
        <f t="shared" si="256"/>
        <v>CADRE</v>
      </c>
      <c r="BL1152" s="11"/>
    </row>
    <row r="1153" spans="1:64" x14ac:dyDescent="0.25">
      <c r="A1153" s="3" t="s">
        <v>56</v>
      </c>
      <c r="B1153" s="4">
        <v>1154</v>
      </c>
      <c r="C1153" s="3" t="s">
        <v>87</v>
      </c>
      <c r="D1153" s="3" t="s">
        <v>8067</v>
      </c>
      <c r="E1153" s="3" t="s">
        <v>7311</v>
      </c>
      <c r="F1153" s="3"/>
      <c r="G1153" s="3"/>
      <c r="H1153" s="74"/>
      <c r="I1153" s="3" t="s">
        <v>561</v>
      </c>
      <c r="J1153" s="3" t="s">
        <v>157</v>
      </c>
      <c r="K1153" s="3" t="s">
        <v>123</v>
      </c>
      <c r="L1153" s="3" t="s">
        <v>77</v>
      </c>
      <c r="M1153" s="3" t="s">
        <v>158</v>
      </c>
      <c r="N1153" s="5">
        <v>44837</v>
      </c>
      <c r="O1153" s="5"/>
      <c r="P1153" s="3">
        <f t="shared" ca="1" si="253"/>
        <v>-47</v>
      </c>
      <c r="Q1153" s="5"/>
      <c r="R1153" s="3"/>
      <c r="S1153" s="3"/>
      <c r="T1153" s="6" t="s">
        <v>131</v>
      </c>
      <c r="U1153" s="3" t="str">
        <f t="shared" si="244"/>
        <v>Contractuel</v>
      </c>
      <c r="V1153" s="5">
        <v>45444</v>
      </c>
      <c r="W1153" s="5">
        <v>45535</v>
      </c>
      <c r="X1153" s="5"/>
      <c r="Y1153" s="5"/>
      <c r="Z1153" s="5">
        <v>44835</v>
      </c>
      <c r="AA1153" s="3">
        <f t="shared" si="245"/>
        <v>10</v>
      </c>
      <c r="AB1153" s="3">
        <f t="shared" si="246"/>
        <v>2022</v>
      </c>
      <c r="AC1153" s="3">
        <f t="shared" si="247"/>
        <v>2026</v>
      </c>
      <c r="AD1153" s="7">
        <f t="shared" ca="1" si="248"/>
        <v>2.0388888888888888</v>
      </c>
      <c r="AE1153" s="7" t="str">
        <f t="shared" ca="1" si="254"/>
        <v>&lt; 3</v>
      </c>
      <c r="AF1153" s="5">
        <v>30430</v>
      </c>
      <c r="AG1153" s="8">
        <f t="shared" ca="1" si="249"/>
        <v>41.512328767123286</v>
      </c>
      <c r="AH1153" s="7" t="str">
        <f t="shared" ca="1" si="250"/>
        <v>&gt;35&lt; 45</v>
      </c>
      <c r="AI1153" s="9">
        <v>12598889</v>
      </c>
      <c r="AJ1153" s="10" t="s">
        <v>91</v>
      </c>
      <c r="AK1153" s="9" t="s">
        <v>3512</v>
      </c>
      <c r="AL1153" s="5">
        <v>36798</v>
      </c>
      <c r="AM1153" s="3" t="s">
        <v>93</v>
      </c>
      <c r="AN1153" s="3" t="s">
        <v>94</v>
      </c>
      <c r="AQ1153">
        <v>3</v>
      </c>
      <c r="AR1153" s="11">
        <v>2</v>
      </c>
      <c r="AS1153" s="12">
        <f t="shared" si="251"/>
        <v>45567.5</v>
      </c>
      <c r="AT1153" s="11" t="s">
        <v>135</v>
      </c>
      <c r="AU1153" s="9">
        <v>3.3069999999999999</v>
      </c>
      <c r="AV1153" s="14" t="s">
        <v>195</v>
      </c>
      <c r="AW1153" s="15" t="s">
        <v>1253</v>
      </c>
      <c r="AX1153" s="16" t="s">
        <v>3513</v>
      </c>
      <c r="AY1153" s="14" t="s">
        <v>150</v>
      </c>
      <c r="AZ1153" s="11" t="s">
        <v>171</v>
      </c>
      <c r="BA1153" s="17" t="str">
        <f t="shared" si="252"/>
        <v>17535940174324366514</v>
      </c>
      <c r="BB1153" s="26">
        <f t="shared" si="255"/>
        <v>20</v>
      </c>
      <c r="BC1153" s="19" t="s">
        <v>3514</v>
      </c>
      <c r="BD1153" s="20" t="s">
        <v>388</v>
      </c>
      <c r="BF1153" s="5">
        <v>45041</v>
      </c>
      <c r="BG1153" s="27">
        <v>96931700</v>
      </c>
      <c r="BH1153" s="27">
        <v>24620341</v>
      </c>
      <c r="BI1153" s="27"/>
      <c r="BJ1153" t="s">
        <v>877</v>
      </c>
      <c r="BK1153" s="11" t="str">
        <f t="shared" si="256"/>
        <v>A-</v>
      </c>
      <c r="BL1153" s="11" t="s">
        <v>473</v>
      </c>
    </row>
    <row r="1154" spans="1:64" x14ac:dyDescent="0.25">
      <c r="A1154" s="3" t="s">
        <v>74</v>
      </c>
      <c r="B1154" s="4">
        <v>1155</v>
      </c>
      <c r="C1154" s="3" t="s">
        <v>140</v>
      </c>
      <c r="D1154" s="3" t="s">
        <v>8068</v>
      </c>
      <c r="E1154" s="3" t="s">
        <v>8069</v>
      </c>
      <c r="F1154" s="3"/>
      <c r="G1154" s="3"/>
      <c r="H1154" s="74"/>
      <c r="I1154" s="3" t="s">
        <v>561</v>
      </c>
      <c r="J1154" s="3" t="s">
        <v>157</v>
      </c>
      <c r="K1154" s="3" t="s">
        <v>123</v>
      </c>
      <c r="L1154" s="3" t="s">
        <v>77</v>
      </c>
      <c r="M1154" s="3" t="s">
        <v>158</v>
      </c>
      <c r="N1154" s="5">
        <v>44838</v>
      </c>
      <c r="O1154" s="5"/>
      <c r="P1154" s="3">
        <f t="shared" ca="1" si="253"/>
        <v>-139</v>
      </c>
      <c r="Q1154" s="5">
        <v>45397</v>
      </c>
      <c r="R1154" s="3" t="s">
        <v>1235</v>
      </c>
      <c r="S1154" s="3"/>
      <c r="T1154" s="6" t="s">
        <v>131</v>
      </c>
      <c r="U1154" s="3" t="str">
        <f t="shared" ref="U1154:U1217" si="257">IF(T1154="CDI","Titulaire","Contractuel")</f>
        <v>Contractuel</v>
      </c>
      <c r="V1154" s="5">
        <v>45352</v>
      </c>
      <c r="W1154" s="5">
        <v>45443</v>
      </c>
      <c r="X1154" s="5"/>
      <c r="Y1154" s="5"/>
      <c r="Z1154" s="5">
        <v>44838</v>
      </c>
      <c r="AA1154" s="3">
        <f t="shared" ref="AA1154:AA1217" si="258">MONTH(N1154)</f>
        <v>10</v>
      </c>
      <c r="AB1154" s="3">
        <f t="shared" ref="AB1154:AB1217" si="259">IF(N1154="","",YEAR(N1154))</f>
        <v>2022</v>
      </c>
      <c r="AC1154" s="3">
        <f t="shared" ref="AC1154:AC1217" si="260">AB1154+4</f>
        <v>2026</v>
      </c>
      <c r="AD1154" s="7">
        <f t="shared" ref="AD1154:AD1217" ca="1" si="261">IF(A1154="Non",(DAYS360(N1154,Q1154)/360),(DAYS360(N1154,TODAY())/360))</f>
        <v>2.036111111111111</v>
      </c>
      <c r="AE1154" s="7" t="str">
        <f t="shared" ca="1" si="254"/>
        <v>&lt; 3</v>
      </c>
      <c r="AF1154" s="5">
        <v>30065</v>
      </c>
      <c r="AG1154" s="8">
        <f t="shared" ref="AG1154:AG1217" ca="1" si="262">(TODAY()-AF1154)/365</f>
        <v>42.512328767123286</v>
      </c>
      <c r="AH1154" s="7" t="str">
        <f t="shared" ref="AH1154:AH1217" ca="1" si="263">+IF(AG1154&lt;25,"&lt; 25",IF(AND(AG1154&gt;=25,AG1154&lt;35),"&gt;25&lt; 35",IF(AND(AG1154&gt;=35,AG1154&lt;45),"&gt;35&lt; 45",IF(AND(AG1154&gt;=45,AG1154&lt;=55),"&gt;45&lt; 55",IF(AG1154&gt;55,"&gt; 55")))))</f>
        <v>&gt;35&lt; 45</v>
      </c>
      <c r="AI1154" s="9">
        <v>16165286</v>
      </c>
      <c r="AJ1154" s="10" t="s">
        <v>67</v>
      </c>
      <c r="AK1154" s="9" t="s">
        <v>3515</v>
      </c>
      <c r="AL1154" s="5">
        <v>38149</v>
      </c>
      <c r="AM1154" s="3" t="s">
        <v>93</v>
      </c>
      <c r="AN1154" s="3" t="s">
        <v>65</v>
      </c>
      <c r="AO1154">
        <v>2</v>
      </c>
      <c r="AQ1154" s="11">
        <v>3</v>
      </c>
      <c r="AR1154" s="11">
        <v>2</v>
      </c>
      <c r="AS1154" s="12">
        <f t="shared" ref="AS1154:AS1217" si="264">N1154+(365.25*AR1154)</f>
        <v>45568.5</v>
      </c>
      <c r="AT1154" s="11" t="s">
        <v>135</v>
      </c>
      <c r="AU1154" s="9">
        <v>3.3069999999999999</v>
      </c>
      <c r="AV1154" s="14" t="s">
        <v>195</v>
      </c>
      <c r="AW1154" s="15" t="s">
        <v>169</v>
      </c>
      <c r="AX1154" s="16" t="s">
        <v>3516</v>
      </c>
      <c r="AY1154" s="14" t="s">
        <v>1697</v>
      </c>
      <c r="AZ1154" s="11" t="s">
        <v>171</v>
      </c>
      <c r="BA1154" s="17" t="str">
        <f t="shared" ref="BA1154:BA1217" si="265">CONCATENATE(AV1154,AW1154,AX1154,AY1154)</f>
        <v>17001000000139101486</v>
      </c>
      <c r="BB1154" s="26">
        <f>LEN(BA1154)</f>
        <v>20</v>
      </c>
      <c r="BC1154" s="19" t="s">
        <v>3517</v>
      </c>
      <c r="BD1154" s="20" t="s">
        <v>277</v>
      </c>
      <c r="BF1154" s="5"/>
      <c r="BG1154" s="27">
        <v>21298463</v>
      </c>
      <c r="BH1154" s="27">
        <v>20625897</v>
      </c>
      <c r="BI1154" s="27"/>
      <c r="BJ1154" t="s">
        <v>244</v>
      </c>
      <c r="BK1154" s="11" t="str">
        <f>IF(K1154="CADRE","CADRE",CONCATENATE(J1154,"-",H1154))</f>
        <v>A-</v>
      </c>
      <c r="BL1154" s="11" t="s">
        <v>473</v>
      </c>
    </row>
    <row r="1155" spans="1:64" x14ac:dyDescent="0.25">
      <c r="A1155" s="3" t="s">
        <v>74</v>
      </c>
      <c r="B1155" s="4">
        <v>1156</v>
      </c>
      <c r="C1155" s="3" t="s">
        <v>140</v>
      </c>
      <c r="D1155" s="3" t="s">
        <v>8070</v>
      </c>
      <c r="E1155" s="3" t="s">
        <v>7314</v>
      </c>
      <c r="F1155" s="3"/>
      <c r="G1155" s="3"/>
      <c r="H1155" s="74"/>
      <c r="I1155" s="3" t="s">
        <v>156</v>
      </c>
      <c r="J1155" s="3" t="s">
        <v>157</v>
      </c>
      <c r="K1155" s="3" t="s">
        <v>123</v>
      </c>
      <c r="L1155" s="3" t="s">
        <v>77</v>
      </c>
      <c r="M1155" s="3" t="s">
        <v>158</v>
      </c>
      <c r="N1155" s="5">
        <v>44838</v>
      </c>
      <c r="O1155" s="5"/>
      <c r="P1155" s="3">
        <f ca="1">IF(W1155="","",W1155-TODAY())</f>
        <v>-139</v>
      </c>
      <c r="Q1155" s="5">
        <v>45395</v>
      </c>
      <c r="R1155" s="3" t="s">
        <v>1796</v>
      </c>
      <c r="S1155" s="3"/>
      <c r="T1155" s="6" t="s">
        <v>131</v>
      </c>
      <c r="U1155" s="3" t="str">
        <f t="shared" si="257"/>
        <v>Contractuel</v>
      </c>
      <c r="V1155" s="5">
        <v>45352</v>
      </c>
      <c r="W1155" s="5">
        <v>45443</v>
      </c>
      <c r="X1155" s="5"/>
      <c r="Y1155" s="5"/>
      <c r="Z1155" s="5">
        <v>44838</v>
      </c>
      <c r="AA1155" s="3">
        <f t="shared" si="258"/>
        <v>10</v>
      </c>
      <c r="AB1155" s="3">
        <f t="shared" si="259"/>
        <v>2022</v>
      </c>
      <c r="AC1155" s="3">
        <f t="shared" si="260"/>
        <v>2026</v>
      </c>
      <c r="AD1155" s="7">
        <f t="shared" ca="1" si="261"/>
        <v>2.036111111111111</v>
      </c>
      <c r="AE1155" s="7" t="str">
        <f t="shared" ref="AE1155:AE1218" ca="1" si="266">+IF(AD1155&lt;1,"&lt; 1",IF(AND(AD1155&gt;=1,AD1155&lt;2),"&lt; 2",IF(AND(AD1155&gt;=2,AD1155&lt;3),"&lt; 3",IF(AND(AD1155&gt;=3,AD1155&lt;=4),"&lt; 4",IF(AD1155&gt;4,"&gt; 4")))))</f>
        <v>&lt; 3</v>
      </c>
      <c r="AF1155" s="5">
        <v>30863</v>
      </c>
      <c r="AG1155" s="8">
        <f t="shared" ca="1" si="262"/>
        <v>40.326027397260276</v>
      </c>
      <c r="AH1155" s="7" t="str">
        <f t="shared" ca="1" si="263"/>
        <v>&gt;35&lt; 45</v>
      </c>
      <c r="AI1155" s="9">
        <v>12664966</v>
      </c>
      <c r="AJ1155" s="10" t="s">
        <v>62</v>
      </c>
      <c r="AK1155" s="9" t="s">
        <v>3518</v>
      </c>
      <c r="AL1155" s="5">
        <v>38161</v>
      </c>
      <c r="AM1155" s="3" t="s">
        <v>93</v>
      </c>
      <c r="AN1155" s="3" t="s">
        <v>65</v>
      </c>
      <c r="AO1155">
        <v>2</v>
      </c>
      <c r="AQ1155" s="11">
        <v>3</v>
      </c>
      <c r="AR1155" s="11">
        <v>2</v>
      </c>
      <c r="AS1155" s="12">
        <f t="shared" si="264"/>
        <v>45568.5</v>
      </c>
      <c r="AT1155" s="11" t="s">
        <v>135</v>
      </c>
      <c r="AU1155" s="9">
        <v>3.3069999999999999</v>
      </c>
      <c r="AV1155" s="14" t="s">
        <v>195</v>
      </c>
      <c r="AW1155" s="15" t="s">
        <v>1253</v>
      </c>
      <c r="AX1155" s="16" t="s">
        <v>3519</v>
      </c>
      <c r="AY1155" s="14" t="s">
        <v>195</v>
      </c>
      <c r="AZ1155" s="11" t="s">
        <v>171</v>
      </c>
      <c r="BA1155" s="17" t="str">
        <f t="shared" si="265"/>
        <v>17535940172504559117</v>
      </c>
      <c r="BB1155" s="26">
        <f>LEN(BA1155)</f>
        <v>20</v>
      </c>
      <c r="BC1155" s="19" t="s">
        <v>3520</v>
      </c>
      <c r="BD1155" s="20" t="s">
        <v>277</v>
      </c>
      <c r="BF1155" s="5"/>
      <c r="BG1155" s="27">
        <v>22386328</v>
      </c>
      <c r="BH1155" s="27">
        <v>96747515</v>
      </c>
      <c r="BI1155" s="27"/>
      <c r="BJ1155" t="s">
        <v>244</v>
      </c>
      <c r="BK1155" s="11" t="str">
        <f>IF(K1155="CADRE","CADRE",CONCATENATE(J1155,"-",H1155))</f>
        <v>A-</v>
      </c>
      <c r="BL1155" s="11" t="s">
        <v>245</v>
      </c>
    </row>
    <row r="1156" spans="1:64" x14ac:dyDescent="0.25">
      <c r="A1156" s="3" t="s">
        <v>74</v>
      </c>
      <c r="B1156" s="4">
        <v>1157</v>
      </c>
      <c r="C1156" s="3" t="s">
        <v>140</v>
      </c>
      <c r="D1156" s="3" t="s">
        <v>7380</v>
      </c>
      <c r="E1156" s="3" t="s">
        <v>7258</v>
      </c>
      <c r="F1156" s="3"/>
      <c r="G1156" s="3"/>
      <c r="H1156" s="74"/>
      <c r="I1156" s="3" t="s">
        <v>561</v>
      </c>
      <c r="J1156" s="3" t="s">
        <v>157</v>
      </c>
      <c r="K1156" s="3" t="s">
        <v>123</v>
      </c>
      <c r="L1156" s="3" t="s">
        <v>77</v>
      </c>
      <c r="M1156" s="3" t="s">
        <v>158</v>
      </c>
      <c r="N1156" s="5">
        <v>44838</v>
      </c>
      <c r="O1156" s="5"/>
      <c r="P1156" s="3">
        <f ca="1">IF(W1156="","",W1156-TODAY())</f>
        <v>-231</v>
      </c>
      <c r="Q1156" s="5">
        <v>45351</v>
      </c>
      <c r="R1156" s="3" t="s">
        <v>236</v>
      </c>
      <c r="S1156" s="3" t="s">
        <v>609</v>
      </c>
      <c r="T1156" s="6" t="s">
        <v>131</v>
      </c>
      <c r="U1156" s="3" t="str">
        <f t="shared" si="257"/>
        <v>Contractuel</v>
      </c>
      <c r="V1156" s="5">
        <v>45261</v>
      </c>
      <c r="W1156" s="5">
        <v>45351</v>
      </c>
      <c r="X1156" s="5"/>
      <c r="Y1156" s="5"/>
      <c r="Z1156" s="5">
        <v>44838</v>
      </c>
      <c r="AA1156" s="3">
        <f t="shared" si="258"/>
        <v>10</v>
      </c>
      <c r="AB1156" s="3">
        <f t="shared" si="259"/>
        <v>2022</v>
      </c>
      <c r="AC1156" s="3">
        <f t="shared" si="260"/>
        <v>2026</v>
      </c>
      <c r="AD1156" s="7">
        <f t="shared" ca="1" si="261"/>
        <v>2.036111111111111</v>
      </c>
      <c r="AE1156" s="7" t="str">
        <f t="shared" ca="1" si="266"/>
        <v>&lt; 3</v>
      </c>
      <c r="AF1156" s="5">
        <v>26574</v>
      </c>
      <c r="AG1156" s="8">
        <f t="shared" ca="1" si="262"/>
        <v>52.076712328767123</v>
      </c>
      <c r="AH1156" s="7" t="str">
        <f t="shared" ca="1" si="263"/>
        <v>&gt;45&lt; 55</v>
      </c>
      <c r="AI1156" s="9">
        <v>11815729</v>
      </c>
      <c r="AJ1156" s="10" t="s">
        <v>67</v>
      </c>
      <c r="AK1156" s="9" t="s">
        <v>3521</v>
      </c>
      <c r="AL1156" s="5">
        <v>40008</v>
      </c>
      <c r="AM1156" s="3" t="s">
        <v>93</v>
      </c>
      <c r="AN1156" s="3" t="s">
        <v>65</v>
      </c>
      <c r="AO1156">
        <v>2</v>
      </c>
      <c r="AQ1156" s="11">
        <v>3</v>
      </c>
      <c r="AR1156" s="11">
        <v>2</v>
      </c>
      <c r="AS1156" s="12">
        <f t="shared" si="264"/>
        <v>45568.5</v>
      </c>
      <c r="AT1156" s="11" t="s">
        <v>135</v>
      </c>
      <c r="AU1156" s="9">
        <v>3.3069999999999999</v>
      </c>
      <c r="AV1156" s="14" t="s">
        <v>195</v>
      </c>
      <c r="AW1156" s="15" t="s">
        <v>169</v>
      </c>
      <c r="AX1156" s="16" t="s">
        <v>3522</v>
      </c>
      <c r="AY1156" s="14" t="s">
        <v>252</v>
      </c>
      <c r="AZ1156" s="11" t="s">
        <v>171</v>
      </c>
      <c r="BA1156" s="17" t="str">
        <f t="shared" si="265"/>
        <v>17001000000318924160</v>
      </c>
      <c r="BB1156" s="26">
        <f>LEN(BA1156)</f>
        <v>20</v>
      </c>
      <c r="BC1156" s="19" t="s">
        <v>3523</v>
      </c>
      <c r="BD1156" s="20" t="s">
        <v>277</v>
      </c>
      <c r="BF1156" s="5"/>
      <c r="BG1156" s="27">
        <v>58052169</v>
      </c>
      <c r="BH1156" s="27">
        <v>97944591</v>
      </c>
      <c r="BI1156" s="27"/>
      <c r="BJ1156" t="s">
        <v>244</v>
      </c>
      <c r="BK1156" s="11" t="str">
        <f>IF(K1156="CADRE","CADRE",CONCATENATE(J1156,"-",H1156))</f>
        <v>A-</v>
      </c>
      <c r="BL1156" s="11" t="s">
        <v>473</v>
      </c>
    </row>
    <row r="1157" spans="1:64" x14ac:dyDescent="0.25">
      <c r="A1157" s="3" t="s">
        <v>74</v>
      </c>
      <c r="B1157" s="4">
        <v>1158</v>
      </c>
      <c r="C1157" s="3" t="s">
        <v>87</v>
      </c>
      <c r="D1157" s="3" t="s">
        <v>7855</v>
      </c>
      <c r="E1157" s="3" t="s">
        <v>7415</v>
      </c>
      <c r="F1157" s="3"/>
      <c r="G1157" s="3"/>
      <c r="H1157" s="74"/>
      <c r="I1157" s="3"/>
      <c r="J1157" s="3" t="s">
        <v>157</v>
      </c>
      <c r="K1157" s="3" t="s">
        <v>123</v>
      </c>
      <c r="L1157" s="3" t="s">
        <v>77</v>
      </c>
      <c r="M1157" s="3" t="s">
        <v>158</v>
      </c>
      <c r="N1157" s="5">
        <v>44844</v>
      </c>
      <c r="O1157" s="5"/>
      <c r="P1157" s="3">
        <f t="shared" ref="P1157:P1218" ca="1" si="267">IF(W1157="","",W1157-TODAY())</f>
        <v>-656</v>
      </c>
      <c r="Q1157" s="5">
        <v>44870</v>
      </c>
      <c r="R1157" s="3" t="s">
        <v>78</v>
      </c>
      <c r="S1157" s="3"/>
      <c r="T1157" s="6" t="s">
        <v>131</v>
      </c>
      <c r="U1157" s="3" t="str">
        <f t="shared" si="257"/>
        <v>Contractuel</v>
      </c>
      <c r="V1157" s="5">
        <v>44844</v>
      </c>
      <c r="W1157" s="5">
        <v>44926</v>
      </c>
      <c r="X1157" s="5"/>
      <c r="Y1157" s="5"/>
      <c r="Z1157" s="5">
        <v>44844</v>
      </c>
      <c r="AA1157" s="3">
        <f t="shared" si="258"/>
        <v>10</v>
      </c>
      <c r="AB1157" s="3">
        <f t="shared" si="259"/>
        <v>2022</v>
      </c>
      <c r="AC1157" s="3">
        <f t="shared" si="260"/>
        <v>2026</v>
      </c>
      <c r="AD1157" s="7">
        <f t="shared" ca="1" si="261"/>
        <v>2.0194444444444444</v>
      </c>
      <c r="AE1157" s="7" t="str">
        <f t="shared" ca="1" si="266"/>
        <v>&lt; 3</v>
      </c>
      <c r="AF1157" s="5">
        <v>31894</v>
      </c>
      <c r="AG1157" s="8">
        <f t="shared" ca="1" si="262"/>
        <v>37.5013698630137</v>
      </c>
      <c r="AH1157" s="7" t="str">
        <f t="shared" ca="1" si="263"/>
        <v>&gt;35&lt; 45</v>
      </c>
      <c r="AI1157" s="9">
        <v>12666588</v>
      </c>
      <c r="AJ1157" s="10" t="s">
        <v>79</v>
      </c>
      <c r="AK1157" s="9" t="s">
        <v>3524</v>
      </c>
      <c r="AL1157" s="5">
        <v>38271</v>
      </c>
      <c r="AM1157" s="3" t="s">
        <v>93</v>
      </c>
      <c r="AN1157" s="3" t="s">
        <v>94</v>
      </c>
      <c r="AQ1157" s="11">
        <v>3</v>
      </c>
      <c r="AR1157" s="11">
        <v>1</v>
      </c>
      <c r="AS1157" s="12">
        <f t="shared" si="264"/>
        <v>45209.25</v>
      </c>
      <c r="AT1157" s="11" t="s">
        <v>135</v>
      </c>
      <c r="AU1157" s="9">
        <v>3.3069999999999999</v>
      </c>
      <c r="AV1157" s="14" t="s">
        <v>195</v>
      </c>
      <c r="AW1157" s="15" t="s">
        <v>169</v>
      </c>
      <c r="AX1157" s="16" t="s">
        <v>3525</v>
      </c>
      <c r="AY1157" s="14" t="s">
        <v>159</v>
      </c>
      <c r="AZ1157" s="11" t="s">
        <v>171</v>
      </c>
      <c r="BA1157" s="17" t="str">
        <f t="shared" si="265"/>
        <v>17001000000318806402</v>
      </c>
      <c r="BB1157" s="26">
        <f t="shared" ref="BB1157:BB1220" si="268">LEN(BA1157)</f>
        <v>20</v>
      </c>
      <c r="BC1157" s="19" t="s">
        <v>3526</v>
      </c>
      <c r="BD1157" s="20" t="s">
        <v>100</v>
      </c>
      <c r="BF1157" s="5"/>
      <c r="BG1157" s="27">
        <v>50416922</v>
      </c>
      <c r="BH1157" s="27">
        <v>23587868</v>
      </c>
      <c r="BI1157" s="27"/>
      <c r="BJ1157" t="s">
        <v>244</v>
      </c>
      <c r="BK1157" s="11" t="str">
        <f t="shared" ref="BK1157:BK1220" si="269">IF(K1157="CADRE","CADRE",CONCATENATE(J1157,"-",H1157))</f>
        <v>A-</v>
      </c>
      <c r="BL1157" s="11"/>
    </row>
    <row r="1158" spans="1:64" x14ac:dyDescent="0.25">
      <c r="A1158" s="3" t="s">
        <v>74</v>
      </c>
      <c r="B1158" s="4">
        <v>1159</v>
      </c>
      <c r="C1158" s="3" t="s">
        <v>87</v>
      </c>
      <c r="D1158" s="3" t="s">
        <v>8071</v>
      </c>
      <c r="E1158" s="3" t="s">
        <v>7512</v>
      </c>
      <c r="F1158" s="3"/>
      <c r="G1158" s="3"/>
      <c r="H1158" s="74"/>
      <c r="I1158" s="3" t="s">
        <v>156</v>
      </c>
      <c r="J1158" s="3" t="s">
        <v>157</v>
      </c>
      <c r="K1158" s="3" t="s">
        <v>123</v>
      </c>
      <c r="L1158" s="3" t="s">
        <v>77</v>
      </c>
      <c r="M1158" s="3" t="s">
        <v>158</v>
      </c>
      <c r="N1158" s="5">
        <v>44844</v>
      </c>
      <c r="O1158" s="5"/>
      <c r="P1158" s="3">
        <f t="shared" ca="1" si="267"/>
        <v>-139</v>
      </c>
      <c r="Q1158" s="5">
        <v>45398</v>
      </c>
      <c r="R1158" s="3" t="s">
        <v>2953</v>
      </c>
      <c r="S1158" s="3"/>
      <c r="T1158" s="6" t="s">
        <v>131</v>
      </c>
      <c r="U1158" s="3" t="str">
        <f t="shared" si="257"/>
        <v>Contractuel</v>
      </c>
      <c r="V1158" s="5">
        <v>45352</v>
      </c>
      <c r="W1158" s="5">
        <v>45443</v>
      </c>
      <c r="X1158" s="5"/>
      <c r="Y1158" s="5"/>
      <c r="Z1158" s="5">
        <v>44844</v>
      </c>
      <c r="AA1158" s="3">
        <f t="shared" si="258"/>
        <v>10</v>
      </c>
      <c r="AB1158" s="3">
        <f t="shared" si="259"/>
        <v>2022</v>
      </c>
      <c r="AC1158" s="3">
        <f t="shared" si="260"/>
        <v>2026</v>
      </c>
      <c r="AD1158" s="7">
        <f t="shared" ca="1" si="261"/>
        <v>2.0194444444444444</v>
      </c>
      <c r="AE1158" s="7" t="str">
        <f t="shared" ca="1" si="266"/>
        <v>&lt; 3</v>
      </c>
      <c r="AF1158" s="5">
        <v>35118</v>
      </c>
      <c r="AG1158" s="8">
        <f t="shared" ca="1" si="262"/>
        <v>28.668493150684931</v>
      </c>
      <c r="AH1158" s="7" t="str">
        <f t="shared" ca="1" si="263"/>
        <v>&gt;25&lt; 35</v>
      </c>
      <c r="AI1158" s="9">
        <v>17330718</v>
      </c>
      <c r="AJ1158" s="10" t="s">
        <v>91</v>
      </c>
      <c r="AK1158" s="9">
        <v>14352522</v>
      </c>
      <c r="AL1158" s="5">
        <v>42304</v>
      </c>
      <c r="AM1158" s="3" t="s">
        <v>93</v>
      </c>
      <c r="AN1158" s="3" t="s">
        <v>94</v>
      </c>
      <c r="AQ1158" s="11">
        <v>3</v>
      </c>
      <c r="AR1158" s="11">
        <v>2</v>
      </c>
      <c r="AS1158" s="12">
        <f t="shared" si="264"/>
        <v>45574.5</v>
      </c>
      <c r="AT1158" s="11" t="s">
        <v>135</v>
      </c>
      <c r="AU1158" s="9">
        <v>3.3069999999999999</v>
      </c>
      <c r="AV1158" s="14" t="s">
        <v>195</v>
      </c>
      <c r="AW1158" s="15" t="s">
        <v>169</v>
      </c>
      <c r="AX1158" s="16" t="s">
        <v>3527</v>
      </c>
      <c r="AY1158" s="14" t="s">
        <v>102</v>
      </c>
      <c r="AZ1158" s="11" t="s">
        <v>171</v>
      </c>
      <c r="BA1158" s="17" t="str">
        <f t="shared" si="265"/>
        <v>17001000000286382406</v>
      </c>
      <c r="BB1158" s="26">
        <f t="shared" si="268"/>
        <v>20</v>
      </c>
      <c r="BC1158" s="19" t="s">
        <v>3528</v>
      </c>
      <c r="BD1158" s="20" t="s">
        <v>277</v>
      </c>
      <c r="BF1158" s="5"/>
      <c r="BG1158" s="27">
        <v>51411685</v>
      </c>
      <c r="BH1158" s="27">
        <v>23198993</v>
      </c>
      <c r="BI1158" s="27"/>
      <c r="BJ1158" t="s">
        <v>244</v>
      </c>
      <c r="BK1158" s="11" t="str">
        <f t="shared" si="269"/>
        <v>A-</v>
      </c>
      <c r="BL1158" s="11" t="s">
        <v>200</v>
      </c>
    </row>
    <row r="1159" spans="1:64" x14ac:dyDescent="0.25">
      <c r="A1159" s="3" t="s">
        <v>56</v>
      </c>
      <c r="B1159" s="4">
        <v>1160</v>
      </c>
      <c r="C1159" s="3" t="s">
        <v>140</v>
      </c>
      <c r="D1159" s="3" t="s">
        <v>7192</v>
      </c>
      <c r="E1159" s="3" t="s">
        <v>8072</v>
      </c>
      <c r="F1159" s="3"/>
      <c r="G1159" s="3"/>
      <c r="H1159" s="74"/>
      <c r="I1159" s="3" t="s">
        <v>561</v>
      </c>
      <c r="J1159" s="3" t="s">
        <v>157</v>
      </c>
      <c r="K1159" s="3" t="s">
        <v>123</v>
      </c>
      <c r="L1159" s="3" t="s">
        <v>77</v>
      </c>
      <c r="M1159" s="3" t="s">
        <v>158</v>
      </c>
      <c r="N1159" s="5">
        <v>44844</v>
      </c>
      <c r="O1159" s="5"/>
      <c r="P1159" s="3">
        <f t="shared" ca="1" si="267"/>
        <v>-47</v>
      </c>
      <c r="Q1159" s="5"/>
      <c r="R1159" s="3"/>
      <c r="S1159" s="3"/>
      <c r="T1159" s="6" t="s">
        <v>131</v>
      </c>
      <c r="U1159" s="3" t="str">
        <f t="shared" si="257"/>
        <v>Contractuel</v>
      </c>
      <c r="V1159" s="5">
        <v>45505</v>
      </c>
      <c r="W1159" s="5">
        <f>VLOOKUP(B1159,[1]base!$A:$V,22,0)</f>
        <v>45535</v>
      </c>
      <c r="X1159" s="5"/>
      <c r="Y1159" s="5"/>
      <c r="Z1159" s="5">
        <v>44844</v>
      </c>
      <c r="AA1159" s="3">
        <f t="shared" si="258"/>
        <v>10</v>
      </c>
      <c r="AB1159" s="3">
        <f t="shared" si="259"/>
        <v>2022</v>
      </c>
      <c r="AC1159" s="3">
        <f t="shared" si="260"/>
        <v>2026</v>
      </c>
      <c r="AD1159" s="7">
        <f t="shared" ca="1" si="261"/>
        <v>2.0194444444444444</v>
      </c>
      <c r="AE1159" s="7" t="str">
        <f t="shared" ca="1" si="266"/>
        <v>&lt; 3</v>
      </c>
      <c r="AF1159" s="5">
        <v>34182</v>
      </c>
      <c r="AG1159" s="8">
        <f t="shared" ca="1" si="262"/>
        <v>31.232876712328768</v>
      </c>
      <c r="AH1159" s="7" t="str">
        <f t="shared" ca="1" si="263"/>
        <v>&gt;25&lt; 35</v>
      </c>
      <c r="AI1159" s="9">
        <v>12964521</v>
      </c>
      <c r="AJ1159" s="10" t="s">
        <v>70</v>
      </c>
      <c r="AK1159" s="9" t="s">
        <v>3529</v>
      </c>
      <c r="AL1159" s="5">
        <v>41416</v>
      </c>
      <c r="AM1159" s="3" t="s">
        <v>93</v>
      </c>
      <c r="AN1159" s="3" t="s">
        <v>65</v>
      </c>
      <c r="AO1159">
        <v>2</v>
      </c>
      <c r="AQ1159">
        <v>3</v>
      </c>
      <c r="AR1159" s="11">
        <v>2</v>
      </c>
      <c r="AS1159" s="12">
        <f t="shared" si="264"/>
        <v>45574.5</v>
      </c>
      <c r="AT1159" s="11" t="s">
        <v>135</v>
      </c>
      <c r="AU1159" s="9">
        <v>3.3069999999999999</v>
      </c>
      <c r="AV1159" s="14" t="s">
        <v>195</v>
      </c>
      <c r="AW1159" s="15" t="s">
        <v>169</v>
      </c>
      <c r="AX1159" s="16" t="s">
        <v>3530</v>
      </c>
      <c r="AY1159" s="14" t="s">
        <v>225</v>
      </c>
      <c r="AZ1159" s="11" t="s">
        <v>171</v>
      </c>
      <c r="BA1159" s="17" t="str">
        <f t="shared" si="265"/>
        <v>17001000000319403534</v>
      </c>
      <c r="BB1159" s="26">
        <f t="shared" si="268"/>
        <v>20</v>
      </c>
      <c r="BC1159" s="19" t="s">
        <v>3531</v>
      </c>
      <c r="BD1159" s="20" t="s">
        <v>277</v>
      </c>
      <c r="BF1159" s="5"/>
      <c r="BG1159" s="27">
        <v>93774633</v>
      </c>
      <c r="BH1159" s="27">
        <v>93418600</v>
      </c>
      <c r="BI1159" s="27"/>
      <c r="BJ1159" t="s">
        <v>533</v>
      </c>
      <c r="BK1159" s="11" t="str">
        <f t="shared" si="269"/>
        <v>A-</v>
      </c>
      <c r="BL1159" s="11" t="s">
        <v>473</v>
      </c>
    </row>
    <row r="1160" spans="1:64" x14ac:dyDescent="0.25">
      <c r="A1160" s="3" t="s">
        <v>74</v>
      </c>
      <c r="B1160" s="4">
        <v>1161</v>
      </c>
      <c r="C1160" s="3" t="s">
        <v>140</v>
      </c>
      <c r="D1160" s="3" t="s">
        <v>8073</v>
      </c>
      <c r="E1160" s="3" t="s">
        <v>7229</v>
      </c>
      <c r="F1160" s="3"/>
      <c r="G1160" s="3"/>
      <c r="H1160" s="74"/>
      <c r="I1160" s="3" t="s">
        <v>1089</v>
      </c>
      <c r="J1160" s="3" t="s">
        <v>157</v>
      </c>
      <c r="K1160" s="3" t="s">
        <v>123</v>
      </c>
      <c r="L1160" s="3" t="s">
        <v>77</v>
      </c>
      <c r="M1160" s="3" t="s">
        <v>158</v>
      </c>
      <c r="N1160" s="5">
        <v>44844</v>
      </c>
      <c r="O1160" s="5"/>
      <c r="P1160" s="3">
        <f t="shared" ca="1" si="267"/>
        <v>-597</v>
      </c>
      <c r="Q1160" s="5">
        <v>44986</v>
      </c>
      <c r="R1160" s="3" t="s">
        <v>124</v>
      </c>
      <c r="S1160" s="3"/>
      <c r="T1160" s="6" t="s">
        <v>131</v>
      </c>
      <c r="U1160" s="3" t="str">
        <f t="shared" si="257"/>
        <v>Contractuel</v>
      </c>
      <c r="V1160" s="5">
        <v>44927</v>
      </c>
      <c r="W1160" s="5">
        <v>44985</v>
      </c>
      <c r="X1160" s="5"/>
      <c r="Y1160" s="5"/>
      <c r="Z1160" s="5">
        <v>44844</v>
      </c>
      <c r="AA1160" s="3">
        <f t="shared" si="258"/>
        <v>10</v>
      </c>
      <c r="AB1160" s="3">
        <f t="shared" si="259"/>
        <v>2022</v>
      </c>
      <c r="AC1160" s="3">
        <f t="shared" si="260"/>
        <v>2026</v>
      </c>
      <c r="AD1160" s="7">
        <f t="shared" ca="1" si="261"/>
        <v>2.0194444444444444</v>
      </c>
      <c r="AE1160" s="7" t="str">
        <f t="shared" ca="1" si="266"/>
        <v>&lt; 3</v>
      </c>
      <c r="AF1160" s="5">
        <v>32757</v>
      </c>
      <c r="AG1160" s="8">
        <f t="shared" ca="1" si="262"/>
        <v>35.136986301369866</v>
      </c>
      <c r="AH1160" s="7" t="str">
        <f t="shared" ca="1" si="263"/>
        <v>&gt;35&lt; 45</v>
      </c>
      <c r="AI1160" s="9">
        <v>16443752</v>
      </c>
      <c r="AJ1160" s="10" t="s">
        <v>79</v>
      </c>
      <c r="AK1160" s="9" t="s">
        <v>3532</v>
      </c>
      <c r="AL1160" s="5">
        <v>40657</v>
      </c>
      <c r="AM1160" s="3" t="s">
        <v>93</v>
      </c>
      <c r="AN1160" s="3" t="s">
        <v>65</v>
      </c>
      <c r="AO1160">
        <v>1</v>
      </c>
      <c r="AQ1160" s="11">
        <v>3</v>
      </c>
      <c r="AR1160" s="11">
        <v>1</v>
      </c>
      <c r="AS1160" s="12">
        <f t="shared" si="264"/>
        <v>45209.25</v>
      </c>
      <c r="AT1160" s="11" t="s">
        <v>135</v>
      </c>
      <c r="AU1160" s="9">
        <v>3.3069999999999999</v>
      </c>
      <c r="AV1160" s="14" t="s">
        <v>195</v>
      </c>
      <c r="AW1160" s="15" t="s">
        <v>1253</v>
      </c>
      <c r="AX1160" s="16" t="s">
        <v>3533</v>
      </c>
      <c r="AY1160" s="14" t="s">
        <v>326</v>
      </c>
      <c r="AZ1160" s="11" t="s">
        <v>171</v>
      </c>
      <c r="BA1160" s="17" t="str">
        <f t="shared" si="265"/>
        <v>17535940173540213955</v>
      </c>
      <c r="BB1160" s="26">
        <f t="shared" si="268"/>
        <v>20</v>
      </c>
      <c r="BC1160" s="19" t="s">
        <v>920</v>
      </c>
      <c r="BD1160" s="20" t="s">
        <v>452</v>
      </c>
      <c r="BF1160" s="5"/>
      <c r="BG1160" s="27">
        <v>52050181</v>
      </c>
      <c r="BH1160" s="27">
        <v>20886121</v>
      </c>
      <c r="BI1160" s="27"/>
      <c r="BJ1160" t="s">
        <v>391</v>
      </c>
      <c r="BK1160" s="11" t="str">
        <f t="shared" si="269"/>
        <v>A-</v>
      </c>
      <c r="BL1160" s="11"/>
    </row>
    <row r="1161" spans="1:64" x14ac:dyDescent="0.25">
      <c r="A1161" s="3" t="s">
        <v>74</v>
      </c>
      <c r="B1161" s="4">
        <v>1162</v>
      </c>
      <c r="C1161" s="3" t="s">
        <v>140</v>
      </c>
      <c r="D1161" s="3" t="s">
        <v>8074</v>
      </c>
      <c r="E1161" s="3" t="s">
        <v>7428</v>
      </c>
      <c r="F1161" s="3"/>
      <c r="G1161" s="3"/>
      <c r="H1161" s="74"/>
      <c r="I1161" s="3" t="s">
        <v>487</v>
      </c>
      <c r="J1161" s="3" t="s">
        <v>228</v>
      </c>
      <c r="K1161" s="3" t="s">
        <v>123</v>
      </c>
      <c r="L1161" s="3" t="s">
        <v>77</v>
      </c>
      <c r="M1161" s="3" t="s">
        <v>158</v>
      </c>
      <c r="N1161" s="5">
        <v>44845</v>
      </c>
      <c r="O1161" s="5"/>
      <c r="P1161" s="3">
        <f t="shared" ca="1" si="267"/>
        <v>-505</v>
      </c>
      <c r="Q1161" s="5">
        <v>45032</v>
      </c>
      <c r="R1161" s="3" t="s">
        <v>1328</v>
      </c>
      <c r="S1161" s="3" t="s">
        <v>1787</v>
      </c>
      <c r="T1161" s="6" t="s">
        <v>131</v>
      </c>
      <c r="U1161" s="3" t="str">
        <f t="shared" si="257"/>
        <v>Contractuel</v>
      </c>
      <c r="V1161" s="5">
        <v>44986</v>
      </c>
      <c r="W1161" s="5">
        <v>45077</v>
      </c>
      <c r="X1161" s="5"/>
      <c r="Y1161" s="5"/>
      <c r="Z1161" s="5">
        <v>44845</v>
      </c>
      <c r="AA1161" s="3">
        <f t="shared" si="258"/>
        <v>10</v>
      </c>
      <c r="AB1161" s="3">
        <f t="shared" si="259"/>
        <v>2022</v>
      </c>
      <c r="AC1161" s="3">
        <f t="shared" si="260"/>
        <v>2026</v>
      </c>
      <c r="AD1161" s="7">
        <f t="shared" ca="1" si="261"/>
        <v>2.0166666666666666</v>
      </c>
      <c r="AE1161" s="7" t="str">
        <f t="shared" ca="1" si="266"/>
        <v>&lt; 3</v>
      </c>
      <c r="AF1161" s="5">
        <v>33198</v>
      </c>
      <c r="AG1161" s="8">
        <f t="shared" ca="1" si="262"/>
        <v>33.92876712328767</v>
      </c>
      <c r="AH1161" s="7" t="str">
        <f t="shared" ca="1" si="263"/>
        <v>&gt;25&lt; 35</v>
      </c>
      <c r="AI1161" s="9">
        <v>16186341</v>
      </c>
      <c r="AJ1161" s="10" t="s">
        <v>126</v>
      </c>
      <c r="AK1161" s="9" t="s">
        <v>763</v>
      </c>
      <c r="AL1161" s="5">
        <v>44425</v>
      </c>
      <c r="AM1161" s="3" t="s">
        <v>93</v>
      </c>
      <c r="AN1161" s="3" t="s">
        <v>65</v>
      </c>
      <c r="AQ1161" s="11">
        <v>3</v>
      </c>
      <c r="AR1161" s="11">
        <v>1</v>
      </c>
      <c r="AS1161" s="12">
        <f t="shared" si="264"/>
        <v>45210.25</v>
      </c>
      <c r="AT1161" s="11" t="s">
        <v>135</v>
      </c>
      <c r="AU1161" s="9">
        <v>3.3069999999999999</v>
      </c>
      <c r="AV1161" s="14" t="s">
        <v>195</v>
      </c>
      <c r="AW1161" s="15" t="s">
        <v>169</v>
      </c>
      <c r="AX1161" s="16" t="s">
        <v>764</v>
      </c>
      <c r="AY1161" s="14" t="s">
        <v>870</v>
      </c>
      <c r="AZ1161" s="11" t="s">
        <v>171</v>
      </c>
      <c r="BA1161" s="17" t="str">
        <f t="shared" si="265"/>
        <v>17001000000258707724</v>
      </c>
      <c r="BB1161" s="26">
        <f t="shared" si="268"/>
        <v>20</v>
      </c>
      <c r="BC1161" s="19" t="s">
        <v>3534</v>
      </c>
      <c r="BD1161" s="20" t="s">
        <v>277</v>
      </c>
      <c r="BF1161" s="5"/>
      <c r="BG1161" s="27">
        <v>55722770</v>
      </c>
      <c r="BH1161" s="27">
        <v>25986746</v>
      </c>
      <c r="BI1161" s="27"/>
      <c r="BJ1161" t="s">
        <v>391</v>
      </c>
      <c r="BK1161" s="11" t="str">
        <f t="shared" si="269"/>
        <v>B-</v>
      </c>
      <c r="BL1161" s="11"/>
    </row>
    <row r="1162" spans="1:64" x14ac:dyDescent="0.25">
      <c r="A1162" s="3" t="s">
        <v>74</v>
      </c>
      <c r="B1162" s="4">
        <v>1163</v>
      </c>
      <c r="C1162" s="3" t="s">
        <v>140</v>
      </c>
      <c r="D1162" s="3" t="s">
        <v>8075</v>
      </c>
      <c r="E1162" s="3" t="s">
        <v>7186</v>
      </c>
      <c r="F1162" s="3"/>
      <c r="G1162" s="3"/>
      <c r="H1162" s="74"/>
      <c r="I1162" s="3"/>
      <c r="J1162" s="3" t="s">
        <v>157</v>
      </c>
      <c r="K1162" s="3" t="s">
        <v>76</v>
      </c>
      <c r="L1162" s="3" t="s">
        <v>77</v>
      </c>
      <c r="M1162" s="3" t="s">
        <v>426</v>
      </c>
      <c r="N1162" s="5">
        <v>44853</v>
      </c>
      <c r="O1162" s="5"/>
      <c r="P1162" s="3">
        <f t="shared" ca="1" si="267"/>
        <v>-597</v>
      </c>
      <c r="Q1162" s="5">
        <v>44936</v>
      </c>
      <c r="R1162" s="3" t="s">
        <v>1235</v>
      </c>
      <c r="S1162" s="3"/>
      <c r="T1162" s="6" t="s">
        <v>131</v>
      </c>
      <c r="U1162" s="3" t="str">
        <f t="shared" si="257"/>
        <v>Contractuel</v>
      </c>
      <c r="V1162" s="5">
        <v>44927</v>
      </c>
      <c r="W1162" s="5">
        <v>44985</v>
      </c>
      <c r="X1162" s="5"/>
      <c r="Y1162" s="5"/>
      <c r="Z1162" s="5">
        <v>44853</v>
      </c>
      <c r="AA1162" s="3">
        <f t="shared" si="258"/>
        <v>10</v>
      </c>
      <c r="AB1162" s="3">
        <f t="shared" si="259"/>
        <v>2022</v>
      </c>
      <c r="AC1162" s="3">
        <f t="shared" si="260"/>
        <v>2026</v>
      </c>
      <c r="AD1162" s="7">
        <f t="shared" ca="1" si="261"/>
        <v>1.9944444444444445</v>
      </c>
      <c r="AE1162" s="7" t="str">
        <f t="shared" ca="1" si="266"/>
        <v>&lt; 2</v>
      </c>
      <c r="AF1162" s="5">
        <v>31593</v>
      </c>
      <c r="AG1162" s="8">
        <f t="shared" ca="1" si="262"/>
        <v>38.326027397260276</v>
      </c>
      <c r="AH1162" s="7" t="str">
        <f t="shared" ca="1" si="263"/>
        <v>&gt;35&lt; 45</v>
      </c>
      <c r="AI1162" s="9"/>
      <c r="AJ1162" s="10"/>
      <c r="AK1162" s="9" t="s">
        <v>3535</v>
      </c>
      <c r="AL1162" s="5">
        <v>44468</v>
      </c>
      <c r="AM1162" s="3" t="s">
        <v>93</v>
      </c>
      <c r="AN1162" s="3" t="s">
        <v>541</v>
      </c>
      <c r="AO1162">
        <v>1</v>
      </c>
      <c r="AQ1162" s="11">
        <v>3</v>
      </c>
      <c r="AR1162" s="11">
        <v>1</v>
      </c>
      <c r="AS1162" s="12">
        <f t="shared" si="264"/>
        <v>45218.25</v>
      </c>
      <c r="AT1162" s="11" t="s">
        <v>135</v>
      </c>
      <c r="AU1162" s="9">
        <v>3.3069999999999999</v>
      </c>
      <c r="AV1162" s="14" t="s">
        <v>195</v>
      </c>
      <c r="AW1162" s="15" t="s">
        <v>118</v>
      </c>
      <c r="AX1162" s="16" t="s">
        <v>3536</v>
      </c>
      <c r="AY1162" s="14" t="s">
        <v>338</v>
      </c>
      <c r="AZ1162" s="11" t="s">
        <v>171</v>
      </c>
      <c r="BA1162" s="17" t="str">
        <f t="shared" si="265"/>
        <v>17606000000201884477</v>
      </c>
      <c r="BB1162" s="26">
        <f t="shared" si="268"/>
        <v>20</v>
      </c>
      <c r="BC1162" s="19" t="s">
        <v>3537</v>
      </c>
      <c r="BD1162" s="20" t="s">
        <v>73</v>
      </c>
      <c r="BF1162" s="5">
        <v>44881</v>
      </c>
      <c r="BG1162" s="27">
        <v>97142953</v>
      </c>
      <c r="BH1162" s="27">
        <v>96962996</v>
      </c>
      <c r="BI1162" s="27"/>
      <c r="BJ1162" t="s">
        <v>122</v>
      </c>
      <c r="BK1162" s="11" t="str">
        <f t="shared" si="269"/>
        <v>A-</v>
      </c>
      <c r="BL1162" s="11"/>
    </row>
    <row r="1163" spans="1:64" x14ac:dyDescent="0.25">
      <c r="A1163" s="3" t="s">
        <v>56</v>
      </c>
      <c r="B1163" s="4">
        <v>1164</v>
      </c>
      <c r="C1163" s="3" t="s">
        <v>140</v>
      </c>
      <c r="D1163" s="3" t="s">
        <v>7232</v>
      </c>
      <c r="E1163" s="3" t="s">
        <v>8076</v>
      </c>
      <c r="F1163" s="3"/>
      <c r="G1163" s="3"/>
      <c r="H1163" s="74"/>
      <c r="I1163" s="3" t="s">
        <v>156</v>
      </c>
      <c r="J1163" s="3" t="s">
        <v>157</v>
      </c>
      <c r="K1163" s="3" t="s">
        <v>123</v>
      </c>
      <c r="L1163" s="3" t="s">
        <v>77</v>
      </c>
      <c r="M1163" s="3" t="s">
        <v>158</v>
      </c>
      <c r="N1163" s="5">
        <v>44845</v>
      </c>
      <c r="O1163" s="5"/>
      <c r="P1163" s="3">
        <f t="shared" ca="1" si="267"/>
        <v>-47</v>
      </c>
      <c r="Q1163" s="5"/>
      <c r="R1163" s="3"/>
      <c r="S1163" s="3"/>
      <c r="T1163" s="6" t="s">
        <v>131</v>
      </c>
      <c r="U1163" s="3" t="str">
        <f t="shared" si="257"/>
        <v>Contractuel</v>
      </c>
      <c r="V1163" s="5">
        <v>45444</v>
      </c>
      <c r="W1163" s="5">
        <v>45535</v>
      </c>
      <c r="X1163" s="5"/>
      <c r="Y1163" s="5"/>
      <c r="Z1163" s="5">
        <v>44845</v>
      </c>
      <c r="AA1163" s="3">
        <f t="shared" si="258"/>
        <v>10</v>
      </c>
      <c r="AB1163" s="3">
        <f t="shared" si="259"/>
        <v>2022</v>
      </c>
      <c r="AC1163" s="3">
        <f t="shared" si="260"/>
        <v>2026</v>
      </c>
      <c r="AD1163" s="7">
        <f t="shared" ca="1" si="261"/>
        <v>2.0166666666666666</v>
      </c>
      <c r="AE1163" s="7" t="str">
        <f t="shared" ca="1" si="266"/>
        <v>&lt; 3</v>
      </c>
      <c r="AF1163" s="5">
        <v>27575</v>
      </c>
      <c r="AG1163" s="8">
        <f t="shared" ca="1" si="262"/>
        <v>49.334246575342469</v>
      </c>
      <c r="AH1163" s="7" t="str">
        <f t="shared" ca="1" si="263"/>
        <v>&gt;45&lt; 55</v>
      </c>
      <c r="AI1163" s="9">
        <v>11624535</v>
      </c>
      <c r="AJ1163" s="10" t="s">
        <v>67</v>
      </c>
      <c r="AK1163" s="9" t="s">
        <v>3538</v>
      </c>
      <c r="AL1163" s="5">
        <v>34605</v>
      </c>
      <c r="AM1163" s="3" t="s">
        <v>93</v>
      </c>
      <c r="AN1163" s="3" t="s">
        <v>65</v>
      </c>
      <c r="AO1163">
        <v>2</v>
      </c>
      <c r="AQ1163">
        <v>3</v>
      </c>
      <c r="AR1163" s="11">
        <v>2</v>
      </c>
      <c r="AS1163" s="12">
        <f t="shared" si="264"/>
        <v>45575.5</v>
      </c>
      <c r="AT1163" s="11" t="s">
        <v>135</v>
      </c>
      <c r="AU1163" s="9">
        <v>3.3069999999999999</v>
      </c>
      <c r="AV1163" s="14" t="s">
        <v>195</v>
      </c>
      <c r="AW1163" s="15" t="s">
        <v>169</v>
      </c>
      <c r="AX1163" s="16" t="s">
        <v>3539</v>
      </c>
      <c r="AY1163" s="14" t="s">
        <v>105</v>
      </c>
      <c r="AZ1163" s="11" t="s">
        <v>171</v>
      </c>
      <c r="BA1163" s="17" t="str">
        <f t="shared" si="265"/>
        <v>17001000000318844911</v>
      </c>
      <c r="BB1163" s="26">
        <f t="shared" si="268"/>
        <v>20</v>
      </c>
      <c r="BC1163" s="19" t="s">
        <v>844</v>
      </c>
      <c r="BD1163" s="20" t="s">
        <v>277</v>
      </c>
      <c r="BF1163" s="5"/>
      <c r="BG1163" s="27">
        <v>21717798</v>
      </c>
      <c r="BH1163" s="27">
        <v>25550859</v>
      </c>
      <c r="BI1163" s="27"/>
      <c r="BJ1163" t="s">
        <v>244</v>
      </c>
      <c r="BK1163" s="11" t="str">
        <f t="shared" si="269"/>
        <v>A-</v>
      </c>
      <c r="BL1163" s="11" t="s">
        <v>473</v>
      </c>
    </row>
    <row r="1164" spans="1:64" x14ac:dyDescent="0.25">
      <c r="A1164" s="3" t="s">
        <v>56</v>
      </c>
      <c r="B1164" s="4">
        <v>1165</v>
      </c>
      <c r="C1164" s="3" t="s">
        <v>140</v>
      </c>
      <c r="D1164" s="3" t="s">
        <v>7280</v>
      </c>
      <c r="E1164" s="3" t="s">
        <v>8072</v>
      </c>
      <c r="F1164" s="3"/>
      <c r="G1164" s="3"/>
      <c r="H1164" s="74"/>
      <c r="I1164" s="3" t="s">
        <v>487</v>
      </c>
      <c r="J1164" s="3" t="s">
        <v>228</v>
      </c>
      <c r="K1164" s="3" t="s">
        <v>123</v>
      </c>
      <c r="L1164" s="3" t="s">
        <v>77</v>
      </c>
      <c r="M1164" s="3" t="s">
        <v>158</v>
      </c>
      <c r="N1164" s="5">
        <v>44845</v>
      </c>
      <c r="O1164" s="5"/>
      <c r="P1164" s="3">
        <f t="shared" ca="1" si="267"/>
        <v>-47</v>
      </c>
      <c r="Q1164" s="5"/>
      <c r="R1164" s="3"/>
      <c r="S1164" s="3"/>
      <c r="T1164" s="6" t="s">
        <v>131</v>
      </c>
      <c r="U1164" s="3" t="str">
        <f t="shared" si="257"/>
        <v>Contractuel</v>
      </c>
      <c r="V1164" s="5">
        <v>45444</v>
      </c>
      <c r="W1164" s="5">
        <v>45535</v>
      </c>
      <c r="X1164" s="5"/>
      <c r="Y1164" s="5"/>
      <c r="Z1164" s="5">
        <v>44845</v>
      </c>
      <c r="AA1164" s="3">
        <f t="shared" si="258"/>
        <v>10</v>
      </c>
      <c r="AB1164" s="3">
        <f t="shared" si="259"/>
        <v>2022</v>
      </c>
      <c r="AC1164" s="3">
        <f t="shared" si="260"/>
        <v>2026</v>
      </c>
      <c r="AD1164" s="7">
        <f t="shared" ca="1" si="261"/>
        <v>2.0166666666666666</v>
      </c>
      <c r="AE1164" s="7" t="str">
        <f t="shared" ca="1" si="266"/>
        <v>&lt; 3</v>
      </c>
      <c r="AF1164" s="5">
        <v>34933</v>
      </c>
      <c r="AG1164" s="8">
        <f t="shared" ca="1" si="262"/>
        <v>29.175342465753424</v>
      </c>
      <c r="AH1164" s="7" t="str">
        <f t="shared" ca="1" si="263"/>
        <v>&gt;25&lt; 35</v>
      </c>
      <c r="AI1164" s="9">
        <v>17282827</v>
      </c>
      <c r="AJ1164" s="10" t="s">
        <v>102</v>
      </c>
      <c r="AK1164" s="9">
        <v>11656592</v>
      </c>
      <c r="AL1164" s="5">
        <v>42244</v>
      </c>
      <c r="AM1164" s="3" t="s">
        <v>93</v>
      </c>
      <c r="AN1164" s="3" t="s">
        <v>65</v>
      </c>
      <c r="AO1164">
        <v>1</v>
      </c>
      <c r="AQ1164">
        <v>3</v>
      </c>
      <c r="AR1164" s="11">
        <v>2</v>
      </c>
      <c r="AS1164" s="12">
        <f t="shared" si="264"/>
        <v>45575.5</v>
      </c>
      <c r="AT1164" s="11" t="s">
        <v>135</v>
      </c>
      <c r="AU1164" s="9">
        <v>3.3069999999999999</v>
      </c>
      <c r="AV1164" s="14" t="s">
        <v>195</v>
      </c>
      <c r="AW1164" s="15" t="s">
        <v>169</v>
      </c>
      <c r="AX1164" s="16" t="s">
        <v>3540</v>
      </c>
      <c r="AY1164" s="14" t="s">
        <v>1280</v>
      </c>
      <c r="AZ1164" s="11" t="s">
        <v>171</v>
      </c>
      <c r="BA1164" s="17" t="str">
        <f t="shared" si="265"/>
        <v>17001000000319142022</v>
      </c>
      <c r="BB1164" s="26">
        <f t="shared" si="268"/>
        <v>20</v>
      </c>
      <c r="BC1164" s="19" t="s">
        <v>3541</v>
      </c>
      <c r="BD1164" s="20" t="s">
        <v>100</v>
      </c>
      <c r="BF1164" s="5"/>
      <c r="BG1164" s="27">
        <v>94705831</v>
      </c>
      <c r="BH1164" s="27">
        <v>92623574</v>
      </c>
      <c r="BI1164" s="27"/>
      <c r="BJ1164" t="s">
        <v>233</v>
      </c>
      <c r="BK1164" s="11" t="str">
        <f t="shared" si="269"/>
        <v>B-</v>
      </c>
      <c r="BL1164" s="11" t="s">
        <v>245</v>
      </c>
    </row>
    <row r="1165" spans="1:64" x14ac:dyDescent="0.25">
      <c r="A1165" s="3" t="s">
        <v>74</v>
      </c>
      <c r="B1165" s="4">
        <v>1166</v>
      </c>
      <c r="C1165" s="3" t="s">
        <v>140</v>
      </c>
      <c r="D1165" s="3" t="s">
        <v>7797</v>
      </c>
      <c r="E1165" s="3" t="s">
        <v>7375</v>
      </c>
      <c r="F1165" s="3"/>
      <c r="G1165" s="3"/>
      <c r="H1165" s="74"/>
      <c r="I1165" s="3" t="s">
        <v>487</v>
      </c>
      <c r="J1165" s="3" t="s">
        <v>228</v>
      </c>
      <c r="K1165" s="3" t="s">
        <v>123</v>
      </c>
      <c r="L1165" s="3" t="s">
        <v>77</v>
      </c>
      <c r="M1165" s="3" t="s">
        <v>158</v>
      </c>
      <c r="N1165" s="5">
        <v>44845</v>
      </c>
      <c r="O1165" s="5"/>
      <c r="P1165" s="3">
        <f t="shared" ca="1" si="267"/>
        <v>-47</v>
      </c>
      <c r="Q1165" s="5">
        <v>45536</v>
      </c>
      <c r="R1165" s="3" t="s">
        <v>1328</v>
      </c>
      <c r="S1165" s="3"/>
      <c r="T1165" s="6" t="s">
        <v>131</v>
      </c>
      <c r="U1165" s="3" t="str">
        <f t="shared" si="257"/>
        <v>Contractuel</v>
      </c>
      <c r="V1165" s="5">
        <v>45444</v>
      </c>
      <c r="W1165" s="5">
        <v>45535</v>
      </c>
      <c r="X1165" s="5"/>
      <c r="Y1165" s="5"/>
      <c r="Z1165" s="5">
        <v>44845</v>
      </c>
      <c r="AA1165" s="3">
        <f t="shared" si="258"/>
        <v>10</v>
      </c>
      <c r="AB1165" s="3">
        <f t="shared" si="259"/>
        <v>2022</v>
      </c>
      <c r="AC1165" s="3">
        <f t="shared" si="260"/>
        <v>2026</v>
      </c>
      <c r="AD1165" s="7">
        <f t="shared" ca="1" si="261"/>
        <v>2.0166666666666666</v>
      </c>
      <c r="AE1165" s="7" t="str">
        <f t="shared" ca="1" si="266"/>
        <v>&lt; 3</v>
      </c>
      <c r="AF1165" s="5">
        <v>28241</v>
      </c>
      <c r="AG1165" s="8">
        <f t="shared" ca="1" si="262"/>
        <v>47.509589041095893</v>
      </c>
      <c r="AH1165" s="7" t="str">
        <f t="shared" ca="1" si="263"/>
        <v>&gt;45&lt; 55</v>
      </c>
      <c r="AI1165" s="9">
        <v>12381022</v>
      </c>
      <c r="AJ1165" s="10" t="s">
        <v>79</v>
      </c>
      <c r="AK1165" s="9" t="s">
        <v>3542</v>
      </c>
      <c r="AL1165" s="5">
        <v>34983</v>
      </c>
      <c r="AM1165" s="3" t="s">
        <v>93</v>
      </c>
      <c r="AN1165" s="3" t="s">
        <v>65</v>
      </c>
      <c r="AO1165">
        <v>2</v>
      </c>
      <c r="AQ1165">
        <v>3</v>
      </c>
      <c r="AR1165" s="11">
        <v>2</v>
      </c>
      <c r="AS1165" s="12">
        <f t="shared" si="264"/>
        <v>45575.5</v>
      </c>
      <c r="AT1165" s="11" t="s">
        <v>135</v>
      </c>
      <c r="AU1165" s="9">
        <v>3.3069999999999999</v>
      </c>
      <c r="AV1165" s="14" t="s">
        <v>62</v>
      </c>
      <c r="AW1165" s="15" t="s">
        <v>883</v>
      </c>
      <c r="AX1165" s="16">
        <v>91110368558</v>
      </c>
      <c r="AY1165" s="14">
        <v>37</v>
      </c>
      <c r="AZ1165" s="11" t="s">
        <v>85</v>
      </c>
      <c r="BA1165" s="17" t="str">
        <f t="shared" si="265"/>
        <v>01027069111036855837</v>
      </c>
      <c r="BB1165" s="26">
        <f t="shared" si="268"/>
        <v>20</v>
      </c>
      <c r="BC1165" s="19" t="s">
        <v>1353</v>
      </c>
      <c r="BD1165" s="20" t="s">
        <v>240</v>
      </c>
      <c r="BF1165" s="5"/>
      <c r="BG1165" s="27">
        <v>56102044</v>
      </c>
      <c r="BH1165" s="27">
        <v>97319710</v>
      </c>
      <c r="BI1165" s="27"/>
      <c r="BJ1165" t="s">
        <v>244</v>
      </c>
      <c r="BK1165" s="11" t="str">
        <f t="shared" si="269"/>
        <v>B-</v>
      </c>
      <c r="BL1165" s="11" t="s">
        <v>245</v>
      </c>
    </row>
    <row r="1166" spans="1:64" x14ac:dyDescent="0.25">
      <c r="A1166" s="3" t="s">
        <v>56</v>
      </c>
      <c r="B1166" s="4">
        <v>1167</v>
      </c>
      <c r="C1166" s="3" t="s">
        <v>140</v>
      </c>
      <c r="D1166" s="3" t="s">
        <v>7374</v>
      </c>
      <c r="E1166" s="3" t="s">
        <v>7507</v>
      </c>
      <c r="F1166" s="3"/>
      <c r="G1166" s="3"/>
      <c r="H1166" s="74"/>
      <c r="I1166" s="3" t="s">
        <v>156</v>
      </c>
      <c r="J1166" s="3" t="s">
        <v>157</v>
      </c>
      <c r="K1166" s="3" t="s">
        <v>123</v>
      </c>
      <c r="L1166" s="3" t="s">
        <v>77</v>
      </c>
      <c r="M1166" s="3" t="s">
        <v>158</v>
      </c>
      <c r="N1166" s="5">
        <v>44845</v>
      </c>
      <c r="O1166" s="5"/>
      <c r="P1166" s="3">
        <f t="shared" ca="1" si="267"/>
        <v>-47</v>
      </c>
      <c r="Q1166" s="5"/>
      <c r="R1166" s="3"/>
      <c r="S1166" s="3"/>
      <c r="T1166" s="6" t="s">
        <v>131</v>
      </c>
      <c r="U1166" s="3" t="str">
        <f t="shared" si="257"/>
        <v>Contractuel</v>
      </c>
      <c r="V1166" s="5">
        <v>45444</v>
      </c>
      <c r="W1166" s="5">
        <v>45535</v>
      </c>
      <c r="X1166" s="5"/>
      <c r="Y1166" s="5"/>
      <c r="Z1166" s="5">
        <v>44845</v>
      </c>
      <c r="AA1166" s="3">
        <f t="shared" si="258"/>
        <v>10</v>
      </c>
      <c r="AB1166" s="3">
        <f t="shared" si="259"/>
        <v>2022</v>
      </c>
      <c r="AC1166" s="3">
        <f t="shared" si="260"/>
        <v>2026</v>
      </c>
      <c r="AD1166" s="7">
        <f t="shared" ca="1" si="261"/>
        <v>2.0166666666666666</v>
      </c>
      <c r="AE1166" s="7" t="str">
        <f t="shared" ca="1" si="266"/>
        <v>&lt; 3</v>
      </c>
      <c r="AF1166" s="5">
        <v>29948</v>
      </c>
      <c r="AG1166" s="8">
        <f t="shared" ca="1" si="262"/>
        <v>42.832876712328769</v>
      </c>
      <c r="AH1166" s="7" t="str">
        <f t="shared" ca="1" si="263"/>
        <v>&gt;35&lt; 45</v>
      </c>
      <c r="AI1166" s="9">
        <v>12665397</v>
      </c>
      <c r="AJ1166" s="10" t="s">
        <v>126</v>
      </c>
      <c r="AK1166" s="9" t="s">
        <v>3543</v>
      </c>
      <c r="AL1166" s="5">
        <v>40171</v>
      </c>
      <c r="AM1166" s="3" t="s">
        <v>93</v>
      </c>
      <c r="AN1166" s="3" t="s">
        <v>65</v>
      </c>
      <c r="AO1166">
        <v>2</v>
      </c>
      <c r="AQ1166">
        <v>3</v>
      </c>
      <c r="AR1166" s="11">
        <v>2</v>
      </c>
      <c r="AS1166" s="12">
        <f t="shared" si="264"/>
        <v>45575.5</v>
      </c>
      <c r="AT1166" s="11" t="s">
        <v>135</v>
      </c>
      <c r="AU1166" s="9">
        <v>3.3069999999999999</v>
      </c>
      <c r="AV1166" s="14" t="s">
        <v>195</v>
      </c>
      <c r="AW1166" s="15" t="s">
        <v>1253</v>
      </c>
      <c r="AX1166" s="16" t="s">
        <v>3544</v>
      </c>
      <c r="AY1166" s="14" t="s">
        <v>91</v>
      </c>
      <c r="AZ1166" s="11" t="s">
        <v>171</v>
      </c>
      <c r="BA1166" s="17" t="str">
        <f t="shared" si="265"/>
        <v>17535940172504656505</v>
      </c>
      <c r="BB1166" s="26">
        <f t="shared" si="268"/>
        <v>20</v>
      </c>
      <c r="BC1166" s="19" t="s">
        <v>3545</v>
      </c>
      <c r="BD1166" s="20" t="s">
        <v>277</v>
      </c>
      <c r="BF1166" s="5">
        <v>44927</v>
      </c>
      <c r="BG1166" s="27">
        <v>50496417</v>
      </c>
      <c r="BH1166" s="27">
        <v>28713080</v>
      </c>
      <c r="BI1166" s="27"/>
      <c r="BJ1166" t="s">
        <v>244</v>
      </c>
      <c r="BK1166" s="11" t="str">
        <f t="shared" si="269"/>
        <v>A-</v>
      </c>
      <c r="BL1166" s="11" t="s">
        <v>245</v>
      </c>
    </row>
    <row r="1167" spans="1:64" x14ac:dyDescent="0.25">
      <c r="A1167" s="3" t="s">
        <v>74</v>
      </c>
      <c r="B1167" s="4">
        <v>1168</v>
      </c>
      <c r="C1167" s="3" t="s">
        <v>140</v>
      </c>
      <c r="D1167" s="3" t="s">
        <v>8077</v>
      </c>
      <c r="E1167" s="3" t="s">
        <v>7473</v>
      </c>
      <c r="F1167" s="3"/>
      <c r="G1167" s="3"/>
      <c r="H1167" s="74"/>
      <c r="I1167" s="3"/>
      <c r="J1167" s="3" t="s">
        <v>157</v>
      </c>
      <c r="K1167" s="3" t="s">
        <v>123</v>
      </c>
      <c r="L1167" s="3" t="s">
        <v>77</v>
      </c>
      <c r="M1167" s="3" t="s">
        <v>158</v>
      </c>
      <c r="N1167" s="5">
        <v>44846</v>
      </c>
      <c r="O1167" s="5"/>
      <c r="P1167" s="3">
        <f t="shared" ca="1" si="267"/>
        <v>-656</v>
      </c>
      <c r="Q1167" s="5">
        <v>44854</v>
      </c>
      <c r="R1167" s="3" t="s">
        <v>133</v>
      </c>
      <c r="S1167" s="3"/>
      <c r="T1167" s="6" t="s">
        <v>131</v>
      </c>
      <c r="U1167" s="3" t="str">
        <f t="shared" si="257"/>
        <v>Contractuel</v>
      </c>
      <c r="V1167" s="5">
        <v>44846</v>
      </c>
      <c r="W1167" s="5">
        <v>44926</v>
      </c>
      <c r="X1167" s="5"/>
      <c r="Y1167" s="5"/>
      <c r="Z1167" s="5">
        <v>44846</v>
      </c>
      <c r="AA1167" s="3">
        <f t="shared" si="258"/>
        <v>10</v>
      </c>
      <c r="AB1167" s="3">
        <f t="shared" si="259"/>
        <v>2022</v>
      </c>
      <c r="AC1167" s="3">
        <f t="shared" si="260"/>
        <v>2026</v>
      </c>
      <c r="AD1167" s="7">
        <f t="shared" ca="1" si="261"/>
        <v>2.0138888888888888</v>
      </c>
      <c r="AE1167" s="7" t="str">
        <f t="shared" ca="1" si="266"/>
        <v>&lt; 3</v>
      </c>
      <c r="AF1167" s="5">
        <v>34440</v>
      </c>
      <c r="AG1167" s="8">
        <f t="shared" ca="1" si="262"/>
        <v>30.526027397260275</v>
      </c>
      <c r="AH1167" s="7" t="str">
        <f t="shared" ca="1" si="263"/>
        <v>&gt;25&lt; 35</v>
      </c>
      <c r="AI1167" s="9">
        <v>16540214</v>
      </c>
      <c r="AJ1167" s="10" t="s">
        <v>141</v>
      </c>
      <c r="AK1167" s="9">
        <v>13610255</v>
      </c>
      <c r="AL1167" s="5">
        <v>40435</v>
      </c>
      <c r="AM1167" s="3" t="s">
        <v>93</v>
      </c>
      <c r="AN1167" s="3" t="s">
        <v>65</v>
      </c>
      <c r="AO1167">
        <v>3</v>
      </c>
      <c r="AQ1167" s="11">
        <v>3</v>
      </c>
      <c r="AR1167" s="11">
        <v>1</v>
      </c>
      <c r="AS1167" s="12">
        <f t="shared" si="264"/>
        <v>45211.25</v>
      </c>
      <c r="AT1167" s="11" t="s">
        <v>135</v>
      </c>
      <c r="AU1167" s="9">
        <v>3.3069999999999999</v>
      </c>
      <c r="AV1167" s="14">
        <v>24</v>
      </c>
      <c r="AW1167" s="15" t="s">
        <v>1900</v>
      </c>
      <c r="AX1167" s="16">
        <v>26732511101</v>
      </c>
      <c r="AY1167" s="14">
        <v>60</v>
      </c>
      <c r="AZ1167" s="11" t="s">
        <v>358</v>
      </c>
      <c r="BA1167" s="17" t="str">
        <f t="shared" si="265"/>
        <v>24020082673251110160</v>
      </c>
      <c r="BB1167" s="26">
        <f t="shared" si="268"/>
        <v>20</v>
      </c>
      <c r="BC1167" s="19" t="s">
        <v>3546</v>
      </c>
      <c r="BD1167" s="20" t="s">
        <v>100</v>
      </c>
      <c r="BF1167" s="5"/>
      <c r="BG1167" s="27">
        <v>23708147</v>
      </c>
      <c r="BH1167" s="27">
        <v>53420031</v>
      </c>
      <c r="BI1167" s="27"/>
      <c r="BJ1167" t="s">
        <v>477</v>
      </c>
      <c r="BK1167" s="11" t="str">
        <f t="shared" si="269"/>
        <v>A-</v>
      </c>
      <c r="BL1167" s="11"/>
    </row>
    <row r="1168" spans="1:64" x14ac:dyDescent="0.25">
      <c r="A1168" s="3" t="s">
        <v>74</v>
      </c>
      <c r="B1168" s="4">
        <v>1169</v>
      </c>
      <c r="C1168" s="3" t="s">
        <v>140</v>
      </c>
      <c r="D1168" s="3" t="s">
        <v>7716</v>
      </c>
      <c r="E1168" s="3" t="s">
        <v>7770</v>
      </c>
      <c r="F1168" s="3"/>
      <c r="G1168" s="3"/>
      <c r="H1168" s="74"/>
      <c r="I1168" s="3" t="s">
        <v>227</v>
      </c>
      <c r="J1168" s="3" t="s">
        <v>228</v>
      </c>
      <c r="K1168" s="3" t="s">
        <v>123</v>
      </c>
      <c r="L1168" s="3" t="s">
        <v>77</v>
      </c>
      <c r="M1168" s="3" t="s">
        <v>158</v>
      </c>
      <c r="N1168" s="5">
        <v>44851</v>
      </c>
      <c r="O1168" s="5"/>
      <c r="P1168" s="3">
        <f t="shared" ca="1" si="267"/>
        <v>-597</v>
      </c>
      <c r="Q1168" s="5">
        <v>44927</v>
      </c>
      <c r="R1168" s="3" t="s">
        <v>124</v>
      </c>
      <c r="S1168" s="3"/>
      <c r="T1168" s="6" t="s">
        <v>131</v>
      </c>
      <c r="U1168" s="3" t="str">
        <f t="shared" si="257"/>
        <v>Contractuel</v>
      </c>
      <c r="V1168" s="5">
        <v>44927</v>
      </c>
      <c r="W1168" s="5">
        <v>44985</v>
      </c>
      <c r="X1168" s="5"/>
      <c r="Y1168" s="5"/>
      <c r="Z1168" s="5">
        <v>44851</v>
      </c>
      <c r="AA1168" s="3">
        <f t="shared" si="258"/>
        <v>10</v>
      </c>
      <c r="AB1168" s="3">
        <f t="shared" si="259"/>
        <v>2022</v>
      </c>
      <c r="AC1168" s="3">
        <f t="shared" si="260"/>
        <v>2026</v>
      </c>
      <c r="AD1168" s="7">
        <f t="shared" ca="1" si="261"/>
        <v>2</v>
      </c>
      <c r="AE1168" s="7" t="str">
        <f t="shared" ca="1" si="266"/>
        <v>&lt; 3</v>
      </c>
      <c r="AF1168" s="5">
        <v>28927</v>
      </c>
      <c r="AG1168" s="8">
        <f t="shared" ca="1" si="262"/>
        <v>45.630136986301373</v>
      </c>
      <c r="AH1168" s="7" t="str">
        <f t="shared" ca="1" si="263"/>
        <v>&gt;45&lt; 55</v>
      </c>
      <c r="AI1168" s="9">
        <v>12621641</v>
      </c>
      <c r="AJ1168" s="10" t="s">
        <v>79</v>
      </c>
      <c r="AK1168" s="9" t="s">
        <v>3547</v>
      </c>
      <c r="AL1168" s="5">
        <v>44652</v>
      </c>
      <c r="AM1168" s="3" t="s">
        <v>93</v>
      </c>
      <c r="AN1168" s="3" t="s">
        <v>65</v>
      </c>
      <c r="AO1168">
        <v>1</v>
      </c>
      <c r="AQ1168" s="11">
        <v>3</v>
      </c>
      <c r="AR1168" s="11">
        <v>1</v>
      </c>
      <c r="AS1168" s="12">
        <f t="shared" si="264"/>
        <v>45216.25</v>
      </c>
      <c r="AT1168" s="11" t="s">
        <v>135</v>
      </c>
      <c r="AU1168" s="9">
        <v>3.3069999999999999</v>
      </c>
      <c r="AV1168" s="14" t="s">
        <v>195</v>
      </c>
      <c r="AW1168" s="15" t="s">
        <v>169</v>
      </c>
      <c r="AX1168" s="16" t="s">
        <v>3548</v>
      </c>
      <c r="AY1168" s="14" t="s">
        <v>1738</v>
      </c>
      <c r="AZ1168" s="11" t="s">
        <v>171</v>
      </c>
      <c r="BA1168" s="17" t="str">
        <f t="shared" si="265"/>
        <v>17001000000082760976</v>
      </c>
      <c r="BB1168" s="26">
        <f t="shared" si="268"/>
        <v>20</v>
      </c>
      <c r="BC1168" s="19" t="s">
        <v>3549</v>
      </c>
      <c r="BD1168" s="20" t="s">
        <v>100</v>
      </c>
      <c r="BF1168" s="5"/>
      <c r="BG1168" s="27">
        <v>27317869</v>
      </c>
      <c r="BH1168" s="27">
        <v>25517505</v>
      </c>
      <c r="BI1168" s="27"/>
      <c r="BJ1168" t="s">
        <v>583</v>
      </c>
      <c r="BK1168" s="11" t="str">
        <f t="shared" si="269"/>
        <v>B-</v>
      </c>
      <c r="BL1168" s="11"/>
    </row>
    <row r="1169" spans="1:64" x14ac:dyDescent="0.25">
      <c r="A1169" s="3" t="s">
        <v>56</v>
      </c>
      <c r="B1169" s="4">
        <v>1170</v>
      </c>
      <c r="C1169" s="3" t="s">
        <v>57</v>
      </c>
      <c r="D1169" s="3" t="s">
        <v>7208</v>
      </c>
      <c r="E1169" s="3" t="s">
        <v>7381</v>
      </c>
      <c r="F1169" s="3"/>
      <c r="G1169" s="3"/>
      <c r="H1169" s="74"/>
      <c r="I1169" s="3" t="s">
        <v>431</v>
      </c>
      <c r="J1169" s="3"/>
      <c r="K1169" s="3" t="s">
        <v>123</v>
      </c>
      <c r="L1169" s="3" t="s">
        <v>77</v>
      </c>
      <c r="M1169" s="3" t="s">
        <v>852</v>
      </c>
      <c r="N1169" s="5">
        <v>44852</v>
      </c>
      <c r="O1169" s="5"/>
      <c r="P1169" s="3">
        <f t="shared" ca="1" si="267"/>
        <v>-47</v>
      </c>
      <c r="Q1169" s="5"/>
      <c r="R1169" s="3"/>
      <c r="S1169" s="3"/>
      <c r="T1169" s="6" t="s">
        <v>131</v>
      </c>
      <c r="U1169" s="3" t="str">
        <f t="shared" si="257"/>
        <v>Contractuel</v>
      </c>
      <c r="V1169" s="5">
        <v>45505</v>
      </c>
      <c r="W1169" s="5">
        <f>VLOOKUP(B1169,[1]base!$A:$V,22,0)</f>
        <v>45535</v>
      </c>
      <c r="X1169" s="5"/>
      <c r="Y1169" s="5"/>
      <c r="Z1169" s="5">
        <v>44852</v>
      </c>
      <c r="AA1169" s="3">
        <f t="shared" si="258"/>
        <v>10</v>
      </c>
      <c r="AB1169" s="3">
        <f t="shared" si="259"/>
        <v>2022</v>
      </c>
      <c r="AC1169" s="3">
        <f t="shared" si="260"/>
        <v>2026</v>
      </c>
      <c r="AD1169" s="7">
        <f t="shared" ca="1" si="261"/>
        <v>1.9972222222222222</v>
      </c>
      <c r="AE1169" s="7" t="str">
        <f t="shared" ca="1" si="266"/>
        <v>&lt; 2</v>
      </c>
      <c r="AF1169" s="5">
        <v>36394</v>
      </c>
      <c r="AG1169" s="8">
        <f t="shared" ca="1" si="262"/>
        <v>25.172602739726027</v>
      </c>
      <c r="AH1169" s="7" t="str">
        <f t="shared" ca="1" si="263"/>
        <v>&gt;25&lt; 35</v>
      </c>
      <c r="AI1169" s="9">
        <v>17755015</v>
      </c>
      <c r="AJ1169" s="10" t="s">
        <v>70</v>
      </c>
      <c r="AK1169" s="9">
        <v>14359181</v>
      </c>
      <c r="AL1169" s="5">
        <v>43004</v>
      </c>
      <c r="AM1169" s="3" t="s">
        <v>64</v>
      </c>
      <c r="AN1169" s="3" t="s">
        <v>94</v>
      </c>
      <c r="AQ1169">
        <v>3</v>
      </c>
      <c r="AR1169" s="11">
        <v>2</v>
      </c>
      <c r="AS1169" s="12">
        <f t="shared" si="264"/>
        <v>45582.5</v>
      </c>
      <c r="AT1169" s="11" t="s">
        <v>135</v>
      </c>
      <c r="AU1169" s="9">
        <v>3.3069999999999999</v>
      </c>
      <c r="AV1169" s="14" t="s">
        <v>348</v>
      </c>
      <c r="AW1169" s="15" t="s">
        <v>1131</v>
      </c>
      <c r="AX1169" s="16" t="s">
        <v>3550</v>
      </c>
      <c r="AY1169" s="14" t="s">
        <v>252</v>
      </c>
      <c r="AZ1169" s="11" t="s">
        <v>352</v>
      </c>
      <c r="BA1169" s="17" t="str">
        <f t="shared" si="265"/>
        <v>12055000000241332360</v>
      </c>
      <c r="BB1169" s="26">
        <f t="shared" si="268"/>
        <v>20</v>
      </c>
      <c r="BC1169" s="19" t="s">
        <v>557</v>
      </c>
      <c r="BD1169" s="20" t="s">
        <v>277</v>
      </c>
      <c r="BF1169" s="5"/>
      <c r="BG1169" s="27">
        <v>53347767</v>
      </c>
      <c r="BH1169" s="27">
        <v>93420684</v>
      </c>
      <c r="BI1169" s="27"/>
      <c r="BJ1169" t="s">
        <v>1435</v>
      </c>
      <c r="BK1169" s="11" t="str">
        <f t="shared" si="269"/>
        <v>-</v>
      </c>
      <c r="BL1169" s="11" t="s">
        <v>200</v>
      </c>
    </row>
    <row r="1170" spans="1:64" x14ac:dyDescent="0.25">
      <c r="A1170" s="3" t="s">
        <v>74</v>
      </c>
      <c r="B1170" s="4">
        <v>1171</v>
      </c>
      <c r="C1170" s="3" t="s">
        <v>140</v>
      </c>
      <c r="D1170" s="3" t="s">
        <v>8078</v>
      </c>
      <c r="E1170" s="3" t="s">
        <v>7364</v>
      </c>
      <c r="F1170" s="3"/>
      <c r="G1170" s="3"/>
      <c r="H1170" s="74"/>
      <c r="I1170" s="3" t="s">
        <v>561</v>
      </c>
      <c r="J1170" s="3" t="s">
        <v>157</v>
      </c>
      <c r="K1170" s="3" t="s">
        <v>123</v>
      </c>
      <c r="L1170" s="3" t="s">
        <v>77</v>
      </c>
      <c r="M1170" s="3" t="s">
        <v>158</v>
      </c>
      <c r="N1170" s="5">
        <v>44846</v>
      </c>
      <c r="O1170" s="5"/>
      <c r="P1170" s="3">
        <f t="shared" ca="1" si="267"/>
        <v>-597</v>
      </c>
      <c r="Q1170" s="5">
        <v>44994</v>
      </c>
      <c r="R1170" s="3" t="s">
        <v>609</v>
      </c>
      <c r="S1170" s="3" t="s">
        <v>1787</v>
      </c>
      <c r="T1170" s="6" t="s">
        <v>131</v>
      </c>
      <c r="U1170" s="3" t="str">
        <f t="shared" si="257"/>
        <v>Contractuel</v>
      </c>
      <c r="V1170" s="5">
        <v>44927</v>
      </c>
      <c r="W1170" s="5">
        <v>44985</v>
      </c>
      <c r="X1170" s="5"/>
      <c r="Y1170" s="5"/>
      <c r="Z1170" s="5">
        <v>44846</v>
      </c>
      <c r="AA1170" s="3">
        <f t="shared" si="258"/>
        <v>10</v>
      </c>
      <c r="AB1170" s="3">
        <f t="shared" si="259"/>
        <v>2022</v>
      </c>
      <c r="AC1170" s="3">
        <f t="shared" si="260"/>
        <v>2026</v>
      </c>
      <c r="AD1170" s="7">
        <f t="shared" ca="1" si="261"/>
        <v>2.0138888888888888</v>
      </c>
      <c r="AE1170" s="7" t="str">
        <f t="shared" ca="1" si="266"/>
        <v>&lt; 3</v>
      </c>
      <c r="AF1170" s="5">
        <v>29417</v>
      </c>
      <c r="AG1170" s="8">
        <f t="shared" ca="1" si="262"/>
        <v>44.287671232876711</v>
      </c>
      <c r="AH1170" s="7" t="str">
        <f t="shared" ca="1" si="263"/>
        <v>&gt;35&lt; 45</v>
      </c>
      <c r="AI1170" s="9"/>
      <c r="AJ1170" s="10"/>
      <c r="AK1170" s="9" t="s">
        <v>3551</v>
      </c>
      <c r="AL1170" s="5">
        <v>36546</v>
      </c>
      <c r="AM1170" s="3" t="s">
        <v>93</v>
      </c>
      <c r="AN1170" s="3" t="s">
        <v>65</v>
      </c>
      <c r="AO1170">
        <v>4</v>
      </c>
      <c r="AQ1170" s="11">
        <v>3</v>
      </c>
      <c r="AR1170" s="11">
        <v>1</v>
      </c>
      <c r="AS1170" s="12">
        <f t="shared" si="264"/>
        <v>45211.25</v>
      </c>
      <c r="AT1170" s="11" t="s">
        <v>135</v>
      </c>
      <c r="AU1170" s="9">
        <v>3.3069999999999999</v>
      </c>
      <c r="AV1170" s="14" t="s">
        <v>161</v>
      </c>
      <c r="AW1170" s="15" t="s">
        <v>223</v>
      </c>
      <c r="AX1170" s="16" t="s">
        <v>3552</v>
      </c>
      <c r="AY1170" s="14" t="s">
        <v>471</v>
      </c>
      <c r="AZ1170" s="11" t="s">
        <v>164</v>
      </c>
      <c r="BA1170" s="17" t="str">
        <f t="shared" si="265"/>
        <v>25166000000105557636</v>
      </c>
      <c r="BB1170" s="26">
        <f t="shared" si="268"/>
        <v>20</v>
      </c>
      <c r="BC1170" s="19" t="s">
        <v>3553</v>
      </c>
      <c r="BD1170" s="20" t="s">
        <v>1001</v>
      </c>
      <c r="BF1170" s="5"/>
      <c r="BG1170" s="27">
        <v>58668832</v>
      </c>
      <c r="BH1170" s="27">
        <v>55019013</v>
      </c>
      <c r="BI1170" s="27"/>
      <c r="BJ1170" t="s">
        <v>366</v>
      </c>
      <c r="BK1170" s="11" t="str">
        <f t="shared" si="269"/>
        <v>A-</v>
      </c>
      <c r="BL1170" s="11"/>
    </row>
    <row r="1171" spans="1:64" x14ac:dyDescent="0.25">
      <c r="A1171" s="3" t="s">
        <v>74</v>
      </c>
      <c r="B1171" s="4">
        <v>1172</v>
      </c>
      <c r="C1171" s="3" t="s">
        <v>140</v>
      </c>
      <c r="D1171" s="3" t="s">
        <v>7947</v>
      </c>
      <c r="E1171" s="3" t="s">
        <v>7250</v>
      </c>
      <c r="F1171" s="3"/>
      <c r="G1171" s="3"/>
      <c r="H1171" s="74"/>
      <c r="I1171" s="3" t="s">
        <v>561</v>
      </c>
      <c r="J1171" s="3" t="s">
        <v>157</v>
      </c>
      <c r="K1171" s="3" t="s">
        <v>123</v>
      </c>
      <c r="L1171" s="3" t="s">
        <v>77</v>
      </c>
      <c r="M1171" s="3" t="s">
        <v>158</v>
      </c>
      <c r="N1171" s="5">
        <v>44846</v>
      </c>
      <c r="O1171" s="5"/>
      <c r="P1171" s="3">
        <f t="shared" ca="1" si="267"/>
        <v>-139</v>
      </c>
      <c r="Q1171" s="5">
        <v>45384</v>
      </c>
      <c r="R1171" s="3" t="s">
        <v>2667</v>
      </c>
      <c r="S1171" s="3"/>
      <c r="T1171" s="6" t="s">
        <v>131</v>
      </c>
      <c r="U1171" s="3" t="str">
        <f t="shared" si="257"/>
        <v>Contractuel</v>
      </c>
      <c r="V1171" s="5">
        <v>45352</v>
      </c>
      <c r="W1171" s="5">
        <v>45443</v>
      </c>
      <c r="X1171" s="5"/>
      <c r="Y1171" s="5"/>
      <c r="Z1171" s="5">
        <v>44846</v>
      </c>
      <c r="AA1171" s="3">
        <f t="shared" si="258"/>
        <v>10</v>
      </c>
      <c r="AB1171" s="3">
        <f t="shared" si="259"/>
        <v>2022</v>
      </c>
      <c r="AC1171" s="3">
        <f t="shared" si="260"/>
        <v>2026</v>
      </c>
      <c r="AD1171" s="7">
        <f t="shared" ca="1" si="261"/>
        <v>2.0138888888888888</v>
      </c>
      <c r="AE1171" s="7" t="str">
        <f t="shared" ca="1" si="266"/>
        <v>&lt; 3</v>
      </c>
      <c r="AF1171" s="5">
        <v>29295</v>
      </c>
      <c r="AG1171" s="8">
        <f t="shared" ca="1" si="262"/>
        <v>44.62191780821918</v>
      </c>
      <c r="AH1171" s="7" t="str">
        <f t="shared" ca="1" si="263"/>
        <v>&gt;35&lt; 45</v>
      </c>
      <c r="AI1171" s="9">
        <v>12763618</v>
      </c>
      <c r="AJ1171" s="10" t="s">
        <v>70</v>
      </c>
      <c r="AK1171" s="9" t="s">
        <v>3554</v>
      </c>
      <c r="AL1171" s="5">
        <v>40901</v>
      </c>
      <c r="AM1171" s="3" t="s">
        <v>93</v>
      </c>
      <c r="AN1171" s="3" t="s">
        <v>65</v>
      </c>
      <c r="AO1171">
        <v>2</v>
      </c>
      <c r="AQ1171" s="11">
        <v>3</v>
      </c>
      <c r="AR1171" s="11">
        <v>2</v>
      </c>
      <c r="AS1171" s="12">
        <f t="shared" si="264"/>
        <v>45576.5</v>
      </c>
      <c r="AT1171" s="11" t="s">
        <v>135</v>
      </c>
      <c r="AU1171" s="9">
        <v>3.3069999999999999</v>
      </c>
      <c r="AV1171" s="14" t="s">
        <v>150</v>
      </c>
      <c r="AW1171" s="15" t="s">
        <v>3555</v>
      </c>
      <c r="AX1171" s="16" t="s">
        <v>3556</v>
      </c>
      <c r="AY1171" s="14" t="s">
        <v>661</v>
      </c>
      <c r="AZ1171" s="11" t="s">
        <v>154</v>
      </c>
      <c r="BA1171" s="17" t="str">
        <f t="shared" si="265"/>
        <v>14065065100700222964</v>
      </c>
      <c r="BB1171" s="26">
        <f t="shared" si="268"/>
        <v>20</v>
      </c>
      <c r="BC1171" s="19" t="s">
        <v>3557</v>
      </c>
      <c r="BD1171" s="20" t="s">
        <v>277</v>
      </c>
      <c r="BF1171" s="5"/>
      <c r="BG1171" s="27">
        <v>51046154</v>
      </c>
      <c r="BH1171" s="27">
        <v>97070447</v>
      </c>
      <c r="BI1171" s="27"/>
      <c r="BJ1171" t="s">
        <v>2110</v>
      </c>
      <c r="BK1171" s="11" t="str">
        <f t="shared" si="269"/>
        <v>A-</v>
      </c>
      <c r="BL1171" s="11" t="s">
        <v>245</v>
      </c>
    </row>
    <row r="1172" spans="1:64" x14ac:dyDescent="0.25">
      <c r="A1172" s="3" t="s">
        <v>56</v>
      </c>
      <c r="B1172" s="4">
        <v>1173</v>
      </c>
      <c r="C1172" s="3" t="s">
        <v>140</v>
      </c>
      <c r="D1172" s="3" t="s">
        <v>7436</v>
      </c>
      <c r="E1172" s="3" t="s">
        <v>7314</v>
      </c>
      <c r="F1172" s="3"/>
      <c r="G1172" s="3"/>
      <c r="H1172" s="74"/>
      <c r="I1172" s="3" t="s">
        <v>695</v>
      </c>
      <c r="J1172" s="3" t="s">
        <v>157</v>
      </c>
      <c r="K1172" s="3" t="s">
        <v>76</v>
      </c>
      <c r="L1172" s="3" t="s">
        <v>77</v>
      </c>
      <c r="M1172" s="3" t="s">
        <v>426</v>
      </c>
      <c r="N1172" s="5">
        <v>44853</v>
      </c>
      <c r="O1172" s="5"/>
      <c r="P1172" s="3">
        <f t="shared" ca="1" si="267"/>
        <v>14</v>
      </c>
      <c r="Q1172" s="5"/>
      <c r="R1172" s="3"/>
      <c r="S1172" s="3"/>
      <c r="T1172" s="6" t="s">
        <v>131</v>
      </c>
      <c r="U1172" s="3" t="str">
        <f t="shared" si="257"/>
        <v>Contractuel</v>
      </c>
      <c r="V1172" s="5">
        <v>45505</v>
      </c>
      <c r="W1172" s="5">
        <f>VLOOKUP(B1172,[1]base!$A:$V,22,0)</f>
        <v>45596</v>
      </c>
      <c r="X1172" s="5"/>
      <c r="Y1172" s="5"/>
      <c r="Z1172" s="5">
        <v>44853</v>
      </c>
      <c r="AA1172" s="3">
        <f t="shared" si="258"/>
        <v>10</v>
      </c>
      <c r="AB1172" s="3">
        <f t="shared" si="259"/>
        <v>2022</v>
      </c>
      <c r="AC1172" s="3">
        <f t="shared" si="260"/>
        <v>2026</v>
      </c>
      <c r="AD1172" s="7">
        <f t="shared" ca="1" si="261"/>
        <v>1.9944444444444445</v>
      </c>
      <c r="AE1172" s="7" t="str">
        <f t="shared" ca="1" si="266"/>
        <v>&lt; 2</v>
      </c>
      <c r="AF1172" s="5">
        <v>36013</v>
      </c>
      <c r="AG1172" s="8">
        <f t="shared" ca="1" si="262"/>
        <v>26.216438356164385</v>
      </c>
      <c r="AH1172" s="7" t="str">
        <f t="shared" ca="1" si="263"/>
        <v>&gt;25&lt; 35</v>
      </c>
      <c r="AI1172" s="9">
        <v>17330438</v>
      </c>
      <c r="AJ1172" s="10" t="s">
        <v>79</v>
      </c>
      <c r="AK1172" s="9">
        <v>14354888</v>
      </c>
      <c r="AL1172" s="5">
        <v>42597</v>
      </c>
      <c r="AM1172" s="3" t="s">
        <v>93</v>
      </c>
      <c r="AN1172" s="3" t="s">
        <v>65</v>
      </c>
      <c r="AO1172">
        <v>1</v>
      </c>
      <c r="AQ1172">
        <v>3</v>
      </c>
      <c r="AR1172" s="11">
        <v>2</v>
      </c>
      <c r="AS1172" s="12">
        <f t="shared" si="264"/>
        <v>45583.5</v>
      </c>
      <c r="AT1172" s="11" t="s">
        <v>135</v>
      </c>
      <c r="AU1172" s="9">
        <v>3.3069999999999999</v>
      </c>
      <c r="AV1172" s="14" t="s">
        <v>195</v>
      </c>
      <c r="AW1172" s="15" t="s">
        <v>169</v>
      </c>
      <c r="AX1172" s="16" t="s">
        <v>3558</v>
      </c>
      <c r="AY1172" s="14" t="s">
        <v>1919</v>
      </c>
      <c r="AZ1172" s="11" t="s">
        <v>171</v>
      </c>
      <c r="BA1172" s="17" t="str">
        <f t="shared" si="265"/>
        <v>17001000000288877052</v>
      </c>
      <c r="BB1172" s="26">
        <f t="shared" si="268"/>
        <v>20</v>
      </c>
      <c r="BC1172" s="19" t="s">
        <v>3559</v>
      </c>
      <c r="BD1172" s="20" t="s">
        <v>452</v>
      </c>
      <c r="BF1172" s="5"/>
      <c r="BG1172" s="27">
        <v>58632806</v>
      </c>
      <c r="BH1172" s="27">
        <v>24703042</v>
      </c>
      <c r="BI1172" s="27"/>
      <c r="BJ1172" t="s">
        <v>300</v>
      </c>
      <c r="BK1172" s="11" t="str">
        <f t="shared" si="269"/>
        <v>A-</v>
      </c>
      <c r="BL1172" s="11" t="s">
        <v>235</v>
      </c>
    </row>
    <row r="1173" spans="1:64" x14ac:dyDescent="0.25">
      <c r="A1173" s="3" t="s">
        <v>56</v>
      </c>
      <c r="B1173" s="4">
        <v>1174</v>
      </c>
      <c r="C1173" s="3" t="s">
        <v>87</v>
      </c>
      <c r="D1173" s="3" t="s">
        <v>8079</v>
      </c>
      <c r="E1173" s="3" t="s">
        <v>7488</v>
      </c>
      <c r="F1173" s="3"/>
      <c r="G1173" s="3"/>
      <c r="H1173" s="74"/>
      <c r="I1173" s="3" t="s">
        <v>431</v>
      </c>
      <c r="J1173" s="3"/>
      <c r="K1173" s="3" t="s">
        <v>123</v>
      </c>
      <c r="L1173" s="3" t="s">
        <v>77</v>
      </c>
      <c r="M1173" s="3" t="s">
        <v>3476</v>
      </c>
      <c r="N1173" s="5">
        <v>44853</v>
      </c>
      <c r="O1173" s="5"/>
      <c r="P1173" s="3">
        <f t="shared" ca="1" si="267"/>
        <v>-47</v>
      </c>
      <c r="Q1173" s="5"/>
      <c r="R1173" s="3"/>
      <c r="S1173" s="3"/>
      <c r="T1173" s="6" t="s">
        <v>131</v>
      </c>
      <c r="U1173" s="3" t="str">
        <f t="shared" si="257"/>
        <v>Contractuel</v>
      </c>
      <c r="V1173" s="5">
        <v>45505</v>
      </c>
      <c r="W1173" s="5">
        <f>VLOOKUP(B1173,[1]base!$A:$V,22,0)</f>
        <v>45535</v>
      </c>
      <c r="X1173" s="5"/>
      <c r="Y1173" s="5"/>
      <c r="Z1173" s="5">
        <v>44853</v>
      </c>
      <c r="AA1173" s="3">
        <f t="shared" si="258"/>
        <v>10</v>
      </c>
      <c r="AB1173" s="3">
        <f t="shared" si="259"/>
        <v>2022</v>
      </c>
      <c r="AC1173" s="3">
        <f t="shared" si="260"/>
        <v>2026</v>
      </c>
      <c r="AD1173" s="7">
        <f t="shared" ca="1" si="261"/>
        <v>1.9944444444444445</v>
      </c>
      <c r="AE1173" s="7" t="str">
        <f t="shared" ca="1" si="266"/>
        <v>&lt; 2</v>
      </c>
      <c r="AF1173" s="5">
        <v>36429</v>
      </c>
      <c r="AG1173" s="8">
        <f t="shared" ca="1" si="262"/>
        <v>25.076712328767123</v>
      </c>
      <c r="AH1173" s="7" t="str">
        <f t="shared" ca="1" si="263"/>
        <v>&gt;25&lt; 35</v>
      </c>
      <c r="AI1173" s="9">
        <v>17592180</v>
      </c>
      <c r="AJ1173" s="10" t="s">
        <v>141</v>
      </c>
      <c r="AK1173" s="9">
        <v>14368187</v>
      </c>
      <c r="AL1173" s="5">
        <v>44096</v>
      </c>
      <c r="AM1173" s="3" t="s">
        <v>93</v>
      </c>
      <c r="AN1173" s="3" t="s">
        <v>94</v>
      </c>
      <c r="AQ1173">
        <v>3</v>
      </c>
      <c r="AR1173" s="11">
        <v>2</v>
      </c>
      <c r="AS1173" s="12">
        <f t="shared" si="264"/>
        <v>45583.5</v>
      </c>
      <c r="AT1173" s="11" t="s">
        <v>135</v>
      </c>
      <c r="AU1173" s="9">
        <v>3.3069999999999999</v>
      </c>
      <c r="AV1173" s="14">
        <v>17</v>
      </c>
      <c r="AW1173" s="15">
        <v>53594</v>
      </c>
      <c r="AX1173" s="16" t="s">
        <v>3560</v>
      </c>
      <c r="AY1173" s="14">
        <v>29</v>
      </c>
      <c r="AZ1173" s="11" t="s">
        <v>171</v>
      </c>
      <c r="BA1173" s="17" t="str">
        <f t="shared" si="265"/>
        <v>17535940171231744129</v>
      </c>
      <c r="BB1173" s="26">
        <f t="shared" si="268"/>
        <v>20</v>
      </c>
      <c r="BC1173" s="19" t="s">
        <v>3561</v>
      </c>
      <c r="BD1173" s="20" t="s">
        <v>277</v>
      </c>
      <c r="BF1173" s="5">
        <v>44985</v>
      </c>
      <c r="BG1173" s="27">
        <v>52572284</v>
      </c>
      <c r="BH1173" s="27">
        <v>58624046</v>
      </c>
      <c r="BI1173" s="27"/>
      <c r="BJ1173" t="s">
        <v>244</v>
      </c>
      <c r="BK1173" s="11" t="str">
        <f t="shared" si="269"/>
        <v>-</v>
      </c>
      <c r="BL1173" s="11" t="s">
        <v>235</v>
      </c>
    </row>
    <row r="1174" spans="1:64" x14ac:dyDescent="0.25">
      <c r="A1174" s="3" t="s">
        <v>56</v>
      </c>
      <c r="B1174" s="4">
        <v>1176</v>
      </c>
      <c r="C1174" s="3" t="s">
        <v>87</v>
      </c>
      <c r="D1174" s="3" t="s">
        <v>7245</v>
      </c>
      <c r="E1174" s="3" t="s">
        <v>7275</v>
      </c>
      <c r="F1174" s="3"/>
      <c r="G1174" s="3"/>
      <c r="H1174" s="74"/>
      <c r="I1174" s="3" t="s">
        <v>1140</v>
      </c>
      <c r="J1174" s="3" t="s">
        <v>157</v>
      </c>
      <c r="K1174" s="3" t="s">
        <v>76</v>
      </c>
      <c r="L1174" s="3" t="s">
        <v>77</v>
      </c>
      <c r="M1174" s="3" t="s">
        <v>426</v>
      </c>
      <c r="N1174" s="5">
        <v>44854</v>
      </c>
      <c r="O1174" s="5"/>
      <c r="P1174" s="3">
        <f t="shared" ca="1" si="267"/>
        <v>-47</v>
      </c>
      <c r="Q1174" s="5"/>
      <c r="R1174" s="3"/>
      <c r="S1174" s="3"/>
      <c r="T1174" s="6" t="s">
        <v>131</v>
      </c>
      <c r="U1174" s="3" t="str">
        <f t="shared" si="257"/>
        <v>Contractuel</v>
      </c>
      <c r="V1174" s="5">
        <v>45474</v>
      </c>
      <c r="W1174" s="5">
        <v>45535</v>
      </c>
      <c r="X1174" s="5"/>
      <c r="Y1174" s="5"/>
      <c r="Z1174" s="5">
        <v>44854</v>
      </c>
      <c r="AA1174" s="3">
        <f t="shared" si="258"/>
        <v>10</v>
      </c>
      <c r="AB1174" s="3">
        <f t="shared" si="259"/>
        <v>2022</v>
      </c>
      <c r="AC1174" s="3">
        <f t="shared" si="260"/>
        <v>2026</v>
      </c>
      <c r="AD1174" s="7">
        <f t="shared" ca="1" si="261"/>
        <v>1.9916666666666667</v>
      </c>
      <c r="AE1174" s="7" t="str">
        <f t="shared" ca="1" si="266"/>
        <v>&lt; 2</v>
      </c>
      <c r="AF1174" s="5">
        <v>36056</v>
      </c>
      <c r="AG1174" s="8">
        <f t="shared" ca="1" si="262"/>
        <v>26.098630136986301</v>
      </c>
      <c r="AH1174" s="7" t="str">
        <f t="shared" ca="1" si="263"/>
        <v>&gt;25&lt; 35</v>
      </c>
      <c r="AI1174" s="9">
        <v>17460806</v>
      </c>
      <c r="AJ1174" s="10" t="s">
        <v>70</v>
      </c>
      <c r="AK1174" s="9">
        <v>11662545</v>
      </c>
      <c r="AL1174" s="5">
        <v>42879</v>
      </c>
      <c r="AM1174" s="3" t="s">
        <v>93</v>
      </c>
      <c r="AN1174" s="3" t="s">
        <v>94</v>
      </c>
      <c r="AQ1174">
        <v>3</v>
      </c>
      <c r="AR1174" s="11">
        <v>2</v>
      </c>
      <c r="AS1174" s="12">
        <f t="shared" si="264"/>
        <v>45584.5</v>
      </c>
      <c r="AT1174" s="11" t="s">
        <v>135</v>
      </c>
      <c r="AU1174" s="9">
        <v>3.3069999999999999</v>
      </c>
      <c r="AV1174" s="14" t="s">
        <v>195</v>
      </c>
      <c r="AW1174" s="15" t="s">
        <v>169</v>
      </c>
      <c r="AX1174" s="16" t="s">
        <v>3562</v>
      </c>
      <c r="AY1174" s="14" t="s">
        <v>231</v>
      </c>
      <c r="AZ1174" s="11" t="s">
        <v>171</v>
      </c>
      <c r="BA1174" s="17" t="str">
        <f t="shared" si="265"/>
        <v>17001000000319226121</v>
      </c>
      <c r="BB1174" s="26">
        <f t="shared" si="268"/>
        <v>20</v>
      </c>
      <c r="BC1174" s="19" t="s">
        <v>3563</v>
      </c>
      <c r="BD1174" s="20" t="s">
        <v>100</v>
      </c>
      <c r="BF1174" s="5">
        <v>44999</v>
      </c>
      <c r="BG1174" s="27">
        <v>58250256</v>
      </c>
      <c r="BH1174" s="27">
        <v>50020223</v>
      </c>
      <c r="BI1174" s="27"/>
      <c r="BJ1174" t="s">
        <v>263</v>
      </c>
      <c r="BK1174" s="11" t="str">
        <f t="shared" si="269"/>
        <v>A-</v>
      </c>
      <c r="BL1174" s="11" t="s">
        <v>235</v>
      </c>
    </row>
    <row r="1175" spans="1:64" x14ac:dyDescent="0.25">
      <c r="A1175" s="3" t="s">
        <v>56</v>
      </c>
      <c r="B1175" s="4">
        <v>1177</v>
      </c>
      <c r="C1175" s="3" t="s">
        <v>87</v>
      </c>
      <c r="D1175" s="3" t="s">
        <v>8080</v>
      </c>
      <c r="E1175" s="3" t="s">
        <v>7967</v>
      </c>
      <c r="F1175" s="3"/>
      <c r="G1175" s="3"/>
      <c r="H1175" s="74"/>
      <c r="I1175" s="3" t="s">
        <v>515</v>
      </c>
      <c r="J1175" s="3" t="s">
        <v>228</v>
      </c>
      <c r="K1175" s="3" t="s">
        <v>76</v>
      </c>
      <c r="L1175" s="3" t="s">
        <v>77</v>
      </c>
      <c r="M1175" s="3" t="s">
        <v>426</v>
      </c>
      <c r="N1175" s="5">
        <v>44854</v>
      </c>
      <c r="O1175" s="5"/>
      <c r="P1175" s="3">
        <f t="shared" ca="1" si="267"/>
        <v>-47</v>
      </c>
      <c r="Q1175" s="5"/>
      <c r="R1175" s="3"/>
      <c r="S1175" s="3"/>
      <c r="T1175" s="6" t="s">
        <v>131</v>
      </c>
      <c r="U1175" s="3" t="str">
        <f t="shared" si="257"/>
        <v>Contractuel</v>
      </c>
      <c r="V1175" s="5">
        <v>45444</v>
      </c>
      <c r="W1175" s="5">
        <v>45535</v>
      </c>
      <c r="X1175" s="5"/>
      <c r="Y1175" s="5"/>
      <c r="Z1175" s="5">
        <v>44854</v>
      </c>
      <c r="AA1175" s="3">
        <f t="shared" si="258"/>
        <v>10</v>
      </c>
      <c r="AB1175" s="3">
        <f t="shared" si="259"/>
        <v>2022</v>
      </c>
      <c r="AC1175" s="3">
        <f t="shared" si="260"/>
        <v>2026</v>
      </c>
      <c r="AD1175" s="7">
        <f t="shared" ca="1" si="261"/>
        <v>1.9916666666666667</v>
      </c>
      <c r="AE1175" s="7" t="str">
        <f t="shared" ca="1" si="266"/>
        <v>&lt; 2</v>
      </c>
      <c r="AF1175" s="5">
        <v>33103</v>
      </c>
      <c r="AG1175" s="8">
        <f t="shared" ca="1" si="262"/>
        <v>34.18904109589041</v>
      </c>
      <c r="AH1175" s="7" t="str">
        <f t="shared" ca="1" si="263"/>
        <v>&gt;25&lt; 35</v>
      </c>
      <c r="AI1175" s="9">
        <v>16443352</v>
      </c>
      <c r="AJ1175" s="10" t="s">
        <v>67</v>
      </c>
      <c r="AK1175" s="9" t="s">
        <v>3564</v>
      </c>
      <c r="AL1175" s="5">
        <v>40465</v>
      </c>
      <c r="AM1175" s="3" t="s">
        <v>93</v>
      </c>
      <c r="AN1175" s="3" t="s">
        <v>94</v>
      </c>
      <c r="AQ1175">
        <v>3</v>
      </c>
      <c r="AR1175" s="11">
        <v>2</v>
      </c>
      <c r="AS1175" s="12">
        <f t="shared" si="264"/>
        <v>45584.5</v>
      </c>
      <c r="AT1175" s="11" t="s">
        <v>135</v>
      </c>
      <c r="AU1175" s="9">
        <v>3.3069999999999999</v>
      </c>
      <c r="AV1175" s="14" t="s">
        <v>126</v>
      </c>
      <c r="AW1175" s="15" t="s">
        <v>953</v>
      </c>
      <c r="AX1175" s="16" t="s">
        <v>3565</v>
      </c>
      <c r="AY1175" s="14" t="s">
        <v>126</v>
      </c>
      <c r="AZ1175" s="11" t="s">
        <v>145</v>
      </c>
      <c r="BA1175" s="17" t="str">
        <f t="shared" si="265"/>
        <v>07097015510552925907</v>
      </c>
      <c r="BB1175" s="26">
        <f t="shared" si="268"/>
        <v>20</v>
      </c>
      <c r="BC1175" s="19" t="s">
        <v>3185</v>
      </c>
      <c r="BD1175" s="20" t="s">
        <v>277</v>
      </c>
      <c r="BF1175" s="5"/>
      <c r="BG1175" s="27">
        <v>58929674</v>
      </c>
      <c r="BH1175" s="27">
        <v>29916024</v>
      </c>
      <c r="BI1175" s="27"/>
      <c r="BJ1175" t="s">
        <v>3186</v>
      </c>
      <c r="BK1175" s="11" t="str">
        <f t="shared" si="269"/>
        <v>B-</v>
      </c>
      <c r="BL1175" s="11" t="s">
        <v>235</v>
      </c>
    </row>
    <row r="1176" spans="1:64" x14ac:dyDescent="0.25">
      <c r="A1176" s="3" t="s">
        <v>74</v>
      </c>
      <c r="B1176" s="4">
        <v>1178</v>
      </c>
      <c r="C1176" s="3" t="s">
        <v>87</v>
      </c>
      <c r="D1176" s="3" t="s">
        <v>7253</v>
      </c>
      <c r="E1176" s="3" t="s">
        <v>7248</v>
      </c>
      <c r="F1176" s="3"/>
      <c r="G1176" s="3"/>
      <c r="H1176" s="74"/>
      <c r="I1176" s="3" t="s">
        <v>156</v>
      </c>
      <c r="J1176" s="3" t="s">
        <v>157</v>
      </c>
      <c r="K1176" s="3" t="s">
        <v>123</v>
      </c>
      <c r="L1176" s="3" t="s">
        <v>77</v>
      </c>
      <c r="M1176" s="3" t="s">
        <v>158</v>
      </c>
      <c r="N1176" s="5">
        <v>44859</v>
      </c>
      <c r="O1176" s="5" t="str">
        <f ca="1">IF(AD1176&gt;=4,IF(T1176="CDD","OK",""),"")</f>
        <v/>
      </c>
      <c r="P1176" s="3">
        <f t="shared" ca="1" si="267"/>
        <v>-597</v>
      </c>
      <c r="Q1176" s="5">
        <v>44958</v>
      </c>
      <c r="R1176" s="3" t="s">
        <v>124</v>
      </c>
      <c r="S1176" s="3"/>
      <c r="T1176" s="6" t="s">
        <v>131</v>
      </c>
      <c r="U1176" s="3" t="str">
        <f t="shared" si="257"/>
        <v>Contractuel</v>
      </c>
      <c r="V1176" s="5">
        <v>44927</v>
      </c>
      <c r="W1176" s="5">
        <v>44985</v>
      </c>
      <c r="X1176" s="5"/>
      <c r="Y1176" s="5"/>
      <c r="Z1176" s="5">
        <v>44859</v>
      </c>
      <c r="AA1176" s="3">
        <f t="shared" si="258"/>
        <v>10</v>
      </c>
      <c r="AB1176" s="3">
        <f t="shared" si="259"/>
        <v>2022</v>
      </c>
      <c r="AC1176" s="3">
        <f t="shared" si="260"/>
        <v>2026</v>
      </c>
      <c r="AD1176" s="7">
        <f t="shared" ca="1" si="261"/>
        <v>1.9777777777777779</v>
      </c>
      <c r="AE1176" s="7" t="str">
        <f t="shared" ca="1" si="266"/>
        <v>&lt; 2</v>
      </c>
      <c r="AF1176" s="5">
        <v>35091</v>
      </c>
      <c r="AG1176" s="8">
        <f t="shared" ca="1" si="262"/>
        <v>28.742465753424657</v>
      </c>
      <c r="AH1176" s="7" t="str">
        <f t="shared" ca="1" si="263"/>
        <v>&gt;25&lt; 35</v>
      </c>
      <c r="AI1176" s="9">
        <v>16867401</v>
      </c>
      <c r="AJ1176" s="10" t="s">
        <v>141</v>
      </c>
      <c r="AK1176" s="9" t="s">
        <v>297</v>
      </c>
      <c r="AL1176" s="5">
        <v>41180</v>
      </c>
      <c r="AM1176" s="3" t="s">
        <v>93</v>
      </c>
      <c r="AN1176" s="3" t="s">
        <v>94</v>
      </c>
      <c r="AQ1176" s="11">
        <v>3</v>
      </c>
      <c r="AR1176" s="11">
        <v>1</v>
      </c>
      <c r="AS1176" s="12">
        <f t="shared" si="264"/>
        <v>45224.25</v>
      </c>
      <c r="AT1176" s="11" t="s">
        <v>135</v>
      </c>
      <c r="AU1176" s="9">
        <v>3.3069999999999999</v>
      </c>
      <c r="AV1176" s="14" t="s">
        <v>91</v>
      </c>
      <c r="AW1176" s="15" t="s">
        <v>136</v>
      </c>
      <c r="AX1176" s="16" t="s">
        <v>298</v>
      </c>
      <c r="AY1176" s="14" t="s">
        <v>905</v>
      </c>
      <c r="AZ1176" s="11" t="s">
        <v>191</v>
      </c>
      <c r="BA1176" s="17" t="str">
        <f t="shared" si="265"/>
        <v>05042000110701177049</v>
      </c>
      <c r="BB1176" s="26">
        <f t="shared" si="268"/>
        <v>20</v>
      </c>
      <c r="BC1176" s="19" t="s">
        <v>299</v>
      </c>
      <c r="BD1176" s="20" t="s">
        <v>277</v>
      </c>
      <c r="BF1176" s="5"/>
      <c r="BG1176" s="27">
        <v>58931635</v>
      </c>
      <c r="BH1176" s="27">
        <v>22826574</v>
      </c>
      <c r="BI1176" s="27"/>
      <c r="BJ1176" t="s">
        <v>244</v>
      </c>
      <c r="BK1176" s="11" t="str">
        <f t="shared" si="269"/>
        <v>A-</v>
      </c>
      <c r="BL1176" s="11"/>
    </row>
    <row r="1177" spans="1:64" x14ac:dyDescent="0.25">
      <c r="A1177" s="3" t="s">
        <v>56</v>
      </c>
      <c r="B1177" s="4">
        <v>1179</v>
      </c>
      <c r="C1177" s="3" t="s">
        <v>87</v>
      </c>
      <c r="D1177" s="3" t="s">
        <v>7941</v>
      </c>
      <c r="E1177" s="3" t="s">
        <v>7509</v>
      </c>
      <c r="F1177" s="3"/>
      <c r="G1177" s="3"/>
      <c r="H1177" s="74"/>
      <c r="I1177" s="3"/>
      <c r="J1177" s="3"/>
      <c r="K1177" s="3" t="s">
        <v>59</v>
      </c>
      <c r="L1177" s="3" t="s">
        <v>77</v>
      </c>
      <c r="M1177" s="3" t="s">
        <v>633</v>
      </c>
      <c r="N1177" s="5">
        <v>44866</v>
      </c>
      <c r="O1177" s="5">
        <f>N1177+180</f>
        <v>45046</v>
      </c>
      <c r="P1177" s="3" t="str">
        <f t="shared" ca="1" si="267"/>
        <v/>
      </c>
      <c r="Q1177" s="5"/>
      <c r="R1177" s="3"/>
      <c r="S1177" s="3"/>
      <c r="T1177" s="6" t="s">
        <v>61</v>
      </c>
      <c r="U1177" s="3" t="str">
        <f t="shared" si="257"/>
        <v>Titulaire</v>
      </c>
      <c r="V1177" s="5"/>
      <c r="W1177" s="5"/>
      <c r="X1177" s="5"/>
      <c r="Y1177" s="5"/>
      <c r="Z1177" s="5">
        <v>44866</v>
      </c>
      <c r="AA1177" s="3">
        <f t="shared" si="258"/>
        <v>11</v>
      </c>
      <c r="AB1177" s="3">
        <f t="shared" si="259"/>
        <v>2022</v>
      </c>
      <c r="AC1177" s="3">
        <f t="shared" si="260"/>
        <v>2026</v>
      </c>
      <c r="AD1177" s="7">
        <f t="shared" ca="1" si="261"/>
        <v>1.961111111111111</v>
      </c>
      <c r="AE1177" s="7" t="str">
        <f t="shared" ca="1" si="266"/>
        <v>&lt; 2</v>
      </c>
      <c r="AF1177" s="5">
        <v>32618</v>
      </c>
      <c r="AG1177" s="8">
        <f t="shared" ca="1" si="262"/>
        <v>35.517808219178079</v>
      </c>
      <c r="AH1177" s="7" t="str">
        <f t="shared" ca="1" si="263"/>
        <v>&gt;35&lt; 45</v>
      </c>
      <c r="AI1177" s="9">
        <v>17064376</v>
      </c>
      <c r="AJ1177" s="10" t="s">
        <v>70</v>
      </c>
      <c r="AK1177" s="9" t="s">
        <v>3566</v>
      </c>
      <c r="AL1177" s="5">
        <v>42019</v>
      </c>
      <c r="AM1177" s="3" t="s">
        <v>93</v>
      </c>
      <c r="AN1177" s="3" t="s">
        <v>94</v>
      </c>
      <c r="AQ1177">
        <v>15</v>
      </c>
      <c r="AR1177" s="11">
        <v>2</v>
      </c>
      <c r="AS1177" s="12">
        <f t="shared" si="264"/>
        <v>45596.5</v>
      </c>
      <c r="AT1177" s="11" t="s">
        <v>3567</v>
      </c>
      <c r="AU1177" s="9"/>
      <c r="AV1177" s="14" t="s">
        <v>150</v>
      </c>
      <c r="AW1177" s="15" t="s">
        <v>368</v>
      </c>
      <c r="AX1177" s="16" t="s">
        <v>3568</v>
      </c>
      <c r="AY1177" s="14" t="s">
        <v>102</v>
      </c>
      <c r="AZ1177" s="11" t="s">
        <v>154</v>
      </c>
      <c r="BA1177" s="17" t="str">
        <f t="shared" si="265"/>
        <v>14000000100748274306</v>
      </c>
      <c r="BB1177" s="26">
        <f t="shared" si="268"/>
        <v>20</v>
      </c>
      <c r="BC1177" s="19" t="s">
        <v>3569</v>
      </c>
      <c r="BD1177" s="20" t="s">
        <v>3570</v>
      </c>
      <c r="BF1177" s="5">
        <v>44999</v>
      </c>
      <c r="BG1177" s="27">
        <v>58362861</v>
      </c>
      <c r="BH1177" s="27"/>
      <c r="BI1177" s="27">
        <v>98137834</v>
      </c>
      <c r="BK1177" s="11" t="str">
        <f t="shared" si="269"/>
        <v>CADRE</v>
      </c>
      <c r="BL1177" s="11"/>
    </row>
    <row r="1178" spans="1:64" x14ac:dyDescent="0.25">
      <c r="A1178" s="3" t="s">
        <v>56</v>
      </c>
      <c r="B1178" s="4">
        <v>1180</v>
      </c>
      <c r="C1178" s="3" t="s">
        <v>57</v>
      </c>
      <c r="D1178" s="3" t="s">
        <v>8727</v>
      </c>
      <c r="E1178" s="3" t="s">
        <v>7262</v>
      </c>
      <c r="F1178" s="3"/>
      <c r="G1178" s="3"/>
      <c r="H1178" s="74"/>
      <c r="I1178" s="3"/>
      <c r="J1178" s="3"/>
      <c r="K1178" s="3" t="s">
        <v>59</v>
      </c>
      <c r="L1178" s="3" t="s">
        <v>77</v>
      </c>
      <c r="M1178" s="3" t="s">
        <v>3571</v>
      </c>
      <c r="N1178" s="5">
        <v>44866</v>
      </c>
      <c r="O1178" s="5">
        <f>N1178+180</f>
        <v>45046</v>
      </c>
      <c r="P1178" s="3" t="str">
        <f t="shared" ca="1" si="267"/>
        <v/>
      </c>
      <c r="Q1178" s="5"/>
      <c r="R1178" s="3"/>
      <c r="S1178" s="3"/>
      <c r="T1178" s="6" t="s">
        <v>61</v>
      </c>
      <c r="U1178" s="3" t="str">
        <f t="shared" si="257"/>
        <v>Titulaire</v>
      </c>
      <c r="V1178" s="5"/>
      <c r="W1178" s="5"/>
      <c r="X1178" s="5"/>
      <c r="Y1178" s="5"/>
      <c r="Z1178" s="5">
        <v>44866</v>
      </c>
      <c r="AA1178" s="3">
        <f t="shared" si="258"/>
        <v>11</v>
      </c>
      <c r="AB1178" s="3">
        <f t="shared" si="259"/>
        <v>2022</v>
      </c>
      <c r="AC1178" s="3">
        <f t="shared" si="260"/>
        <v>2026</v>
      </c>
      <c r="AD1178" s="7">
        <f t="shared" ca="1" si="261"/>
        <v>1.961111111111111</v>
      </c>
      <c r="AE1178" s="7" t="str">
        <f t="shared" ca="1" si="266"/>
        <v>&lt; 2</v>
      </c>
      <c r="AF1178" s="5">
        <v>29553</v>
      </c>
      <c r="AG1178" s="8">
        <f t="shared" ca="1" si="262"/>
        <v>43.915068493150685</v>
      </c>
      <c r="AH1178" s="7" t="str">
        <f t="shared" ca="1" si="263"/>
        <v>&gt;35&lt; 45</v>
      </c>
      <c r="AI1178" s="9">
        <v>16479718</v>
      </c>
      <c r="AJ1178" s="10" t="s">
        <v>62</v>
      </c>
      <c r="AK1178" s="9" t="s">
        <v>3572</v>
      </c>
      <c r="AL1178" s="5">
        <v>43438</v>
      </c>
      <c r="AM1178" s="3" t="s">
        <v>64</v>
      </c>
      <c r="AN1178" s="3" t="s">
        <v>65</v>
      </c>
      <c r="AO1178">
        <v>2</v>
      </c>
      <c r="AQ1178">
        <v>17</v>
      </c>
      <c r="AR1178" s="11">
        <v>2</v>
      </c>
      <c r="AS1178" s="12">
        <f t="shared" si="264"/>
        <v>45596.5</v>
      </c>
      <c r="AT1178" s="11" t="s">
        <v>3567</v>
      </c>
      <c r="AU1178" s="9"/>
      <c r="AV1178" s="14" t="s">
        <v>161</v>
      </c>
      <c r="AW1178" s="15" t="s">
        <v>3573</v>
      </c>
      <c r="AX1178" s="16" t="s">
        <v>3574</v>
      </c>
      <c r="AY1178" s="14" t="s">
        <v>783</v>
      </c>
      <c r="AZ1178" s="11" t="s">
        <v>164</v>
      </c>
      <c r="BA1178" s="17" t="str">
        <f t="shared" si="265"/>
        <v>25037000000014126682</v>
      </c>
      <c r="BB1178" s="26">
        <f t="shared" si="268"/>
        <v>20</v>
      </c>
      <c r="BC1178" s="19" t="s">
        <v>3575</v>
      </c>
      <c r="BD1178" s="20" t="s">
        <v>3576</v>
      </c>
      <c r="BF1178" s="5"/>
      <c r="BG1178" s="27">
        <v>54006187</v>
      </c>
      <c r="BH1178" s="27"/>
      <c r="BI1178" s="27">
        <v>98139388</v>
      </c>
      <c r="BK1178" s="11" t="str">
        <f t="shared" si="269"/>
        <v>CADRE</v>
      </c>
      <c r="BL1178" s="11"/>
    </row>
    <row r="1179" spans="1:64" x14ac:dyDescent="0.25">
      <c r="A1179" s="3" t="s">
        <v>74</v>
      </c>
      <c r="B1179" s="4">
        <v>1181</v>
      </c>
      <c r="C1179" s="3" t="s">
        <v>3577</v>
      </c>
      <c r="D1179" s="3" t="s">
        <v>8081</v>
      </c>
      <c r="E1179" s="3" t="s">
        <v>7229</v>
      </c>
      <c r="F1179" s="3"/>
      <c r="G1179" s="3"/>
      <c r="H1179" s="74"/>
      <c r="I1179" s="3" t="s">
        <v>515</v>
      </c>
      <c r="J1179" s="3" t="s">
        <v>228</v>
      </c>
      <c r="K1179" s="3" t="s">
        <v>123</v>
      </c>
      <c r="L1179" s="3" t="s">
        <v>77</v>
      </c>
      <c r="M1179" s="3" t="s">
        <v>158</v>
      </c>
      <c r="N1179" s="5">
        <v>44874</v>
      </c>
      <c r="O1179" s="5"/>
      <c r="P1179" s="3">
        <f t="shared" ca="1" si="267"/>
        <v>-597</v>
      </c>
      <c r="Q1179" s="5">
        <v>44959</v>
      </c>
      <c r="R1179" s="3" t="s">
        <v>124</v>
      </c>
      <c r="S1179" s="3"/>
      <c r="T1179" s="6" t="s">
        <v>131</v>
      </c>
      <c r="U1179" s="3" t="str">
        <f t="shared" si="257"/>
        <v>Contractuel</v>
      </c>
      <c r="V1179" s="5">
        <v>44927</v>
      </c>
      <c r="W1179" s="5">
        <v>44985</v>
      </c>
      <c r="X1179" s="5"/>
      <c r="Y1179" s="5"/>
      <c r="Z1179" s="5">
        <f>+V1179</f>
        <v>44927</v>
      </c>
      <c r="AA1179" s="3">
        <f t="shared" si="258"/>
        <v>11</v>
      </c>
      <c r="AB1179" s="3">
        <f t="shared" si="259"/>
        <v>2022</v>
      </c>
      <c r="AC1179" s="3">
        <f t="shared" si="260"/>
        <v>2026</v>
      </c>
      <c r="AD1179" s="7">
        <f t="shared" ca="1" si="261"/>
        <v>1.9388888888888889</v>
      </c>
      <c r="AE1179" s="7" t="str">
        <f t="shared" ca="1" si="266"/>
        <v>&lt; 2</v>
      </c>
      <c r="AF1179" s="5">
        <v>33080</v>
      </c>
      <c r="AG1179" s="8">
        <f t="shared" ca="1" si="262"/>
        <v>34.252054794520546</v>
      </c>
      <c r="AH1179" s="7" t="str">
        <f t="shared" ca="1" si="263"/>
        <v>&gt;25&lt; 35</v>
      </c>
      <c r="AI1179" s="9">
        <v>16067494</v>
      </c>
      <c r="AJ1179" s="10" t="s">
        <v>79</v>
      </c>
      <c r="AK1179" s="9" t="s">
        <v>3578</v>
      </c>
      <c r="AL1179" s="5">
        <v>38975</v>
      </c>
      <c r="AM1179" s="3" t="s">
        <v>93</v>
      </c>
      <c r="AN1179" s="3" t="s">
        <v>65</v>
      </c>
      <c r="AO1179">
        <v>2</v>
      </c>
      <c r="AQ1179" s="11">
        <v>3</v>
      </c>
      <c r="AR1179" s="11">
        <v>1</v>
      </c>
      <c r="AS1179" s="12">
        <f t="shared" si="264"/>
        <v>45239.25</v>
      </c>
      <c r="AT1179" s="11" t="s">
        <v>135</v>
      </c>
      <c r="AU1179" s="9">
        <v>3.3069999999999999</v>
      </c>
      <c r="AV1179" s="14" t="s">
        <v>195</v>
      </c>
      <c r="AW1179" s="15" t="s">
        <v>2299</v>
      </c>
      <c r="AX1179" s="16" t="s">
        <v>3579</v>
      </c>
      <c r="AY1179" s="14" t="s">
        <v>120</v>
      </c>
      <c r="AZ1179" s="11" t="s">
        <v>171</v>
      </c>
      <c r="BA1179" s="17" t="str">
        <f t="shared" si="265"/>
        <v>17206000000100823433</v>
      </c>
      <c r="BB1179" s="26">
        <f t="shared" si="268"/>
        <v>20</v>
      </c>
      <c r="BC1179" s="19" t="s">
        <v>3580</v>
      </c>
      <c r="BD1179" s="20" t="s">
        <v>277</v>
      </c>
      <c r="BF1179" s="5"/>
      <c r="BG1179" s="27">
        <v>93491283</v>
      </c>
      <c r="BH1179" s="27"/>
      <c r="BI1179" s="27"/>
      <c r="BK1179" s="11" t="str">
        <f t="shared" si="269"/>
        <v>B-</v>
      </c>
      <c r="BL1179" s="11"/>
    </row>
    <row r="1180" spans="1:64" x14ac:dyDescent="0.25">
      <c r="A1180" s="3" t="s">
        <v>74</v>
      </c>
      <c r="B1180" s="4">
        <v>1182</v>
      </c>
      <c r="C1180" s="3" t="s">
        <v>1732</v>
      </c>
      <c r="D1180" s="3" t="s">
        <v>8082</v>
      </c>
      <c r="E1180" s="3" t="s">
        <v>7535</v>
      </c>
      <c r="F1180" s="3"/>
      <c r="G1180" s="3"/>
      <c r="H1180" s="74"/>
      <c r="I1180" s="3" t="s">
        <v>1089</v>
      </c>
      <c r="J1180" s="3" t="s">
        <v>157</v>
      </c>
      <c r="K1180" s="3" t="s">
        <v>123</v>
      </c>
      <c r="L1180" s="3" t="s">
        <v>77</v>
      </c>
      <c r="M1180" s="3" t="s">
        <v>158</v>
      </c>
      <c r="N1180" s="5">
        <v>44875</v>
      </c>
      <c r="O1180" s="5"/>
      <c r="P1180" s="3">
        <f t="shared" ca="1" si="267"/>
        <v>-597</v>
      </c>
      <c r="Q1180" s="5">
        <v>44971</v>
      </c>
      <c r="R1180" s="3" t="s">
        <v>124</v>
      </c>
      <c r="S1180" s="3"/>
      <c r="T1180" s="6" t="s">
        <v>131</v>
      </c>
      <c r="U1180" s="3" t="str">
        <f t="shared" si="257"/>
        <v>Contractuel</v>
      </c>
      <c r="V1180" s="5">
        <v>44927</v>
      </c>
      <c r="W1180" s="5">
        <v>44985</v>
      </c>
      <c r="X1180" s="5"/>
      <c r="Y1180" s="5"/>
      <c r="Z1180" s="5">
        <f>+V1180</f>
        <v>44927</v>
      </c>
      <c r="AA1180" s="3">
        <f t="shared" si="258"/>
        <v>11</v>
      </c>
      <c r="AB1180" s="3">
        <f t="shared" si="259"/>
        <v>2022</v>
      </c>
      <c r="AC1180" s="3">
        <f t="shared" si="260"/>
        <v>2026</v>
      </c>
      <c r="AD1180" s="7">
        <f t="shared" ca="1" si="261"/>
        <v>1.9361111111111111</v>
      </c>
      <c r="AE1180" s="7" t="str">
        <f t="shared" ca="1" si="266"/>
        <v>&lt; 2</v>
      </c>
      <c r="AF1180" s="5">
        <v>33614</v>
      </c>
      <c r="AG1180" s="8">
        <f t="shared" ca="1" si="262"/>
        <v>32.789041095890411</v>
      </c>
      <c r="AH1180" s="7" t="str">
        <f t="shared" ca="1" si="263"/>
        <v>&gt;25&lt; 35</v>
      </c>
      <c r="AI1180" s="9">
        <v>16485482</v>
      </c>
      <c r="AJ1180" s="10" t="s">
        <v>159</v>
      </c>
      <c r="AK1180" s="9" t="s">
        <v>3581</v>
      </c>
      <c r="AL1180" s="5">
        <v>39727</v>
      </c>
      <c r="AM1180" s="3" t="s">
        <v>93</v>
      </c>
      <c r="AN1180" s="3" t="s">
        <v>94</v>
      </c>
      <c r="AQ1180" s="11">
        <v>3</v>
      </c>
      <c r="AR1180" s="11">
        <v>1</v>
      </c>
      <c r="AS1180" s="12">
        <f t="shared" si="264"/>
        <v>45240.25</v>
      </c>
      <c r="AT1180" s="11" t="s">
        <v>135</v>
      </c>
      <c r="AU1180" s="9">
        <v>3.3069999999999999</v>
      </c>
      <c r="AV1180" s="14" t="s">
        <v>195</v>
      </c>
      <c r="AW1180" s="15" t="s">
        <v>169</v>
      </c>
      <c r="AX1180" s="16" t="s">
        <v>3582</v>
      </c>
      <c r="AY1180" s="14" t="s">
        <v>527</v>
      </c>
      <c r="AZ1180" s="11" t="s">
        <v>171</v>
      </c>
      <c r="BA1180" s="17" t="str">
        <f t="shared" si="265"/>
        <v>17001000000114092558</v>
      </c>
      <c r="BB1180" s="26">
        <f t="shared" si="268"/>
        <v>20</v>
      </c>
      <c r="BC1180" s="19" t="s">
        <v>3583</v>
      </c>
      <c r="BD1180" s="20" t="s">
        <v>73</v>
      </c>
      <c r="BF1180" s="5"/>
      <c r="BG1180" s="27">
        <v>23665472</v>
      </c>
      <c r="BH1180" s="27"/>
      <c r="BI1180" s="27"/>
      <c r="BK1180" s="11" t="str">
        <f t="shared" si="269"/>
        <v>A-</v>
      </c>
      <c r="BL1180" s="11"/>
    </row>
    <row r="1181" spans="1:64" x14ac:dyDescent="0.25">
      <c r="A1181" s="3" t="s">
        <v>74</v>
      </c>
      <c r="B1181" s="4">
        <v>1183</v>
      </c>
      <c r="C1181" s="3" t="s">
        <v>3577</v>
      </c>
      <c r="D1181" s="3" t="s">
        <v>7851</v>
      </c>
      <c r="E1181" s="3" t="s">
        <v>7281</v>
      </c>
      <c r="F1181" s="3"/>
      <c r="G1181" s="3"/>
      <c r="H1181" s="74"/>
      <c r="I1181" s="3" t="s">
        <v>515</v>
      </c>
      <c r="J1181" s="3" t="s">
        <v>228</v>
      </c>
      <c r="K1181" s="3" t="s">
        <v>123</v>
      </c>
      <c r="L1181" s="3" t="s">
        <v>77</v>
      </c>
      <c r="M1181" s="3" t="s">
        <v>158</v>
      </c>
      <c r="N1181" s="5">
        <v>44875</v>
      </c>
      <c r="O1181" s="5"/>
      <c r="P1181" s="3">
        <f t="shared" ca="1" si="267"/>
        <v>-536</v>
      </c>
      <c r="Q1181" s="5">
        <v>45049</v>
      </c>
      <c r="R1181" s="3" t="s">
        <v>1970</v>
      </c>
      <c r="S1181" s="3"/>
      <c r="T1181" s="6" t="s">
        <v>131</v>
      </c>
      <c r="U1181" s="3" t="str">
        <f t="shared" si="257"/>
        <v>Contractuel</v>
      </c>
      <c r="V1181" s="5">
        <v>44986</v>
      </c>
      <c r="W1181" s="5">
        <v>45046</v>
      </c>
      <c r="X1181" s="5"/>
      <c r="Y1181" s="5"/>
      <c r="Z1181" s="5">
        <f>+V1181</f>
        <v>44986</v>
      </c>
      <c r="AA1181" s="3">
        <f t="shared" si="258"/>
        <v>11</v>
      </c>
      <c r="AB1181" s="3">
        <f t="shared" si="259"/>
        <v>2022</v>
      </c>
      <c r="AC1181" s="3">
        <f t="shared" si="260"/>
        <v>2026</v>
      </c>
      <c r="AD1181" s="7">
        <f t="shared" ca="1" si="261"/>
        <v>1.9361111111111111</v>
      </c>
      <c r="AE1181" s="7" t="str">
        <f t="shared" ca="1" si="266"/>
        <v>&lt; 2</v>
      </c>
      <c r="AF1181" s="5">
        <v>34267</v>
      </c>
      <c r="AG1181" s="8">
        <f t="shared" ca="1" si="262"/>
        <v>31</v>
      </c>
      <c r="AH1181" s="7" t="str">
        <f t="shared" ca="1" si="263"/>
        <v>&gt;25&lt; 35</v>
      </c>
      <c r="AI1181" s="9">
        <v>17592553</v>
      </c>
      <c r="AJ1181" s="10" t="s">
        <v>67</v>
      </c>
      <c r="AK1181" s="9" t="s">
        <v>3584</v>
      </c>
      <c r="AL1181" s="5">
        <v>44439</v>
      </c>
      <c r="AM1181" s="3" t="s">
        <v>93</v>
      </c>
      <c r="AN1181" s="3" t="s">
        <v>65</v>
      </c>
      <c r="AO1181">
        <v>2</v>
      </c>
      <c r="AQ1181" s="11">
        <v>3</v>
      </c>
      <c r="AR1181" s="11">
        <v>1</v>
      </c>
      <c r="AS1181" s="12">
        <f t="shared" si="264"/>
        <v>45240.25</v>
      </c>
      <c r="AT1181" s="11" t="s">
        <v>135</v>
      </c>
      <c r="AU1181" s="9">
        <v>3.3069999999999999</v>
      </c>
      <c r="AV1181" s="14" t="s">
        <v>195</v>
      </c>
      <c r="AW1181" s="15" t="s">
        <v>1253</v>
      </c>
      <c r="AX1181" s="16" t="s">
        <v>3585</v>
      </c>
      <c r="AY1181" s="14" t="s">
        <v>1301</v>
      </c>
      <c r="AZ1181" s="11" t="s">
        <v>171</v>
      </c>
      <c r="BA1181" s="17" t="str">
        <f t="shared" si="265"/>
        <v>17535940174327453830</v>
      </c>
      <c r="BB1181" s="26">
        <f t="shared" si="268"/>
        <v>20</v>
      </c>
      <c r="BC1181" s="19" t="s">
        <v>3586</v>
      </c>
      <c r="BD1181" s="20" t="s">
        <v>277</v>
      </c>
      <c r="BF1181" s="5"/>
      <c r="BG1181" s="27">
        <v>54090246</v>
      </c>
      <c r="BH1181" s="27"/>
      <c r="BI1181" s="27"/>
      <c r="BK1181" s="11" t="str">
        <f t="shared" si="269"/>
        <v>B-</v>
      </c>
      <c r="BL1181" s="11"/>
    </row>
    <row r="1182" spans="1:64" x14ac:dyDescent="0.25">
      <c r="A1182" s="3" t="s">
        <v>74</v>
      </c>
      <c r="B1182" s="4">
        <v>1184</v>
      </c>
      <c r="C1182" s="3" t="s">
        <v>57</v>
      </c>
      <c r="D1182" s="3" t="s">
        <v>8083</v>
      </c>
      <c r="E1182" s="3" t="s">
        <v>7505</v>
      </c>
      <c r="F1182" s="3"/>
      <c r="G1182" s="3"/>
      <c r="H1182" s="74"/>
      <c r="I1182" s="3" t="s">
        <v>487</v>
      </c>
      <c r="J1182" s="3" t="s">
        <v>228</v>
      </c>
      <c r="K1182" s="3" t="s">
        <v>123</v>
      </c>
      <c r="L1182" s="3" t="s">
        <v>77</v>
      </c>
      <c r="M1182" s="3" t="s">
        <v>158</v>
      </c>
      <c r="N1182" s="5">
        <v>44875</v>
      </c>
      <c r="O1182" s="5"/>
      <c r="P1182" s="3">
        <f t="shared" ca="1" si="267"/>
        <v>-536</v>
      </c>
      <c r="Q1182" s="5">
        <v>45050</v>
      </c>
      <c r="R1182" s="3" t="s">
        <v>1235</v>
      </c>
      <c r="S1182" s="3"/>
      <c r="T1182" s="6" t="s">
        <v>131</v>
      </c>
      <c r="U1182" s="3" t="str">
        <f t="shared" si="257"/>
        <v>Contractuel</v>
      </c>
      <c r="V1182" s="5">
        <v>44986</v>
      </c>
      <c r="W1182" s="5">
        <v>45046</v>
      </c>
      <c r="X1182" s="5"/>
      <c r="Y1182" s="5"/>
      <c r="Z1182" s="5">
        <f>+V1182</f>
        <v>44986</v>
      </c>
      <c r="AA1182" s="3">
        <f t="shared" si="258"/>
        <v>11</v>
      </c>
      <c r="AB1182" s="3">
        <f t="shared" si="259"/>
        <v>2022</v>
      </c>
      <c r="AC1182" s="3">
        <f t="shared" si="260"/>
        <v>2026</v>
      </c>
      <c r="AD1182" s="7">
        <f t="shared" ca="1" si="261"/>
        <v>1.9361111111111111</v>
      </c>
      <c r="AE1182" s="7" t="str">
        <f t="shared" ca="1" si="266"/>
        <v>&lt; 2</v>
      </c>
      <c r="AF1182" s="5">
        <v>35546</v>
      </c>
      <c r="AG1182" s="8">
        <f t="shared" ca="1" si="262"/>
        <v>27.495890410958904</v>
      </c>
      <c r="AH1182" s="7" t="str">
        <f t="shared" ca="1" si="263"/>
        <v>&gt;25&lt; 35</v>
      </c>
      <c r="AI1182" s="9"/>
      <c r="AJ1182" s="10"/>
      <c r="AK1182" s="9">
        <v>11658276</v>
      </c>
      <c r="AL1182" s="5">
        <v>44715</v>
      </c>
      <c r="AM1182" s="3" t="s">
        <v>64</v>
      </c>
      <c r="AN1182" s="3" t="s">
        <v>94</v>
      </c>
      <c r="AQ1182" s="11">
        <v>3</v>
      </c>
      <c r="AR1182" s="11">
        <v>1</v>
      </c>
      <c r="AS1182" s="12">
        <f t="shared" si="264"/>
        <v>45240.25</v>
      </c>
      <c r="AT1182" s="11" t="s">
        <v>135</v>
      </c>
      <c r="AU1182" s="9">
        <v>3.3069999999999999</v>
      </c>
      <c r="AV1182" s="14" t="s">
        <v>261</v>
      </c>
      <c r="AW1182" s="15" t="s">
        <v>3587</v>
      </c>
      <c r="AX1182" s="16" t="s">
        <v>3588</v>
      </c>
      <c r="AY1182" s="14" t="s">
        <v>1198</v>
      </c>
      <c r="AZ1182" s="11" t="s">
        <v>645</v>
      </c>
      <c r="BA1182" s="17" t="str">
        <f t="shared" si="265"/>
        <v>20010102220086749847</v>
      </c>
      <c r="BB1182" s="26">
        <f t="shared" si="268"/>
        <v>20</v>
      </c>
      <c r="BC1182" s="19" t="s">
        <v>3589</v>
      </c>
      <c r="BD1182" s="20" t="s">
        <v>100</v>
      </c>
      <c r="BF1182" s="5"/>
      <c r="BG1182" s="27">
        <v>29098465</v>
      </c>
      <c r="BH1182" s="27">
        <v>95489282</v>
      </c>
      <c r="BI1182" s="27"/>
      <c r="BK1182" s="11" t="str">
        <f t="shared" si="269"/>
        <v>B-</v>
      </c>
      <c r="BL1182" s="11"/>
    </row>
    <row r="1183" spans="1:64" x14ac:dyDescent="0.25">
      <c r="A1183" s="3" t="s">
        <v>74</v>
      </c>
      <c r="B1183" s="4">
        <v>1185</v>
      </c>
      <c r="C1183" s="3" t="s">
        <v>57</v>
      </c>
      <c r="D1183" s="3" t="s">
        <v>8084</v>
      </c>
      <c r="E1183" s="3" t="s">
        <v>8085</v>
      </c>
      <c r="F1183" s="3"/>
      <c r="G1183" s="3"/>
      <c r="H1183" s="74"/>
      <c r="I1183" s="3"/>
      <c r="J1183" s="3"/>
      <c r="K1183" s="3" t="s">
        <v>59</v>
      </c>
      <c r="L1183" s="3" t="s">
        <v>77</v>
      </c>
      <c r="M1183" s="3" t="s">
        <v>221</v>
      </c>
      <c r="N1183" s="5">
        <v>44909</v>
      </c>
      <c r="O1183" s="5">
        <f>N1183+181</f>
        <v>45090</v>
      </c>
      <c r="P1183" s="3" t="str">
        <f t="shared" ca="1" si="267"/>
        <v/>
      </c>
      <c r="Q1183" s="5">
        <v>45225</v>
      </c>
      <c r="R1183" s="3" t="s">
        <v>1466</v>
      </c>
      <c r="S1183" s="3"/>
      <c r="T1183" s="6" t="s">
        <v>61</v>
      </c>
      <c r="U1183" s="3" t="str">
        <f t="shared" si="257"/>
        <v>Titulaire</v>
      </c>
      <c r="V1183" s="5"/>
      <c r="W1183" s="5"/>
      <c r="X1183" s="5"/>
      <c r="Y1183" s="5"/>
      <c r="Z1183" s="5">
        <v>44909</v>
      </c>
      <c r="AA1183" s="3">
        <f t="shared" si="258"/>
        <v>12</v>
      </c>
      <c r="AB1183" s="3">
        <f t="shared" si="259"/>
        <v>2022</v>
      </c>
      <c r="AC1183" s="3">
        <f t="shared" si="260"/>
        <v>2026</v>
      </c>
      <c r="AD1183" s="7">
        <f t="shared" ca="1" si="261"/>
        <v>1.8416666666666666</v>
      </c>
      <c r="AE1183" s="7" t="str">
        <f t="shared" ca="1" si="266"/>
        <v>&lt; 2</v>
      </c>
      <c r="AF1183" s="5">
        <v>35691</v>
      </c>
      <c r="AG1183" s="8">
        <f t="shared" ca="1" si="262"/>
        <v>27.098630136986301</v>
      </c>
      <c r="AH1183" s="7" t="str">
        <f t="shared" ca="1" si="263"/>
        <v>&gt;25&lt; 35</v>
      </c>
      <c r="AI1183" s="9">
        <v>17218232</v>
      </c>
      <c r="AJ1183" s="10" t="s">
        <v>141</v>
      </c>
      <c r="AK1183" s="9">
        <v>11656918</v>
      </c>
      <c r="AL1183" s="5">
        <v>43749</v>
      </c>
      <c r="AM1183" s="3" t="s">
        <v>64</v>
      </c>
      <c r="AN1183" s="3" t="s">
        <v>94</v>
      </c>
      <c r="AQ1183" s="11"/>
      <c r="AR1183" s="11">
        <v>1</v>
      </c>
      <c r="AS1183" s="12">
        <f t="shared" si="264"/>
        <v>45274.25</v>
      </c>
      <c r="AT1183" s="11" t="s">
        <v>66</v>
      </c>
      <c r="AU1183" s="9">
        <v>1500</v>
      </c>
      <c r="AV1183" s="14" t="s">
        <v>150</v>
      </c>
      <c r="AW1183" s="15" t="s">
        <v>622</v>
      </c>
      <c r="AX1183" s="16" t="s">
        <v>3590</v>
      </c>
      <c r="AY1183" s="14" t="s">
        <v>905</v>
      </c>
      <c r="AZ1183" s="11" t="s">
        <v>154</v>
      </c>
      <c r="BA1183" s="17" t="str">
        <f t="shared" si="265"/>
        <v>14033033100704958149</v>
      </c>
      <c r="BB1183" s="26">
        <f t="shared" si="268"/>
        <v>20</v>
      </c>
      <c r="BC1183" s="19" t="s">
        <v>3591</v>
      </c>
      <c r="BD1183" s="20" t="s">
        <v>100</v>
      </c>
      <c r="BF1183" s="5"/>
      <c r="BG1183" s="27">
        <v>50819871</v>
      </c>
      <c r="BH1183" s="27"/>
      <c r="BI1183" s="27">
        <v>98137303</v>
      </c>
      <c r="BK1183" s="11" t="str">
        <f t="shared" si="269"/>
        <v>CADRE</v>
      </c>
      <c r="BL1183" s="11"/>
    </row>
    <row r="1184" spans="1:64" x14ac:dyDescent="0.25">
      <c r="A1184" s="3" t="s">
        <v>74</v>
      </c>
      <c r="B1184" s="4">
        <v>1186</v>
      </c>
      <c r="C1184" s="3" t="s">
        <v>140</v>
      </c>
      <c r="D1184" s="3" t="s">
        <v>7380</v>
      </c>
      <c r="E1184" s="3" t="s">
        <v>7846</v>
      </c>
      <c r="F1184" s="3"/>
      <c r="G1184" s="3"/>
      <c r="H1184" s="74"/>
      <c r="I1184" s="3" t="s">
        <v>561</v>
      </c>
      <c r="J1184" s="3" t="s">
        <v>157</v>
      </c>
      <c r="K1184" s="3" t="s">
        <v>123</v>
      </c>
      <c r="L1184" s="3" t="s">
        <v>77</v>
      </c>
      <c r="M1184" s="3" t="s">
        <v>158</v>
      </c>
      <c r="N1184" s="5">
        <v>44911</v>
      </c>
      <c r="O1184" s="5"/>
      <c r="P1184" s="3">
        <f t="shared" ca="1" si="267"/>
        <v>-625</v>
      </c>
      <c r="Q1184" s="5">
        <v>44943</v>
      </c>
      <c r="R1184" s="3" t="s">
        <v>124</v>
      </c>
      <c r="S1184" s="3"/>
      <c r="T1184" s="6" t="s">
        <v>131</v>
      </c>
      <c r="U1184" s="3" t="str">
        <f t="shared" si="257"/>
        <v>Contractuel</v>
      </c>
      <c r="V1184" s="5">
        <v>44911</v>
      </c>
      <c r="W1184" s="5">
        <v>44957</v>
      </c>
      <c r="X1184" s="5"/>
      <c r="Y1184" s="5"/>
      <c r="Z1184" s="5">
        <f t="shared" ref="Z1184:Z1205" si="270">+V1184</f>
        <v>44911</v>
      </c>
      <c r="AA1184" s="3">
        <f t="shared" si="258"/>
        <v>12</v>
      </c>
      <c r="AB1184" s="3">
        <f t="shared" si="259"/>
        <v>2022</v>
      </c>
      <c r="AC1184" s="3">
        <f t="shared" si="260"/>
        <v>2026</v>
      </c>
      <c r="AD1184" s="7">
        <f t="shared" ca="1" si="261"/>
        <v>1.836111111111111</v>
      </c>
      <c r="AE1184" s="7" t="str">
        <f t="shared" ca="1" si="266"/>
        <v>&lt; 2</v>
      </c>
      <c r="AF1184" s="5">
        <v>28061</v>
      </c>
      <c r="AG1184" s="8">
        <f t="shared" ca="1" si="262"/>
        <v>48.0027397260274</v>
      </c>
      <c r="AH1184" s="7" t="str">
        <f t="shared" ca="1" si="263"/>
        <v>&gt;45&lt; 55</v>
      </c>
      <c r="AI1184" s="9">
        <v>11754768</v>
      </c>
      <c r="AJ1184" s="10" t="s">
        <v>62</v>
      </c>
      <c r="AK1184" s="9" t="s">
        <v>3592</v>
      </c>
      <c r="AL1184" s="5">
        <v>40976</v>
      </c>
      <c r="AM1184" s="3" t="s">
        <v>93</v>
      </c>
      <c r="AN1184" s="3" t="s">
        <v>65</v>
      </c>
      <c r="AO1184">
        <v>2</v>
      </c>
      <c r="AQ1184" s="11">
        <v>3</v>
      </c>
      <c r="AR1184" s="11">
        <v>1</v>
      </c>
      <c r="AS1184" s="12">
        <f t="shared" si="264"/>
        <v>45276.25</v>
      </c>
      <c r="AT1184" s="11" t="s">
        <v>135</v>
      </c>
      <c r="AU1184" s="9">
        <v>3.3069999999999999</v>
      </c>
      <c r="AV1184" s="14" t="s">
        <v>79</v>
      </c>
      <c r="AW1184" s="15" t="s">
        <v>1471</v>
      </c>
      <c r="AX1184" s="16" t="s">
        <v>3593</v>
      </c>
      <c r="AY1184" s="14" t="s">
        <v>382</v>
      </c>
      <c r="AZ1184" s="11" t="s">
        <v>128</v>
      </c>
      <c r="BA1184" s="17" t="str">
        <f t="shared" si="265"/>
        <v>04055140008086096894</v>
      </c>
      <c r="BB1184" s="26">
        <f t="shared" si="268"/>
        <v>20</v>
      </c>
      <c r="BC1184" s="19" t="s">
        <v>3594</v>
      </c>
      <c r="BD1184" s="20" t="s">
        <v>100</v>
      </c>
      <c r="BF1184" s="5"/>
      <c r="BG1184" s="27">
        <v>55160721</v>
      </c>
      <c r="BH1184" s="27"/>
      <c r="BI1184" s="27"/>
      <c r="BK1184" s="11" t="str">
        <f t="shared" si="269"/>
        <v>A-</v>
      </c>
      <c r="BL1184" s="11"/>
    </row>
    <row r="1185" spans="1:64" x14ac:dyDescent="0.25">
      <c r="A1185" s="3" t="s">
        <v>74</v>
      </c>
      <c r="B1185" s="4">
        <v>1187</v>
      </c>
      <c r="C1185" s="3" t="s">
        <v>87</v>
      </c>
      <c r="D1185" s="3" t="s">
        <v>8077</v>
      </c>
      <c r="E1185" s="3" t="s">
        <v>7214</v>
      </c>
      <c r="F1185" s="3"/>
      <c r="G1185" s="3"/>
      <c r="H1185" s="74"/>
      <c r="I1185" s="3" t="s">
        <v>2529</v>
      </c>
      <c r="J1185" s="3"/>
      <c r="K1185" s="3" t="s">
        <v>123</v>
      </c>
      <c r="L1185" s="3" t="s">
        <v>77</v>
      </c>
      <c r="M1185" s="3" t="s">
        <v>158</v>
      </c>
      <c r="N1185" s="5">
        <v>44915</v>
      </c>
      <c r="O1185" s="5"/>
      <c r="P1185" s="3">
        <f t="shared" ca="1" si="267"/>
        <v>-444</v>
      </c>
      <c r="Q1185" s="5">
        <v>45102</v>
      </c>
      <c r="R1185" s="3" t="s">
        <v>971</v>
      </c>
      <c r="S1185" s="3"/>
      <c r="T1185" s="6" t="s">
        <v>131</v>
      </c>
      <c r="U1185" s="3" t="str">
        <f t="shared" si="257"/>
        <v>Contractuel</v>
      </c>
      <c r="V1185" s="5">
        <v>45047</v>
      </c>
      <c r="W1185" s="5">
        <v>45138</v>
      </c>
      <c r="X1185" s="5"/>
      <c r="Y1185" s="5"/>
      <c r="Z1185" s="5">
        <f t="shared" si="270"/>
        <v>45047</v>
      </c>
      <c r="AA1185" s="3">
        <f t="shared" si="258"/>
        <v>12</v>
      </c>
      <c r="AB1185" s="3">
        <f t="shared" si="259"/>
        <v>2022</v>
      </c>
      <c r="AC1185" s="3">
        <f t="shared" si="260"/>
        <v>2026</v>
      </c>
      <c r="AD1185" s="7">
        <f t="shared" ca="1" si="261"/>
        <v>1.825</v>
      </c>
      <c r="AE1185" s="7" t="str">
        <f t="shared" ca="1" si="266"/>
        <v>&lt; 2</v>
      </c>
      <c r="AF1185" s="5">
        <v>35506</v>
      </c>
      <c r="AG1185" s="8">
        <f t="shared" ca="1" si="262"/>
        <v>27.605479452054794</v>
      </c>
      <c r="AH1185" s="7" t="str">
        <f t="shared" ca="1" si="263"/>
        <v>&gt;25&lt; 35</v>
      </c>
      <c r="AI1185" s="9"/>
      <c r="AJ1185" s="10"/>
      <c r="AK1185" s="9">
        <v>13640514</v>
      </c>
      <c r="AL1185" s="5">
        <v>42808</v>
      </c>
      <c r="AM1185" s="3" t="s">
        <v>93</v>
      </c>
      <c r="AN1185" s="3" t="s">
        <v>94</v>
      </c>
      <c r="AQ1185" s="11">
        <v>3</v>
      </c>
      <c r="AR1185" s="11">
        <v>1</v>
      </c>
      <c r="AS1185" s="12">
        <f t="shared" si="264"/>
        <v>45280.25</v>
      </c>
      <c r="AT1185" s="11" t="s">
        <v>135</v>
      </c>
      <c r="AU1185" s="9">
        <v>3.3069999999999999</v>
      </c>
      <c r="AV1185" s="14" t="s">
        <v>195</v>
      </c>
      <c r="AW1185" s="15" t="s">
        <v>1449</v>
      </c>
      <c r="AX1185" s="16" t="s">
        <v>3595</v>
      </c>
      <c r="AY1185" s="14" t="s">
        <v>161</v>
      </c>
      <c r="AZ1185" s="11" t="s">
        <v>171</v>
      </c>
      <c r="BA1185" s="17" t="str">
        <f t="shared" si="265"/>
        <v>17002000000286829725</v>
      </c>
      <c r="BB1185" s="26">
        <f t="shared" si="268"/>
        <v>20</v>
      </c>
      <c r="BC1185" s="19" t="s">
        <v>3596</v>
      </c>
      <c r="BD1185" s="20" t="s">
        <v>100</v>
      </c>
      <c r="BF1185" s="5"/>
      <c r="BG1185" s="27">
        <v>28893853</v>
      </c>
      <c r="BH1185" s="27"/>
      <c r="BI1185" s="27"/>
      <c r="BK1185" s="11" t="str">
        <f t="shared" si="269"/>
        <v>-</v>
      </c>
      <c r="BL1185" s="11"/>
    </row>
    <row r="1186" spans="1:64" x14ac:dyDescent="0.25">
      <c r="A1186" s="3" t="s">
        <v>74</v>
      </c>
      <c r="B1186" s="4">
        <v>1188</v>
      </c>
      <c r="C1186" s="3" t="s">
        <v>57</v>
      </c>
      <c r="D1186" s="3" t="s">
        <v>7954</v>
      </c>
      <c r="E1186" s="3" t="s">
        <v>7767</v>
      </c>
      <c r="F1186" s="3"/>
      <c r="G1186" s="3"/>
      <c r="H1186" s="74"/>
      <c r="I1186" s="3" t="s">
        <v>2529</v>
      </c>
      <c r="J1186" s="3"/>
      <c r="K1186" s="3" t="s">
        <v>123</v>
      </c>
      <c r="L1186" s="3" t="s">
        <v>77</v>
      </c>
      <c r="M1186" s="3" t="s">
        <v>158</v>
      </c>
      <c r="N1186" s="5">
        <v>44915</v>
      </c>
      <c r="O1186" s="5"/>
      <c r="P1186" s="3">
        <f t="shared" ca="1" si="267"/>
        <v>-444</v>
      </c>
      <c r="Q1186" s="5">
        <v>45098</v>
      </c>
      <c r="R1186" s="3" t="s">
        <v>2711</v>
      </c>
      <c r="S1186" s="3"/>
      <c r="T1186" s="6" t="s">
        <v>131</v>
      </c>
      <c r="U1186" s="3" t="str">
        <f t="shared" si="257"/>
        <v>Contractuel</v>
      </c>
      <c r="V1186" s="5">
        <v>45047</v>
      </c>
      <c r="W1186" s="5">
        <v>45138</v>
      </c>
      <c r="X1186" s="5"/>
      <c r="Y1186" s="5"/>
      <c r="Z1186" s="5">
        <f t="shared" si="270"/>
        <v>45047</v>
      </c>
      <c r="AA1186" s="3">
        <f t="shared" si="258"/>
        <v>12</v>
      </c>
      <c r="AB1186" s="3">
        <f t="shared" si="259"/>
        <v>2022</v>
      </c>
      <c r="AC1186" s="3">
        <f t="shared" si="260"/>
        <v>2026</v>
      </c>
      <c r="AD1186" s="7">
        <f t="shared" ca="1" si="261"/>
        <v>1.825</v>
      </c>
      <c r="AE1186" s="7" t="str">
        <f t="shared" ca="1" si="266"/>
        <v>&lt; 2</v>
      </c>
      <c r="AF1186" s="5">
        <v>35247</v>
      </c>
      <c r="AG1186" s="8">
        <f t="shared" ca="1" si="262"/>
        <v>28.315068493150687</v>
      </c>
      <c r="AH1186" s="7" t="str">
        <f t="shared" ca="1" si="263"/>
        <v>&gt;25&lt; 35</v>
      </c>
      <c r="AI1186" s="9" t="s">
        <v>3597</v>
      </c>
      <c r="AJ1186" s="37" t="s">
        <v>179</v>
      </c>
      <c r="AK1186" s="9" t="s">
        <v>3598</v>
      </c>
      <c r="AL1186" s="5">
        <v>41935</v>
      </c>
      <c r="AM1186" s="3" t="s">
        <v>3599</v>
      </c>
      <c r="AN1186" s="3" t="s">
        <v>94</v>
      </c>
      <c r="AQ1186" s="11">
        <v>3</v>
      </c>
      <c r="AR1186" s="11">
        <v>1</v>
      </c>
      <c r="AS1186" s="12">
        <f t="shared" si="264"/>
        <v>45280.25</v>
      </c>
      <c r="AT1186" s="11" t="s">
        <v>135</v>
      </c>
      <c r="AU1186" s="9">
        <v>3.3069999999999999</v>
      </c>
      <c r="AV1186" s="14" t="s">
        <v>261</v>
      </c>
      <c r="AW1186" s="15" t="s">
        <v>2009</v>
      </c>
      <c r="AX1186" s="16" t="s">
        <v>3600</v>
      </c>
      <c r="AY1186" s="14" t="s">
        <v>84</v>
      </c>
      <c r="AZ1186" s="11" t="s">
        <v>645</v>
      </c>
      <c r="BA1186" s="17" t="str">
        <f t="shared" si="265"/>
        <v>20032322010082110337</v>
      </c>
      <c r="BB1186" s="26">
        <f t="shared" si="268"/>
        <v>20</v>
      </c>
      <c r="BC1186" s="19" t="s">
        <v>3601</v>
      </c>
      <c r="BD1186" s="20" t="s">
        <v>277</v>
      </c>
      <c r="BF1186" s="5"/>
      <c r="BG1186" s="27">
        <v>56490403</v>
      </c>
      <c r="BH1186" s="27"/>
      <c r="BI1186" s="27"/>
      <c r="BK1186" s="11" t="str">
        <f t="shared" si="269"/>
        <v>-</v>
      </c>
      <c r="BL1186" s="11"/>
    </row>
    <row r="1187" spans="1:64" x14ac:dyDescent="0.25">
      <c r="A1187" s="3" t="s">
        <v>74</v>
      </c>
      <c r="B1187" s="4">
        <v>1189</v>
      </c>
      <c r="C1187" s="3" t="s">
        <v>87</v>
      </c>
      <c r="D1187" s="3" t="s">
        <v>7269</v>
      </c>
      <c r="E1187" s="3" t="s">
        <v>8086</v>
      </c>
      <c r="F1187" s="3"/>
      <c r="G1187" s="3"/>
      <c r="H1187" s="74"/>
      <c r="I1187" s="3" t="s">
        <v>515</v>
      </c>
      <c r="J1187" s="3" t="s">
        <v>228</v>
      </c>
      <c r="K1187" s="3" t="s">
        <v>123</v>
      </c>
      <c r="L1187" s="3" t="s">
        <v>77</v>
      </c>
      <c r="M1187" s="3" t="s">
        <v>158</v>
      </c>
      <c r="N1187" s="5">
        <v>44915</v>
      </c>
      <c r="O1187" s="5"/>
      <c r="P1187" s="3">
        <f t="shared" ca="1" si="267"/>
        <v>-625</v>
      </c>
      <c r="Q1187" s="5">
        <v>44924</v>
      </c>
      <c r="R1187" s="3" t="s">
        <v>1970</v>
      </c>
      <c r="S1187" s="3"/>
      <c r="T1187" s="6" t="s">
        <v>131</v>
      </c>
      <c r="U1187" s="3" t="str">
        <f t="shared" si="257"/>
        <v>Contractuel</v>
      </c>
      <c r="V1187" s="5">
        <v>44915</v>
      </c>
      <c r="W1187" s="5">
        <v>44957</v>
      </c>
      <c r="X1187" s="5"/>
      <c r="Y1187" s="5"/>
      <c r="Z1187" s="5">
        <f t="shared" si="270"/>
        <v>44915</v>
      </c>
      <c r="AA1187" s="3">
        <f t="shared" si="258"/>
        <v>12</v>
      </c>
      <c r="AB1187" s="3">
        <f t="shared" si="259"/>
        <v>2022</v>
      </c>
      <c r="AC1187" s="3">
        <f t="shared" si="260"/>
        <v>2026</v>
      </c>
      <c r="AD1187" s="7">
        <f t="shared" ca="1" si="261"/>
        <v>1.825</v>
      </c>
      <c r="AE1187" s="7" t="str">
        <f t="shared" ca="1" si="266"/>
        <v>&lt; 2</v>
      </c>
      <c r="AF1187" s="5">
        <v>36792</v>
      </c>
      <c r="AG1187" s="8">
        <f t="shared" ca="1" si="262"/>
        <v>24.082191780821919</v>
      </c>
      <c r="AH1187" s="7" t="str">
        <f t="shared" ca="1" si="263"/>
        <v>&lt; 25</v>
      </c>
      <c r="AI1187" s="9"/>
      <c r="AJ1187" s="10"/>
      <c r="AK1187" s="9">
        <v>11668610</v>
      </c>
      <c r="AL1187" s="5">
        <v>43448</v>
      </c>
      <c r="AM1187" s="3" t="s">
        <v>93</v>
      </c>
      <c r="AN1187" s="3" t="s">
        <v>94</v>
      </c>
      <c r="AQ1187" s="11">
        <v>3</v>
      </c>
      <c r="AR1187" s="11">
        <v>1</v>
      </c>
      <c r="AS1187" s="12">
        <f t="shared" si="264"/>
        <v>45280.25</v>
      </c>
      <c r="AT1187" s="11" t="s">
        <v>135</v>
      </c>
      <c r="AU1187" s="9">
        <v>3.3069999999999999</v>
      </c>
      <c r="AV1187" s="14" t="s">
        <v>870</v>
      </c>
      <c r="AW1187" s="15" t="s">
        <v>1900</v>
      </c>
      <c r="AX1187" s="16" t="s">
        <v>3602</v>
      </c>
      <c r="AY1187" s="14" t="s">
        <v>1198</v>
      </c>
      <c r="AZ1187" s="11" t="s">
        <v>358</v>
      </c>
      <c r="BA1187" s="17" t="str">
        <f t="shared" si="265"/>
        <v>24020083515251110147</v>
      </c>
      <c r="BB1187" s="26">
        <f t="shared" si="268"/>
        <v>20</v>
      </c>
      <c r="BC1187" s="19" t="s">
        <v>3603</v>
      </c>
      <c r="BD1187" s="20" t="s">
        <v>100</v>
      </c>
      <c r="BF1187" s="5"/>
      <c r="BG1187" s="27">
        <v>22711270</v>
      </c>
      <c r="BH1187" s="27">
        <v>23839066</v>
      </c>
      <c r="BI1187" s="27"/>
      <c r="BK1187" s="11" t="str">
        <f t="shared" si="269"/>
        <v>B-</v>
      </c>
      <c r="BL1187" s="11"/>
    </row>
    <row r="1188" spans="1:64" x14ac:dyDescent="0.25">
      <c r="A1188" s="3" t="s">
        <v>74</v>
      </c>
      <c r="B1188" s="4">
        <v>1190</v>
      </c>
      <c r="C1188" s="3" t="s">
        <v>3577</v>
      </c>
      <c r="D1188" s="3" t="s">
        <v>7489</v>
      </c>
      <c r="E1188" s="3" t="s">
        <v>7339</v>
      </c>
      <c r="F1188" s="3"/>
      <c r="G1188" s="3"/>
      <c r="H1188" s="74"/>
      <c r="I1188" s="3" t="s">
        <v>515</v>
      </c>
      <c r="J1188" s="3" t="s">
        <v>228</v>
      </c>
      <c r="K1188" s="3" t="s">
        <v>123</v>
      </c>
      <c r="L1188" s="3" t="s">
        <v>77</v>
      </c>
      <c r="M1188" s="3" t="s">
        <v>158</v>
      </c>
      <c r="N1188" s="5">
        <v>44915</v>
      </c>
      <c r="O1188" s="5"/>
      <c r="P1188" s="3">
        <f t="shared" ca="1" si="267"/>
        <v>-383</v>
      </c>
      <c r="Q1188" s="5">
        <v>45219</v>
      </c>
      <c r="R1188" s="3" t="s">
        <v>1328</v>
      </c>
      <c r="S1188" s="3"/>
      <c r="T1188" s="6" t="s">
        <v>131</v>
      </c>
      <c r="U1188" s="3" t="str">
        <f t="shared" si="257"/>
        <v>Contractuel</v>
      </c>
      <c r="V1188" s="5">
        <v>45170</v>
      </c>
      <c r="W1188" s="5">
        <v>45199</v>
      </c>
      <c r="X1188" s="5"/>
      <c r="Y1188" s="5"/>
      <c r="Z1188" s="5">
        <f t="shared" si="270"/>
        <v>45170</v>
      </c>
      <c r="AA1188" s="3">
        <f t="shared" si="258"/>
        <v>12</v>
      </c>
      <c r="AB1188" s="3">
        <f t="shared" si="259"/>
        <v>2022</v>
      </c>
      <c r="AC1188" s="3">
        <f t="shared" si="260"/>
        <v>2026</v>
      </c>
      <c r="AD1188" s="7">
        <f t="shared" ca="1" si="261"/>
        <v>1.825</v>
      </c>
      <c r="AE1188" s="7" t="str">
        <f t="shared" ca="1" si="266"/>
        <v>&lt; 2</v>
      </c>
      <c r="AF1188" s="5">
        <v>34957</v>
      </c>
      <c r="AG1188" s="8">
        <f t="shared" ca="1" si="262"/>
        <v>29.109589041095891</v>
      </c>
      <c r="AH1188" s="7" t="str">
        <f t="shared" ca="1" si="263"/>
        <v>&gt;25&lt; 35</v>
      </c>
      <c r="AI1188" s="9">
        <v>17107342</v>
      </c>
      <c r="AJ1188" s="10" t="s">
        <v>62</v>
      </c>
      <c r="AK1188" s="9" t="s">
        <v>3604</v>
      </c>
      <c r="AL1188" s="5">
        <v>43722</v>
      </c>
      <c r="AM1188" s="3" t="s">
        <v>93</v>
      </c>
      <c r="AN1188" s="3" t="s">
        <v>65</v>
      </c>
      <c r="AO1188">
        <v>0</v>
      </c>
      <c r="AQ1188" s="11">
        <v>3</v>
      </c>
      <c r="AR1188" s="11">
        <v>1</v>
      </c>
      <c r="AS1188" s="12">
        <f t="shared" si="264"/>
        <v>45280.25</v>
      </c>
      <c r="AT1188" s="11" t="s">
        <v>135</v>
      </c>
      <c r="AU1188" s="9">
        <v>3.3069999999999999</v>
      </c>
      <c r="AV1188" s="14" t="s">
        <v>67</v>
      </c>
      <c r="AW1188" s="15" t="s">
        <v>879</v>
      </c>
      <c r="AX1188" s="16" t="s">
        <v>3605</v>
      </c>
      <c r="AY1188" s="14">
        <v>77</v>
      </c>
      <c r="AZ1188" s="11" t="s">
        <v>71</v>
      </c>
      <c r="BA1188" s="17" t="str">
        <f t="shared" si="265"/>
        <v>08141031024000941177</v>
      </c>
      <c r="BB1188" s="26">
        <f t="shared" si="268"/>
        <v>20</v>
      </c>
      <c r="BC1188" s="19" t="s">
        <v>3606</v>
      </c>
      <c r="BD1188" s="20" t="s">
        <v>277</v>
      </c>
      <c r="BF1188" s="5"/>
      <c r="BG1188" s="27">
        <v>97230336</v>
      </c>
      <c r="BH1188" s="27"/>
      <c r="BI1188" s="27"/>
      <c r="BJ1188" t="s">
        <v>391</v>
      </c>
      <c r="BK1188" s="11" t="str">
        <f t="shared" si="269"/>
        <v>B-</v>
      </c>
      <c r="BL1188" s="11" t="s">
        <v>473</v>
      </c>
    </row>
    <row r="1189" spans="1:64" x14ac:dyDescent="0.25">
      <c r="A1189" s="3" t="s">
        <v>56</v>
      </c>
      <c r="B1189" s="4">
        <v>1191</v>
      </c>
      <c r="C1189" s="3" t="s">
        <v>87</v>
      </c>
      <c r="D1189" s="3" t="s">
        <v>7289</v>
      </c>
      <c r="E1189" s="3" t="s">
        <v>7203</v>
      </c>
      <c r="F1189" s="3"/>
      <c r="G1189" s="3"/>
      <c r="H1189" s="74"/>
      <c r="I1189" s="3" t="s">
        <v>515</v>
      </c>
      <c r="J1189" s="3" t="s">
        <v>228</v>
      </c>
      <c r="K1189" s="3" t="s">
        <v>123</v>
      </c>
      <c r="L1189" s="3" t="s">
        <v>77</v>
      </c>
      <c r="M1189" s="3" t="s">
        <v>158</v>
      </c>
      <c r="N1189" s="5">
        <v>44915</v>
      </c>
      <c r="O1189" s="5"/>
      <c r="P1189" s="3">
        <f t="shared" ca="1" si="267"/>
        <v>-47</v>
      </c>
      <c r="Q1189" s="5"/>
      <c r="R1189" s="3"/>
      <c r="S1189" s="3"/>
      <c r="T1189" s="6" t="s">
        <v>131</v>
      </c>
      <c r="U1189" s="3" t="str">
        <f t="shared" si="257"/>
        <v>Contractuel</v>
      </c>
      <c r="V1189" s="5">
        <v>45444</v>
      </c>
      <c r="W1189" s="5">
        <v>45535</v>
      </c>
      <c r="X1189" s="5"/>
      <c r="Y1189" s="5"/>
      <c r="Z1189" s="5">
        <f t="shared" si="270"/>
        <v>45444</v>
      </c>
      <c r="AA1189" s="3">
        <f t="shared" si="258"/>
        <v>12</v>
      </c>
      <c r="AB1189" s="3">
        <f t="shared" si="259"/>
        <v>2022</v>
      </c>
      <c r="AC1189" s="3">
        <f t="shared" si="260"/>
        <v>2026</v>
      </c>
      <c r="AD1189" s="7">
        <f t="shared" ca="1" si="261"/>
        <v>1.825</v>
      </c>
      <c r="AE1189" s="7" t="str">
        <f t="shared" ca="1" si="266"/>
        <v>&lt; 2</v>
      </c>
      <c r="AF1189" s="5">
        <v>32914</v>
      </c>
      <c r="AG1189" s="8">
        <f t="shared" ca="1" si="262"/>
        <v>34.706849315068496</v>
      </c>
      <c r="AH1189" s="7" t="str">
        <f t="shared" ca="1" si="263"/>
        <v>&gt;25&lt; 35</v>
      </c>
      <c r="AI1189" s="9">
        <v>16627131</v>
      </c>
      <c r="AJ1189" s="10" t="s">
        <v>79</v>
      </c>
      <c r="AK1189" s="9" t="s">
        <v>3607</v>
      </c>
      <c r="AL1189" s="5">
        <v>39338</v>
      </c>
      <c r="AM1189" s="3" t="s">
        <v>93</v>
      </c>
      <c r="AN1189" s="3" t="s">
        <v>94</v>
      </c>
      <c r="AQ1189">
        <v>3</v>
      </c>
      <c r="AR1189" s="11">
        <v>2</v>
      </c>
      <c r="AS1189" s="12">
        <f t="shared" si="264"/>
        <v>45645.5</v>
      </c>
      <c r="AT1189" s="11" t="s">
        <v>135</v>
      </c>
      <c r="AU1189" s="9">
        <v>3.3069999999999999</v>
      </c>
      <c r="AV1189" s="14" t="s">
        <v>195</v>
      </c>
      <c r="AW1189" s="15" t="s">
        <v>169</v>
      </c>
      <c r="AX1189" s="16" t="s">
        <v>3608</v>
      </c>
      <c r="AY1189" s="14" t="s">
        <v>326</v>
      </c>
      <c r="AZ1189" s="11" t="s">
        <v>171</v>
      </c>
      <c r="BA1189" s="17" t="str">
        <f t="shared" si="265"/>
        <v>17001000000027316455</v>
      </c>
      <c r="BB1189" s="26">
        <f t="shared" si="268"/>
        <v>20</v>
      </c>
      <c r="BC1189" s="19" t="s">
        <v>3609</v>
      </c>
      <c r="BD1189" s="20" t="s">
        <v>3610</v>
      </c>
      <c r="BF1189" s="5"/>
      <c r="BG1189" s="27">
        <v>25881272</v>
      </c>
      <c r="BH1189" s="27"/>
      <c r="BI1189" s="27"/>
      <c r="BJ1189" t="s">
        <v>391</v>
      </c>
      <c r="BK1189" s="11" t="str">
        <f t="shared" si="269"/>
        <v>B-</v>
      </c>
      <c r="BL1189" s="11" t="s">
        <v>235</v>
      </c>
    </row>
    <row r="1190" spans="1:64" x14ac:dyDescent="0.25">
      <c r="A1190" s="3" t="s">
        <v>56</v>
      </c>
      <c r="B1190" s="4">
        <v>1192</v>
      </c>
      <c r="C1190" s="3" t="s">
        <v>140</v>
      </c>
      <c r="D1190" s="3" t="s">
        <v>7210</v>
      </c>
      <c r="E1190" s="3" t="s">
        <v>7481</v>
      </c>
      <c r="F1190" s="3"/>
      <c r="G1190" s="3"/>
      <c r="H1190" s="74"/>
      <c r="I1190" s="3" t="s">
        <v>515</v>
      </c>
      <c r="J1190" s="3" t="s">
        <v>228</v>
      </c>
      <c r="K1190" s="3" t="s">
        <v>123</v>
      </c>
      <c r="L1190" s="3" t="s">
        <v>77</v>
      </c>
      <c r="M1190" s="3" t="s">
        <v>158</v>
      </c>
      <c r="N1190" s="5">
        <v>44915</v>
      </c>
      <c r="O1190" s="5"/>
      <c r="P1190" s="3">
        <f t="shared" ca="1" si="267"/>
        <v>-47</v>
      </c>
      <c r="Q1190" s="5"/>
      <c r="R1190" s="3"/>
      <c r="S1190" s="3"/>
      <c r="T1190" s="6" t="s">
        <v>131</v>
      </c>
      <c r="U1190" s="3" t="str">
        <f t="shared" si="257"/>
        <v>Contractuel</v>
      </c>
      <c r="V1190" s="5">
        <v>45444</v>
      </c>
      <c r="W1190" s="5">
        <v>45535</v>
      </c>
      <c r="X1190" s="5"/>
      <c r="Y1190" s="5"/>
      <c r="Z1190" s="5">
        <f t="shared" si="270"/>
        <v>45444</v>
      </c>
      <c r="AA1190" s="3">
        <f t="shared" si="258"/>
        <v>12</v>
      </c>
      <c r="AB1190" s="3">
        <f t="shared" si="259"/>
        <v>2022</v>
      </c>
      <c r="AC1190" s="3">
        <f t="shared" si="260"/>
        <v>2026</v>
      </c>
      <c r="AD1190" s="7">
        <f t="shared" ca="1" si="261"/>
        <v>1.825</v>
      </c>
      <c r="AE1190" s="7" t="str">
        <f t="shared" ca="1" si="266"/>
        <v>&lt; 2</v>
      </c>
      <c r="AF1190" s="5">
        <v>28526</v>
      </c>
      <c r="AG1190" s="8">
        <f t="shared" ca="1" si="262"/>
        <v>46.728767123287675</v>
      </c>
      <c r="AH1190" s="7" t="str">
        <f t="shared" ca="1" si="263"/>
        <v>&gt;45&lt; 55</v>
      </c>
      <c r="AI1190" s="9">
        <v>12285776</v>
      </c>
      <c r="AJ1190" s="10" t="s">
        <v>91</v>
      </c>
      <c r="AK1190" s="9" t="s">
        <v>3611</v>
      </c>
      <c r="AL1190" s="5">
        <v>34930</v>
      </c>
      <c r="AM1190" s="3" t="s">
        <v>93</v>
      </c>
      <c r="AN1190" s="3" t="s">
        <v>65</v>
      </c>
      <c r="AO1190">
        <v>4</v>
      </c>
      <c r="AQ1190">
        <v>3</v>
      </c>
      <c r="AR1190" s="11">
        <v>2</v>
      </c>
      <c r="AS1190" s="12">
        <f t="shared" si="264"/>
        <v>45645.5</v>
      </c>
      <c r="AT1190" s="11" t="s">
        <v>135</v>
      </c>
      <c r="AU1190" s="9">
        <v>3.3069999999999999</v>
      </c>
      <c r="AV1190" s="14" t="s">
        <v>195</v>
      </c>
      <c r="AW1190" s="15" t="s">
        <v>1253</v>
      </c>
      <c r="AX1190" s="16" t="s">
        <v>3612</v>
      </c>
      <c r="AY1190" s="14" t="s">
        <v>531</v>
      </c>
      <c r="AZ1190" s="11" t="s">
        <v>171</v>
      </c>
      <c r="BA1190" s="17" t="str">
        <f t="shared" si="265"/>
        <v>17535940174330196893</v>
      </c>
      <c r="BB1190" s="26">
        <f t="shared" si="268"/>
        <v>20</v>
      </c>
      <c r="BC1190" s="19" t="s">
        <v>3613</v>
      </c>
      <c r="BD1190" s="20" t="s">
        <v>3614</v>
      </c>
      <c r="BF1190" s="5"/>
      <c r="BG1190" s="27">
        <v>27976043</v>
      </c>
      <c r="BH1190" s="27"/>
      <c r="BI1190" s="27"/>
      <c r="BJ1190" t="s">
        <v>3615</v>
      </c>
      <c r="BK1190" s="11" t="str">
        <f t="shared" si="269"/>
        <v>B-</v>
      </c>
      <c r="BL1190" s="11" t="s">
        <v>245</v>
      </c>
    </row>
    <row r="1191" spans="1:64" x14ac:dyDescent="0.25">
      <c r="A1191" s="3" t="s">
        <v>74</v>
      </c>
      <c r="B1191" s="4">
        <v>1193</v>
      </c>
      <c r="C1191" s="3" t="s">
        <v>3577</v>
      </c>
      <c r="D1191" s="3" t="s">
        <v>8087</v>
      </c>
      <c r="E1191" s="3" t="s">
        <v>7748</v>
      </c>
      <c r="F1191" s="3"/>
      <c r="G1191" s="3"/>
      <c r="H1191" s="74"/>
      <c r="I1191" s="3" t="s">
        <v>561</v>
      </c>
      <c r="J1191" s="3" t="s">
        <v>157</v>
      </c>
      <c r="K1191" s="3" t="s">
        <v>123</v>
      </c>
      <c r="L1191" s="3" t="s">
        <v>77</v>
      </c>
      <c r="M1191" s="3" t="s">
        <v>158</v>
      </c>
      <c r="N1191" s="5">
        <v>44915</v>
      </c>
      <c r="O1191" s="5"/>
      <c r="P1191" s="3">
        <f t="shared" ca="1" si="267"/>
        <v>-625</v>
      </c>
      <c r="Q1191" s="5">
        <v>44939</v>
      </c>
      <c r="R1191" s="3" t="s">
        <v>133</v>
      </c>
      <c r="S1191" s="3"/>
      <c r="T1191" s="6" t="s">
        <v>131</v>
      </c>
      <c r="U1191" s="3" t="str">
        <f t="shared" si="257"/>
        <v>Contractuel</v>
      </c>
      <c r="V1191" s="5">
        <v>44915</v>
      </c>
      <c r="W1191" s="5">
        <v>44957</v>
      </c>
      <c r="X1191" s="5"/>
      <c r="Y1191" s="5"/>
      <c r="Z1191" s="5">
        <f t="shared" si="270"/>
        <v>44915</v>
      </c>
      <c r="AA1191" s="3">
        <f t="shared" si="258"/>
        <v>12</v>
      </c>
      <c r="AB1191" s="3">
        <f t="shared" si="259"/>
        <v>2022</v>
      </c>
      <c r="AC1191" s="3">
        <f t="shared" si="260"/>
        <v>2026</v>
      </c>
      <c r="AD1191" s="7">
        <f t="shared" ca="1" si="261"/>
        <v>1.825</v>
      </c>
      <c r="AE1191" s="7" t="str">
        <f t="shared" ca="1" si="266"/>
        <v>&lt; 2</v>
      </c>
      <c r="AF1191" s="5">
        <v>31352</v>
      </c>
      <c r="AG1191" s="8">
        <f t="shared" ca="1" si="262"/>
        <v>38.986301369863014</v>
      </c>
      <c r="AH1191" s="7" t="str">
        <f t="shared" ca="1" si="263"/>
        <v>&gt;35&lt; 45</v>
      </c>
      <c r="AI1191" s="9" t="s">
        <v>3616</v>
      </c>
      <c r="AJ1191" s="10" t="s">
        <v>159</v>
      </c>
      <c r="AK1191" s="9" t="s">
        <v>3617</v>
      </c>
      <c r="AL1191" s="5">
        <v>40627</v>
      </c>
      <c r="AM1191" s="3" t="s">
        <v>93</v>
      </c>
      <c r="AN1191" s="3" t="s">
        <v>65</v>
      </c>
      <c r="AO1191">
        <v>1</v>
      </c>
      <c r="AQ1191" s="11">
        <v>3</v>
      </c>
      <c r="AR1191" s="11">
        <v>1</v>
      </c>
      <c r="AS1191" s="12">
        <f t="shared" si="264"/>
        <v>45280.25</v>
      </c>
      <c r="AT1191" s="11" t="s">
        <v>135</v>
      </c>
      <c r="AU1191" s="9">
        <v>3.3069999999999999</v>
      </c>
      <c r="AV1191" s="14" t="s">
        <v>195</v>
      </c>
      <c r="AW1191" s="15" t="s">
        <v>169</v>
      </c>
      <c r="AX1191" s="16" t="s">
        <v>3618</v>
      </c>
      <c r="AY1191" s="14" t="s">
        <v>965</v>
      </c>
      <c r="AZ1191" s="11" t="s">
        <v>171</v>
      </c>
      <c r="BA1191" s="17" t="str">
        <f t="shared" si="265"/>
        <v>17001000000321516097</v>
      </c>
      <c r="BB1191" s="26">
        <f t="shared" si="268"/>
        <v>20</v>
      </c>
      <c r="BC1191" s="19" t="s">
        <v>3619</v>
      </c>
      <c r="BD1191" s="20" t="s">
        <v>73</v>
      </c>
      <c r="BF1191" s="5"/>
      <c r="BG1191" s="27">
        <v>27758793</v>
      </c>
      <c r="BH1191" s="27"/>
      <c r="BI1191" s="27"/>
      <c r="BK1191" s="11" t="str">
        <f t="shared" si="269"/>
        <v>A-</v>
      </c>
      <c r="BL1191" s="11"/>
    </row>
    <row r="1192" spans="1:64" x14ac:dyDescent="0.25">
      <c r="A1192" s="3" t="s">
        <v>56</v>
      </c>
      <c r="B1192" s="4">
        <v>1194</v>
      </c>
      <c r="C1192" s="3" t="s">
        <v>87</v>
      </c>
      <c r="D1192" s="3" t="s">
        <v>7278</v>
      </c>
      <c r="E1192" s="3" t="s">
        <v>8088</v>
      </c>
      <c r="F1192" s="3"/>
      <c r="G1192" s="3"/>
      <c r="H1192" s="74"/>
      <c r="I1192" s="3" t="s">
        <v>515</v>
      </c>
      <c r="J1192" s="3" t="s">
        <v>228</v>
      </c>
      <c r="K1192" s="3" t="s">
        <v>123</v>
      </c>
      <c r="L1192" s="3" t="s">
        <v>77</v>
      </c>
      <c r="M1192" s="3" t="s">
        <v>158</v>
      </c>
      <c r="N1192" s="5">
        <v>44915</v>
      </c>
      <c r="O1192" s="5"/>
      <c r="P1192" s="3">
        <f t="shared" ca="1" si="267"/>
        <v>-47</v>
      </c>
      <c r="Q1192" s="5"/>
      <c r="R1192" s="3"/>
      <c r="S1192" s="3"/>
      <c r="T1192" s="6" t="s">
        <v>131</v>
      </c>
      <c r="U1192" s="3" t="str">
        <f t="shared" si="257"/>
        <v>Contractuel</v>
      </c>
      <c r="V1192" s="5">
        <v>45444</v>
      </c>
      <c r="W1192" s="5">
        <v>45535</v>
      </c>
      <c r="X1192" s="5"/>
      <c r="Y1192" s="5"/>
      <c r="Z1192" s="5">
        <f t="shared" si="270"/>
        <v>45444</v>
      </c>
      <c r="AA1192" s="3">
        <f t="shared" si="258"/>
        <v>12</v>
      </c>
      <c r="AB1192" s="3">
        <f t="shared" si="259"/>
        <v>2022</v>
      </c>
      <c r="AC1192" s="3">
        <f t="shared" si="260"/>
        <v>2026</v>
      </c>
      <c r="AD1192" s="7">
        <f t="shared" ca="1" si="261"/>
        <v>1.825</v>
      </c>
      <c r="AE1192" s="7" t="str">
        <f t="shared" ca="1" si="266"/>
        <v>&lt; 2</v>
      </c>
      <c r="AF1192" s="5">
        <v>32088</v>
      </c>
      <c r="AG1192" s="8">
        <f t="shared" ca="1" si="262"/>
        <v>36.969863013698628</v>
      </c>
      <c r="AH1192" s="7" t="str">
        <f t="shared" ca="1" si="263"/>
        <v>&gt;35&lt; 45</v>
      </c>
      <c r="AI1192" s="9">
        <v>17749344</v>
      </c>
      <c r="AJ1192" s="10" t="s">
        <v>67</v>
      </c>
      <c r="AK1192" s="9" t="s">
        <v>3620</v>
      </c>
      <c r="AL1192" s="5">
        <v>42336</v>
      </c>
      <c r="AM1192" s="3" t="s">
        <v>93</v>
      </c>
      <c r="AN1192" s="3" t="s">
        <v>94</v>
      </c>
      <c r="AQ1192">
        <v>3</v>
      </c>
      <c r="AR1192" s="11">
        <v>2</v>
      </c>
      <c r="AS1192" s="12">
        <f t="shared" si="264"/>
        <v>45645.5</v>
      </c>
      <c r="AT1192" s="11" t="s">
        <v>135</v>
      </c>
      <c r="AU1192" s="9">
        <v>3.3069999999999999</v>
      </c>
      <c r="AV1192" s="14" t="s">
        <v>195</v>
      </c>
      <c r="AW1192" s="15" t="s">
        <v>169</v>
      </c>
      <c r="AX1192" s="16" t="s">
        <v>3621</v>
      </c>
      <c r="AY1192" s="14" t="s">
        <v>161</v>
      </c>
      <c r="AZ1192" s="11" t="s">
        <v>171</v>
      </c>
      <c r="BA1192" s="17" t="str">
        <f t="shared" si="265"/>
        <v>17001000000321634825</v>
      </c>
      <c r="BB1192" s="26">
        <f t="shared" si="268"/>
        <v>20</v>
      </c>
      <c r="BC1192" s="19" t="s">
        <v>3622</v>
      </c>
      <c r="BD1192" s="20" t="s">
        <v>3623</v>
      </c>
      <c r="BF1192" s="5"/>
      <c r="BG1192" s="27">
        <v>99143425</v>
      </c>
      <c r="BH1192" s="27"/>
      <c r="BI1192" s="27"/>
      <c r="BJ1192" t="s">
        <v>233</v>
      </c>
      <c r="BK1192" s="11" t="str">
        <f t="shared" si="269"/>
        <v>B-</v>
      </c>
      <c r="BL1192" s="11" t="s">
        <v>245</v>
      </c>
    </row>
    <row r="1193" spans="1:64" x14ac:dyDescent="0.25">
      <c r="A1193" s="3" t="s">
        <v>74</v>
      </c>
      <c r="B1193" s="4">
        <v>1195</v>
      </c>
      <c r="C1193" s="3" t="s">
        <v>3577</v>
      </c>
      <c r="D1193" s="3" t="s">
        <v>8089</v>
      </c>
      <c r="E1193" s="3" t="s">
        <v>7266</v>
      </c>
      <c r="F1193" s="3"/>
      <c r="G1193" s="3"/>
      <c r="H1193" s="74"/>
      <c r="I1193" s="3" t="s">
        <v>515</v>
      </c>
      <c r="J1193" s="3" t="s">
        <v>228</v>
      </c>
      <c r="K1193" s="3" t="s">
        <v>123</v>
      </c>
      <c r="L1193" s="3" t="s">
        <v>77</v>
      </c>
      <c r="M1193" s="3" t="s">
        <v>158</v>
      </c>
      <c r="N1193" s="5">
        <v>44915</v>
      </c>
      <c r="O1193" s="5"/>
      <c r="P1193" s="3">
        <f t="shared" ca="1" si="267"/>
        <v>-625</v>
      </c>
      <c r="Q1193" s="5">
        <v>44916</v>
      </c>
      <c r="R1193" s="3" t="s">
        <v>133</v>
      </c>
      <c r="S1193" s="3"/>
      <c r="T1193" s="6" t="s">
        <v>131</v>
      </c>
      <c r="U1193" s="3" t="str">
        <f t="shared" si="257"/>
        <v>Contractuel</v>
      </c>
      <c r="V1193" s="5">
        <v>44915</v>
      </c>
      <c r="W1193" s="5">
        <v>44957</v>
      </c>
      <c r="X1193" s="5"/>
      <c r="Y1193" s="5"/>
      <c r="Z1193" s="5">
        <f t="shared" si="270"/>
        <v>44915</v>
      </c>
      <c r="AA1193" s="3">
        <f t="shared" si="258"/>
        <v>12</v>
      </c>
      <c r="AB1193" s="3">
        <f t="shared" si="259"/>
        <v>2022</v>
      </c>
      <c r="AC1193" s="3">
        <f t="shared" si="260"/>
        <v>2026</v>
      </c>
      <c r="AD1193" s="7">
        <f t="shared" ca="1" si="261"/>
        <v>1.825</v>
      </c>
      <c r="AE1193" s="7" t="str">
        <f t="shared" ca="1" si="266"/>
        <v>&lt; 2</v>
      </c>
      <c r="AF1193" s="5">
        <v>28344</v>
      </c>
      <c r="AG1193" s="8">
        <f t="shared" ca="1" si="262"/>
        <v>47.227397260273975</v>
      </c>
      <c r="AH1193" s="7" t="str">
        <f t="shared" ca="1" si="263"/>
        <v>&gt;45&lt; 55</v>
      </c>
      <c r="AI1193" s="9" t="s">
        <v>3624</v>
      </c>
      <c r="AJ1193" s="10" t="s">
        <v>62</v>
      </c>
      <c r="AK1193" s="9" t="s">
        <v>3625</v>
      </c>
      <c r="AL1193" s="5">
        <v>43552</v>
      </c>
      <c r="AM1193" s="3" t="s">
        <v>93</v>
      </c>
      <c r="AN1193" s="3" t="s">
        <v>65</v>
      </c>
      <c r="AO1193">
        <v>3</v>
      </c>
      <c r="AQ1193" s="11">
        <v>3</v>
      </c>
      <c r="AR1193" s="11">
        <v>1</v>
      </c>
      <c r="AS1193" s="12">
        <f t="shared" si="264"/>
        <v>45280.25</v>
      </c>
      <c r="AT1193" s="11" t="s">
        <v>135</v>
      </c>
      <c r="AU1193" s="9">
        <v>3.3069999999999999</v>
      </c>
      <c r="AV1193" s="14"/>
      <c r="AW1193" s="15"/>
      <c r="AX1193" s="16"/>
      <c r="AY1193" s="14"/>
      <c r="AZ1193" s="11"/>
      <c r="BA1193" s="17" t="str">
        <f t="shared" si="265"/>
        <v/>
      </c>
      <c r="BB1193" s="26">
        <f t="shared" si="268"/>
        <v>0</v>
      </c>
      <c r="BC1193" s="19" t="s">
        <v>3626</v>
      </c>
      <c r="BD1193" s="20" t="s">
        <v>277</v>
      </c>
      <c r="BF1193" s="5"/>
      <c r="BG1193" s="27">
        <v>96585186</v>
      </c>
      <c r="BH1193" s="27"/>
      <c r="BI1193" s="27"/>
      <c r="BK1193" s="11" t="str">
        <f t="shared" si="269"/>
        <v>B-</v>
      </c>
      <c r="BL1193" s="11"/>
    </row>
    <row r="1194" spans="1:64" x14ac:dyDescent="0.25">
      <c r="A1194" s="3" t="s">
        <v>56</v>
      </c>
      <c r="B1194" s="4">
        <v>1196</v>
      </c>
      <c r="C1194" s="3" t="s">
        <v>140</v>
      </c>
      <c r="D1194" s="3" t="s">
        <v>7368</v>
      </c>
      <c r="E1194" s="3" t="s">
        <v>7320</v>
      </c>
      <c r="F1194" s="3"/>
      <c r="G1194" s="3"/>
      <c r="H1194" s="74"/>
      <c r="I1194" s="3" t="s">
        <v>515</v>
      </c>
      <c r="J1194" s="3" t="s">
        <v>228</v>
      </c>
      <c r="K1194" s="3" t="s">
        <v>76</v>
      </c>
      <c r="L1194" s="3" t="s">
        <v>77</v>
      </c>
      <c r="M1194" s="3" t="s">
        <v>158</v>
      </c>
      <c r="N1194" s="5">
        <v>44915</v>
      </c>
      <c r="O1194" s="5"/>
      <c r="P1194" s="3">
        <f t="shared" ca="1" si="267"/>
        <v>-47</v>
      </c>
      <c r="Q1194" s="5"/>
      <c r="R1194" s="3"/>
      <c r="S1194" s="3"/>
      <c r="T1194" s="6" t="s">
        <v>131</v>
      </c>
      <c r="U1194" s="3" t="str">
        <f t="shared" si="257"/>
        <v>Contractuel</v>
      </c>
      <c r="V1194" s="5">
        <v>45444</v>
      </c>
      <c r="W1194" s="5">
        <v>45535</v>
      </c>
      <c r="X1194" s="5"/>
      <c r="Y1194" s="5"/>
      <c r="Z1194" s="5">
        <f t="shared" si="270"/>
        <v>45444</v>
      </c>
      <c r="AA1194" s="3">
        <f t="shared" si="258"/>
        <v>12</v>
      </c>
      <c r="AB1194" s="3">
        <f t="shared" si="259"/>
        <v>2022</v>
      </c>
      <c r="AC1194" s="3">
        <f t="shared" si="260"/>
        <v>2026</v>
      </c>
      <c r="AD1194" s="7">
        <f t="shared" ca="1" si="261"/>
        <v>1.825</v>
      </c>
      <c r="AE1194" s="7" t="str">
        <f t="shared" ca="1" si="266"/>
        <v>&lt; 2</v>
      </c>
      <c r="AF1194" s="5">
        <v>31560</v>
      </c>
      <c r="AG1194" s="8">
        <f t="shared" ca="1" si="262"/>
        <v>38.416438356164385</v>
      </c>
      <c r="AH1194" s="7" t="str">
        <f t="shared" ca="1" si="263"/>
        <v>&gt;35&lt; 45</v>
      </c>
      <c r="AI1194" s="9">
        <v>12880566</v>
      </c>
      <c r="AJ1194" s="10" t="s">
        <v>126</v>
      </c>
      <c r="AK1194" s="9" t="s">
        <v>3627</v>
      </c>
      <c r="AL1194" s="5">
        <v>37897</v>
      </c>
      <c r="AM1194" s="3" t="s">
        <v>93</v>
      </c>
      <c r="AN1194" s="3" t="s">
        <v>65</v>
      </c>
      <c r="AO1194">
        <v>2</v>
      </c>
      <c r="AQ1194">
        <v>5</v>
      </c>
      <c r="AR1194" s="11">
        <v>2</v>
      </c>
      <c r="AS1194" s="12">
        <f t="shared" si="264"/>
        <v>45645.5</v>
      </c>
      <c r="AT1194" s="11" t="s">
        <v>135</v>
      </c>
      <c r="AU1194" s="9">
        <v>3.3069999999999999</v>
      </c>
      <c r="AV1194" s="14" t="s">
        <v>195</v>
      </c>
      <c r="AW1194" s="15" t="s">
        <v>169</v>
      </c>
      <c r="AX1194" s="16" t="s">
        <v>3628</v>
      </c>
      <c r="AY1194" s="14" t="s">
        <v>894</v>
      </c>
      <c r="AZ1194" s="11" t="s">
        <v>171</v>
      </c>
      <c r="BA1194" s="17" t="str">
        <f t="shared" si="265"/>
        <v>17001000000273376840</v>
      </c>
      <c r="BB1194" s="26">
        <f t="shared" si="268"/>
        <v>20</v>
      </c>
      <c r="BC1194" s="19" t="s">
        <v>3629</v>
      </c>
      <c r="BD1194" s="20" t="s">
        <v>388</v>
      </c>
      <c r="BF1194" s="5">
        <v>44927</v>
      </c>
      <c r="BG1194" s="27">
        <v>20040114</v>
      </c>
      <c r="BH1194" s="27"/>
      <c r="BI1194" s="27"/>
      <c r="BJ1194" t="s">
        <v>2972</v>
      </c>
      <c r="BK1194" s="11" t="str">
        <f t="shared" si="269"/>
        <v>B-</v>
      </c>
      <c r="BL1194" s="11" t="s">
        <v>167</v>
      </c>
    </row>
    <row r="1195" spans="1:64" x14ac:dyDescent="0.25">
      <c r="A1195" s="3" t="s">
        <v>74</v>
      </c>
      <c r="B1195" s="4">
        <v>1197</v>
      </c>
      <c r="C1195" s="3" t="s">
        <v>87</v>
      </c>
      <c r="D1195" s="3" t="s">
        <v>7619</v>
      </c>
      <c r="E1195" s="3" t="s">
        <v>7320</v>
      </c>
      <c r="F1195" s="3"/>
      <c r="G1195" s="3"/>
      <c r="H1195" s="74"/>
      <c r="I1195" s="3" t="s">
        <v>515</v>
      </c>
      <c r="J1195" s="3" t="s">
        <v>228</v>
      </c>
      <c r="K1195" s="3" t="s">
        <v>123</v>
      </c>
      <c r="L1195" s="3" t="s">
        <v>77</v>
      </c>
      <c r="M1195" s="3" t="s">
        <v>158</v>
      </c>
      <c r="N1195" s="5">
        <v>44915</v>
      </c>
      <c r="O1195" s="5"/>
      <c r="P1195" s="3">
        <f t="shared" ca="1" si="267"/>
        <v>-260</v>
      </c>
      <c r="Q1195" s="5">
        <v>45323</v>
      </c>
      <c r="R1195" s="3" t="s">
        <v>2653</v>
      </c>
      <c r="S1195" s="3"/>
      <c r="T1195" s="6" t="s">
        <v>131</v>
      </c>
      <c r="U1195" s="3" t="str">
        <f t="shared" si="257"/>
        <v>Contractuel</v>
      </c>
      <c r="V1195" s="5">
        <v>45261</v>
      </c>
      <c r="W1195" s="5">
        <v>45322</v>
      </c>
      <c r="X1195" s="5"/>
      <c r="Y1195" s="5"/>
      <c r="Z1195" s="5">
        <f t="shared" si="270"/>
        <v>45261</v>
      </c>
      <c r="AA1195" s="3">
        <f t="shared" si="258"/>
        <v>12</v>
      </c>
      <c r="AB1195" s="3">
        <f t="shared" si="259"/>
        <v>2022</v>
      </c>
      <c r="AC1195" s="3">
        <f t="shared" si="260"/>
        <v>2026</v>
      </c>
      <c r="AD1195" s="7">
        <f t="shared" ca="1" si="261"/>
        <v>1.825</v>
      </c>
      <c r="AE1195" s="7" t="str">
        <f t="shared" ca="1" si="266"/>
        <v>&lt; 2</v>
      </c>
      <c r="AF1195" s="5">
        <v>30287</v>
      </c>
      <c r="AG1195" s="8">
        <f t="shared" ca="1" si="262"/>
        <v>41.904109589041099</v>
      </c>
      <c r="AH1195" s="7" t="str">
        <f t="shared" ca="1" si="263"/>
        <v>&gt;35&lt; 45</v>
      </c>
      <c r="AI1195" s="9"/>
      <c r="AJ1195" s="10"/>
      <c r="AK1195" s="9" t="s">
        <v>3630</v>
      </c>
      <c r="AL1195" s="5">
        <v>42945</v>
      </c>
      <c r="AM1195" s="3" t="s">
        <v>93</v>
      </c>
      <c r="AN1195" s="3" t="s">
        <v>94</v>
      </c>
      <c r="AQ1195" s="11">
        <v>3</v>
      </c>
      <c r="AR1195" s="11">
        <v>2</v>
      </c>
      <c r="AS1195" s="12">
        <f t="shared" si="264"/>
        <v>45645.5</v>
      </c>
      <c r="AT1195" s="11" t="s">
        <v>135</v>
      </c>
      <c r="AU1195" s="9">
        <v>3.3069999999999999</v>
      </c>
      <c r="AV1195" s="14" t="s">
        <v>195</v>
      </c>
      <c r="AW1195" s="15" t="s">
        <v>1449</v>
      </c>
      <c r="AX1195" s="16" t="s">
        <v>3631</v>
      </c>
      <c r="AY1195" s="14" t="s">
        <v>108</v>
      </c>
      <c r="AZ1195" s="11" t="s">
        <v>171</v>
      </c>
      <c r="BA1195" s="17" t="str">
        <f t="shared" si="265"/>
        <v>17002000000126743738</v>
      </c>
      <c r="BB1195" s="26">
        <f t="shared" si="268"/>
        <v>20</v>
      </c>
      <c r="BC1195" s="19" t="s">
        <v>3632</v>
      </c>
      <c r="BD1195" s="20" t="s">
        <v>277</v>
      </c>
      <c r="BF1195" s="5">
        <v>44927</v>
      </c>
      <c r="BG1195" s="27">
        <v>22277982</v>
      </c>
      <c r="BH1195" s="27"/>
      <c r="BI1195" s="27"/>
      <c r="BJ1195" t="s">
        <v>877</v>
      </c>
      <c r="BK1195" s="11" t="str">
        <f t="shared" si="269"/>
        <v>B-</v>
      </c>
      <c r="BL1195" s="11" t="s">
        <v>245</v>
      </c>
    </row>
    <row r="1196" spans="1:64" x14ac:dyDescent="0.25">
      <c r="A1196" s="3" t="s">
        <v>56</v>
      </c>
      <c r="B1196" s="4">
        <v>1198</v>
      </c>
      <c r="C1196" s="3" t="s">
        <v>140</v>
      </c>
      <c r="D1196" s="3" t="s">
        <v>8090</v>
      </c>
      <c r="E1196" s="3" t="s">
        <v>7332</v>
      </c>
      <c r="F1196" s="3"/>
      <c r="G1196" s="3"/>
      <c r="H1196" s="74"/>
      <c r="I1196" s="3" t="s">
        <v>515</v>
      </c>
      <c r="J1196" s="3" t="s">
        <v>228</v>
      </c>
      <c r="K1196" s="3" t="s">
        <v>123</v>
      </c>
      <c r="L1196" s="3" t="s">
        <v>77</v>
      </c>
      <c r="M1196" s="3" t="s">
        <v>158</v>
      </c>
      <c r="N1196" s="5">
        <v>44915</v>
      </c>
      <c r="O1196" s="5"/>
      <c r="P1196" s="3">
        <f t="shared" ca="1" si="267"/>
        <v>-47</v>
      </c>
      <c r="Q1196" s="5"/>
      <c r="R1196" s="3"/>
      <c r="S1196" s="3"/>
      <c r="T1196" s="6" t="s">
        <v>131</v>
      </c>
      <c r="U1196" s="3" t="str">
        <f t="shared" si="257"/>
        <v>Contractuel</v>
      </c>
      <c r="V1196" s="5">
        <v>45444</v>
      </c>
      <c r="W1196" s="5">
        <v>45535</v>
      </c>
      <c r="X1196" s="5"/>
      <c r="Y1196" s="5"/>
      <c r="Z1196" s="5">
        <f t="shared" si="270"/>
        <v>45444</v>
      </c>
      <c r="AA1196" s="3">
        <f t="shared" si="258"/>
        <v>12</v>
      </c>
      <c r="AB1196" s="3">
        <f t="shared" si="259"/>
        <v>2022</v>
      </c>
      <c r="AC1196" s="3">
        <f t="shared" si="260"/>
        <v>2026</v>
      </c>
      <c r="AD1196" s="7">
        <f t="shared" ca="1" si="261"/>
        <v>1.825</v>
      </c>
      <c r="AE1196" s="7" t="str">
        <f t="shared" ca="1" si="266"/>
        <v>&lt; 2</v>
      </c>
      <c r="AF1196" s="5">
        <v>29132</v>
      </c>
      <c r="AG1196" s="8">
        <f t="shared" ca="1" si="262"/>
        <v>45.06849315068493</v>
      </c>
      <c r="AH1196" s="7" t="str">
        <f t="shared" ca="1" si="263"/>
        <v>&gt;45&lt; 55</v>
      </c>
      <c r="AI1196" s="9">
        <v>17553561</v>
      </c>
      <c r="AJ1196" s="37" t="s">
        <v>179</v>
      </c>
      <c r="AK1196" s="9" t="s">
        <v>3633</v>
      </c>
      <c r="AL1196" s="5">
        <v>44859</v>
      </c>
      <c r="AM1196" s="3" t="s">
        <v>93</v>
      </c>
      <c r="AN1196" s="3" t="s">
        <v>65</v>
      </c>
      <c r="AO1196">
        <v>4</v>
      </c>
      <c r="AQ1196">
        <v>3</v>
      </c>
      <c r="AR1196" s="11">
        <v>2</v>
      </c>
      <c r="AS1196" s="12">
        <f t="shared" si="264"/>
        <v>45645.5</v>
      </c>
      <c r="AT1196" s="11" t="s">
        <v>135</v>
      </c>
      <c r="AU1196" s="9">
        <v>3.3069999999999999</v>
      </c>
      <c r="AV1196" s="14" t="s">
        <v>195</v>
      </c>
      <c r="AW1196" s="15" t="s">
        <v>169</v>
      </c>
      <c r="AX1196" s="16" t="s">
        <v>3634</v>
      </c>
      <c r="AY1196" s="14" t="s">
        <v>159</v>
      </c>
      <c r="AZ1196" s="11" t="s">
        <v>171</v>
      </c>
      <c r="BA1196" s="17" t="str">
        <f t="shared" si="265"/>
        <v>17001000000293188702</v>
      </c>
      <c r="BB1196" s="26">
        <f t="shared" si="268"/>
        <v>20</v>
      </c>
      <c r="BC1196" s="19" t="s">
        <v>3635</v>
      </c>
      <c r="BD1196" s="20" t="s">
        <v>3623</v>
      </c>
      <c r="BF1196" s="5"/>
      <c r="BG1196" s="27">
        <v>20875344</v>
      </c>
      <c r="BH1196" s="27"/>
      <c r="BI1196" s="27"/>
      <c r="BJ1196" t="s">
        <v>233</v>
      </c>
      <c r="BK1196" s="11" t="str">
        <f t="shared" si="269"/>
        <v>B-</v>
      </c>
      <c r="BL1196" s="11" t="s">
        <v>235</v>
      </c>
    </row>
    <row r="1197" spans="1:64" x14ac:dyDescent="0.25">
      <c r="A1197" s="3" t="s">
        <v>56</v>
      </c>
      <c r="B1197" s="4">
        <v>1199</v>
      </c>
      <c r="C1197" s="3" t="s">
        <v>140</v>
      </c>
      <c r="D1197" s="3" t="s">
        <v>8091</v>
      </c>
      <c r="E1197" s="3" t="s">
        <v>7320</v>
      </c>
      <c r="F1197" s="3"/>
      <c r="G1197" s="3"/>
      <c r="H1197" s="74"/>
      <c r="I1197" s="3" t="s">
        <v>515</v>
      </c>
      <c r="J1197" s="3" t="s">
        <v>228</v>
      </c>
      <c r="K1197" s="3" t="s">
        <v>123</v>
      </c>
      <c r="L1197" s="3" t="s">
        <v>77</v>
      </c>
      <c r="M1197" s="3" t="s">
        <v>158</v>
      </c>
      <c r="N1197" s="5">
        <v>44915</v>
      </c>
      <c r="O1197" s="5"/>
      <c r="P1197" s="3">
        <f t="shared" ca="1" si="267"/>
        <v>-47</v>
      </c>
      <c r="Q1197" s="5"/>
      <c r="R1197" s="3"/>
      <c r="S1197" s="3"/>
      <c r="T1197" s="6" t="s">
        <v>131</v>
      </c>
      <c r="U1197" s="3" t="str">
        <f t="shared" si="257"/>
        <v>Contractuel</v>
      </c>
      <c r="V1197" s="5">
        <v>45444</v>
      </c>
      <c r="W1197" s="5">
        <v>45535</v>
      </c>
      <c r="X1197" s="5"/>
      <c r="Y1197" s="5"/>
      <c r="Z1197" s="5">
        <f t="shared" si="270"/>
        <v>45444</v>
      </c>
      <c r="AA1197" s="3">
        <f t="shared" si="258"/>
        <v>12</v>
      </c>
      <c r="AB1197" s="3">
        <f t="shared" si="259"/>
        <v>2022</v>
      </c>
      <c r="AC1197" s="3">
        <f t="shared" si="260"/>
        <v>2026</v>
      </c>
      <c r="AD1197" s="7">
        <f t="shared" ca="1" si="261"/>
        <v>1.825</v>
      </c>
      <c r="AE1197" s="7" t="str">
        <f t="shared" ca="1" si="266"/>
        <v>&lt; 2</v>
      </c>
      <c r="AF1197" s="5">
        <v>30342</v>
      </c>
      <c r="AG1197" s="8">
        <f t="shared" ca="1" si="262"/>
        <v>41.753424657534246</v>
      </c>
      <c r="AH1197" s="7" t="str">
        <f t="shared" ca="1" si="263"/>
        <v>&gt;35&lt; 45</v>
      </c>
      <c r="AI1197" s="9">
        <v>12660244</v>
      </c>
      <c r="AJ1197" s="10" t="s">
        <v>70</v>
      </c>
      <c r="AK1197" s="9" t="s">
        <v>3636</v>
      </c>
      <c r="AL1197" s="5">
        <v>38124</v>
      </c>
      <c r="AM1197" s="3" t="s">
        <v>93</v>
      </c>
      <c r="AN1197" s="3"/>
      <c r="AQ1197">
        <v>3</v>
      </c>
      <c r="AR1197" s="11">
        <v>2</v>
      </c>
      <c r="AS1197" s="12">
        <f t="shared" si="264"/>
        <v>45645.5</v>
      </c>
      <c r="AT1197" s="11" t="s">
        <v>135</v>
      </c>
      <c r="AU1197" s="9">
        <v>3.3069999999999999</v>
      </c>
      <c r="AV1197" s="14" t="s">
        <v>195</v>
      </c>
      <c r="AW1197" s="15" t="s">
        <v>169</v>
      </c>
      <c r="AX1197" s="16" t="s">
        <v>3637</v>
      </c>
      <c r="AY1197" s="14" t="s">
        <v>574</v>
      </c>
      <c r="AZ1197" s="11" t="s">
        <v>171</v>
      </c>
      <c r="BA1197" s="17" t="str">
        <f t="shared" si="265"/>
        <v>17001000000321627162</v>
      </c>
      <c r="BB1197" s="26">
        <f t="shared" si="268"/>
        <v>20</v>
      </c>
      <c r="BC1197" s="19" t="s">
        <v>3638</v>
      </c>
      <c r="BD1197" s="20" t="s">
        <v>3610</v>
      </c>
      <c r="BF1197" s="5">
        <v>45251</v>
      </c>
      <c r="BG1197" s="27"/>
      <c r="BH1197" s="27"/>
      <c r="BI1197" s="27"/>
      <c r="BJ1197" t="s">
        <v>877</v>
      </c>
      <c r="BK1197" s="11" t="str">
        <f t="shared" si="269"/>
        <v>B-</v>
      </c>
      <c r="BL1197" s="11" t="s">
        <v>473</v>
      </c>
    </row>
    <row r="1198" spans="1:64" x14ac:dyDescent="0.25">
      <c r="A1198" s="3" t="s">
        <v>56</v>
      </c>
      <c r="B1198" s="4">
        <v>1200</v>
      </c>
      <c r="C1198" s="3" t="s">
        <v>87</v>
      </c>
      <c r="D1198" s="3" t="s">
        <v>8092</v>
      </c>
      <c r="E1198" s="3" t="s">
        <v>7420</v>
      </c>
      <c r="F1198" s="3"/>
      <c r="G1198" s="3"/>
      <c r="H1198" s="74"/>
      <c r="I1198" s="3" t="s">
        <v>515</v>
      </c>
      <c r="J1198" s="3" t="s">
        <v>228</v>
      </c>
      <c r="K1198" s="3" t="s">
        <v>123</v>
      </c>
      <c r="L1198" s="3" t="s">
        <v>77</v>
      </c>
      <c r="M1198" s="3" t="s">
        <v>158</v>
      </c>
      <c r="N1198" s="5">
        <v>44915</v>
      </c>
      <c r="O1198" s="5"/>
      <c r="P1198" s="3">
        <f t="shared" ca="1" si="267"/>
        <v>-47</v>
      </c>
      <c r="Q1198" s="5"/>
      <c r="R1198" s="3"/>
      <c r="S1198" s="3"/>
      <c r="T1198" s="6" t="s">
        <v>131</v>
      </c>
      <c r="U1198" s="3" t="str">
        <f t="shared" si="257"/>
        <v>Contractuel</v>
      </c>
      <c r="V1198" s="5">
        <v>45444</v>
      </c>
      <c r="W1198" s="5">
        <v>45535</v>
      </c>
      <c r="X1198" s="5"/>
      <c r="Y1198" s="5"/>
      <c r="Z1198" s="5">
        <f t="shared" si="270"/>
        <v>45444</v>
      </c>
      <c r="AA1198" s="3">
        <f t="shared" si="258"/>
        <v>12</v>
      </c>
      <c r="AB1198" s="3">
        <f t="shared" si="259"/>
        <v>2022</v>
      </c>
      <c r="AC1198" s="3">
        <f t="shared" si="260"/>
        <v>2026</v>
      </c>
      <c r="AD1198" s="7">
        <f t="shared" ca="1" si="261"/>
        <v>1.825</v>
      </c>
      <c r="AE1198" s="7" t="str">
        <f t="shared" ca="1" si="266"/>
        <v>&lt; 2</v>
      </c>
      <c r="AF1198" s="5">
        <v>29817</v>
      </c>
      <c r="AG1198" s="8">
        <f t="shared" ca="1" si="262"/>
        <v>43.19178082191781</v>
      </c>
      <c r="AH1198" s="7" t="str">
        <f t="shared" ca="1" si="263"/>
        <v>&gt;35&lt; 45</v>
      </c>
      <c r="AI1198" s="9">
        <v>16326773</v>
      </c>
      <c r="AJ1198" s="10" t="s">
        <v>102</v>
      </c>
      <c r="AK1198" s="9" t="s">
        <v>3639</v>
      </c>
      <c r="AL1198" s="5">
        <v>36060</v>
      </c>
      <c r="AM1198" s="3" t="s">
        <v>93</v>
      </c>
      <c r="AN1198" s="3" t="s">
        <v>94</v>
      </c>
      <c r="AQ1198">
        <v>3</v>
      </c>
      <c r="AR1198" s="11">
        <v>2</v>
      </c>
      <c r="AS1198" s="12">
        <f t="shared" si="264"/>
        <v>45645.5</v>
      </c>
      <c r="AT1198" s="11" t="s">
        <v>135</v>
      </c>
      <c r="AU1198" s="9">
        <v>3.3069999999999999</v>
      </c>
      <c r="AV1198" s="14" t="s">
        <v>195</v>
      </c>
      <c r="AW1198" s="15" t="s">
        <v>169</v>
      </c>
      <c r="AX1198" s="16" t="s">
        <v>3640</v>
      </c>
      <c r="AY1198" s="14" t="s">
        <v>1706</v>
      </c>
      <c r="AZ1198" s="11" t="s">
        <v>171</v>
      </c>
      <c r="BA1198" s="17" t="str">
        <f t="shared" si="265"/>
        <v>17001000000321520268</v>
      </c>
      <c r="BB1198" s="26">
        <f t="shared" si="268"/>
        <v>20</v>
      </c>
      <c r="BC1198" s="19" t="s">
        <v>3641</v>
      </c>
      <c r="BD1198" s="20" t="s">
        <v>3642</v>
      </c>
      <c r="BF1198" s="5">
        <v>44927</v>
      </c>
      <c r="BG1198" s="27">
        <v>20671601</v>
      </c>
      <c r="BH1198" s="27"/>
      <c r="BI1198" s="27"/>
      <c r="BJ1198" t="s">
        <v>3643</v>
      </c>
      <c r="BK1198" s="11" t="str">
        <f t="shared" si="269"/>
        <v>B-</v>
      </c>
      <c r="BL1198" s="11" t="s">
        <v>235</v>
      </c>
    </row>
    <row r="1199" spans="1:64" x14ac:dyDescent="0.25">
      <c r="A1199" s="3" t="s">
        <v>74</v>
      </c>
      <c r="B1199" s="4">
        <v>1201</v>
      </c>
      <c r="C1199" s="3" t="s">
        <v>3577</v>
      </c>
      <c r="D1199" s="3" t="s">
        <v>8093</v>
      </c>
      <c r="E1199" s="3" t="s">
        <v>7238</v>
      </c>
      <c r="F1199" s="3"/>
      <c r="G1199" s="3"/>
      <c r="H1199" s="74"/>
      <c r="I1199" s="3" t="s">
        <v>515</v>
      </c>
      <c r="J1199" s="3" t="s">
        <v>228</v>
      </c>
      <c r="K1199" s="3" t="s">
        <v>123</v>
      </c>
      <c r="L1199" s="3" t="s">
        <v>77</v>
      </c>
      <c r="M1199" s="3" t="s">
        <v>158</v>
      </c>
      <c r="N1199" s="5">
        <v>44915</v>
      </c>
      <c r="O1199" s="5"/>
      <c r="P1199" s="3">
        <f t="shared" ca="1" si="267"/>
        <v>-625</v>
      </c>
      <c r="Q1199" s="5">
        <v>44919</v>
      </c>
      <c r="R1199" s="3" t="s">
        <v>133</v>
      </c>
      <c r="S1199" s="3"/>
      <c r="T1199" s="6" t="s">
        <v>131</v>
      </c>
      <c r="U1199" s="3" t="str">
        <f t="shared" si="257"/>
        <v>Contractuel</v>
      </c>
      <c r="V1199" s="5">
        <v>44915</v>
      </c>
      <c r="W1199" s="5">
        <v>44957</v>
      </c>
      <c r="X1199" s="5"/>
      <c r="Y1199" s="5"/>
      <c r="Z1199" s="5">
        <f t="shared" si="270"/>
        <v>44915</v>
      </c>
      <c r="AA1199" s="3">
        <f t="shared" si="258"/>
        <v>12</v>
      </c>
      <c r="AB1199" s="3">
        <f t="shared" si="259"/>
        <v>2022</v>
      </c>
      <c r="AC1199" s="3">
        <f t="shared" si="260"/>
        <v>2026</v>
      </c>
      <c r="AD1199" s="7">
        <f t="shared" ca="1" si="261"/>
        <v>1.825</v>
      </c>
      <c r="AE1199" s="7" t="str">
        <f t="shared" ca="1" si="266"/>
        <v>&lt; 2</v>
      </c>
      <c r="AF1199" s="5">
        <v>32067</v>
      </c>
      <c r="AG1199" s="8">
        <f t="shared" ca="1" si="262"/>
        <v>37.027397260273972</v>
      </c>
      <c r="AH1199" s="7" t="str">
        <f t="shared" ca="1" si="263"/>
        <v>&gt;35&lt; 45</v>
      </c>
      <c r="AI1199" s="9"/>
      <c r="AJ1199" s="10"/>
      <c r="AK1199" s="9" t="s">
        <v>3644</v>
      </c>
      <c r="AL1199" s="5">
        <v>39879</v>
      </c>
      <c r="AM1199" s="3" t="s">
        <v>93</v>
      </c>
      <c r="AN1199" s="3" t="s">
        <v>65</v>
      </c>
      <c r="AO1199">
        <v>1</v>
      </c>
      <c r="AQ1199" s="11">
        <v>3</v>
      </c>
      <c r="AR1199" s="11">
        <v>1</v>
      </c>
      <c r="AS1199" s="12">
        <f t="shared" si="264"/>
        <v>45280.25</v>
      </c>
      <c r="AT1199" s="11" t="s">
        <v>135</v>
      </c>
      <c r="AU1199" s="9">
        <v>3.3069999999999999</v>
      </c>
      <c r="AV1199" s="14">
        <v>17</v>
      </c>
      <c r="AW1199" s="15" t="s">
        <v>169</v>
      </c>
      <c r="AX1199" s="16" t="s">
        <v>3645</v>
      </c>
      <c r="AY1199" s="14">
        <v>63</v>
      </c>
      <c r="AZ1199" s="11" t="s">
        <v>171</v>
      </c>
      <c r="BA1199" s="17" t="str">
        <f t="shared" si="265"/>
        <v>17001000000214784863</v>
      </c>
      <c r="BB1199" s="26">
        <f t="shared" si="268"/>
        <v>20</v>
      </c>
      <c r="BC1199" s="19" t="s">
        <v>3646</v>
      </c>
      <c r="BD1199" s="20" t="s">
        <v>277</v>
      </c>
      <c r="BF1199" s="5"/>
      <c r="BG1199" s="27">
        <v>53660674</v>
      </c>
      <c r="BH1199" s="27"/>
      <c r="BI1199" s="27"/>
      <c r="BK1199" s="11" t="str">
        <f t="shared" si="269"/>
        <v>B-</v>
      </c>
      <c r="BL1199" s="11"/>
    </row>
    <row r="1200" spans="1:64" x14ac:dyDescent="0.25">
      <c r="A1200" s="3" t="s">
        <v>74</v>
      </c>
      <c r="B1200" s="4">
        <v>1202</v>
      </c>
      <c r="C1200" s="3" t="s">
        <v>3577</v>
      </c>
      <c r="D1200" s="3" t="s">
        <v>8094</v>
      </c>
      <c r="E1200" s="3" t="s">
        <v>7395</v>
      </c>
      <c r="F1200" s="3"/>
      <c r="G1200" s="3"/>
      <c r="H1200" s="74"/>
      <c r="I1200" s="3" t="s">
        <v>515</v>
      </c>
      <c r="J1200" s="3" t="s">
        <v>228</v>
      </c>
      <c r="K1200" s="3" t="s">
        <v>123</v>
      </c>
      <c r="L1200" s="3" t="s">
        <v>77</v>
      </c>
      <c r="M1200" s="3" t="s">
        <v>158</v>
      </c>
      <c r="N1200" s="5">
        <v>44915</v>
      </c>
      <c r="O1200" s="5"/>
      <c r="P1200" s="3">
        <f t="shared" ca="1" si="267"/>
        <v>-383</v>
      </c>
      <c r="Q1200" s="5">
        <v>45201</v>
      </c>
      <c r="R1200" s="3" t="s">
        <v>3647</v>
      </c>
      <c r="S1200" s="3"/>
      <c r="T1200" s="6" t="s">
        <v>131</v>
      </c>
      <c r="U1200" s="3" t="str">
        <f t="shared" si="257"/>
        <v>Contractuel</v>
      </c>
      <c r="V1200" s="5">
        <v>45170</v>
      </c>
      <c r="W1200" s="5">
        <v>45199</v>
      </c>
      <c r="X1200" s="5"/>
      <c r="Y1200" s="5"/>
      <c r="Z1200" s="5">
        <f t="shared" si="270"/>
        <v>45170</v>
      </c>
      <c r="AA1200" s="3">
        <f t="shared" si="258"/>
        <v>12</v>
      </c>
      <c r="AB1200" s="3">
        <f t="shared" si="259"/>
        <v>2022</v>
      </c>
      <c r="AC1200" s="3">
        <f t="shared" si="260"/>
        <v>2026</v>
      </c>
      <c r="AD1200" s="7">
        <f t="shared" ca="1" si="261"/>
        <v>1.825</v>
      </c>
      <c r="AE1200" s="7" t="str">
        <f t="shared" ca="1" si="266"/>
        <v>&lt; 2</v>
      </c>
      <c r="AF1200" s="5">
        <v>34940</v>
      </c>
      <c r="AG1200" s="8">
        <f t="shared" ca="1" si="262"/>
        <v>29.156164383561645</v>
      </c>
      <c r="AH1200" s="7" t="str">
        <f t="shared" ca="1" si="263"/>
        <v>&gt;25&lt; 35</v>
      </c>
      <c r="AI1200" s="9">
        <v>16882156</v>
      </c>
      <c r="AJ1200" s="10" t="s">
        <v>91</v>
      </c>
      <c r="AK1200" s="9" t="s">
        <v>3648</v>
      </c>
      <c r="AL1200" s="5">
        <v>41405</v>
      </c>
      <c r="AM1200" s="3" t="s">
        <v>93</v>
      </c>
      <c r="AN1200" s="3" t="s">
        <v>65</v>
      </c>
      <c r="AO1200">
        <v>1</v>
      </c>
      <c r="AQ1200" s="11">
        <v>3</v>
      </c>
      <c r="AR1200" s="11">
        <v>1</v>
      </c>
      <c r="AS1200" s="12">
        <f t="shared" si="264"/>
        <v>45280.25</v>
      </c>
      <c r="AT1200" s="11" t="s">
        <v>135</v>
      </c>
      <c r="AU1200" s="9">
        <v>3.3069999999999999</v>
      </c>
      <c r="AV1200" s="14" t="s">
        <v>195</v>
      </c>
      <c r="AW1200" s="15" t="s">
        <v>169</v>
      </c>
      <c r="AX1200" s="16" t="s">
        <v>3649</v>
      </c>
      <c r="AY1200" s="14" t="s">
        <v>657</v>
      </c>
      <c r="AZ1200" s="11" t="s">
        <v>171</v>
      </c>
      <c r="BA1200" s="17" t="str">
        <f t="shared" si="265"/>
        <v>17001000000297269589</v>
      </c>
      <c r="BB1200" s="26">
        <f t="shared" si="268"/>
        <v>20</v>
      </c>
      <c r="BC1200" s="19" t="s">
        <v>3650</v>
      </c>
      <c r="BD1200" s="20" t="s">
        <v>277</v>
      </c>
      <c r="BF1200" s="5">
        <v>44927</v>
      </c>
      <c r="BG1200" s="27">
        <v>27660863</v>
      </c>
      <c r="BH1200" s="27"/>
      <c r="BI1200" s="27"/>
      <c r="BJ1200" t="s">
        <v>391</v>
      </c>
      <c r="BK1200" s="11" t="str">
        <f t="shared" si="269"/>
        <v>B-</v>
      </c>
      <c r="BL1200" s="11" t="s">
        <v>473</v>
      </c>
    </row>
    <row r="1201" spans="1:64" x14ac:dyDescent="0.25">
      <c r="A1201" s="3" t="s">
        <v>74</v>
      </c>
      <c r="B1201" s="4">
        <v>1203</v>
      </c>
      <c r="C1201" s="3" t="s">
        <v>3577</v>
      </c>
      <c r="D1201" s="3" t="s">
        <v>7519</v>
      </c>
      <c r="E1201" s="3" t="s">
        <v>8095</v>
      </c>
      <c r="F1201" s="3"/>
      <c r="G1201" s="3"/>
      <c r="H1201" s="74"/>
      <c r="I1201" s="3" t="s">
        <v>515</v>
      </c>
      <c r="J1201" s="3" t="s">
        <v>228</v>
      </c>
      <c r="K1201" s="3" t="s">
        <v>123</v>
      </c>
      <c r="L1201" s="3" t="s">
        <v>77</v>
      </c>
      <c r="M1201" s="3" t="s">
        <v>158</v>
      </c>
      <c r="N1201" s="5">
        <v>44915</v>
      </c>
      <c r="O1201" s="5"/>
      <c r="P1201" s="3">
        <f t="shared" ca="1" si="267"/>
        <v>-475</v>
      </c>
      <c r="Q1201" s="5">
        <v>45069</v>
      </c>
      <c r="R1201" s="3" t="s">
        <v>971</v>
      </c>
      <c r="S1201" s="3"/>
      <c r="T1201" s="6" t="s">
        <v>131</v>
      </c>
      <c r="U1201" s="3" t="str">
        <f t="shared" si="257"/>
        <v>Contractuel</v>
      </c>
      <c r="V1201" s="5">
        <v>45047</v>
      </c>
      <c r="W1201" s="5">
        <v>45107</v>
      </c>
      <c r="X1201" s="5"/>
      <c r="Y1201" s="5"/>
      <c r="Z1201" s="5">
        <f t="shared" si="270"/>
        <v>45047</v>
      </c>
      <c r="AA1201" s="3">
        <f t="shared" si="258"/>
        <v>12</v>
      </c>
      <c r="AB1201" s="3">
        <f t="shared" si="259"/>
        <v>2022</v>
      </c>
      <c r="AC1201" s="3">
        <f t="shared" si="260"/>
        <v>2026</v>
      </c>
      <c r="AD1201" s="7">
        <f t="shared" ca="1" si="261"/>
        <v>1.825</v>
      </c>
      <c r="AE1201" s="7" t="str">
        <f t="shared" ca="1" si="266"/>
        <v>&lt; 2</v>
      </c>
      <c r="AF1201" s="5">
        <v>31898</v>
      </c>
      <c r="AG1201" s="8">
        <f t="shared" ca="1" si="262"/>
        <v>37.490410958904107</v>
      </c>
      <c r="AH1201" s="7" t="str">
        <f t="shared" ca="1" si="263"/>
        <v>&gt;35&lt; 45</v>
      </c>
      <c r="AI1201" s="9">
        <v>16034183</v>
      </c>
      <c r="AJ1201" s="37" t="s">
        <v>179</v>
      </c>
      <c r="AK1201" s="9" t="s">
        <v>3651</v>
      </c>
      <c r="AL1201" s="5">
        <v>39235</v>
      </c>
      <c r="AM1201" s="3" t="s">
        <v>93</v>
      </c>
      <c r="AN1201" s="3" t="s">
        <v>65</v>
      </c>
      <c r="AO1201">
        <v>1</v>
      </c>
      <c r="AQ1201" s="11">
        <v>3</v>
      </c>
      <c r="AR1201" s="11">
        <v>1</v>
      </c>
      <c r="AS1201" s="12">
        <f t="shared" si="264"/>
        <v>45280.25</v>
      </c>
      <c r="AT1201" s="11" t="s">
        <v>135</v>
      </c>
      <c r="AU1201" s="9">
        <v>3.3069999999999999</v>
      </c>
      <c r="AV1201" s="14" t="s">
        <v>79</v>
      </c>
      <c r="AW1201" s="15" t="s">
        <v>1471</v>
      </c>
      <c r="AX1201" s="16" t="s">
        <v>3652</v>
      </c>
      <c r="AY1201" s="14" t="s">
        <v>531</v>
      </c>
      <c r="AZ1201" s="11" t="s">
        <v>128</v>
      </c>
      <c r="BA1201" s="17" t="str">
        <f t="shared" si="265"/>
        <v>04055140008105066893</v>
      </c>
      <c r="BB1201" s="26">
        <f t="shared" si="268"/>
        <v>20</v>
      </c>
      <c r="BC1201" s="19" t="s">
        <v>3653</v>
      </c>
      <c r="BD1201" s="20" t="s">
        <v>277</v>
      </c>
      <c r="BF1201" s="5">
        <v>44927</v>
      </c>
      <c r="BG1201" s="27">
        <v>98177144</v>
      </c>
      <c r="BH1201" s="27">
        <v>96324049</v>
      </c>
      <c r="BI1201" s="27"/>
      <c r="BK1201" s="11" t="str">
        <f t="shared" si="269"/>
        <v>B-</v>
      </c>
      <c r="BL1201" s="11"/>
    </row>
    <row r="1202" spans="1:64" x14ac:dyDescent="0.25">
      <c r="A1202" s="3" t="s">
        <v>74</v>
      </c>
      <c r="B1202" s="4">
        <v>1204</v>
      </c>
      <c r="C1202" s="3" t="s">
        <v>3577</v>
      </c>
      <c r="D1202" s="3" t="s">
        <v>8096</v>
      </c>
      <c r="E1202" s="3" t="s">
        <v>7512</v>
      </c>
      <c r="F1202" s="3"/>
      <c r="G1202" s="3"/>
      <c r="H1202" s="74"/>
      <c r="I1202" s="3" t="s">
        <v>515</v>
      </c>
      <c r="J1202" s="3" t="s">
        <v>228</v>
      </c>
      <c r="K1202" s="3" t="s">
        <v>123</v>
      </c>
      <c r="L1202" s="3" t="s">
        <v>77</v>
      </c>
      <c r="M1202" s="3" t="s">
        <v>158</v>
      </c>
      <c r="N1202" s="5">
        <v>44915</v>
      </c>
      <c r="O1202" s="5"/>
      <c r="P1202" s="3">
        <f t="shared" ca="1" si="267"/>
        <v>-536</v>
      </c>
      <c r="Q1202" s="5">
        <v>45024</v>
      </c>
      <c r="R1202" s="3" t="s">
        <v>124</v>
      </c>
      <c r="S1202" s="3"/>
      <c r="T1202" s="6" t="s">
        <v>131</v>
      </c>
      <c r="U1202" s="3" t="str">
        <f t="shared" si="257"/>
        <v>Contractuel</v>
      </c>
      <c r="V1202" s="5">
        <v>45017</v>
      </c>
      <c r="W1202" s="5">
        <v>45046</v>
      </c>
      <c r="X1202" s="5"/>
      <c r="Y1202" s="5"/>
      <c r="Z1202" s="5">
        <f t="shared" si="270"/>
        <v>45017</v>
      </c>
      <c r="AA1202" s="3">
        <f t="shared" si="258"/>
        <v>12</v>
      </c>
      <c r="AB1202" s="3">
        <f t="shared" si="259"/>
        <v>2022</v>
      </c>
      <c r="AC1202" s="3">
        <f t="shared" si="260"/>
        <v>2026</v>
      </c>
      <c r="AD1202" s="7">
        <f t="shared" ca="1" si="261"/>
        <v>1.825</v>
      </c>
      <c r="AE1202" s="7" t="str">
        <f t="shared" ca="1" si="266"/>
        <v>&lt; 2</v>
      </c>
      <c r="AF1202" s="5">
        <v>32280</v>
      </c>
      <c r="AG1202" s="8">
        <f t="shared" ca="1" si="262"/>
        <v>36.443835616438356</v>
      </c>
      <c r="AH1202" s="7" t="str">
        <f t="shared" ca="1" si="263"/>
        <v>&gt;35&lt; 45</v>
      </c>
      <c r="AI1202" s="9">
        <v>16797839</v>
      </c>
      <c r="AJ1202" s="37" t="s">
        <v>179</v>
      </c>
      <c r="AK1202" s="9" t="s">
        <v>3654</v>
      </c>
      <c r="AL1202" s="5">
        <v>43403</v>
      </c>
      <c r="AM1202" s="3" t="s">
        <v>93</v>
      </c>
      <c r="AN1202" s="3" t="s">
        <v>94</v>
      </c>
      <c r="AQ1202" s="11">
        <v>3</v>
      </c>
      <c r="AR1202" s="11">
        <v>1</v>
      </c>
      <c r="AS1202" s="12">
        <f t="shared" si="264"/>
        <v>45280.25</v>
      </c>
      <c r="AT1202" s="11" t="s">
        <v>135</v>
      </c>
      <c r="AU1202" s="9">
        <v>3.3069999999999999</v>
      </c>
      <c r="AV1202" s="14" t="s">
        <v>195</v>
      </c>
      <c r="AW1202" s="15" t="s">
        <v>169</v>
      </c>
      <c r="AX1202" s="16" t="s">
        <v>3655</v>
      </c>
      <c r="AY1202" s="14" t="s">
        <v>671</v>
      </c>
      <c r="AZ1202" s="11" t="s">
        <v>171</v>
      </c>
      <c r="BA1202" s="17" t="str">
        <f t="shared" si="265"/>
        <v>17001000000311569523</v>
      </c>
      <c r="BB1202" s="26">
        <f t="shared" si="268"/>
        <v>20</v>
      </c>
      <c r="BC1202" s="19" t="s">
        <v>3656</v>
      </c>
      <c r="BD1202" s="20" t="s">
        <v>277</v>
      </c>
      <c r="BF1202" s="5"/>
      <c r="BG1202" s="27">
        <v>26103870</v>
      </c>
      <c r="BH1202" s="27"/>
      <c r="BI1202" s="27"/>
      <c r="BK1202" s="11" t="str">
        <f t="shared" si="269"/>
        <v>B-</v>
      </c>
      <c r="BL1202" s="11"/>
    </row>
    <row r="1203" spans="1:64" x14ac:dyDescent="0.25">
      <c r="A1203" s="3" t="s">
        <v>74</v>
      </c>
      <c r="B1203" s="4">
        <v>1205</v>
      </c>
      <c r="C1203" s="3" t="s">
        <v>3577</v>
      </c>
      <c r="D1203" s="3" t="s">
        <v>8000</v>
      </c>
      <c r="E1203" s="3" t="s">
        <v>3186</v>
      </c>
      <c r="F1203" s="3"/>
      <c r="G1203" s="3"/>
      <c r="H1203" s="74"/>
      <c r="I1203" s="3" t="s">
        <v>561</v>
      </c>
      <c r="J1203" s="3" t="s">
        <v>157</v>
      </c>
      <c r="K1203" s="3" t="s">
        <v>123</v>
      </c>
      <c r="L1203" s="3" t="s">
        <v>77</v>
      </c>
      <c r="M1203" s="3" t="s">
        <v>158</v>
      </c>
      <c r="N1203" s="5">
        <v>44916</v>
      </c>
      <c r="O1203" s="5"/>
      <c r="P1203" s="3">
        <f t="shared" ca="1" si="267"/>
        <v>-625</v>
      </c>
      <c r="Q1203" s="5">
        <v>44919</v>
      </c>
      <c r="R1203" s="3" t="s">
        <v>3657</v>
      </c>
      <c r="S1203" s="3"/>
      <c r="T1203" s="6" t="s">
        <v>131</v>
      </c>
      <c r="U1203" s="3" t="str">
        <f t="shared" si="257"/>
        <v>Contractuel</v>
      </c>
      <c r="V1203" s="5">
        <v>44916</v>
      </c>
      <c r="W1203" s="5">
        <v>44957</v>
      </c>
      <c r="X1203" s="5"/>
      <c r="Y1203" s="5"/>
      <c r="Z1203" s="5">
        <f t="shared" si="270"/>
        <v>44916</v>
      </c>
      <c r="AA1203" s="3">
        <f t="shared" si="258"/>
        <v>12</v>
      </c>
      <c r="AB1203" s="3">
        <f t="shared" si="259"/>
        <v>2022</v>
      </c>
      <c r="AC1203" s="3">
        <f t="shared" si="260"/>
        <v>2026</v>
      </c>
      <c r="AD1203" s="7">
        <f t="shared" ca="1" si="261"/>
        <v>1.8222222222222222</v>
      </c>
      <c r="AE1203" s="7" t="str">
        <f t="shared" ca="1" si="266"/>
        <v>&lt; 2</v>
      </c>
      <c r="AF1203" s="5">
        <v>32280</v>
      </c>
      <c r="AG1203" s="8">
        <f t="shared" ca="1" si="262"/>
        <v>36.443835616438356</v>
      </c>
      <c r="AH1203" s="7" t="str">
        <f t="shared" ca="1" si="263"/>
        <v>&gt;35&lt; 45</v>
      </c>
      <c r="AI1203" s="9" t="s">
        <v>3658</v>
      </c>
      <c r="AJ1203" s="10" t="s">
        <v>91</v>
      </c>
      <c r="AK1203" s="9" t="s">
        <v>3659</v>
      </c>
      <c r="AL1203" s="5">
        <v>43482</v>
      </c>
      <c r="AM1203" s="3" t="s">
        <v>93</v>
      </c>
      <c r="AN1203" s="3" t="s">
        <v>541</v>
      </c>
      <c r="AO1203">
        <v>2</v>
      </c>
      <c r="AQ1203" s="11">
        <v>3</v>
      </c>
      <c r="AR1203" s="11">
        <v>1</v>
      </c>
      <c r="AS1203" s="12">
        <f t="shared" si="264"/>
        <v>45281.25</v>
      </c>
      <c r="AT1203" s="11" t="s">
        <v>135</v>
      </c>
      <c r="AU1203" s="9">
        <v>3.3069999999999999</v>
      </c>
      <c r="AV1203" s="14"/>
      <c r="AW1203" s="15"/>
      <c r="AX1203" s="16"/>
      <c r="AY1203" s="14"/>
      <c r="AZ1203" s="11"/>
      <c r="BA1203" s="17" t="str">
        <f t="shared" si="265"/>
        <v/>
      </c>
      <c r="BB1203" s="26">
        <f t="shared" si="268"/>
        <v>0</v>
      </c>
      <c r="BC1203" s="19" t="s">
        <v>3660</v>
      </c>
      <c r="BD1203" s="20" t="s">
        <v>73</v>
      </c>
      <c r="BF1203" s="5"/>
      <c r="BG1203" s="27"/>
      <c r="BH1203" s="27"/>
      <c r="BI1203" s="27"/>
      <c r="BK1203" s="11" t="str">
        <f t="shared" si="269"/>
        <v>A-</v>
      </c>
      <c r="BL1203" s="11"/>
    </row>
    <row r="1204" spans="1:64" x14ac:dyDescent="0.25">
      <c r="A1204" s="3" t="s">
        <v>74</v>
      </c>
      <c r="B1204" s="4">
        <v>1206</v>
      </c>
      <c r="C1204" s="3" t="s">
        <v>87</v>
      </c>
      <c r="D1204" s="3" t="s">
        <v>7378</v>
      </c>
      <c r="E1204" s="3" t="s">
        <v>7301</v>
      </c>
      <c r="F1204" s="3"/>
      <c r="G1204" s="3"/>
      <c r="H1204" s="74"/>
      <c r="I1204" s="3" t="s">
        <v>515</v>
      </c>
      <c r="J1204" s="3" t="s">
        <v>228</v>
      </c>
      <c r="K1204" s="3" t="s">
        <v>76</v>
      </c>
      <c r="L1204" s="3" t="s">
        <v>77</v>
      </c>
      <c r="M1204" s="3" t="s">
        <v>426</v>
      </c>
      <c r="N1204" s="5">
        <v>44918</v>
      </c>
      <c r="O1204" s="5"/>
      <c r="P1204" s="3">
        <f t="shared" ca="1" si="267"/>
        <v>-536</v>
      </c>
      <c r="Q1204" s="5">
        <v>45047</v>
      </c>
      <c r="R1204" s="3" t="s">
        <v>3661</v>
      </c>
      <c r="S1204" s="3"/>
      <c r="T1204" s="6" t="s">
        <v>131</v>
      </c>
      <c r="U1204" s="3" t="str">
        <f t="shared" si="257"/>
        <v>Contractuel</v>
      </c>
      <c r="V1204" s="5">
        <v>45017</v>
      </c>
      <c r="W1204" s="5">
        <v>45046</v>
      </c>
      <c r="X1204" s="5"/>
      <c r="Y1204" s="5"/>
      <c r="Z1204" s="5">
        <f t="shared" si="270"/>
        <v>45017</v>
      </c>
      <c r="AA1204" s="3">
        <f t="shared" si="258"/>
        <v>12</v>
      </c>
      <c r="AB1204" s="3">
        <f t="shared" si="259"/>
        <v>2022</v>
      </c>
      <c r="AC1204" s="3">
        <f t="shared" si="260"/>
        <v>2026</v>
      </c>
      <c r="AD1204" s="7">
        <f t="shared" ca="1" si="261"/>
        <v>1.8166666666666667</v>
      </c>
      <c r="AE1204" s="7" t="str">
        <f t="shared" ca="1" si="266"/>
        <v>&lt; 2</v>
      </c>
      <c r="AF1204" s="5">
        <v>35989</v>
      </c>
      <c r="AG1204" s="8">
        <f t="shared" ca="1" si="262"/>
        <v>26.282191780821918</v>
      </c>
      <c r="AH1204" s="7" t="str">
        <f t="shared" ca="1" si="263"/>
        <v>&gt;25&lt; 35</v>
      </c>
      <c r="AI1204" s="9"/>
      <c r="AJ1204" s="10"/>
      <c r="AK1204" s="9">
        <v>10017496</v>
      </c>
      <c r="AL1204" s="5">
        <v>42663</v>
      </c>
      <c r="AM1204" s="3" t="s">
        <v>93</v>
      </c>
      <c r="AN1204" s="3" t="s">
        <v>94</v>
      </c>
      <c r="AQ1204" s="11">
        <v>3</v>
      </c>
      <c r="AR1204" s="11">
        <v>1</v>
      </c>
      <c r="AS1204" s="12">
        <f t="shared" si="264"/>
        <v>45283.25</v>
      </c>
      <c r="AT1204" s="11" t="s">
        <v>135</v>
      </c>
      <c r="AU1204" s="9">
        <v>3.3069999999999999</v>
      </c>
      <c r="AV1204" s="14" t="s">
        <v>161</v>
      </c>
      <c r="AW1204" s="15" t="s">
        <v>3662</v>
      </c>
      <c r="AX1204" s="16" t="s">
        <v>3663</v>
      </c>
      <c r="AY1204" s="14" t="s">
        <v>1011</v>
      </c>
      <c r="AZ1204" s="11" t="s">
        <v>164</v>
      </c>
      <c r="BA1204" s="17" t="str">
        <f t="shared" si="265"/>
        <v>25142000000105878913</v>
      </c>
      <c r="BB1204" s="26">
        <f t="shared" si="268"/>
        <v>20</v>
      </c>
      <c r="BC1204" s="19" t="s">
        <v>3664</v>
      </c>
      <c r="BD1204" s="20" t="s">
        <v>277</v>
      </c>
      <c r="BF1204" s="5"/>
      <c r="BG1204" s="27">
        <v>90479537</v>
      </c>
      <c r="BH1204" s="27"/>
      <c r="BI1204" s="27"/>
      <c r="BK1204" s="11" t="str">
        <f t="shared" si="269"/>
        <v>B-</v>
      </c>
      <c r="BL1204" s="11"/>
    </row>
    <row r="1205" spans="1:64" x14ac:dyDescent="0.25">
      <c r="A1205" s="3" t="s">
        <v>74</v>
      </c>
      <c r="B1205" s="4">
        <v>1207</v>
      </c>
      <c r="C1205" s="3" t="s">
        <v>87</v>
      </c>
      <c r="D1205" s="3" t="s">
        <v>7273</v>
      </c>
      <c r="E1205" s="3" t="s">
        <v>7186</v>
      </c>
      <c r="F1205" s="3"/>
      <c r="G1205" s="3"/>
      <c r="H1205" s="74"/>
      <c r="I1205" s="3" t="s">
        <v>515</v>
      </c>
      <c r="J1205" s="3" t="s">
        <v>228</v>
      </c>
      <c r="K1205" s="3" t="s">
        <v>76</v>
      </c>
      <c r="L1205" s="3" t="s">
        <v>77</v>
      </c>
      <c r="M1205" s="3" t="s">
        <v>426</v>
      </c>
      <c r="N1205" s="5">
        <v>44918</v>
      </c>
      <c r="O1205" s="5"/>
      <c r="P1205" s="3">
        <f t="shared" ca="1" si="267"/>
        <v>-566</v>
      </c>
      <c r="Q1205" s="5">
        <v>44986</v>
      </c>
      <c r="R1205" s="3" t="s">
        <v>1235</v>
      </c>
      <c r="S1205" s="3"/>
      <c r="T1205" s="6" t="s">
        <v>131</v>
      </c>
      <c r="U1205" s="3" t="str">
        <f t="shared" si="257"/>
        <v>Contractuel</v>
      </c>
      <c r="V1205" s="5">
        <v>44958</v>
      </c>
      <c r="W1205" s="5">
        <v>45016</v>
      </c>
      <c r="X1205" s="5"/>
      <c r="Y1205" s="5"/>
      <c r="Z1205" s="5">
        <f t="shared" si="270"/>
        <v>44958</v>
      </c>
      <c r="AA1205" s="3">
        <f t="shared" si="258"/>
        <v>12</v>
      </c>
      <c r="AB1205" s="3">
        <f t="shared" si="259"/>
        <v>2022</v>
      </c>
      <c r="AC1205" s="3">
        <f t="shared" si="260"/>
        <v>2026</v>
      </c>
      <c r="AD1205" s="7">
        <f t="shared" ca="1" si="261"/>
        <v>1.8166666666666667</v>
      </c>
      <c r="AE1205" s="7" t="str">
        <f t="shared" ca="1" si="266"/>
        <v>&lt; 2</v>
      </c>
      <c r="AF1205" s="5">
        <v>32974</v>
      </c>
      <c r="AG1205" s="8">
        <f t="shared" ca="1" si="262"/>
        <v>34.542465753424658</v>
      </c>
      <c r="AH1205" s="7" t="str">
        <f t="shared" ca="1" si="263"/>
        <v>&gt;25&lt; 35</v>
      </c>
      <c r="AI1205" s="9">
        <v>17053264</v>
      </c>
      <c r="AJ1205" s="10" t="s">
        <v>62</v>
      </c>
      <c r="AK1205" s="9" t="s">
        <v>3665</v>
      </c>
      <c r="AL1205" s="5">
        <v>41502</v>
      </c>
      <c r="AM1205" s="3" t="s">
        <v>93</v>
      </c>
      <c r="AN1205" s="3" t="s">
        <v>94</v>
      </c>
      <c r="AQ1205" s="11">
        <v>3</v>
      </c>
      <c r="AR1205" s="11">
        <v>1</v>
      </c>
      <c r="AS1205" s="12">
        <f t="shared" si="264"/>
        <v>45283.25</v>
      </c>
      <c r="AT1205" s="11" t="s">
        <v>135</v>
      </c>
      <c r="AU1205" s="9">
        <v>3.3069999999999999</v>
      </c>
      <c r="AV1205" s="14" t="s">
        <v>195</v>
      </c>
      <c r="AW1205" s="15" t="s">
        <v>2299</v>
      </c>
      <c r="AX1205" s="16" t="s">
        <v>3666</v>
      </c>
      <c r="AY1205" s="14" t="s">
        <v>612</v>
      </c>
      <c r="AZ1205" s="11" t="s">
        <v>171</v>
      </c>
      <c r="BA1205" s="17" t="str">
        <f t="shared" si="265"/>
        <v>17206000000234339956</v>
      </c>
      <c r="BB1205" s="26">
        <f t="shared" si="268"/>
        <v>20</v>
      </c>
      <c r="BC1205" s="19" t="s">
        <v>828</v>
      </c>
      <c r="BD1205" s="20" t="s">
        <v>100</v>
      </c>
      <c r="BF1205" s="5"/>
      <c r="BG1205" s="27">
        <v>27106065</v>
      </c>
      <c r="BH1205" s="27"/>
      <c r="BI1205" s="27"/>
      <c r="BK1205" s="11" t="str">
        <f t="shared" si="269"/>
        <v>B-</v>
      </c>
      <c r="BL1205" s="11"/>
    </row>
    <row r="1206" spans="1:64" x14ac:dyDescent="0.25">
      <c r="A1206" s="3" t="s">
        <v>74</v>
      </c>
      <c r="B1206" s="4">
        <v>1208</v>
      </c>
      <c r="C1206" s="3" t="s">
        <v>140</v>
      </c>
      <c r="D1206" s="3" t="s">
        <v>7789</v>
      </c>
      <c r="E1206" s="3" t="s">
        <v>7481</v>
      </c>
      <c r="F1206" s="3"/>
      <c r="G1206" s="3"/>
      <c r="H1206" s="74"/>
      <c r="I1206" s="3" t="s">
        <v>561</v>
      </c>
      <c r="J1206" s="3" t="s">
        <v>157</v>
      </c>
      <c r="K1206" s="3" t="s">
        <v>76</v>
      </c>
      <c r="L1206" s="3" t="s">
        <v>3667</v>
      </c>
      <c r="M1206" s="3" t="s">
        <v>426</v>
      </c>
      <c r="N1206" s="5">
        <v>44919</v>
      </c>
      <c r="O1206" s="5"/>
      <c r="P1206" s="3" t="str">
        <f t="shared" ca="1" si="267"/>
        <v/>
      </c>
      <c r="Q1206" s="5">
        <v>45061</v>
      </c>
      <c r="R1206" s="3" t="s">
        <v>609</v>
      </c>
      <c r="S1206" s="3" t="s">
        <v>1787</v>
      </c>
      <c r="T1206" s="6" t="s">
        <v>3668</v>
      </c>
      <c r="U1206" s="3" t="str">
        <f t="shared" si="257"/>
        <v>Contractuel</v>
      </c>
      <c r="V1206" s="5"/>
      <c r="W1206" s="5"/>
      <c r="X1206" s="5">
        <v>44919</v>
      </c>
      <c r="Y1206" s="5">
        <f>N1206+365</f>
        <v>45284</v>
      </c>
      <c r="Z1206" s="5"/>
      <c r="AA1206" s="3">
        <f t="shared" si="258"/>
        <v>12</v>
      </c>
      <c r="AB1206" s="3">
        <f t="shared" si="259"/>
        <v>2022</v>
      </c>
      <c r="AC1206" s="3">
        <f t="shared" si="260"/>
        <v>2026</v>
      </c>
      <c r="AD1206" s="7">
        <f t="shared" ca="1" si="261"/>
        <v>1.8138888888888889</v>
      </c>
      <c r="AE1206" s="7" t="str">
        <f t="shared" ca="1" si="266"/>
        <v>&lt; 2</v>
      </c>
      <c r="AF1206" s="5">
        <v>32974</v>
      </c>
      <c r="AG1206" s="8">
        <f t="shared" ca="1" si="262"/>
        <v>34.542465753424658</v>
      </c>
      <c r="AH1206" s="7" t="str">
        <f t="shared" ca="1" si="263"/>
        <v>&gt;25&lt; 35</v>
      </c>
      <c r="AI1206" s="9"/>
      <c r="AJ1206" s="10"/>
      <c r="AK1206" s="9" t="s">
        <v>3669</v>
      </c>
      <c r="AL1206" s="5">
        <v>38527</v>
      </c>
      <c r="AM1206" s="3" t="s">
        <v>93</v>
      </c>
      <c r="AN1206" s="3" t="s">
        <v>65</v>
      </c>
      <c r="AQ1206" s="11">
        <v>3</v>
      </c>
      <c r="AR1206" s="11">
        <v>1</v>
      </c>
      <c r="AS1206" s="12">
        <f t="shared" si="264"/>
        <v>45284.25</v>
      </c>
      <c r="AT1206" s="11" t="s">
        <v>135</v>
      </c>
      <c r="AU1206" s="9">
        <f>486/208</f>
        <v>2.3365384615384617</v>
      </c>
      <c r="AV1206" s="14" t="s">
        <v>195</v>
      </c>
      <c r="AW1206" s="15" t="s">
        <v>169</v>
      </c>
      <c r="AX1206" s="16" t="s">
        <v>3670</v>
      </c>
      <c r="AY1206" s="14" t="s">
        <v>471</v>
      </c>
      <c r="AZ1206" s="11" t="s">
        <v>171</v>
      </c>
      <c r="BA1206" s="17" t="str">
        <f t="shared" si="265"/>
        <v>17001000000321466336</v>
      </c>
      <c r="BB1206" s="26">
        <f t="shared" si="268"/>
        <v>20</v>
      </c>
      <c r="BC1206" s="19" t="s">
        <v>3671</v>
      </c>
      <c r="BD1206" s="20" t="s">
        <v>277</v>
      </c>
      <c r="BF1206" s="5"/>
      <c r="BG1206" s="27">
        <v>21551656</v>
      </c>
      <c r="BH1206" s="27"/>
      <c r="BI1206" s="27"/>
      <c r="BK1206" s="11" t="str">
        <f t="shared" si="269"/>
        <v>A-</v>
      </c>
      <c r="BL1206" s="11"/>
    </row>
    <row r="1207" spans="1:64" x14ac:dyDescent="0.25">
      <c r="A1207" s="3" t="s">
        <v>56</v>
      </c>
      <c r="B1207" s="4">
        <v>1209</v>
      </c>
      <c r="C1207" s="3" t="s">
        <v>87</v>
      </c>
      <c r="D1207" s="3" t="s">
        <v>7318</v>
      </c>
      <c r="E1207" s="3" t="s">
        <v>8097</v>
      </c>
      <c r="F1207" s="3"/>
      <c r="G1207" s="3"/>
      <c r="H1207" s="74"/>
      <c r="I1207" s="3"/>
      <c r="J1207" s="3"/>
      <c r="K1207" s="3" t="s">
        <v>59</v>
      </c>
      <c r="L1207" s="3" t="s">
        <v>77</v>
      </c>
      <c r="M1207" s="3" t="s">
        <v>2275</v>
      </c>
      <c r="N1207" s="5">
        <v>44921</v>
      </c>
      <c r="O1207" s="5">
        <f>N1207+181</f>
        <v>45102</v>
      </c>
      <c r="P1207" s="3" t="str">
        <f t="shared" ca="1" si="267"/>
        <v/>
      </c>
      <c r="Q1207" s="5"/>
      <c r="R1207" s="3"/>
      <c r="S1207" s="3"/>
      <c r="T1207" s="6" t="s">
        <v>61</v>
      </c>
      <c r="U1207" s="3" t="str">
        <f t="shared" si="257"/>
        <v>Titulaire</v>
      </c>
      <c r="V1207" s="5"/>
      <c r="W1207" s="5"/>
      <c r="X1207" s="5"/>
      <c r="Y1207" s="5"/>
      <c r="Z1207" s="5"/>
      <c r="AA1207" s="3">
        <f t="shared" si="258"/>
        <v>12</v>
      </c>
      <c r="AB1207" s="3">
        <f t="shared" si="259"/>
        <v>2022</v>
      </c>
      <c r="AC1207" s="3">
        <f t="shared" si="260"/>
        <v>2026</v>
      </c>
      <c r="AD1207" s="7">
        <f t="shared" ca="1" si="261"/>
        <v>1.8083333333333333</v>
      </c>
      <c r="AE1207" s="7" t="str">
        <f t="shared" ca="1" si="266"/>
        <v>&lt; 2</v>
      </c>
      <c r="AF1207" s="5">
        <v>35092</v>
      </c>
      <c r="AG1207" s="8">
        <f t="shared" ca="1" si="262"/>
        <v>28.739726027397261</v>
      </c>
      <c r="AH1207" s="7" t="str">
        <f t="shared" ca="1" si="263"/>
        <v>&gt;25&lt; 35</v>
      </c>
      <c r="AI1207" s="9">
        <v>17581483</v>
      </c>
      <c r="AJ1207" s="10" t="s">
        <v>102</v>
      </c>
      <c r="AK1207" s="9">
        <v>12662478</v>
      </c>
      <c r="AL1207" s="5">
        <v>42784</v>
      </c>
      <c r="AM1207" s="3" t="s">
        <v>93</v>
      </c>
      <c r="AN1207" s="3" t="s">
        <v>94</v>
      </c>
      <c r="AQ1207">
        <v>15</v>
      </c>
      <c r="AR1207" s="11">
        <v>2</v>
      </c>
      <c r="AS1207" s="12">
        <f t="shared" si="264"/>
        <v>45651.5</v>
      </c>
      <c r="AT1207" s="11" t="s">
        <v>66</v>
      </c>
      <c r="AU1207" s="9"/>
      <c r="AV1207" s="14">
        <v>25</v>
      </c>
      <c r="AW1207" s="15">
        <v>16600</v>
      </c>
      <c r="AX1207" s="16" t="s">
        <v>3672</v>
      </c>
      <c r="AY1207" s="14">
        <v>58</v>
      </c>
      <c r="AZ1207" s="11" t="s">
        <v>145</v>
      </c>
      <c r="BA1207" s="17" t="str">
        <f t="shared" si="265"/>
        <v>25166000000124775858</v>
      </c>
      <c r="BB1207" s="26">
        <f t="shared" si="268"/>
        <v>20</v>
      </c>
      <c r="BC1207" s="19" t="s">
        <v>3673</v>
      </c>
      <c r="BD1207" s="20" t="s">
        <v>3674</v>
      </c>
      <c r="BF1207" s="5">
        <v>45041</v>
      </c>
      <c r="BG1207" s="27">
        <v>93665858</v>
      </c>
      <c r="BH1207" s="27"/>
      <c r="BI1207" s="27">
        <v>98137304</v>
      </c>
      <c r="BK1207" s="11" t="str">
        <f t="shared" si="269"/>
        <v>CADRE</v>
      </c>
      <c r="BL1207" s="11"/>
    </row>
    <row r="1208" spans="1:64" x14ac:dyDescent="0.25">
      <c r="A1208" s="3" t="s">
        <v>74</v>
      </c>
      <c r="B1208" s="4">
        <v>1210</v>
      </c>
      <c r="C1208" s="3" t="s">
        <v>87</v>
      </c>
      <c r="D1208" s="3" t="s">
        <v>7269</v>
      </c>
      <c r="E1208" s="3" t="s">
        <v>7252</v>
      </c>
      <c r="F1208" s="3"/>
      <c r="G1208" s="3"/>
      <c r="H1208" s="74"/>
      <c r="I1208" s="3" t="s">
        <v>515</v>
      </c>
      <c r="J1208" s="3" t="s">
        <v>228</v>
      </c>
      <c r="K1208" s="3" t="s">
        <v>76</v>
      </c>
      <c r="L1208" s="3" t="s">
        <v>77</v>
      </c>
      <c r="M1208" s="3">
        <f>G1208</f>
        <v>0</v>
      </c>
      <c r="N1208" s="5">
        <v>44921</v>
      </c>
      <c r="O1208" s="5"/>
      <c r="P1208" s="3">
        <f t="shared" ca="1" si="267"/>
        <v>-475</v>
      </c>
      <c r="Q1208" s="5">
        <v>45096</v>
      </c>
      <c r="R1208" s="3" t="s">
        <v>1955</v>
      </c>
      <c r="S1208" s="3"/>
      <c r="T1208" s="6" t="s">
        <v>131</v>
      </c>
      <c r="U1208" s="3" t="str">
        <f t="shared" si="257"/>
        <v>Contractuel</v>
      </c>
      <c r="V1208" s="5">
        <v>45047</v>
      </c>
      <c r="W1208" s="5">
        <v>45107</v>
      </c>
      <c r="X1208" s="5"/>
      <c r="Y1208" s="5"/>
      <c r="Z1208" s="5">
        <f>V1208</f>
        <v>45047</v>
      </c>
      <c r="AA1208" s="3">
        <f t="shared" si="258"/>
        <v>12</v>
      </c>
      <c r="AB1208" s="3">
        <f t="shared" si="259"/>
        <v>2022</v>
      </c>
      <c r="AC1208" s="3">
        <f t="shared" si="260"/>
        <v>2026</v>
      </c>
      <c r="AD1208" s="7">
        <f t="shared" ca="1" si="261"/>
        <v>1.8083333333333333</v>
      </c>
      <c r="AE1208" s="7" t="str">
        <f t="shared" ca="1" si="266"/>
        <v>&lt; 2</v>
      </c>
      <c r="AF1208" s="5">
        <v>35092</v>
      </c>
      <c r="AG1208" s="8">
        <f t="shared" ca="1" si="262"/>
        <v>28.739726027397261</v>
      </c>
      <c r="AH1208" s="7" t="str">
        <f t="shared" ca="1" si="263"/>
        <v>&gt;25&lt; 35</v>
      </c>
      <c r="AI1208" s="9"/>
      <c r="AJ1208" s="10"/>
      <c r="AK1208" s="9">
        <v>11664758</v>
      </c>
      <c r="AL1208" s="5">
        <v>43049</v>
      </c>
      <c r="AM1208" s="3" t="s">
        <v>93</v>
      </c>
      <c r="AN1208" s="3" t="s">
        <v>94</v>
      </c>
      <c r="AQ1208" s="11">
        <v>3</v>
      </c>
      <c r="AR1208" s="11">
        <v>1</v>
      </c>
      <c r="AS1208" s="12">
        <f t="shared" si="264"/>
        <v>45286.25</v>
      </c>
      <c r="AT1208" s="11" t="s">
        <v>135</v>
      </c>
      <c r="AU1208" s="9">
        <v>3.3069999999999999</v>
      </c>
      <c r="AV1208" s="14" t="s">
        <v>195</v>
      </c>
      <c r="AW1208" s="15" t="s">
        <v>169</v>
      </c>
      <c r="AX1208" s="16" t="s">
        <v>3675</v>
      </c>
      <c r="AY1208" s="14" t="s">
        <v>1973</v>
      </c>
      <c r="AZ1208" s="11" t="s">
        <v>171</v>
      </c>
      <c r="BA1208" s="17" t="str">
        <f t="shared" si="265"/>
        <v>17001000000283165595</v>
      </c>
      <c r="BB1208" s="26">
        <f t="shared" si="268"/>
        <v>20</v>
      </c>
      <c r="BC1208" s="19" t="s">
        <v>3676</v>
      </c>
      <c r="BD1208" s="20" t="s">
        <v>100</v>
      </c>
      <c r="BF1208" s="5"/>
      <c r="BG1208" s="27"/>
      <c r="BH1208" s="27"/>
      <c r="BI1208" s="27"/>
      <c r="BK1208" s="11" t="str">
        <f t="shared" si="269"/>
        <v>B-</v>
      </c>
      <c r="BL1208" s="11"/>
    </row>
    <row r="1209" spans="1:64" x14ac:dyDescent="0.25">
      <c r="A1209" s="3" t="s">
        <v>56</v>
      </c>
      <c r="B1209" s="4">
        <v>1211</v>
      </c>
      <c r="C1209" s="3" t="s">
        <v>87</v>
      </c>
      <c r="D1209" s="3" t="s">
        <v>7469</v>
      </c>
      <c r="E1209" s="3" t="s">
        <v>7391</v>
      </c>
      <c r="F1209" s="3"/>
      <c r="G1209" s="3"/>
      <c r="H1209" s="74"/>
      <c r="I1209" s="3" t="s">
        <v>561</v>
      </c>
      <c r="J1209" s="3" t="s">
        <v>157</v>
      </c>
      <c r="K1209" s="3" t="s">
        <v>123</v>
      </c>
      <c r="L1209" s="3" t="s">
        <v>77</v>
      </c>
      <c r="M1209" s="3">
        <f>G1209</f>
        <v>0</v>
      </c>
      <c r="N1209" s="5">
        <v>44922</v>
      </c>
      <c r="O1209" s="5"/>
      <c r="P1209" s="3">
        <f t="shared" ca="1" si="267"/>
        <v>-47</v>
      </c>
      <c r="Q1209" s="5"/>
      <c r="R1209" s="3"/>
      <c r="S1209" s="3"/>
      <c r="T1209" s="6" t="s">
        <v>131</v>
      </c>
      <c r="U1209" s="3" t="str">
        <f t="shared" si="257"/>
        <v>Contractuel</v>
      </c>
      <c r="V1209" s="5">
        <v>45444</v>
      </c>
      <c r="W1209" s="5">
        <v>45535</v>
      </c>
      <c r="X1209" s="5"/>
      <c r="Y1209" s="5"/>
      <c r="Z1209" s="5">
        <f>V1209</f>
        <v>45444</v>
      </c>
      <c r="AA1209" s="3">
        <f t="shared" si="258"/>
        <v>12</v>
      </c>
      <c r="AB1209" s="3">
        <f t="shared" si="259"/>
        <v>2022</v>
      </c>
      <c r="AC1209" s="3">
        <f t="shared" si="260"/>
        <v>2026</v>
      </c>
      <c r="AD1209" s="7">
        <f t="shared" ca="1" si="261"/>
        <v>1.8055555555555556</v>
      </c>
      <c r="AE1209" s="7" t="str">
        <f t="shared" ca="1" si="266"/>
        <v>&lt; 2</v>
      </c>
      <c r="AF1209" s="5">
        <v>35092</v>
      </c>
      <c r="AG1209" s="8">
        <f t="shared" ca="1" si="262"/>
        <v>28.739726027397261</v>
      </c>
      <c r="AH1209" s="7" t="str">
        <f t="shared" ca="1" si="263"/>
        <v>&gt;25&lt; 35</v>
      </c>
      <c r="AI1209" s="9">
        <v>17444426</v>
      </c>
      <c r="AJ1209" s="10" t="s">
        <v>126</v>
      </c>
      <c r="AK1209" s="9">
        <v>11670419</v>
      </c>
      <c r="AL1209" s="5">
        <v>43712</v>
      </c>
      <c r="AM1209" s="3" t="s">
        <v>93</v>
      </c>
      <c r="AN1209" s="3" t="s">
        <v>94</v>
      </c>
      <c r="AQ1209">
        <v>3</v>
      </c>
      <c r="AR1209" s="11">
        <v>2</v>
      </c>
      <c r="AS1209" s="12">
        <f t="shared" si="264"/>
        <v>45652.5</v>
      </c>
      <c r="AT1209" s="11" t="s">
        <v>135</v>
      </c>
      <c r="AU1209" s="9">
        <v>3.3069999999999999</v>
      </c>
      <c r="AV1209" s="14" t="s">
        <v>91</v>
      </c>
      <c r="AW1209" s="15" t="s">
        <v>469</v>
      </c>
      <c r="AX1209" s="16" t="s">
        <v>3677</v>
      </c>
      <c r="AY1209" s="14" t="s">
        <v>965</v>
      </c>
      <c r="AZ1209" s="11" t="s">
        <v>191</v>
      </c>
      <c r="BA1209" s="17" t="str">
        <f t="shared" si="265"/>
        <v>05046000114501794397</v>
      </c>
      <c r="BB1209" s="26">
        <f t="shared" si="268"/>
        <v>20</v>
      </c>
      <c r="BC1209" s="19" t="s">
        <v>3678</v>
      </c>
      <c r="BD1209" s="20" t="s">
        <v>100</v>
      </c>
      <c r="BF1209" s="5"/>
      <c r="BG1209" s="27">
        <v>29849052</v>
      </c>
      <c r="BH1209" s="27"/>
      <c r="BI1209" s="27"/>
      <c r="BJ1209" t="s">
        <v>233</v>
      </c>
      <c r="BK1209" s="11" t="str">
        <f t="shared" si="269"/>
        <v>A-</v>
      </c>
      <c r="BL1209" s="11" t="s">
        <v>473</v>
      </c>
    </row>
    <row r="1210" spans="1:64" x14ac:dyDescent="0.25">
      <c r="A1210" s="3" t="s">
        <v>74</v>
      </c>
      <c r="B1210" s="4">
        <v>1212</v>
      </c>
      <c r="C1210" s="3" t="s">
        <v>87</v>
      </c>
      <c r="D1210" s="3" t="s">
        <v>7460</v>
      </c>
      <c r="E1210" s="3" t="s">
        <v>7499</v>
      </c>
      <c r="F1210" s="3"/>
      <c r="G1210" s="3"/>
      <c r="H1210" s="74"/>
      <c r="I1210" s="3" t="s">
        <v>515</v>
      </c>
      <c r="J1210" s="3" t="s">
        <v>228</v>
      </c>
      <c r="K1210" s="3" t="s">
        <v>76</v>
      </c>
      <c r="L1210" s="3" t="s">
        <v>77</v>
      </c>
      <c r="M1210" s="3">
        <f>G1210</f>
        <v>0</v>
      </c>
      <c r="N1210" s="5">
        <v>44923</v>
      </c>
      <c r="O1210" s="5"/>
      <c r="P1210" s="3" t="str">
        <f t="shared" ca="1" si="267"/>
        <v/>
      </c>
      <c r="Q1210" s="5">
        <v>45063</v>
      </c>
      <c r="R1210" s="3" t="s">
        <v>124</v>
      </c>
      <c r="S1210" s="3"/>
      <c r="T1210" s="6" t="s">
        <v>3668</v>
      </c>
      <c r="U1210" s="3" t="str">
        <f t="shared" si="257"/>
        <v>Contractuel</v>
      </c>
      <c r="V1210" s="5"/>
      <c r="W1210" s="5"/>
      <c r="X1210" s="5">
        <v>44923</v>
      </c>
      <c r="Y1210" s="5">
        <f>N1210+365</f>
        <v>45288</v>
      </c>
      <c r="Z1210" s="5"/>
      <c r="AA1210" s="3">
        <f t="shared" si="258"/>
        <v>12</v>
      </c>
      <c r="AB1210" s="3">
        <f t="shared" si="259"/>
        <v>2022</v>
      </c>
      <c r="AC1210" s="3">
        <f t="shared" si="260"/>
        <v>2026</v>
      </c>
      <c r="AD1210" s="7">
        <f t="shared" ca="1" si="261"/>
        <v>1.8027777777777778</v>
      </c>
      <c r="AE1210" s="7" t="str">
        <f t="shared" ca="1" si="266"/>
        <v>&lt; 2</v>
      </c>
      <c r="AF1210" s="5">
        <v>37792</v>
      </c>
      <c r="AG1210" s="8">
        <f t="shared" ca="1" si="262"/>
        <v>21.342465753424658</v>
      </c>
      <c r="AH1210" s="7" t="str">
        <f t="shared" ca="1" si="263"/>
        <v>&lt; 25</v>
      </c>
      <c r="AI1210" s="9"/>
      <c r="AJ1210" s="10"/>
      <c r="AK1210" s="9">
        <v>14363190</v>
      </c>
      <c r="AL1210" s="5">
        <v>43426</v>
      </c>
      <c r="AM1210" s="3" t="s">
        <v>93</v>
      </c>
      <c r="AN1210" s="3" t="s">
        <v>94</v>
      </c>
      <c r="AQ1210" s="11">
        <v>3</v>
      </c>
      <c r="AR1210" s="11">
        <v>1</v>
      </c>
      <c r="AS1210" s="12">
        <f t="shared" si="264"/>
        <v>45288.25</v>
      </c>
      <c r="AT1210" s="11" t="s">
        <v>135</v>
      </c>
      <c r="AU1210" s="9">
        <f>486/208</f>
        <v>2.3365384615384617</v>
      </c>
      <c r="AV1210" s="14" t="s">
        <v>195</v>
      </c>
      <c r="AW1210" s="15" t="s">
        <v>169</v>
      </c>
      <c r="AX1210" s="16" t="s">
        <v>3679</v>
      </c>
      <c r="AY1210" s="14" t="s">
        <v>1738</v>
      </c>
      <c r="AZ1210" s="11" t="s">
        <v>171</v>
      </c>
      <c r="BA1210" s="17" t="str">
        <f t="shared" si="265"/>
        <v>17001000000321584676</v>
      </c>
      <c r="BB1210" s="26">
        <f t="shared" si="268"/>
        <v>20</v>
      </c>
      <c r="BC1210" s="19" t="s">
        <v>599</v>
      </c>
      <c r="BD1210" s="20" t="s">
        <v>277</v>
      </c>
      <c r="BF1210" s="5"/>
      <c r="BG1210" s="27"/>
      <c r="BH1210" s="27"/>
      <c r="BI1210" s="27"/>
      <c r="BK1210" s="11" t="str">
        <f t="shared" si="269"/>
        <v>B-</v>
      </c>
      <c r="BL1210" s="11"/>
    </row>
    <row r="1211" spans="1:64" x14ac:dyDescent="0.25">
      <c r="A1211" s="3" t="s">
        <v>56</v>
      </c>
      <c r="B1211" s="4">
        <v>1213</v>
      </c>
      <c r="C1211" s="3" t="s">
        <v>87</v>
      </c>
      <c r="D1211" s="3" t="s">
        <v>7325</v>
      </c>
      <c r="E1211" s="3" t="s">
        <v>8098</v>
      </c>
      <c r="F1211" s="3"/>
      <c r="G1211" s="3"/>
      <c r="H1211" s="74"/>
      <c r="I1211" s="3" t="s">
        <v>515</v>
      </c>
      <c r="J1211" s="3" t="s">
        <v>228</v>
      </c>
      <c r="K1211" s="3" t="s">
        <v>76</v>
      </c>
      <c r="L1211" s="3" t="s">
        <v>77</v>
      </c>
      <c r="M1211" s="3">
        <f>G1211</f>
        <v>0</v>
      </c>
      <c r="N1211" s="5">
        <v>44923</v>
      </c>
      <c r="O1211" s="5"/>
      <c r="P1211" s="3">
        <f t="shared" ca="1" si="267"/>
        <v>-47</v>
      </c>
      <c r="Q1211" s="5"/>
      <c r="R1211" s="3"/>
      <c r="S1211" s="3"/>
      <c r="T1211" s="6" t="s">
        <v>131</v>
      </c>
      <c r="U1211" s="3" t="str">
        <f t="shared" si="257"/>
        <v>Contractuel</v>
      </c>
      <c r="V1211" s="5">
        <v>45444</v>
      </c>
      <c r="W1211" s="5">
        <v>45535</v>
      </c>
      <c r="X1211" s="5">
        <v>44923</v>
      </c>
      <c r="Y1211" s="5">
        <v>45292</v>
      </c>
      <c r="Z1211" s="5"/>
      <c r="AA1211" s="3">
        <f t="shared" si="258"/>
        <v>12</v>
      </c>
      <c r="AB1211" s="3">
        <f t="shared" si="259"/>
        <v>2022</v>
      </c>
      <c r="AC1211" s="3">
        <f t="shared" si="260"/>
        <v>2026</v>
      </c>
      <c r="AD1211" s="7">
        <f t="shared" ca="1" si="261"/>
        <v>1.8027777777777778</v>
      </c>
      <c r="AE1211" s="7" t="str">
        <f t="shared" ca="1" si="266"/>
        <v>&lt; 2</v>
      </c>
      <c r="AF1211" s="5">
        <v>37078</v>
      </c>
      <c r="AG1211" s="8">
        <f t="shared" ca="1" si="262"/>
        <v>23.298630136986301</v>
      </c>
      <c r="AH1211" s="7" t="str">
        <f t="shared" ca="1" si="263"/>
        <v>&lt; 25</v>
      </c>
      <c r="AI1211" s="9">
        <v>17762318</v>
      </c>
      <c r="AJ1211" s="10" t="s">
        <v>70</v>
      </c>
      <c r="AK1211" s="9">
        <v>11666794</v>
      </c>
      <c r="AL1211" s="5">
        <v>43307</v>
      </c>
      <c r="AM1211" s="3" t="s">
        <v>93</v>
      </c>
      <c r="AN1211" s="3" t="s">
        <v>94</v>
      </c>
      <c r="AQ1211">
        <v>3</v>
      </c>
      <c r="AR1211" s="11">
        <v>2</v>
      </c>
      <c r="AS1211" s="12">
        <f t="shared" si="264"/>
        <v>45653.5</v>
      </c>
      <c r="AT1211" s="11" t="s">
        <v>135</v>
      </c>
      <c r="AU1211" s="9">
        <f>486/208</f>
        <v>2.3365384615384617</v>
      </c>
      <c r="AV1211" s="14" t="s">
        <v>195</v>
      </c>
      <c r="AW1211" s="15" t="s">
        <v>169</v>
      </c>
      <c r="AX1211" s="16" t="s">
        <v>3680</v>
      </c>
      <c r="AY1211" s="14" t="s">
        <v>1268</v>
      </c>
      <c r="AZ1211" s="11" t="s">
        <v>171</v>
      </c>
      <c r="BA1211" s="17" t="str">
        <f t="shared" si="265"/>
        <v>17001000000321588750</v>
      </c>
      <c r="BB1211" s="26">
        <f t="shared" si="268"/>
        <v>20</v>
      </c>
      <c r="BC1211" s="19" t="s">
        <v>3681</v>
      </c>
      <c r="BD1211" s="20" t="s">
        <v>100</v>
      </c>
      <c r="BF1211" s="5"/>
      <c r="BG1211" s="27"/>
      <c r="BH1211" s="27"/>
      <c r="BI1211" s="27"/>
      <c r="BJ1211" t="s">
        <v>233</v>
      </c>
      <c r="BK1211" s="11" t="str">
        <f t="shared" si="269"/>
        <v>B-</v>
      </c>
      <c r="BL1211" s="11" t="s">
        <v>235</v>
      </c>
    </row>
    <row r="1212" spans="1:64" x14ac:dyDescent="0.25">
      <c r="A1212" s="3" t="s">
        <v>56</v>
      </c>
      <c r="B1212" s="4">
        <v>1214</v>
      </c>
      <c r="C1212" s="3" t="s">
        <v>140</v>
      </c>
      <c r="D1212" s="3" t="s">
        <v>7325</v>
      </c>
      <c r="E1212" s="3" t="s">
        <v>7507</v>
      </c>
      <c r="F1212" s="3"/>
      <c r="G1212" s="3"/>
      <c r="H1212" s="74"/>
      <c r="I1212" s="3" t="s">
        <v>515</v>
      </c>
      <c r="J1212" s="3" t="s">
        <v>228</v>
      </c>
      <c r="K1212" s="3" t="s">
        <v>123</v>
      </c>
      <c r="L1212" s="3" t="s">
        <v>77</v>
      </c>
      <c r="M1212" s="3" t="s">
        <v>1223</v>
      </c>
      <c r="N1212" s="5">
        <v>44936</v>
      </c>
      <c r="O1212" s="5"/>
      <c r="P1212" s="3">
        <f t="shared" ca="1" si="267"/>
        <v>-47</v>
      </c>
      <c r="Q1212" s="5"/>
      <c r="R1212" s="3"/>
      <c r="S1212" s="3"/>
      <c r="T1212" s="6" t="s">
        <v>131</v>
      </c>
      <c r="U1212" s="3" t="str">
        <f t="shared" si="257"/>
        <v>Contractuel</v>
      </c>
      <c r="V1212" s="5">
        <v>45474</v>
      </c>
      <c r="W1212" s="5">
        <v>45535</v>
      </c>
      <c r="X1212" s="5"/>
      <c r="Y1212" s="5"/>
      <c r="Z1212" s="5">
        <f>V1212</f>
        <v>45474</v>
      </c>
      <c r="AA1212" s="3">
        <f t="shared" si="258"/>
        <v>1</v>
      </c>
      <c r="AB1212" s="3">
        <f t="shared" si="259"/>
        <v>2023</v>
      </c>
      <c r="AC1212" s="3">
        <f t="shared" si="260"/>
        <v>2027</v>
      </c>
      <c r="AD1212" s="7">
        <f t="shared" ca="1" si="261"/>
        <v>1.7694444444444444</v>
      </c>
      <c r="AE1212" s="7" t="str">
        <f t="shared" ca="1" si="266"/>
        <v>&lt; 2</v>
      </c>
      <c r="AF1212" s="5">
        <v>34636</v>
      </c>
      <c r="AG1212" s="8">
        <f t="shared" ca="1" si="262"/>
        <v>29.989041095890411</v>
      </c>
      <c r="AH1212" s="7" t="str">
        <f t="shared" ca="1" si="263"/>
        <v>&gt;25&lt; 35</v>
      </c>
      <c r="AI1212" s="9">
        <v>16703243</v>
      </c>
      <c r="AJ1212" s="10" t="s">
        <v>67</v>
      </c>
      <c r="AK1212" s="9" t="s">
        <v>3682</v>
      </c>
      <c r="AL1212" s="5">
        <v>43598</v>
      </c>
      <c r="AM1212" s="3" t="s">
        <v>93</v>
      </c>
      <c r="AN1212" s="3" t="s">
        <v>65</v>
      </c>
      <c r="AQ1212">
        <v>3</v>
      </c>
      <c r="AR1212" s="11">
        <v>2</v>
      </c>
      <c r="AS1212" s="12">
        <f t="shared" si="264"/>
        <v>45666.5</v>
      </c>
      <c r="AT1212" s="11" t="s">
        <v>135</v>
      </c>
      <c r="AU1212" s="9">
        <v>3.3069999999999999</v>
      </c>
      <c r="AV1212" s="14" t="s">
        <v>195</v>
      </c>
      <c r="AW1212" s="15" t="s">
        <v>169</v>
      </c>
      <c r="AX1212" s="16" t="s">
        <v>3683</v>
      </c>
      <c r="AY1212" s="14" t="s">
        <v>783</v>
      </c>
      <c r="AZ1212" s="11" t="s">
        <v>171</v>
      </c>
      <c r="BA1212" s="17" t="str">
        <f t="shared" si="265"/>
        <v>17001000000321933682</v>
      </c>
      <c r="BB1212" s="26">
        <f t="shared" si="268"/>
        <v>20</v>
      </c>
      <c r="BC1212" s="19" t="s">
        <v>3684</v>
      </c>
      <c r="BD1212" s="20" t="s">
        <v>277</v>
      </c>
      <c r="BF1212" s="5"/>
      <c r="BG1212" s="27"/>
      <c r="BH1212" s="27"/>
      <c r="BI1212" s="27"/>
      <c r="BJ1212" t="s">
        <v>877</v>
      </c>
      <c r="BK1212" s="11" t="str">
        <f t="shared" si="269"/>
        <v>B-</v>
      </c>
      <c r="BL1212" s="11" t="s">
        <v>473</v>
      </c>
    </row>
    <row r="1213" spans="1:64" x14ac:dyDescent="0.25">
      <c r="A1213" s="3" t="s">
        <v>56</v>
      </c>
      <c r="B1213" s="4">
        <v>1215</v>
      </c>
      <c r="C1213" s="3" t="s">
        <v>57</v>
      </c>
      <c r="D1213" s="3" t="s">
        <v>8099</v>
      </c>
      <c r="E1213" s="3" t="s">
        <v>187</v>
      </c>
      <c r="F1213" s="3"/>
      <c r="G1213" s="3"/>
      <c r="H1213" s="74"/>
      <c r="I1213" s="3"/>
      <c r="J1213" s="3"/>
      <c r="K1213" s="3" t="s">
        <v>59</v>
      </c>
      <c r="L1213" s="3" t="s">
        <v>77</v>
      </c>
      <c r="M1213" s="3" t="s">
        <v>3685</v>
      </c>
      <c r="N1213" s="5">
        <v>44938</v>
      </c>
      <c r="O1213" s="5"/>
      <c r="P1213" s="3" t="str">
        <f t="shared" ca="1" si="267"/>
        <v/>
      </c>
      <c r="Q1213" s="5"/>
      <c r="R1213" s="3"/>
      <c r="S1213" s="3"/>
      <c r="T1213" s="6" t="s">
        <v>61</v>
      </c>
      <c r="U1213" s="3" t="str">
        <f t="shared" si="257"/>
        <v>Titulaire</v>
      </c>
      <c r="V1213" s="5"/>
      <c r="W1213" s="5"/>
      <c r="X1213" s="5"/>
      <c r="Y1213" s="5"/>
      <c r="Z1213" s="5"/>
      <c r="AA1213" s="3">
        <f t="shared" si="258"/>
        <v>1</v>
      </c>
      <c r="AB1213" s="3">
        <f t="shared" si="259"/>
        <v>2023</v>
      </c>
      <c r="AC1213" s="3">
        <f t="shared" si="260"/>
        <v>2027</v>
      </c>
      <c r="AD1213" s="7">
        <f t="shared" ca="1" si="261"/>
        <v>1.7638888888888888</v>
      </c>
      <c r="AE1213" s="7" t="str">
        <f t="shared" ca="1" si="266"/>
        <v>&lt; 2</v>
      </c>
      <c r="AF1213" s="5">
        <v>31488</v>
      </c>
      <c r="AG1213" s="8">
        <f t="shared" ca="1" si="262"/>
        <v>38.613698630136987</v>
      </c>
      <c r="AH1213" s="7" t="str">
        <f t="shared" ca="1" si="263"/>
        <v>&gt;35&lt; 45</v>
      </c>
      <c r="AI1213" s="9">
        <v>16128421</v>
      </c>
      <c r="AJ1213" s="10" t="s">
        <v>159</v>
      </c>
      <c r="AK1213" s="9" t="s">
        <v>3686</v>
      </c>
      <c r="AL1213" s="5">
        <v>42607</v>
      </c>
      <c r="AM1213" s="3" t="s">
        <v>64</v>
      </c>
      <c r="AN1213" s="3" t="s">
        <v>65</v>
      </c>
      <c r="AO1213">
        <v>1</v>
      </c>
      <c r="AQ1213">
        <v>17</v>
      </c>
      <c r="AR1213" s="11">
        <v>2</v>
      </c>
      <c r="AS1213" s="12">
        <f t="shared" si="264"/>
        <v>45668.5</v>
      </c>
      <c r="AT1213" s="11" t="s">
        <v>66</v>
      </c>
      <c r="AU1213" s="9">
        <v>5500</v>
      </c>
      <c r="AV1213" s="14" t="s">
        <v>67</v>
      </c>
      <c r="AW1213" s="15" t="s">
        <v>204</v>
      </c>
      <c r="AX1213" s="16" t="s">
        <v>3687</v>
      </c>
      <c r="AY1213" s="14" t="s">
        <v>225</v>
      </c>
      <c r="AZ1213" s="11" t="s">
        <v>71</v>
      </c>
      <c r="BA1213" s="17" t="str">
        <f t="shared" si="265"/>
        <v>08003000712002840034</v>
      </c>
      <c r="BB1213" s="26">
        <f t="shared" si="268"/>
        <v>20</v>
      </c>
      <c r="BC1213" s="19" t="s">
        <v>3688</v>
      </c>
      <c r="BD1213" s="20" t="s">
        <v>73</v>
      </c>
      <c r="BF1213" s="5">
        <v>44927</v>
      </c>
      <c r="BG1213" s="27">
        <v>23628202</v>
      </c>
      <c r="BH1213" s="27"/>
      <c r="BI1213" s="27">
        <v>98139380</v>
      </c>
      <c r="BK1213" s="11" t="str">
        <f t="shared" si="269"/>
        <v>CADRE</v>
      </c>
      <c r="BL1213" s="11"/>
    </row>
    <row r="1214" spans="1:64" x14ac:dyDescent="0.25">
      <c r="A1214" s="3" t="s">
        <v>56</v>
      </c>
      <c r="B1214" s="4">
        <v>1216</v>
      </c>
      <c r="C1214" s="3" t="s">
        <v>57</v>
      </c>
      <c r="D1214" s="3" t="s">
        <v>7291</v>
      </c>
      <c r="E1214" s="3" t="s">
        <v>7290</v>
      </c>
      <c r="F1214" s="3"/>
      <c r="G1214" s="3"/>
      <c r="H1214" s="74"/>
      <c r="I1214" s="3" t="s">
        <v>431</v>
      </c>
      <c r="J1214" s="3"/>
      <c r="K1214" s="3" t="s">
        <v>123</v>
      </c>
      <c r="L1214" s="3" t="s">
        <v>77</v>
      </c>
      <c r="M1214" s="3">
        <f>G1214</f>
        <v>0</v>
      </c>
      <c r="N1214" s="5">
        <v>44938</v>
      </c>
      <c r="O1214" s="5"/>
      <c r="P1214" s="3">
        <f t="shared" ca="1" si="267"/>
        <v>-47</v>
      </c>
      <c r="Q1214" s="5"/>
      <c r="R1214" s="3"/>
      <c r="S1214" s="3"/>
      <c r="T1214" s="6" t="s">
        <v>131</v>
      </c>
      <c r="U1214" s="3" t="str">
        <f t="shared" si="257"/>
        <v>Contractuel</v>
      </c>
      <c r="V1214" s="5">
        <v>45505</v>
      </c>
      <c r="W1214" s="5">
        <f>VLOOKUP(B1214,[1]base!$A:$V,22,0)</f>
        <v>45535</v>
      </c>
      <c r="X1214" s="5"/>
      <c r="Y1214" s="5"/>
      <c r="Z1214" s="5">
        <f>V1214</f>
        <v>45505</v>
      </c>
      <c r="AA1214" s="3">
        <f t="shared" si="258"/>
        <v>1</v>
      </c>
      <c r="AB1214" s="3">
        <f t="shared" si="259"/>
        <v>2023</v>
      </c>
      <c r="AC1214" s="3">
        <f t="shared" si="260"/>
        <v>2027</v>
      </c>
      <c r="AD1214" s="7">
        <f t="shared" ca="1" si="261"/>
        <v>1.7638888888888888</v>
      </c>
      <c r="AE1214" s="7" t="str">
        <f t="shared" ca="1" si="266"/>
        <v>&lt; 2</v>
      </c>
      <c r="AF1214" s="5">
        <v>36346</v>
      </c>
      <c r="AG1214" s="8">
        <f t="shared" ca="1" si="262"/>
        <v>25.304109589041097</v>
      </c>
      <c r="AH1214" s="7" t="str">
        <f t="shared" ca="1" si="263"/>
        <v>&gt;25&lt; 35</v>
      </c>
      <c r="AI1214" s="9"/>
      <c r="AJ1214" s="10"/>
      <c r="AK1214" s="9">
        <v>14272935</v>
      </c>
      <c r="AL1214" s="5">
        <v>42914</v>
      </c>
      <c r="AM1214" s="3" t="s">
        <v>64</v>
      </c>
      <c r="AN1214" s="3" t="s">
        <v>94</v>
      </c>
      <c r="AQ1214">
        <v>3</v>
      </c>
      <c r="AR1214" s="11">
        <v>2</v>
      </c>
      <c r="AS1214" s="12">
        <f t="shared" si="264"/>
        <v>45668.5</v>
      </c>
      <c r="AT1214" s="11" t="s">
        <v>135</v>
      </c>
      <c r="AU1214" s="9">
        <v>3.3069999999999999</v>
      </c>
      <c r="AV1214" s="14" t="s">
        <v>348</v>
      </c>
      <c r="AW1214" s="15" t="s">
        <v>1131</v>
      </c>
      <c r="AX1214" s="16" t="s">
        <v>3689</v>
      </c>
      <c r="AY1214" s="14" t="s">
        <v>1577</v>
      </c>
      <c r="AZ1214" s="11" t="s">
        <v>352</v>
      </c>
      <c r="BA1214" s="17" t="str">
        <f t="shared" si="265"/>
        <v>12055000000241691163</v>
      </c>
      <c r="BB1214" s="26">
        <f t="shared" si="268"/>
        <v>20</v>
      </c>
      <c r="BC1214" s="19" t="s">
        <v>3690</v>
      </c>
      <c r="BD1214" s="20" t="s">
        <v>395</v>
      </c>
      <c r="BF1214" s="5"/>
      <c r="BG1214" s="27">
        <v>53623469</v>
      </c>
      <c r="BH1214" s="27"/>
      <c r="BI1214" s="27"/>
      <c r="BJ1214" t="s">
        <v>3691</v>
      </c>
      <c r="BK1214" s="11" t="str">
        <f t="shared" si="269"/>
        <v>-</v>
      </c>
      <c r="BL1214" s="11" t="s">
        <v>200</v>
      </c>
    </row>
    <row r="1215" spans="1:64" x14ac:dyDescent="0.25">
      <c r="A1215" s="3" t="s">
        <v>56</v>
      </c>
      <c r="B1215" s="4">
        <v>1217</v>
      </c>
      <c r="C1215" s="3" t="s">
        <v>140</v>
      </c>
      <c r="D1215" s="3" t="s">
        <v>7860</v>
      </c>
      <c r="E1215" s="3" t="s">
        <v>8100</v>
      </c>
      <c r="F1215" s="3"/>
      <c r="G1215" s="3"/>
      <c r="H1215" s="74"/>
      <c r="I1215" s="3" t="s">
        <v>561</v>
      </c>
      <c r="J1215" s="3" t="s">
        <v>157</v>
      </c>
      <c r="K1215" s="3" t="s">
        <v>123</v>
      </c>
      <c r="L1215" s="3" t="s">
        <v>77</v>
      </c>
      <c r="M1215" s="3">
        <f>G1215</f>
        <v>0</v>
      </c>
      <c r="N1215" s="5">
        <v>44939</v>
      </c>
      <c r="O1215" s="5"/>
      <c r="P1215" s="3">
        <f t="shared" ca="1" si="267"/>
        <v>-47</v>
      </c>
      <c r="Q1215" s="5"/>
      <c r="R1215" s="3"/>
      <c r="S1215" s="3"/>
      <c r="T1215" s="6" t="s">
        <v>131</v>
      </c>
      <c r="U1215" s="3" t="str">
        <f t="shared" si="257"/>
        <v>Contractuel</v>
      </c>
      <c r="V1215" s="5">
        <v>45444</v>
      </c>
      <c r="W1215" s="5">
        <v>45535</v>
      </c>
      <c r="X1215" s="5"/>
      <c r="Y1215" s="5"/>
      <c r="Z1215" s="5">
        <f>V1215</f>
        <v>45444</v>
      </c>
      <c r="AA1215" s="3">
        <f t="shared" si="258"/>
        <v>1</v>
      </c>
      <c r="AB1215" s="3">
        <f t="shared" si="259"/>
        <v>2023</v>
      </c>
      <c r="AC1215" s="3">
        <f t="shared" si="260"/>
        <v>2027</v>
      </c>
      <c r="AD1215" s="7">
        <f t="shared" ca="1" si="261"/>
        <v>1.7611111111111111</v>
      </c>
      <c r="AE1215" s="7" t="str">
        <f t="shared" ca="1" si="266"/>
        <v>&lt; 2</v>
      </c>
      <c r="AF1215" s="5">
        <v>34981</v>
      </c>
      <c r="AG1215" s="8">
        <f t="shared" ca="1" si="262"/>
        <v>29.043835616438358</v>
      </c>
      <c r="AH1215" s="7" t="str">
        <f t="shared" ca="1" si="263"/>
        <v>&gt;25&lt; 35</v>
      </c>
      <c r="AI1215" s="9">
        <v>17698732</v>
      </c>
      <c r="AJ1215" s="10" t="s">
        <v>126</v>
      </c>
      <c r="AK1215" s="9" t="s">
        <v>3692</v>
      </c>
      <c r="AL1215" s="5">
        <v>41768</v>
      </c>
      <c r="AM1215" s="3" t="s">
        <v>93</v>
      </c>
      <c r="AN1215" s="3" t="s">
        <v>65</v>
      </c>
      <c r="AQ1215">
        <v>3</v>
      </c>
      <c r="AR1215" s="11">
        <v>2</v>
      </c>
      <c r="AS1215" s="12">
        <f t="shared" si="264"/>
        <v>45669.5</v>
      </c>
      <c r="AT1215" s="11" t="s">
        <v>135</v>
      </c>
      <c r="AU1215" s="9">
        <v>3.3069999999999999</v>
      </c>
      <c r="AV1215" s="14" t="s">
        <v>195</v>
      </c>
      <c r="AW1215" s="15" t="s">
        <v>169</v>
      </c>
      <c r="AX1215" s="16" t="s">
        <v>3693</v>
      </c>
      <c r="AY1215" s="14" t="s">
        <v>108</v>
      </c>
      <c r="AZ1215" s="11" t="s">
        <v>171</v>
      </c>
      <c r="BA1215" s="17" t="str">
        <f t="shared" si="265"/>
        <v>17001000000322074138</v>
      </c>
      <c r="BB1215" s="26">
        <f t="shared" si="268"/>
        <v>20</v>
      </c>
      <c r="BC1215" s="19" t="s">
        <v>3694</v>
      </c>
      <c r="BD1215" s="20" t="s">
        <v>277</v>
      </c>
      <c r="BF1215" s="5"/>
      <c r="BG1215" s="27">
        <v>21952207</v>
      </c>
      <c r="BH1215" s="27"/>
      <c r="BI1215" s="27"/>
      <c r="BJ1215" t="s">
        <v>391</v>
      </c>
      <c r="BK1215" s="11" t="str">
        <f t="shared" si="269"/>
        <v>A-</v>
      </c>
      <c r="BL1215" s="11" t="s">
        <v>235</v>
      </c>
    </row>
    <row r="1216" spans="1:64" x14ac:dyDescent="0.25">
      <c r="A1216" s="3" t="s">
        <v>56</v>
      </c>
      <c r="B1216" s="4">
        <v>1218</v>
      </c>
      <c r="C1216" s="3" t="s">
        <v>87</v>
      </c>
      <c r="D1216" s="3" t="s">
        <v>8101</v>
      </c>
      <c r="E1216" s="3" t="s">
        <v>7226</v>
      </c>
      <c r="F1216" s="3"/>
      <c r="G1216" s="3"/>
      <c r="H1216" s="74"/>
      <c r="I1216" s="3" t="s">
        <v>561</v>
      </c>
      <c r="J1216" s="3" t="s">
        <v>157</v>
      </c>
      <c r="K1216" s="3" t="s">
        <v>123</v>
      </c>
      <c r="L1216" s="3" t="s">
        <v>77</v>
      </c>
      <c r="M1216" s="3">
        <f>G1216</f>
        <v>0</v>
      </c>
      <c r="N1216" s="5">
        <v>44943</v>
      </c>
      <c r="O1216" s="5"/>
      <c r="P1216" s="3">
        <f t="shared" ca="1" si="267"/>
        <v>-47</v>
      </c>
      <c r="Q1216" s="5"/>
      <c r="R1216" s="3"/>
      <c r="S1216" s="3"/>
      <c r="T1216" s="6" t="s">
        <v>131</v>
      </c>
      <c r="U1216" s="3" t="str">
        <f t="shared" si="257"/>
        <v>Contractuel</v>
      </c>
      <c r="V1216" s="5">
        <v>45505</v>
      </c>
      <c r="W1216" s="5">
        <f>VLOOKUP(B1216,[1]base!$A:$V,22,0)</f>
        <v>45535</v>
      </c>
      <c r="X1216" s="5"/>
      <c r="Y1216" s="5"/>
      <c r="Z1216" s="5">
        <f>V1216</f>
        <v>45505</v>
      </c>
      <c r="AA1216" s="3">
        <f t="shared" si="258"/>
        <v>1</v>
      </c>
      <c r="AB1216" s="3">
        <f t="shared" si="259"/>
        <v>2023</v>
      </c>
      <c r="AC1216" s="3">
        <f t="shared" si="260"/>
        <v>2027</v>
      </c>
      <c r="AD1216" s="7">
        <f t="shared" ca="1" si="261"/>
        <v>1.75</v>
      </c>
      <c r="AE1216" s="7" t="str">
        <f t="shared" ca="1" si="266"/>
        <v>&lt; 2</v>
      </c>
      <c r="AF1216" s="5">
        <v>38240</v>
      </c>
      <c r="AG1216" s="8">
        <f t="shared" ca="1" si="262"/>
        <v>20.115068493150684</v>
      </c>
      <c r="AH1216" s="7" t="str">
        <f t="shared" ca="1" si="263"/>
        <v>&lt; 25</v>
      </c>
      <c r="AI1216" s="9">
        <v>17582465</v>
      </c>
      <c r="AJ1216" s="10" t="s">
        <v>102</v>
      </c>
      <c r="AK1216" s="9">
        <v>14375536</v>
      </c>
      <c r="AL1216" s="5">
        <v>44890</v>
      </c>
      <c r="AM1216" s="3" t="s">
        <v>93</v>
      </c>
      <c r="AN1216" s="3" t="s">
        <v>94</v>
      </c>
      <c r="AQ1216">
        <v>3</v>
      </c>
      <c r="AR1216" s="11">
        <v>2</v>
      </c>
      <c r="AS1216" s="12">
        <f t="shared" si="264"/>
        <v>45673.5</v>
      </c>
      <c r="AT1216" s="11" t="s">
        <v>135</v>
      </c>
      <c r="AU1216" s="9">
        <v>3.3069999999999999</v>
      </c>
      <c r="AV1216" s="14">
        <v>17</v>
      </c>
      <c r="AW1216" s="15" t="s">
        <v>1253</v>
      </c>
      <c r="AX1216" s="16" t="s">
        <v>3695</v>
      </c>
      <c r="AY1216" s="14" t="s">
        <v>2445</v>
      </c>
      <c r="AZ1216" s="11" t="s">
        <v>171</v>
      </c>
      <c r="BA1216" s="17" t="str">
        <f t="shared" si="265"/>
        <v>17535940171225781151</v>
      </c>
      <c r="BB1216" s="26">
        <f t="shared" si="268"/>
        <v>20</v>
      </c>
      <c r="BC1216" s="19" t="s">
        <v>599</v>
      </c>
      <c r="BD1216" s="20" t="s">
        <v>3696</v>
      </c>
      <c r="BF1216" s="5"/>
      <c r="BG1216" s="27">
        <v>27674167</v>
      </c>
      <c r="BH1216" s="27"/>
      <c r="BI1216" s="27"/>
      <c r="BJ1216" s="11" t="s">
        <v>300</v>
      </c>
      <c r="BK1216" s="11" t="str">
        <f t="shared" si="269"/>
        <v>A-</v>
      </c>
      <c r="BL1216" s="11" t="s">
        <v>473</v>
      </c>
    </row>
    <row r="1217" spans="1:64" x14ac:dyDescent="0.25">
      <c r="A1217" s="3" t="s">
        <v>74</v>
      </c>
      <c r="B1217" s="4">
        <v>1219</v>
      </c>
      <c r="C1217" s="3" t="s">
        <v>87</v>
      </c>
      <c r="D1217" s="3" t="s">
        <v>7289</v>
      </c>
      <c r="E1217" s="3" t="s">
        <v>7565</v>
      </c>
      <c r="F1217" s="3"/>
      <c r="G1217" s="3"/>
      <c r="H1217" s="74"/>
      <c r="I1217" s="3" t="s">
        <v>3697</v>
      </c>
      <c r="J1217" s="3" t="s">
        <v>228</v>
      </c>
      <c r="K1217" s="3" t="s">
        <v>76</v>
      </c>
      <c r="L1217" s="3" t="s">
        <v>77</v>
      </c>
      <c r="M1217" s="3">
        <f>G1217</f>
        <v>0</v>
      </c>
      <c r="N1217" s="5">
        <v>44939</v>
      </c>
      <c r="O1217" s="5"/>
      <c r="P1217" s="3">
        <f t="shared" ca="1" si="267"/>
        <v>-291</v>
      </c>
      <c r="Q1217" s="5">
        <v>45271</v>
      </c>
      <c r="R1217" s="3" t="s">
        <v>1728</v>
      </c>
      <c r="S1217" s="3"/>
      <c r="T1217" s="6" t="s">
        <v>131</v>
      </c>
      <c r="U1217" s="3" t="str">
        <f t="shared" si="257"/>
        <v>Contractuel</v>
      </c>
      <c r="V1217" s="5">
        <v>45261</v>
      </c>
      <c r="W1217" s="5">
        <v>45291</v>
      </c>
      <c r="X1217" s="5"/>
      <c r="Y1217" s="5"/>
      <c r="Z1217" s="5">
        <f>V1217</f>
        <v>45261</v>
      </c>
      <c r="AA1217" s="3">
        <f t="shared" si="258"/>
        <v>1</v>
      </c>
      <c r="AB1217" s="3">
        <f t="shared" si="259"/>
        <v>2023</v>
      </c>
      <c r="AC1217" s="3">
        <f t="shared" si="260"/>
        <v>2027</v>
      </c>
      <c r="AD1217" s="7">
        <f t="shared" ca="1" si="261"/>
        <v>1.7611111111111111</v>
      </c>
      <c r="AE1217" s="7" t="str">
        <f t="shared" ca="1" si="266"/>
        <v>&lt; 2</v>
      </c>
      <c r="AF1217" s="5">
        <v>34689</v>
      </c>
      <c r="AG1217" s="8">
        <f t="shared" ca="1" si="262"/>
        <v>29.843835616438355</v>
      </c>
      <c r="AH1217" s="7" t="str">
        <f t="shared" ca="1" si="263"/>
        <v>&gt;25&lt; 35</v>
      </c>
      <c r="AI1217" s="9"/>
      <c r="AJ1217" s="10"/>
      <c r="AK1217" s="9" t="s">
        <v>3698</v>
      </c>
      <c r="AL1217" s="5">
        <v>43426</v>
      </c>
      <c r="AM1217" s="3" t="s">
        <v>93</v>
      </c>
      <c r="AN1217" s="3" t="s">
        <v>94</v>
      </c>
      <c r="AQ1217" s="11">
        <v>3</v>
      </c>
      <c r="AR1217" s="11">
        <v>1</v>
      </c>
      <c r="AS1217" s="12">
        <f t="shared" si="264"/>
        <v>45304.25</v>
      </c>
      <c r="AT1217" s="11" t="s">
        <v>135</v>
      </c>
      <c r="AU1217" s="9">
        <v>3.3069999999999999</v>
      </c>
      <c r="AV1217" s="14" t="s">
        <v>126</v>
      </c>
      <c r="AW1217" s="15" t="s">
        <v>275</v>
      </c>
      <c r="AX1217" s="16" t="s">
        <v>3699</v>
      </c>
      <c r="AY1217" s="14" t="s">
        <v>1301</v>
      </c>
      <c r="AZ1217" s="11" t="s">
        <v>145</v>
      </c>
      <c r="BA1217" s="17" t="str">
        <f t="shared" si="265"/>
        <v>07080013810554760930</v>
      </c>
      <c r="BB1217" s="26">
        <f t="shared" si="268"/>
        <v>20</v>
      </c>
      <c r="BC1217" s="19" t="s">
        <v>3700</v>
      </c>
      <c r="BD1217" s="20" t="s">
        <v>277</v>
      </c>
      <c r="BF1217" s="5">
        <v>45176</v>
      </c>
      <c r="BG1217" s="27">
        <v>29075925</v>
      </c>
      <c r="BH1217" s="27"/>
      <c r="BI1217" s="27"/>
      <c r="BJ1217" t="s">
        <v>828</v>
      </c>
      <c r="BK1217" s="11" t="str">
        <f t="shared" si="269"/>
        <v>B-</v>
      </c>
      <c r="BL1217" s="11" t="s">
        <v>235</v>
      </c>
    </row>
    <row r="1218" spans="1:64" x14ac:dyDescent="0.25">
      <c r="A1218" s="3" t="s">
        <v>74</v>
      </c>
      <c r="B1218" s="4">
        <v>1220</v>
      </c>
      <c r="C1218" s="3" t="s">
        <v>87</v>
      </c>
      <c r="D1218" s="3" t="s">
        <v>7630</v>
      </c>
      <c r="E1218" s="3" t="s">
        <v>7550</v>
      </c>
      <c r="F1218" s="3"/>
      <c r="G1218" s="3"/>
      <c r="H1218" s="74"/>
      <c r="I1218" s="3" t="s">
        <v>515</v>
      </c>
      <c r="J1218" s="3" t="s">
        <v>228</v>
      </c>
      <c r="K1218" s="3" t="s">
        <v>123</v>
      </c>
      <c r="L1218" s="3" t="s">
        <v>77</v>
      </c>
      <c r="M1218" s="3" t="s">
        <v>1223</v>
      </c>
      <c r="N1218" s="5">
        <v>44939</v>
      </c>
      <c r="O1218" s="5"/>
      <c r="P1218" s="3">
        <f t="shared" ca="1" si="267"/>
        <v>-597</v>
      </c>
      <c r="Q1218" s="5">
        <v>44940</v>
      </c>
      <c r="R1218" s="3" t="s">
        <v>124</v>
      </c>
      <c r="S1218" s="3"/>
      <c r="T1218" s="6" t="s">
        <v>131</v>
      </c>
      <c r="U1218" s="3" t="str">
        <f t="shared" ref="U1218:U1281" si="271">IF(T1218="CDI","Titulaire","Contractuel")</f>
        <v>Contractuel</v>
      </c>
      <c r="V1218" s="5">
        <v>44939</v>
      </c>
      <c r="W1218" s="5">
        <v>44985</v>
      </c>
      <c r="X1218" s="5"/>
      <c r="Y1218" s="5"/>
      <c r="Z1218" s="5">
        <f>V1218</f>
        <v>44939</v>
      </c>
      <c r="AA1218" s="3">
        <f t="shared" ref="AA1218:AA1281" si="272">MONTH(N1218)</f>
        <v>1</v>
      </c>
      <c r="AB1218" s="3">
        <f t="shared" ref="AB1218:AB1281" si="273">IF(N1218="","",YEAR(N1218))</f>
        <v>2023</v>
      </c>
      <c r="AC1218" s="3">
        <f t="shared" ref="AC1218:AC1281" si="274">AB1218+4</f>
        <v>2027</v>
      </c>
      <c r="AD1218" s="7">
        <f t="shared" ref="AD1218:AD1281" ca="1" si="275">IF(A1218="Non",(DAYS360(N1218,Q1218)/360),(DAYS360(N1218,TODAY())/360))</f>
        <v>1.7611111111111111</v>
      </c>
      <c r="AE1218" s="7" t="str">
        <f t="shared" ca="1" si="266"/>
        <v>&lt; 2</v>
      </c>
      <c r="AF1218" s="5">
        <v>36433</v>
      </c>
      <c r="AG1218" s="8">
        <f t="shared" ref="AG1218:AG1281" ca="1" si="276">(TODAY()-AF1218)/365</f>
        <v>25.065753424657533</v>
      </c>
      <c r="AH1218" s="7" t="str">
        <f t="shared" ref="AH1218:AH1281" ca="1" si="277">+IF(AG1218&lt;25,"&lt; 25",IF(AND(AG1218&gt;=25,AG1218&lt;35),"&gt;25&lt; 35",IF(AND(AG1218&gt;=35,AG1218&lt;45),"&gt;35&lt; 45",IF(AND(AG1218&gt;=45,AG1218&lt;=55),"&gt;45&lt; 55",IF(AG1218&gt;55,"&gt; 55")))))</f>
        <v>&gt;25&lt; 35</v>
      </c>
      <c r="AI1218" s="9">
        <v>17190438</v>
      </c>
      <c r="AJ1218" s="10" t="s">
        <v>159</v>
      </c>
      <c r="AK1218" s="9">
        <v>13021399</v>
      </c>
      <c r="AL1218" s="5">
        <v>44907</v>
      </c>
      <c r="AM1218" s="3" t="s">
        <v>93</v>
      </c>
      <c r="AN1218" s="3" t="s">
        <v>94</v>
      </c>
      <c r="AQ1218" s="11">
        <v>3</v>
      </c>
      <c r="AR1218" s="11">
        <v>1</v>
      </c>
      <c r="AS1218" s="12">
        <f t="shared" ref="AS1218:AS1281" si="278">N1218+(365.25*AR1218)</f>
        <v>45304.25</v>
      </c>
      <c r="AT1218" s="11" t="s">
        <v>135</v>
      </c>
      <c r="AU1218" s="9">
        <v>3.3069999999999999</v>
      </c>
      <c r="AV1218" s="14" t="s">
        <v>195</v>
      </c>
      <c r="AW1218" s="15" t="s">
        <v>169</v>
      </c>
      <c r="AX1218" s="16" t="s">
        <v>3701</v>
      </c>
      <c r="AY1218" s="14" t="s">
        <v>1638</v>
      </c>
      <c r="AZ1218" s="11" t="s">
        <v>171</v>
      </c>
      <c r="BA1218" s="17" t="str">
        <f t="shared" ref="BA1218:BA1281" si="279">CONCATENATE(AV1218,AW1218,AX1218,AY1218)</f>
        <v>17001000000269756315</v>
      </c>
      <c r="BB1218" s="26">
        <f t="shared" si="268"/>
        <v>20</v>
      </c>
      <c r="BC1218" s="19" t="s">
        <v>3702</v>
      </c>
      <c r="BD1218" s="20" t="s">
        <v>100</v>
      </c>
      <c r="BF1218" s="5"/>
      <c r="BG1218" s="27">
        <v>51537135</v>
      </c>
      <c r="BH1218" s="27"/>
      <c r="BI1218" s="27"/>
      <c r="BK1218" s="11" t="str">
        <f t="shared" si="269"/>
        <v>B-</v>
      </c>
      <c r="BL1218" s="11"/>
    </row>
    <row r="1219" spans="1:64" x14ac:dyDescent="0.25">
      <c r="A1219" s="3" t="s">
        <v>74</v>
      </c>
      <c r="B1219" s="4">
        <v>1221</v>
      </c>
      <c r="C1219" s="3" t="s">
        <v>87</v>
      </c>
      <c r="D1219" s="3" t="s">
        <v>7721</v>
      </c>
      <c r="E1219" s="3" t="s">
        <v>7207</v>
      </c>
      <c r="F1219" s="3"/>
      <c r="G1219" s="3"/>
      <c r="H1219" s="74"/>
      <c r="I1219" s="3" t="s">
        <v>1089</v>
      </c>
      <c r="J1219" s="3" t="s">
        <v>157</v>
      </c>
      <c r="K1219" s="3" t="s">
        <v>76</v>
      </c>
      <c r="L1219" s="3" t="s">
        <v>77</v>
      </c>
      <c r="M1219" s="3" t="s">
        <v>426</v>
      </c>
      <c r="N1219" s="5">
        <v>44939</v>
      </c>
      <c r="O1219" s="5"/>
      <c r="P1219" s="3">
        <f ca="1">IF(W1219="","",W1219-TODAY())</f>
        <v>-291</v>
      </c>
      <c r="Q1219" s="5">
        <v>45291</v>
      </c>
      <c r="R1219" s="63" t="s">
        <v>236</v>
      </c>
      <c r="S1219" s="3"/>
      <c r="T1219" s="6" t="s">
        <v>131</v>
      </c>
      <c r="U1219" s="3" t="str">
        <f t="shared" si="271"/>
        <v>Contractuel</v>
      </c>
      <c r="V1219" s="5">
        <v>45261</v>
      </c>
      <c r="W1219" s="5">
        <v>45291</v>
      </c>
      <c r="X1219" s="5"/>
      <c r="Y1219" s="5"/>
      <c r="Z1219" s="5"/>
      <c r="AA1219" s="3">
        <f t="shared" si="272"/>
        <v>1</v>
      </c>
      <c r="AB1219" s="3">
        <f t="shared" si="273"/>
        <v>2023</v>
      </c>
      <c r="AC1219" s="3">
        <f t="shared" si="274"/>
        <v>2027</v>
      </c>
      <c r="AD1219" s="7">
        <f t="shared" ca="1" si="275"/>
        <v>1.7611111111111111</v>
      </c>
      <c r="AE1219" s="7" t="str">
        <f t="shared" ref="AE1219:AE1282" ca="1" si="280">+IF(AD1219&lt;1,"&lt; 1",IF(AND(AD1219&gt;=1,AD1219&lt;2),"&lt; 2",IF(AND(AD1219&gt;=2,AD1219&lt;3),"&lt; 3",IF(AND(AD1219&gt;=3,AD1219&lt;=4),"&lt; 4",IF(AD1219&gt;4,"&gt; 4")))))</f>
        <v>&lt; 2</v>
      </c>
      <c r="AF1219" s="5">
        <v>34742</v>
      </c>
      <c r="AG1219" s="8">
        <f t="shared" ca="1" si="276"/>
        <v>29.698630136986303</v>
      </c>
      <c r="AH1219" s="7" t="str">
        <f t="shared" ca="1" si="277"/>
        <v>&gt;25&lt; 35</v>
      </c>
      <c r="AI1219" s="85">
        <v>17377774</v>
      </c>
      <c r="AJ1219" s="10" t="s">
        <v>126</v>
      </c>
      <c r="AK1219" s="9" t="s">
        <v>3703</v>
      </c>
      <c r="AL1219" s="5">
        <v>41890</v>
      </c>
      <c r="AM1219" s="3" t="s">
        <v>93</v>
      </c>
      <c r="AN1219" s="3" t="s">
        <v>94</v>
      </c>
      <c r="AQ1219" s="11">
        <v>3</v>
      </c>
      <c r="AR1219" s="11">
        <v>1</v>
      </c>
      <c r="AS1219" s="12">
        <f t="shared" si="278"/>
        <v>45304.25</v>
      </c>
      <c r="AT1219" s="11" t="s">
        <v>135</v>
      </c>
      <c r="AU1219" s="9">
        <v>3.3069999999999999</v>
      </c>
      <c r="AV1219" s="14" t="s">
        <v>348</v>
      </c>
      <c r="AW1219" s="15" t="s">
        <v>1131</v>
      </c>
      <c r="AX1219" s="16" t="s">
        <v>3704</v>
      </c>
      <c r="AY1219" s="14" t="s">
        <v>462</v>
      </c>
      <c r="AZ1219" s="11" t="s">
        <v>352</v>
      </c>
      <c r="BA1219" s="17" t="str">
        <f t="shared" si="279"/>
        <v>12055000000239920719</v>
      </c>
      <c r="BB1219" s="26">
        <f t="shared" si="268"/>
        <v>20</v>
      </c>
      <c r="BC1219" s="19" t="s">
        <v>3705</v>
      </c>
      <c r="BD1219" s="20" t="s">
        <v>277</v>
      </c>
      <c r="BF1219" s="5">
        <v>45062</v>
      </c>
      <c r="BG1219" s="27">
        <v>28802279</v>
      </c>
      <c r="BH1219" s="27"/>
      <c r="BI1219" s="27"/>
      <c r="BJ1219" t="s">
        <v>391</v>
      </c>
      <c r="BK1219" s="11" t="str">
        <f t="shared" si="269"/>
        <v>A-</v>
      </c>
      <c r="BL1219" s="11" t="s">
        <v>235</v>
      </c>
    </row>
    <row r="1220" spans="1:64" x14ac:dyDescent="0.25">
      <c r="A1220" s="3" t="s">
        <v>74</v>
      </c>
      <c r="B1220" s="4">
        <v>1222</v>
      </c>
      <c r="C1220" s="3" t="s">
        <v>87</v>
      </c>
      <c r="D1220" s="3" t="s">
        <v>7460</v>
      </c>
      <c r="E1220" s="3" t="s">
        <v>7268</v>
      </c>
      <c r="F1220" s="3"/>
      <c r="G1220" s="3"/>
      <c r="H1220" s="74"/>
      <c r="I1220" s="3" t="s">
        <v>561</v>
      </c>
      <c r="J1220" s="3" t="s">
        <v>157</v>
      </c>
      <c r="K1220" s="3" t="s">
        <v>76</v>
      </c>
      <c r="L1220" s="3" t="s">
        <v>77</v>
      </c>
      <c r="M1220" s="3">
        <f>G1220</f>
        <v>0</v>
      </c>
      <c r="N1220" s="5">
        <v>44939</v>
      </c>
      <c r="O1220" s="5"/>
      <c r="P1220" s="3" t="str">
        <f t="shared" ref="P1220:P1283" ca="1" si="281">IF(W1220="","",W1220-TODAY())</f>
        <v/>
      </c>
      <c r="Q1220" s="5">
        <v>45258</v>
      </c>
      <c r="R1220" s="3" t="s">
        <v>1466</v>
      </c>
      <c r="S1220" s="3"/>
      <c r="T1220" s="6" t="s">
        <v>317</v>
      </c>
      <c r="U1220" s="3" t="str">
        <f t="shared" si="271"/>
        <v>Contractuel</v>
      </c>
      <c r="V1220" s="5"/>
      <c r="W1220" s="5"/>
      <c r="X1220" s="5">
        <v>44939</v>
      </c>
      <c r="Y1220" s="5">
        <v>45308</v>
      </c>
      <c r="Z1220" s="5"/>
      <c r="AA1220" s="3">
        <f t="shared" si="272"/>
        <v>1</v>
      </c>
      <c r="AB1220" s="3">
        <f t="shared" si="273"/>
        <v>2023</v>
      </c>
      <c r="AC1220" s="3">
        <f t="shared" si="274"/>
        <v>2027</v>
      </c>
      <c r="AD1220" s="7">
        <f t="shared" ca="1" si="275"/>
        <v>1.7611111111111111</v>
      </c>
      <c r="AE1220" s="7" t="str">
        <f t="shared" ca="1" si="280"/>
        <v>&lt; 2</v>
      </c>
      <c r="AF1220" s="5">
        <v>36183</v>
      </c>
      <c r="AG1220" s="8">
        <f t="shared" ca="1" si="276"/>
        <v>25.75068493150685</v>
      </c>
      <c r="AH1220" s="7" t="str">
        <f t="shared" ca="1" si="277"/>
        <v>&gt;25&lt; 35</v>
      </c>
      <c r="AI1220" s="9"/>
      <c r="AJ1220" s="10"/>
      <c r="AK1220" s="9" t="s">
        <v>3706</v>
      </c>
      <c r="AL1220" s="5">
        <v>42902</v>
      </c>
      <c r="AM1220" s="3" t="s">
        <v>93</v>
      </c>
      <c r="AN1220" s="3" t="s">
        <v>94</v>
      </c>
      <c r="AQ1220" s="11">
        <v>3</v>
      </c>
      <c r="AR1220" s="11">
        <v>1</v>
      </c>
      <c r="AS1220" s="12">
        <f t="shared" si="278"/>
        <v>45304.25</v>
      </c>
      <c r="AT1220" s="11" t="s">
        <v>135</v>
      </c>
      <c r="AU1220" s="9">
        <f>490/208</f>
        <v>2.3557692307692308</v>
      </c>
      <c r="AV1220" s="14" t="s">
        <v>195</v>
      </c>
      <c r="AW1220" s="15" t="s">
        <v>169</v>
      </c>
      <c r="AX1220" s="16" t="s">
        <v>3707</v>
      </c>
      <c r="AY1220" s="14" t="s">
        <v>102</v>
      </c>
      <c r="AZ1220" s="11" t="s">
        <v>171</v>
      </c>
      <c r="BA1220" s="17" t="str">
        <f t="shared" si="279"/>
        <v>17001000000322088106</v>
      </c>
      <c r="BB1220" s="26">
        <f t="shared" si="268"/>
        <v>20</v>
      </c>
      <c r="BC1220" s="19" t="s">
        <v>3708</v>
      </c>
      <c r="BD1220" s="20" t="s">
        <v>3289</v>
      </c>
      <c r="BF1220" s="5"/>
      <c r="BG1220" s="27">
        <v>53498068</v>
      </c>
      <c r="BH1220" s="27"/>
      <c r="BI1220" s="27"/>
      <c r="BJ1220" t="s">
        <v>452</v>
      </c>
      <c r="BK1220" s="11" t="str">
        <f t="shared" si="269"/>
        <v>A-</v>
      </c>
      <c r="BL1220" s="11" t="s">
        <v>235</v>
      </c>
    </row>
    <row r="1221" spans="1:64" x14ac:dyDescent="0.25">
      <c r="A1221" s="3" t="s">
        <v>74</v>
      </c>
      <c r="B1221" s="4">
        <v>1223</v>
      </c>
      <c r="C1221" s="3" t="s">
        <v>87</v>
      </c>
      <c r="D1221" s="3" t="s">
        <v>7412</v>
      </c>
      <c r="E1221" s="3" t="s">
        <v>7229</v>
      </c>
      <c r="F1221" s="3"/>
      <c r="G1221" s="3"/>
      <c r="H1221" s="74"/>
      <c r="I1221" s="3" t="s">
        <v>561</v>
      </c>
      <c r="J1221" s="3" t="s">
        <v>157</v>
      </c>
      <c r="K1221" s="3" t="s">
        <v>76</v>
      </c>
      <c r="L1221" s="3" t="s">
        <v>77</v>
      </c>
      <c r="M1221" s="3">
        <f>G1221</f>
        <v>0</v>
      </c>
      <c r="N1221" s="5">
        <v>44939</v>
      </c>
      <c r="O1221" s="5"/>
      <c r="P1221" s="3" t="str">
        <f t="shared" ca="1" si="281"/>
        <v/>
      </c>
      <c r="Q1221" s="5">
        <v>45180</v>
      </c>
      <c r="R1221" s="3" t="s">
        <v>3709</v>
      </c>
      <c r="S1221" s="3"/>
      <c r="T1221" s="6" t="s">
        <v>3668</v>
      </c>
      <c r="U1221" s="3" t="str">
        <f t="shared" si="271"/>
        <v>Contractuel</v>
      </c>
      <c r="V1221" s="5"/>
      <c r="W1221" s="5"/>
      <c r="X1221" s="5">
        <v>44939</v>
      </c>
      <c r="Y1221" s="5">
        <f>N1221+365</f>
        <v>45304</v>
      </c>
      <c r="Z1221" s="5"/>
      <c r="AA1221" s="3">
        <f t="shared" si="272"/>
        <v>1</v>
      </c>
      <c r="AB1221" s="3">
        <f t="shared" si="273"/>
        <v>2023</v>
      </c>
      <c r="AC1221" s="3">
        <f t="shared" si="274"/>
        <v>2027</v>
      </c>
      <c r="AD1221" s="7">
        <f t="shared" ca="1" si="275"/>
        <v>1.7611111111111111</v>
      </c>
      <c r="AE1221" s="7" t="str">
        <f t="shared" ca="1" si="280"/>
        <v>&lt; 2</v>
      </c>
      <c r="AF1221" s="5">
        <v>36369</v>
      </c>
      <c r="AG1221" s="8">
        <f t="shared" ca="1" si="276"/>
        <v>25.241095890410961</v>
      </c>
      <c r="AH1221" s="7" t="str">
        <f t="shared" ca="1" si="277"/>
        <v>&gt;25&lt; 35</v>
      </c>
      <c r="AI1221" s="9"/>
      <c r="AJ1221" s="10"/>
      <c r="AK1221" s="9">
        <v>11665824</v>
      </c>
      <c r="AL1221" s="5">
        <v>43196</v>
      </c>
      <c r="AM1221" s="3" t="s">
        <v>93</v>
      </c>
      <c r="AN1221" s="3" t="s">
        <v>94</v>
      </c>
      <c r="AQ1221" s="11">
        <v>3</v>
      </c>
      <c r="AR1221" s="11">
        <v>1</v>
      </c>
      <c r="AS1221" s="12">
        <f t="shared" si="278"/>
        <v>45304.25</v>
      </c>
      <c r="AT1221" s="11" t="s">
        <v>135</v>
      </c>
      <c r="AU1221" s="9">
        <f>490/208</f>
        <v>2.3557692307692308</v>
      </c>
      <c r="AV1221" s="14" t="s">
        <v>195</v>
      </c>
      <c r="AW1221" s="15" t="s">
        <v>169</v>
      </c>
      <c r="AX1221" s="16" t="s">
        <v>3710</v>
      </c>
      <c r="AY1221" s="14" t="s">
        <v>657</v>
      </c>
      <c r="AZ1221" s="11" t="s">
        <v>171</v>
      </c>
      <c r="BA1221" s="17" t="str">
        <f t="shared" si="279"/>
        <v>17001000000322062789</v>
      </c>
      <c r="BB1221" s="26">
        <f t="shared" ref="BB1221:BB1284" si="282">LEN(BA1221)</f>
        <v>20</v>
      </c>
      <c r="BC1221" s="19" t="s">
        <v>3711</v>
      </c>
      <c r="BD1221" s="20" t="s">
        <v>3674</v>
      </c>
      <c r="BF1221" s="5"/>
      <c r="BG1221" s="27">
        <v>56025044</v>
      </c>
      <c r="BH1221" s="27"/>
      <c r="BI1221" s="27"/>
      <c r="BJ1221" t="s">
        <v>477</v>
      </c>
      <c r="BK1221" s="11" t="str">
        <f t="shared" ref="BK1221:BK1284" si="283">IF(K1221="CADRE","CADRE",CONCATENATE(J1221,"-",H1221))</f>
        <v>A-</v>
      </c>
      <c r="BL1221" s="11" t="s">
        <v>235</v>
      </c>
    </row>
    <row r="1222" spans="1:64" x14ac:dyDescent="0.25">
      <c r="A1222" s="3" t="s">
        <v>56</v>
      </c>
      <c r="B1222" s="4">
        <v>1224</v>
      </c>
      <c r="C1222" s="3" t="s">
        <v>140</v>
      </c>
      <c r="D1222" s="3" t="s">
        <v>7686</v>
      </c>
      <c r="E1222" s="3" t="s">
        <v>8010</v>
      </c>
      <c r="F1222" s="3"/>
      <c r="G1222" s="3"/>
      <c r="H1222" s="74"/>
      <c r="I1222" s="3" t="s">
        <v>515</v>
      </c>
      <c r="J1222" s="3" t="s">
        <v>228</v>
      </c>
      <c r="K1222" s="3" t="s">
        <v>123</v>
      </c>
      <c r="L1222" s="3" t="s">
        <v>77</v>
      </c>
      <c r="M1222" s="3" t="s">
        <v>1223</v>
      </c>
      <c r="N1222" s="5">
        <v>44939</v>
      </c>
      <c r="O1222" s="5"/>
      <c r="P1222" s="3">
        <f t="shared" ca="1" si="281"/>
        <v>-47</v>
      </c>
      <c r="Q1222" s="5"/>
      <c r="R1222" s="3"/>
      <c r="S1222" s="3"/>
      <c r="T1222" s="6" t="s">
        <v>131</v>
      </c>
      <c r="U1222" s="3" t="str">
        <f t="shared" si="271"/>
        <v>Contractuel</v>
      </c>
      <c r="V1222" s="5">
        <v>45505</v>
      </c>
      <c r="W1222" s="5">
        <f>VLOOKUP(B1222,[1]base!$A:$V,22,0)</f>
        <v>45535</v>
      </c>
      <c r="X1222" s="5"/>
      <c r="Y1222" s="5"/>
      <c r="Z1222" s="5">
        <f t="shared" ref="Z1222:Z1232" si="284">V1222</f>
        <v>45505</v>
      </c>
      <c r="AA1222" s="3">
        <f t="shared" si="272"/>
        <v>1</v>
      </c>
      <c r="AB1222" s="3">
        <f t="shared" si="273"/>
        <v>2023</v>
      </c>
      <c r="AC1222" s="3">
        <f t="shared" si="274"/>
        <v>2027</v>
      </c>
      <c r="AD1222" s="7">
        <f t="shared" ca="1" si="275"/>
        <v>1.7611111111111111</v>
      </c>
      <c r="AE1222" s="7" t="str">
        <f t="shared" ca="1" si="280"/>
        <v>&lt; 2</v>
      </c>
      <c r="AF1222" s="5">
        <v>33831</v>
      </c>
      <c r="AG1222" s="8">
        <f t="shared" ca="1" si="276"/>
        <v>32.194520547945203</v>
      </c>
      <c r="AH1222" s="7" t="str">
        <f t="shared" ca="1" si="277"/>
        <v>&gt;25&lt; 35</v>
      </c>
      <c r="AI1222" s="9">
        <v>16927542</v>
      </c>
      <c r="AJ1222" s="10" t="s">
        <v>62</v>
      </c>
      <c r="AK1222" s="9" t="s">
        <v>3712</v>
      </c>
      <c r="AL1222" s="5">
        <v>40613</v>
      </c>
      <c r="AM1222" s="3" t="s">
        <v>93</v>
      </c>
      <c r="AN1222" s="3" t="s">
        <v>65</v>
      </c>
      <c r="AO1222">
        <v>2</v>
      </c>
      <c r="AQ1222">
        <v>3</v>
      </c>
      <c r="AR1222" s="11">
        <v>2</v>
      </c>
      <c r="AS1222" s="12">
        <f t="shared" si="278"/>
        <v>45669.5</v>
      </c>
      <c r="AT1222" s="11" t="s">
        <v>135</v>
      </c>
      <c r="AU1222" s="9">
        <v>3.3069999999999999</v>
      </c>
      <c r="AV1222" s="14">
        <v>17</v>
      </c>
      <c r="AW1222" s="15">
        <v>53594</v>
      </c>
      <c r="AX1222" s="16" t="s">
        <v>3713</v>
      </c>
      <c r="AY1222" s="14">
        <v>59</v>
      </c>
      <c r="AZ1222" s="11" t="s">
        <v>171</v>
      </c>
      <c r="BA1222" s="17" t="str">
        <f t="shared" si="279"/>
        <v>17535940201403399159</v>
      </c>
      <c r="BB1222" s="26">
        <f t="shared" si="282"/>
        <v>20</v>
      </c>
      <c r="BC1222" s="19" t="s">
        <v>3714</v>
      </c>
      <c r="BD1222" s="20" t="s">
        <v>277</v>
      </c>
      <c r="BF1222" s="5"/>
      <c r="BG1222" s="27">
        <v>20204828</v>
      </c>
      <c r="BH1222" s="27">
        <v>23115391</v>
      </c>
      <c r="BI1222" s="27"/>
      <c r="BJ1222" t="s">
        <v>2409</v>
      </c>
      <c r="BK1222" s="11" t="str">
        <f t="shared" si="283"/>
        <v>B-</v>
      </c>
      <c r="BL1222" s="11" t="s">
        <v>473</v>
      </c>
    </row>
    <row r="1223" spans="1:64" x14ac:dyDescent="0.25">
      <c r="A1223" s="3" t="s">
        <v>74</v>
      </c>
      <c r="B1223" s="4">
        <v>1225</v>
      </c>
      <c r="C1223" s="3" t="s">
        <v>3715</v>
      </c>
      <c r="D1223" s="3" t="s">
        <v>7378</v>
      </c>
      <c r="E1223" s="3" t="s">
        <v>7507</v>
      </c>
      <c r="F1223" s="3"/>
      <c r="G1223" s="3"/>
      <c r="H1223" s="74"/>
      <c r="I1223" s="3" t="s">
        <v>156</v>
      </c>
      <c r="J1223" s="3" t="s">
        <v>157</v>
      </c>
      <c r="K1223" s="3" t="s">
        <v>123</v>
      </c>
      <c r="L1223" s="3" t="s">
        <v>77</v>
      </c>
      <c r="M1223" s="3">
        <f>G1223</f>
        <v>0</v>
      </c>
      <c r="N1223" s="5">
        <v>44939</v>
      </c>
      <c r="O1223" s="5"/>
      <c r="P1223" s="3">
        <f t="shared" ca="1" si="281"/>
        <v>-505</v>
      </c>
      <c r="Q1223" s="5">
        <v>45077</v>
      </c>
      <c r="R1223" s="3" t="s">
        <v>236</v>
      </c>
      <c r="S1223" s="3"/>
      <c r="T1223" s="6" t="s">
        <v>131</v>
      </c>
      <c r="U1223" s="3" t="str">
        <f t="shared" si="271"/>
        <v>Contractuel</v>
      </c>
      <c r="V1223" s="5">
        <v>45017</v>
      </c>
      <c r="W1223" s="5">
        <v>45077</v>
      </c>
      <c r="X1223" s="5"/>
      <c r="Y1223" s="5"/>
      <c r="Z1223" s="5">
        <f t="shared" si="284"/>
        <v>45017</v>
      </c>
      <c r="AA1223" s="3">
        <f t="shared" si="272"/>
        <v>1</v>
      </c>
      <c r="AB1223" s="3">
        <f t="shared" si="273"/>
        <v>2023</v>
      </c>
      <c r="AC1223" s="3">
        <f t="shared" si="274"/>
        <v>2027</v>
      </c>
      <c r="AD1223" s="7">
        <f t="shared" ca="1" si="275"/>
        <v>1.7611111111111111</v>
      </c>
      <c r="AE1223" s="7" t="str">
        <f t="shared" ca="1" si="280"/>
        <v>&lt; 2</v>
      </c>
      <c r="AF1223" s="5">
        <v>36644</v>
      </c>
      <c r="AG1223" s="8">
        <f t="shared" ca="1" si="276"/>
        <v>24.487671232876714</v>
      </c>
      <c r="AH1223" s="7" t="str">
        <f t="shared" ca="1" si="277"/>
        <v>&lt; 25</v>
      </c>
      <c r="AI1223" s="9"/>
      <c r="AJ1223" s="10"/>
      <c r="AK1223" s="9" t="s">
        <v>3716</v>
      </c>
      <c r="AL1223" s="5">
        <v>43531</v>
      </c>
      <c r="AM1223" s="3" t="s">
        <v>93</v>
      </c>
      <c r="AN1223" s="3" t="s">
        <v>65</v>
      </c>
      <c r="AO1223">
        <v>0</v>
      </c>
      <c r="AQ1223" s="11">
        <v>3</v>
      </c>
      <c r="AR1223" s="11">
        <v>1</v>
      </c>
      <c r="AS1223" s="12">
        <f t="shared" si="278"/>
        <v>45304.25</v>
      </c>
      <c r="AT1223" s="11" t="s">
        <v>135</v>
      </c>
      <c r="AU1223" s="9">
        <v>3.3069999999999999</v>
      </c>
      <c r="AV1223" s="14">
        <v>12</v>
      </c>
      <c r="AW1223" s="15">
        <v>11600</v>
      </c>
      <c r="AX1223" s="16" t="s">
        <v>3717</v>
      </c>
      <c r="AY1223" s="14">
        <v>39</v>
      </c>
      <c r="AZ1223" s="11" t="s">
        <v>352</v>
      </c>
      <c r="BA1223" s="17" t="str">
        <f t="shared" si="279"/>
        <v>12116000000239330639</v>
      </c>
      <c r="BB1223" s="26">
        <f t="shared" si="282"/>
        <v>20</v>
      </c>
      <c r="BC1223" s="19" t="s">
        <v>3718</v>
      </c>
      <c r="BD1223" s="20" t="s">
        <v>277</v>
      </c>
      <c r="BF1223" s="5">
        <v>44927</v>
      </c>
      <c r="BG1223" s="27">
        <v>27434813</v>
      </c>
      <c r="BH1223" s="27"/>
      <c r="BI1223" s="27"/>
      <c r="BK1223" s="11" t="str">
        <f t="shared" si="283"/>
        <v>A-</v>
      </c>
      <c r="BL1223" s="11" t="s">
        <v>235</v>
      </c>
    </row>
    <row r="1224" spans="1:64" x14ac:dyDescent="0.25">
      <c r="A1224" s="3" t="s">
        <v>74</v>
      </c>
      <c r="B1224" s="4">
        <v>1226</v>
      </c>
      <c r="C1224" s="3" t="s">
        <v>87</v>
      </c>
      <c r="D1224" s="3" t="s">
        <v>7213</v>
      </c>
      <c r="E1224" s="3" t="s">
        <v>7279</v>
      </c>
      <c r="F1224" s="3"/>
      <c r="G1224" s="3"/>
      <c r="H1224" s="74"/>
      <c r="I1224" s="3" t="s">
        <v>156</v>
      </c>
      <c r="J1224" s="3" t="s">
        <v>157</v>
      </c>
      <c r="K1224" s="3" t="s">
        <v>76</v>
      </c>
      <c r="L1224" s="3" t="s">
        <v>77</v>
      </c>
      <c r="M1224" s="3">
        <f>G1224</f>
        <v>0</v>
      </c>
      <c r="N1224" s="5">
        <v>44939</v>
      </c>
      <c r="O1224" s="5"/>
      <c r="P1224" s="3">
        <f t="shared" ca="1" si="281"/>
        <v>-536</v>
      </c>
      <c r="Q1224" s="5">
        <v>45047</v>
      </c>
      <c r="R1224" s="3" t="s">
        <v>3201</v>
      </c>
      <c r="S1224" s="3"/>
      <c r="T1224" s="6" t="s">
        <v>131</v>
      </c>
      <c r="U1224" s="3" t="str">
        <f t="shared" si="271"/>
        <v>Contractuel</v>
      </c>
      <c r="V1224" s="5">
        <v>44986</v>
      </c>
      <c r="W1224" s="5">
        <v>45046</v>
      </c>
      <c r="X1224" s="5"/>
      <c r="Y1224" s="5"/>
      <c r="Z1224" s="5">
        <f t="shared" si="284"/>
        <v>44986</v>
      </c>
      <c r="AA1224" s="3">
        <f t="shared" si="272"/>
        <v>1</v>
      </c>
      <c r="AB1224" s="3">
        <f t="shared" si="273"/>
        <v>2023</v>
      </c>
      <c r="AC1224" s="3">
        <f t="shared" si="274"/>
        <v>2027</v>
      </c>
      <c r="AD1224" s="7">
        <f t="shared" ca="1" si="275"/>
        <v>1.7611111111111111</v>
      </c>
      <c r="AE1224" s="7" t="str">
        <f t="shared" ca="1" si="280"/>
        <v>&lt; 2</v>
      </c>
      <c r="AF1224" s="5">
        <v>35310</v>
      </c>
      <c r="AG1224" s="8">
        <f t="shared" ca="1" si="276"/>
        <v>28.142465753424659</v>
      </c>
      <c r="AH1224" s="7" t="str">
        <f t="shared" ca="1" si="277"/>
        <v>&gt;25&lt; 35</v>
      </c>
      <c r="AI1224" s="9"/>
      <c r="AJ1224" s="10"/>
      <c r="AK1224" s="9" t="s">
        <v>3719</v>
      </c>
      <c r="AL1224" s="5">
        <v>42073</v>
      </c>
      <c r="AM1224" s="3" t="s">
        <v>93</v>
      </c>
      <c r="AN1224" s="3" t="s">
        <v>94</v>
      </c>
      <c r="AQ1224" s="11">
        <v>3</v>
      </c>
      <c r="AR1224" s="11">
        <v>1</v>
      </c>
      <c r="AS1224" s="12">
        <f t="shared" si="278"/>
        <v>45304.25</v>
      </c>
      <c r="AT1224" s="11" t="s">
        <v>135</v>
      </c>
      <c r="AU1224" s="9">
        <v>3.3069999999999999</v>
      </c>
      <c r="AV1224" s="14" t="s">
        <v>195</v>
      </c>
      <c r="AW1224" s="15" t="s">
        <v>169</v>
      </c>
      <c r="AX1224" s="16" t="s">
        <v>3720</v>
      </c>
      <c r="AY1224" s="14">
        <v>84</v>
      </c>
      <c r="AZ1224" s="11" t="s">
        <v>171</v>
      </c>
      <c r="BA1224" s="17" t="str">
        <f t="shared" si="279"/>
        <v>17001000000300958984</v>
      </c>
      <c r="BB1224" s="26">
        <f t="shared" si="282"/>
        <v>20</v>
      </c>
      <c r="BC1224" s="19" t="s">
        <v>3721</v>
      </c>
      <c r="BD1224" s="20" t="s">
        <v>277</v>
      </c>
      <c r="BF1224" s="5"/>
      <c r="BG1224" s="27">
        <v>26936572</v>
      </c>
      <c r="BH1224" s="27"/>
      <c r="BI1224" s="27"/>
      <c r="BK1224" s="11" t="str">
        <f t="shared" si="283"/>
        <v>A-</v>
      </c>
      <c r="BL1224" s="11" t="s">
        <v>235</v>
      </c>
    </row>
    <row r="1225" spans="1:64" x14ac:dyDescent="0.25">
      <c r="A1225" s="3" t="s">
        <v>56</v>
      </c>
      <c r="B1225" s="4">
        <v>1227</v>
      </c>
      <c r="C1225" s="3" t="s">
        <v>87</v>
      </c>
      <c r="D1225" s="3" t="s">
        <v>8102</v>
      </c>
      <c r="E1225" s="3" t="s">
        <v>7292</v>
      </c>
      <c r="F1225" s="3"/>
      <c r="G1225" s="3"/>
      <c r="H1225" s="74"/>
      <c r="I1225" s="3" t="s">
        <v>561</v>
      </c>
      <c r="J1225" s="3" t="s">
        <v>157</v>
      </c>
      <c r="K1225" s="3" t="s">
        <v>76</v>
      </c>
      <c r="L1225" s="3" t="s">
        <v>77</v>
      </c>
      <c r="M1225" s="3" t="s">
        <v>426</v>
      </c>
      <c r="N1225" s="5">
        <v>44940</v>
      </c>
      <c r="O1225" s="5"/>
      <c r="P1225" s="3">
        <f t="shared" ca="1" si="281"/>
        <v>-47</v>
      </c>
      <c r="Q1225" s="5"/>
      <c r="R1225" s="3"/>
      <c r="S1225" s="3"/>
      <c r="T1225" s="6" t="s">
        <v>131</v>
      </c>
      <c r="U1225" s="3" t="str">
        <f t="shared" si="271"/>
        <v>Contractuel</v>
      </c>
      <c r="V1225" s="5">
        <v>45474</v>
      </c>
      <c r="W1225" s="5">
        <v>45535</v>
      </c>
      <c r="X1225" s="5"/>
      <c r="Y1225" s="5"/>
      <c r="Z1225" s="5">
        <f t="shared" si="284"/>
        <v>45474</v>
      </c>
      <c r="AA1225" s="3">
        <f t="shared" si="272"/>
        <v>1</v>
      </c>
      <c r="AB1225" s="3">
        <f t="shared" si="273"/>
        <v>2023</v>
      </c>
      <c r="AC1225" s="3">
        <f t="shared" si="274"/>
        <v>2027</v>
      </c>
      <c r="AD1225" s="7">
        <f t="shared" ca="1" si="275"/>
        <v>1.7583333333333333</v>
      </c>
      <c r="AE1225" s="7" t="str">
        <f t="shared" ca="1" si="280"/>
        <v>&lt; 2</v>
      </c>
      <c r="AF1225" s="5">
        <v>34361</v>
      </c>
      <c r="AG1225" s="8">
        <f t="shared" ca="1" si="276"/>
        <v>30.742465753424657</v>
      </c>
      <c r="AH1225" s="7" t="str">
        <f t="shared" ca="1" si="277"/>
        <v>&gt;25&lt; 35</v>
      </c>
      <c r="AI1225" s="9">
        <v>16779000</v>
      </c>
      <c r="AJ1225" s="10" t="s">
        <v>62</v>
      </c>
      <c r="AK1225" s="9" t="s">
        <v>3722</v>
      </c>
      <c r="AL1225" s="5">
        <v>41095</v>
      </c>
      <c r="AM1225" s="3" t="s">
        <v>93</v>
      </c>
      <c r="AN1225" s="3" t="s">
        <v>94</v>
      </c>
      <c r="AQ1225">
        <v>3</v>
      </c>
      <c r="AR1225" s="11">
        <v>2</v>
      </c>
      <c r="AS1225" s="12">
        <f t="shared" si="278"/>
        <v>45670.5</v>
      </c>
      <c r="AT1225" s="11" t="s">
        <v>135</v>
      </c>
      <c r="AU1225" s="9">
        <v>3.3069999999999999</v>
      </c>
      <c r="AV1225" s="14" t="s">
        <v>126</v>
      </c>
      <c r="AW1225" s="15" t="s">
        <v>275</v>
      </c>
      <c r="AX1225" s="16" t="s">
        <v>3723</v>
      </c>
      <c r="AY1225" s="14" t="s">
        <v>612</v>
      </c>
      <c r="AZ1225" s="11" t="s">
        <v>145</v>
      </c>
      <c r="BA1225" s="17" t="str">
        <f t="shared" si="279"/>
        <v>07080013810552089356</v>
      </c>
      <c r="BB1225" s="26">
        <f t="shared" si="282"/>
        <v>20</v>
      </c>
      <c r="BC1225" s="19" t="s">
        <v>3724</v>
      </c>
      <c r="BD1225" s="20" t="s">
        <v>100</v>
      </c>
      <c r="BF1225" s="5"/>
      <c r="BG1225" s="27">
        <v>23248764</v>
      </c>
      <c r="BH1225" s="27">
        <v>29049997</v>
      </c>
      <c r="BI1225" s="27"/>
      <c r="BJ1225" t="s">
        <v>566</v>
      </c>
      <c r="BK1225" s="11" t="str">
        <f t="shared" si="283"/>
        <v>A-</v>
      </c>
      <c r="BL1225" s="11" t="s">
        <v>235</v>
      </c>
    </row>
    <row r="1226" spans="1:64" x14ac:dyDescent="0.25">
      <c r="A1226" s="3" t="s">
        <v>74</v>
      </c>
      <c r="B1226" s="4">
        <v>1228</v>
      </c>
      <c r="C1226" s="3" t="s">
        <v>87</v>
      </c>
      <c r="D1226" s="3" t="s">
        <v>7860</v>
      </c>
      <c r="E1226" s="3" t="s">
        <v>7367</v>
      </c>
      <c r="F1226" s="3"/>
      <c r="G1226" s="3"/>
      <c r="H1226" s="74"/>
      <c r="I1226" s="3" t="s">
        <v>227</v>
      </c>
      <c r="J1226" s="3" t="s">
        <v>228</v>
      </c>
      <c r="K1226" s="3" t="s">
        <v>76</v>
      </c>
      <c r="L1226" s="3" t="s">
        <v>77</v>
      </c>
      <c r="M1226" s="3">
        <f t="shared" ref="M1226:M1236" si="285">G1226</f>
        <v>0</v>
      </c>
      <c r="N1226" s="5">
        <v>44940</v>
      </c>
      <c r="O1226" s="5"/>
      <c r="P1226" s="3">
        <f t="shared" ca="1" si="281"/>
        <v>-597</v>
      </c>
      <c r="Q1226" s="5">
        <v>44958</v>
      </c>
      <c r="R1226" s="3" t="s">
        <v>133</v>
      </c>
      <c r="S1226" s="3"/>
      <c r="T1226" s="6" t="s">
        <v>131</v>
      </c>
      <c r="U1226" s="3" t="str">
        <f t="shared" si="271"/>
        <v>Contractuel</v>
      </c>
      <c r="V1226" s="5">
        <v>44940</v>
      </c>
      <c r="W1226" s="5">
        <v>44985</v>
      </c>
      <c r="X1226" s="5"/>
      <c r="Y1226" s="5"/>
      <c r="Z1226" s="5">
        <f t="shared" si="284"/>
        <v>44940</v>
      </c>
      <c r="AA1226" s="3">
        <f t="shared" si="272"/>
        <v>1</v>
      </c>
      <c r="AB1226" s="3">
        <f t="shared" si="273"/>
        <v>2023</v>
      </c>
      <c r="AC1226" s="3">
        <f t="shared" si="274"/>
        <v>2027</v>
      </c>
      <c r="AD1226" s="7">
        <f t="shared" ca="1" si="275"/>
        <v>1.7583333333333333</v>
      </c>
      <c r="AE1226" s="7" t="str">
        <f t="shared" ca="1" si="280"/>
        <v>&lt; 2</v>
      </c>
      <c r="AF1226" s="5">
        <v>34029</v>
      </c>
      <c r="AG1226" s="8">
        <f t="shared" ca="1" si="276"/>
        <v>31.652054794520549</v>
      </c>
      <c r="AH1226" s="7" t="str">
        <f t="shared" ca="1" si="277"/>
        <v>&gt;25&lt; 35</v>
      </c>
      <c r="AI1226" s="9">
        <v>16880147</v>
      </c>
      <c r="AJ1226" s="10" t="s">
        <v>62</v>
      </c>
      <c r="AK1226" s="9" t="s">
        <v>3050</v>
      </c>
      <c r="AL1226" s="5">
        <v>40417</v>
      </c>
      <c r="AM1226" s="3" t="s">
        <v>93</v>
      </c>
      <c r="AN1226" s="3" t="s">
        <v>94</v>
      </c>
      <c r="AQ1226" s="11">
        <v>3</v>
      </c>
      <c r="AR1226" s="11">
        <v>1</v>
      </c>
      <c r="AS1226" s="12">
        <f t="shared" si="278"/>
        <v>45305.25</v>
      </c>
      <c r="AT1226" s="11" t="s">
        <v>135</v>
      </c>
      <c r="AU1226" s="9">
        <v>3.3069999999999999</v>
      </c>
      <c r="AV1226" s="14" t="s">
        <v>195</v>
      </c>
      <c r="AW1226" s="15" t="s">
        <v>169</v>
      </c>
      <c r="AX1226" s="16" t="s">
        <v>3051</v>
      </c>
      <c r="AY1226" s="14" t="s">
        <v>574</v>
      </c>
      <c r="AZ1226" s="11" t="s">
        <v>171</v>
      </c>
      <c r="BA1226" s="17" t="str">
        <f t="shared" si="279"/>
        <v>17001000000264338962</v>
      </c>
      <c r="BB1226" s="26">
        <f t="shared" si="282"/>
        <v>20</v>
      </c>
      <c r="BC1226" s="19" t="s">
        <v>3725</v>
      </c>
      <c r="BD1226" s="20" t="s">
        <v>277</v>
      </c>
      <c r="BF1226" s="5"/>
      <c r="BG1226" s="27">
        <v>23504445</v>
      </c>
      <c r="BH1226" s="27"/>
      <c r="BI1226" s="27"/>
      <c r="BK1226" s="11" t="str">
        <f t="shared" si="283"/>
        <v>B-</v>
      </c>
      <c r="BL1226" s="11" t="s">
        <v>235</v>
      </c>
    </row>
    <row r="1227" spans="1:64" x14ac:dyDescent="0.25">
      <c r="A1227" s="3" t="s">
        <v>74</v>
      </c>
      <c r="B1227" s="4">
        <v>1229</v>
      </c>
      <c r="C1227" s="3" t="s">
        <v>57</v>
      </c>
      <c r="D1227" s="3" t="s">
        <v>7900</v>
      </c>
      <c r="E1227" s="3" t="s">
        <v>7767</v>
      </c>
      <c r="F1227" s="3"/>
      <c r="G1227" s="3"/>
      <c r="H1227" s="74"/>
      <c r="I1227" s="3" t="s">
        <v>515</v>
      </c>
      <c r="J1227" s="3" t="s">
        <v>228</v>
      </c>
      <c r="K1227" s="3" t="s">
        <v>123</v>
      </c>
      <c r="L1227" s="3" t="s">
        <v>77</v>
      </c>
      <c r="M1227" s="3">
        <f t="shared" si="285"/>
        <v>0</v>
      </c>
      <c r="N1227" s="5">
        <v>44940</v>
      </c>
      <c r="O1227" s="5"/>
      <c r="P1227" s="3">
        <f t="shared" ca="1" si="281"/>
        <v>-597</v>
      </c>
      <c r="Q1227" s="5">
        <v>44991</v>
      </c>
      <c r="R1227" s="3" t="s">
        <v>133</v>
      </c>
      <c r="S1227" s="3"/>
      <c r="T1227" s="6" t="s">
        <v>131</v>
      </c>
      <c r="U1227" s="3" t="str">
        <f t="shared" si="271"/>
        <v>Contractuel</v>
      </c>
      <c r="V1227" s="5">
        <v>44940</v>
      </c>
      <c r="W1227" s="5">
        <v>44985</v>
      </c>
      <c r="X1227" s="5"/>
      <c r="Y1227" s="5"/>
      <c r="Z1227" s="5">
        <f t="shared" si="284"/>
        <v>44940</v>
      </c>
      <c r="AA1227" s="3">
        <f t="shared" si="272"/>
        <v>1</v>
      </c>
      <c r="AB1227" s="3">
        <f t="shared" si="273"/>
        <v>2023</v>
      </c>
      <c r="AC1227" s="3">
        <f t="shared" si="274"/>
        <v>2027</v>
      </c>
      <c r="AD1227" s="7">
        <f t="shared" ca="1" si="275"/>
        <v>1.7583333333333333</v>
      </c>
      <c r="AE1227" s="7" t="str">
        <f t="shared" ca="1" si="280"/>
        <v>&lt; 2</v>
      </c>
      <c r="AF1227" s="5">
        <v>37067</v>
      </c>
      <c r="AG1227" s="8">
        <f t="shared" ca="1" si="276"/>
        <v>23.328767123287673</v>
      </c>
      <c r="AH1227" s="7" t="str">
        <f t="shared" ca="1" si="277"/>
        <v>&lt; 25</v>
      </c>
      <c r="AI1227" s="9"/>
      <c r="AJ1227" s="10"/>
      <c r="AK1227" s="9" t="s">
        <v>2610</v>
      </c>
      <c r="AL1227" s="5">
        <v>43867</v>
      </c>
      <c r="AM1227" s="3" t="s">
        <v>64</v>
      </c>
      <c r="AN1227" s="3" t="s">
        <v>94</v>
      </c>
      <c r="AQ1227" s="11">
        <v>3</v>
      </c>
      <c r="AR1227" s="11">
        <v>1</v>
      </c>
      <c r="AS1227" s="12">
        <f t="shared" si="278"/>
        <v>45305.25</v>
      </c>
      <c r="AT1227" s="11" t="s">
        <v>135</v>
      </c>
      <c r="AU1227" s="9">
        <v>3.3069999999999999</v>
      </c>
      <c r="AV1227" s="14" t="s">
        <v>195</v>
      </c>
      <c r="AW1227" s="15" t="s">
        <v>169</v>
      </c>
      <c r="AX1227" s="16" t="s">
        <v>2611</v>
      </c>
      <c r="AY1227" s="14" t="s">
        <v>105</v>
      </c>
      <c r="AZ1227" s="11" t="s">
        <v>171</v>
      </c>
      <c r="BA1227" s="17" t="str">
        <f t="shared" si="279"/>
        <v>17001000000310260411</v>
      </c>
      <c r="BB1227" s="26">
        <f t="shared" si="282"/>
        <v>20</v>
      </c>
      <c r="BC1227" s="19" t="s">
        <v>2528</v>
      </c>
      <c r="BD1227" s="20" t="s">
        <v>277</v>
      </c>
      <c r="BF1227" s="5"/>
      <c r="BG1227" s="27">
        <v>24322351</v>
      </c>
      <c r="BH1227" s="27"/>
      <c r="BI1227" s="27"/>
      <c r="BK1227" s="11" t="str">
        <f t="shared" si="283"/>
        <v>B-</v>
      </c>
      <c r="BL1227" s="11"/>
    </row>
    <row r="1228" spans="1:64" x14ac:dyDescent="0.25">
      <c r="A1228" s="3" t="s">
        <v>56</v>
      </c>
      <c r="B1228" s="4">
        <v>1230</v>
      </c>
      <c r="C1228" s="3" t="s">
        <v>87</v>
      </c>
      <c r="D1228" s="3" t="s">
        <v>8103</v>
      </c>
      <c r="E1228" s="3" t="s">
        <v>7292</v>
      </c>
      <c r="F1228" s="3"/>
      <c r="G1228" s="3"/>
      <c r="H1228" s="74"/>
      <c r="I1228" s="3" t="s">
        <v>431</v>
      </c>
      <c r="J1228" s="3"/>
      <c r="K1228" s="3" t="s">
        <v>76</v>
      </c>
      <c r="L1228" s="3" t="s">
        <v>77</v>
      </c>
      <c r="M1228" s="3">
        <f t="shared" si="285"/>
        <v>0</v>
      </c>
      <c r="N1228" s="5">
        <v>44942</v>
      </c>
      <c r="O1228" s="5"/>
      <c r="P1228" s="3">
        <f t="shared" ca="1" si="281"/>
        <v>-47</v>
      </c>
      <c r="Q1228" s="5"/>
      <c r="R1228" s="3"/>
      <c r="S1228" s="3"/>
      <c r="T1228" s="6" t="s">
        <v>131</v>
      </c>
      <c r="U1228" s="3" t="str">
        <f t="shared" si="271"/>
        <v>Contractuel</v>
      </c>
      <c r="V1228" s="5">
        <v>45505</v>
      </c>
      <c r="W1228" s="5">
        <f>VLOOKUP(B1228,[1]base!$A:$V,22,0)</f>
        <v>45535</v>
      </c>
      <c r="X1228" s="5"/>
      <c r="Y1228" s="5"/>
      <c r="Z1228" s="5">
        <f t="shared" si="284"/>
        <v>45505</v>
      </c>
      <c r="AA1228" s="3">
        <f t="shared" si="272"/>
        <v>1</v>
      </c>
      <c r="AB1228" s="3">
        <f t="shared" si="273"/>
        <v>2023</v>
      </c>
      <c r="AC1228" s="3">
        <f t="shared" si="274"/>
        <v>2027</v>
      </c>
      <c r="AD1228" s="7">
        <f t="shared" ca="1" si="275"/>
        <v>1.7527777777777778</v>
      </c>
      <c r="AE1228" s="7" t="str">
        <f t="shared" ca="1" si="280"/>
        <v>&lt; 2</v>
      </c>
      <c r="AF1228" s="5">
        <v>36107</v>
      </c>
      <c r="AG1228" s="8">
        <f t="shared" ca="1" si="276"/>
        <v>25.958904109589042</v>
      </c>
      <c r="AH1228" s="7" t="str">
        <f t="shared" ca="1" si="277"/>
        <v>&gt;25&lt; 35</v>
      </c>
      <c r="AI1228" s="9">
        <v>17282979</v>
      </c>
      <c r="AJ1228" s="10" t="s">
        <v>159</v>
      </c>
      <c r="AK1228" s="9">
        <v>13638383</v>
      </c>
      <c r="AL1228" s="5">
        <v>42613</v>
      </c>
      <c r="AM1228" s="3" t="s">
        <v>93</v>
      </c>
      <c r="AN1228" s="3" t="s">
        <v>94</v>
      </c>
      <c r="AQ1228">
        <v>3</v>
      </c>
      <c r="AR1228" s="11">
        <v>2</v>
      </c>
      <c r="AS1228" s="12">
        <f t="shared" si="278"/>
        <v>45672.5</v>
      </c>
      <c r="AT1228" s="11" t="s">
        <v>135</v>
      </c>
      <c r="AU1228" s="9">
        <v>3.3069999999999999</v>
      </c>
      <c r="AV1228" s="14">
        <v>17</v>
      </c>
      <c r="AW1228" s="15">
        <v>53594</v>
      </c>
      <c r="AX1228" s="16" t="s">
        <v>3726</v>
      </c>
      <c r="AY1228" s="14">
        <v>96</v>
      </c>
      <c r="AZ1228" s="11" t="s">
        <v>171</v>
      </c>
      <c r="BA1228" s="17" t="str">
        <f t="shared" si="279"/>
        <v>17535940171429848296</v>
      </c>
      <c r="BB1228" s="26">
        <f t="shared" si="282"/>
        <v>20</v>
      </c>
      <c r="BC1228" s="19" t="s">
        <v>3727</v>
      </c>
      <c r="BD1228" s="20" t="s">
        <v>100</v>
      </c>
      <c r="BF1228" s="5">
        <v>44985</v>
      </c>
      <c r="BG1228" s="27">
        <v>28655236</v>
      </c>
      <c r="BH1228" s="27"/>
      <c r="BI1228" s="27"/>
      <c r="BJ1228" t="s">
        <v>3727</v>
      </c>
      <c r="BK1228" s="11" t="str">
        <f t="shared" si="283"/>
        <v>-</v>
      </c>
      <c r="BL1228" s="11" t="s">
        <v>167</v>
      </c>
    </row>
    <row r="1229" spans="1:64" x14ac:dyDescent="0.25">
      <c r="A1229" s="3" t="s">
        <v>74</v>
      </c>
      <c r="B1229" s="4">
        <v>1231</v>
      </c>
      <c r="C1229" s="3" t="s">
        <v>57</v>
      </c>
      <c r="D1229" s="3" t="s">
        <v>8104</v>
      </c>
      <c r="E1229" s="3" t="s">
        <v>6516</v>
      </c>
      <c r="F1229" s="3"/>
      <c r="G1229" s="3"/>
      <c r="H1229" s="74"/>
      <c r="I1229" s="3"/>
      <c r="J1229" s="3"/>
      <c r="K1229" s="3" t="s">
        <v>76</v>
      </c>
      <c r="L1229" s="3" t="s">
        <v>77</v>
      </c>
      <c r="M1229" s="3">
        <f t="shared" si="285"/>
        <v>0</v>
      </c>
      <c r="N1229" s="5">
        <v>44942</v>
      </c>
      <c r="O1229" s="5"/>
      <c r="P1229" s="3">
        <f t="shared" ca="1" si="281"/>
        <v>-597</v>
      </c>
      <c r="Q1229" s="5">
        <v>44943</v>
      </c>
      <c r="R1229" s="3" t="s">
        <v>133</v>
      </c>
      <c r="S1229" s="3"/>
      <c r="T1229" s="6" t="s">
        <v>131</v>
      </c>
      <c r="U1229" s="3" t="str">
        <f t="shared" si="271"/>
        <v>Contractuel</v>
      </c>
      <c r="V1229" s="5">
        <v>44942</v>
      </c>
      <c r="W1229" s="5">
        <v>44985</v>
      </c>
      <c r="X1229" s="5"/>
      <c r="Y1229" s="5"/>
      <c r="Z1229" s="5">
        <f t="shared" si="284"/>
        <v>44942</v>
      </c>
      <c r="AA1229" s="3">
        <f t="shared" si="272"/>
        <v>1</v>
      </c>
      <c r="AB1229" s="3">
        <f t="shared" si="273"/>
        <v>2023</v>
      </c>
      <c r="AC1229" s="3">
        <f t="shared" si="274"/>
        <v>2027</v>
      </c>
      <c r="AD1229" s="7">
        <f t="shared" ca="1" si="275"/>
        <v>1.7527777777777778</v>
      </c>
      <c r="AE1229" s="7" t="str">
        <f t="shared" ca="1" si="280"/>
        <v>&lt; 2</v>
      </c>
      <c r="AF1229" s="5">
        <v>30476</v>
      </c>
      <c r="AG1229" s="8">
        <f t="shared" ca="1" si="276"/>
        <v>41.386301369863013</v>
      </c>
      <c r="AH1229" s="7" t="str">
        <f t="shared" ca="1" si="277"/>
        <v>&gt;35&lt; 45</v>
      </c>
      <c r="AI1229" s="9"/>
      <c r="AJ1229" s="10"/>
      <c r="AK1229" s="9" t="s">
        <v>3728</v>
      </c>
      <c r="AL1229" s="5">
        <v>36918</v>
      </c>
      <c r="AM1229" s="3" t="s">
        <v>64</v>
      </c>
      <c r="AN1229" s="3" t="s">
        <v>65</v>
      </c>
      <c r="AO1229">
        <v>2</v>
      </c>
      <c r="AQ1229" s="11">
        <v>3</v>
      </c>
      <c r="AR1229" s="11">
        <v>1</v>
      </c>
      <c r="AS1229" s="12">
        <f t="shared" si="278"/>
        <v>45307.25</v>
      </c>
      <c r="AT1229" s="11" t="s">
        <v>135</v>
      </c>
      <c r="AU1229" s="9">
        <v>3.3069999999999999</v>
      </c>
      <c r="AV1229" s="14"/>
      <c r="AW1229" s="15"/>
      <c r="AX1229" s="16"/>
      <c r="AY1229" s="14"/>
      <c r="AZ1229" s="11"/>
      <c r="BA1229" s="17" t="str">
        <f t="shared" si="279"/>
        <v/>
      </c>
      <c r="BB1229" s="26">
        <f t="shared" si="282"/>
        <v>0</v>
      </c>
      <c r="BC1229" s="19" t="s">
        <v>438</v>
      </c>
      <c r="BD1229" s="20" t="s">
        <v>277</v>
      </c>
      <c r="BF1229" s="5"/>
      <c r="BG1229" s="27">
        <v>22841912</v>
      </c>
      <c r="BH1229" s="27"/>
      <c r="BI1229" s="27"/>
      <c r="BK1229" s="87" t="str">
        <f t="shared" si="283"/>
        <v>-</v>
      </c>
      <c r="BL1229" s="11"/>
    </row>
    <row r="1230" spans="1:64" x14ac:dyDescent="0.25">
      <c r="A1230" s="3" t="s">
        <v>74</v>
      </c>
      <c r="B1230" s="4">
        <v>1232</v>
      </c>
      <c r="C1230" s="3" t="s">
        <v>140</v>
      </c>
      <c r="D1230" s="3" t="s">
        <v>8105</v>
      </c>
      <c r="E1230" s="3" t="s">
        <v>7796</v>
      </c>
      <c r="F1230" s="3"/>
      <c r="G1230" s="3"/>
      <c r="H1230" s="74"/>
      <c r="I1230" s="3" t="s">
        <v>561</v>
      </c>
      <c r="J1230" s="3" t="s">
        <v>157</v>
      </c>
      <c r="K1230" s="3" t="s">
        <v>123</v>
      </c>
      <c r="L1230" s="3" t="s">
        <v>77</v>
      </c>
      <c r="M1230" s="3">
        <f t="shared" si="285"/>
        <v>0</v>
      </c>
      <c r="N1230" s="5">
        <v>44942</v>
      </c>
      <c r="O1230" s="5"/>
      <c r="P1230" s="3">
        <f t="shared" ca="1" si="281"/>
        <v>-260</v>
      </c>
      <c r="Q1230" s="5">
        <v>45303</v>
      </c>
      <c r="R1230" s="3" t="s">
        <v>1419</v>
      </c>
      <c r="S1230" s="3"/>
      <c r="T1230" s="6" t="s">
        <v>131</v>
      </c>
      <c r="U1230" s="3" t="str">
        <f t="shared" si="271"/>
        <v>Contractuel</v>
      </c>
      <c r="V1230" s="5">
        <v>45261</v>
      </c>
      <c r="W1230" s="5">
        <v>45322</v>
      </c>
      <c r="X1230" s="5"/>
      <c r="Y1230" s="5"/>
      <c r="Z1230" s="5">
        <f t="shared" si="284"/>
        <v>45261</v>
      </c>
      <c r="AA1230" s="3">
        <f t="shared" si="272"/>
        <v>1</v>
      </c>
      <c r="AB1230" s="3">
        <f t="shared" si="273"/>
        <v>2023</v>
      </c>
      <c r="AC1230" s="3">
        <f t="shared" si="274"/>
        <v>2027</v>
      </c>
      <c r="AD1230" s="7">
        <f t="shared" ca="1" si="275"/>
        <v>1.7527777777777778</v>
      </c>
      <c r="AE1230" s="7" t="str">
        <f t="shared" ca="1" si="280"/>
        <v>&lt; 2</v>
      </c>
      <c r="AF1230" s="5">
        <v>27669</v>
      </c>
      <c r="AG1230" s="8">
        <f t="shared" ca="1" si="276"/>
        <v>49.076712328767123</v>
      </c>
      <c r="AH1230" s="7" t="str">
        <f t="shared" ca="1" si="277"/>
        <v>&gt;45&lt; 55</v>
      </c>
      <c r="AI1230" s="9">
        <v>11999769</v>
      </c>
      <c r="AJ1230" s="10" t="s">
        <v>62</v>
      </c>
      <c r="AK1230" s="9" t="s">
        <v>3729</v>
      </c>
      <c r="AL1230" s="5">
        <v>42922</v>
      </c>
      <c r="AM1230" s="3" t="s">
        <v>93</v>
      </c>
      <c r="AN1230" s="3" t="s">
        <v>65</v>
      </c>
      <c r="AO1230">
        <v>1</v>
      </c>
      <c r="AQ1230" s="11">
        <v>3</v>
      </c>
      <c r="AR1230" s="11">
        <v>2</v>
      </c>
      <c r="AS1230" s="12">
        <f t="shared" si="278"/>
        <v>45672.5</v>
      </c>
      <c r="AT1230" s="11" t="s">
        <v>135</v>
      </c>
      <c r="AU1230" s="9">
        <v>3.3069999999999999</v>
      </c>
      <c r="AV1230" s="14">
        <v>17</v>
      </c>
      <c r="AW1230" s="15" t="s">
        <v>169</v>
      </c>
      <c r="AX1230" s="16" t="s">
        <v>3730</v>
      </c>
      <c r="AY1230" s="14" t="s">
        <v>1723</v>
      </c>
      <c r="AZ1230" s="11" t="s">
        <v>171</v>
      </c>
      <c r="BA1230" s="17" t="str">
        <f t="shared" si="279"/>
        <v>17001000000322115072</v>
      </c>
      <c r="BB1230" s="26">
        <f t="shared" si="282"/>
        <v>20</v>
      </c>
      <c r="BC1230" s="19" t="s">
        <v>3731</v>
      </c>
      <c r="BD1230" s="20" t="s">
        <v>277</v>
      </c>
      <c r="BF1230" s="5"/>
      <c r="BG1230" s="27">
        <v>27982842</v>
      </c>
      <c r="BH1230" s="27">
        <v>94803614</v>
      </c>
      <c r="BI1230" s="27"/>
      <c r="BJ1230" t="s">
        <v>3643</v>
      </c>
      <c r="BK1230" s="11" t="str">
        <f t="shared" si="283"/>
        <v>A-</v>
      </c>
      <c r="BL1230" s="11" t="s">
        <v>235</v>
      </c>
    </row>
    <row r="1231" spans="1:64" x14ac:dyDescent="0.25">
      <c r="A1231" s="3" t="s">
        <v>74</v>
      </c>
      <c r="B1231" s="4">
        <v>1233</v>
      </c>
      <c r="C1231" s="3" t="s">
        <v>87</v>
      </c>
      <c r="D1231" s="3" t="s">
        <v>8079</v>
      </c>
      <c r="E1231" s="3" t="s">
        <v>7402</v>
      </c>
      <c r="F1231" s="3"/>
      <c r="G1231" s="3"/>
      <c r="H1231" s="74"/>
      <c r="I1231" s="3" t="s">
        <v>561</v>
      </c>
      <c r="J1231" s="3" t="s">
        <v>157</v>
      </c>
      <c r="K1231" s="3" t="s">
        <v>123</v>
      </c>
      <c r="L1231" s="3" t="s">
        <v>77</v>
      </c>
      <c r="M1231" s="3">
        <f t="shared" si="285"/>
        <v>0</v>
      </c>
      <c r="N1231" s="5">
        <v>44942</v>
      </c>
      <c r="O1231" s="5"/>
      <c r="P1231" s="3">
        <f t="shared" ca="1" si="281"/>
        <v>-597</v>
      </c>
      <c r="Q1231" s="5">
        <v>44943</v>
      </c>
      <c r="R1231" s="3" t="s">
        <v>133</v>
      </c>
      <c r="S1231" s="3"/>
      <c r="T1231" s="6" t="s">
        <v>131</v>
      </c>
      <c r="U1231" s="3" t="str">
        <f t="shared" si="271"/>
        <v>Contractuel</v>
      </c>
      <c r="V1231" s="5">
        <v>44942</v>
      </c>
      <c r="W1231" s="5">
        <v>44985</v>
      </c>
      <c r="X1231" s="5"/>
      <c r="Y1231" s="5"/>
      <c r="Z1231" s="5">
        <f t="shared" si="284"/>
        <v>44942</v>
      </c>
      <c r="AA1231" s="3">
        <f t="shared" si="272"/>
        <v>1</v>
      </c>
      <c r="AB1231" s="3">
        <f t="shared" si="273"/>
        <v>2023</v>
      </c>
      <c r="AC1231" s="3">
        <f t="shared" si="274"/>
        <v>2027</v>
      </c>
      <c r="AD1231" s="7">
        <f t="shared" ca="1" si="275"/>
        <v>1.7527777777777778</v>
      </c>
      <c r="AE1231" s="7" t="str">
        <f t="shared" ca="1" si="280"/>
        <v>&lt; 2</v>
      </c>
      <c r="AF1231" s="5">
        <v>35545</v>
      </c>
      <c r="AG1231" s="8">
        <f t="shared" ca="1" si="276"/>
        <v>27.4986301369863</v>
      </c>
      <c r="AH1231" s="7" t="str">
        <f t="shared" ca="1" si="277"/>
        <v>&gt;25&lt; 35</v>
      </c>
      <c r="AI1231" s="9">
        <v>17107395</v>
      </c>
      <c r="AJ1231" s="10" t="s">
        <v>126</v>
      </c>
      <c r="AK1231" s="9">
        <v>14352965</v>
      </c>
      <c r="AL1231" s="5">
        <v>44825</v>
      </c>
      <c r="AM1231" s="3" t="s">
        <v>93</v>
      </c>
      <c r="AN1231" s="3" t="s">
        <v>94</v>
      </c>
      <c r="AQ1231" s="11">
        <v>3</v>
      </c>
      <c r="AR1231" s="11">
        <v>1</v>
      </c>
      <c r="AS1231" s="12">
        <f t="shared" si="278"/>
        <v>45307.25</v>
      </c>
      <c r="AT1231" s="11" t="s">
        <v>135</v>
      </c>
      <c r="AU1231" s="9">
        <v>3.3069999999999999</v>
      </c>
      <c r="AV1231" s="14"/>
      <c r="AW1231" s="15"/>
      <c r="AX1231" s="16"/>
      <c r="AY1231" s="14"/>
      <c r="AZ1231" s="11"/>
      <c r="BA1231" s="17" t="str">
        <f t="shared" si="279"/>
        <v/>
      </c>
      <c r="BB1231" s="26">
        <f t="shared" si="282"/>
        <v>0</v>
      </c>
      <c r="BC1231" s="19" t="s">
        <v>3732</v>
      </c>
      <c r="BD1231" s="20" t="s">
        <v>277</v>
      </c>
      <c r="BF1231" s="5"/>
      <c r="BG1231" s="27">
        <v>24830571</v>
      </c>
      <c r="BH1231" s="27"/>
      <c r="BI1231" s="27"/>
      <c r="BK1231" s="11" t="str">
        <f t="shared" si="283"/>
        <v>A-</v>
      </c>
      <c r="BL1231" s="11"/>
    </row>
    <row r="1232" spans="1:64" x14ac:dyDescent="0.25">
      <c r="A1232" s="3" t="s">
        <v>74</v>
      </c>
      <c r="B1232" s="4">
        <v>1234</v>
      </c>
      <c r="C1232" s="3" t="s">
        <v>87</v>
      </c>
      <c r="D1232" s="3" t="s">
        <v>7380</v>
      </c>
      <c r="E1232" s="3" t="s">
        <v>7599</v>
      </c>
      <c r="F1232" s="3"/>
      <c r="G1232" s="3"/>
      <c r="H1232" s="74"/>
      <c r="I1232" s="3" t="s">
        <v>227</v>
      </c>
      <c r="J1232" s="3" t="s">
        <v>228</v>
      </c>
      <c r="K1232" s="3" t="s">
        <v>123</v>
      </c>
      <c r="L1232" s="3" t="s">
        <v>77</v>
      </c>
      <c r="M1232" s="3">
        <f t="shared" si="285"/>
        <v>0</v>
      </c>
      <c r="N1232" s="5">
        <v>44942</v>
      </c>
      <c r="O1232" s="5"/>
      <c r="P1232" s="3">
        <f t="shared" ca="1" si="281"/>
        <v>-597</v>
      </c>
      <c r="Q1232" s="5">
        <v>44958</v>
      </c>
      <c r="R1232" s="3" t="s">
        <v>124</v>
      </c>
      <c r="S1232" s="3"/>
      <c r="T1232" s="6" t="s">
        <v>131</v>
      </c>
      <c r="U1232" s="3" t="str">
        <f t="shared" si="271"/>
        <v>Contractuel</v>
      </c>
      <c r="V1232" s="5">
        <v>44942</v>
      </c>
      <c r="W1232" s="5">
        <v>44985</v>
      </c>
      <c r="X1232" s="5"/>
      <c r="Y1232" s="5"/>
      <c r="Z1232" s="5">
        <f t="shared" si="284"/>
        <v>44942</v>
      </c>
      <c r="AA1232" s="3">
        <f t="shared" si="272"/>
        <v>1</v>
      </c>
      <c r="AB1232" s="3">
        <f t="shared" si="273"/>
        <v>2023</v>
      </c>
      <c r="AC1232" s="3">
        <f t="shared" si="274"/>
        <v>2027</v>
      </c>
      <c r="AD1232" s="7">
        <f t="shared" ca="1" si="275"/>
        <v>1.7527777777777778</v>
      </c>
      <c r="AE1232" s="7" t="str">
        <f t="shared" ca="1" si="280"/>
        <v>&lt; 2</v>
      </c>
      <c r="AF1232" s="5">
        <v>31600</v>
      </c>
      <c r="AG1232" s="8">
        <f t="shared" ca="1" si="276"/>
        <v>38.30684931506849</v>
      </c>
      <c r="AH1232" s="7" t="str">
        <f t="shared" ca="1" si="277"/>
        <v>&gt;35&lt; 45</v>
      </c>
      <c r="AI1232" s="9"/>
      <c r="AJ1232" s="10"/>
      <c r="AK1232" s="9" t="s">
        <v>3733</v>
      </c>
      <c r="AL1232" s="5">
        <v>42128</v>
      </c>
      <c r="AM1232" s="3" t="s">
        <v>93</v>
      </c>
      <c r="AN1232" s="3" t="s">
        <v>94</v>
      </c>
      <c r="AQ1232" s="11">
        <v>3</v>
      </c>
      <c r="AR1232" s="11">
        <v>1</v>
      </c>
      <c r="AS1232" s="12">
        <f t="shared" si="278"/>
        <v>45307.25</v>
      </c>
      <c r="AT1232" s="11" t="s">
        <v>135</v>
      </c>
      <c r="AU1232" s="9">
        <v>3.3069999999999999</v>
      </c>
      <c r="AV1232" s="14" t="s">
        <v>195</v>
      </c>
      <c r="AW1232" s="15" t="s">
        <v>169</v>
      </c>
      <c r="AX1232" s="16" t="s">
        <v>3734</v>
      </c>
      <c r="AY1232" s="14" t="s">
        <v>225</v>
      </c>
      <c r="AZ1232" s="11" t="s">
        <v>171</v>
      </c>
      <c r="BA1232" s="17" t="str">
        <f t="shared" si="279"/>
        <v>17001000000015386134</v>
      </c>
      <c r="BB1232" s="26">
        <f t="shared" si="282"/>
        <v>20</v>
      </c>
      <c r="BC1232" s="19" t="s">
        <v>3735</v>
      </c>
      <c r="BD1232" s="20" t="s">
        <v>277</v>
      </c>
      <c r="BF1232" s="5"/>
      <c r="BG1232" s="27">
        <v>56160811</v>
      </c>
      <c r="BH1232" s="27">
        <v>26050923</v>
      </c>
      <c r="BI1232" s="27"/>
      <c r="BK1232" s="11" t="str">
        <f t="shared" si="283"/>
        <v>B-</v>
      </c>
      <c r="BL1232" s="11"/>
    </row>
    <row r="1233" spans="1:64" x14ac:dyDescent="0.25">
      <c r="A1233" s="3" t="s">
        <v>56</v>
      </c>
      <c r="B1233" s="4">
        <v>1235</v>
      </c>
      <c r="C1233" s="3" t="s">
        <v>57</v>
      </c>
      <c r="D1233" s="3" t="s">
        <v>7291</v>
      </c>
      <c r="E1233" s="3" t="s">
        <v>7678</v>
      </c>
      <c r="F1233" s="3"/>
      <c r="G1233" s="3"/>
      <c r="H1233" s="74"/>
      <c r="I1233" s="3"/>
      <c r="J1233" s="3"/>
      <c r="K1233" s="3" t="s">
        <v>59</v>
      </c>
      <c r="L1233" s="3" t="s">
        <v>77</v>
      </c>
      <c r="M1233" s="3">
        <f t="shared" si="285"/>
        <v>0</v>
      </c>
      <c r="N1233" s="5">
        <v>44942</v>
      </c>
      <c r="O1233" s="5"/>
      <c r="P1233" s="3" t="str">
        <f t="shared" ca="1" si="281"/>
        <v/>
      </c>
      <c r="Q1233" s="5"/>
      <c r="R1233" s="3"/>
      <c r="S1233" s="3"/>
      <c r="T1233" s="6" t="s">
        <v>61</v>
      </c>
      <c r="U1233" s="3" t="str">
        <f t="shared" si="271"/>
        <v>Titulaire</v>
      </c>
      <c r="V1233" s="5"/>
      <c r="W1233" s="5"/>
      <c r="X1233" s="5"/>
      <c r="Y1233" s="5"/>
      <c r="Z1233" s="5"/>
      <c r="AA1233" s="3">
        <f t="shared" si="272"/>
        <v>1</v>
      </c>
      <c r="AB1233" s="3">
        <f t="shared" si="273"/>
        <v>2023</v>
      </c>
      <c r="AC1233" s="3">
        <f t="shared" si="274"/>
        <v>2027</v>
      </c>
      <c r="AD1233" s="7">
        <f t="shared" ca="1" si="275"/>
        <v>1.7527777777777778</v>
      </c>
      <c r="AE1233" s="7" t="str">
        <f t="shared" ca="1" si="280"/>
        <v>&lt; 2</v>
      </c>
      <c r="AF1233" s="5">
        <v>32631</v>
      </c>
      <c r="AG1233" s="8">
        <f t="shared" ca="1" si="276"/>
        <v>35.482191780821921</v>
      </c>
      <c r="AH1233" s="7" t="str">
        <f t="shared" ca="1" si="277"/>
        <v>&gt;35&lt; 45</v>
      </c>
      <c r="AI1233" s="9">
        <v>17282829</v>
      </c>
      <c r="AJ1233" s="10" t="s">
        <v>79</v>
      </c>
      <c r="AK1233" s="9" t="s">
        <v>3736</v>
      </c>
      <c r="AL1233" s="5">
        <v>44162</v>
      </c>
      <c r="AM1233" s="3" t="s">
        <v>64</v>
      </c>
      <c r="AN1233" s="3" t="s">
        <v>94</v>
      </c>
      <c r="AQ1233">
        <v>15</v>
      </c>
      <c r="AR1233" s="11">
        <v>2</v>
      </c>
      <c r="AS1233" s="12">
        <f t="shared" si="278"/>
        <v>45672.5</v>
      </c>
      <c r="AT1233" s="11" t="s">
        <v>66</v>
      </c>
      <c r="AU1233" s="9">
        <v>2500</v>
      </c>
      <c r="AV1233" s="14" t="s">
        <v>79</v>
      </c>
      <c r="AW1233" s="15" t="s">
        <v>3737</v>
      </c>
      <c r="AX1233" s="16" t="s">
        <v>3738</v>
      </c>
      <c r="AY1233" s="14" t="s">
        <v>1608</v>
      </c>
      <c r="AZ1233" s="11" t="s">
        <v>128</v>
      </c>
      <c r="BA1233" s="17" t="str">
        <f t="shared" si="279"/>
        <v>04021107007724371554</v>
      </c>
      <c r="BB1233" s="26">
        <f t="shared" si="282"/>
        <v>20</v>
      </c>
      <c r="BC1233" s="19" t="s">
        <v>3739</v>
      </c>
      <c r="BD1233" s="20" t="s">
        <v>388</v>
      </c>
      <c r="BF1233" s="5"/>
      <c r="BG1233" s="27">
        <v>22178939</v>
      </c>
      <c r="BH1233" s="27"/>
      <c r="BI1233" s="27">
        <v>98137092</v>
      </c>
      <c r="BK1233" s="11" t="str">
        <f t="shared" si="283"/>
        <v>CADRE</v>
      </c>
      <c r="BL1233" s="11"/>
    </row>
    <row r="1234" spans="1:64" x14ac:dyDescent="0.25">
      <c r="A1234" s="3" t="s">
        <v>74</v>
      </c>
      <c r="B1234" s="4">
        <v>1236</v>
      </c>
      <c r="C1234" s="3" t="s">
        <v>57</v>
      </c>
      <c r="D1234" s="3" t="s">
        <v>7247</v>
      </c>
      <c r="E1234" s="3" t="s">
        <v>8106</v>
      </c>
      <c r="F1234" s="3"/>
      <c r="G1234" s="3"/>
      <c r="H1234" s="74"/>
      <c r="I1234" s="3"/>
      <c r="J1234" s="3"/>
      <c r="K1234" s="3" t="s">
        <v>59</v>
      </c>
      <c r="L1234" s="3" t="s">
        <v>77</v>
      </c>
      <c r="M1234" s="3">
        <f t="shared" si="285"/>
        <v>0</v>
      </c>
      <c r="N1234" s="5">
        <v>44942</v>
      </c>
      <c r="O1234" s="5">
        <f>N1234+180</f>
        <v>45122</v>
      </c>
      <c r="P1234" s="3" t="str">
        <f t="shared" ca="1" si="281"/>
        <v/>
      </c>
      <c r="Q1234" s="5">
        <v>45194</v>
      </c>
      <c r="R1234" s="3" t="s">
        <v>2711</v>
      </c>
      <c r="S1234" s="3"/>
      <c r="T1234" s="6" t="s">
        <v>61</v>
      </c>
      <c r="U1234" s="3" t="str">
        <f t="shared" si="271"/>
        <v>Titulaire</v>
      </c>
      <c r="V1234" s="5"/>
      <c r="W1234" s="5"/>
      <c r="X1234" s="5"/>
      <c r="Y1234" s="5"/>
      <c r="Z1234" s="5"/>
      <c r="AA1234" s="3">
        <f t="shared" si="272"/>
        <v>1</v>
      </c>
      <c r="AB1234" s="3">
        <f t="shared" si="273"/>
        <v>2023</v>
      </c>
      <c r="AC1234" s="3">
        <f t="shared" si="274"/>
        <v>2027</v>
      </c>
      <c r="AD1234" s="7">
        <f t="shared" ca="1" si="275"/>
        <v>1.7527777777777778</v>
      </c>
      <c r="AE1234" s="7" t="str">
        <f t="shared" ca="1" si="280"/>
        <v>&lt; 2</v>
      </c>
      <c r="AF1234" s="5">
        <v>30879</v>
      </c>
      <c r="AG1234" s="8">
        <f t="shared" ca="1" si="276"/>
        <v>40.282191780821918</v>
      </c>
      <c r="AH1234" s="7" t="str">
        <f t="shared" ca="1" si="277"/>
        <v>&gt;35&lt; 45</v>
      </c>
      <c r="AI1234" s="9" t="s">
        <v>3740</v>
      </c>
      <c r="AJ1234" s="10" t="s">
        <v>159</v>
      </c>
      <c r="AK1234" s="9" t="s">
        <v>3741</v>
      </c>
      <c r="AL1234" s="5">
        <v>40071</v>
      </c>
      <c r="AM1234" s="3" t="s">
        <v>64</v>
      </c>
      <c r="AN1234" s="3" t="s">
        <v>65</v>
      </c>
      <c r="AQ1234" s="11"/>
      <c r="AR1234" s="11">
        <v>1</v>
      </c>
      <c r="AS1234" s="12">
        <f t="shared" si="278"/>
        <v>45307.25</v>
      </c>
      <c r="AT1234" s="11" t="s">
        <v>66</v>
      </c>
      <c r="AU1234" s="9">
        <v>4700</v>
      </c>
      <c r="AV1234" s="14" t="s">
        <v>870</v>
      </c>
      <c r="AW1234" s="15" t="s">
        <v>3742</v>
      </c>
      <c r="AX1234" s="16" t="s">
        <v>3743</v>
      </c>
      <c r="AY1234" s="14" t="s">
        <v>1919</v>
      </c>
      <c r="AZ1234" s="11" t="s">
        <v>358</v>
      </c>
      <c r="BA1234" s="17" t="str">
        <f t="shared" si="279"/>
        <v>24016027554251110152</v>
      </c>
      <c r="BB1234" s="26">
        <f t="shared" si="282"/>
        <v>20</v>
      </c>
      <c r="BC1234" s="19" t="s">
        <v>3744</v>
      </c>
      <c r="BD1234" s="20" t="s">
        <v>395</v>
      </c>
      <c r="BF1234" s="5">
        <v>44927</v>
      </c>
      <c r="BG1234" s="27">
        <v>24819860</v>
      </c>
      <c r="BH1234" s="27"/>
      <c r="BI1234" s="27">
        <v>98137100</v>
      </c>
      <c r="BK1234" s="11" t="str">
        <f t="shared" si="283"/>
        <v>CADRE</v>
      </c>
      <c r="BL1234" s="11"/>
    </row>
    <row r="1235" spans="1:64" x14ac:dyDescent="0.25">
      <c r="A1235" s="3" t="s">
        <v>74</v>
      </c>
      <c r="B1235" s="4">
        <v>1237</v>
      </c>
      <c r="C1235" s="3" t="s">
        <v>140</v>
      </c>
      <c r="D1235" s="3" t="s">
        <v>7183</v>
      </c>
      <c r="E1235" s="3" t="s">
        <v>7524</v>
      </c>
      <c r="F1235" s="3"/>
      <c r="G1235" s="3"/>
      <c r="H1235" s="74"/>
      <c r="I1235" s="3" t="s">
        <v>487</v>
      </c>
      <c r="J1235" s="3" t="s">
        <v>228</v>
      </c>
      <c r="K1235" s="3" t="s">
        <v>123</v>
      </c>
      <c r="L1235" s="3" t="s">
        <v>77</v>
      </c>
      <c r="M1235" s="3">
        <f t="shared" si="285"/>
        <v>0</v>
      </c>
      <c r="N1235" s="5">
        <v>44943</v>
      </c>
      <c r="O1235" s="5"/>
      <c r="P1235" s="3">
        <f t="shared" ca="1" si="281"/>
        <v>-475</v>
      </c>
      <c r="Q1235" s="5">
        <v>45090</v>
      </c>
      <c r="R1235" s="3" t="s">
        <v>1303</v>
      </c>
      <c r="S1235" s="3"/>
      <c r="T1235" s="6" t="s">
        <v>131</v>
      </c>
      <c r="U1235" s="3" t="str">
        <f t="shared" si="271"/>
        <v>Contractuel</v>
      </c>
      <c r="V1235" s="5">
        <v>45047</v>
      </c>
      <c r="W1235" s="5">
        <v>45107</v>
      </c>
      <c r="X1235" s="5"/>
      <c r="Y1235" s="5"/>
      <c r="Z1235" s="5">
        <f t="shared" ref="Z1235:Z1246" si="286">V1235</f>
        <v>45047</v>
      </c>
      <c r="AA1235" s="3">
        <f t="shared" si="272"/>
        <v>1</v>
      </c>
      <c r="AB1235" s="3">
        <f t="shared" si="273"/>
        <v>2023</v>
      </c>
      <c r="AC1235" s="3">
        <f t="shared" si="274"/>
        <v>2027</v>
      </c>
      <c r="AD1235" s="7">
        <f t="shared" ca="1" si="275"/>
        <v>1.75</v>
      </c>
      <c r="AE1235" s="7" t="str">
        <f t="shared" ca="1" si="280"/>
        <v>&lt; 2</v>
      </c>
      <c r="AF1235" s="5">
        <v>27758</v>
      </c>
      <c r="AG1235" s="8">
        <f t="shared" ca="1" si="276"/>
        <v>48.832876712328769</v>
      </c>
      <c r="AH1235" s="7" t="str">
        <f t="shared" ca="1" si="277"/>
        <v>&gt;45&lt; 55</v>
      </c>
      <c r="AI1235" s="9"/>
      <c r="AJ1235" s="10"/>
      <c r="AK1235" s="9" t="s">
        <v>2050</v>
      </c>
      <c r="AL1235" s="5">
        <v>37200</v>
      </c>
      <c r="AM1235" s="3" t="s">
        <v>93</v>
      </c>
      <c r="AN1235" s="3" t="s">
        <v>65</v>
      </c>
      <c r="AQ1235" s="11">
        <v>3</v>
      </c>
      <c r="AR1235" s="11">
        <v>1</v>
      </c>
      <c r="AS1235" s="12">
        <f t="shared" si="278"/>
        <v>45308.25</v>
      </c>
      <c r="AT1235" s="11" t="s">
        <v>135</v>
      </c>
      <c r="AU1235" s="9">
        <v>3.3069999999999999</v>
      </c>
      <c r="AV1235" s="14" t="s">
        <v>126</v>
      </c>
      <c r="AW1235" s="15" t="s">
        <v>1278</v>
      </c>
      <c r="AX1235" s="16" t="s">
        <v>2051</v>
      </c>
      <c r="AY1235" s="14" t="s">
        <v>1706</v>
      </c>
      <c r="AZ1235" s="11" t="s">
        <v>145</v>
      </c>
      <c r="BA1235" s="17" t="str">
        <f t="shared" si="279"/>
        <v>07503007312164610868</v>
      </c>
      <c r="BB1235" s="26">
        <f t="shared" si="282"/>
        <v>20</v>
      </c>
      <c r="BC1235" s="19" t="s">
        <v>3745</v>
      </c>
      <c r="BD1235" s="20" t="s">
        <v>100</v>
      </c>
      <c r="BF1235" s="5"/>
      <c r="BG1235" s="27">
        <v>55999225</v>
      </c>
      <c r="BH1235" s="27"/>
      <c r="BI1235" s="27"/>
      <c r="BK1235" s="11" t="str">
        <f t="shared" si="283"/>
        <v>B-</v>
      </c>
      <c r="BL1235" s="11"/>
    </row>
    <row r="1236" spans="1:64" x14ac:dyDescent="0.25">
      <c r="A1236" s="3" t="s">
        <v>74</v>
      </c>
      <c r="B1236" s="4">
        <v>1238</v>
      </c>
      <c r="C1236" s="3" t="s">
        <v>57</v>
      </c>
      <c r="D1236" s="3" t="s">
        <v>7198</v>
      </c>
      <c r="E1236" s="3" t="s">
        <v>7620</v>
      </c>
      <c r="F1236" s="3"/>
      <c r="G1236" s="3"/>
      <c r="H1236" s="74"/>
      <c r="I1236" s="3" t="s">
        <v>431</v>
      </c>
      <c r="J1236" s="3"/>
      <c r="K1236" s="3" t="s">
        <v>123</v>
      </c>
      <c r="L1236" s="3" t="s">
        <v>77</v>
      </c>
      <c r="M1236" s="3">
        <f t="shared" si="285"/>
        <v>0</v>
      </c>
      <c r="N1236" s="5">
        <v>44944</v>
      </c>
      <c r="O1236" s="5"/>
      <c r="P1236" s="3">
        <f t="shared" ca="1" si="281"/>
        <v>-322</v>
      </c>
      <c r="Q1236" s="5">
        <v>45199</v>
      </c>
      <c r="R1236" s="3" t="s">
        <v>1466</v>
      </c>
      <c r="S1236" s="3"/>
      <c r="T1236" s="6" t="s">
        <v>131</v>
      </c>
      <c r="U1236" s="3" t="str">
        <f t="shared" si="271"/>
        <v>Contractuel</v>
      </c>
      <c r="V1236" s="5">
        <v>45170</v>
      </c>
      <c r="W1236" s="5">
        <v>45260</v>
      </c>
      <c r="X1236" s="5"/>
      <c r="Y1236" s="5"/>
      <c r="Z1236" s="5">
        <f t="shared" si="286"/>
        <v>45170</v>
      </c>
      <c r="AA1236" s="3">
        <f t="shared" si="272"/>
        <v>1</v>
      </c>
      <c r="AB1236" s="3">
        <f t="shared" si="273"/>
        <v>2023</v>
      </c>
      <c r="AC1236" s="3">
        <f t="shared" si="274"/>
        <v>2027</v>
      </c>
      <c r="AD1236" s="7">
        <f t="shared" ca="1" si="275"/>
        <v>1.7472222222222222</v>
      </c>
      <c r="AE1236" s="7" t="str">
        <f t="shared" ca="1" si="280"/>
        <v>&lt; 2</v>
      </c>
      <c r="AF1236" s="5">
        <v>33952</v>
      </c>
      <c r="AG1236" s="8">
        <f t="shared" ca="1" si="276"/>
        <v>31.863013698630137</v>
      </c>
      <c r="AH1236" s="7" t="str">
        <f t="shared" ca="1" si="277"/>
        <v>&gt;25&lt; 35</v>
      </c>
      <c r="AI1236" s="9" t="s">
        <v>3746</v>
      </c>
      <c r="AJ1236" s="10" t="s">
        <v>126</v>
      </c>
      <c r="AK1236" s="9">
        <v>13203412</v>
      </c>
      <c r="AL1236" s="5">
        <v>44034</v>
      </c>
      <c r="AM1236" s="3" t="s">
        <v>64</v>
      </c>
      <c r="AN1236" s="3" t="s">
        <v>94</v>
      </c>
      <c r="AQ1236" s="11">
        <v>3</v>
      </c>
      <c r="AR1236" s="11">
        <v>1</v>
      </c>
      <c r="AS1236" s="12">
        <f t="shared" si="278"/>
        <v>45309.25</v>
      </c>
      <c r="AT1236" s="11" t="s">
        <v>135</v>
      </c>
      <c r="AU1236" s="9">
        <v>3.3069999999999999</v>
      </c>
      <c r="AV1236" s="14" t="s">
        <v>91</v>
      </c>
      <c r="AW1236" s="15" t="s">
        <v>1398</v>
      </c>
      <c r="AX1236" s="16" t="s">
        <v>1399</v>
      </c>
      <c r="AY1236" s="14" t="s">
        <v>120</v>
      </c>
      <c r="AZ1236" s="11" t="s">
        <v>191</v>
      </c>
      <c r="BA1236" s="17" t="str">
        <f t="shared" si="279"/>
        <v>05035000104500585933</v>
      </c>
      <c r="BB1236" s="26">
        <f t="shared" si="282"/>
        <v>20</v>
      </c>
      <c r="BC1236" s="19" t="s">
        <v>3747</v>
      </c>
      <c r="BD1236" s="20" t="s">
        <v>100</v>
      </c>
      <c r="BF1236" s="5"/>
      <c r="BG1236" s="27">
        <v>27973878</v>
      </c>
      <c r="BH1236" s="27"/>
      <c r="BI1236" s="27"/>
      <c r="BJ1236" t="s">
        <v>828</v>
      </c>
      <c r="BK1236" s="11" t="str">
        <f t="shared" si="283"/>
        <v>-</v>
      </c>
      <c r="BL1236" s="11" t="s">
        <v>245</v>
      </c>
    </row>
    <row r="1237" spans="1:64" x14ac:dyDescent="0.25">
      <c r="A1237" s="3" t="s">
        <v>74</v>
      </c>
      <c r="B1237" s="4">
        <v>1239</v>
      </c>
      <c r="C1237" s="3" t="s">
        <v>140</v>
      </c>
      <c r="D1237" s="3" t="s">
        <v>8107</v>
      </c>
      <c r="E1237" s="3" t="s">
        <v>7589</v>
      </c>
      <c r="F1237" s="3"/>
      <c r="G1237" s="3"/>
      <c r="H1237" s="74"/>
      <c r="I1237" s="3" t="s">
        <v>515</v>
      </c>
      <c r="J1237" s="3" t="s">
        <v>228</v>
      </c>
      <c r="K1237" s="3" t="s">
        <v>123</v>
      </c>
      <c r="L1237" s="3" t="s">
        <v>77</v>
      </c>
      <c r="M1237" s="3" t="s">
        <v>1223</v>
      </c>
      <c r="N1237" s="5">
        <v>44943</v>
      </c>
      <c r="O1237" s="5"/>
      <c r="P1237" s="3">
        <f t="shared" ca="1" si="281"/>
        <v>-260</v>
      </c>
      <c r="Q1237" s="5">
        <v>45323</v>
      </c>
      <c r="R1237" s="3" t="s">
        <v>1328</v>
      </c>
      <c r="S1237" s="3"/>
      <c r="T1237" s="6" t="s">
        <v>131</v>
      </c>
      <c r="U1237" s="3" t="str">
        <f t="shared" si="271"/>
        <v>Contractuel</v>
      </c>
      <c r="V1237" s="5">
        <v>45292</v>
      </c>
      <c r="W1237" s="5">
        <v>45322</v>
      </c>
      <c r="X1237" s="5"/>
      <c r="Y1237" s="5"/>
      <c r="Z1237" s="5">
        <f t="shared" si="286"/>
        <v>45292</v>
      </c>
      <c r="AA1237" s="3">
        <f t="shared" si="272"/>
        <v>1</v>
      </c>
      <c r="AB1237" s="3">
        <f t="shared" si="273"/>
        <v>2023</v>
      </c>
      <c r="AC1237" s="3">
        <f t="shared" si="274"/>
        <v>2027</v>
      </c>
      <c r="AD1237" s="7">
        <f t="shared" ca="1" si="275"/>
        <v>1.75</v>
      </c>
      <c r="AE1237" s="7" t="str">
        <f t="shared" ca="1" si="280"/>
        <v>&lt; 2</v>
      </c>
      <c r="AF1237" s="5">
        <v>32393</v>
      </c>
      <c r="AG1237" s="8">
        <f t="shared" ca="1" si="276"/>
        <v>36.134246575342466</v>
      </c>
      <c r="AH1237" s="7" t="str">
        <f t="shared" ca="1" si="277"/>
        <v>&gt;35&lt; 45</v>
      </c>
      <c r="AI1237" s="9" t="s">
        <v>3748</v>
      </c>
      <c r="AJ1237" s="10" t="s">
        <v>79</v>
      </c>
      <c r="AK1237" s="9" t="s">
        <v>3749</v>
      </c>
      <c r="AL1237" s="5">
        <v>44098</v>
      </c>
      <c r="AM1237" s="3" t="s">
        <v>93</v>
      </c>
      <c r="AN1237" s="3" t="s">
        <v>65</v>
      </c>
      <c r="AO1237">
        <v>2</v>
      </c>
      <c r="AQ1237" s="11">
        <v>3</v>
      </c>
      <c r="AR1237" s="11">
        <v>2</v>
      </c>
      <c r="AS1237" s="12">
        <f t="shared" si="278"/>
        <v>45673.5</v>
      </c>
      <c r="AT1237" s="11" t="s">
        <v>135</v>
      </c>
      <c r="AU1237" s="9">
        <v>3.3069999999999999</v>
      </c>
      <c r="AV1237" s="14" t="s">
        <v>195</v>
      </c>
      <c r="AW1237" s="15" t="s">
        <v>169</v>
      </c>
      <c r="AX1237" s="16" t="s">
        <v>3750</v>
      </c>
      <c r="AY1237" s="14" t="s">
        <v>225</v>
      </c>
      <c r="AZ1237" s="11" t="s">
        <v>171</v>
      </c>
      <c r="BA1237" s="17" t="str">
        <f t="shared" si="279"/>
        <v>17001000000322633634</v>
      </c>
      <c r="BB1237" s="26">
        <f t="shared" si="282"/>
        <v>20</v>
      </c>
      <c r="BC1237" s="19" t="s">
        <v>3751</v>
      </c>
      <c r="BD1237" s="20" t="s">
        <v>277</v>
      </c>
      <c r="BF1237" s="5"/>
      <c r="BG1237" s="27"/>
      <c r="BH1237" s="27"/>
      <c r="BI1237" s="27"/>
      <c r="BJ1237" t="s">
        <v>2883</v>
      </c>
      <c r="BK1237" s="11" t="str">
        <f t="shared" si="283"/>
        <v>B-</v>
      </c>
      <c r="BL1237" s="11" t="s">
        <v>473</v>
      </c>
    </row>
    <row r="1238" spans="1:64" x14ac:dyDescent="0.25">
      <c r="A1238" s="3" t="s">
        <v>74</v>
      </c>
      <c r="B1238" s="4">
        <v>1240</v>
      </c>
      <c r="C1238" s="3" t="s">
        <v>140</v>
      </c>
      <c r="D1238" s="3" t="s">
        <v>8108</v>
      </c>
      <c r="E1238" s="3" t="s">
        <v>8109</v>
      </c>
      <c r="F1238" s="3"/>
      <c r="G1238" s="3"/>
      <c r="H1238" s="74"/>
      <c r="I1238" s="3" t="s">
        <v>515</v>
      </c>
      <c r="J1238" s="3" t="s">
        <v>228</v>
      </c>
      <c r="K1238" s="3" t="s">
        <v>123</v>
      </c>
      <c r="L1238" s="3" t="s">
        <v>77</v>
      </c>
      <c r="M1238" s="3" t="s">
        <v>1223</v>
      </c>
      <c r="N1238" s="5">
        <v>44943</v>
      </c>
      <c r="O1238" s="5"/>
      <c r="P1238" s="3">
        <f t="shared" ca="1" si="281"/>
        <v>-536</v>
      </c>
      <c r="Q1238" s="5">
        <v>45046</v>
      </c>
      <c r="R1238" s="3" t="s">
        <v>236</v>
      </c>
      <c r="S1238" s="3" t="s">
        <v>1787</v>
      </c>
      <c r="T1238" s="6" t="s">
        <v>131</v>
      </c>
      <c r="U1238" s="3" t="str">
        <f t="shared" si="271"/>
        <v>Contractuel</v>
      </c>
      <c r="V1238" s="5">
        <v>44943</v>
      </c>
      <c r="W1238" s="5">
        <v>45046</v>
      </c>
      <c r="X1238" s="5"/>
      <c r="Y1238" s="5"/>
      <c r="Z1238" s="5">
        <f t="shared" si="286"/>
        <v>44943</v>
      </c>
      <c r="AA1238" s="3">
        <f t="shared" si="272"/>
        <v>1</v>
      </c>
      <c r="AB1238" s="3">
        <f t="shared" si="273"/>
        <v>2023</v>
      </c>
      <c r="AC1238" s="3">
        <f t="shared" si="274"/>
        <v>2027</v>
      </c>
      <c r="AD1238" s="7">
        <f t="shared" ca="1" si="275"/>
        <v>1.75</v>
      </c>
      <c r="AE1238" s="7" t="str">
        <f t="shared" ca="1" si="280"/>
        <v>&lt; 2</v>
      </c>
      <c r="AF1238" s="5">
        <v>34262</v>
      </c>
      <c r="AG1238" s="8">
        <f t="shared" ca="1" si="276"/>
        <v>31.013698630136986</v>
      </c>
      <c r="AH1238" s="7" t="str">
        <f t="shared" ca="1" si="277"/>
        <v>&gt;25&lt; 35</v>
      </c>
      <c r="AI1238" s="9"/>
      <c r="AJ1238" s="10"/>
      <c r="AK1238" s="9" t="s">
        <v>3752</v>
      </c>
      <c r="AL1238" s="5">
        <v>43140</v>
      </c>
      <c r="AM1238" s="3" t="s">
        <v>93</v>
      </c>
      <c r="AN1238" s="3" t="s">
        <v>65</v>
      </c>
      <c r="AO1238">
        <v>2</v>
      </c>
      <c r="AQ1238" s="11">
        <v>3</v>
      </c>
      <c r="AR1238" s="11">
        <v>1</v>
      </c>
      <c r="AS1238" s="12">
        <f t="shared" si="278"/>
        <v>45308.25</v>
      </c>
      <c r="AT1238" s="11" t="s">
        <v>135</v>
      </c>
      <c r="AU1238" s="9">
        <v>3.3069999999999999</v>
      </c>
      <c r="AV1238" s="14" t="s">
        <v>91</v>
      </c>
      <c r="AW1238" s="15" t="s">
        <v>169</v>
      </c>
      <c r="AX1238" s="16" t="s">
        <v>3753</v>
      </c>
      <c r="AY1238" s="14">
        <v>63</v>
      </c>
      <c r="AZ1238" s="11" t="s">
        <v>191</v>
      </c>
      <c r="BA1238" s="17" t="str">
        <f t="shared" si="279"/>
        <v>05001000027503908063</v>
      </c>
      <c r="BB1238" s="26">
        <f t="shared" si="282"/>
        <v>20</v>
      </c>
      <c r="BC1238" s="19" t="s">
        <v>3754</v>
      </c>
      <c r="BD1238" s="20" t="s">
        <v>100</v>
      </c>
      <c r="BF1238" s="5"/>
      <c r="BG1238" s="27">
        <v>27371737</v>
      </c>
      <c r="BH1238" s="27"/>
      <c r="BI1238" s="27"/>
      <c r="BK1238" s="11" t="str">
        <f t="shared" si="283"/>
        <v>B-</v>
      </c>
      <c r="BL1238" s="11"/>
    </row>
    <row r="1239" spans="1:64" x14ac:dyDescent="0.25">
      <c r="A1239" s="3" t="s">
        <v>74</v>
      </c>
      <c r="B1239" s="4">
        <v>1241</v>
      </c>
      <c r="C1239" s="3" t="s">
        <v>87</v>
      </c>
      <c r="D1239" s="3" t="s">
        <v>8110</v>
      </c>
      <c r="E1239" s="3" t="s">
        <v>7335</v>
      </c>
      <c r="F1239" s="3"/>
      <c r="G1239" s="3"/>
      <c r="H1239" s="74"/>
      <c r="I1239" s="3" t="s">
        <v>561</v>
      </c>
      <c r="J1239" s="3" t="s">
        <v>157</v>
      </c>
      <c r="K1239" s="3" t="s">
        <v>123</v>
      </c>
      <c r="L1239" s="3" t="s">
        <v>77</v>
      </c>
      <c r="M1239" s="3">
        <f t="shared" ref="M1239:M1260" si="287">G1239</f>
        <v>0</v>
      </c>
      <c r="N1239" s="5">
        <v>44944</v>
      </c>
      <c r="O1239" s="5"/>
      <c r="P1239" s="3">
        <f t="shared" ca="1" si="281"/>
        <v>-231</v>
      </c>
      <c r="Q1239" s="5">
        <v>45361</v>
      </c>
      <c r="R1239" s="3" t="s">
        <v>3755</v>
      </c>
      <c r="S1239" s="3"/>
      <c r="T1239" s="6" t="s">
        <v>131</v>
      </c>
      <c r="U1239" s="3" t="str">
        <f t="shared" si="271"/>
        <v>Contractuel</v>
      </c>
      <c r="V1239" s="5">
        <v>45323</v>
      </c>
      <c r="W1239" s="5">
        <v>45351</v>
      </c>
      <c r="X1239" s="5"/>
      <c r="Y1239" s="5"/>
      <c r="Z1239" s="5">
        <f t="shared" si="286"/>
        <v>45323</v>
      </c>
      <c r="AA1239" s="3">
        <f t="shared" si="272"/>
        <v>1</v>
      </c>
      <c r="AB1239" s="3">
        <f t="shared" si="273"/>
        <v>2023</v>
      </c>
      <c r="AC1239" s="3">
        <f t="shared" si="274"/>
        <v>2027</v>
      </c>
      <c r="AD1239" s="7">
        <f t="shared" ca="1" si="275"/>
        <v>1.7472222222222222</v>
      </c>
      <c r="AE1239" s="7" t="str">
        <f t="shared" ca="1" si="280"/>
        <v>&lt; 2</v>
      </c>
      <c r="AF1239" s="5">
        <v>35251</v>
      </c>
      <c r="AG1239" s="8">
        <f t="shared" ca="1" si="276"/>
        <v>28.304109589041097</v>
      </c>
      <c r="AH1239" s="7" t="str">
        <f t="shared" ca="1" si="277"/>
        <v>&gt;25&lt; 35</v>
      </c>
      <c r="AI1239" s="9">
        <v>17216249</v>
      </c>
      <c r="AJ1239" s="10" t="s">
        <v>79</v>
      </c>
      <c r="AK1239" s="9">
        <v>14360291</v>
      </c>
      <c r="AL1239" s="5">
        <v>43131</v>
      </c>
      <c r="AM1239" s="3" t="s">
        <v>93</v>
      </c>
      <c r="AN1239" s="3" t="s">
        <v>94</v>
      </c>
      <c r="AQ1239" s="11">
        <v>3</v>
      </c>
      <c r="AR1239" s="11">
        <v>2</v>
      </c>
      <c r="AS1239" s="12">
        <f t="shared" si="278"/>
        <v>45674.5</v>
      </c>
      <c r="AT1239" s="11" t="s">
        <v>135</v>
      </c>
      <c r="AU1239" s="9">
        <v>3.3069999999999999</v>
      </c>
      <c r="AV1239" s="14">
        <v>17</v>
      </c>
      <c r="AW1239" s="15" t="s">
        <v>169</v>
      </c>
      <c r="AX1239" s="16" t="s">
        <v>3756</v>
      </c>
      <c r="AY1239" s="14">
        <v>48</v>
      </c>
      <c r="AZ1239" s="11" t="s">
        <v>171</v>
      </c>
      <c r="BA1239" s="17" t="str">
        <f t="shared" si="279"/>
        <v>17001000000322280748</v>
      </c>
      <c r="BB1239" s="26">
        <f t="shared" si="282"/>
        <v>20</v>
      </c>
      <c r="BC1239" s="19" t="s">
        <v>3757</v>
      </c>
      <c r="BD1239" s="20" t="s">
        <v>277</v>
      </c>
      <c r="BF1239" s="5"/>
      <c r="BG1239" s="27">
        <v>54019872</v>
      </c>
      <c r="BH1239" s="27"/>
      <c r="BI1239" s="27"/>
      <c r="BJ1239" t="s">
        <v>3643</v>
      </c>
      <c r="BK1239" s="11" t="str">
        <f t="shared" si="283"/>
        <v>A-</v>
      </c>
      <c r="BL1239" s="11" t="s">
        <v>235</v>
      </c>
    </row>
    <row r="1240" spans="1:64" x14ac:dyDescent="0.25">
      <c r="A1240" s="3" t="s">
        <v>56</v>
      </c>
      <c r="B1240" s="4">
        <v>1242</v>
      </c>
      <c r="C1240" s="3" t="s">
        <v>140</v>
      </c>
      <c r="D1240" s="3" t="s">
        <v>7513</v>
      </c>
      <c r="E1240" s="3" t="s">
        <v>7390</v>
      </c>
      <c r="F1240" s="3"/>
      <c r="G1240" s="3"/>
      <c r="H1240" s="74"/>
      <c r="I1240" s="3" t="s">
        <v>561</v>
      </c>
      <c r="J1240" s="3" t="s">
        <v>157</v>
      </c>
      <c r="K1240" s="3" t="s">
        <v>123</v>
      </c>
      <c r="L1240" s="3" t="s">
        <v>77</v>
      </c>
      <c r="M1240" s="3">
        <f t="shared" si="287"/>
        <v>0</v>
      </c>
      <c r="N1240" s="5">
        <v>44946</v>
      </c>
      <c r="O1240" s="5"/>
      <c r="P1240" s="3">
        <f t="shared" ca="1" si="281"/>
        <v>-47</v>
      </c>
      <c r="Q1240" s="5"/>
      <c r="R1240" s="3"/>
      <c r="S1240" s="3"/>
      <c r="T1240" s="6" t="s">
        <v>131</v>
      </c>
      <c r="U1240" s="3" t="str">
        <f t="shared" si="271"/>
        <v>Contractuel</v>
      </c>
      <c r="V1240" s="5">
        <v>45444</v>
      </c>
      <c r="W1240" s="5">
        <v>45535</v>
      </c>
      <c r="X1240" s="5"/>
      <c r="Y1240" s="5"/>
      <c r="Z1240" s="5">
        <f t="shared" si="286"/>
        <v>45444</v>
      </c>
      <c r="AA1240" s="3">
        <f t="shared" si="272"/>
        <v>1</v>
      </c>
      <c r="AB1240" s="3">
        <f t="shared" si="273"/>
        <v>2023</v>
      </c>
      <c r="AC1240" s="3">
        <f t="shared" si="274"/>
        <v>2027</v>
      </c>
      <c r="AD1240" s="7">
        <f t="shared" ca="1" si="275"/>
        <v>1.7416666666666667</v>
      </c>
      <c r="AE1240" s="7" t="str">
        <f t="shared" ca="1" si="280"/>
        <v>&lt; 2</v>
      </c>
      <c r="AF1240" s="5">
        <v>27096</v>
      </c>
      <c r="AG1240" s="8">
        <f t="shared" ca="1" si="276"/>
        <v>50.646575342465752</v>
      </c>
      <c r="AH1240" s="7" t="str">
        <f t="shared" ca="1" si="277"/>
        <v>&gt;45&lt; 55</v>
      </c>
      <c r="AI1240" s="9">
        <v>11621106</v>
      </c>
      <c r="AJ1240" s="10" t="s">
        <v>70</v>
      </c>
      <c r="AK1240" s="9" t="s">
        <v>3758</v>
      </c>
      <c r="AL1240" s="5">
        <v>34366</v>
      </c>
      <c r="AM1240" s="3" t="s">
        <v>93</v>
      </c>
      <c r="AN1240" s="3" t="s">
        <v>65</v>
      </c>
      <c r="AO1240">
        <v>4</v>
      </c>
      <c r="AQ1240">
        <v>3</v>
      </c>
      <c r="AR1240" s="11">
        <v>2</v>
      </c>
      <c r="AS1240" s="12">
        <f t="shared" si="278"/>
        <v>45676.5</v>
      </c>
      <c r="AT1240" s="11" t="s">
        <v>135</v>
      </c>
      <c r="AU1240" s="9">
        <v>3.3069999999999999</v>
      </c>
      <c r="AV1240" s="14">
        <v>12</v>
      </c>
      <c r="AW1240" s="15">
        <v>40600</v>
      </c>
      <c r="AX1240" s="16" t="s">
        <v>3759</v>
      </c>
      <c r="AY1240" s="14">
        <v>24</v>
      </c>
      <c r="AZ1240" s="11" t="s">
        <v>352</v>
      </c>
      <c r="BA1240" s="17" t="str">
        <f t="shared" si="279"/>
        <v>12406000000241757624</v>
      </c>
      <c r="BB1240" s="26">
        <f t="shared" si="282"/>
        <v>20</v>
      </c>
      <c r="BC1240" s="19" t="s">
        <v>3760</v>
      </c>
      <c r="BD1240" s="20" t="s">
        <v>100</v>
      </c>
      <c r="BF1240" s="5"/>
      <c r="BG1240" s="27">
        <v>26067981</v>
      </c>
      <c r="BH1240" s="27"/>
      <c r="BI1240" s="27"/>
      <c r="BJ1240" t="s">
        <v>566</v>
      </c>
      <c r="BK1240" s="11" t="str">
        <f t="shared" si="283"/>
        <v>A-</v>
      </c>
      <c r="BL1240" s="11" t="s">
        <v>235</v>
      </c>
    </row>
    <row r="1241" spans="1:64" x14ac:dyDescent="0.25">
      <c r="A1241" s="3" t="s">
        <v>74</v>
      </c>
      <c r="B1241" s="4">
        <v>1243</v>
      </c>
      <c r="C1241" s="3" t="s">
        <v>140</v>
      </c>
      <c r="D1241" s="3" t="s">
        <v>7934</v>
      </c>
      <c r="E1241" s="3" t="s">
        <v>7285</v>
      </c>
      <c r="F1241" s="3"/>
      <c r="G1241" s="3"/>
      <c r="H1241" s="74"/>
      <c r="I1241" s="3" t="s">
        <v>561</v>
      </c>
      <c r="J1241" s="3" t="s">
        <v>157</v>
      </c>
      <c r="K1241" s="3" t="s">
        <v>123</v>
      </c>
      <c r="L1241" s="3" t="s">
        <v>77</v>
      </c>
      <c r="M1241" s="3">
        <f t="shared" si="287"/>
        <v>0</v>
      </c>
      <c r="N1241" s="5">
        <v>44945</v>
      </c>
      <c r="O1241" s="5"/>
      <c r="P1241" s="3">
        <f t="shared" ca="1" si="281"/>
        <v>-597</v>
      </c>
      <c r="Q1241" s="5">
        <v>44970</v>
      </c>
      <c r="R1241" s="3" t="s">
        <v>609</v>
      </c>
      <c r="S1241" s="3" t="s">
        <v>1787</v>
      </c>
      <c r="T1241" s="6" t="s">
        <v>131</v>
      </c>
      <c r="U1241" s="3" t="str">
        <f t="shared" si="271"/>
        <v>Contractuel</v>
      </c>
      <c r="V1241" s="5">
        <v>44945</v>
      </c>
      <c r="W1241" s="5">
        <v>44985</v>
      </c>
      <c r="X1241" s="5"/>
      <c r="Y1241" s="5"/>
      <c r="Z1241" s="5">
        <f t="shared" si="286"/>
        <v>44945</v>
      </c>
      <c r="AA1241" s="3">
        <f t="shared" si="272"/>
        <v>1</v>
      </c>
      <c r="AB1241" s="3">
        <f t="shared" si="273"/>
        <v>2023</v>
      </c>
      <c r="AC1241" s="3">
        <f t="shared" si="274"/>
        <v>2027</v>
      </c>
      <c r="AD1241" s="7">
        <f t="shared" ca="1" si="275"/>
        <v>1.7444444444444445</v>
      </c>
      <c r="AE1241" s="7" t="str">
        <f t="shared" ca="1" si="280"/>
        <v>&lt; 2</v>
      </c>
      <c r="AF1241" s="5">
        <v>29579</v>
      </c>
      <c r="AG1241" s="8">
        <f t="shared" ca="1" si="276"/>
        <v>43.843835616438355</v>
      </c>
      <c r="AH1241" s="7" t="str">
        <f t="shared" ca="1" si="277"/>
        <v>&gt;35&lt; 45</v>
      </c>
      <c r="AI1241" s="9" t="s">
        <v>3761</v>
      </c>
      <c r="AJ1241" s="10" t="s">
        <v>62</v>
      </c>
      <c r="AK1241" s="9" t="s">
        <v>3762</v>
      </c>
      <c r="AL1241" s="5">
        <v>44483</v>
      </c>
      <c r="AM1241" s="3" t="s">
        <v>93</v>
      </c>
      <c r="AN1241" s="3" t="s">
        <v>65</v>
      </c>
      <c r="AO1241">
        <v>2</v>
      </c>
      <c r="AQ1241" s="11">
        <v>3</v>
      </c>
      <c r="AR1241" s="11">
        <v>1</v>
      </c>
      <c r="AS1241" s="12">
        <f t="shared" si="278"/>
        <v>45310.25</v>
      </c>
      <c r="AT1241" s="11" t="s">
        <v>135</v>
      </c>
      <c r="AU1241" s="9">
        <v>3.3069999999999999</v>
      </c>
      <c r="AV1241" s="14" t="s">
        <v>79</v>
      </c>
      <c r="AW1241" s="15" t="s">
        <v>720</v>
      </c>
      <c r="AX1241" s="16" t="s">
        <v>3486</v>
      </c>
      <c r="AY1241" s="14" t="s">
        <v>231</v>
      </c>
      <c r="AZ1241" s="11" t="s">
        <v>128</v>
      </c>
      <c r="BA1241" s="17" t="str">
        <f t="shared" si="279"/>
        <v>04043128007596099721</v>
      </c>
      <c r="BB1241" s="26">
        <f t="shared" si="282"/>
        <v>20</v>
      </c>
      <c r="BC1241" s="19" t="s">
        <v>3487</v>
      </c>
      <c r="BD1241" s="20" t="s">
        <v>100</v>
      </c>
      <c r="BF1241" s="5"/>
      <c r="BG1241" s="27">
        <v>24707721</v>
      </c>
      <c r="BH1241" s="27"/>
      <c r="BI1241" s="27"/>
      <c r="BK1241" s="11" t="str">
        <f t="shared" si="283"/>
        <v>A-</v>
      </c>
      <c r="BL1241" s="11"/>
    </row>
    <row r="1242" spans="1:64" x14ac:dyDescent="0.25">
      <c r="A1242" s="3" t="s">
        <v>74</v>
      </c>
      <c r="B1242" s="4">
        <v>1244</v>
      </c>
      <c r="C1242" s="3" t="s">
        <v>140</v>
      </c>
      <c r="D1242" s="3" t="s">
        <v>7325</v>
      </c>
      <c r="E1242" s="3" t="s">
        <v>7316</v>
      </c>
      <c r="F1242" s="3"/>
      <c r="G1242" s="3"/>
      <c r="H1242" s="74"/>
      <c r="I1242" s="3" t="s">
        <v>156</v>
      </c>
      <c r="J1242" s="3" t="s">
        <v>157</v>
      </c>
      <c r="K1242" s="3" t="s">
        <v>123</v>
      </c>
      <c r="L1242" s="3" t="s">
        <v>77</v>
      </c>
      <c r="M1242" s="3">
        <f t="shared" si="287"/>
        <v>0</v>
      </c>
      <c r="N1242" s="5">
        <v>44945</v>
      </c>
      <c r="O1242" s="5"/>
      <c r="P1242" s="3">
        <f t="shared" ca="1" si="281"/>
        <v>-536</v>
      </c>
      <c r="Q1242" s="5">
        <v>45044</v>
      </c>
      <c r="R1242" s="3" t="s">
        <v>1728</v>
      </c>
      <c r="S1242" s="3"/>
      <c r="T1242" s="6" t="s">
        <v>131</v>
      </c>
      <c r="U1242" s="3" t="str">
        <f t="shared" si="271"/>
        <v>Contractuel</v>
      </c>
      <c r="V1242" s="5">
        <v>44986</v>
      </c>
      <c r="W1242" s="5">
        <v>45046</v>
      </c>
      <c r="X1242" s="5"/>
      <c r="Y1242" s="5"/>
      <c r="Z1242" s="5">
        <f t="shared" si="286"/>
        <v>44986</v>
      </c>
      <c r="AA1242" s="3">
        <f t="shared" si="272"/>
        <v>1</v>
      </c>
      <c r="AB1242" s="3">
        <f t="shared" si="273"/>
        <v>2023</v>
      </c>
      <c r="AC1242" s="3">
        <f t="shared" si="274"/>
        <v>2027</v>
      </c>
      <c r="AD1242" s="7">
        <f t="shared" ca="1" si="275"/>
        <v>1.7444444444444445</v>
      </c>
      <c r="AE1242" s="7" t="str">
        <f t="shared" ca="1" si="280"/>
        <v>&lt; 2</v>
      </c>
      <c r="AF1242" s="5">
        <v>34930</v>
      </c>
      <c r="AG1242" s="8">
        <f t="shared" ca="1" si="276"/>
        <v>29.183561643835617</v>
      </c>
      <c r="AH1242" s="7" t="str">
        <f t="shared" ca="1" si="277"/>
        <v>&gt;25&lt; 35</v>
      </c>
      <c r="AI1242" s="9" t="s">
        <v>3763</v>
      </c>
      <c r="AJ1242" s="10" t="s">
        <v>67</v>
      </c>
      <c r="AK1242" s="9">
        <v>11803332</v>
      </c>
      <c r="AL1242" s="5">
        <v>41702</v>
      </c>
      <c r="AM1242" s="3" t="s">
        <v>93</v>
      </c>
      <c r="AN1242" s="3" t="s">
        <v>65</v>
      </c>
      <c r="AQ1242" s="11">
        <v>3</v>
      </c>
      <c r="AR1242" s="11">
        <v>1</v>
      </c>
      <c r="AS1242" s="12">
        <f t="shared" si="278"/>
        <v>45310.25</v>
      </c>
      <c r="AT1242" s="11" t="s">
        <v>135</v>
      </c>
      <c r="AU1242" s="9">
        <v>3.3069999999999999</v>
      </c>
      <c r="AV1242" s="14">
        <v>25</v>
      </c>
      <c r="AW1242" s="15">
        <v>16600</v>
      </c>
      <c r="AX1242" s="16" t="s">
        <v>3764</v>
      </c>
      <c r="AY1242" s="14">
        <v>84</v>
      </c>
      <c r="AZ1242" s="11" t="s">
        <v>164</v>
      </c>
      <c r="BA1242" s="17" t="str">
        <f t="shared" si="279"/>
        <v>25166000000109174184</v>
      </c>
      <c r="BB1242" s="26">
        <f t="shared" si="282"/>
        <v>20</v>
      </c>
      <c r="BC1242" s="19" t="s">
        <v>3765</v>
      </c>
      <c r="BD1242" s="20" t="s">
        <v>277</v>
      </c>
      <c r="BF1242" s="5"/>
      <c r="BG1242" s="27">
        <v>55712699</v>
      </c>
      <c r="BH1242" s="27"/>
      <c r="BI1242" s="27"/>
      <c r="BK1242" s="11" t="str">
        <f t="shared" si="283"/>
        <v>A-</v>
      </c>
      <c r="BL1242" s="11"/>
    </row>
    <row r="1243" spans="1:64" x14ac:dyDescent="0.25">
      <c r="A1243" s="3" t="s">
        <v>56</v>
      </c>
      <c r="B1243" s="4">
        <v>1245</v>
      </c>
      <c r="C1243" s="3" t="s">
        <v>140</v>
      </c>
      <c r="D1243" s="3" t="s">
        <v>7213</v>
      </c>
      <c r="E1243" s="3" t="s">
        <v>7840</v>
      </c>
      <c r="F1243" s="3"/>
      <c r="G1243" s="3"/>
      <c r="H1243" s="74"/>
      <c r="I1243" s="3" t="s">
        <v>156</v>
      </c>
      <c r="J1243" s="3" t="s">
        <v>157</v>
      </c>
      <c r="K1243" s="3" t="s">
        <v>123</v>
      </c>
      <c r="L1243" s="3" t="s">
        <v>77</v>
      </c>
      <c r="M1243" s="3">
        <f t="shared" si="287"/>
        <v>0</v>
      </c>
      <c r="N1243" s="5">
        <v>44945</v>
      </c>
      <c r="O1243" s="5"/>
      <c r="P1243" s="3">
        <f t="shared" ca="1" si="281"/>
        <v>-47</v>
      </c>
      <c r="Q1243" s="5"/>
      <c r="R1243" s="3"/>
      <c r="S1243" s="3"/>
      <c r="T1243" s="6" t="s">
        <v>131</v>
      </c>
      <c r="U1243" s="3" t="str">
        <f t="shared" si="271"/>
        <v>Contractuel</v>
      </c>
      <c r="V1243" s="5">
        <v>45444</v>
      </c>
      <c r="W1243" s="5">
        <v>45535</v>
      </c>
      <c r="X1243" s="5"/>
      <c r="Y1243" s="5"/>
      <c r="Z1243" s="5">
        <f t="shared" si="286"/>
        <v>45444</v>
      </c>
      <c r="AA1243" s="3">
        <f t="shared" si="272"/>
        <v>1</v>
      </c>
      <c r="AB1243" s="3">
        <f t="shared" si="273"/>
        <v>2023</v>
      </c>
      <c r="AC1243" s="3">
        <f t="shared" si="274"/>
        <v>2027</v>
      </c>
      <c r="AD1243" s="7">
        <f t="shared" ca="1" si="275"/>
        <v>1.7444444444444445</v>
      </c>
      <c r="AE1243" s="7" t="str">
        <f t="shared" ca="1" si="280"/>
        <v>&lt; 2</v>
      </c>
      <c r="AF1243" s="5">
        <v>33899</v>
      </c>
      <c r="AG1243" s="8">
        <f t="shared" ca="1" si="276"/>
        <v>32.008219178082193</v>
      </c>
      <c r="AH1243" s="7" t="str">
        <f t="shared" ca="1" si="277"/>
        <v>&gt;25&lt; 35</v>
      </c>
      <c r="AI1243" s="9">
        <v>17284264</v>
      </c>
      <c r="AJ1243" s="10" t="s">
        <v>159</v>
      </c>
      <c r="AK1243" s="9" t="s">
        <v>3766</v>
      </c>
      <c r="AL1243" s="5">
        <v>40490</v>
      </c>
      <c r="AM1243" s="3" t="s">
        <v>93</v>
      </c>
      <c r="AN1243" s="3" t="s">
        <v>65</v>
      </c>
      <c r="AO1243">
        <v>3</v>
      </c>
      <c r="AQ1243">
        <v>3</v>
      </c>
      <c r="AR1243" s="11">
        <v>2</v>
      </c>
      <c r="AS1243" s="12">
        <f t="shared" si="278"/>
        <v>45675.5</v>
      </c>
      <c r="AT1243" s="11" t="s">
        <v>135</v>
      </c>
      <c r="AU1243" s="9">
        <v>3.3069999999999999</v>
      </c>
      <c r="AV1243" s="14" t="s">
        <v>195</v>
      </c>
      <c r="AW1243" s="15" t="s">
        <v>169</v>
      </c>
      <c r="AX1243" s="16" t="s">
        <v>3767</v>
      </c>
      <c r="AY1243" s="14" t="s">
        <v>926</v>
      </c>
      <c r="AZ1243" s="11" t="s">
        <v>171</v>
      </c>
      <c r="BA1243" s="17" t="str">
        <f t="shared" si="279"/>
        <v>17001000000313197183</v>
      </c>
      <c r="BB1243" s="26">
        <f t="shared" si="282"/>
        <v>20</v>
      </c>
      <c r="BC1243" s="19" t="s">
        <v>3768</v>
      </c>
      <c r="BD1243" s="20" t="s">
        <v>100</v>
      </c>
      <c r="BF1243" s="5"/>
      <c r="BG1243" s="27">
        <v>28538942</v>
      </c>
      <c r="BH1243" s="27"/>
      <c r="BI1243" s="27"/>
      <c r="BJ1243" t="s">
        <v>3681</v>
      </c>
      <c r="BK1243" s="11" t="str">
        <f t="shared" si="283"/>
        <v>A-</v>
      </c>
      <c r="BL1243" s="11" t="s">
        <v>235</v>
      </c>
    </row>
    <row r="1244" spans="1:64" x14ac:dyDescent="0.25">
      <c r="A1244" s="3" t="s">
        <v>74</v>
      </c>
      <c r="B1244" s="4">
        <v>1246</v>
      </c>
      <c r="C1244" s="3" t="s">
        <v>57</v>
      </c>
      <c r="D1244" s="3" t="s">
        <v>8111</v>
      </c>
      <c r="E1244" s="3" t="s">
        <v>7643</v>
      </c>
      <c r="F1244" s="3"/>
      <c r="G1244" s="3"/>
      <c r="H1244" s="74"/>
      <c r="I1244" s="43" t="s">
        <v>1465</v>
      </c>
      <c r="J1244" s="3"/>
      <c r="K1244" s="3" t="s">
        <v>76</v>
      </c>
      <c r="L1244" s="3" t="s">
        <v>77</v>
      </c>
      <c r="M1244" s="3">
        <f t="shared" si="287"/>
        <v>0</v>
      </c>
      <c r="N1244" s="5">
        <v>44946</v>
      </c>
      <c r="O1244" s="5"/>
      <c r="P1244" s="3">
        <f t="shared" ca="1" si="281"/>
        <v>-170</v>
      </c>
      <c r="Q1244" s="5">
        <v>45399</v>
      </c>
      <c r="R1244" s="3" t="s">
        <v>3769</v>
      </c>
      <c r="S1244" s="3"/>
      <c r="T1244" s="6" t="s">
        <v>131</v>
      </c>
      <c r="U1244" s="3" t="str">
        <f t="shared" si="271"/>
        <v>Contractuel</v>
      </c>
      <c r="V1244" s="5">
        <v>45323</v>
      </c>
      <c r="W1244" s="5">
        <v>45412</v>
      </c>
      <c r="X1244" s="5"/>
      <c r="Y1244" s="5"/>
      <c r="Z1244" s="5">
        <f t="shared" si="286"/>
        <v>45323</v>
      </c>
      <c r="AA1244" s="3">
        <f t="shared" si="272"/>
        <v>1</v>
      </c>
      <c r="AB1244" s="3">
        <f t="shared" si="273"/>
        <v>2023</v>
      </c>
      <c r="AC1244" s="3">
        <f t="shared" si="274"/>
        <v>2027</v>
      </c>
      <c r="AD1244" s="7">
        <f t="shared" ca="1" si="275"/>
        <v>1.7416666666666667</v>
      </c>
      <c r="AE1244" s="7" t="str">
        <f t="shared" ca="1" si="280"/>
        <v>&lt; 2</v>
      </c>
      <c r="AF1244" s="5">
        <v>36927</v>
      </c>
      <c r="AG1244" s="8">
        <f t="shared" ca="1" si="276"/>
        <v>23.712328767123289</v>
      </c>
      <c r="AH1244" s="7" t="str">
        <f t="shared" ca="1" si="277"/>
        <v>&lt; 25</v>
      </c>
      <c r="AI1244" s="9"/>
      <c r="AJ1244" s="10"/>
      <c r="AK1244" s="9" t="s">
        <v>3770</v>
      </c>
      <c r="AL1244" s="5">
        <v>43619</v>
      </c>
      <c r="AM1244" s="3" t="s">
        <v>64</v>
      </c>
      <c r="AN1244" s="3" t="s">
        <v>94</v>
      </c>
      <c r="AQ1244" s="11">
        <v>3</v>
      </c>
      <c r="AR1244" s="11">
        <v>2</v>
      </c>
      <c r="AS1244" s="12">
        <f t="shared" si="278"/>
        <v>45676.5</v>
      </c>
      <c r="AT1244" s="11" t="s">
        <v>135</v>
      </c>
      <c r="AU1244" s="9">
        <v>3.3069999999999999</v>
      </c>
      <c r="AV1244" s="14">
        <v>17</v>
      </c>
      <c r="AW1244" s="15" t="s">
        <v>169</v>
      </c>
      <c r="AX1244" s="16" t="s">
        <v>3771</v>
      </c>
      <c r="AY1244" s="14">
        <v>16</v>
      </c>
      <c r="AZ1244" s="11" t="s">
        <v>171</v>
      </c>
      <c r="BA1244" s="17" t="str">
        <f t="shared" si="279"/>
        <v>17001000000315349516</v>
      </c>
      <c r="BB1244" s="26">
        <f t="shared" si="282"/>
        <v>20</v>
      </c>
      <c r="BC1244" s="19" t="s">
        <v>3772</v>
      </c>
      <c r="BD1244" s="20" t="s">
        <v>277</v>
      </c>
      <c r="BF1244" s="5">
        <v>45163</v>
      </c>
      <c r="BG1244" s="27"/>
      <c r="BH1244" s="27"/>
      <c r="BI1244" s="27"/>
      <c r="BJ1244" t="s">
        <v>877</v>
      </c>
      <c r="BK1244" s="11" t="str">
        <f t="shared" si="283"/>
        <v>-</v>
      </c>
      <c r="BL1244" s="11" t="s">
        <v>200</v>
      </c>
    </row>
    <row r="1245" spans="1:64" x14ac:dyDescent="0.25">
      <c r="A1245" s="3" t="s">
        <v>74</v>
      </c>
      <c r="B1245" s="4">
        <v>1247</v>
      </c>
      <c r="C1245" s="3" t="s">
        <v>87</v>
      </c>
      <c r="D1245" s="3" t="s">
        <v>7913</v>
      </c>
      <c r="E1245" s="3" t="s">
        <v>7332</v>
      </c>
      <c r="F1245" s="3"/>
      <c r="G1245" s="3"/>
      <c r="H1245" s="74"/>
      <c r="I1245" s="3" t="s">
        <v>561</v>
      </c>
      <c r="J1245" s="3" t="s">
        <v>157</v>
      </c>
      <c r="K1245" s="3" t="s">
        <v>76</v>
      </c>
      <c r="L1245" s="3" t="s">
        <v>77</v>
      </c>
      <c r="M1245" s="3">
        <f t="shared" si="287"/>
        <v>0</v>
      </c>
      <c r="N1245" s="5">
        <v>44946</v>
      </c>
      <c r="O1245" s="5"/>
      <c r="P1245" s="3">
        <f t="shared" ca="1" si="281"/>
        <v>-260</v>
      </c>
      <c r="Q1245" s="5">
        <v>45325</v>
      </c>
      <c r="R1245" s="3" t="s">
        <v>124</v>
      </c>
      <c r="S1245" s="3"/>
      <c r="T1245" s="6" t="s">
        <v>131</v>
      </c>
      <c r="U1245" s="3" t="str">
        <f t="shared" si="271"/>
        <v>Contractuel</v>
      </c>
      <c r="V1245" s="5">
        <v>45261</v>
      </c>
      <c r="W1245" s="5">
        <v>45322</v>
      </c>
      <c r="X1245" s="5"/>
      <c r="Y1245" s="5"/>
      <c r="Z1245" s="5">
        <f t="shared" si="286"/>
        <v>45261</v>
      </c>
      <c r="AA1245" s="3">
        <f t="shared" si="272"/>
        <v>1</v>
      </c>
      <c r="AB1245" s="3">
        <f t="shared" si="273"/>
        <v>2023</v>
      </c>
      <c r="AC1245" s="3">
        <f t="shared" si="274"/>
        <v>2027</v>
      </c>
      <c r="AD1245" s="7">
        <f t="shared" ca="1" si="275"/>
        <v>1.7416666666666667</v>
      </c>
      <c r="AE1245" s="7" t="str">
        <f t="shared" ca="1" si="280"/>
        <v>&lt; 2</v>
      </c>
      <c r="AF1245" s="5">
        <v>35454</v>
      </c>
      <c r="AG1245" s="8">
        <f t="shared" ca="1" si="276"/>
        <v>27.747945205479454</v>
      </c>
      <c r="AH1245" s="7" t="str">
        <f t="shared" ca="1" si="277"/>
        <v>&gt;25&lt; 35</v>
      </c>
      <c r="AI1245" s="9">
        <v>16906004</v>
      </c>
      <c r="AJ1245" s="10" t="s">
        <v>102</v>
      </c>
      <c r="AK1245" s="9">
        <v>13005202</v>
      </c>
      <c r="AL1245" s="5">
        <v>43822</v>
      </c>
      <c r="AM1245" s="3" t="s">
        <v>93</v>
      </c>
      <c r="AN1245" s="3" t="s">
        <v>94</v>
      </c>
      <c r="AQ1245" s="11">
        <v>3</v>
      </c>
      <c r="AR1245" s="11">
        <v>2</v>
      </c>
      <c r="AS1245" s="12">
        <f t="shared" si="278"/>
        <v>45676.5</v>
      </c>
      <c r="AT1245" s="11" t="s">
        <v>135</v>
      </c>
      <c r="AU1245" s="9">
        <v>3.3069999999999999</v>
      </c>
      <c r="AV1245" s="14">
        <v>17</v>
      </c>
      <c r="AW1245" s="15" t="s">
        <v>169</v>
      </c>
      <c r="AX1245" s="16" t="s">
        <v>3773</v>
      </c>
      <c r="AY1245" s="14" t="s">
        <v>161</v>
      </c>
      <c r="AZ1245" s="11" t="s">
        <v>171</v>
      </c>
      <c r="BA1245" s="17" t="str">
        <f t="shared" si="279"/>
        <v>17001000000289372625</v>
      </c>
      <c r="BB1245" s="26">
        <f t="shared" si="282"/>
        <v>20</v>
      </c>
      <c r="BC1245" s="19" t="s">
        <v>3774</v>
      </c>
      <c r="BD1245" s="20" t="s">
        <v>100</v>
      </c>
      <c r="BF1245" s="5"/>
      <c r="BG1245" s="27">
        <v>27585079</v>
      </c>
      <c r="BH1245" s="27"/>
      <c r="BI1245" s="27"/>
      <c r="BJ1245" t="s">
        <v>566</v>
      </c>
      <c r="BK1245" s="11" t="str">
        <f t="shared" si="283"/>
        <v>A-</v>
      </c>
      <c r="BL1245" s="11" t="s">
        <v>473</v>
      </c>
    </row>
    <row r="1246" spans="1:64" x14ac:dyDescent="0.25">
      <c r="A1246" s="3" t="s">
        <v>74</v>
      </c>
      <c r="B1246" s="4">
        <v>1248</v>
      </c>
      <c r="C1246" s="3" t="s">
        <v>87</v>
      </c>
      <c r="D1246" s="3" t="s">
        <v>7439</v>
      </c>
      <c r="E1246" s="3" t="s">
        <v>7507</v>
      </c>
      <c r="F1246" s="3"/>
      <c r="G1246" s="3"/>
      <c r="H1246" s="74"/>
      <c r="I1246" s="43" t="s">
        <v>467</v>
      </c>
      <c r="J1246" s="3" t="s">
        <v>157</v>
      </c>
      <c r="K1246" s="3" t="s">
        <v>123</v>
      </c>
      <c r="L1246" s="3" t="s">
        <v>77</v>
      </c>
      <c r="M1246" s="3">
        <f t="shared" si="287"/>
        <v>0</v>
      </c>
      <c r="N1246" s="5">
        <v>44949</v>
      </c>
      <c r="O1246" s="5"/>
      <c r="P1246" s="3">
        <f t="shared" ca="1" si="281"/>
        <v>-231</v>
      </c>
      <c r="Q1246" s="5">
        <v>45352</v>
      </c>
      <c r="R1246" s="3" t="s">
        <v>124</v>
      </c>
      <c r="S1246" s="3"/>
      <c r="T1246" s="6" t="s">
        <v>131</v>
      </c>
      <c r="U1246" s="3" t="str">
        <f t="shared" si="271"/>
        <v>Contractuel</v>
      </c>
      <c r="V1246" s="5">
        <v>45323</v>
      </c>
      <c r="W1246" s="5">
        <v>45351</v>
      </c>
      <c r="X1246" s="5"/>
      <c r="Y1246" s="5"/>
      <c r="Z1246" s="5">
        <f t="shared" si="286"/>
        <v>45323</v>
      </c>
      <c r="AA1246" s="3">
        <f t="shared" si="272"/>
        <v>1</v>
      </c>
      <c r="AB1246" s="3">
        <f t="shared" si="273"/>
        <v>2023</v>
      </c>
      <c r="AC1246" s="3">
        <f t="shared" si="274"/>
        <v>2027</v>
      </c>
      <c r="AD1246" s="7">
        <f t="shared" ca="1" si="275"/>
        <v>1.7333333333333334</v>
      </c>
      <c r="AE1246" s="7" t="str">
        <f t="shared" ca="1" si="280"/>
        <v>&lt; 2</v>
      </c>
      <c r="AF1246" s="5">
        <v>33242</v>
      </c>
      <c r="AG1246" s="8">
        <f t="shared" ca="1" si="276"/>
        <v>33.80821917808219</v>
      </c>
      <c r="AH1246" s="7" t="str">
        <f t="shared" ca="1" si="277"/>
        <v>&gt;25&lt; 35</v>
      </c>
      <c r="AI1246" s="9">
        <v>16444850</v>
      </c>
      <c r="AJ1246" s="10" t="s">
        <v>70</v>
      </c>
      <c r="AK1246" s="9" t="s">
        <v>3775</v>
      </c>
      <c r="AL1246" s="5">
        <v>40453</v>
      </c>
      <c r="AM1246" s="3" t="s">
        <v>93</v>
      </c>
      <c r="AN1246" s="3" t="s">
        <v>94</v>
      </c>
      <c r="AQ1246" s="11">
        <v>3</v>
      </c>
      <c r="AR1246" s="11">
        <v>2</v>
      </c>
      <c r="AS1246" s="12">
        <f t="shared" si="278"/>
        <v>45679.5</v>
      </c>
      <c r="AT1246" s="11" t="s">
        <v>135</v>
      </c>
      <c r="AU1246" s="9">
        <v>3.3069999999999999</v>
      </c>
      <c r="AV1246" s="14" t="s">
        <v>126</v>
      </c>
      <c r="AW1246" s="15" t="s">
        <v>275</v>
      </c>
      <c r="AX1246" s="16" t="s">
        <v>3776</v>
      </c>
      <c r="AY1246" s="14" t="s">
        <v>2012</v>
      </c>
      <c r="AZ1246" s="11" t="s">
        <v>145</v>
      </c>
      <c r="BA1246" s="17" t="str">
        <f t="shared" si="279"/>
        <v>07080013810551682053</v>
      </c>
      <c r="BB1246" s="26">
        <f t="shared" si="282"/>
        <v>20</v>
      </c>
      <c r="BC1246" s="19" t="s">
        <v>3772</v>
      </c>
      <c r="BD1246" s="20" t="s">
        <v>277</v>
      </c>
      <c r="BF1246" s="5">
        <v>44971</v>
      </c>
      <c r="BG1246" s="27">
        <v>54137733</v>
      </c>
      <c r="BH1246" s="27"/>
      <c r="BI1246" s="27"/>
      <c r="BJ1246" t="s">
        <v>3101</v>
      </c>
      <c r="BK1246" s="11" t="str">
        <f t="shared" si="283"/>
        <v>A-</v>
      </c>
      <c r="BL1246" s="11" t="s">
        <v>473</v>
      </c>
    </row>
    <row r="1247" spans="1:64" x14ac:dyDescent="0.25">
      <c r="A1247" s="59" t="s">
        <v>74</v>
      </c>
      <c r="B1247" s="4">
        <v>1249</v>
      </c>
      <c r="C1247" s="59" t="s">
        <v>87</v>
      </c>
      <c r="D1247" s="59" t="s">
        <v>7552</v>
      </c>
      <c r="E1247" s="59" t="s">
        <v>8109</v>
      </c>
      <c r="F1247" s="59"/>
      <c r="G1247" s="59"/>
      <c r="H1247" s="74"/>
      <c r="I1247" s="43" t="s">
        <v>1837</v>
      </c>
      <c r="J1247" s="43" t="s">
        <v>157</v>
      </c>
      <c r="K1247" s="59" t="s">
        <v>76</v>
      </c>
      <c r="L1247" s="59" t="s">
        <v>77</v>
      </c>
      <c r="M1247" s="59">
        <f t="shared" si="287"/>
        <v>0</v>
      </c>
      <c r="N1247" s="78">
        <v>44946</v>
      </c>
      <c r="O1247" s="78"/>
      <c r="P1247" s="59" t="str">
        <f t="shared" ca="1" si="281"/>
        <v/>
      </c>
      <c r="Q1247" s="5">
        <v>45292</v>
      </c>
      <c r="R1247" s="59" t="s">
        <v>3777</v>
      </c>
      <c r="S1247" s="59"/>
      <c r="T1247" s="59" t="s">
        <v>317</v>
      </c>
      <c r="U1247" s="3" t="str">
        <f t="shared" si="271"/>
        <v>Contractuel</v>
      </c>
      <c r="V1247" s="78"/>
      <c r="W1247" s="78"/>
      <c r="X1247" s="78">
        <v>44946</v>
      </c>
      <c r="Y1247" s="78">
        <v>45310</v>
      </c>
      <c r="Z1247" s="78"/>
      <c r="AA1247" s="3">
        <f t="shared" si="272"/>
        <v>1</v>
      </c>
      <c r="AB1247" s="59">
        <f t="shared" si="273"/>
        <v>2023</v>
      </c>
      <c r="AC1247" s="59">
        <f t="shared" si="274"/>
        <v>2027</v>
      </c>
      <c r="AD1247" s="7">
        <f t="shared" ca="1" si="275"/>
        <v>1.7416666666666667</v>
      </c>
      <c r="AE1247" s="7" t="str">
        <f t="shared" ca="1" si="280"/>
        <v>&lt; 2</v>
      </c>
      <c r="AF1247" s="78">
        <v>35279</v>
      </c>
      <c r="AG1247" s="8">
        <f t="shared" ca="1" si="276"/>
        <v>28.227397260273971</v>
      </c>
      <c r="AH1247" s="7" t="str">
        <f t="shared" ca="1" si="277"/>
        <v>&gt;25&lt; 35</v>
      </c>
      <c r="AI1247" s="45"/>
      <c r="AJ1247" s="91"/>
      <c r="AK1247" s="45" t="s">
        <v>3778</v>
      </c>
      <c r="AL1247" s="78">
        <v>42181</v>
      </c>
      <c r="AM1247" s="59" t="s">
        <v>93</v>
      </c>
      <c r="AN1247" s="59" t="s">
        <v>94</v>
      </c>
      <c r="AO1247" s="52"/>
      <c r="AP1247" s="52"/>
      <c r="AQ1247" s="41">
        <v>3</v>
      </c>
      <c r="AR1247" s="41">
        <v>1</v>
      </c>
      <c r="AS1247" s="12">
        <f t="shared" si="278"/>
        <v>45311.25</v>
      </c>
      <c r="AT1247" s="41" t="s">
        <v>135</v>
      </c>
      <c r="AU1247" s="45">
        <f>490/208</f>
        <v>2.3557692307692308</v>
      </c>
      <c r="AV1247" s="79">
        <v>17</v>
      </c>
      <c r="AW1247" s="80" t="s">
        <v>169</v>
      </c>
      <c r="AX1247" s="81" t="s">
        <v>3779</v>
      </c>
      <c r="AY1247" s="79" t="s">
        <v>382</v>
      </c>
      <c r="AZ1247" s="41" t="s">
        <v>171</v>
      </c>
      <c r="BA1247" s="82" t="str">
        <f t="shared" si="279"/>
        <v>17001000000322292194</v>
      </c>
      <c r="BB1247" s="26">
        <f t="shared" si="282"/>
        <v>20</v>
      </c>
      <c r="BC1247" s="83" t="s">
        <v>2286</v>
      </c>
      <c r="BD1247" s="41" t="s">
        <v>388</v>
      </c>
      <c r="BE1247" s="52"/>
      <c r="BF1247" s="78">
        <v>44927</v>
      </c>
      <c r="BG1247" s="84"/>
      <c r="BH1247" s="84"/>
      <c r="BI1247" s="84"/>
      <c r="BJ1247" s="52" t="s">
        <v>3780</v>
      </c>
      <c r="BK1247" s="41" t="str">
        <f t="shared" si="283"/>
        <v>A-</v>
      </c>
      <c r="BL1247" s="11" t="s">
        <v>235</v>
      </c>
    </row>
    <row r="1248" spans="1:64" x14ac:dyDescent="0.25">
      <c r="A1248" s="3" t="s">
        <v>74</v>
      </c>
      <c r="B1248" s="4">
        <v>1250</v>
      </c>
      <c r="C1248" s="3" t="s">
        <v>140</v>
      </c>
      <c r="D1248" s="3" t="s">
        <v>7213</v>
      </c>
      <c r="E1248" s="3" t="s">
        <v>7279</v>
      </c>
      <c r="F1248" s="3"/>
      <c r="G1248" s="3"/>
      <c r="H1248" s="74"/>
      <c r="I1248" s="3" t="s">
        <v>561</v>
      </c>
      <c r="J1248" s="3" t="s">
        <v>157</v>
      </c>
      <c r="K1248" s="3" t="s">
        <v>123</v>
      </c>
      <c r="L1248" s="3" t="s">
        <v>77</v>
      </c>
      <c r="M1248" s="3">
        <f t="shared" si="287"/>
        <v>0</v>
      </c>
      <c r="N1248" s="5">
        <v>44949</v>
      </c>
      <c r="O1248" s="5"/>
      <c r="P1248" s="3">
        <f t="shared" ca="1" si="281"/>
        <v>-597</v>
      </c>
      <c r="Q1248" s="5">
        <v>44958</v>
      </c>
      <c r="R1248" s="3"/>
      <c r="S1248" s="3"/>
      <c r="T1248" s="6" t="s">
        <v>131</v>
      </c>
      <c r="U1248" s="3" t="str">
        <f t="shared" si="271"/>
        <v>Contractuel</v>
      </c>
      <c r="V1248" s="5">
        <v>44949</v>
      </c>
      <c r="W1248" s="5">
        <v>44985</v>
      </c>
      <c r="X1248" s="5"/>
      <c r="Y1248" s="5"/>
      <c r="Z1248" s="5">
        <f>V1248</f>
        <v>44949</v>
      </c>
      <c r="AA1248" s="3">
        <f t="shared" si="272"/>
        <v>1</v>
      </c>
      <c r="AB1248" s="3">
        <f t="shared" si="273"/>
        <v>2023</v>
      </c>
      <c r="AC1248" s="3">
        <f t="shared" si="274"/>
        <v>2027</v>
      </c>
      <c r="AD1248" s="7">
        <f t="shared" ca="1" si="275"/>
        <v>1.7333333333333334</v>
      </c>
      <c r="AE1248" s="7" t="str">
        <f t="shared" ca="1" si="280"/>
        <v>&lt; 2</v>
      </c>
      <c r="AF1248" s="5">
        <v>35138</v>
      </c>
      <c r="AG1248" s="8">
        <f t="shared" ca="1" si="276"/>
        <v>28.613698630136987</v>
      </c>
      <c r="AH1248" s="7" t="str">
        <f t="shared" ca="1" si="277"/>
        <v>&gt;25&lt; 35</v>
      </c>
      <c r="AI1248" s="9"/>
      <c r="AJ1248" s="10"/>
      <c r="AK1248" s="9">
        <v>10007717</v>
      </c>
      <c r="AL1248" s="5">
        <v>41759</v>
      </c>
      <c r="AM1248" s="3" t="s">
        <v>93</v>
      </c>
      <c r="AN1248" s="3" t="s">
        <v>65</v>
      </c>
      <c r="AO1248">
        <v>2</v>
      </c>
      <c r="AQ1248" s="11">
        <v>3</v>
      </c>
      <c r="AR1248" s="11">
        <v>1</v>
      </c>
      <c r="AS1248" s="12">
        <f t="shared" si="278"/>
        <v>45314.25</v>
      </c>
      <c r="AT1248" s="11" t="s">
        <v>135</v>
      </c>
      <c r="AU1248" s="9">
        <v>3.3069999999999999</v>
      </c>
      <c r="AV1248" s="14" t="s">
        <v>195</v>
      </c>
      <c r="AW1248" s="15" t="s">
        <v>169</v>
      </c>
      <c r="AX1248" s="16" t="s">
        <v>3781</v>
      </c>
      <c r="AY1248" s="14">
        <v>87</v>
      </c>
      <c r="AZ1248" s="11" t="s">
        <v>171</v>
      </c>
      <c r="BA1248" s="17" t="str">
        <f t="shared" si="279"/>
        <v>17001000000322434687</v>
      </c>
      <c r="BB1248" s="26">
        <f t="shared" si="282"/>
        <v>20</v>
      </c>
      <c r="BC1248" s="19" t="s">
        <v>3782</v>
      </c>
      <c r="BD1248" s="20" t="s">
        <v>73</v>
      </c>
      <c r="BF1248" s="5"/>
      <c r="BG1248" s="27">
        <v>28742973</v>
      </c>
      <c r="BH1248" s="27"/>
      <c r="BI1248" s="27"/>
      <c r="BK1248" s="11" t="str">
        <f t="shared" si="283"/>
        <v>A-</v>
      </c>
      <c r="BL1248" s="11" t="s">
        <v>235</v>
      </c>
    </row>
    <row r="1249" spans="1:64" x14ac:dyDescent="0.25">
      <c r="A1249" s="3" t="s">
        <v>56</v>
      </c>
      <c r="B1249" s="4">
        <v>1251</v>
      </c>
      <c r="C1249" s="3" t="s">
        <v>140</v>
      </c>
      <c r="D1249" s="3" t="s">
        <v>8728</v>
      </c>
      <c r="E1249" s="3" t="s">
        <v>7314</v>
      </c>
      <c r="F1249" s="3"/>
      <c r="G1249" s="3"/>
      <c r="H1249" s="74"/>
      <c r="I1249" s="3" t="s">
        <v>561</v>
      </c>
      <c r="J1249" s="3" t="s">
        <v>157</v>
      </c>
      <c r="K1249" s="3" t="s">
        <v>123</v>
      </c>
      <c r="L1249" s="3" t="s">
        <v>77</v>
      </c>
      <c r="M1249" s="3">
        <f t="shared" si="287"/>
        <v>0</v>
      </c>
      <c r="N1249" s="5">
        <v>44949</v>
      </c>
      <c r="O1249" s="5"/>
      <c r="P1249" s="3">
        <f t="shared" ca="1" si="281"/>
        <v>-47</v>
      </c>
      <c r="Q1249" s="5"/>
      <c r="R1249" s="3"/>
      <c r="S1249" s="3"/>
      <c r="T1249" s="6" t="s">
        <v>131</v>
      </c>
      <c r="U1249" s="3" t="str">
        <f t="shared" si="271"/>
        <v>Contractuel</v>
      </c>
      <c r="V1249" s="5">
        <v>45444</v>
      </c>
      <c r="W1249" s="5">
        <v>45535</v>
      </c>
      <c r="X1249" s="5"/>
      <c r="Y1249" s="5"/>
      <c r="Z1249" s="5">
        <f>V1249</f>
        <v>45444</v>
      </c>
      <c r="AA1249" s="3">
        <f t="shared" si="272"/>
        <v>1</v>
      </c>
      <c r="AB1249" s="3">
        <f t="shared" si="273"/>
        <v>2023</v>
      </c>
      <c r="AC1249" s="3">
        <f t="shared" si="274"/>
        <v>2027</v>
      </c>
      <c r="AD1249" s="7">
        <f t="shared" ca="1" si="275"/>
        <v>1.7333333333333334</v>
      </c>
      <c r="AE1249" s="7" t="str">
        <f t="shared" ca="1" si="280"/>
        <v>&lt; 2</v>
      </c>
      <c r="AF1249" s="5">
        <v>26742</v>
      </c>
      <c r="AG1249" s="8">
        <f t="shared" ca="1" si="276"/>
        <v>51.61643835616438</v>
      </c>
      <c r="AH1249" s="7" t="str">
        <f t="shared" ca="1" si="277"/>
        <v>&gt;45&lt; 55</v>
      </c>
      <c r="AI1249" s="9">
        <v>12158293</v>
      </c>
      <c r="AJ1249" s="10" t="s">
        <v>67</v>
      </c>
      <c r="AK1249" s="9" t="s">
        <v>3783</v>
      </c>
      <c r="AL1249" s="5">
        <v>40526</v>
      </c>
      <c r="AM1249" s="3" t="s">
        <v>93</v>
      </c>
      <c r="AN1249" s="3" t="s">
        <v>65</v>
      </c>
      <c r="AO1249">
        <v>0</v>
      </c>
      <c r="AQ1249">
        <v>3</v>
      </c>
      <c r="AR1249" s="11">
        <v>2</v>
      </c>
      <c r="AS1249" s="12">
        <f t="shared" si="278"/>
        <v>45679.5</v>
      </c>
      <c r="AT1249" s="11" t="s">
        <v>135</v>
      </c>
      <c r="AU1249" s="9">
        <v>3.3069999999999999</v>
      </c>
      <c r="AV1249" s="14">
        <v>17</v>
      </c>
      <c r="AW1249" s="15" t="s">
        <v>169</v>
      </c>
      <c r="AX1249" s="16" t="s">
        <v>3784</v>
      </c>
      <c r="AY1249" s="14">
        <v>13</v>
      </c>
      <c r="AZ1249" s="11" t="s">
        <v>171</v>
      </c>
      <c r="BA1249" s="17" t="str">
        <f t="shared" si="279"/>
        <v>17001000000307676913</v>
      </c>
      <c r="BB1249" s="26">
        <f t="shared" si="282"/>
        <v>20</v>
      </c>
      <c r="BC1249" s="19" t="s">
        <v>3785</v>
      </c>
      <c r="BD1249" s="20" t="s">
        <v>277</v>
      </c>
      <c r="BF1249" s="5"/>
      <c r="BG1249" s="27">
        <v>99716512</v>
      </c>
      <c r="BH1249" s="27"/>
      <c r="BI1249" s="27"/>
      <c r="BJ1249" t="s">
        <v>2761</v>
      </c>
      <c r="BK1249" s="11" t="str">
        <f t="shared" si="283"/>
        <v>A-</v>
      </c>
      <c r="BL1249" s="11" t="s">
        <v>473</v>
      </c>
    </row>
    <row r="1250" spans="1:64" x14ac:dyDescent="0.25">
      <c r="A1250" s="3" t="s">
        <v>74</v>
      </c>
      <c r="B1250" s="4">
        <v>1252</v>
      </c>
      <c r="C1250" s="3" t="s">
        <v>87</v>
      </c>
      <c r="D1250" s="3" t="s">
        <v>8112</v>
      </c>
      <c r="E1250" s="3" t="s">
        <v>7350</v>
      </c>
      <c r="F1250" s="3"/>
      <c r="G1250" s="3"/>
      <c r="H1250" s="74"/>
      <c r="I1250" s="3" t="s">
        <v>156</v>
      </c>
      <c r="J1250" s="3" t="s">
        <v>157</v>
      </c>
      <c r="K1250" s="3" t="s">
        <v>123</v>
      </c>
      <c r="L1250" s="3" t="s">
        <v>77</v>
      </c>
      <c r="M1250" s="3">
        <f t="shared" si="287"/>
        <v>0</v>
      </c>
      <c r="N1250" s="5">
        <v>44950</v>
      </c>
      <c r="O1250" s="5"/>
      <c r="P1250" s="3">
        <f t="shared" ca="1" si="281"/>
        <v>-597</v>
      </c>
      <c r="Q1250" s="5">
        <v>44978</v>
      </c>
      <c r="R1250" s="3" t="s">
        <v>1601</v>
      </c>
      <c r="S1250" s="3"/>
      <c r="T1250" s="6" t="s">
        <v>131</v>
      </c>
      <c r="U1250" s="3" t="str">
        <f t="shared" si="271"/>
        <v>Contractuel</v>
      </c>
      <c r="V1250" s="5">
        <v>44950</v>
      </c>
      <c r="W1250" s="5">
        <v>44985</v>
      </c>
      <c r="X1250" s="5"/>
      <c r="Y1250" s="5"/>
      <c r="Z1250" s="5">
        <f>V1250</f>
        <v>44950</v>
      </c>
      <c r="AA1250" s="3">
        <f t="shared" si="272"/>
        <v>1</v>
      </c>
      <c r="AB1250" s="3">
        <f t="shared" si="273"/>
        <v>2023</v>
      </c>
      <c r="AC1250" s="3">
        <f t="shared" si="274"/>
        <v>2027</v>
      </c>
      <c r="AD1250" s="7">
        <f t="shared" ca="1" si="275"/>
        <v>1.7305555555555556</v>
      </c>
      <c r="AE1250" s="7" t="str">
        <f t="shared" ca="1" si="280"/>
        <v>&lt; 2</v>
      </c>
      <c r="AF1250" s="5">
        <v>36326</v>
      </c>
      <c r="AG1250" s="8">
        <f t="shared" ca="1" si="276"/>
        <v>25.358904109589041</v>
      </c>
      <c r="AH1250" s="7" t="str">
        <f t="shared" ca="1" si="277"/>
        <v>&gt;25&lt; 35</v>
      </c>
      <c r="AI1250" s="9"/>
      <c r="AJ1250" s="10"/>
      <c r="AK1250" s="9" t="s">
        <v>3786</v>
      </c>
      <c r="AL1250" s="5">
        <v>42965</v>
      </c>
      <c r="AM1250" s="3" t="s">
        <v>93</v>
      </c>
      <c r="AN1250" s="3" t="s">
        <v>94</v>
      </c>
      <c r="AQ1250" s="11">
        <v>3</v>
      </c>
      <c r="AR1250" s="11">
        <v>1</v>
      </c>
      <c r="AS1250" s="12">
        <f t="shared" si="278"/>
        <v>45315.25</v>
      </c>
      <c r="AT1250" s="11" t="s">
        <v>135</v>
      </c>
      <c r="AU1250" s="9">
        <v>3.3069999999999999</v>
      </c>
      <c r="AV1250" s="14" t="s">
        <v>126</v>
      </c>
      <c r="AW1250" s="15" t="s">
        <v>275</v>
      </c>
      <c r="AX1250" s="16" t="s">
        <v>3787</v>
      </c>
      <c r="AY1250" s="14" t="s">
        <v>84</v>
      </c>
      <c r="AZ1250" s="11" t="s">
        <v>145</v>
      </c>
      <c r="BA1250" s="17" t="str">
        <f t="shared" si="279"/>
        <v>07080013810555161637</v>
      </c>
      <c r="BB1250" s="26">
        <f t="shared" si="282"/>
        <v>20</v>
      </c>
      <c r="BC1250" s="19" t="s">
        <v>3788</v>
      </c>
      <c r="BD1250" s="20" t="s">
        <v>100</v>
      </c>
      <c r="BF1250" s="5">
        <v>44927</v>
      </c>
      <c r="BG1250" s="27">
        <v>50704947</v>
      </c>
      <c r="BH1250" s="27"/>
      <c r="BI1250" s="27"/>
      <c r="BK1250" s="11" t="str">
        <f t="shared" si="283"/>
        <v>A-</v>
      </c>
      <c r="BL1250" s="11"/>
    </row>
    <row r="1251" spans="1:64" x14ac:dyDescent="0.25">
      <c r="A1251" s="3" t="s">
        <v>56</v>
      </c>
      <c r="B1251" s="4">
        <v>1253</v>
      </c>
      <c r="C1251" s="3" t="s">
        <v>140</v>
      </c>
      <c r="D1251" s="3" t="s">
        <v>7893</v>
      </c>
      <c r="E1251" s="3" t="s">
        <v>7279</v>
      </c>
      <c r="F1251" s="3"/>
      <c r="G1251" s="3"/>
      <c r="H1251" s="74"/>
      <c r="I1251" s="3"/>
      <c r="J1251" s="3"/>
      <c r="K1251" s="3" t="s">
        <v>59</v>
      </c>
      <c r="L1251" s="3" t="s">
        <v>77</v>
      </c>
      <c r="M1251" s="3">
        <f t="shared" si="287"/>
        <v>0</v>
      </c>
      <c r="N1251" s="5">
        <v>44949</v>
      </c>
      <c r="O1251" s="5"/>
      <c r="P1251" s="3" t="str">
        <f t="shared" ca="1" si="281"/>
        <v/>
      </c>
      <c r="Q1251" s="5"/>
      <c r="R1251" s="3"/>
      <c r="S1251" s="3"/>
      <c r="T1251" s="6" t="s">
        <v>61</v>
      </c>
      <c r="U1251" s="3" t="str">
        <f t="shared" si="271"/>
        <v>Titulaire</v>
      </c>
      <c r="V1251" s="5"/>
      <c r="W1251" s="5"/>
      <c r="X1251" s="5"/>
      <c r="Y1251" s="5"/>
      <c r="Z1251" s="5"/>
      <c r="AA1251" s="3">
        <f t="shared" si="272"/>
        <v>1</v>
      </c>
      <c r="AB1251" s="3">
        <f t="shared" si="273"/>
        <v>2023</v>
      </c>
      <c r="AC1251" s="3">
        <f t="shared" si="274"/>
        <v>2027</v>
      </c>
      <c r="AD1251" s="7">
        <f t="shared" ca="1" si="275"/>
        <v>1.7333333333333334</v>
      </c>
      <c r="AE1251" s="7" t="str">
        <f t="shared" ca="1" si="280"/>
        <v>&lt; 2</v>
      </c>
      <c r="AF1251" s="5">
        <v>34999</v>
      </c>
      <c r="AG1251" s="8">
        <f t="shared" ca="1" si="276"/>
        <v>28.994520547945207</v>
      </c>
      <c r="AH1251" s="7" t="str">
        <f t="shared" ca="1" si="277"/>
        <v>&gt;25&lt; 35</v>
      </c>
      <c r="AI1251" s="9">
        <v>17059378</v>
      </c>
      <c r="AJ1251" s="10" t="s">
        <v>62</v>
      </c>
      <c r="AK1251" s="9" t="s">
        <v>3789</v>
      </c>
      <c r="AL1251" s="5">
        <v>43516</v>
      </c>
      <c r="AM1251" s="3" t="s">
        <v>93</v>
      </c>
      <c r="AN1251" s="3" t="s">
        <v>65</v>
      </c>
      <c r="AO1251">
        <v>1</v>
      </c>
      <c r="AQ1251">
        <v>15</v>
      </c>
      <c r="AR1251" s="11">
        <v>2</v>
      </c>
      <c r="AS1251" s="12">
        <f t="shared" si="278"/>
        <v>45679.5</v>
      </c>
      <c r="AT1251" s="11" t="s">
        <v>66</v>
      </c>
      <c r="AU1251" s="9">
        <v>2500</v>
      </c>
      <c r="AV1251" s="14" t="s">
        <v>79</v>
      </c>
      <c r="AW1251" s="15" t="s">
        <v>3790</v>
      </c>
      <c r="AX1251" s="16" t="s">
        <v>3791</v>
      </c>
      <c r="AY1251" s="14" t="s">
        <v>1056</v>
      </c>
      <c r="AZ1251" s="11" t="s">
        <v>128</v>
      </c>
      <c r="BA1251" s="17" t="str">
        <f t="shared" si="279"/>
        <v>04124191005044904074</v>
      </c>
      <c r="BB1251" s="26">
        <f t="shared" si="282"/>
        <v>20</v>
      </c>
      <c r="BC1251" s="19" t="s">
        <v>3792</v>
      </c>
      <c r="BD1251" s="20" t="s">
        <v>388</v>
      </c>
      <c r="BF1251" s="5"/>
      <c r="BG1251" s="27"/>
      <c r="BH1251" s="27"/>
      <c r="BI1251" s="27">
        <v>98137302</v>
      </c>
      <c r="BK1251" s="11" t="str">
        <f t="shared" si="283"/>
        <v>CADRE</v>
      </c>
      <c r="BL1251" s="11"/>
    </row>
    <row r="1252" spans="1:64" x14ac:dyDescent="0.25">
      <c r="A1252" s="3" t="s">
        <v>74</v>
      </c>
      <c r="B1252" s="4">
        <v>1254</v>
      </c>
      <c r="C1252" s="3" t="s">
        <v>87</v>
      </c>
      <c r="D1252" s="3" t="s">
        <v>7208</v>
      </c>
      <c r="E1252" s="3" t="s">
        <v>7840</v>
      </c>
      <c r="F1252" s="3"/>
      <c r="G1252" s="3"/>
      <c r="H1252" s="74"/>
      <c r="I1252" s="3" t="s">
        <v>515</v>
      </c>
      <c r="J1252" s="3" t="s">
        <v>228</v>
      </c>
      <c r="K1252" s="3" t="s">
        <v>76</v>
      </c>
      <c r="L1252" s="3" t="s">
        <v>77</v>
      </c>
      <c r="M1252" s="3">
        <f t="shared" si="287"/>
        <v>0</v>
      </c>
      <c r="N1252" s="5">
        <v>44953</v>
      </c>
      <c r="O1252" s="5"/>
      <c r="P1252" s="3">
        <f t="shared" ca="1" si="281"/>
        <v>-352</v>
      </c>
      <c r="Q1252" s="5">
        <v>45227</v>
      </c>
      <c r="R1252" s="3" t="s">
        <v>2711</v>
      </c>
      <c r="S1252" s="3" t="s">
        <v>1787</v>
      </c>
      <c r="T1252" s="6" t="s">
        <v>131</v>
      </c>
      <c r="U1252" s="3" t="str">
        <f t="shared" si="271"/>
        <v>Contractuel</v>
      </c>
      <c r="V1252" s="5">
        <v>45200</v>
      </c>
      <c r="W1252" s="5">
        <v>45230</v>
      </c>
      <c r="X1252" s="5"/>
      <c r="Y1252" s="5"/>
      <c r="Z1252" s="5">
        <f t="shared" ref="Z1252:Z1271" si="288">V1252</f>
        <v>45200</v>
      </c>
      <c r="AA1252" s="3">
        <f t="shared" si="272"/>
        <v>1</v>
      </c>
      <c r="AB1252" s="3">
        <f t="shared" si="273"/>
        <v>2023</v>
      </c>
      <c r="AC1252" s="3">
        <f t="shared" si="274"/>
        <v>2027</v>
      </c>
      <c r="AD1252" s="7">
        <f t="shared" ca="1" si="275"/>
        <v>1.7222222222222223</v>
      </c>
      <c r="AE1252" s="7" t="str">
        <f t="shared" ca="1" si="280"/>
        <v>&lt; 2</v>
      </c>
      <c r="AF1252" s="5">
        <v>36820</v>
      </c>
      <c r="AG1252" s="8">
        <f t="shared" ca="1" si="276"/>
        <v>24.005479452054793</v>
      </c>
      <c r="AH1252" s="7" t="str">
        <f t="shared" ca="1" si="277"/>
        <v>&lt; 25</v>
      </c>
      <c r="AI1252" s="9">
        <v>17331230</v>
      </c>
      <c r="AJ1252" s="10" t="s">
        <v>159</v>
      </c>
      <c r="AK1252" s="9" t="s">
        <v>3793</v>
      </c>
      <c r="AL1252" s="5">
        <v>42853</v>
      </c>
      <c r="AM1252" s="3" t="s">
        <v>93</v>
      </c>
      <c r="AN1252" s="3" t="s">
        <v>94</v>
      </c>
      <c r="AQ1252" s="11">
        <v>3</v>
      </c>
      <c r="AR1252" s="11">
        <v>1</v>
      </c>
      <c r="AS1252" s="12">
        <f t="shared" si="278"/>
        <v>45318.25</v>
      </c>
      <c r="AT1252" s="11" t="s">
        <v>135</v>
      </c>
      <c r="AU1252" s="9">
        <v>3.3069999999999999</v>
      </c>
      <c r="AV1252" s="14">
        <v>17</v>
      </c>
      <c r="AW1252" s="15" t="s">
        <v>169</v>
      </c>
      <c r="AX1252" s="16" t="s">
        <v>2312</v>
      </c>
      <c r="AY1252" s="14">
        <v>74</v>
      </c>
      <c r="AZ1252" s="11" t="s">
        <v>171</v>
      </c>
      <c r="BA1252" s="17" t="str">
        <f t="shared" si="279"/>
        <v>17001000000274048274</v>
      </c>
      <c r="BB1252" s="26">
        <f t="shared" si="282"/>
        <v>20</v>
      </c>
      <c r="BC1252" s="19" t="s">
        <v>557</v>
      </c>
      <c r="BD1252" s="20" t="s">
        <v>277</v>
      </c>
      <c r="BF1252" s="5"/>
      <c r="BG1252" s="27"/>
      <c r="BH1252" s="27"/>
      <c r="BI1252" s="27"/>
      <c r="BJ1252" t="s">
        <v>391</v>
      </c>
      <c r="BK1252" s="11" t="str">
        <f t="shared" si="283"/>
        <v>B-</v>
      </c>
      <c r="BL1252" s="11" t="s">
        <v>235</v>
      </c>
    </row>
    <row r="1253" spans="1:64" x14ac:dyDescent="0.25">
      <c r="A1253" s="3" t="s">
        <v>74</v>
      </c>
      <c r="B1253" s="4">
        <v>1255</v>
      </c>
      <c r="C1253" s="3" t="s">
        <v>140</v>
      </c>
      <c r="D1253" s="3" t="s">
        <v>7282</v>
      </c>
      <c r="E1253" s="3" t="s">
        <v>7332</v>
      </c>
      <c r="F1253" s="3"/>
      <c r="G1253" s="3"/>
      <c r="H1253" s="74"/>
      <c r="I1253" s="3" t="s">
        <v>487</v>
      </c>
      <c r="J1253" s="3" t="s">
        <v>228</v>
      </c>
      <c r="K1253" s="3" t="s">
        <v>123</v>
      </c>
      <c r="L1253" s="3" t="s">
        <v>77</v>
      </c>
      <c r="M1253" s="3">
        <f t="shared" si="287"/>
        <v>0</v>
      </c>
      <c r="N1253" s="5">
        <v>44951</v>
      </c>
      <c r="O1253" s="5"/>
      <c r="P1253" s="3">
        <f t="shared" ca="1" si="281"/>
        <v>-536</v>
      </c>
      <c r="Q1253" s="5">
        <v>45049</v>
      </c>
      <c r="R1253" s="3" t="s">
        <v>3201</v>
      </c>
      <c r="S1253" s="3"/>
      <c r="T1253" s="6" t="s">
        <v>131</v>
      </c>
      <c r="U1253" s="3" t="str">
        <f t="shared" si="271"/>
        <v>Contractuel</v>
      </c>
      <c r="V1253" s="5">
        <v>44986</v>
      </c>
      <c r="W1253" s="5">
        <v>45046</v>
      </c>
      <c r="X1253" s="5"/>
      <c r="Y1253" s="5"/>
      <c r="Z1253" s="5">
        <f t="shared" si="288"/>
        <v>44986</v>
      </c>
      <c r="AA1253" s="3">
        <f t="shared" si="272"/>
        <v>1</v>
      </c>
      <c r="AB1253" s="3">
        <f t="shared" si="273"/>
        <v>2023</v>
      </c>
      <c r="AC1253" s="3">
        <f t="shared" si="274"/>
        <v>2027</v>
      </c>
      <c r="AD1253" s="7">
        <f t="shared" ca="1" si="275"/>
        <v>1.7277777777777779</v>
      </c>
      <c r="AE1253" s="7" t="str">
        <f t="shared" ca="1" si="280"/>
        <v>&lt; 2</v>
      </c>
      <c r="AF1253" s="5">
        <v>29003</v>
      </c>
      <c r="AG1253" s="8">
        <f t="shared" ca="1" si="276"/>
        <v>45.421917808219177</v>
      </c>
      <c r="AH1253" s="7" t="str">
        <f t="shared" ca="1" si="277"/>
        <v>&gt;45&lt; 55</v>
      </c>
      <c r="AI1253" s="9">
        <v>12143726</v>
      </c>
      <c r="AJ1253" s="10" t="s">
        <v>126</v>
      </c>
      <c r="AK1253" s="9" t="s">
        <v>908</v>
      </c>
      <c r="AL1253" s="5">
        <v>44194</v>
      </c>
      <c r="AM1253" s="3" t="s">
        <v>93</v>
      </c>
      <c r="AN1253" s="3" t="s">
        <v>65</v>
      </c>
      <c r="AO1253">
        <v>3</v>
      </c>
      <c r="AQ1253" s="11">
        <v>3</v>
      </c>
      <c r="AR1253" s="11">
        <v>1</v>
      </c>
      <c r="AS1253" s="12">
        <f t="shared" si="278"/>
        <v>45316.25</v>
      </c>
      <c r="AT1253" s="11" t="s">
        <v>135</v>
      </c>
      <c r="AU1253" s="9">
        <v>3.3069999999999999</v>
      </c>
      <c r="AV1253" s="14" t="s">
        <v>195</v>
      </c>
      <c r="AW1253" s="15" t="s">
        <v>169</v>
      </c>
      <c r="AX1253" s="16" t="s">
        <v>2178</v>
      </c>
      <c r="AY1253" s="14" t="s">
        <v>161</v>
      </c>
      <c r="AZ1253" s="11" t="s">
        <v>171</v>
      </c>
      <c r="BA1253" s="17" t="str">
        <f t="shared" si="279"/>
        <v>17001000000030964625</v>
      </c>
      <c r="BB1253" s="26">
        <f t="shared" si="282"/>
        <v>20</v>
      </c>
      <c r="BC1253" s="19" t="s">
        <v>910</v>
      </c>
      <c r="BD1253" s="20" t="s">
        <v>100</v>
      </c>
      <c r="BF1253" s="5"/>
      <c r="BG1253" s="27">
        <v>53900501</v>
      </c>
      <c r="BH1253" s="27"/>
      <c r="BI1253" s="27"/>
      <c r="BK1253" s="11" t="str">
        <f t="shared" si="283"/>
        <v>B-</v>
      </c>
      <c r="BL1253" s="11"/>
    </row>
    <row r="1254" spans="1:64" x14ac:dyDescent="0.25">
      <c r="A1254" s="3" t="s">
        <v>74</v>
      </c>
      <c r="B1254" s="4">
        <v>1256</v>
      </c>
      <c r="C1254" s="3" t="s">
        <v>140</v>
      </c>
      <c r="D1254" s="3" t="s">
        <v>7860</v>
      </c>
      <c r="E1254" s="3" t="s">
        <v>7481</v>
      </c>
      <c r="F1254" s="3"/>
      <c r="G1254" s="3"/>
      <c r="H1254" s="74"/>
      <c r="I1254" s="3" t="s">
        <v>515</v>
      </c>
      <c r="J1254" s="3" t="s">
        <v>228</v>
      </c>
      <c r="K1254" s="3" t="s">
        <v>123</v>
      </c>
      <c r="L1254" s="3" t="s">
        <v>77</v>
      </c>
      <c r="M1254" s="3">
        <f t="shared" si="287"/>
        <v>0</v>
      </c>
      <c r="N1254" s="5">
        <v>44954</v>
      </c>
      <c r="O1254" s="5"/>
      <c r="P1254" s="3">
        <f t="shared" ca="1" si="281"/>
        <v>-47</v>
      </c>
      <c r="Q1254" s="5">
        <v>45541</v>
      </c>
      <c r="R1254" s="3" t="s">
        <v>2627</v>
      </c>
      <c r="S1254" s="3"/>
      <c r="T1254" s="6" t="s">
        <v>131</v>
      </c>
      <c r="U1254" s="3" t="str">
        <f t="shared" si="271"/>
        <v>Contractuel</v>
      </c>
      <c r="V1254" s="5">
        <v>45444</v>
      </c>
      <c r="W1254" s="5">
        <v>45535</v>
      </c>
      <c r="X1254" s="5"/>
      <c r="Y1254" s="5"/>
      <c r="Z1254" s="5">
        <f t="shared" si="288"/>
        <v>45444</v>
      </c>
      <c r="AA1254" s="3">
        <f t="shared" si="272"/>
        <v>1</v>
      </c>
      <c r="AB1254" s="3">
        <f t="shared" si="273"/>
        <v>2023</v>
      </c>
      <c r="AC1254" s="3">
        <f t="shared" si="274"/>
        <v>2027</v>
      </c>
      <c r="AD1254" s="7">
        <f t="shared" ca="1" si="275"/>
        <v>1.7194444444444446</v>
      </c>
      <c r="AE1254" s="7" t="str">
        <f t="shared" ca="1" si="280"/>
        <v>&lt; 2</v>
      </c>
      <c r="AF1254" s="5">
        <v>28813</v>
      </c>
      <c r="AG1254" s="8">
        <f t="shared" ca="1" si="276"/>
        <v>45.942465753424656</v>
      </c>
      <c r="AH1254" s="7" t="str">
        <f t="shared" ca="1" si="277"/>
        <v>&gt;45&lt; 55</v>
      </c>
      <c r="AI1254" s="9">
        <v>11998429</v>
      </c>
      <c r="AJ1254" s="10" t="s">
        <v>91</v>
      </c>
      <c r="AK1254" s="9" t="s">
        <v>3794</v>
      </c>
      <c r="AL1254" s="5">
        <v>34706</v>
      </c>
      <c r="AM1254" s="3" t="s">
        <v>93</v>
      </c>
      <c r="AN1254" s="3" t="s">
        <v>65</v>
      </c>
      <c r="AQ1254">
        <v>3</v>
      </c>
      <c r="AR1254" s="11">
        <v>2</v>
      </c>
      <c r="AS1254" s="12">
        <f t="shared" si="278"/>
        <v>45684.5</v>
      </c>
      <c r="AT1254" s="11" t="s">
        <v>135</v>
      </c>
      <c r="AU1254" s="9">
        <v>3.3069999999999999</v>
      </c>
      <c r="AV1254" s="14">
        <v>17</v>
      </c>
      <c r="AW1254" s="15" t="s">
        <v>169</v>
      </c>
      <c r="AX1254" s="16" t="s">
        <v>3795</v>
      </c>
      <c r="AY1254" s="14">
        <v>11</v>
      </c>
      <c r="AZ1254" s="11" t="s">
        <v>171</v>
      </c>
      <c r="BA1254" s="17" t="str">
        <f t="shared" si="279"/>
        <v>17001000000100895611</v>
      </c>
      <c r="BB1254" s="26">
        <f t="shared" si="282"/>
        <v>20</v>
      </c>
      <c r="BC1254" s="19" t="s">
        <v>3721</v>
      </c>
      <c r="BD1254" s="20" t="s">
        <v>277</v>
      </c>
      <c r="BF1254" s="5">
        <v>45041</v>
      </c>
      <c r="BG1254" s="27">
        <v>94838069</v>
      </c>
      <c r="BH1254" s="27"/>
      <c r="BI1254" s="27"/>
      <c r="BJ1254" t="s">
        <v>877</v>
      </c>
      <c r="BK1254" s="11" t="str">
        <f t="shared" si="283"/>
        <v>B-</v>
      </c>
      <c r="BL1254" s="11" t="s">
        <v>473</v>
      </c>
    </row>
    <row r="1255" spans="1:64" x14ac:dyDescent="0.25">
      <c r="A1255" s="3" t="s">
        <v>56</v>
      </c>
      <c r="B1255" s="4">
        <v>1257</v>
      </c>
      <c r="C1255" s="3" t="s">
        <v>140</v>
      </c>
      <c r="D1255" s="3" t="s">
        <v>7213</v>
      </c>
      <c r="E1255" s="3" t="s">
        <v>7266</v>
      </c>
      <c r="F1255" s="3"/>
      <c r="G1255" s="3"/>
      <c r="H1255" s="74"/>
      <c r="I1255" s="3" t="s">
        <v>561</v>
      </c>
      <c r="J1255" s="3" t="s">
        <v>157</v>
      </c>
      <c r="K1255" s="3" t="s">
        <v>123</v>
      </c>
      <c r="L1255" s="3" t="s">
        <v>77</v>
      </c>
      <c r="M1255" s="3">
        <f t="shared" si="287"/>
        <v>0</v>
      </c>
      <c r="N1255" s="5">
        <v>44956</v>
      </c>
      <c r="O1255" s="5"/>
      <c r="P1255" s="3">
        <f t="shared" ca="1" si="281"/>
        <v>-47</v>
      </c>
      <c r="Q1255" s="5"/>
      <c r="R1255" s="3"/>
      <c r="S1255" s="3"/>
      <c r="T1255" s="6" t="s">
        <v>131</v>
      </c>
      <c r="U1255" s="3" t="str">
        <f t="shared" si="271"/>
        <v>Contractuel</v>
      </c>
      <c r="V1255" s="5">
        <v>45444</v>
      </c>
      <c r="W1255" s="5">
        <v>45535</v>
      </c>
      <c r="X1255" s="5"/>
      <c r="Y1255" s="5"/>
      <c r="Z1255" s="5">
        <f t="shared" si="288"/>
        <v>45444</v>
      </c>
      <c r="AA1255" s="3">
        <f t="shared" si="272"/>
        <v>1</v>
      </c>
      <c r="AB1255" s="3">
        <f t="shared" si="273"/>
        <v>2023</v>
      </c>
      <c r="AC1255" s="3">
        <f t="shared" si="274"/>
        <v>2027</v>
      </c>
      <c r="AD1255" s="7">
        <f t="shared" ca="1" si="275"/>
        <v>1.7138888888888888</v>
      </c>
      <c r="AE1255" s="7" t="str">
        <f t="shared" ca="1" si="280"/>
        <v>&lt; 2</v>
      </c>
      <c r="AF1255" s="5">
        <v>27560</v>
      </c>
      <c r="AG1255" s="8">
        <f t="shared" ca="1" si="276"/>
        <v>49.375342465753427</v>
      </c>
      <c r="AH1255" s="7" t="str">
        <f t="shared" ca="1" si="277"/>
        <v>&gt;45&lt; 55</v>
      </c>
      <c r="AI1255" s="9">
        <v>11819685</v>
      </c>
      <c r="AJ1255" s="10" t="s">
        <v>159</v>
      </c>
      <c r="AK1255" s="9" t="s">
        <v>3796</v>
      </c>
      <c r="AL1255" s="5">
        <v>38269</v>
      </c>
      <c r="AM1255" s="3" t="s">
        <v>93</v>
      </c>
      <c r="AN1255" s="3" t="s">
        <v>65</v>
      </c>
      <c r="AQ1255">
        <v>3</v>
      </c>
      <c r="AR1255" s="11">
        <v>2</v>
      </c>
      <c r="AS1255" s="12">
        <f t="shared" si="278"/>
        <v>45686.5</v>
      </c>
      <c r="AT1255" s="11" t="s">
        <v>135</v>
      </c>
      <c r="AU1255" s="9">
        <v>3.3069999999999999</v>
      </c>
      <c r="AV1255" s="14">
        <v>17</v>
      </c>
      <c r="AW1255" s="15" t="s">
        <v>169</v>
      </c>
      <c r="AX1255" s="16" t="s">
        <v>3797</v>
      </c>
      <c r="AY1255" s="14" t="s">
        <v>79</v>
      </c>
      <c r="AZ1255" s="11" t="s">
        <v>171</v>
      </c>
      <c r="BA1255" s="17" t="str">
        <f t="shared" si="279"/>
        <v>17001000000120525404</v>
      </c>
      <c r="BB1255" s="26">
        <f t="shared" si="282"/>
        <v>20</v>
      </c>
      <c r="BC1255" s="19" t="s">
        <v>3798</v>
      </c>
      <c r="BD1255" s="20" t="s">
        <v>277</v>
      </c>
      <c r="BF1255" s="5"/>
      <c r="BG1255" s="27">
        <v>26545185</v>
      </c>
      <c r="BH1255" s="27"/>
      <c r="BI1255" s="27"/>
      <c r="BJ1255" t="s">
        <v>391</v>
      </c>
      <c r="BK1255" s="11" t="str">
        <f t="shared" si="283"/>
        <v>A-</v>
      </c>
      <c r="BL1255" s="11" t="s">
        <v>473</v>
      </c>
    </row>
    <row r="1256" spans="1:64" x14ac:dyDescent="0.25">
      <c r="A1256" s="3" t="s">
        <v>74</v>
      </c>
      <c r="B1256" s="4">
        <v>1258</v>
      </c>
      <c r="C1256" s="3" t="s">
        <v>140</v>
      </c>
      <c r="D1256" s="3" t="s">
        <v>8113</v>
      </c>
      <c r="E1256" s="3" t="s">
        <v>8114</v>
      </c>
      <c r="F1256" s="3"/>
      <c r="G1256" s="3"/>
      <c r="H1256" s="74"/>
      <c r="I1256" s="3" t="s">
        <v>561</v>
      </c>
      <c r="J1256" s="3" t="s">
        <v>157</v>
      </c>
      <c r="K1256" s="3" t="s">
        <v>123</v>
      </c>
      <c r="L1256" s="3" t="s">
        <v>77</v>
      </c>
      <c r="M1256" s="3">
        <f t="shared" si="287"/>
        <v>0</v>
      </c>
      <c r="N1256" s="5">
        <v>44956</v>
      </c>
      <c r="O1256" s="5"/>
      <c r="P1256" s="3">
        <f t="shared" ca="1" si="281"/>
        <v>-231</v>
      </c>
      <c r="Q1256" s="5">
        <v>45345</v>
      </c>
      <c r="R1256" s="3" t="s">
        <v>124</v>
      </c>
      <c r="S1256" s="3"/>
      <c r="T1256" s="6" t="s">
        <v>131</v>
      </c>
      <c r="U1256" s="3" t="str">
        <f t="shared" si="271"/>
        <v>Contractuel</v>
      </c>
      <c r="V1256" s="5">
        <v>45323</v>
      </c>
      <c r="W1256" s="5">
        <v>45351</v>
      </c>
      <c r="X1256" s="5"/>
      <c r="Y1256" s="5"/>
      <c r="Z1256" s="5">
        <f t="shared" si="288"/>
        <v>45323</v>
      </c>
      <c r="AA1256" s="3">
        <f t="shared" si="272"/>
        <v>1</v>
      </c>
      <c r="AB1256" s="3">
        <f t="shared" si="273"/>
        <v>2023</v>
      </c>
      <c r="AC1256" s="3">
        <f t="shared" si="274"/>
        <v>2027</v>
      </c>
      <c r="AD1256" s="7">
        <f t="shared" ca="1" si="275"/>
        <v>1.7138888888888888</v>
      </c>
      <c r="AE1256" s="7" t="str">
        <f t="shared" ca="1" si="280"/>
        <v>&lt; 2</v>
      </c>
      <c r="AF1256" s="5">
        <v>28256</v>
      </c>
      <c r="AG1256" s="8">
        <f t="shared" ca="1" si="276"/>
        <v>47.468493150684928</v>
      </c>
      <c r="AH1256" s="7" t="str">
        <f t="shared" ca="1" si="277"/>
        <v>&gt;45&lt; 55</v>
      </c>
      <c r="AI1256" s="9">
        <v>12056112</v>
      </c>
      <c r="AJ1256" s="10" t="s">
        <v>70</v>
      </c>
      <c r="AK1256" s="9" t="s">
        <v>3799</v>
      </c>
      <c r="AL1256" s="5">
        <v>44937</v>
      </c>
      <c r="AM1256" s="3" t="s">
        <v>93</v>
      </c>
      <c r="AN1256" s="3" t="s">
        <v>65</v>
      </c>
      <c r="AQ1256" s="11">
        <v>3</v>
      </c>
      <c r="AR1256" s="11">
        <v>2</v>
      </c>
      <c r="AS1256" s="12">
        <f t="shared" si="278"/>
        <v>45686.5</v>
      </c>
      <c r="AT1256" s="11" t="s">
        <v>135</v>
      </c>
      <c r="AU1256" s="9">
        <v>3.3069999999999999</v>
      </c>
      <c r="AV1256" s="14">
        <v>17</v>
      </c>
      <c r="AW1256" s="15">
        <v>47420</v>
      </c>
      <c r="AX1256" s="16">
        <v>14142993878</v>
      </c>
      <c r="AY1256" s="14">
        <v>60</v>
      </c>
      <c r="AZ1256" s="11" t="s">
        <v>171</v>
      </c>
      <c r="BA1256" s="17" t="str">
        <f t="shared" si="279"/>
        <v>17474201414299387860</v>
      </c>
      <c r="BB1256" s="26">
        <f t="shared" si="282"/>
        <v>20</v>
      </c>
      <c r="BC1256" s="19" t="s">
        <v>3800</v>
      </c>
      <c r="BD1256" s="20" t="s">
        <v>277</v>
      </c>
      <c r="BF1256" s="5"/>
      <c r="BG1256" s="27">
        <v>27125739</v>
      </c>
      <c r="BH1256" s="27"/>
      <c r="BI1256" s="27"/>
      <c r="BJ1256" t="s">
        <v>391</v>
      </c>
      <c r="BK1256" s="11" t="str">
        <f t="shared" si="283"/>
        <v>A-</v>
      </c>
      <c r="BL1256" s="11" t="s">
        <v>473</v>
      </c>
    </row>
    <row r="1257" spans="1:64" x14ac:dyDescent="0.25">
      <c r="A1257" s="3" t="s">
        <v>56</v>
      </c>
      <c r="B1257" s="4">
        <v>1259</v>
      </c>
      <c r="C1257" s="3" t="s">
        <v>140</v>
      </c>
      <c r="D1257" s="3" t="s">
        <v>7560</v>
      </c>
      <c r="E1257" s="3" t="s">
        <v>7306</v>
      </c>
      <c r="F1257" s="3"/>
      <c r="G1257" s="3"/>
      <c r="H1257" s="74"/>
      <c r="I1257" s="3" t="s">
        <v>1140</v>
      </c>
      <c r="J1257" s="3" t="s">
        <v>157</v>
      </c>
      <c r="K1257" s="3" t="s">
        <v>123</v>
      </c>
      <c r="L1257" s="3" t="s">
        <v>77</v>
      </c>
      <c r="M1257" s="3">
        <f t="shared" si="287"/>
        <v>0</v>
      </c>
      <c r="N1257" s="5">
        <v>44957</v>
      </c>
      <c r="O1257" s="5"/>
      <c r="P1257" s="3">
        <f t="shared" ca="1" si="281"/>
        <v>-47</v>
      </c>
      <c r="Q1257" s="5"/>
      <c r="R1257" s="3"/>
      <c r="S1257" s="3"/>
      <c r="T1257" s="6" t="s">
        <v>131</v>
      </c>
      <c r="U1257" s="3" t="str">
        <f t="shared" si="271"/>
        <v>Contractuel</v>
      </c>
      <c r="V1257" s="5">
        <v>45444</v>
      </c>
      <c r="W1257" s="5">
        <v>45535</v>
      </c>
      <c r="X1257" s="5"/>
      <c r="Y1257" s="5"/>
      <c r="Z1257" s="5">
        <f t="shared" si="288"/>
        <v>45444</v>
      </c>
      <c r="AA1257" s="3">
        <f t="shared" si="272"/>
        <v>1</v>
      </c>
      <c r="AB1257" s="3">
        <f t="shared" si="273"/>
        <v>2023</v>
      </c>
      <c r="AC1257" s="3">
        <f t="shared" si="274"/>
        <v>2027</v>
      </c>
      <c r="AD1257" s="7">
        <f t="shared" ca="1" si="275"/>
        <v>1.7138888888888888</v>
      </c>
      <c r="AE1257" s="7" t="str">
        <f t="shared" ca="1" si="280"/>
        <v>&lt; 2</v>
      </c>
      <c r="AF1257" s="5">
        <v>28082</v>
      </c>
      <c r="AG1257" s="8">
        <f t="shared" ca="1" si="276"/>
        <v>47.945205479452056</v>
      </c>
      <c r="AH1257" s="7" t="str">
        <f t="shared" ca="1" si="277"/>
        <v>&gt;45&lt; 55</v>
      </c>
      <c r="AI1257" s="9">
        <v>12152930</v>
      </c>
      <c r="AJ1257" s="37" t="s">
        <v>179</v>
      </c>
      <c r="AK1257" s="9" t="s">
        <v>3801</v>
      </c>
      <c r="AL1257" s="5">
        <v>42179</v>
      </c>
      <c r="AM1257" s="3" t="s">
        <v>93</v>
      </c>
      <c r="AN1257" s="3" t="s">
        <v>65</v>
      </c>
      <c r="AQ1257">
        <v>3</v>
      </c>
      <c r="AR1257" s="11">
        <v>2</v>
      </c>
      <c r="AS1257" s="12">
        <f t="shared" si="278"/>
        <v>45687.5</v>
      </c>
      <c r="AT1257" s="11" t="s">
        <v>135</v>
      </c>
      <c r="AU1257" s="9">
        <v>3.3069999999999999</v>
      </c>
      <c r="AV1257" s="14" t="s">
        <v>62</v>
      </c>
      <c r="AW1257" s="15" t="s">
        <v>1117</v>
      </c>
      <c r="AX1257" s="16">
        <v>61110164641</v>
      </c>
      <c r="AY1257" s="14">
        <v>37</v>
      </c>
      <c r="AZ1257" s="11" t="s">
        <v>85</v>
      </c>
      <c r="BA1257" s="17" t="str">
        <f t="shared" si="279"/>
        <v>01038076111016464137</v>
      </c>
      <c r="BB1257" s="26">
        <f t="shared" si="282"/>
        <v>20</v>
      </c>
      <c r="BC1257" s="19" t="s">
        <v>3802</v>
      </c>
      <c r="BD1257" s="20" t="s">
        <v>100</v>
      </c>
      <c r="BF1257" s="5">
        <v>45230</v>
      </c>
      <c r="BG1257" s="27">
        <v>28186640</v>
      </c>
      <c r="BH1257" s="27"/>
      <c r="BI1257" s="27"/>
      <c r="BJ1257" t="s">
        <v>3803</v>
      </c>
      <c r="BK1257" s="11" t="str">
        <f t="shared" si="283"/>
        <v>A-</v>
      </c>
      <c r="BL1257" s="11" t="s">
        <v>473</v>
      </c>
    </row>
    <row r="1258" spans="1:64" x14ac:dyDescent="0.25">
      <c r="A1258" s="3" t="s">
        <v>56</v>
      </c>
      <c r="B1258" s="4">
        <v>1260</v>
      </c>
      <c r="C1258" s="3" t="s">
        <v>140</v>
      </c>
      <c r="D1258" s="3" t="s">
        <v>7394</v>
      </c>
      <c r="E1258" s="3" t="s">
        <v>8115</v>
      </c>
      <c r="F1258" s="3"/>
      <c r="G1258" s="3"/>
      <c r="H1258" s="74"/>
      <c r="I1258" s="3" t="s">
        <v>1837</v>
      </c>
      <c r="J1258" s="3" t="s">
        <v>157</v>
      </c>
      <c r="K1258" s="3" t="s">
        <v>123</v>
      </c>
      <c r="L1258" s="3" t="s">
        <v>77</v>
      </c>
      <c r="M1258" s="3">
        <f t="shared" si="287"/>
        <v>0</v>
      </c>
      <c r="N1258" s="5">
        <v>44957</v>
      </c>
      <c r="O1258" s="5"/>
      <c r="P1258" s="3">
        <f t="shared" ca="1" si="281"/>
        <v>-47</v>
      </c>
      <c r="Q1258" s="5"/>
      <c r="R1258" s="3"/>
      <c r="S1258" s="3"/>
      <c r="T1258" s="6" t="s">
        <v>131</v>
      </c>
      <c r="U1258" s="3" t="str">
        <f t="shared" si="271"/>
        <v>Contractuel</v>
      </c>
      <c r="V1258" s="5">
        <v>45474</v>
      </c>
      <c r="W1258" s="5">
        <v>45535</v>
      </c>
      <c r="X1258" s="5"/>
      <c r="Y1258" s="5"/>
      <c r="Z1258" s="5">
        <f t="shared" si="288"/>
        <v>45474</v>
      </c>
      <c r="AA1258" s="3">
        <f t="shared" si="272"/>
        <v>1</v>
      </c>
      <c r="AB1258" s="3">
        <f t="shared" si="273"/>
        <v>2023</v>
      </c>
      <c r="AC1258" s="3">
        <f t="shared" si="274"/>
        <v>2027</v>
      </c>
      <c r="AD1258" s="7">
        <f t="shared" ca="1" si="275"/>
        <v>1.7138888888888888</v>
      </c>
      <c r="AE1258" s="7" t="str">
        <f t="shared" ca="1" si="280"/>
        <v>&lt; 2</v>
      </c>
      <c r="AF1258" s="5">
        <v>26254</v>
      </c>
      <c r="AG1258" s="8">
        <f t="shared" ca="1" si="276"/>
        <v>52.953424657534249</v>
      </c>
      <c r="AH1258" s="7" t="str">
        <f t="shared" ca="1" si="277"/>
        <v>&gt;45&lt; 55</v>
      </c>
      <c r="AI1258" s="9">
        <v>11539901</v>
      </c>
      <c r="AJ1258" s="10" t="s">
        <v>79</v>
      </c>
      <c r="AK1258" s="9" t="s">
        <v>3804</v>
      </c>
      <c r="AL1258" s="5">
        <v>38348</v>
      </c>
      <c r="AM1258" s="3" t="s">
        <v>93</v>
      </c>
      <c r="AN1258" s="3" t="s">
        <v>65</v>
      </c>
      <c r="AQ1258">
        <v>3</v>
      </c>
      <c r="AR1258" s="11">
        <v>2</v>
      </c>
      <c r="AS1258" s="12">
        <f t="shared" si="278"/>
        <v>45687.5</v>
      </c>
      <c r="AT1258" s="11" t="s">
        <v>135</v>
      </c>
      <c r="AU1258" s="9">
        <v>3.3069999999999999</v>
      </c>
      <c r="AV1258" s="14">
        <v>17</v>
      </c>
      <c r="AW1258" s="15" t="s">
        <v>169</v>
      </c>
      <c r="AX1258" s="16" t="s">
        <v>3805</v>
      </c>
      <c r="AY1258" s="14" t="s">
        <v>1161</v>
      </c>
      <c r="AZ1258" s="11" t="s">
        <v>171</v>
      </c>
      <c r="BA1258" s="17" t="str">
        <f t="shared" si="279"/>
        <v>17001000000320365871</v>
      </c>
      <c r="BB1258" s="26">
        <f t="shared" si="282"/>
        <v>20</v>
      </c>
      <c r="BC1258" s="19" t="s">
        <v>3802</v>
      </c>
      <c r="BD1258" s="20" t="s">
        <v>100</v>
      </c>
      <c r="BF1258" s="5"/>
      <c r="BG1258" s="27">
        <v>24696234</v>
      </c>
      <c r="BH1258" s="27"/>
      <c r="BI1258" s="27"/>
      <c r="BJ1258" t="s">
        <v>3803</v>
      </c>
      <c r="BK1258" s="11" t="str">
        <f t="shared" si="283"/>
        <v>A-</v>
      </c>
      <c r="BL1258" s="11" t="s">
        <v>473</v>
      </c>
    </row>
    <row r="1259" spans="1:64" x14ac:dyDescent="0.25">
      <c r="A1259" s="3" t="s">
        <v>56</v>
      </c>
      <c r="B1259" s="4">
        <v>1261</v>
      </c>
      <c r="C1259" s="3" t="s">
        <v>140</v>
      </c>
      <c r="D1259" s="3" t="s">
        <v>7313</v>
      </c>
      <c r="E1259" s="3" t="s">
        <v>8116</v>
      </c>
      <c r="F1259" s="3"/>
      <c r="G1259" s="3"/>
      <c r="H1259" s="74"/>
      <c r="I1259" s="3" t="s">
        <v>467</v>
      </c>
      <c r="J1259" s="3" t="s">
        <v>157</v>
      </c>
      <c r="K1259" s="3" t="s">
        <v>123</v>
      </c>
      <c r="L1259" s="3" t="s">
        <v>77</v>
      </c>
      <c r="M1259" s="3">
        <f t="shared" si="287"/>
        <v>0</v>
      </c>
      <c r="N1259" s="5">
        <v>44957</v>
      </c>
      <c r="O1259" s="5"/>
      <c r="P1259" s="3">
        <f t="shared" ca="1" si="281"/>
        <v>-47</v>
      </c>
      <c r="Q1259" s="5"/>
      <c r="R1259" s="3"/>
      <c r="S1259" s="3"/>
      <c r="T1259" s="6" t="s">
        <v>131</v>
      </c>
      <c r="U1259" s="3" t="str">
        <f t="shared" si="271"/>
        <v>Contractuel</v>
      </c>
      <c r="V1259" s="5">
        <v>45444</v>
      </c>
      <c r="W1259" s="5">
        <v>45535</v>
      </c>
      <c r="X1259" s="5"/>
      <c r="Y1259" s="5"/>
      <c r="Z1259" s="5">
        <f t="shared" si="288"/>
        <v>45444</v>
      </c>
      <c r="AA1259" s="3">
        <f t="shared" si="272"/>
        <v>1</v>
      </c>
      <c r="AB1259" s="3">
        <f t="shared" si="273"/>
        <v>2023</v>
      </c>
      <c r="AC1259" s="3">
        <f t="shared" si="274"/>
        <v>2027</v>
      </c>
      <c r="AD1259" s="7">
        <f t="shared" ca="1" si="275"/>
        <v>1.7138888888888888</v>
      </c>
      <c r="AE1259" s="7" t="str">
        <f t="shared" ca="1" si="280"/>
        <v>&lt; 2</v>
      </c>
      <c r="AF1259" s="5">
        <v>26945</v>
      </c>
      <c r="AG1259" s="8">
        <f t="shared" ca="1" si="276"/>
        <v>51.060273972602737</v>
      </c>
      <c r="AH1259" s="7" t="str">
        <f t="shared" ca="1" si="277"/>
        <v>&gt;45&lt; 55</v>
      </c>
      <c r="AI1259" s="9">
        <v>11772409</v>
      </c>
      <c r="AJ1259" s="10" t="s">
        <v>67</v>
      </c>
      <c r="AK1259" s="9" t="s">
        <v>3806</v>
      </c>
      <c r="AL1259" s="5">
        <v>43516</v>
      </c>
      <c r="AM1259" s="3" t="s">
        <v>93</v>
      </c>
      <c r="AN1259" s="3" t="s">
        <v>65</v>
      </c>
      <c r="AQ1259">
        <v>3</v>
      </c>
      <c r="AR1259" s="11">
        <v>2</v>
      </c>
      <c r="AS1259" s="12">
        <f t="shared" si="278"/>
        <v>45687.5</v>
      </c>
      <c r="AT1259" s="11" t="s">
        <v>135</v>
      </c>
      <c r="AU1259" s="9">
        <v>3.3069999999999999</v>
      </c>
      <c r="AV1259" s="14">
        <v>17</v>
      </c>
      <c r="AW1259" s="15" t="s">
        <v>169</v>
      </c>
      <c r="AX1259" s="16" t="s">
        <v>3807</v>
      </c>
      <c r="AY1259" s="14" t="s">
        <v>102</v>
      </c>
      <c r="AZ1259" s="11" t="s">
        <v>171</v>
      </c>
      <c r="BA1259" s="17" t="str">
        <f t="shared" si="279"/>
        <v>17001000000322999906</v>
      </c>
      <c r="BB1259" s="26">
        <f t="shared" si="282"/>
        <v>20</v>
      </c>
      <c r="BC1259" s="19" t="s">
        <v>3808</v>
      </c>
      <c r="BD1259" s="20" t="s">
        <v>277</v>
      </c>
      <c r="BF1259" s="5"/>
      <c r="BG1259" s="27">
        <v>97997035</v>
      </c>
      <c r="BH1259" s="27"/>
      <c r="BI1259" s="27"/>
      <c r="BJ1259" t="s">
        <v>452</v>
      </c>
      <c r="BK1259" s="11" t="str">
        <f t="shared" si="283"/>
        <v>A-</v>
      </c>
      <c r="BL1259" s="11" t="s">
        <v>473</v>
      </c>
    </row>
    <row r="1260" spans="1:64" x14ac:dyDescent="0.25">
      <c r="A1260" s="3" t="s">
        <v>74</v>
      </c>
      <c r="B1260" s="4">
        <v>1262</v>
      </c>
      <c r="C1260" s="3" t="s">
        <v>140</v>
      </c>
      <c r="D1260" s="3" t="s">
        <v>8117</v>
      </c>
      <c r="E1260" s="3" t="s">
        <v>7285</v>
      </c>
      <c r="F1260" s="3"/>
      <c r="G1260" s="3"/>
      <c r="H1260" s="74"/>
      <c r="I1260" s="3" t="s">
        <v>227</v>
      </c>
      <c r="J1260" s="3" t="s">
        <v>228</v>
      </c>
      <c r="K1260" s="3" t="s">
        <v>123</v>
      </c>
      <c r="L1260" s="3" t="s">
        <v>77</v>
      </c>
      <c r="M1260" s="3">
        <f t="shared" si="287"/>
        <v>0</v>
      </c>
      <c r="N1260" s="5">
        <v>44957</v>
      </c>
      <c r="O1260" s="5"/>
      <c r="P1260" s="3">
        <f t="shared" ca="1" si="281"/>
        <v>-536</v>
      </c>
      <c r="Q1260" s="5">
        <v>45047</v>
      </c>
      <c r="R1260" s="3" t="s">
        <v>2220</v>
      </c>
      <c r="S1260" s="3"/>
      <c r="T1260" s="6" t="s">
        <v>131</v>
      </c>
      <c r="U1260" s="3" t="str">
        <f t="shared" si="271"/>
        <v>Contractuel</v>
      </c>
      <c r="V1260" s="5">
        <v>44986</v>
      </c>
      <c r="W1260" s="5">
        <v>45046</v>
      </c>
      <c r="X1260" s="5"/>
      <c r="Y1260" s="5"/>
      <c r="Z1260" s="5">
        <f t="shared" si="288"/>
        <v>44986</v>
      </c>
      <c r="AA1260" s="3">
        <f t="shared" si="272"/>
        <v>1</v>
      </c>
      <c r="AB1260" s="3">
        <f t="shared" si="273"/>
        <v>2023</v>
      </c>
      <c r="AC1260" s="3">
        <f t="shared" si="274"/>
        <v>2027</v>
      </c>
      <c r="AD1260" s="7">
        <f t="shared" ca="1" si="275"/>
        <v>1.7138888888888888</v>
      </c>
      <c r="AE1260" s="7" t="str">
        <f t="shared" ca="1" si="280"/>
        <v>&lt; 2</v>
      </c>
      <c r="AF1260" s="5">
        <v>29752</v>
      </c>
      <c r="AG1260" s="8">
        <f t="shared" ca="1" si="276"/>
        <v>43.369863013698627</v>
      </c>
      <c r="AH1260" s="7" t="str">
        <f t="shared" ca="1" si="277"/>
        <v>&gt;35&lt; 45</v>
      </c>
      <c r="AI1260" s="9">
        <v>12759086</v>
      </c>
      <c r="AJ1260" s="10" t="s">
        <v>79</v>
      </c>
      <c r="AK1260" s="9" t="s">
        <v>3809</v>
      </c>
      <c r="AL1260" s="5">
        <v>43986</v>
      </c>
      <c r="AM1260" s="3" t="s">
        <v>93</v>
      </c>
      <c r="AN1260" s="3" t="s">
        <v>65</v>
      </c>
      <c r="AQ1260" s="11">
        <v>3</v>
      </c>
      <c r="AR1260" s="11">
        <v>1</v>
      </c>
      <c r="AS1260" s="12">
        <f t="shared" si="278"/>
        <v>45322.25</v>
      </c>
      <c r="AT1260" s="11" t="s">
        <v>135</v>
      </c>
      <c r="AU1260" s="9">
        <v>3.3069999999999999</v>
      </c>
      <c r="AV1260" s="14" t="s">
        <v>126</v>
      </c>
      <c r="AW1260" s="15" t="s">
        <v>1517</v>
      </c>
      <c r="AX1260" s="16" t="s">
        <v>3810</v>
      </c>
      <c r="AY1260" s="14">
        <v>46</v>
      </c>
      <c r="AZ1260" s="11" t="s">
        <v>145</v>
      </c>
      <c r="BA1260" s="17" t="str">
        <f t="shared" si="279"/>
        <v>07045010012164893146</v>
      </c>
      <c r="BB1260" s="26">
        <f t="shared" si="282"/>
        <v>20</v>
      </c>
      <c r="BC1260" s="19" t="s">
        <v>3811</v>
      </c>
      <c r="BD1260" s="20" t="s">
        <v>100</v>
      </c>
      <c r="BF1260" s="5"/>
      <c r="BG1260" s="27">
        <v>20412123</v>
      </c>
      <c r="BH1260" s="27"/>
      <c r="BI1260" s="27"/>
      <c r="BK1260" s="11" t="str">
        <f t="shared" si="283"/>
        <v>B-</v>
      </c>
      <c r="BL1260" s="11"/>
    </row>
    <row r="1261" spans="1:64" x14ac:dyDescent="0.25">
      <c r="A1261" s="3" t="s">
        <v>74</v>
      </c>
      <c r="B1261" s="4">
        <v>1263</v>
      </c>
      <c r="C1261" s="3" t="s">
        <v>87</v>
      </c>
      <c r="D1261" s="3" t="s">
        <v>7328</v>
      </c>
      <c r="E1261" s="3" t="s">
        <v>7279</v>
      </c>
      <c r="F1261" s="3"/>
      <c r="G1261" s="3"/>
      <c r="H1261" s="74"/>
      <c r="I1261" s="3" t="s">
        <v>515</v>
      </c>
      <c r="J1261" s="3" t="s">
        <v>228</v>
      </c>
      <c r="K1261" s="3" t="s">
        <v>76</v>
      </c>
      <c r="L1261" s="3" t="s">
        <v>77</v>
      </c>
      <c r="M1261" s="3" t="s">
        <v>426</v>
      </c>
      <c r="N1261" s="5">
        <v>44957</v>
      </c>
      <c r="O1261" s="5"/>
      <c r="P1261" s="3">
        <f t="shared" ca="1" si="281"/>
        <v>-47</v>
      </c>
      <c r="Q1261" s="5">
        <v>45536</v>
      </c>
      <c r="R1261" s="3" t="s">
        <v>2667</v>
      </c>
      <c r="S1261" s="3" t="s">
        <v>3812</v>
      </c>
      <c r="T1261" s="6" t="s">
        <v>131</v>
      </c>
      <c r="U1261" s="3" t="str">
        <f t="shared" si="271"/>
        <v>Contractuel</v>
      </c>
      <c r="V1261" s="5">
        <v>45444</v>
      </c>
      <c r="W1261" s="5">
        <v>45535</v>
      </c>
      <c r="X1261" s="5"/>
      <c r="Y1261" s="5"/>
      <c r="Z1261" s="5">
        <f t="shared" si="288"/>
        <v>45444</v>
      </c>
      <c r="AA1261" s="3">
        <f t="shared" si="272"/>
        <v>1</v>
      </c>
      <c r="AB1261" s="3">
        <f t="shared" si="273"/>
        <v>2023</v>
      </c>
      <c r="AC1261" s="3">
        <f t="shared" si="274"/>
        <v>2027</v>
      </c>
      <c r="AD1261" s="7">
        <f t="shared" ca="1" si="275"/>
        <v>1.7138888888888888</v>
      </c>
      <c r="AE1261" s="7" t="str">
        <f t="shared" ca="1" si="280"/>
        <v>&lt; 2</v>
      </c>
      <c r="AF1261" s="5">
        <v>36278</v>
      </c>
      <c r="AG1261" s="8">
        <f t="shared" ca="1" si="276"/>
        <v>25.490410958904111</v>
      </c>
      <c r="AH1261" s="7" t="str">
        <f t="shared" ca="1" si="277"/>
        <v>&gt;25&lt; 35</v>
      </c>
      <c r="AI1261" s="9">
        <v>17486876</v>
      </c>
      <c r="AJ1261" s="10" t="s">
        <v>70</v>
      </c>
      <c r="AK1261" s="9" t="s">
        <v>3813</v>
      </c>
      <c r="AL1261" s="5">
        <v>43242</v>
      </c>
      <c r="AM1261" s="3" t="s">
        <v>93</v>
      </c>
      <c r="AN1261" s="3" t="s">
        <v>94</v>
      </c>
      <c r="AQ1261">
        <v>3</v>
      </c>
      <c r="AR1261" s="11">
        <v>2</v>
      </c>
      <c r="AS1261" s="12">
        <f t="shared" si="278"/>
        <v>45687.5</v>
      </c>
      <c r="AT1261" s="11" t="s">
        <v>135</v>
      </c>
      <c r="AU1261" s="9">
        <v>3.3069999999999999</v>
      </c>
      <c r="AV1261" s="14">
        <v>20</v>
      </c>
      <c r="AW1261" s="15" t="s">
        <v>2059</v>
      </c>
      <c r="AX1261" s="16">
        <v>22200854675</v>
      </c>
      <c r="AY1261" s="14">
        <v>76</v>
      </c>
      <c r="AZ1261" s="11" t="s">
        <v>645</v>
      </c>
      <c r="BA1261" s="17" t="str">
        <f t="shared" si="279"/>
        <v>20004042220085467576</v>
      </c>
      <c r="BB1261" s="26">
        <f t="shared" si="282"/>
        <v>20</v>
      </c>
      <c r="BC1261" s="19" t="s">
        <v>3814</v>
      </c>
      <c r="BD1261" s="20" t="s">
        <v>277</v>
      </c>
      <c r="BF1261" s="5"/>
      <c r="BG1261" s="27">
        <v>54273736</v>
      </c>
      <c r="BH1261" s="27"/>
      <c r="BI1261" s="27"/>
      <c r="BJ1261" t="s">
        <v>391</v>
      </c>
      <c r="BK1261" s="11" t="str">
        <f t="shared" si="283"/>
        <v>B-</v>
      </c>
      <c r="BL1261" s="11" t="s">
        <v>235</v>
      </c>
    </row>
    <row r="1262" spans="1:64" x14ac:dyDescent="0.25">
      <c r="A1262" s="3" t="s">
        <v>74</v>
      </c>
      <c r="B1262" s="4">
        <v>1264</v>
      </c>
      <c r="C1262" s="3" t="s">
        <v>87</v>
      </c>
      <c r="D1262" s="3" t="s">
        <v>8118</v>
      </c>
      <c r="E1262" s="3" t="s">
        <v>3186</v>
      </c>
      <c r="F1262" s="3"/>
      <c r="G1262" s="3"/>
      <c r="H1262" s="74"/>
      <c r="I1262" s="3" t="s">
        <v>561</v>
      </c>
      <c r="J1262" s="3" t="s">
        <v>157</v>
      </c>
      <c r="K1262" s="3" t="s">
        <v>76</v>
      </c>
      <c r="L1262" s="3" t="s">
        <v>77</v>
      </c>
      <c r="M1262" s="3">
        <f>G1262</f>
        <v>0</v>
      </c>
      <c r="N1262" s="5">
        <v>44957</v>
      </c>
      <c r="O1262" s="5"/>
      <c r="P1262" s="3">
        <f t="shared" ca="1" si="281"/>
        <v>-475</v>
      </c>
      <c r="Q1262" s="5">
        <v>45111</v>
      </c>
      <c r="R1262" s="3" t="s">
        <v>1328</v>
      </c>
      <c r="S1262" s="3"/>
      <c r="T1262" s="6" t="s">
        <v>131</v>
      </c>
      <c r="U1262" s="3" t="str">
        <f t="shared" si="271"/>
        <v>Contractuel</v>
      </c>
      <c r="V1262" s="5">
        <v>45047</v>
      </c>
      <c r="W1262" s="5">
        <v>45107</v>
      </c>
      <c r="X1262" s="5"/>
      <c r="Y1262" s="5"/>
      <c r="Z1262" s="5">
        <f t="shared" si="288"/>
        <v>45047</v>
      </c>
      <c r="AA1262" s="3">
        <f t="shared" si="272"/>
        <v>1</v>
      </c>
      <c r="AB1262" s="3">
        <f t="shared" si="273"/>
        <v>2023</v>
      </c>
      <c r="AC1262" s="3">
        <f t="shared" si="274"/>
        <v>2027</v>
      </c>
      <c r="AD1262" s="7">
        <f t="shared" ca="1" si="275"/>
        <v>1.7138888888888888</v>
      </c>
      <c r="AE1262" s="7" t="str">
        <f t="shared" ca="1" si="280"/>
        <v>&lt; 2</v>
      </c>
      <c r="AF1262" s="5">
        <v>35066</v>
      </c>
      <c r="AG1262" s="8">
        <f t="shared" ca="1" si="276"/>
        <v>28.81095890410959</v>
      </c>
      <c r="AH1262" s="7" t="str">
        <f t="shared" ca="1" si="277"/>
        <v>&gt;25&lt; 35</v>
      </c>
      <c r="AI1262" s="9">
        <v>17460140</v>
      </c>
      <c r="AJ1262" s="10" t="s">
        <v>67</v>
      </c>
      <c r="AK1262" s="9" t="s">
        <v>3815</v>
      </c>
      <c r="AL1262" s="5">
        <v>42230</v>
      </c>
      <c r="AM1262" s="3" t="s">
        <v>93</v>
      </c>
      <c r="AN1262" s="3" t="s">
        <v>94</v>
      </c>
      <c r="AQ1262" s="11">
        <v>3</v>
      </c>
      <c r="AR1262" s="11">
        <v>1</v>
      </c>
      <c r="AS1262" s="12">
        <f t="shared" si="278"/>
        <v>45322.25</v>
      </c>
      <c r="AT1262" s="11" t="s">
        <v>135</v>
      </c>
      <c r="AU1262" s="9">
        <v>3.3069999999999999</v>
      </c>
      <c r="AV1262" s="14">
        <v>17</v>
      </c>
      <c r="AW1262" s="15" t="s">
        <v>169</v>
      </c>
      <c r="AX1262" s="16" t="s">
        <v>3816</v>
      </c>
      <c r="AY1262" s="14">
        <v>35</v>
      </c>
      <c r="AZ1262" s="11" t="s">
        <v>171</v>
      </c>
      <c r="BA1262" s="17" t="str">
        <f t="shared" si="279"/>
        <v>17001000000308096535</v>
      </c>
      <c r="BB1262" s="26">
        <f t="shared" si="282"/>
        <v>20</v>
      </c>
      <c r="BC1262" s="19" t="s">
        <v>3721</v>
      </c>
      <c r="BD1262" s="20" t="s">
        <v>277</v>
      </c>
      <c r="BF1262" s="5"/>
      <c r="BG1262" s="27">
        <v>24507261</v>
      </c>
      <c r="BH1262" s="27"/>
      <c r="BI1262" s="27"/>
      <c r="BK1262" s="11" t="str">
        <f t="shared" si="283"/>
        <v>A-</v>
      </c>
      <c r="BL1262" s="11" t="s">
        <v>235</v>
      </c>
    </row>
    <row r="1263" spans="1:64" x14ac:dyDescent="0.25">
      <c r="A1263" s="3" t="s">
        <v>56</v>
      </c>
      <c r="B1263" s="4">
        <v>1265</v>
      </c>
      <c r="C1263" s="3" t="s">
        <v>140</v>
      </c>
      <c r="D1263" s="3" t="s">
        <v>8119</v>
      </c>
      <c r="E1263" s="3" t="s">
        <v>7481</v>
      </c>
      <c r="F1263" s="3"/>
      <c r="G1263" s="3"/>
      <c r="H1263" s="74"/>
      <c r="I1263" s="3" t="s">
        <v>1837</v>
      </c>
      <c r="J1263" s="3" t="s">
        <v>157</v>
      </c>
      <c r="K1263" s="3" t="s">
        <v>123</v>
      </c>
      <c r="L1263" s="3" t="s">
        <v>77</v>
      </c>
      <c r="M1263" s="3">
        <f>G1263</f>
        <v>0</v>
      </c>
      <c r="N1263" s="5">
        <v>44957</v>
      </c>
      <c r="O1263" s="5"/>
      <c r="P1263" s="3">
        <f t="shared" ca="1" si="281"/>
        <v>-47</v>
      </c>
      <c r="Q1263" s="5"/>
      <c r="R1263" s="3"/>
      <c r="S1263" s="3"/>
      <c r="T1263" s="6" t="s">
        <v>131</v>
      </c>
      <c r="U1263" s="3" t="str">
        <f t="shared" si="271"/>
        <v>Contractuel</v>
      </c>
      <c r="V1263" s="5">
        <v>45474</v>
      </c>
      <c r="W1263" s="5">
        <v>45535</v>
      </c>
      <c r="X1263" s="5"/>
      <c r="Y1263" s="5"/>
      <c r="Z1263" s="5">
        <f t="shared" si="288"/>
        <v>45474</v>
      </c>
      <c r="AA1263" s="3">
        <f t="shared" si="272"/>
        <v>1</v>
      </c>
      <c r="AB1263" s="3">
        <f t="shared" si="273"/>
        <v>2023</v>
      </c>
      <c r="AC1263" s="3">
        <f t="shared" si="274"/>
        <v>2027</v>
      </c>
      <c r="AD1263" s="7">
        <f t="shared" ca="1" si="275"/>
        <v>1.7138888888888888</v>
      </c>
      <c r="AE1263" s="7" t="str">
        <f t="shared" ca="1" si="280"/>
        <v>&lt; 2</v>
      </c>
      <c r="AF1263" s="5">
        <v>28623</v>
      </c>
      <c r="AG1263" s="8">
        <f t="shared" ca="1" si="276"/>
        <v>46.463013698630135</v>
      </c>
      <c r="AH1263" s="7" t="str">
        <f t="shared" ca="1" si="277"/>
        <v>&gt;45&lt; 55</v>
      </c>
      <c r="AI1263" s="9">
        <v>11811889</v>
      </c>
      <c r="AJ1263" s="10" t="s">
        <v>70</v>
      </c>
      <c r="AK1263" s="9" t="s">
        <v>3817</v>
      </c>
      <c r="AL1263" s="5">
        <v>36734</v>
      </c>
      <c r="AM1263" s="3" t="s">
        <v>93</v>
      </c>
      <c r="AN1263" s="3" t="s">
        <v>65</v>
      </c>
      <c r="AQ1263">
        <v>3</v>
      </c>
      <c r="AR1263" s="11">
        <v>2</v>
      </c>
      <c r="AS1263" s="12">
        <f t="shared" si="278"/>
        <v>45687.5</v>
      </c>
      <c r="AT1263" s="11" t="s">
        <v>135</v>
      </c>
      <c r="AU1263" s="9">
        <v>3.3069999999999999</v>
      </c>
      <c r="AV1263" s="14">
        <v>17</v>
      </c>
      <c r="AW1263" s="15" t="s">
        <v>169</v>
      </c>
      <c r="AX1263" s="16" t="s">
        <v>3818</v>
      </c>
      <c r="AY1263" s="14">
        <v>38</v>
      </c>
      <c r="AZ1263" s="11" t="s">
        <v>171</v>
      </c>
      <c r="BA1263" s="17" t="str">
        <f t="shared" si="279"/>
        <v>17001000000322694938</v>
      </c>
      <c r="BB1263" s="26">
        <f t="shared" si="282"/>
        <v>20</v>
      </c>
      <c r="BC1263" s="19" t="s">
        <v>3819</v>
      </c>
      <c r="BD1263" s="20" t="s">
        <v>388</v>
      </c>
      <c r="BF1263" s="5"/>
      <c r="BG1263" s="27">
        <v>54502382</v>
      </c>
      <c r="BH1263" s="27"/>
      <c r="BI1263" s="27"/>
      <c r="BJ1263" t="s">
        <v>1425</v>
      </c>
      <c r="BK1263" s="11" t="str">
        <f t="shared" si="283"/>
        <v>A-</v>
      </c>
      <c r="BL1263" s="11" t="s">
        <v>473</v>
      </c>
    </row>
    <row r="1264" spans="1:64" x14ac:dyDescent="0.25">
      <c r="A1264" s="3" t="s">
        <v>56</v>
      </c>
      <c r="B1264" s="4">
        <v>1266</v>
      </c>
      <c r="C1264" s="3" t="s">
        <v>140</v>
      </c>
      <c r="D1264" s="3" t="s">
        <v>8120</v>
      </c>
      <c r="E1264" s="3" t="s">
        <v>7689</v>
      </c>
      <c r="F1264" s="3"/>
      <c r="G1264" s="3"/>
      <c r="H1264" s="74"/>
      <c r="I1264" s="3" t="s">
        <v>561</v>
      </c>
      <c r="J1264" s="3" t="s">
        <v>157</v>
      </c>
      <c r="K1264" s="3" t="s">
        <v>123</v>
      </c>
      <c r="L1264" s="3" t="s">
        <v>77</v>
      </c>
      <c r="M1264" s="3">
        <f>G1264</f>
        <v>0</v>
      </c>
      <c r="N1264" s="5">
        <v>44957</v>
      </c>
      <c r="O1264" s="5"/>
      <c r="P1264" s="3">
        <f t="shared" ca="1" si="281"/>
        <v>-47</v>
      </c>
      <c r="Q1264" s="5"/>
      <c r="R1264" s="3"/>
      <c r="S1264" s="3"/>
      <c r="T1264" s="6" t="s">
        <v>131</v>
      </c>
      <c r="U1264" s="3" t="str">
        <f t="shared" si="271"/>
        <v>Contractuel</v>
      </c>
      <c r="V1264" s="5">
        <v>45474</v>
      </c>
      <c r="W1264" s="5">
        <v>45535</v>
      </c>
      <c r="X1264" s="5"/>
      <c r="Y1264" s="5"/>
      <c r="Z1264" s="5">
        <f t="shared" si="288"/>
        <v>45474</v>
      </c>
      <c r="AA1264" s="3">
        <f t="shared" si="272"/>
        <v>1</v>
      </c>
      <c r="AB1264" s="3">
        <f t="shared" si="273"/>
        <v>2023</v>
      </c>
      <c r="AC1264" s="3">
        <f t="shared" si="274"/>
        <v>2027</v>
      </c>
      <c r="AD1264" s="7">
        <f t="shared" ca="1" si="275"/>
        <v>1.7138888888888888</v>
      </c>
      <c r="AE1264" s="7" t="str">
        <f t="shared" ca="1" si="280"/>
        <v>&lt; 2</v>
      </c>
      <c r="AF1264" s="5">
        <v>30758</v>
      </c>
      <c r="AG1264" s="8">
        <f t="shared" ca="1" si="276"/>
        <v>40.613698630136987</v>
      </c>
      <c r="AH1264" s="7" t="str">
        <f t="shared" ca="1" si="277"/>
        <v>&gt;35&lt; 45</v>
      </c>
      <c r="AI1264" s="9">
        <v>12514624</v>
      </c>
      <c r="AJ1264" s="10" t="s">
        <v>159</v>
      </c>
      <c r="AK1264" s="9" t="s">
        <v>3820</v>
      </c>
      <c r="AL1264" s="5">
        <v>41569</v>
      </c>
      <c r="AM1264" s="3" t="s">
        <v>93</v>
      </c>
      <c r="AN1264" s="3" t="s">
        <v>65</v>
      </c>
      <c r="AQ1264">
        <v>3</v>
      </c>
      <c r="AR1264" s="11">
        <v>2</v>
      </c>
      <c r="AS1264" s="12">
        <f t="shared" si="278"/>
        <v>45687.5</v>
      </c>
      <c r="AT1264" s="11" t="s">
        <v>135</v>
      </c>
      <c r="AU1264" s="9">
        <v>3.3069999999999999</v>
      </c>
      <c r="AV1264" s="14">
        <v>17</v>
      </c>
      <c r="AW1264" s="15" t="s">
        <v>169</v>
      </c>
      <c r="AX1264" s="16" t="s">
        <v>3821</v>
      </c>
      <c r="AY1264" s="14">
        <v>83</v>
      </c>
      <c r="AZ1264" s="11" t="s">
        <v>171</v>
      </c>
      <c r="BA1264" s="17" t="str">
        <f t="shared" si="279"/>
        <v>17001000000322693483</v>
      </c>
      <c r="BB1264" s="26">
        <f t="shared" si="282"/>
        <v>20</v>
      </c>
      <c r="BC1264" s="19" t="s">
        <v>3822</v>
      </c>
      <c r="BD1264" s="20" t="s">
        <v>277</v>
      </c>
      <c r="BF1264" s="5"/>
      <c r="BG1264" s="27">
        <v>50539986</v>
      </c>
      <c r="BH1264" s="27"/>
      <c r="BI1264" s="27"/>
      <c r="BJ1264" t="s">
        <v>452</v>
      </c>
      <c r="BK1264" s="11" t="str">
        <f t="shared" si="283"/>
        <v>A-</v>
      </c>
      <c r="BL1264" s="11" t="s">
        <v>235</v>
      </c>
    </row>
    <row r="1265" spans="1:64" x14ac:dyDescent="0.25">
      <c r="A1265" s="3" t="s">
        <v>56</v>
      </c>
      <c r="B1265" s="4">
        <v>1267</v>
      </c>
      <c r="C1265" s="3" t="s">
        <v>140</v>
      </c>
      <c r="D1265" s="3" t="s">
        <v>7232</v>
      </c>
      <c r="E1265" s="3" t="s">
        <v>7695</v>
      </c>
      <c r="F1265" s="3"/>
      <c r="G1265" s="3"/>
      <c r="H1265" s="74"/>
      <c r="I1265" s="3" t="s">
        <v>227</v>
      </c>
      <c r="J1265" s="3" t="s">
        <v>228</v>
      </c>
      <c r="K1265" s="3" t="s">
        <v>123</v>
      </c>
      <c r="L1265" s="3" t="s">
        <v>77</v>
      </c>
      <c r="M1265" s="3">
        <f>G1265</f>
        <v>0</v>
      </c>
      <c r="N1265" s="5">
        <v>44957</v>
      </c>
      <c r="O1265" s="5"/>
      <c r="P1265" s="3">
        <f t="shared" ca="1" si="281"/>
        <v>-47</v>
      </c>
      <c r="Q1265" s="5"/>
      <c r="R1265" s="3"/>
      <c r="S1265" s="3"/>
      <c r="T1265" s="6" t="s">
        <v>131</v>
      </c>
      <c r="U1265" s="3" t="str">
        <f t="shared" si="271"/>
        <v>Contractuel</v>
      </c>
      <c r="V1265" s="5">
        <v>45444</v>
      </c>
      <c r="W1265" s="5">
        <v>45535</v>
      </c>
      <c r="X1265" s="5"/>
      <c r="Y1265" s="5"/>
      <c r="Z1265" s="5">
        <f t="shared" si="288"/>
        <v>45444</v>
      </c>
      <c r="AA1265" s="3">
        <f t="shared" si="272"/>
        <v>1</v>
      </c>
      <c r="AB1265" s="3">
        <f t="shared" si="273"/>
        <v>2023</v>
      </c>
      <c r="AC1265" s="3">
        <f t="shared" si="274"/>
        <v>2027</v>
      </c>
      <c r="AD1265" s="7">
        <f t="shared" ca="1" si="275"/>
        <v>1.7138888888888888</v>
      </c>
      <c r="AE1265" s="7" t="str">
        <f t="shared" ca="1" si="280"/>
        <v>&lt; 2</v>
      </c>
      <c r="AF1265" s="5">
        <v>31394</v>
      </c>
      <c r="AG1265" s="8">
        <f t="shared" ca="1" si="276"/>
        <v>38.871232876712327</v>
      </c>
      <c r="AH1265" s="7" t="str">
        <f t="shared" ca="1" si="277"/>
        <v>&gt;35&lt; 45</v>
      </c>
      <c r="AI1265" s="9">
        <v>12712266</v>
      </c>
      <c r="AJ1265" s="10" t="s">
        <v>91</v>
      </c>
      <c r="AK1265" s="9" t="s">
        <v>3823</v>
      </c>
      <c r="AL1265" s="5">
        <v>44910</v>
      </c>
      <c r="AM1265" s="3" t="s">
        <v>93</v>
      </c>
      <c r="AN1265" s="3" t="s">
        <v>65</v>
      </c>
      <c r="AP1265" t="s">
        <v>3824</v>
      </c>
      <c r="AQ1265">
        <v>3</v>
      </c>
      <c r="AR1265" s="11">
        <v>2</v>
      </c>
      <c r="AS1265" s="12">
        <f t="shared" si="278"/>
        <v>45687.5</v>
      </c>
      <c r="AT1265" s="11" t="s">
        <v>135</v>
      </c>
      <c r="AU1265" s="9">
        <v>3.3069999999999999</v>
      </c>
      <c r="AV1265" s="14">
        <v>24</v>
      </c>
      <c r="AW1265" s="15" t="s">
        <v>1900</v>
      </c>
      <c r="AX1265" s="16">
        <v>47942511101</v>
      </c>
      <c r="AY1265" s="14">
        <v>17</v>
      </c>
      <c r="AZ1265" s="11" t="s">
        <v>358</v>
      </c>
      <c r="BA1265" s="17" t="str">
        <f t="shared" si="279"/>
        <v>24020084794251110117</v>
      </c>
      <c r="BB1265" s="26">
        <f t="shared" si="282"/>
        <v>20</v>
      </c>
      <c r="BC1265" s="19" t="s">
        <v>3825</v>
      </c>
      <c r="BD1265" s="20" t="s">
        <v>100</v>
      </c>
      <c r="BF1265" s="5"/>
      <c r="BG1265" s="27">
        <v>28001736</v>
      </c>
      <c r="BH1265" s="27"/>
      <c r="BI1265" s="27"/>
      <c r="BJ1265" t="s">
        <v>566</v>
      </c>
      <c r="BK1265" s="11" t="str">
        <f t="shared" si="283"/>
        <v>B-</v>
      </c>
      <c r="BL1265" s="11" t="s">
        <v>245</v>
      </c>
    </row>
    <row r="1266" spans="1:64" x14ac:dyDescent="0.25">
      <c r="A1266" s="3" t="s">
        <v>56</v>
      </c>
      <c r="B1266" s="4">
        <v>1268</v>
      </c>
      <c r="C1266" s="3" t="s">
        <v>140</v>
      </c>
      <c r="D1266" s="3" t="s">
        <v>7560</v>
      </c>
      <c r="E1266" s="3" t="s">
        <v>8121</v>
      </c>
      <c r="F1266" s="3"/>
      <c r="G1266" s="3"/>
      <c r="H1266" s="74"/>
      <c r="I1266" s="3" t="s">
        <v>487</v>
      </c>
      <c r="J1266" s="3" t="s">
        <v>228</v>
      </c>
      <c r="K1266" s="3" t="s">
        <v>123</v>
      </c>
      <c r="L1266" s="3" t="s">
        <v>77</v>
      </c>
      <c r="M1266" s="3">
        <f>G1266</f>
        <v>0</v>
      </c>
      <c r="N1266" s="5">
        <v>44958</v>
      </c>
      <c r="O1266" s="5"/>
      <c r="P1266" s="3">
        <f t="shared" ca="1" si="281"/>
        <v>-47</v>
      </c>
      <c r="Q1266" s="5"/>
      <c r="R1266" s="3"/>
      <c r="S1266" s="3"/>
      <c r="T1266" s="6" t="s">
        <v>131</v>
      </c>
      <c r="U1266" s="3" t="str">
        <f t="shared" si="271"/>
        <v>Contractuel</v>
      </c>
      <c r="V1266" s="5">
        <v>45444</v>
      </c>
      <c r="W1266" s="5">
        <v>45535</v>
      </c>
      <c r="X1266" s="5"/>
      <c r="Y1266" s="5"/>
      <c r="Z1266" s="5">
        <f t="shared" si="288"/>
        <v>45444</v>
      </c>
      <c r="AA1266" s="3">
        <f t="shared" si="272"/>
        <v>2</v>
      </c>
      <c r="AB1266" s="3">
        <f t="shared" si="273"/>
        <v>2023</v>
      </c>
      <c r="AC1266" s="3">
        <f t="shared" si="274"/>
        <v>2027</v>
      </c>
      <c r="AD1266" s="7">
        <f t="shared" ca="1" si="275"/>
        <v>1.711111111111111</v>
      </c>
      <c r="AE1266" s="7" t="str">
        <f t="shared" ca="1" si="280"/>
        <v>&lt; 2</v>
      </c>
      <c r="AF1266" s="5">
        <v>33064</v>
      </c>
      <c r="AG1266" s="8">
        <f t="shared" ca="1" si="276"/>
        <v>34.295890410958904</v>
      </c>
      <c r="AH1266" s="7" t="str">
        <f t="shared" ca="1" si="277"/>
        <v>&gt;25&lt; 35</v>
      </c>
      <c r="AI1266" s="9">
        <v>16278224</v>
      </c>
      <c r="AJ1266" s="10" t="s">
        <v>79</v>
      </c>
      <c r="AK1266" s="9" t="s">
        <v>3826</v>
      </c>
      <c r="AL1266" s="5">
        <v>38943</v>
      </c>
      <c r="AM1266" s="3" t="s">
        <v>93</v>
      </c>
      <c r="AN1266" s="3" t="s">
        <v>65</v>
      </c>
      <c r="AO1266">
        <v>1</v>
      </c>
      <c r="AQ1266">
        <v>3</v>
      </c>
      <c r="AR1266" s="11">
        <v>2</v>
      </c>
      <c r="AS1266" s="12">
        <f t="shared" si="278"/>
        <v>45688.5</v>
      </c>
      <c r="AT1266" s="11" t="s">
        <v>135</v>
      </c>
      <c r="AU1266" s="9">
        <v>3.3069999999999999</v>
      </c>
      <c r="AV1266" s="14" t="s">
        <v>195</v>
      </c>
      <c r="AW1266" s="15" t="s">
        <v>169</v>
      </c>
      <c r="AX1266" s="16" t="s">
        <v>3827</v>
      </c>
      <c r="AY1266" s="14">
        <v>32</v>
      </c>
      <c r="AZ1266" s="11" t="s">
        <v>171</v>
      </c>
      <c r="BA1266" s="17" t="str">
        <f t="shared" si="279"/>
        <v>17001000000125348632</v>
      </c>
      <c r="BB1266" s="26">
        <f t="shared" si="282"/>
        <v>20</v>
      </c>
      <c r="BC1266" s="19" t="s">
        <v>3828</v>
      </c>
      <c r="BD1266" s="20" t="s">
        <v>3829</v>
      </c>
      <c r="BF1266" s="5"/>
      <c r="BG1266" s="27">
        <v>21025141</v>
      </c>
      <c r="BH1266" s="27"/>
      <c r="BI1266" s="27"/>
      <c r="BJ1266" t="s">
        <v>3830</v>
      </c>
      <c r="BK1266" s="11" t="str">
        <f t="shared" si="283"/>
        <v>B-</v>
      </c>
      <c r="BL1266" s="11" t="s">
        <v>473</v>
      </c>
    </row>
    <row r="1267" spans="1:64" x14ac:dyDescent="0.25">
      <c r="A1267" s="3" t="s">
        <v>74</v>
      </c>
      <c r="B1267" s="4">
        <v>1269</v>
      </c>
      <c r="C1267" s="3" t="s">
        <v>140</v>
      </c>
      <c r="D1267" s="3" t="s">
        <v>7264</v>
      </c>
      <c r="E1267" s="3" t="s">
        <v>7281</v>
      </c>
      <c r="F1267" s="3"/>
      <c r="G1267" s="3"/>
      <c r="H1267" s="74"/>
      <c r="I1267" s="3" t="s">
        <v>1089</v>
      </c>
      <c r="J1267" s="3" t="s">
        <v>157</v>
      </c>
      <c r="K1267" s="3" t="s">
        <v>123</v>
      </c>
      <c r="L1267" s="3" t="s">
        <v>77</v>
      </c>
      <c r="M1267" s="3" t="s">
        <v>158</v>
      </c>
      <c r="N1267" s="5">
        <v>44959</v>
      </c>
      <c r="O1267" s="5"/>
      <c r="P1267" s="3">
        <f t="shared" ca="1" si="281"/>
        <v>-413</v>
      </c>
      <c r="Q1267" s="5">
        <v>45139</v>
      </c>
      <c r="R1267" s="3" t="s">
        <v>3661</v>
      </c>
      <c r="S1267" s="3"/>
      <c r="T1267" s="6" t="s">
        <v>131</v>
      </c>
      <c r="U1267" s="3" t="str">
        <f t="shared" si="271"/>
        <v>Contractuel</v>
      </c>
      <c r="V1267" s="5">
        <v>45139</v>
      </c>
      <c r="W1267" s="5">
        <v>45169</v>
      </c>
      <c r="X1267" s="5"/>
      <c r="Y1267" s="5"/>
      <c r="Z1267" s="5">
        <f t="shared" si="288"/>
        <v>45139</v>
      </c>
      <c r="AA1267" s="3">
        <f t="shared" si="272"/>
        <v>2</v>
      </c>
      <c r="AB1267" s="3">
        <f t="shared" si="273"/>
        <v>2023</v>
      </c>
      <c r="AC1267" s="3">
        <f t="shared" si="274"/>
        <v>2027</v>
      </c>
      <c r="AD1267" s="7">
        <f t="shared" ca="1" si="275"/>
        <v>1.7083333333333333</v>
      </c>
      <c r="AE1267" s="7" t="str">
        <f t="shared" ca="1" si="280"/>
        <v>&lt; 2</v>
      </c>
      <c r="AF1267" s="5">
        <v>34750</v>
      </c>
      <c r="AG1267" s="8">
        <f t="shared" ca="1" si="276"/>
        <v>29.676712328767124</v>
      </c>
      <c r="AH1267" s="7" t="str">
        <f t="shared" ca="1" si="277"/>
        <v>&gt;25&lt; 35</v>
      </c>
      <c r="AI1267" s="9">
        <v>17461385</v>
      </c>
      <c r="AJ1267" s="37" t="s">
        <v>179</v>
      </c>
      <c r="AK1267" s="9">
        <v>13003518</v>
      </c>
      <c r="AL1267" s="5">
        <v>41342</v>
      </c>
      <c r="AM1267" s="3" t="s">
        <v>93</v>
      </c>
      <c r="AN1267" s="3" t="s">
        <v>65</v>
      </c>
      <c r="AQ1267" s="11">
        <v>3</v>
      </c>
      <c r="AR1267" s="11">
        <v>1</v>
      </c>
      <c r="AS1267" s="12">
        <f t="shared" si="278"/>
        <v>45324.25</v>
      </c>
      <c r="AT1267" s="11" t="s">
        <v>135</v>
      </c>
      <c r="AU1267" s="9">
        <v>3.3069999999999999</v>
      </c>
      <c r="AV1267" s="14" t="s">
        <v>126</v>
      </c>
      <c r="AW1267" s="15" t="s">
        <v>854</v>
      </c>
      <c r="AX1267" s="16" t="s">
        <v>1779</v>
      </c>
      <c r="AY1267" s="14" t="s">
        <v>870</v>
      </c>
      <c r="AZ1267" s="11" t="s">
        <v>145</v>
      </c>
      <c r="BA1267" s="17" t="str">
        <f t="shared" si="279"/>
        <v>07043010110552478624</v>
      </c>
      <c r="BB1267" s="26">
        <f t="shared" si="282"/>
        <v>20</v>
      </c>
      <c r="BC1267" s="19" t="s">
        <v>1780</v>
      </c>
      <c r="BD1267" s="20" t="s">
        <v>233</v>
      </c>
      <c r="BF1267" s="5"/>
      <c r="BG1267" s="27">
        <v>54421274</v>
      </c>
      <c r="BH1267" s="27">
        <v>54472429</v>
      </c>
      <c r="BI1267" s="27"/>
      <c r="BJ1267" t="s">
        <v>244</v>
      </c>
      <c r="BK1267" s="11" t="str">
        <f t="shared" si="283"/>
        <v>A-</v>
      </c>
      <c r="BL1267" s="11" t="s">
        <v>200</v>
      </c>
    </row>
    <row r="1268" spans="1:64" x14ac:dyDescent="0.25">
      <c r="A1268" s="3" t="s">
        <v>74</v>
      </c>
      <c r="B1268" s="4">
        <v>1270</v>
      </c>
      <c r="C1268" s="3" t="s">
        <v>87</v>
      </c>
      <c r="D1268" s="3" t="s">
        <v>8122</v>
      </c>
      <c r="E1268" s="3" t="s">
        <v>7371</v>
      </c>
      <c r="F1268" s="3"/>
      <c r="G1268" s="3"/>
      <c r="H1268" s="74"/>
      <c r="I1268" s="3" t="s">
        <v>561</v>
      </c>
      <c r="J1268" s="3" t="s">
        <v>157</v>
      </c>
      <c r="K1268" s="3" t="s">
        <v>123</v>
      </c>
      <c r="L1268" s="3" t="s">
        <v>77</v>
      </c>
      <c r="M1268" s="3">
        <f>G1268</f>
        <v>0</v>
      </c>
      <c r="N1268" s="5">
        <v>44960</v>
      </c>
      <c r="O1268" s="5"/>
      <c r="P1268" s="3">
        <f t="shared" ca="1" si="281"/>
        <v>-231</v>
      </c>
      <c r="Q1268" s="5">
        <v>45345</v>
      </c>
      <c r="R1268" s="3" t="s">
        <v>2849</v>
      </c>
      <c r="S1268" s="3" t="s">
        <v>2849</v>
      </c>
      <c r="T1268" s="6" t="s">
        <v>131</v>
      </c>
      <c r="U1268" s="3" t="str">
        <f t="shared" si="271"/>
        <v>Contractuel</v>
      </c>
      <c r="V1268" s="5">
        <v>45323</v>
      </c>
      <c r="W1268" s="5">
        <v>45351</v>
      </c>
      <c r="X1268" s="5"/>
      <c r="Y1268" s="5"/>
      <c r="Z1268" s="5">
        <f t="shared" si="288"/>
        <v>45323</v>
      </c>
      <c r="AA1268" s="3">
        <f t="shared" si="272"/>
        <v>2</v>
      </c>
      <c r="AB1268" s="3">
        <f t="shared" si="273"/>
        <v>2023</v>
      </c>
      <c r="AC1268" s="3">
        <f t="shared" si="274"/>
        <v>2027</v>
      </c>
      <c r="AD1268" s="7">
        <f t="shared" ca="1" si="275"/>
        <v>1.7055555555555555</v>
      </c>
      <c r="AE1268" s="7" t="str">
        <f t="shared" ca="1" si="280"/>
        <v>&lt; 2</v>
      </c>
      <c r="AF1268" s="5">
        <v>36213</v>
      </c>
      <c r="AG1268" s="8">
        <f t="shared" ca="1" si="276"/>
        <v>25.668493150684931</v>
      </c>
      <c r="AH1268" s="7" t="str">
        <f t="shared" ca="1" si="277"/>
        <v>&gt;25&lt; 35</v>
      </c>
      <c r="AI1268" s="9">
        <v>17664726</v>
      </c>
      <c r="AJ1268" s="10" t="s">
        <v>126</v>
      </c>
      <c r="AK1268" s="9">
        <v>14353404</v>
      </c>
      <c r="AL1268" s="5">
        <v>44617</v>
      </c>
      <c r="AM1268" s="3" t="s">
        <v>93</v>
      </c>
      <c r="AN1268" s="3" t="s">
        <v>94</v>
      </c>
      <c r="AQ1268" s="11">
        <v>3</v>
      </c>
      <c r="AR1268" s="11">
        <v>2</v>
      </c>
      <c r="AS1268" s="12">
        <f t="shared" si="278"/>
        <v>45690.5</v>
      </c>
      <c r="AT1268" s="11" t="s">
        <v>135</v>
      </c>
      <c r="AU1268" s="9">
        <v>3.3069999999999999</v>
      </c>
      <c r="AV1268" s="14">
        <v>17</v>
      </c>
      <c r="AW1268" s="15" t="s">
        <v>169</v>
      </c>
      <c r="AX1268" s="16" t="s">
        <v>3831</v>
      </c>
      <c r="AY1268" s="14" t="s">
        <v>1056</v>
      </c>
      <c r="AZ1268" s="11" t="s">
        <v>171</v>
      </c>
      <c r="BA1268" s="17" t="str">
        <f t="shared" si="279"/>
        <v>17001000000317319974</v>
      </c>
      <c r="BB1268" s="26">
        <f t="shared" si="282"/>
        <v>20</v>
      </c>
      <c r="BC1268" s="19" t="s">
        <v>557</v>
      </c>
      <c r="BD1268" s="20" t="s">
        <v>277</v>
      </c>
      <c r="BF1268" s="5">
        <v>45019</v>
      </c>
      <c r="BG1268" s="27">
        <v>29116308</v>
      </c>
      <c r="BH1268" s="27"/>
      <c r="BI1268" s="27"/>
      <c r="BJ1268" t="s">
        <v>1435</v>
      </c>
      <c r="BK1268" s="11" t="str">
        <f t="shared" si="283"/>
        <v>A-</v>
      </c>
      <c r="BL1268" s="11" t="s">
        <v>235</v>
      </c>
    </row>
    <row r="1269" spans="1:64" x14ac:dyDescent="0.25">
      <c r="A1269" s="3" t="s">
        <v>74</v>
      </c>
      <c r="B1269" s="4">
        <v>1271</v>
      </c>
      <c r="C1269" s="3" t="s">
        <v>57</v>
      </c>
      <c r="D1269" s="3" t="s">
        <v>8123</v>
      </c>
      <c r="E1269" s="3" t="s">
        <v>7945</v>
      </c>
      <c r="F1269" s="3"/>
      <c r="G1269" s="3"/>
      <c r="H1269" s="74"/>
      <c r="I1269" s="3" t="s">
        <v>515</v>
      </c>
      <c r="J1269" s="3" t="s">
        <v>228</v>
      </c>
      <c r="K1269" s="3" t="s">
        <v>123</v>
      </c>
      <c r="L1269" s="3" t="s">
        <v>77</v>
      </c>
      <c r="M1269" s="3">
        <f>G1269</f>
        <v>0</v>
      </c>
      <c r="N1269" s="5">
        <v>44963</v>
      </c>
      <c r="O1269" s="5"/>
      <c r="P1269" s="3">
        <f t="shared" ca="1" si="281"/>
        <v>-260</v>
      </c>
      <c r="Q1269" s="5">
        <v>45310</v>
      </c>
      <c r="R1269" s="3" t="s">
        <v>3832</v>
      </c>
      <c r="S1269" s="3"/>
      <c r="T1269" s="6" t="s">
        <v>131</v>
      </c>
      <c r="U1269" s="3" t="str">
        <f t="shared" si="271"/>
        <v>Contractuel</v>
      </c>
      <c r="V1269" s="5">
        <v>45261</v>
      </c>
      <c r="W1269" s="5">
        <v>45322</v>
      </c>
      <c r="X1269" s="5"/>
      <c r="Y1269" s="5"/>
      <c r="Z1269" s="5">
        <f t="shared" si="288"/>
        <v>45261</v>
      </c>
      <c r="AA1269" s="3">
        <f t="shared" si="272"/>
        <v>2</v>
      </c>
      <c r="AB1269" s="3">
        <f t="shared" si="273"/>
        <v>2023</v>
      </c>
      <c r="AC1269" s="3">
        <f t="shared" si="274"/>
        <v>2027</v>
      </c>
      <c r="AD1269" s="7">
        <f t="shared" ca="1" si="275"/>
        <v>1.6972222222222222</v>
      </c>
      <c r="AE1269" s="7" t="str">
        <f t="shared" ca="1" si="280"/>
        <v>&lt; 2</v>
      </c>
      <c r="AF1269" s="5">
        <v>37127</v>
      </c>
      <c r="AG1269" s="8">
        <f t="shared" ca="1" si="276"/>
        <v>23.164383561643834</v>
      </c>
      <c r="AH1269" s="7" t="str">
        <f t="shared" ca="1" si="277"/>
        <v>&lt; 25</v>
      </c>
      <c r="AI1269" s="9">
        <v>17695721</v>
      </c>
      <c r="AJ1269" s="10" t="s">
        <v>102</v>
      </c>
      <c r="AK1269" s="9">
        <v>11665185</v>
      </c>
      <c r="AL1269" s="5">
        <v>44907</v>
      </c>
      <c r="AM1269" s="3" t="s">
        <v>64</v>
      </c>
      <c r="AN1269" s="3" t="s">
        <v>94</v>
      </c>
      <c r="AQ1269" s="11">
        <v>3</v>
      </c>
      <c r="AR1269" s="11">
        <v>1</v>
      </c>
      <c r="AS1269" s="12">
        <f t="shared" si="278"/>
        <v>45328.25</v>
      </c>
      <c r="AT1269" s="11" t="s">
        <v>135</v>
      </c>
      <c r="AU1269" s="9">
        <v>3.3069999999999999</v>
      </c>
      <c r="AV1269" s="14" t="s">
        <v>126</v>
      </c>
      <c r="AW1269" s="15" t="s">
        <v>854</v>
      </c>
      <c r="AX1269" s="16" t="s">
        <v>3833</v>
      </c>
      <c r="AY1269" s="14">
        <v>26</v>
      </c>
      <c r="AZ1269" s="11" t="s">
        <v>145</v>
      </c>
      <c r="BA1269" s="17" t="str">
        <f t="shared" si="279"/>
        <v>07043010110553057326</v>
      </c>
      <c r="BB1269" s="26">
        <f t="shared" si="282"/>
        <v>20</v>
      </c>
      <c r="BC1269" s="19" t="s">
        <v>3681</v>
      </c>
      <c r="BD1269" s="20" t="s">
        <v>100</v>
      </c>
      <c r="BF1269" s="5"/>
      <c r="BG1269" s="27">
        <v>26847627</v>
      </c>
      <c r="BH1269" s="27"/>
      <c r="BI1269" s="27"/>
      <c r="BJ1269" t="s">
        <v>3681</v>
      </c>
      <c r="BK1269" s="11" t="str">
        <f t="shared" si="283"/>
        <v>B-</v>
      </c>
      <c r="BL1269" s="11" t="s">
        <v>235</v>
      </c>
    </row>
    <row r="1270" spans="1:64" x14ac:dyDescent="0.25">
      <c r="A1270" s="3" t="s">
        <v>74</v>
      </c>
      <c r="B1270" s="4">
        <v>1272</v>
      </c>
      <c r="C1270" s="3" t="s">
        <v>140</v>
      </c>
      <c r="D1270" s="3" t="s">
        <v>7430</v>
      </c>
      <c r="E1270" s="3" t="s">
        <v>8124</v>
      </c>
      <c r="F1270" s="3"/>
      <c r="G1270" s="3"/>
      <c r="H1270" s="74"/>
      <c r="I1270" s="3" t="s">
        <v>515</v>
      </c>
      <c r="J1270" s="3" t="s">
        <v>228</v>
      </c>
      <c r="K1270" s="3" t="s">
        <v>123</v>
      </c>
      <c r="L1270" s="3" t="s">
        <v>77</v>
      </c>
      <c r="M1270" s="3">
        <f>G1270</f>
        <v>0</v>
      </c>
      <c r="N1270" s="5">
        <v>44963</v>
      </c>
      <c r="O1270" s="5"/>
      <c r="P1270" s="3">
        <f t="shared" ca="1" si="281"/>
        <v>-597</v>
      </c>
      <c r="Q1270" s="5">
        <v>44965</v>
      </c>
      <c r="R1270" s="3" t="s">
        <v>124</v>
      </c>
      <c r="S1270" s="3"/>
      <c r="T1270" s="6" t="s">
        <v>131</v>
      </c>
      <c r="U1270" s="3" t="str">
        <f t="shared" si="271"/>
        <v>Contractuel</v>
      </c>
      <c r="V1270" s="5">
        <v>44963</v>
      </c>
      <c r="W1270" s="5">
        <v>44985</v>
      </c>
      <c r="X1270" s="5"/>
      <c r="Y1270" s="5"/>
      <c r="Z1270" s="5">
        <f t="shared" si="288"/>
        <v>44963</v>
      </c>
      <c r="AA1270" s="3">
        <f t="shared" si="272"/>
        <v>2</v>
      </c>
      <c r="AB1270" s="3">
        <f t="shared" si="273"/>
        <v>2023</v>
      </c>
      <c r="AC1270" s="3">
        <f t="shared" si="274"/>
        <v>2027</v>
      </c>
      <c r="AD1270" s="7">
        <f t="shared" ca="1" si="275"/>
        <v>1.6972222222222222</v>
      </c>
      <c r="AE1270" s="7" t="str">
        <f t="shared" ca="1" si="280"/>
        <v>&lt; 2</v>
      </c>
      <c r="AF1270" s="5">
        <v>26465</v>
      </c>
      <c r="AG1270" s="8">
        <f t="shared" ca="1" si="276"/>
        <v>52.375342465753427</v>
      </c>
      <c r="AH1270" s="7" t="str">
        <f t="shared" ca="1" si="277"/>
        <v>&gt;45&lt; 55</v>
      </c>
      <c r="AI1270" s="9"/>
      <c r="AJ1270" s="10"/>
      <c r="AK1270" s="9" t="s">
        <v>3834</v>
      </c>
      <c r="AL1270" s="5">
        <v>37706</v>
      </c>
      <c r="AM1270" s="3" t="s">
        <v>93</v>
      </c>
      <c r="AN1270" s="3" t="s">
        <v>65</v>
      </c>
      <c r="AO1270">
        <v>3</v>
      </c>
      <c r="AQ1270" s="11">
        <v>3</v>
      </c>
      <c r="AR1270" s="11">
        <v>1</v>
      </c>
      <c r="AS1270" s="12">
        <f t="shared" si="278"/>
        <v>45328.25</v>
      </c>
      <c r="AT1270" s="11" t="s">
        <v>135</v>
      </c>
      <c r="AU1270" s="9">
        <v>3.3069999999999999</v>
      </c>
      <c r="AV1270" s="14"/>
      <c r="AW1270" s="15"/>
      <c r="AX1270" s="16"/>
      <c r="AY1270" s="14"/>
      <c r="AZ1270" s="11"/>
      <c r="BA1270" s="17" t="str">
        <f t="shared" si="279"/>
        <v/>
      </c>
      <c r="BB1270" s="26">
        <f t="shared" si="282"/>
        <v>0</v>
      </c>
      <c r="BC1270" s="19" t="s">
        <v>3835</v>
      </c>
      <c r="BD1270" s="20" t="s">
        <v>100</v>
      </c>
      <c r="BF1270" s="5"/>
      <c r="BG1270" s="27">
        <v>20379214</v>
      </c>
      <c r="BH1270" s="27"/>
      <c r="BI1270" s="27"/>
      <c r="BK1270" s="11" t="str">
        <f t="shared" si="283"/>
        <v>B-</v>
      </c>
      <c r="BL1270" s="11"/>
    </row>
    <row r="1271" spans="1:64" x14ac:dyDescent="0.25">
      <c r="A1271" s="3" t="s">
        <v>74</v>
      </c>
      <c r="B1271" s="4">
        <v>1273</v>
      </c>
      <c r="C1271" s="3" t="s">
        <v>140</v>
      </c>
      <c r="D1271" s="3" t="s">
        <v>7208</v>
      </c>
      <c r="E1271" s="3" t="s">
        <v>8125</v>
      </c>
      <c r="F1271" s="3"/>
      <c r="G1271" s="3"/>
      <c r="H1271" s="74"/>
      <c r="I1271" s="3" t="s">
        <v>515</v>
      </c>
      <c r="J1271" s="3" t="s">
        <v>228</v>
      </c>
      <c r="K1271" s="3" t="s">
        <v>123</v>
      </c>
      <c r="L1271" s="3" t="s">
        <v>77</v>
      </c>
      <c r="M1271" s="3">
        <f>G1271</f>
        <v>0</v>
      </c>
      <c r="N1271" s="5">
        <v>44963</v>
      </c>
      <c r="O1271" s="5"/>
      <c r="P1271" s="3">
        <f t="shared" ca="1" si="281"/>
        <v>-597</v>
      </c>
      <c r="Q1271" s="5">
        <v>44964</v>
      </c>
      <c r="R1271" s="3" t="s">
        <v>3836</v>
      </c>
      <c r="S1271" s="3"/>
      <c r="T1271" s="6" t="s">
        <v>131</v>
      </c>
      <c r="U1271" s="3" t="str">
        <f t="shared" si="271"/>
        <v>Contractuel</v>
      </c>
      <c r="V1271" s="5">
        <v>44963</v>
      </c>
      <c r="W1271" s="5">
        <v>44985</v>
      </c>
      <c r="X1271" s="5"/>
      <c r="Y1271" s="5"/>
      <c r="Z1271" s="5">
        <f t="shared" si="288"/>
        <v>44963</v>
      </c>
      <c r="AA1271" s="3">
        <f t="shared" si="272"/>
        <v>2</v>
      </c>
      <c r="AB1271" s="3">
        <f t="shared" si="273"/>
        <v>2023</v>
      </c>
      <c r="AC1271" s="3">
        <f t="shared" si="274"/>
        <v>2027</v>
      </c>
      <c r="AD1271" s="7">
        <f t="shared" ca="1" si="275"/>
        <v>1.6972222222222222</v>
      </c>
      <c r="AE1271" s="7" t="str">
        <f t="shared" ca="1" si="280"/>
        <v>&lt; 2</v>
      </c>
      <c r="AF1271" s="5">
        <v>31933</v>
      </c>
      <c r="AG1271" s="8">
        <f t="shared" ca="1" si="276"/>
        <v>37.394520547945206</v>
      </c>
      <c r="AH1271" s="7" t="str">
        <f t="shared" ca="1" si="277"/>
        <v>&gt;35&lt; 45</v>
      </c>
      <c r="AI1271" s="9"/>
      <c r="AJ1271" s="10"/>
      <c r="AK1271" s="9" t="s">
        <v>3837</v>
      </c>
      <c r="AL1271" s="5">
        <v>38920</v>
      </c>
      <c r="AM1271" s="3" t="s">
        <v>93</v>
      </c>
      <c r="AN1271" s="3" t="s">
        <v>65</v>
      </c>
      <c r="AO1271">
        <v>2</v>
      </c>
      <c r="AQ1271" s="11">
        <v>3</v>
      </c>
      <c r="AR1271" s="11">
        <v>1</v>
      </c>
      <c r="AS1271" s="12">
        <f t="shared" si="278"/>
        <v>45328.25</v>
      </c>
      <c r="AT1271" s="11" t="s">
        <v>135</v>
      </c>
      <c r="AU1271" s="9">
        <v>3.3069999999999999</v>
      </c>
      <c r="AV1271" s="14"/>
      <c r="AW1271" s="15"/>
      <c r="AX1271" s="16"/>
      <c r="AY1271" s="14"/>
      <c r="AZ1271" s="11"/>
      <c r="BA1271" s="17" t="str">
        <f t="shared" si="279"/>
        <v/>
      </c>
      <c r="BB1271" s="26">
        <f t="shared" si="282"/>
        <v>0</v>
      </c>
      <c r="BC1271" s="19" t="s">
        <v>1425</v>
      </c>
      <c r="BD1271" s="20" t="s">
        <v>277</v>
      </c>
      <c r="BF1271" s="5"/>
      <c r="BG1271" s="27">
        <v>55493510</v>
      </c>
      <c r="BH1271" s="27"/>
      <c r="BI1271" s="27"/>
      <c r="BK1271" s="11" t="str">
        <f t="shared" si="283"/>
        <v>B-</v>
      </c>
      <c r="BL1271" s="11"/>
    </row>
    <row r="1272" spans="1:64" x14ac:dyDescent="0.25">
      <c r="A1272" s="3" t="s">
        <v>56</v>
      </c>
      <c r="B1272" s="4">
        <v>1274</v>
      </c>
      <c r="C1272" s="3" t="s">
        <v>140</v>
      </c>
      <c r="D1272" s="3" t="s">
        <v>8126</v>
      </c>
      <c r="E1272" s="3" t="s">
        <v>7420</v>
      </c>
      <c r="F1272" s="3"/>
      <c r="G1272" s="3"/>
      <c r="H1272" s="74"/>
      <c r="I1272" s="3" t="s">
        <v>561</v>
      </c>
      <c r="J1272" s="3" t="s">
        <v>157</v>
      </c>
      <c r="K1272" s="3" t="s">
        <v>123</v>
      </c>
      <c r="L1272" s="3" t="s">
        <v>77</v>
      </c>
      <c r="M1272" s="3" t="s">
        <v>158</v>
      </c>
      <c r="N1272" s="5">
        <v>44964</v>
      </c>
      <c r="O1272" s="5" t="s">
        <v>113</v>
      </c>
      <c r="P1272" s="3">
        <f t="shared" ca="1" si="281"/>
        <v>-47</v>
      </c>
      <c r="Q1272" s="5"/>
      <c r="R1272" s="3"/>
      <c r="S1272" s="3"/>
      <c r="T1272" s="6" t="s">
        <v>131</v>
      </c>
      <c r="U1272" s="3" t="str">
        <f t="shared" si="271"/>
        <v>Contractuel</v>
      </c>
      <c r="V1272" s="5">
        <v>45474</v>
      </c>
      <c r="W1272" s="5">
        <v>45535</v>
      </c>
      <c r="X1272" s="5"/>
      <c r="Y1272" s="5"/>
      <c r="Z1272" s="5">
        <v>44964</v>
      </c>
      <c r="AA1272" s="3">
        <f t="shared" si="272"/>
        <v>2</v>
      </c>
      <c r="AB1272" s="3">
        <f t="shared" si="273"/>
        <v>2023</v>
      </c>
      <c r="AC1272" s="3">
        <f t="shared" si="274"/>
        <v>2027</v>
      </c>
      <c r="AD1272" s="7">
        <f t="shared" ca="1" si="275"/>
        <v>1.6944444444444444</v>
      </c>
      <c r="AE1272" s="7" t="str">
        <f t="shared" ca="1" si="280"/>
        <v>&lt; 2</v>
      </c>
      <c r="AF1272" s="5">
        <v>28240</v>
      </c>
      <c r="AG1272" s="8">
        <f t="shared" ca="1" si="276"/>
        <v>47.512328767123286</v>
      </c>
      <c r="AH1272" s="7" t="str">
        <f t="shared" ca="1" si="277"/>
        <v>&gt;45&lt; 55</v>
      </c>
      <c r="AI1272" s="9">
        <v>12190351</v>
      </c>
      <c r="AJ1272" s="37" t="s">
        <v>179</v>
      </c>
      <c r="AK1272" s="9" t="s">
        <v>3838</v>
      </c>
      <c r="AL1272" s="5">
        <v>43535</v>
      </c>
      <c r="AM1272" s="3" t="s">
        <v>93</v>
      </c>
      <c r="AN1272" s="3" t="s">
        <v>1848</v>
      </c>
      <c r="AO1272">
        <v>2</v>
      </c>
      <c r="AQ1272">
        <v>3</v>
      </c>
      <c r="AR1272" s="11">
        <v>2</v>
      </c>
      <c r="AS1272" s="12">
        <f t="shared" si="278"/>
        <v>45694.5</v>
      </c>
      <c r="AT1272" s="11" t="s">
        <v>135</v>
      </c>
      <c r="AU1272" s="9">
        <v>3.3069999999999999</v>
      </c>
      <c r="AV1272" s="14" t="s">
        <v>62</v>
      </c>
      <c r="AW1272" s="15" t="s">
        <v>3839</v>
      </c>
      <c r="AX1272" s="16">
        <v>51137079555</v>
      </c>
      <c r="AY1272" s="14">
        <v>48</v>
      </c>
      <c r="AZ1272" s="11" t="s">
        <v>3840</v>
      </c>
      <c r="BA1272" s="17" t="str">
        <f t="shared" si="279"/>
        <v>01200025113707955548</v>
      </c>
      <c r="BB1272" s="26">
        <f t="shared" si="282"/>
        <v>20</v>
      </c>
      <c r="BC1272" s="19" t="s">
        <v>3841</v>
      </c>
      <c r="BD1272" s="20" t="s">
        <v>277</v>
      </c>
      <c r="BF1272" s="5"/>
      <c r="BG1272" s="27">
        <v>23395695</v>
      </c>
      <c r="BH1272" s="27">
        <v>21496979</v>
      </c>
      <c r="BI1272" s="27"/>
      <c r="BJ1272" t="s">
        <v>2110</v>
      </c>
      <c r="BK1272" s="11" t="str">
        <f t="shared" si="283"/>
        <v>A-</v>
      </c>
      <c r="BL1272" s="11" t="s">
        <v>473</v>
      </c>
    </row>
    <row r="1273" spans="1:64" x14ac:dyDescent="0.25">
      <c r="A1273" s="3" t="s">
        <v>74</v>
      </c>
      <c r="B1273" s="4">
        <v>1275</v>
      </c>
      <c r="C1273" s="3" t="s">
        <v>140</v>
      </c>
      <c r="D1273" s="3" t="s">
        <v>7380</v>
      </c>
      <c r="E1273" s="3" t="s">
        <v>7846</v>
      </c>
      <c r="F1273" s="3"/>
      <c r="G1273" s="3"/>
      <c r="H1273" s="74"/>
      <c r="I1273" s="3" t="s">
        <v>561</v>
      </c>
      <c r="J1273" s="3" t="s">
        <v>157</v>
      </c>
      <c r="K1273" s="3" t="s">
        <v>123</v>
      </c>
      <c r="L1273" s="3" t="s">
        <v>77</v>
      </c>
      <c r="M1273" s="3" t="s">
        <v>158</v>
      </c>
      <c r="N1273" s="5">
        <v>44966</v>
      </c>
      <c r="O1273" s="5"/>
      <c r="P1273" s="3">
        <f t="shared" ca="1" si="281"/>
        <v>-536</v>
      </c>
      <c r="Q1273" s="5">
        <v>45017</v>
      </c>
      <c r="R1273" s="3" t="s">
        <v>1328</v>
      </c>
      <c r="S1273" s="3"/>
      <c r="T1273" s="6" t="s">
        <v>131</v>
      </c>
      <c r="U1273" s="3" t="str">
        <f t="shared" si="271"/>
        <v>Contractuel</v>
      </c>
      <c r="V1273" s="5">
        <v>45017</v>
      </c>
      <c r="W1273" s="5">
        <v>45046</v>
      </c>
      <c r="X1273" s="5"/>
      <c r="Y1273" s="5"/>
      <c r="Z1273" s="5">
        <f>N1273</f>
        <v>44966</v>
      </c>
      <c r="AA1273" s="3">
        <f t="shared" si="272"/>
        <v>2</v>
      </c>
      <c r="AB1273" s="3">
        <f t="shared" si="273"/>
        <v>2023</v>
      </c>
      <c r="AC1273" s="3">
        <f t="shared" si="274"/>
        <v>2027</v>
      </c>
      <c r="AD1273" s="7">
        <f t="shared" ca="1" si="275"/>
        <v>1.6888888888888889</v>
      </c>
      <c r="AE1273" s="7" t="str">
        <f t="shared" ca="1" si="280"/>
        <v>&lt; 2</v>
      </c>
      <c r="AF1273" s="5">
        <v>28061</v>
      </c>
      <c r="AG1273" s="8">
        <f t="shared" ca="1" si="276"/>
        <v>48.0027397260274</v>
      </c>
      <c r="AH1273" s="7" t="str">
        <f t="shared" ca="1" si="277"/>
        <v>&gt;45&lt; 55</v>
      </c>
      <c r="AI1273" s="9">
        <v>11754768</v>
      </c>
      <c r="AJ1273" s="10" t="s">
        <v>62</v>
      </c>
      <c r="AK1273" s="9" t="s">
        <v>3592</v>
      </c>
      <c r="AL1273" s="5">
        <v>40976</v>
      </c>
      <c r="AM1273" s="3" t="s">
        <v>93</v>
      </c>
      <c r="AN1273" s="3" t="s">
        <v>65</v>
      </c>
      <c r="AO1273">
        <v>2</v>
      </c>
      <c r="AQ1273" s="11">
        <v>3</v>
      </c>
      <c r="AR1273" s="11">
        <v>1</v>
      </c>
      <c r="AS1273" s="12">
        <f t="shared" si="278"/>
        <v>45331.25</v>
      </c>
      <c r="AT1273" s="11" t="s">
        <v>135</v>
      </c>
      <c r="AU1273" s="9">
        <v>3.3069999999999999</v>
      </c>
      <c r="AV1273" s="14" t="s">
        <v>79</v>
      </c>
      <c r="AW1273" s="15" t="s">
        <v>1471</v>
      </c>
      <c r="AX1273" s="16" t="s">
        <v>3593</v>
      </c>
      <c r="AY1273" s="14" t="s">
        <v>382</v>
      </c>
      <c r="AZ1273" s="11" t="s">
        <v>128</v>
      </c>
      <c r="BA1273" s="17" t="str">
        <f t="shared" si="279"/>
        <v>04055140008086096894</v>
      </c>
      <c r="BB1273" s="26">
        <f t="shared" si="282"/>
        <v>20</v>
      </c>
      <c r="BC1273" s="19" t="s">
        <v>3594</v>
      </c>
      <c r="BD1273" s="20" t="s">
        <v>100</v>
      </c>
      <c r="BF1273" s="5"/>
      <c r="BG1273" s="27">
        <v>55160721</v>
      </c>
      <c r="BH1273" s="27"/>
      <c r="BI1273" s="27"/>
      <c r="BK1273" s="11" t="str">
        <f t="shared" si="283"/>
        <v>A-</v>
      </c>
      <c r="BL1273" s="11"/>
    </row>
    <row r="1274" spans="1:64" x14ac:dyDescent="0.25">
      <c r="A1274" s="3" t="s">
        <v>74</v>
      </c>
      <c r="B1274" s="4">
        <v>1276</v>
      </c>
      <c r="C1274" s="3" t="s">
        <v>87</v>
      </c>
      <c r="D1274" s="3" t="s">
        <v>7312</v>
      </c>
      <c r="E1274" s="3" t="s">
        <v>7597</v>
      </c>
      <c r="F1274" s="3"/>
      <c r="G1274" s="3"/>
      <c r="H1274" s="74"/>
      <c r="I1274" s="3" t="s">
        <v>156</v>
      </c>
      <c r="J1274" s="3" t="s">
        <v>157</v>
      </c>
      <c r="K1274" s="3" t="s">
        <v>123</v>
      </c>
      <c r="L1274" s="3" t="s">
        <v>77</v>
      </c>
      <c r="M1274" s="3" t="s">
        <v>158</v>
      </c>
      <c r="N1274" s="5">
        <v>44964</v>
      </c>
      <c r="O1274" s="5"/>
      <c r="P1274" s="3">
        <f t="shared" ca="1" si="281"/>
        <v>-566</v>
      </c>
      <c r="Q1274" s="5">
        <v>44965</v>
      </c>
      <c r="R1274" s="3" t="s">
        <v>1328</v>
      </c>
      <c r="S1274" s="3"/>
      <c r="T1274" s="6" t="s">
        <v>131</v>
      </c>
      <c r="U1274" s="3" t="str">
        <f t="shared" si="271"/>
        <v>Contractuel</v>
      </c>
      <c r="V1274" s="5">
        <v>44964</v>
      </c>
      <c r="W1274" s="5">
        <v>45016</v>
      </c>
      <c r="X1274" s="5"/>
      <c r="Y1274" s="5"/>
      <c r="Z1274" s="5">
        <v>44964</v>
      </c>
      <c r="AA1274" s="3">
        <f t="shared" si="272"/>
        <v>2</v>
      </c>
      <c r="AB1274" s="3">
        <f t="shared" si="273"/>
        <v>2023</v>
      </c>
      <c r="AC1274" s="3">
        <f t="shared" si="274"/>
        <v>2027</v>
      </c>
      <c r="AD1274" s="7">
        <f t="shared" ca="1" si="275"/>
        <v>1.6944444444444444</v>
      </c>
      <c r="AE1274" s="7" t="str">
        <f t="shared" ca="1" si="280"/>
        <v>&lt; 2</v>
      </c>
      <c r="AF1274" s="5">
        <v>34897</v>
      </c>
      <c r="AG1274" s="8">
        <f t="shared" ca="1" si="276"/>
        <v>29.273972602739725</v>
      </c>
      <c r="AH1274" s="7" t="str">
        <f t="shared" ca="1" si="277"/>
        <v>&gt;25&lt; 35</v>
      </c>
      <c r="AI1274" s="9">
        <v>16998366</v>
      </c>
      <c r="AJ1274" s="10" t="s">
        <v>91</v>
      </c>
      <c r="AK1274" s="9">
        <v>14352597</v>
      </c>
      <c r="AL1274" s="5">
        <v>42305</v>
      </c>
      <c r="AM1274" s="3" t="s">
        <v>93</v>
      </c>
      <c r="AN1274" s="3" t="s">
        <v>94</v>
      </c>
      <c r="AQ1274" s="11">
        <v>3</v>
      </c>
      <c r="AR1274" s="11">
        <v>1</v>
      </c>
      <c r="AS1274" s="12">
        <f t="shared" si="278"/>
        <v>45329.25</v>
      </c>
      <c r="AT1274" s="11" t="s">
        <v>135</v>
      </c>
      <c r="AU1274" s="9">
        <v>3.3069999999999999</v>
      </c>
      <c r="AV1274" s="14">
        <v>17</v>
      </c>
      <c r="AW1274" s="15" t="s">
        <v>169</v>
      </c>
      <c r="AX1274" s="16" t="s">
        <v>3842</v>
      </c>
      <c r="AY1274" s="14" t="s">
        <v>91</v>
      </c>
      <c r="AZ1274" s="11" t="s">
        <v>171</v>
      </c>
      <c r="BA1274" s="17" t="str">
        <f t="shared" si="279"/>
        <v>17001000000257841805</v>
      </c>
      <c r="BB1274" s="26">
        <f t="shared" si="282"/>
        <v>20</v>
      </c>
      <c r="BC1274" s="19" t="s">
        <v>3843</v>
      </c>
      <c r="BD1274" s="20" t="s">
        <v>277</v>
      </c>
      <c r="BF1274" s="5"/>
      <c r="BG1274" s="27">
        <v>27715437</v>
      </c>
      <c r="BH1274" s="27"/>
      <c r="BI1274" s="27"/>
      <c r="BJ1274" t="s">
        <v>240</v>
      </c>
      <c r="BK1274" s="11" t="str">
        <f t="shared" si="283"/>
        <v>A-</v>
      </c>
      <c r="BL1274" s="11"/>
    </row>
    <row r="1275" spans="1:64" x14ac:dyDescent="0.25">
      <c r="A1275" s="3" t="s">
        <v>74</v>
      </c>
      <c r="B1275" s="4">
        <v>1277</v>
      </c>
      <c r="C1275" s="3" t="s">
        <v>140</v>
      </c>
      <c r="D1275" s="3" t="s">
        <v>8119</v>
      </c>
      <c r="E1275" s="3" t="s">
        <v>3186</v>
      </c>
      <c r="F1275" s="3"/>
      <c r="G1275" s="3"/>
      <c r="H1275" s="74"/>
      <c r="I1275" s="3" t="s">
        <v>156</v>
      </c>
      <c r="J1275" s="3" t="s">
        <v>157</v>
      </c>
      <c r="K1275" s="3" t="s">
        <v>123</v>
      </c>
      <c r="L1275" s="3" t="s">
        <v>77</v>
      </c>
      <c r="M1275" s="3" t="s">
        <v>158</v>
      </c>
      <c r="N1275" s="5">
        <v>44965</v>
      </c>
      <c r="O1275" s="5"/>
      <c r="P1275" s="3">
        <f t="shared" ca="1" si="281"/>
        <v>-566</v>
      </c>
      <c r="Q1275" s="5">
        <v>44966</v>
      </c>
      <c r="R1275" s="3" t="s">
        <v>124</v>
      </c>
      <c r="S1275" s="3"/>
      <c r="T1275" s="6" t="s">
        <v>131</v>
      </c>
      <c r="U1275" s="3" t="str">
        <f t="shared" si="271"/>
        <v>Contractuel</v>
      </c>
      <c r="V1275" s="5">
        <v>44965</v>
      </c>
      <c r="W1275" s="5">
        <v>45016</v>
      </c>
      <c r="X1275" s="5"/>
      <c r="Y1275" s="5"/>
      <c r="Z1275" s="5">
        <v>44965</v>
      </c>
      <c r="AA1275" s="3">
        <f t="shared" si="272"/>
        <v>2</v>
      </c>
      <c r="AB1275" s="3">
        <f t="shared" si="273"/>
        <v>2023</v>
      </c>
      <c r="AC1275" s="3">
        <f t="shared" si="274"/>
        <v>2027</v>
      </c>
      <c r="AD1275" s="7">
        <f t="shared" ca="1" si="275"/>
        <v>1.6916666666666667</v>
      </c>
      <c r="AE1275" s="7" t="str">
        <f t="shared" ca="1" si="280"/>
        <v>&lt; 2</v>
      </c>
      <c r="AF1275" s="5">
        <v>27093</v>
      </c>
      <c r="AG1275" s="8">
        <f t="shared" ca="1" si="276"/>
        <v>50.654794520547945</v>
      </c>
      <c r="AH1275" s="7" t="str">
        <f t="shared" ca="1" si="277"/>
        <v>&gt;45&lt; 55</v>
      </c>
      <c r="AI1275" s="9">
        <v>11802692</v>
      </c>
      <c r="AJ1275" s="10" t="s">
        <v>141</v>
      </c>
      <c r="AK1275" s="9" t="s">
        <v>3844</v>
      </c>
      <c r="AL1275" s="5">
        <v>43832</v>
      </c>
      <c r="AM1275" s="3" t="s">
        <v>93</v>
      </c>
      <c r="AN1275" s="3" t="s">
        <v>65</v>
      </c>
      <c r="AO1275">
        <v>3</v>
      </c>
      <c r="AQ1275" s="11">
        <v>3</v>
      </c>
      <c r="AR1275" s="11">
        <v>1</v>
      </c>
      <c r="AS1275" s="12">
        <f t="shared" si="278"/>
        <v>45330.25</v>
      </c>
      <c r="AT1275" s="11" t="s">
        <v>135</v>
      </c>
      <c r="AU1275" s="9">
        <v>3.3069999999999999</v>
      </c>
      <c r="AV1275" s="14"/>
      <c r="AW1275" s="15"/>
      <c r="AX1275" s="16"/>
      <c r="AY1275" s="14"/>
      <c r="AZ1275" s="11"/>
      <c r="BA1275" s="17" t="str">
        <f t="shared" si="279"/>
        <v/>
      </c>
      <c r="BB1275" s="26">
        <f t="shared" si="282"/>
        <v>0</v>
      </c>
      <c r="BC1275" s="19" t="s">
        <v>3845</v>
      </c>
      <c r="BD1275" s="20" t="s">
        <v>388</v>
      </c>
      <c r="BF1275" s="5"/>
      <c r="BG1275" s="27">
        <v>56041315</v>
      </c>
      <c r="BH1275" s="27"/>
      <c r="BI1275" s="27"/>
      <c r="BK1275" s="11" t="str">
        <f t="shared" si="283"/>
        <v>A-</v>
      </c>
      <c r="BL1275" s="11"/>
    </row>
    <row r="1276" spans="1:64" x14ac:dyDescent="0.25">
      <c r="A1276" s="3" t="s">
        <v>74</v>
      </c>
      <c r="B1276" s="4">
        <v>1278</v>
      </c>
      <c r="C1276" s="3" t="s">
        <v>87</v>
      </c>
      <c r="D1276" s="3" t="s">
        <v>8127</v>
      </c>
      <c r="E1276" s="3" t="s">
        <v>7216</v>
      </c>
      <c r="F1276" s="3"/>
      <c r="G1276" s="3"/>
      <c r="H1276" s="74"/>
      <c r="I1276" s="3" t="s">
        <v>3846</v>
      </c>
      <c r="J1276" s="3" t="s">
        <v>157</v>
      </c>
      <c r="K1276" s="3" t="s">
        <v>123</v>
      </c>
      <c r="L1276" s="3" t="s">
        <v>77</v>
      </c>
      <c r="M1276" s="3" t="s">
        <v>158</v>
      </c>
      <c r="N1276" s="5">
        <v>44965</v>
      </c>
      <c r="O1276" s="5"/>
      <c r="P1276" s="3">
        <f t="shared" ca="1" si="281"/>
        <v>-566</v>
      </c>
      <c r="Q1276" s="5">
        <v>44966</v>
      </c>
      <c r="R1276" s="3" t="s">
        <v>133</v>
      </c>
      <c r="S1276" s="3"/>
      <c r="T1276" s="6" t="s">
        <v>131</v>
      </c>
      <c r="U1276" s="3" t="str">
        <f t="shared" si="271"/>
        <v>Contractuel</v>
      </c>
      <c r="V1276" s="5">
        <v>44965</v>
      </c>
      <c r="W1276" s="5">
        <v>45016</v>
      </c>
      <c r="X1276" s="5"/>
      <c r="Y1276" s="5"/>
      <c r="Z1276" s="5">
        <v>44965</v>
      </c>
      <c r="AA1276" s="3">
        <f t="shared" si="272"/>
        <v>2</v>
      </c>
      <c r="AB1276" s="3">
        <f t="shared" si="273"/>
        <v>2023</v>
      </c>
      <c r="AC1276" s="3">
        <f t="shared" si="274"/>
        <v>2027</v>
      </c>
      <c r="AD1276" s="7">
        <f t="shared" ca="1" si="275"/>
        <v>1.6916666666666667</v>
      </c>
      <c r="AE1276" s="7" t="str">
        <f t="shared" ca="1" si="280"/>
        <v>&lt; 2</v>
      </c>
      <c r="AF1276" s="5">
        <v>34744</v>
      </c>
      <c r="AG1276" s="8">
        <f t="shared" ca="1" si="276"/>
        <v>29.693150684931506</v>
      </c>
      <c r="AH1276" s="7" t="str">
        <f t="shared" ca="1" si="277"/>
        <v>&gt;25&lt; 35</v>
      </c>
      <c r="AI1276" s="9"/>
      <c r="AJ1276" s="10"/>
      <c r="AK1276" s="9" t="s">
        <v>3847</v>
      </c>
      <c r="AL1276" s="5">
        <v>40456</v>
      </c>
      <c r="AM1276" s="3" t="s">
        <v>93</v>
      </c>
      <c r="AN1276" s="3" t="s">
        <v>94</v>
      </c>
      <c r="AQ1276" s="11">
        <v>3</v>
      </c>
      <c r="AR1276" s="11">
        <v>1</v>
      </c>
      <c r="AS1276" s="12">
        <f t="shared" si="278"/>
        <v>45330.25</v>
      </c>
      <c r="AT1276" s="11" t="s">
        <v>135</v>
      </c>
      <c r="AU1276" s="9">
        <v>3.3069999999999999</v>
      </c>
      <c r="AV1276" s="14"/>
      <c r="AW1276" s="15"/>
      <c r="AX1276" s="16"/>
      <c r="AY1276" s="14"/>
      <c r="AZ1276" s="11"/>
      <c r="BA1276" s="17" t="str">
        <f t="shared" si="279"/>
        <v/>
      </c>
      <c r="BB1276" s="26">
        <f t="shared" si="282"/>
        <v>0</v>
      </c>
      <c r="BC1276" s="19" t="s">
        <v>3848</v>
      </c>
      <c r="BD1276" s="20" t="s">
        <v>100</v>
      </c>
      <c r="BF1276" s="5"/>
      <c r="BG1276" s="27">
        <v>26508699</v>
      </c>
      <c r="BH1276" s="27"/>
      <c r="BI1276" s="27"/>
      <c r="BK1276" s="11" t="str">
        <f t="shared" si="283"/>
        <v>A-</v>
      </c>
      <c r="BL1276" s="11"/>
    </row>
    <row r="1277" spans="1:64" x14ac:dyDescent="0.25">
      <c r="A1277" s="3" t="s">
        <v>74</v>
      </c>
      <c r="B1277" s="4">
        <v>1279</v>
      </c>
      <c r="C1277" s="3" t="s">
        <v>140</v>
      </c>
      <c r="D1277" s="3" t="s">
        <v>8127</v>
      </c>
      <c r="E1277" s="3" t="s">
        <v>8128</v>
      </c>
      <c r="F1277" s="3"/>
      <c r="G1277" s="3"/>
      <c r="H1277" s="74"/>
      <c r="I1277" s="3" t="s">
        <v>156</v>
      </c>
      <c r="J1277" s="3" t="s">
        <v>157</v>
      </c>
      <c r="K1277" s="3" t="s">
        <v>123</v>
      </c>
      <c r="L1277" s="3" t="s">
        <v>77</v>
      </c>
      <c r="M1277" s="3" t="s">
        <v>158</v>
      </c>
      <c r="N1277" s="5">
        <v>44965</v>
      </c>
      <c r="O1277" s="5"/>
      <c r="P1277" s="3">
        <f t="shared" ca="1" si="281"/>
        <v>-566</v>
      </c>
      <c r="Q1277" s="5">
        <v>44965</v>
      </c>
      <c r="R1277" s="3" t="s">
        <v>1211</v>
      </c>
      <c r="S1277" s="3"/>
      <c r="T1277" s="6" t="s">
        <v>131</v>
      </c>
      <c r="U1277" s="3" t="str">
        <f t="shared" si="271"/>
        <v>Contractuel</v>
      </c>
      <c r="V1277" s="5">
        <v>44966</v>
      </c>
      <c r="W1277" s="5">
        <v>45016</v>
      </c>
      <c r="X1277" s="5"/>
      <c r="Y1277" s="5"/>
      <c r="Z1277" s="5">
        <v>44966</v>
      </c>
      <c r="AA1277" s="3">
        <f t="shared" si="272"/>
        <v>2</v>
      </c>
      <c r="AB1277" s="3">
        <f t="shared" si="273"/>
        <v>2023</v>
      </c>
      <c r="AC1277" s="3">
        <f t="shared" si="274"/>
        <v>2027</v>
      </c>
      <c r="AD1277" s="7">
        <f t="shared" ca="1" si="275"/>
        <v>1.6916666666666667</v>
      </c>
      <c r="AE1277" s="7" t="str">
        <f t="shared" ca="1" si="280"/>
        <v>&lt; 2</v>
      </c>
      <c r="AF1277" s="5">
        <v>34363</v>
      </c>
      <c r="AG1277" s="8">
        <f t="shared" ca="1" si="276"/>
        <v>30.736986301369864</v>
      </c>
      <c r="AH1277" s="7" t="str">
        <f t="shared" ca="1" si="277"/>
        <v>&gt;25&lt; 35</v>
      </c>
      <c r="AI1277" s="9">
        <v>16603344</v>
      </c>
      <c r="AJ1277" s="10" t="s">
        <v>67</v>
      </c>
      <c r="AK1277" s="9" t="s">
        <v>3849</v>
      </c>
      <c r="AL1277" s="5">
        <v>40324</v>
      </c>
      <c r="AM1277" s="3" t="s">
        <v>93</v>
      </c>
      <c r="AN1277" s="3" t="s">
        <v>65</v>
      </c>
      <c r="AQ1277" s="11">
        <v>3</v>
      </c>
      <c r="AR1277" s="11">
        <v>1</v>
      </c>
      <c r="AS1277" s="12">
        <f t="shared" si="278"/>
        <v>45330.25</v>
      </c>
      <c r="AT1277" s="11" t="s">
        <v>135</v>
      </c>
      <c r="AU1277" s="9">
        <v>3.3069999999999999</v>
      </c>
      <c r="AV1277" s="14"/>
      <c r="AW1277" s="15"/>
      <c r="AX1277" s="16"/>
      <c r="AY1277" s="14"/>
      <c r="AZ1277" s="11"/>
      <c r="BA1277" s="17" t="str">
        <f t="shared" si="279"/>
        <v/>
      </c>
      <c r="BB1277" s="26">
        <f t="shared" si="282"/>
        <v>0</v>
      </c>
      <c r="BC1277" s="19" t="s">
        <v>3848</v>
      </c>
      <c r="BD1277" s="20" t="s">
        <v>100</v>
      </c>
      <c r="BF1277" s="5"/>
      <c r="BG1277" s="27">
        <v>55334772</v>
      </c>
      <c r="BH1277" s="27"/>
      <c r="BI1277" s="27"/>
      <c r="BK1277" s="11" t="str">
        <f t="shared" si="283"/>
        <v>A-</v>
      </c>
      <c r="BL1277" s="11"/>
    </row>
    <row r="1278" spans="1:64" x14ac:dyDescent="0.25">
      <c r="A1278" s="3" t="s">
        <v>74</v>
      </c>
      <c r="B1278" s="4">
        <v>1280</v>
      </c>
      <c r="C1278" s="3" t="s">
        <v>140</v>
      </c>
      <c r="D1278" s="3" t="s">
        <v>7556</v>
      </c>
      <c r="E1278" s="3" t="s">
        <v>7229</v>
      </c>
      <c r="F1278" s="3"/>
      <c r="G1278" s="3"/>
      <c r="H1278" s="74"/>
      <c r="I1278" s="3" t="s">
        <v>487</v>
      </c>
      <c r="J1278" s="3" t="s">
        <v>228</v>
      </c>
      <c r="K1278" s="3" t="s">
        <v>123</v>
      </c>
      <c r="L1278" s="3" t="s">
        <v>77</v>
      </c>
      <c r="M1278" s="3" t="s">
        <v>158</v>
      </c>
      <c r="N1278" s="5">
        <v>44965</v>
      </c>
      <c r="O1278" s="5"/>
      <c r="P1278" s="3">
        <f t="shared" ca="1" si="281"/>
        <v>-322</v>
      </c>
      <c r="Q1278" s="5">
        <v>45260</v>
      </c>
      <c r="R1278" s="3" t="s">
        <v>236</v>
      </c>
      <c r="S1278" s="3"/>
      <c r="T1278" s="6" t="s">
        <v>131</v>
      </c>
      <c r="U1278" s="3" t="str">
        <f t="shared" si="271"/>
        <v>Contractuel</v>
      </c>
      <c r="V1278" s="5">
        <v>45231</v>
      </c>
      <c r="W1278" s="5">
        <v>45260</v>
      </c>
      <c r="X1278" s="5"/>
      <c r="Y1278" s="5"/>
      <c r="Z1278" s="5">
        <v>44965</v>
      </c>
      <c r="AA1278" s="3">
        <f t="shared" si="272"/>
        <v>2</v>
      </c>
      <c r="AB1278" s="3">
        <f t="shared" si="273"/>
        <v>2023</v>
      </c>
      <c r="AC1278" s="3">
        <f t="shared" si="274"/>
        <v>2027</v>
      </c>
      <c r="AD1278" s="7">
        <f t="shared" ca="1" si="275"/>
        <v>1.6916666666666667</v>
      </c>
      <c r="AE1278" s="7" t="str">
        <f t="shared" ca="1" si="280"/>
        <v>&lt; 2</v>
      </c>
      <c r="AF1278" s="5">
        <v>35753</v>
      </c>
      <c r="AG1278" s="8">
        <f t="shared" ca="1" si="276"/>
        <v>26.92876712328767</v>
      </c>
      <c r="AH1278" s="7" t="str">
        <f t="shared" ca="1" si="277"/>
        <v>&gt;25&lt; 35</v>
      </c>
      <c r="AI1278" s="9">
        <v>17284340</v>
      </c>
      <c r="AJ1278" s="37" t="s">
        <v>179</v>
      </c>
      <c r="AK1278" s="9">
        <v>11664156</v>
      </c>
      <c r="AL1278" s="5">
        <v>43013</v>
      </c>
      <c r="AM1278" s="3" t="s">
        <v>93</v>
      </c>
      <c r="AN1278" s="3" t="s">
        <v>65</v>
      </c>
      <c r="AO1278">
        <v>1</v>
      </c>
      <c r="AQ1278" s="11">
        <v>3</v>
      </c>
      <c r="AR1278" s="11">
        <v>1</v>
      </c>
      <c r="AS1278" s="12">
        <f t="shared" si="278"/>
        <v>45330.25</v>
      </c>
      <c r="AT1278" s="11" t="s">
        <v>135</v>
      </c>
      <c r="AU1278" s="9">
        <v>3.3069999999999999</v>
      </c>
      <c r="AV1278" s="14" t="s">
        <v>348</v>
      </c>
      <c r="AW1278" s="15" t="s">
        <v>1131</v>
      </c>
      <c r="AX1278" s="16" t="s">
        <v>1132</v>
      </c>
      <c r="AY1278" s="14" t="s">
        <v>1919</v>
      </c>
      <c r="AZ1278" s="11" t="s">
        <v>352</v>
      </c>
      <c r="BA1278" s="17" t="str">
        <f t="shared" si="279"/>
        <v>12055000000237329752</v>
      </c>
      <c r="BB1278" s="26">
        <f t="shared" si="282"/>
        <v>20</v>
      </c>
      <c r="BC1278" s="19" t="s">
        <v>608</v>
      </c>
      <c r="BD1278" s="20" t="s">
        <v>277</v>
      </c>
      <c r="BF1278" s="5"/>
      <c r="BG1278" s="27">
        <v>50817809</v>
      </c>
      <c r="BH1278" s="27">
        <v>50704233</v>
      </c>
      <c r="BI1278" s="27"/>
      <c r="BJ1278" t="s">
        <v>608</v>
      </c>
      <c r="BK1278" s="11" t="str">
        <f t="shared" si="283"/>
        <v>B-</v>
      </c>
      <c r="BL1278" s="11" t="s">
        <v>245</v>
      </c>
    </row>
    <row r="1279" spans="1:64" x14ac:dyDescent="0.25">
      <c r="A1279" s="3" t="s">
        <v>56</v>
      </c>
      <c r="B1279" s="4">
        <v>1281</v>
      </c>
      <c r="C1279" s="3" t="s">
        <v>140</v>
      </c>
      <c r="D1279" s="3" t="s">
        <v>7341</v>
      </c>
      <c r="E1279" s="3" t="s">
        <v>7314</v>
      </c>
      <c r="F1279" s="3"/>
      <c r="G1279" s="3"/>
      <c r="H1279" s="74"/>
      <c r="I1279" s="3" t="s">
        <v>561</v>
      </c>
      <c r="J1279" s="3" t="s">
        <v>157</v>
      </c>
      <c r="K1279" s="3" t="s">
        <v>123</v>
      </c>
      <c r="L1279" s="3" t="s">
        <v>77</v>
      </c>
      <c r="M1279" s="3" t="s">
        <v>158</v>
      </c>
      <c r="N1279" s="5">
        <v>44966</v>
      </c>
      <c r="O1279" s="5"/>
      <c r="P1279" s="3">
        <f t="shared" ca="1" si="281"/>
        <v>-47</v>
      </c>
      <c r="Q1279" s="5"/>
      <c r="R1279" s="3"/>
      <c r="S1279" s="3"/>
      <c r="T1279" s="6" t="s">
        <v>131</v>
      </c>
      <c r="U1279" s="3" t="str">
        <f t="shared" si="271"/>
        <v>Contractuel</v>
      </c>
      <c r="V1279" s="5">
        <v>45474</v>
      </c>
      <c r="W1279" s="5">
        <v>45535</v>
      </c>
      <c r="X1279" s="5"/>
      <c r="Y1279" s="5"/>
      <c r="Z1279" s="5">
        <v>44966</v>
      </c>
      <c r="AA1279" s="3">
        <f t="shared" si="272"/>
        <v>2</v>
      </c>
      <c r="AB1279" s="3">
        <f t="shared" si="273"/>
        <v>2023</v>
      </c>
      <c r="AC1279" s="3">
        <f t="shared" si="274"/>
        <v>2027</v>
      </c>
      <c r="AD1279" s="7">
        <f t="shared" ca="1" si="275"/>
        <v>1.6888888888888889</v>
      </c>
      <c r="AE1279" s="7" t="str">
        <f t="shared" ca="1" si="280"/>
        <v>&lt; 2</v>
      </c>
      <c r="AF1279" s="5">
        <v>31101</v>
      </c>
      <c r="AG1279" s="8">
        <f t="shared" ca="1" si="276"/>
        <v>39.673972602739724</v>
      </c>
      <c r="AH1279" s="7" t="str">
        <f t="shared" ca="1" si="277"/>
        <v>&gt;35&lt; 45</v>
      </c>
      <c r="AI1279" s="9">
        <v>12668570</v>
      </c>
      <c r="AJ1279" s="37" t="s">
        <v>179</v>
      </c>
      <c r="AK1279" s="9" t="s">
        <v>3850</v>
      </c>
      <c r="AL1279" s="5">
        <v>38156</v>
      </c>
      <c r="AM1279" s="3" t="s">
        <v>93</v>
      </c>
      <c r="AN1279" s="3" t="s">
        <v>65</v>
      </c>
      <c r="AO1279">
        <v>2</v>
      </c>
      <c r="AQ1279">
        <v>3</v>
      </c>
      <c r="AR1279" s="11">
        <v>2</v>
      </c>
      <c r="AS1279" s="12">
        <f t="shared" si="278"/>
        <v>45696.5</v>
      </c>
      <c r="AT1279" s="11" t="s">
        <v>135</v>
      </c>
      <c r="AU1279" s="9">
        <v>3.3069999999999999</v>
      </c>
      <c r="AV1279" s="14">
        <v>17</v>
      </c>
      <c r="AW1279" s="15" t="s">
        <v>169</v>
      </c>
      <c r="AX1279" s="16" t="s">
        <v>3851</v>
      </c>
      <c r="AY1279" s="14">
        <v>70</v>
      </c>
      <c r="AZ1279" s="11" t="s">
        <v>171</v>
      </c>
      <c r="BA1279" s="17" t="str">
        <f t="shared" si="279"/>
        <v>17001000000319431470</v>
      </c>
      <c r="BB1279" s="26">
        <f t="shared" si="282"/>
        <v>20</v>
      </c>
      <c r="BC1279" s="19" t="s">
        <v>3852</v>
      </c>
      <c r="BD1279" s="20" t="s">
        <v>100</v>
      </c>
      <c r="BF1279" s="5"/>
      <c r="BG1279" s="27">
        <v>99434516</v>
      </c>
      <c r="BH1279" s="27">
        <v>29377830</v>
      </c>
      <c r="BI1279" s="27"/>
      <c r="BJ1279" t="s">
        <v>877</v>
      </c>
      <c r="BK1279" s="11" t="str">
        <f t="shared" si="283"/>
        <v>A-</v>
      </c>
      <c r="BL1279" s="11" t="s">
        <v>473</v>
      </c>
    </row>
    <row r="1280" spans="1:64" x14ac:dyDescent="0.25">
      <c r="A1280" s="3" t="s">
        <v>74</v>
      </c>
      <c r="B1280" s="4">
        <v>1282</v>
      </c>
      <c r="C1280" s="3" t="s">
        <v>140</v>
      </c>
      <c r="D1280" s="3" t="s">
        <v>8129</v>
      </c>
      <c r="E1280" s="3" t="s">
        <v>8130</v>
      </c>
      <c r="F1280" s="3"/>
      <c r="G1280" s="3"/>
      <c r="H1280" s="74"/>
      <c r="I1280" s="3" t="s">
        <v>3846</v>
      </c>
      <c r="J1280" s="3" t="s">
        <v>157</v>
      </c>
      <c r="K1280" s="3" t="s">
        <v>123</v>
      </c>
      <c r="L1280" s="3" t="s">
        <v>77</v>
      </c>
      <c r="M1280" s="3" t="s">
        <v>158</v>
      </c>
      <c r="N1280" s="5">
        <v>44979</v>
      </c>
      <c r="O1280" s="5"/>
      <c r="P1280" s="3">
        <f t="shared" ca="1" si="281"/>
        <v>-566</v>
      </c>
      <c r="Q1280" s="5">
        <v>44979</v>
      </c>
      <c r="R1280" s="3" t="s">
        <v>609</v>
      </c>
      <c r="S1280" s="3" t="s">
        <v>1787</v>
      </c>
      <c r="T1280" s="6" t="s">
        <v>131</v>
      </c>
      <c r="U1280" s="3" t="str">
        <f t="shared" si="271"/>
        <v>Contractuel</v>
      </c>
      <c r="V1280" s="5">
        <v>44967</v>
      </c>
      <c r="W1280" s="5">
        <v>45016</v>
      </c>
      <c r="X1280" s="5"/>
      <c r="Y1280" s="5"/>
      <c r="Z1280" s="5">
        <v>44967</v>
      </c>
      <c r="AA1280" s="3">
        <f t="shared" si="272"/>
        <v>2</v>
      </c>
      <c r="AB1280" s="3">
        <f t="shared" si="273"/>
        <v>2023</v>
      </c>
      <c r="AC1280" s="3">
        <f t="shared" si="274"/>
        <v>2027</v>
      </c>
      <c r="AD1280" s="7">
        <f t="shared" ca="1" si="275"/>
        <v>1.6527777777777777</v>
      </c>
      <c r="AE1280" s="7" t="str">
        <f t="shared" ca="1" si="280"/>
        <v>&lt; 2</v>
      </c>
      <c r="AF1280" s="5">
        <v>27740</v>
      </c>
      <c r="AG1280" s="8">
        <f t="shared" ca="1" si="276"/>
        <v>48.88219178082192</v>
      </c>
      <c r="AH1280" s="7" t="str">
        <f t="shared" ca="1" si="277"/>
        <v>&gt;45&lt; 55</v>
      </c>
      <c r="AI1280" s="9">
        <v>12194782</v>
      </c>
      <c r="AJ1280" s="10" t="s">
        <v>62</v>
      </c>
      <c r="AK1280" s="9" t="s">
        <v>3853</v>
      </c>
      <c r="AL1280" s="5">
        <v>44222</v>
      </c>
      <c r="AM1280" s="3" t="s">
        <v>93</v>
      </c>
      <c r="AN1280" s="3" t="s">
        <v>65</v>
      </c>
      <c r="AO1280">
        <v>2</v>
      </c>
      <c r="AQ1280" s="11">
        <v>3</v>
      </c>
      <c r="AR1280" s="11">
        <v>1</v>
      </c>
      <c r="AS1280" s="12">
        <f t="shared" si="278"/>
        <v>45344.25</v>
      </c>
      <c r="AT1280" s="11" t="s">
        <v>135</v>
      </c>
      <c r="AU1280" s="9">
        <v>3.3069999999999999</v>
      </c>
      <c r="AV1280" s="14"/>
      <c r="AW1280" s="15"/>
      <c r="AX1280" s="16"/>
      <c r="AY1280" s="14"/>
      <c r="AZ1280" s="11"/>
      <c r="BA1280" s="17" t="str">
        <f t="shared" si="279"/>
        <v/>
      </c>
      <c r="BB1280" s="26">
        <f t="shared" si="282"/>
        <v>0</v>
      </c>
      <c r="BC1280" s="19" t="s">
        <v>3854</v>
      </c>
      <c r="BD1280" s="20" t="s">
        <v>100</v>
      </c>
      <c r="BF1280" s="5"/>
      <c r="BG1280" s="27">
        <v>22535670</v>
      </c>
      <c r="BH1280" s="27">
        <v>23103591</v>
      </c>
      <c r="BI1280" s="27"/>
      <c r="BK1280" s="11" t="str">
        <f t="shared" si="283"/>
        <v>A-</v>
      </c>
      <c r="BL1280" s="11"/>
    </row>
    <row r="1281" spans="1:64" x14ac:dyDescent="0.25">
      <c r="A1281" s="3" t="s">
        <v>56</v>
      </c>
      <c r="B1281" s="4">
        <v>1283</v>
      </c>
      <c r="C1281" s="3" t="s">
        <v>87</v>
      </c>
      <c r="D1281" s="3" t="s">
        <v>8131</v>
      </c>
      <c r="E1281" s="3" t="s">
        <v>8038</v>
      </c>
      <c r="F1281" s="3"/>
      <c r="G1281" s="3"/>
      <c r="H1281" s="74"/>
      <c r="I1281" s="3" t="s">
        <v>701</v>
      </c>
      <c r="J1281" s="3"/>
      <c r="K1281" s="3" t="s">
        <v>76</v>
      </c>
      <c r="L1281" s="3" t="s">
        <v>77</v>
      </c>
      <c r="M1281" s="3" t="s">
        <v>158</v>
      </c>
      <c r="N1281" s="5">
        <v>44966</v>
      </c>
      <c r="O1281" s="5"/>
      <c r="P1281" s="3">
        <f t="shared" ca="1" si="281"/>
        <v>-17</v>
      </c>
      <c r="Q1281" s="5"/>
      <c r="R1281" s="3"/>
      <c r="S1281" s="3"/>
      <c r="T1281" s="6" t="s">
        <v>131</v>
      </c>
      <c r="U1281" s="3" t="str">
        <f t="shared" si="271"/>
        <v>Contractuel</v>
      </c>
      <c r="V1281" s="5">
        <v>45474</v>
      </c>
      <c r="W1281" s="5">
        <v>45565</v>
      </c>
      <c r="X1281" s="5"/>
      <c r="Y1281" s="5"/>
      <c r="Z1281" s="5">
        <v>44966</v>
      </c>
      <c r="AA1281" s="3">
        <f t="shared" si="272"/>
        <v>2</v>
      </c>
      <c r="AB1281" s="3">
        <f t="shared" si="273"/>
        <v>2023</v>
      </c>
      <c r="AC1281" s="3">
        <f t="shared" si="274"/>
        <v>2027</v>
      </c>
      <c r="AD1281" s="7">
        <f t="shared" ca="1" si="275"/>
        <v>1.6888888888888889</v>
      </c>
      <c r="AE1281" s="7" t="str">
        <f t="shared" ca="1" si="280"/>
        <v>&lt; 2</v>
      </c>
      <c r="AF1281" s="5">
        <v>35153</v>
      </c>
      <c r="AG1281" s="8">
        <f t="shared" ca="1" si="276"/>
        <v>28.572602739726026</v>
      </c>
      <c r="AH1281" s="7" t="str">
        <f t="shared" ca="1" si="277"/>
        <v>&gt;25&lt; 35</v>
      </c>
      <c r="AI1281" s="9">
        <v>17284800</v>
      </c>
      <c r="AJ1281" s="10" t="s">
        <v>70</v>
      </c>
      <c r="AK1281" s="9">
        <v>14353249</v>
      </c>
      <c r="AL1281" s="5">
        <v>43789</v>
      </c>
      <c r="AM1281" s="3" t="s">
        <v>93</v>
      </c>
      <c r="AN1281" s="3" t="s">
        <v>94</v>
      </c>
      <c r="AQ1281">
        <v>3</v>
      </c>
      <c r="AR1281" s="11">
        <v>2</v>
      </c>
      <c r="AS1281" s="12">
        <f t="shared" si="278"/>
        <v>45696.5</v>
      </c>
      <c r="AT1281" s="11" t="s">
        <v>135</v>
      </c>
      <c r="AU1281" s="9">
        <v>3.3069999999999999</v>
      </c>
      <c r="AV1281" s="14">
        <v>17</v>
      </c>
      <c r="AW1281" s="15">
        <v>53594</v>
      </c>
      <c r="AX1281" s="16" t="s">
        <v>3855</v>
      </c>
      <c r="AY1281" s="14">
        <v>67</v>
      </c>
      <c r="AZ1281" s="11" t="s">
        <v>171</v>
      </c>
      <c r="BA1281" s="17" t="str">
        <f t="shared" si="279"/>
        <v>17535940171429852467</v>
      </c>
      <c r="BB1281" s="26">
        <f t="shared" si="282"/>
        <v>20</v>
      </c>
      <c r="BC1281" s="19" t="s">
        <v>3856</v>
      </c>
      <c r="BD1281" s="20" t="s">
        <v>277</v>
      </c>
      <c r="BF1281" s="5">
        <v>45013</v>
      </c>
      <c r="BG1281" s="27">
        <v>58693604</v>
      </c>
      <c r="BH1281" s="27">
        <v>58691238</v>
      </c>
      <c r="BI1281" s="27"/>
      <c r="BJ1281" t="s">
        <v>391</v>
      </c>
      <c r="BK1281" s="11" t="str">
        <f t="shared" si="283"/>
        <v>-</v>
      </c>
      <c r="BL1281" s="11" t="s">
        <v>235</v>
      </c>
    </row>
    <row r="1282" spans="1:64" x14ac:dyDescent="0.25">
      <c r="A1282" s="3" t="s">
        <v>74</v>
      </c>
      <c r="B1282" s="4">
        <v>1284</v>
      </c>
      <c r="C1282" s="3" t="s">
        <v>140</v>
      </c>
      <c r="D1282" s="3" t="s">
        <v>7926</v>
      </c>
      <c r="E1282" s="3" t="s">
        <v>7843</v>
      </c>
      <c r="F1282" s="3"/>
      <c r="G1282" s="3"/>
      <c r="H1282" s="74"/>
      <c r="I1282" s="3" t="s">
        <v>227</v>
      </c>
      <c r="J1282" s="3" t="s">
        <v>228</v>
      </c>
      <c r="K1282" s="3" t="s">
        <v>123</v>
      </c>
      <c r="L1282" s="3" t="s">
        <v>77</v>
      </c>
      <c r="M1282" s="3" t="s">
        <v>158</v>
      </c>
      <c r="N1282" s="5">
        <v>44966</v>
      </c>
      <c r="O1282" s="5"/>
      <c r="P1282" s="3">
        <f t="shared" ca="1" si="281"/>
        <v>-475</v>
      </c>
      <c r="Q1282" s="5">
        <v>45091</v>
      </c>
      <c r="R1282" s="3" t="s">
        <v>3857</v>
      </c>
      <c r="S1282" s="3"/>
      <c r="T1282" s="6" t="s">
        <v>131</v>
      </c>
      <c r="U1282" s="3" t="str">
        <f t="shared" ref="U1282:U1345" si="289">IF(T1282="CDI","Titulaire","Contractuel")</f>
        <v>Contractuel</v>
      </c>
      <c r="V1282" s="5">
        <v>45047</v>
      </c>
      <c r="W1282" s="5">
        <v>45107</v>
      </c>
      <c r="X1282" s="5"/>
      <c r="Y1282" s="5"/>
      <c r="Z1282" s="5">
        <v>44966</v>
      </c>
      <c r="AA1282" s="3">
        <f t="shared" ref="AA1282:AA1345" si="290">MONTH(N1282)</f>
        <v>2</v>
      </c>
      <c r="AB1282" s="3">
        <f t="shared" ref="AB1282:AB1345" si="291">IF(N1282="","",YEAR(N1282))</f>
        <v>2023</v>
      </c>
      <c r="AC1282" s="3">
        <f t="shared" ref="AC1282:AC1345" si="292">AB1282+4</f>
        <v>2027</v>
      </c>
      <c r="AD1282" s="7">
        <f t="shared" ref="AD1282:AD1345" ca="1" si="293">IF(A1282="Non",(DAYS360(N1282,Q1282)/360),(DAYS360(N1282,TODAY())/360))</f>
        <v>1.6888888888888889</v>
      </c>
      <c r="AE1282" s="7" t="str">
        <f t="shared" ca="1" si="280"/>
        <v>&lt; 2</v>
      </c>
      <c r="AF1282" s="5">
        <v>37209</v>
      </c>
      <c r="AG1282" s="8">
        <f t="shared" ref="AG1282:AG1345" ca="1" si="294">(TODAY()-AF1282)/365</f>
        <v>22.93972602739726</v>
      </c>
      <c r="AH1282" s="7" t="str">
        <f t="shared" ref="AH1282:AH1345" ca="1" si="295">+IF(AG1282&lt;25,"&lt; 25",IF(AND(AG1282&gt;=25,AG1282&lt;35),"&gt;25&lt; 35",IF(AND(AG1282&gt;=35,AG1282&lt;45),"&gt;35&lt; 45",IF(AND(AG1282&gt;=45,AG1282&lt;=55),"&gt;45&lt; 55",IF(AG1282&gt;55,"&gt; 55")))))</f>
        <v>&lt; 25</v>
      </c>
      <c r="AI1282" s="9"/>
      <c r="AJ1282" s="10"/>
      <c r="AK1282" s="9">
        <v>14363613</v>
      </c>
      <c r="AL1282" s="5">
        <v>44805</v>
      </c>
      <c r="AM1282" s="3" t="s">
        <v>93</v>
      </c>
      <c r="AN1282" s="3" t="s">
        <v>65</v>
      </c>
      <c r="AQ1282" s="11">
        <v>3</v>
      </c>
      <c r="AR1282" s="11">
        <v>1</v>
      </c>
      <c r="AS1282" s="12">
        <f t="shared" ref="AS1282:AS1345" si="296">N1282+(365.25*AR1282)</f>
        <v>45331.25</v>
      </c>
      <c r="AT1282" s="11" t="s">
        <v>135</v>
      </c>
      <c r="AU1282" s="9">
        <v>3.3069999999999999</v>
      </c>
      <c r="AV1282" s="14">
        <v>17</v>
      </c>
      <c r="AW1282" s="15" t="s">
        <v>169</v>
      </c>
      <c r="AX1282" s="16" t="s">
        <v>3858</v>
      </c>
      <c r="AY1282" s="14">
        <v>86</v>
      </c>
      <c r="AZ1282" s="11" t="s">
        <v>171</v>
      </c>
      <c r="BA1282" s="17" t="str">
        <f t="shared" ref="BA1282:BA1345" si="297">CONCATENATE(AV1282,AW1282,AX1282,AY1282)</f>
        <v>17001000000323013486</v>
      </c>
      <c r="BB1282" s="26">
        <f t="shared" si="282"/>
        <v>20</v>
      </c>
      <c r="BC1282" s="19" t="s">
        <v>3859</v>
      </c>
      <c r="BD1282" s="20" t="s">
        <v>73</v>
      </c>
      <c r="BF1282" s="5"/>
      <c r="BG1282" s="27"/>
      <c r="BH1282" s="27"/>
      <c r="BI1282" s="27"/>
      <c r="BK1282" s="11" t="str">
        <f t="shared" si="283"/>
        <v>B-</v>
      </c>
      <c r="BL1282" s="11"/>
    </row>
    <row r="1283" spans="1:64" x14ac:dyDescent="0.25">
      <c r="A1283" s="3" t="s">
        <v>56</v>
      </c>
      <c r="B1283" s="4">
        <v>1285</v>
      </c>
      <c r="C1283" s="3" t="s">
        <v>140</v>
      </c>
      <c r="D1283" s="3" t="s">
        <v>7189</v>
      </c>
      <c r="E1283" s="3" t="s">
        <v>7428</v>
      </c>
      <c r="F1283" s="3"/>
      <c r="G1283" s="3"/>
      <c r="H1283" s="74"/>
      <c r="I1283" s="3" t="s">
        <v>1140</v>
      </c>
      <c r="J1283" s="3" t="s">
        <v>157</v>
      </c>
      <c r="K1283" s="3" t="s">
        <v>76</v>
      </c>
      <c r="L1283" s="3" t="s">
        <v>77</v>
      </c>
      <c r="M1283" s="3" t="s">
        <v>158</v>
      </c>
      <c r="N1283" s="5">
        <v>44965</v>
      </c>
      <c r="O1283" s="5"/>
      <c r="P1283" s="3">
        <f t="shared" ca="1" si="281"/>
        <v>-47</v>
      </c>
      <c r="Q1283" s="5"/>
      <c r="R1283" s="3"/>
      <c r="S1283" s="3"/>
      <c r="T1283" s="6" t="s">
        <v>131</v>
      </c>
      <c r="U1283" s="3" t="str">
        <f t="shared" si="289"/>
        <v>Contractuel</v>
      </c>
      <c r="V1283" s="5">
        <v>45474</v>
      </c>
      <c r="W1283" s="5">
        <v>45535</v>
      </c>
      <c r="X1283" s="5"/>
      <c r="Y1283" s="5"/>
      <c r="Z1283" s="5">
        <v>44966</v>
      </c>
      <c r="AA1283" s="3">
        <f t="shared" si="290"/>
        <v>2</v>
      </c>
      <c r="AB1283" s="3">
        <f t="shared" si="291"/>
        <v>2023</v>
      </c>
      <c r="AC1283" s="3">
        <f t="shared" si="292"/>
        <v>2027</v>
      </c>
      <c r="AD1283" s="7">
        <f t="shared" ca="1" si="293"/>
        <v>1.6916666666666667</v>
      </c>
      <c r="AE1283" s="7" t="str">
        <f t="shared" ref="AE1283:AE1346" ca="1" si="298">+IF(AD1283&lt;1,"&lt; 1",IF(AND(AD1283&gt;=1,AD1283&lt;2),"&lt; 2",IF(AND(AD1283&gt;=2,AD1283&lt;3),"&lt; 3",IF(AND(AD1283&gt;=3,AD1283&lt;=4),"&lt; 4",IF(AD1283&gt;4,"&gt; 4")))))</f>
        <v>&lt; 2</v>
      </c>
      <c r="AF1283" s="5">
        <v>34578</v>
      </c>
      <c r="AG1283" s="8">
        <f t="shared" ca="1" si="294"/>
        <v>30.147945205479452</v>
      </c>
      <c r="AH1283" s="7" t="str">
        <f t="shared" ca="1" si="295"/>
        <v>&gt;25&lt; 35</v>
      </c>
      <c r="AI1283" s="9">
        <v>17054105</v>
      </c>
      <c r="AJ1283" s="10" t="s">
        <v>159</v>
      </c>
      <c r="AK1283" s="9">
        <v>11910505</v>
      </c>
      <c r="AL1283" s="5">
        <v>42998</v>
      </c>
      <c r="AM1283" s="3" t="s">
        <v>93</v>
      </c>
      <c r="AN1283" s="3" t="s">
        <v>65</v>
      </c>
      <c r="AO1283">
        <v>1</v>
      </c>
      <c r="AQ1283">
        <v>5</v>
      </c>
      <c r="AR1283" s="11">
        <v>2</v>
      </c>
      <c r="AS1283" s="12">
        <f t="shared" si="296"/>
        <v>45695.5</v>
      </c>
      <c r="AT1283" s="11" t="s">
        <v>135</v>
      </c>
      <c r="AU1283" s="9">
        <v>3.3069999999999999</v>
      </c>
      <c r="AV1283" s="14" t="s">
        <v>91</v>
      </c>
      <c r="AW1283" s="15" t="s">
        <v>469</v>
      </c>
      <c r="AX1283" s="16" t="s">
        <v>1797</v>
      </c>
      <c r="AY1283" s="14" t="s">
        <v>574</v>
      </c>
      <c r="AZ1283" s="11" t="s">
        <v>191</v>
      </c>
      <c r="BA1283" s="17" t="str">
        <f t="shared" si="297"/>
        <v>05046000114501371962</v>
      </c>
      <c r="BB1283" s="26">
        <f t="shared" si="282"/>
        <v>20</v>
      </c>
      <c r="BC1283" s="19" t="s">
        <v>1798</v>
      </c>
      <c r="BD1283" s="20" t="s">
        <v>1616</v>
      </c>
      <c r="BF1283" s="5">
        <v>45027</v>
      </c>
      <c r="BG1283" s="27">
        <v>24891684</v>
      </c>
      <c r="BH1283" s="27">
        <v>95724487</v>
      </c>
      <c r="BI1283" s="27"/>
      <c r="BJ1283" t="s">
        <v>233</v>
      </c>
      <c r="BK1283" s="11" t="str">
        <f t="shared" si="283"/>
        <v>A-</v>
      </c>
      <c r="BL1283" s="11" t="s">
        <v>167</v>
      </c>
    </row>
    <row r="1284" spans="1:64" x14ac:dyDescent="0.25">
      <c r="A1284" s="3" t="s">
        <v>74</v>
      </c>
      <c r="B1284" s="4">
        <v>1286</v>
      </c>
      <c r="C1284" s="3" t="s">
        <v>140</v>
      </c>
      <c r="D1284" s="3" t="s">
        <v>7675</v>
      </c>
      <c r="E1284" s="3" t="s">
        <v>7258</v>
      </c>
      <c r="F1284" s="3"/>
      <c r="G1284" s="3"/>
      <c r="H1284" s="74"/>
      <c r="I1284" s="3" t="s">
        <v>227</v>
      </c>
      <c r="J1284" s="3" t="s">
        <v>228</v>
      </c>
      <c r="K1284" s="3" t="s">
        <v>123</v>
      </c>
      <c r="L1284" s="3" t="s">
        <v>77</v>
      </c>
      <c r="M1284" s="3" t="s">
        <v>158</v>
      </c>
      <c r="N1284" s="5">
        <v>44966</v>
      </c>
      <c r="O1284" s="5"/>
      <c r="P1284" s="3">
        <f t="shared" ref="P1284:P1347" ca="1" si="299">IF(W1284="","",W1284-TODAY())</f>
        <v>-566</v>
      </c>
      <c r="Q1284" s="5">
        <v>44975</v>
      </c>
      <c r="R1284" s="3" t="s">
        <v>133</v>
      </c>
      <c r="S1284" s="3" t="s">
        <v>1787</v>
      </c>
      <c r="T1284" s="6" t="s">
        <v>131</v>
      </c>
      <c r="U1284" s="3" t="str">
        <f t="shared" si="289"/>
        <v>Contractuel</v>
      </c>
      <c r="V1284" s="5">
        <v>44966</v>
      </c>
      <c r="W1284" s="5">
        <v>45016</v>
      </c>
      <c r="X1284" s="5"/>
      <c r="Y1284" s="5"/>
      <c r="Z1284" s="5">
        <v>44966</v>
      </c>
      <c r="AA1284" s="3">
        <f t="shared" si="290"/>
        <v>2</v>
      </c>
      <c r="AB1284" s="3">
        <f t="shared" si="291"/>
        <v>2023</v>
      </c>
      <c r="AC1284" s="3">
        <f t="shared" si="292"/>
        <v>2027</v>
      </c>
      <c r="AD1284" s="7">
        <f t="shared" ca="1" si="293"/>
        <v>1.6888888888888889</v>
      </c>
      <c r="AE1284" s="7" t="str">
        <f t="shared" ca="1" si="298"/>
        <v>&lt; 2</v>
      </c>
      <c r="AF1284" s="5">
        <v>29638</v>
      </c>
      <c r="AG1284" s="8">
        <f t="shared" ca="1" si="294"/>
        <v>43.682191780821917</v>
      </c>
      <c r="AH1284" s="7" t="str">
        <f t="shared" ca="1" si="295"/>
        <v>&gt;35&lt; 45</v>
      </c>
      <c r="AI1284" s="9">
        <v>12537286</v>
      </c>
      <c r="AJ1284" s="10" t="s">
        <v>159</v>
      </c>
      <c r="AK1284" s="9" t="s">
        <v>1602</v>
      </c>
      <c r="AL1284" s="5">
        <v>36678</v>
      </c>
      <c r="AM1284" s="3" t="s">
        <v>93</v>
      </c>
      <c r="AN1284" s="3" t="s">
        <v>65</v>
      </c>
      <c r="AO1284">
        <v>3</v>
      </c>
      <c r="AQ1284" s="11">
        <v>3</v>
      </c>
      <c r="AR1284" s="11">
        <v>1</v>
      </c>
      <c r="AS1284" s="12">
        <f t="shared" si="296"/>
        <v>45331.25</v>
      </c>
      <c r="AT1284" s="11" t="s">
        <v>135</v>
      </c>
      <c r="AU1284" s="9">
        <v>3.3069999999999999</v>
      </c>
      <c r="AV1284" s="14" t="s">
        <v>195</v>
      </c>
      <c r="AW1284" s="15" t="s">
        <v>169</v>
      </c>
      <c r="AX1284" s="16" t="s">
        <v>1603</v>
      </c>
      <c r="AY1284" s="14" t="s">
        <v>671</v>
      </c>
      <c r="AZ1284" s="11" t="s">
        <v>171</v>
      </c>
      <c r="BA1284" s="17" t="str">
        <f t="shared" si="297"/>
        <v>17001000000308417023</v>
      </c>
      <c r="BB1284" s="26">
        <f t="shared" si="282"/>
        <v>20</v>
      </c>
      <c r="BC1284" s="19" t="s">
        <v>1604</v>
      </c>
      <c r="BD1284" s="20" t="s">
        <v>100</v>
      </c>
      <c r="BF1284" s="5"/>
      <c r="BG1284" s="27">
        <v>22686914</v>
      </c>
      <c r="BH1284" s="27">
        <v>53866914</v>
      </c>
      <c r="BI1284" s="27"/>
      <c r="BJ1284" t="s">
        <v>647</v>
      </c>
      <c r="BK1284" s="11" t="str">
        <f t="shared" si="283"/>
        <v>B-</v>
      </c>
      <c r="BL1284" s="11"/>
    </row>
    <row r="1285" spans="1:64" x14ac:dyDescent="0.25">
      <c r="A1285" s="3" t="s">
        <v>56</v>
      </c>
      <c r="B1285" s="4">
        <v>1287</v>
      </c>
      <c r="C1285" s="3" t="s">
        <v>87</v>
      </c>
      <c r="D1285" s="3" t="s">
        <v>8132</v>
      </c>
      <c r="E1285" s="3" t="s">
        <v>8133</v>
      </c>
      <c r="F1285" s="3"/>
      <c r="G1285" s="3"/>
      <c r="H1285" s="74"/>
      <c r="I1285" s="3" t="s">
        <v>2715</v>
      </c>
      <c r="J1285" s="3" t="s">
        <v>228</v>
      </c>
      <c r="K1285" s="3" t="s">
        <v>76</v>
      </c>
      <c r="L1285" s="3" t="s">
        <v>77</v>
      </c>
      <c r="M1285" s="3" t="s">
        <v>158</v>
      </c>
      <c r="N1285" s="5">
        <v>44967</v>
      </c>
      <c r="O1285" s="5"/>
      <c r="P1285" s="3">
        <f t="shared" ca="1" si="299"/>
        <v>-47</v>
      </c>
      <c r="Q1285" s="5"/>
      <c r="R1285" s="3"/>
      <c r="S1285" s="3"/>
      <c r="T1285" s="6" t="s">
        <v>131</v>
      </c>
      <c r="U1285" s="3" t="str">
        <f t="shared" si="289"/>
        <v>Contractuel</v>
      </c>
      <c r="V1285" s="5">
        <v>45474</v>
      </c>
      <c r="W1285" s="5">
        <v>45535</v>
      </c>
      <c r="X1285" s="5"/>
      <c r="Y1285" s="5"/>
      <c r="Z1285" s="5">
        <v>44967</v>
      </c>
      <c r="AA1285" s="3">
        <f t="shared" si="290"/>
        <v>2</v>
      </c>
      <c r="AB1285" s="3">
        <f t="shared" si="291"/>
        <v>2023</v>
      </c>
      <c r="AC1285" s="3">
        <f t="shared" si="292"/>
        <v>2027</v>
      </c>
      <c r="AD1285" s="7">
        <f t="shared" ca="1" si="293"/>
        <v>1.6861111111111111</v>
      </c>
      <c r="AE1285" s="7" t="str">
        <f t="shared" ca="1" si="298"/>
        <v>&lt; 2</v>
      </c>
      <c r="AF1285" s="5">
        <v>36481</v>
      </c>
      <c r="AG1285" s="8">
        <f t="shared" ca="1" si="294"/>
        <v>24.934246575342467</v>
      </c>
      <c r="AH1285" s="7" t="str">
        <f t="shared" ca="1" si="295"/>
        <v>&lt; 25</v>
      </c>
      <c r="AI1285" s="9">
        <v>12537286</v>
      </c>
      <c r="AJ1285" s="10" t="s">
        <v>159</v>
      </c>
      <c r="AK1285" s="9">
        <v>12353662</v>
      </c>
      <c r="AL1285" s="5">
        <v>42844</v>
      </c>
      <c r="AM1285" s="3" t="s">
        <v>93</v>
      </c>
      <c r="AN1285" s="3" t="s">
        <v>94</v>
      </c>
      <c r="AQ1285">
        <v>3</v>
      </c>
      <c r="AR1285" s="11">
        <v>2</v>
      </c>
      <c r="AS1285" s="12">
        <f t="shared" si="296"/>
        <v>45697.5</v>
      </c>
      <c r="AT1285" s="11" t="s">
        <v>135</v>
      </c>
      <c r="AU1285" s="9">
        <v>3.3069999999999999</v>
      </c>
      <c r="AV1285" s="14" t="s">
        <v>126</v>
      </c>
      <c r="AW1285" s="15">
        <v>11001</v>
      </c>
      <c r="AX1285" s="16">
        <v>57121612940</v>
      </c>
      <c r="AY1285" s="14">
        <v>49</v>
      </c>
      <c r="AZ1285" s="11" t="s">
        <v>145</v>
      </c>
      <c r="BA1285" s="17" t="str">
        <f t="shared" si="297"/>
        <v>07110015712161294049</v>
      </c>
      <c r="BB1285" s="26">
        <f t="shared" ref="BB1285:BB1345" si="300">LEN(BA1285)</f>
        <v>20</v>
      </c>
      <c r="BC1285" s="19" t="s">
        <v>3860</v>
      </c>
      <c r="BD1285" s="20" t="s">
        <v>73</v>
      </c>
      <c r="BF1285" s="5"/>
      <c r="BG1285" s="27">
        <v>23940598</v>
      </c>
      <c r="BH1285" s="27">
        <v>92012396</v>
      </c>
      <c r="BI1285" s="27"/>
      <c r="BJ1285" t="s">
        <v>3861</v>
      </c>
      <c r="BK1285" s="11" t="str">
        <f t="shared" ref="BK1285:BK1345" si="301">IF(K1285="CADRE","CADRE",CONCATENATE(J1285,"-",H1285))</f>
        <v>B-</v>
      </c>
      <c r="BL1285" s="11" t="s">
        <v>235</v>
      </c>
    </row>
    <row r="1286" spans="1:64" x14ac:dyDescent="0.25">
      <c r="A1286" s="3" t="s">
        <v>74</v>
      </c>
      <c r="B1286" s="4">
        <v>1288</v>
      </c>
      <c r="C1286" s="3" t="s">
        <v>140</v>
      </c>
      <c r="D1286" s="3" t="s">
        <v>7192</v>
      </c>
      <c r="E1286" s="3" t="s">
        <v>7390</v>
      </c>
      <c r="F1286" s="3"/>
      <c r="G1286" s="3"/>
      <c r="H1286" s="74"/>
      <c r="I1286" s="3" t="s">
        <v>3846</v>
      </c>
      <c r="J1286" s="3" t="s">
        <v>157</v>
      </c>
      <c r="K1286" s="3" t="s">
        <v>123</v>
      </c>
      <c r="L1286" s="3" t="s">
        <v>77</v>
      </c>
      <c r="M1286" s="3" t="s">
        <v>158</v>
      </c>
      <c r="N1286" s="5">
        <v>44979</v>
      </c>
      <c r="O1286" s="5"/>
      <c r="P1286" s="3">
        <f t="shared" ca="1" si="299"/>
        <v>-505</v>
      </c>
      <c r="Q1286" s="5">
        <v>45078</v>
      </c>
      <c r="R1286" s="3" t="s">
        <v>3862</v>
      </c>
      <c r="S1286" s="3">
        <f>VLOOKUP(B1286,[2]Sheet1!$A:$V,22,0)</f>
        <v>45107</v>
      </c>
      <c r="T1286" s="6" t="s">
        <v>131</v>
      </c>
      <c r="U1286" s="3" t="str">
        <f t="shared" si="289"/>
        <v>Contractuel</v>
      </c>
      <c r="V1286" s="5">
        <v>45047</v>
      </c>
      <c r="W1286" s="5">
        <v>45077</v>
      </c>
      <c r="X1286" s="5"/>
      <c r="Y1286" s="5"/>
      <c r="Z1286" s="5">
        <v>44614</v>
      </c>
      <c r="AA1286" s="3">
        <f t="shared" si="290"/>
        <v>2</v>
      </c>
      <c r="AB1286" s="3">
        <f t="shared" si="291"/>
        <v>2023</v>
      </c>
      <c r="AC1286" s="3">
        <f t="shared" si="292"/>
        <v>2027</v>
      </c>
      <c r="AD1286" s="7">
        <f t="shared" ca="1" si="293"/>
        <v>1.6527777777777777</v>
      </c>
      <c r="AE1286" s="7" t="str">
        <f t="shared" ca="1" si="298"/>
        <v>&lt; 2</v>
      </c>
      <c r="AF1286" s="5">
        <v>27980</v>
      </c>
      <c r="AG1286" s="8">
        <f t="shared" ca="1" si="294"/>
        <v>48.224657534246575</v>
      </c>
      <c r="AH1286" s="7" t="str">
        <f t="shared" ca="1" si="295"/>
        <v>&gt;45&lt; 55</v>
      </c>
      <c r="AI1286" s="9">
        <v>11815792</v>
      </c>
      <c r="AJ1286" s="37" t="s">
        <v>179</v>
      </c>
      <c r="AK1286" s="9" t="s">
        <v>3863</v>
      </c>
      <c r="AL1286" s="5">
        <v>38284</v>
      </c>
      <c r="AM1286" s="3" t="s">
        <v>93</v>
      </c>
      <c r="AN1286" s="3" t="s">
        <v>65</v>
      </c>
      <c r="AO1286">
        <v>3</v>
      </c>
      <c r="AQ1286" s="11">
        <v>3</v>
      </c>
      <c r="AR1286" s="11">
        <v>1</v>
      </c>
      <c r="AS1286" s="12">
        <f t="shared" si="296"/>
        <v>45344.25</v>
      </c>
      <c r="AT1286" s="11" t="s">
        <v>135</v>
      </c>
      <c r="AU1286" s="9">
        <v>3.3069999999999999</v>
      </c>
      <c r="AV1286" s="14">
        <v>17</v>
      </c>
      <c r="AW1286" s="15" t="s">
        <v>169</v>
      </c>
      <c r="AX1286" s="16" t="s">
        <v>3864</v>
      </c>
      <c r="AY1286" s="14">
        <v>36</v>
      </c>
      <c r="AZ1286" s="11" t="s">
        <v>171</v>
      </c>
      <c r="BA1286" s="17" t="str">
        <f t="shared" si="297"/>
        <v>17001000000286653036</v>
      </c>
      <c r="BB1286" s="26">
        <f t="shared" si="300"/>
        <v>20</v>
      </c>
      <c r="BC1286" s="19" t="s">
        <v>2027</v>
      </c>
      <c r="BD1286" s="20" t="s">
        <v>277</v>
      </c>
      <c r="BF1286" s="5"/>
      <c r="BG1286" s="27">
        <v>52731233</v>
      </c>
      <c r="BH1286" s="27">
        <v>22355680</v>
      </c>
      <c r="BI1286" s="27"/>
      <c r="BK1286" s="11" t="str">
        <f t="shared" si="301"/>
        <v>A-</v>
      </c>
      <c r="BL1286" s="11"/>
    </row>
    <row r="1287" spans="1:64" x14ac:dyDescent="0.25">
      <c r="A1287" s="3" t="s">
        <v>74</v>
      </c>
      <c r="B1287" s="4">
        <v>1289</v>
      </c>
      <c r="C1287" s="3" t="s">
        <v>140</v>
      </c>
      <c r="D1287" s="3" t="s">
        <v>8134</v>
      </c>
      <c r="E1287" s="3" t="s">
        <v>7268</v>
      </c>
      <c r="F1287" s="3"/>
      <c r="G1287" s="3"/>
      <c r="H1287" s="74"/>
      <c r="I1287" s="3" t="s">
        <v>487</v>
      </c>
      <c r="J1287" s="3" t="s">
        <v>228</v>
      </c>
      <c r="K1287" s="3" t="s">
        <v>123</v>
      </c>
      <c r="L1287" s="3" t="s">
        <v>77</v>
      </c>
      <c r="M1287" s="3" t="s">
        <v>158</v>
      </c>
      <c r="N1287" s="5">
        <v>44971</v>
      </c>
      <c r="O1287" s="5"/>
      <c r="P1287" s="3">
        <f t="shared" ca="1" si="299"/>
        <v>-413</v>
      </c>
      <c r="Q1287" s="5">
        <v>45152</v>
      </c>
      <c r="R1287" s="3" t="s">
        <v>2627</v>
      </c>
      <c r="S1287" s="3"/>
      <c r="T1287" s="6" t="s">
        <v>131</v>
      </c>
      <c r="U1287" s="3" t="str">
        <f t="shared" si="289"/>
        <v>Contractuel</v>
      </c>
      <c r="V1287" s="5">
        <v>45108</v>
      </c>
      <c r="W1287" s="5">
        <v>45169</v>
      </c>
      <c r="X1287" s="5"/>
      <c r="Y1287" s="5"/>
      <c r="Z1287" s="5">
        <v>44971</v>
      </c>
      <c r="AA1287" s="3">
        <f t="shared" si="290"/>
        <v>2</v>
      </c>
      <c r="AB1287" s="3">
        <f t="shared" si="291"/>
        <v>2023</v>
      </c>
      <c r="AC1287" s="3">
        <f t="shared" si="292"/>
        <v>2027</v>
      </c>
      <c r="AD1287" s="7">
        <f t="shared" ca="1" si="293"/>
        <v>1.675</v>
      </c>
      <c r="AE1287" s="7" t="str">
        <f t="shared" ca="1" si="298"/>
        <v>&lt; 2</v>
      </c>
      <c r="AF1287" s="5">
        <v>32147</v>
      </c>
      <c r="AG1287" s="8">
        <f t="shared" ca="1" si="294"/>
        <v>36.80821917808219</v>
      </c>
      <c r="AH1287" s="7" t="str">
        <f t="shared" ca="1" si="295"/>
        <v>&gt;35&lt; 45</v>
      </c>
      <c r="AI1287" s="9">
        <v>16912073</v>
      </c>
      <c r="AJ1287" s="37" t="s">
        <v>179</v>
      </c>
      <c r="AK1287" s="9" t="s">
        <v>3865</v>
      </c>
      <c r="AL1287" s="5">
        <v>40758</v>
      </c>
      <c r="AM1287" s="3" t="s">
        <v>93</v>
      </c>
      <c r="AN1287" s="3" t="s">
        <v>65</v>
      </c>
      <c r="AO1287">
        <v>2</v>
      </c>
      <c r="AQ1287" s="11">
        <v>3</v>
      </c>
      <c r="AR1287" s="11">
        <v>1</v>
      </c>
      <c r="AS1287" s="12">
        <f t="shared" si="296"/>
        <v>45336.25</v>
      </c>
      <c r="AT1287" s="11" t="s">
        <v>135</v>
      </c>
      <c r="AU1287" s="9">
        <v>3.3069999999999999</v>
      </c>
      <c r="AV1287" s="14">
        <v>17</v>
      </c>
      <c r="AW1287" s="15">
        <v>53594</v>
      </c>
      <c r="AX1287" s="16" t="s">
        <v>3866</v>
      </c>
      <c r="AY1287" s="14">
        <v>81</v>
      </c>
      <c r="AZ1287" s="11" t="s">
        <v>171</v>
      </c>
      <c r="BA1287" s="17" t="str">
        <f t="shared" si="297"/>
        <v>17535940174239899981</v>
      </c>
      <c r="BB1287" s="26">
        <f t="shared" si="300"/>
        <v>20</v>
      </c>
      <c r="BC1287" s="19" t="s">
        <v>3867</v>
      </c>
      <c r="BD1287" s="20" t="s">
        <v>388</v>
      </c>
      <c r="BF1287" s="5">
        <v>44971</v>
      </c>
      <c r="BG1287" s="27">
        <v>53969084</v>
      </c>
      <c r="BH1287" s="27">
        <v>93141391</v>
      </c>
      <c r="BI1287" s="27"/>
      <c r="BJ1287" t="s">
        <v>951</v>
      </c>
      <c r="BK1287" s="11" t="str">
        <f t="shared" si="301"/>
        <v>B-</v>
      </c>
      <c r="BL1287" s="11" t="s">
        <v>473</v>
      </c>
    </row>
    <row r="1288" spans="1:64" x14ac:dyDescent="0.25">
      <c r="A1288" s="3" t="s">
        <v>56</v>
      </c>
      <c r="B1288" s="4">
        <v>1290</v>
      </c>
      <c r="C1288" s="3" t="s">
        <v>140</v>
      </c>
      <c r="D1288" s="3" t="s">
        <v>7590</v>
      </c>
      <c r="E1288" s="3" t="s">
        <v>7320</v>
      </c>
      <c r="F1288" s="3"/>
      <c r="G1288" s="3"/>
      <c r="H1288" s="74"/>
      <c r="I1288" s="3" t="s">
        <v>487</v>
      </c>
      <c r="J1288" s="3" t="s">
        <v>228</v>
      </c>
      <c r="K1288" s="3" t="s">
        <v>123</v>
      </c>
      <c r="L1288" s="3" t="s">
        <v>77</v>
      </c>
      <c r="M1288" s="3" t="s">
        <v>158</v>
      </c>
      <c r="N1288" s="5">
        <v>44971</v>
      </c>
      <c r="O1288" s="5"/>
      <c r="P1288" s="3">
        <f t="shared" ca="1" si="299"/>
        <v>-47</v>
      </c>
      <c r="Q1288" s="5"/>
      <c r="R1288" s="3"/>
      <c r="S1288" s="3"/>
      <c r="T1288" s="6" t="s">
        <v>131</v>
      </c>
      <c r="U1288" s="3" t="str">
        <f t="shared" si="289"/>
        <v>Contractuel</v>
      </c>
      <c r="V1288" s="5">
        <v>45474</v>
      </c>
      <c r="W1288" s="5">
        <v>45535</v>
      </c>
      <c r="X1288" s="5"/>
      <c r="Y1288" s="5"/>
      <c r="Z1288" s="5">
        <v>44971</v>
      </c>
      <c r="AA1288" s="3">
        <f t="shared" si="290"/>
        <v>2</v>
      </c>
      <c r="AB1288" s="3">
        <f t="shared" si="291"/>
        <v>2023</v>
      </c>
      <c r="AC1288" s="3">
        <f t="shared" si="292"/>
        <v>2027</v>
      </c>
      <c r="AD1288" s="7">
        <f t="shared" ca="1" si="293"/>
        <v>1.675</v>
      </c>
      <c r="AE1288" s="7" t="str">
        <f t="shared" ca="1" si="298"/>
        <v>&lt; 2</v>
      </c>
      <c r="AF1288" s="5">
        <v>29289</v>
      </c>
      <c r="AG1288" s="8">
        <f t="shared" ca="1" si="294"/>
        <v>44.638356164383559</v>
      </c>
      <c r="AH1288" s="7" t="str">
        <f t="shared" ca="1" si="295"/>
        <v>&gt;35&lt; 45</v>
      </c>
      <c r="AI1288" s="9">
        <v>12150458</v>
      </c>
      <c r="AJ1288" s="10" t="s">
        <v>102</v>
      </c>
      <c r="AK1288" s="9" t="s">
        <v>3868</v>
      </c>
      <c r="AL1288" s="5">
        <v>35229</v>
      </c>
      <c r="AM1288" s="3" t="s">
        <v>93</v>
      </c>
      <c r="AN1288" s="3" t="s">
        <v>65</v>
      </c>
      <c r="AO1288">
        <v>2</v>
      </c>
      <c r="AQ1288">
        <v>3</v>
      </c>
      <c r="AR1288" s="11">
        <v>2</v>
      </c>
      <c r="AS1288" s="12">
        <f t="shared" si="296"/>
        <v>45701.5</v>
      </c>
      <c r="AT1288" s="11" t="s">
        <v>135</v>
      </c>
      <c r="AU1288" s="9">
        <v>3.3069999999999999</v>
      </c>
      <c r="AV1288" s="14">
        <v>17</v>
      </c>
      <c r="AW1288" s="15" t="s">
        <v>169</v>
      </c>
      <c r="AX1288" s="16" t="s">
        <v>3869</v>
      </c>
      <c r="AY1288" s="14">
        <v>16</v>
      </c>
      <c r="AZ1288" s="11" t="s">
        <v>171</v>
      </c>
      <c r="BA1288" s="17" t="str">
        <f t="shared" si="297"/>
        <v>17001000000323759416</v>
      </c>
      <c r="BB1288" s="26">
        <f t="shared" si="300"/>
        <v>20</v>
      </c>
      <c r="BC1288" s="19" t="s">
        <v>608</v>
      </c>
      <c r="BD1288" s="20" t="s">
        <v>100</v>
      </c>
      <c r="BF1288" s="5">
        <v>44971</v>
      </c>
      <c r="BG1288" s="27">
        <v>23363588</v>
      </c>
      <c r="BH1288" s="27"/>
      <c r="BI1288" s="27"/>
      <c r="BJ1288" t="s">
        <v>608</v>
      </c>
      <c r="BK1288" s="11" t="str">
        <f t="shared" si="301"/>
        <v>B-</v>
      </c>
      <c r="BL1288" s="11" t="s">
        <v>473</v>
      </c>
    </row>
    <row r="1289" spans="1:64" x14ac:dyDescent="0.25">
      <c r="A1289" s="3" t="s">
        <v>56</v>
      </c>
      <c r="B1289" s="4">
        <v>1291</v>
      </c>
      <c r="C1289" s="3" t="s">
        <v>140</v>
      </c>
      <c r="D1289" s="3" t="s">
        <v>7662</v>
      </c>
      <c r="E1289" s="3" t="s">
        <v>7398</v>
      </c>
      <c r="F1289" s="3"/>
      <c r="G1289" s="3"/>
      <c r="H1289" s="74"/>
      <c r="I1289" s="76" t="s">
        <v>2544</v>
      </c>
      <c r="J1289" s="3" t="s">
        <v>228</v>
      </c>
      <c r="K1289" s="3" t="s">
        <v>123</v>
      </c>
      <c r="L1289" s="3" t="s">
        <v>77</v>
      </c>
      <c r="M1289" s="3" t="s">
        <v>158</v>
      </c>
      <c r="N1289" s="5">
        <v>44970</v>
      </c>
      <c r="O1289" s="5"/>
      <c r="P1289" s="3">
        <f t="shared" ca="1" si="299"/>
        <v>-47</v>
      </c>
      <c r="Q1289" s="5"/>
      <c r="R1289" s="3"/>
      <c r="S1289" s="3"/>
      <c r="T1289" s="6" t="s">
        <v>131</v>
      </c>
      <c r="U1289" s="3" t="str">
        <f t="shared" si="289"/>
        <v>Contractuel</v>
      </c>
      <c r="V1289" s="5">
        <v>45474</v>
      </c>
      <c r="W1289" s="5">
        <v>45535</v>
      </c>
      <c r="X1289" s="5"/>
      <c r="Y1289" s="5"/>
      <c r="Z1289" s="5">
        <v>44970</v>
      </c>
      <c r="AA1289" s="3">
        <f t="shared" si="290"/>
        <v>2</v>
      </c>
      <c r="AB1289" s="3">
        <f t="shared" si="291"/>
        <v>2023</v>
      </c>
      <c r="AC1289" s="3">
        <f t="shared" si="292"/>
        <v>2027</v>
      </c>
      <c r="AD1289" s="7">
        <f t="shared" ca="1" si="293"/>
        <v>1.6777777777777778</v>
      </c>
      <c r="AE1289" s="7" t="str">
        <f t="shared" ca="1" si="298"/>
        <v>&lt; 2</v>
      </c>
      <c r="AF1289" s="5">
        <v>33279</v>
      </c>
      <c r="AG1289" s="8">
        <f t="shared" ca="1" si="294"/>
        <v>33.706849315068496</v>
      </c>
      <c r="AH1289" s="7" t="str">
        <f t="shared" ca="1" si="295"/>
        <v>&gt;25&lt; 35</v>
      </c>
      <c r="AI1289" s="9">
        <v>17210548</v>
      </c>
      <c r="AJ1289" s="10" t="s">
        <v>91</v>
      </c>
      <c r="AK1289" s="9" t="s">
        <v>3870</v>
      </c>
      <c r="AL1289" s="5">
        <v>40343</v>
      </c>
      <c r="AM1289" s="3" t="s">
        <v>93</v>
      </c>
      <c r="AN1289" s="3" t="s">
        <v>65</v>
      </c>
      <c r="AQ1289">
        <v>3</v>
      </c>
      <c r="AR1289" s="11">
        <v>2</v>
      </c>
      <c r="AS1289" s="12">
        <f t="shared" si="296"/>
        <v>45700.5</v>
      </c>
      <c r="AT1289" s="11" t="s">
        <v>135</v>
      </c>
      <c r="AU1289" s="9">
        <v>3.3069999999999999</v>
      </c>
      <c r="AV1289" s="14" t="s">
        <v>195</v>
      </c>
      <c r="AW1289" s="15" t="s">
        <v>169</v>
      </c>
      <c r="AX1289" s="16" t="s">
        <v>3871</v>
      </c>
      <c r="AY1289" s="14" t="s">
        <v>120</v>
      </c>
      <c r="AZ1289" s="11" t="s">
        <v>171</v>
      </c>
      <c r="BA1289" s="17" t="str">
        <f t="shared" si="297"/>
        <v>17001000000290310033</v>
      </c>
      <c r="BB1289" s="26">
        <f t="shared" si="300"/>
        <v>20</v>
      </c>
      <c r="BC1289" s="19" t="s">
        <v>3872</v>
      </c>
      <c r="BD1289" s="20" t="s">
        <v>100</v>
      </c>
      <c r="BF1289" s="5"/>
      <c r="BG1289" s="27">
        <v>50996744</v>
      </c>
      <c r="BH1289" s="27">
        <v>27999074</v>
      </c>
      <c r="BI1289" s="27"/>
      <c r="BJ1289" t="s">
        <v>3873</v>
      </c>
      <c r="BK1289" s="11" t="str">
        <f t="shared" si="301"/>
        <v>B-</v>
      </c>
      <c r="BL1289" s="11" t="s">
        <v>235</v>
      </c>
    </row>
    <row r="1290" spans="1:64" x14ac:dyDescent="0.25">
      <c r="A1290" s="3" t="s">
        <v>74</v>
      </c>
      <c r="B1290" s="4">
        <v>1292</v>
      </c>
      <c r="C1290" s="3" t="s">
        <v>87</v>
      </c>
      <c r="D1290" s="3" t="s">
        <v>7879</v>
      </c>
      <c r="E1290" s="3" t="s">
        <v>8135</v>
      </c>
      <c r="F1290" s="3"/>
      <c r="G1290" s="3"/>
      <c r="H1290" s="74"/>
      <c r="I1290" s="3" t="s">
        <v>515</v>
      </c>
      <c r="J1290" s="3" t="s">
        <v>228</v>
      </c>
      <c r="K1290" s="3" t="s">
        <v>123</v>
      </c>
      <c r="L1290" s="3" t="s">
        <v>77</v>
      </c>
      <c r="M1290" s="3" t="s">
        <v>158</v>
      </c>
      <c r="N1290" s="5">
        <v>44971</v>
      </c>
      <c r="O1290" s="5"/>
      <c r="P1290" s="3">
        <f t="shared" ca="1" si="299"/>
        <v>-260</v>
      </c>
      <c r="Q1290" s="5">
        <v>45292</v>
      </c>
      <c r="R1290" s="3" t="s">
        <v>1601</v>
      </c>
      <c r="S1290" s="3"/>
      <c r="T1290" s="6" t="s">
        <v>131</v>
      </c>
      <c r="U1290" s="3" t="str">
        <f t="shared" si="289"/>
        <v>Contractuel</v>
      </c>
      <c r="V1290" s="5">
        <v>45261</v>
      </c>
      <c r="W1290" s="5">
        <v>45322</v>
      </c>
      <c r="X1290" s="5"/>
      <c r="Y1290" s="5"/>
      <c r="Z1290" s="5">
        <v>44971</v>
      </c>
      <c r="AA1290" s="3">
        <f t="shared" si="290"/>
        <v>2</v>
      </c>
      <c r="AB1290" s="3">
        <f t="shared" si="291"/>
        <v>2023</v>
      </c>
      <c r="AC1290" s="3">
        <f t="shared" si="292"/>
        <v>2027</v>
      </c>
      <c r="AD1290" s="7">
        <f t="shared" ca="1" si="293"/>
        <v>1.675</v>
      </c>
      <c r="AE1290" s="7" t="str">
        <f t="shared" ca="1" si="298"/>
        <v>&lt; 2</v>
      </c>
      <c r="AF1290" s="5">
        <v>38214</v>
      </c>
      <c r="AG1290" s="8">
        <f t="shared" ca="1" si="294"/>
        <v>20.186301369863013</v>
      </c>
      <c r="AH1290" s="7" t="str">
        <f t="shared" ca="1" si="295"/>
        <v>&lt; 25</v>
      </c>
      <c r="AI1290" s="9">
        <v>17629832</v>
      </c>
      <c r="AJ1290" s="10" t="s">
        <v>62</v>
      </c>
      <c r="AK1290" s="9">
        <v>14670549</v>
      </c>
      <c r="AL1290" s="5">
        <v>44524</v>
      </c>
      <c r="AM1290" s="3" t="s">
        <v>93</v>
      </c>
      <c r="AN1290" s="3" t="s">
        <v>94</v>
      </c>
      <c r="AQ1290" s="11">
        <v>3</v>
      </c>
      <c r="AR1290" s="11">
        <v>1</v>
      </c>
      <c r="AS1290" s="12">
        <f t="shared" si="296"/>
        <v>45336.25</v>
      </c>
      <c r="AT1290" s="11" t="s">
        <v>135</v>
      </c>
      <c r="AU1290" s="9">
        <v>3.3069999999999999</v>
      </c>
      <c r="AV1290" s="14" t="s">
        <v>195</v>
      </c>
      <c r="AW1290" s="15" t="s">
        <v>169</v>
      </c>
      <c r="AX1290" s="16" t="s">
        <v>3874</v>
      </c>
      <c r="AY1290" s="14" t="s">
        <v>770</v>
      </c>
      <c r="AZ1290" s="11" t="s">
        <v>171</v>
      </c>
      <c r="BA1290" s="17" t="str">
        <f t="shared" si="297"/>
        <v>17001000000314789535</v>
      </c>
      <c r="BB1290" s="26">
        <f t="shared" si="300"/>
        <v>20</v>
      </c>
      <c r="BC1290" s="19" t="s">
        <v>3875</v>
      </c>
      <c r="BD1290" s="20" t="s">
        <v>73</v>
      </c>
      <c r="BF1290" s="5">
        <v>44971</v>
      </c>
      <c r="BG1290" s="27">
        <v>20772916</v>
      </c>
      <c r="BH1290" s="27">
        <v>21483638</v>
      </c>
      <c r="BI1290" s="27"/>
      <c r="BJ1290" t="s">
        <v>73</v>
      </c>
      <c r="BK1290" s="11" t="str">
        <f t="shared" si="301"/>
        <v>B-</v>
      </c>
      <c r="BL1290" s="11" t="s">
        <v>473</v>
      </c>
    </row>
    <row r="1291" spans="1:64" x14ac:dyDescent="0.25">
      <c r="A1291" s="3" t="s">
        <v>74</v>
      </c>
      <c r="B1291" s="4">
        <v>1293</v>
      </c>
      <c r="C1291" s="3" t="s">
        <v>87</v>
      </c>
      <c r="D1291" s="3" t="s">
        <v>8136</v>
      </c>
      <c r="E1291" s="3" t="s">
        <v>8137</v>
      </c>
      <c r="F1291" s="3"/>
      <c r="G1291" s="3"/>
      <c r="H1291" s="74"/>
      <c r="I1291" s="3" t="s">
        <v>515</v>
      </c>
      <c r="J1291" s="3" t="s">
        <v>228</v>
      </c>
      <c r="K1291" s="3" t="s">
        <v>123</v>
      </c>
      <c r="L1291" s="3" t="s">
        <v>77</v>
      </c>
      <c r="M1291" s="3" t="s">
        <v>158</v>
      </c>
      <c r="N1291" s="5">
        <v>44971</v>
      </c>
      <c r="O1291" s="5"/>
      <c r="P1291" s="3">
        <f t="shared" ca="1" si="299"/>
        <v>-566</v>
      </c>
      <c r="Q1291" s="5">
        <v>44973</v>
      </c>
      <c r="R1291" s="3" t="s">
        <v>1211</v>
      </c>
      <c r="S1291" s="3"/>
      <c r="T1291" s="6" t="s">
        <v>131</v>
      </c>
      <c r="U1291" s="3" t="str">
        <f t="shared" si="289"/>
        <v>Contractuel</v>
      </c>
      <c r="V1291" s="5">
        <v>44971</v>
      </c>
      <c r="W1291" s="5">
        <v>45016</v>
      </c>
      <c r="X1291" s="5"/>
      <c r="Y1291" s="5"/>
      <c r="Z1291" s="5">
        <v>44971</v>
      </c>
      <c r="AA1291" s="3">
        <f t="shared" si="290"/>
        <v>2</v>
      </c>
      <c r="AB1291" s="3">
        <f t="shared" si="291"/>
        <v>2023</v>
      </c>
      <c r="AC1291" s="3">
        <f t="shared" si="292"/>
        <v>2027</v>
      </c>
      <c r="AD1291" s="7">
        <f t="shared" ca="1" si="293"/>
        <v>1.675</v>
      </c>
      <c r="AE1291" s="7" t="str">
        <f t="shared" ca="1" si="298"/>
        <v>&lt; 2</v>
      </c>
      <c r="AF1291" s="5">
        <v>37089</v>
      </c>
      <c r="AG1291" s="8">
        <f t="shared" ca="1" si="294"/>
        <v>23.268493150684932</v>
      </c>
      <c r="AH1291" s="7" t="str">
        <f t="shared" ca="1" si="295"/>
        <v>&lt; 25</v>
      </c>
      <c r="AI1291" s="9"/>
      <c r="AJ1291" s="10"/>
      <c r="AK1291" s="9">
        <v>14656213</v>
      </c>
      <c r="AL1291" s="5">
        <v>43745</v>
      </c>
      <c r="AM1291" s="3" t="s">
        <v>93</v>
      </c>
      <c r="AN1291" s="3" t="s">
        <v>94</v>
      </c>
      <c r="AQ1291" s="11">
        <v>3</v>
      </c>
      <c r="AR1291" s="11">
        <v>1</v>
      </c>
      <c r="AS1291" s="12">
        <f t="shared" si="296"/>
        <v>45336.25</v>
      </c>
      <c r="AT1291" s="11" t="s">
        <v>135</v>
      </c>
      <c r="AU1291" s="9">
        <v>3.3069999999999999</v>
      </c>
      <c r="AV1291" s="14"/>
      <c r="AW1291" s="15"/>
      <c r="AX1291" s="16"/>
      <c r="AY1291" s="14"/>
      <c r="AZ1291" s="11"/>
      <c r="BA1291" s="17" t="str">
        <f t="shared" si="297"/>
        <v/>
      </c>
      <c r="BB1291" s="26">
        <f t="shared" si="300"/>
        <v>0</v>
      </c>
      <c r="BC1291" s="19" t="s">
        <v>3876</v>
      </c>
      <c r="BD1291" s="20" t="s">
        <v>73</v>
      </c>
      <c r="BF1291" s="5"/>
      <c r="BG1291" s="27">
        <v>54200644</v>
      </c>
      <c r="BH1291" s="27">
        <v>46291549</v>
      </c>
      <c r="BI1291" s="27"/>
      <c r="BK1291" s="11" t="str">
        <f t="shared" si="301"/>
        <v>B-</v>
      </c>
      <c r="BL1291" s="11"/>
    </row>
    <row r="1292" spans="1:64" x14ac:dyDescent="0.25">
      <c r="A1292" s="3" t="s">
        <v>56</v>
      </c>
      <c r="B1292" s="4">
        <v>1294</v>
      </c>
      <c r="C1292" s="3" t="s">
        <v>140</v>
      </c>
      <c r="D1292" s="3" t="s">
        <v>7380</v>
      </c>
      <c r="E1292" s="3" t="s">
        <v>7254</v>
      </c>
      <c r="F1292" s="3"/>
      <c r="G1292" s="3"/>
      <c r="H1292" s="74"/>
      <c r="I1292" s="3" t="s">
        <v>515</v>
      </c>
      <c r="J1292" s="3" t="s">
        <v>228</v>
      </c>
      <c r="K1292" s="3" t="s">
        <v>123</v>
      </c>
      <c r="L1292" s="3" t="s">
        <v>77</v>
      </c>
      <c r="M1292" s="3" t="s">
        <v>158</v>
      </c>
      <c r="N1292" s="5">
        <v>44972</v>
      </c>
      <c r="O1292" s="5"/>
      <c r="P1292" s="3">
        <f t="shared" ca="1" si="299"/>
        <v>-47</v>
      </c>
      <c r="Q1292" s="5"/>
      <c r="R1292" s="3"/>
      <c r="S1292" s="3"/>
      <c r="T1292" s="6" t="s">
        <v>131</v>
      </c>
      <c r="U1292" s="3" t="str">
        <f t="shared" si="289"/>
        <v>Contractuel</v>
      </c>
      <c r="V1292" s="5">
        <v>45474</v>
      </c>
      <c r="W1292" s="5">
        <v>45535</v>
      </c>
      <c r="X1292" s="5"/>
      <c r="Y1292" s="5"/>
      <c r="Z1292" s="5">
        <v>44972</v>
      </c>
      <c r="AA1292" s="3">
        <f t="shared" si="290"/>
        <v>2</v>
      </c>
      <c r="AB1292" s="3">
        <f t="shared" si="291"/>
        <v>2023</v>
      </c>
      <c r="AC1292" s="3">
        <f t="shared" si="292"/>
        <v>2027</v>
      </c>
      <c r="AD1292" s="7">
        <f t="shared" ca="1" si="293"/>
        <v>1.6722222222222223</v>
      </c>
      <c r="AE1292" s="7" t="str">
        <f t="shared" ca="1" si="298"/>
        <v>&lt; 2</v>
      </c>
      <c r="AF1292" s="5">
        <v>32358</v>
      </c>
      <c r="AG1292" s="8">
        <f t="shared" ca="1" si="294"/>
        <v>36.230136986301368</v>
      </c>
      <c r="AH1292" s="7" t="str">
        <f t="shared" ca="1" si="295"/>
        <v>&gt;35&lt; 45</v>
      </c>
      <c r="AI1292" s="9">
        <v>16626780</v>
      </c>
      <c r="AJ1292" s="37" t="s">
        <v>179</v>
      </c>
      <c r="AK1292" s="9" t="s">
        <v>3877</v>
      </c>
      <c r="AL1292" s="5">
        <v>43505</v>
      </c>
      <c r="AM1292" s="3" t="s">
        <v>93</v>
      </c>
      <c r="AN1292" s="3" t="s">
        <v>3878</v>
      </c>
      <c r="AO1292">
        <v>1</v>
      </c>
      <c r="AQ1292">
        <v>3</v>
      </c>
      <c r="AR1292" s="11">
        <v>2</v>
      </c>
      <c r="AS1292" s="12">
        <f t="shared" si="296"/>
        <v>45702.5</v>
      </c>
      <c r="AT1292" s="11" t="s">
        <v>135</v>
      </c>
      <c r="AU1292" s="9">
        <v>3.3069999999999999</v>
      </c>
      <c r="AV1292" s="14">
        <v>17</v>
      </c>
      <c r="AW1292" s="15" t="s">
        <v>169</v>
      </c>
      <c r="AX1292" s="16" t="s">
        <v>3879</v>
      </c>
      <c r="AY1292" s="14">
        <v>63</v>
      </c>
      <c r="AZ1292" s="11" t="s">
        <v>171</v>
      </c>
      <c r="BA1292" s="17" t="str">
        <f t="shared" si="297"/>
        <v>17001000000257726763</v>
      </c>
      <c r="BB1292" s="26">
        <f t="shared" si="300"/>
        <v>20</v>
      </c>
      <c r="BC1292" s="19" t="s">
        <v>3880</v>
      </c>
      <c r="BD1292" s="20" t="s">
        <v>388</v>
      </c>
      <c r="BF1292" s="5">
        <v>45056</v>
      </c>
      <c r="BG1292" s="27">
        <v>54019816</v>
      </c>
      <c r="BH1292" s="27"/>
      <c r="BI1292" s="27"/>
      <c r="BJ1292" t="s">
        <v>2972</v>
      </c>
      <c r="BK1292" s="11" t="str">
        <f t="shared" si="301"/>
        <v>B-</v>
      </c>
      <c r="BL1292" s="11" t="s">
        <v>473</v>
      </c>
    </row>
    <row r="1293" spans="1:64" x14ac:dyDescent="0.25">
      <c r="A1293" s="3" t="s">
        <v>56</v>
      </c>
      <c r="B1293" s="4">
        <v>1295</v>
      </c>
      <c r="C1293" s="3" t="s">
        <v>140</v>
      </c>
      <c r="D1293" s="3" t="s">
        <v>7510</v>
      </c>
      <c r="E1293" s="3" t="s">
        <v>7390</v>
      </c>
      <c r="F1293" s="3"/>
      <c r="G1293" s="3"/>
      <c r="H1293" s="74"/>
      <c r="I1293" s="3" t="s">
        <v>227</v>
      </c>
      <c r="J1293" s="3" t="s">
        <v>228</v>
      </c>
      <c r="K1293" s="3" t="s">
        <v>123</v>
      </c>
      <c r="L1293" s="3" t="s">
        <v>77</v>
      </c>
      <c r="M1293" s="3" t="s">
        <v>158</v>
      </c>
      <c r="N1293" s="5">
        <v>44972</v>
      </c>
      <c r="O1293" s="5"/>
      <c r="P1293" s="3">
        <f t="shared" ca="1" si="299"/>
        <v>-47</v>
      </c>
      <c r="Q1293" s="5"/>
      <c r="R1293" s="3"/>
      <c r="S1293" s="3"/>
      <c r="T1293" s="6" t="s">
        <v>131</v>
      </c>
      <c r="U1293" s="3" t="str">
        <f t="shared" si="289"/>
        <v>Contractuel</v>
      </c>
      <c r="V1293" s="5">
        <v>45474</v>
      </c>
      <c r="W1293" s="5">
        <v>45535</v>
      </c>
      <c r="X1293" s="5"/>
      <c r="Y1293" s="5"/>
      <c r="Z1293" s="5">
        <v>44972</v>
      </c>
      <c r="AA1293" s="3">
        <f t="shared" si="290"/>
        <v>2</v>
      </c>
      <c r="AB1293" s="3">
        <f t="shared" si="291"/>
        <v>2023</v>
      </c>
      <c r="AC1293" s="3">
        <f t="shared" si="292"/>
        <v>2027</v>
      </c>
      <c r="AD1293" s="7">
        <f t="shared" ca="1" si="293"/>
        <v>1.6722222222222223</v>
      </c>
      <c r="AE1293" s="7" t="str">
        <f t="shared" ca="1" si="298"/>
        <v>&lt; 2</v>
      </c>
      <c r="AF1293" s="5">
        <v>29019</v>
      </c>
      <c r="AG1293" s="8">
        <f t="shared" ca="1" si="294"/>
        <v>45.37808219178082</v>
      </c>
      <c r="AH1293" s="7" t="str">
        <f t="shared" ca="1" si="295"/>
        <v>&gt;45&lt; 55</v>
      </c>
      <c r="AI1293" s="9">
        <v>12725326</v>
      </c>
      <c r="AJ1293" s="10" t="s">
        <v>91</v>
      </c>
      <c r="AK1293" s="9" t="s">
        <v>1343</v>
      </c>
      <c r="AL1293" s="5">
        <v>43393</v>
      </c>
      <c r="AM1293" s="3" t="s">
        <v>93</v>
      </c>
      <c r="AN1293" s="3" t="s">
        <v>3878</v>
      </c>
      <c r="AO1293">
        <v>2</v>
      </c>
      <c r="AQ1293">
        <v>3</v>
      </c>
      <c r="AR1293" s="11">
        <v>2</v>
      </c>
      <c r="AS1293" s="12">
        <f t="shared" si="296"/>
        <v>45702.5</v>
      </c>
      <c r="AT1293" s="11" t="s">
        <v>135</v>
      </c>
      <c r="AU1293" s="9">
        <v>3.3069999999999999</v>
      </c>
      <c r="AV1293" s="14" t="s">
        <v>91</v>
      </c>
      <c r="AW1293" s="15">
        <v>60200</v>
      </c>
      <c r="AX1293" s="16" t="s">
        <v>1345</v>
      </c>
      <c r="AY1293" s="14" t="s">
        <v>370</v>
      </c>
      <c r="AZ1293" s="11" t="s">
        <v>191</v>
      </c>
      <c r="BA1293" s="17" t="str">
        <f t="shared" si="297"/>
        <v>05602000073583205084</v>
      </c>
      <c r="BB1293" s="26">
        <f t="shared" si="300"/>
        <v>20</v>
      </c>
      <c r="BC1293" s="19" t="s">
        <v>3881</v>
      </c>
      <c r="BD1293" s="20" t="s">
        <v>73</v>
      </c>
      <c r="BF1293" s="5"/>
      <c r="BG1293" s="27">
        <v>29305636</v>
      </c>
      <c r="BH1293" s="27"/>
      <c r="BI1293" s="27"/>
      <c r="BJ1293" t="s">
        <v>3882</v>
      </c>
      <c r="BK1293" s="11" t="str">
        <f t="shared" si="301"/>
        <v>B-</v>
      </c>
      <c r="BL1293" s="11" t="s">
        <v>245</v>
      </c>
    </row>
    <row r="1294" spans="1:64" x14ac:dyDescent="0.25">
      <c r="A1294" s="3" t="s">
        <v>74</v>
      </c>
      <c r="B1294" s="4">
        <v>1296</v>
      </c>
      <c r="C1294" s="3" t="s">
        <v>140</v>
      </c>
      <c r="D1294" s="3" t="s">
        <v>7433</v>
      </c>
      <c r="E1294" s="3" t="s">
        <v>8137</v>
      </c>
      <c r="F1294" s="3"/>
      <c r="G1294" s="3"/>
      <c r="H1294" s="74"/>
      <c r="I1294" s="3" t="s">
        <v>156</v>
      </c>
      <c r="J1294" s="3" t="s">
        <v>157</v>
      </c>
      <c r="K1294" s="3" t="s">
        <v>123</v>
      </c>
      <c r="L1294" s="3" t="s">
        <v>77</v>
      </c>
      <c r="M1294" s="3" t="s">
        <v>158</v>
      </c>
      <c r="N1294" s="5">
        <v>44972</v>
      </c>
      <c r="O1294" s="5"/>
      <c r="P1294" s="3">
        <f t="shared" ca="1" si="299"/>
        <v>-566</v>
      </c>
      <c r="Q1294" s="5">
        <v>44995</v>
      </c>
      <c r="R1294" s="3" t="s">
        <v>3883</v>
      </c>
      <c r="S1294" s="3">
        <v>44995</v>
      </c>
      <c r="T1294" s="6" t="s">
        <v>131</v>
      </c>
      <c r="U1294" s="3" t="str">
        <f t="shared" si="289"/>
        <v>Contractuel</v>
      </c>
      <c r="V1294" s="5">
        <v>44972</v>
      </c>
      <c r="W1294" s="5">
        <v>45016</v>
      </c>
      <c r="X1294" s="5"/>
      <c r="Y1294" s="5"/>
      <c r="Z1294" s="5">
        <v>44972</v>
      </c>
      <c r="AA1294" s="3">
        <f t="shared" si="290"/>
        <v>2</v>
      </c>
      <c r="AB1294" s="3">
        <f t="shared" si="291"/>
        <v>2023</v>
      </c>
      <c r="AC1294" s="3">
        <f t="shared" si="292"/>
        <v>2027</v>
      </c>
      <c r="AD1294" s="7">
        <f t="shared" ca="1" si="293"/>
        <v>1.6722222222222223</v>
      </c>
      <c r="AE1294" s="7" t="str">
        <f t="shared" ca="1" si="298"/>
        <v>&lt; 2</v>
      </c>
      <c r="AF1294" s="5">
        <v>33577</v>
      </c>
      <c r="AG1294" s="8">
        <f t="shared" ca="1" si="294"/>
        <v>32.890410958904113</v>
      </c>
      <c r="AH1294" s="7" t="str">
        <f t="shared" ca="1" si="295"/>
        <v>&gt;25&lt; 35</v>
      </c>
      <c r="AI1294" s="9">
        <v>16927377</v>
      </c>
      <c r="AJ1294" s="10" t="s">
        <v>62</v>
      </c>
      <c r="AK1294" s="9" t="s">
        <v>3884</v>
      </c>
      <c r="AL1294" s="5">
        <v>44859</v>
      </c>
      <c r="AM1294" s="3" t="s">
        <v>93</v>
      </c>
      <c r="AN1294" s="3" t="s">
        <v>65</v>
      </c>
      <c r="AO1294">
        <v>2</v>
      </c>
      <c r="AQ1294" s="11">
        <v>3</v>
      </c>
      <c r="AR1294" s="11">
        <v>1</v>
      </c>
      <c r="AS1294" s="12">
        <f t="shared" si="296"/>
        <v>45337.25</v>
      </c>
      <c r="AT1294" s="11" t="s">
        <v>135</v>
      </c>
      <c r="AU1294" s="9">
        <v>3.3069999999999999</v>
      </c>
      <c r="AV1294" s="14" t="s">
        <v>195</v>
      </c>
      <c r="AW1294" s="15" t="s">
        <v>169</v>
      </c>
      <c r="AX1294" s="16" t="s">
        <v>3885</v>
      </c>
      <c r="AY1294" s="14" t="s">
        <v>783</v>
      </c>
      <c r="AZ1294" s="11" t="s">
        <v>171</v>
      </c>
      <c r="BA1294" s="17" t="str">
        <f t="shared" si="297"/>
        <v>17001000000323175282</v>
      </c>
      <c r="BB1294" s="26">
        <f t="shared" si="300"/>
        <v>20</v>
      </c>
      <c r="BC1294" s="19" t="s">
        <v>3886</v>
      </c>
      <c r="BD1294" s="20" t="s">
        <v>277</v>
      </c>
      <c r="BF1294" s="5"/>
      <c r="BG1294" s="27">
        <v>25560236</v>
      </c>
      <c r="BH1294" s="27">
        <v>28991795</v>
      </c>
      <c r="BI1294" s="27"/>
      <c r="BK1294" s="11" t="str">
        <f t="shared" si="301"/>
        <v>A-</v>
      </c>
      <c r="BL1294" s="11"/>
    </row>
    <row r="1295" spans="1:64" x14ac:dyDescent="0.25">
      <c r="A1295" s="3" t="s">
        <v>74</v>
      </c>
      <c r="B1295" s="4">
        <v>1297</v>
      </c>
      <c r="C1295" s="3" t="s">
        <v>87</v>
      </c>
      <c r="D1295" s="3" t="s">
        <v>7349</v>
      </c>
      <c r="E1295" s="3" t="s">
        <v>7296</v>
      </c>
      <c r="F1295" s="3"/>
      <c r="G1295" s="3"/>
      <c r="H1295" s="74"/>
      <c r="I1295" s="3" t="s">
        <v>156</v>
      </c>
      <c r="J1295" s="3" t="s">
        <v>157</v>
      </c>
      <c r="K1295" s="3" t="s">
        <v>123</v>
      </c>
      <c r="L1295" s="3" t="s">
        <v>77</v>
      </c>
      <c r="M1295" s="3" t="s">
        <v>158</v>
      </c>
      <c r="N1295" s="5">
        <v>44972</v>
      </c>
      <c r="O1295" s="5"/>
      <c r="P1295" s="3">
        <f t="shared" ca="1" si="299"/>
        <v>-566</v>
      </c>
      <c r="Q1295" s="5">
        <v>44986</v>
      </c>
      <c r="R1295" s="3" t="s">
        <v>1601</v>
      </c>
      <c r="S1295" s="3"/>
      <c r="T1295" s="6" t="s">
        <v>131</v>
      </c>
      <c r="U1295" s="3" t="str">
        <f t="shared" si="289"/>
        <v>Contractuel</v>
      </c>
      <c r="V1295" s="5">
        <v>44972</v>
      </c>
      <c r="W1295" s="5">
        <v>45016</v>
      </c>
      <c r="X1295" s="5"/>
      <c r="Y1295" s="5"/>
      <c r="Z1295" s="5">
        <v>44972</v>
      </c>
      <c r="AA1295" s="3">
        <f t="shared" si="290"/>
        <v>2</v>
      </c>
      <c r="AB1295" s="3">
        <f t="shared" si="291"/>
        <v>2023</v>
      </c>
      <c r="AC1295" s="3">
        <f t="shared" si="292"/>
        <v>2027</v>
      </c>
      <c r="AD1295" s="7">
        <f t="shared" ca="1" si="293"/>
        <v>1.6722222222222223</v>
      </c>
      <c r="AE1295" s="7" t="str">
        <f t="shared" ca="1" si="298"/>
        <v>&lt; 2</v>
      </c>
      <c r="AF1295" s="5">
        <v>34358</v>
      </c>
      <c r="AG1295" s="8">
        <f t="shared" ca="1" si="294"/>
        <v>30.75068493150685</v>
      </c>
      <c r="AH1295" s="7" t="str">
        <f t="shared" ca="1" si="295"/>
        <v>&gt;25&lt; 35</v>
      </c>
      <c r="AI1295" s="9">
        <v>16925266</v>
      </c>
      <c r="AJ1295" s="10" t="s">
        <v>141</v>
      </c>
      <c r="AK1295" s="9" t="s">
        <v>3887</v>
      </c>
      <c r="AL1295" s="5">
        <v>41629</v>
      </c>
      <c r="AM1295" s="3" t="s">
        <v>93</v>
      </c>
      <c r="AN1295" s="3" t="s">
        <v>94</v>
      </c>
      <c r="AQ1295" s="11">
        <v>3</v>
      </c>
      <c r="AR1295" s="11">
        <v>1</v>
      </c>
      <c r="AS1295" s="12">
        <f t="shared" si="296"/>
        <v>45337.25</v>
      </c>
      <c r="AT1295" s="11" t="s">
        <v>135</v>
      </c>
      <c r="AU1295" s="9">
        <v>3.3069999999999999</v>
      </c>
      <c r="AV1295" s="14" t="s">
        <v>195</v>
      </c>
      <c r="AW1295" s="15" t="s">
        <v>169</v>
      </c>
      <c r="AX1295" s="16" t="s">
        <v>3888</v>
      </c>
      <c r="AY1295" s="14" t="s">
        <v>436</v>
      </c>
      <c r="AZ1295" s="11" t="s">
        <v>171</v>
      </c>
      <c r="BA1295" s="17" t="str">
        <f t="shared" si="297"/>
        <v>17001000000323185467</v>
      </c>
      <c r="BB1295" s="26">
        <f t="shared" si="300"/>
        <v>20</v>
      </c>
      <c r="BC1295" s="19" t="s">
        <v>3889</v>
      </c>
      <c r="BD1295" s="20" t="s">
        <v>277</v>
      </c>
      <c r="BF1295" s="5"/>
      <c r="BG1295" s="27">
        <v>54851600</v>
      </c>
      <c r="BH1295" s="27">
        <v>98690116</v>
      </c>
      <c r="BI1295" s="27"/>
      <c r="BK1295" s="11" t="str">
        <f t="shared" si="301"/>
        <v>A-</v>
      </c>
      <c r="BL1295" s="11"/>
    </row>
    <row r="1296" spans="1:64" x14ac:dyDescent="0.25">
      <c r="A1296" s="3" t="s">
        <v>74</v>
      </c>
      <c r="B1296" s="4">
        <v>1298</v>
      </c>
      <c r="C1296" s="3" t="s">
        <v>140</v>
      </c>
      <c r="D1296" s="3" t="s">
        <v>8138</v>
      </c>
      <c r="E1296" s="3" t="s">
        <v>7231</v>
      </c>
      <c r="F1296" s="3"/>
      <c r="G1296" s="3"/>
      <c r="H1296" s="74"/>
      <c r="I1296" s="3" t="s">
        <v>156</v>
      </c>
      <c r="J1296" s="3" t="s">
        <v>157</v>
      </c>
      <c r="K1296" s="3" t="s">
        <v>123</v>
      </c>
      <c r="L1296" s="3" t="s">
        <v>77</v>
      </c>
      <c r="M1296" s="3" t="s">
        <v>158</v>
      </c>
      <c r="N1296" s="5">
        <v>44972</v>
      </c>
      <c r="O1296" s="5"/>
      <c r="P1296" s="3">
        <f t="shared" ca="1" si="299"/>
        <v>-475</v>
      </c>
      <c r="Q1296" s="5">
        <v>45080</v>
      </c>
      <c r="R1296" s="3" t="s">
        <v>1328</v>
      </c>
      <c r="S1296" s="3"/>
      <c r="T1296" s="6" t="s">
        <v>131</v>
      </c>
      <c r="U1296" s="3" t="str">
        <f t="shared" si="289"/>
        <v>Contractuel</v>
      </c>
      <c r="V1296" s="5">
        <v>45047</v>
      </c>
      <c r="W1296" s="5">
        <v>45107</v>
      </c>
      <c r="X1296" s="5"/>
      <c r="Y1296" s="5"/>
      <c r="Z1296" s="5">
        <v>44972</v>
      </c>
      <c r="AA1296" s="3">
        <f t="shared" si="290"/>
        <v>2</v>
      </c>
      <c r="AB1296" s="3">
        <f t="shared" si="291"/>
        <v>2023</v>
      </c>
      <c r="AC1296" s="3">
        <f t="shared" si="292"/>
        <v>2027</v>
      </c>
      <c r="AD1296" s="7">
        <f t="shared" ca="1" si="293"/>
        <v>1.6722222222222223</v>
      </c>
      <c r="AE1296" s="7" t="str">
        <f t="shared" ca="1" si="298"/>
        <v>&lt; 2</v>
      </c>
      <c r="AF1296" s="5">
        <v>27818</v>
      </c>
      <c r="AG1296" s="8">
        <f t="shared" ca="1" si="294"/>
        <v>48.668493150684931</v>
      </c>
      <c r="AH1296" s="7" t="str">
        <f t="shared" ca="1" si="295"/>
        <v>&gt;45&lt; 55</v>
      </c>
      <c r="AI1296" s="9"/>
      <c r="AJ1296" s="10"/>
      <c r="AK1296" s="9" t="s">
        <v>3890</v>
      </c>
      <c r="AL1296" s="5">
        <v>41100</v>
      </c>
      <c r="AM1296" s="3" t="s">
        <v>93</v>
      </c>
      <c r="AN1296" s="3" t="s">
        <v>65</v>
      </c>
      <c r="AO1296">
        <v>3</v>
      </c>
      <c r="AQ1296" s="11">
        <v>3</v>
      </c>
      <c r="AR1296" s="11">
        <v>1</v>
      </c>
      <c r="AS1296" s="12">
        <f t="shared" si="296"/>
        <v>45337.25</v>
      </c>
      <c r="AT1296" s="11" t="s">
        <v>135</v>
      </c>
      <c r="AU1296" s="9">
        <v>3.3069999999999999</v>
      </c>
      <c r="AV1296" s="14">
        <v>17</v>
      </c>
      <c r="AW1296" s="15" t="s">
        <v>169</v>
      </c>
      <c r="AX1296" s="16" t="s">
        <v>3891</v>
      </c>
      <c r="AY1296" s="14">
        <v>41</v>
      </c>
      <c r="AZ1296" s="11" t="s">
        <v>171</v>
      </c>
      <c r="BA1296" s="17" t="str">
        <f t="shared" si="297"/>
        <v>17001000000323451441</v>
      </c>
      <c r="BB1296" s="26">
        <f t="shared" si="300"/>
        <v>20</v>
      </c>
      <c r="BC1296" s="19" t="s">
        <v>3892</v>
      </c>
      <c r="BD1296" s="20" t="s">
        <v>277</v>
      </c>
      <c r="BF1296" s="5"/>
      <c r="BG1296" s="27">
        <v>56759007</v>
      </c>
      <c r="BH1296" s="27">
        <v>97447219</v>
      </c>
      <c r="BI1296" s="27"/>
      <c r="BK1296" s="11" t="str">
        <f t="shared" si="301"/>
        <v>A-</v>
      </c>
      <c r="BL1296" s="11"/>
    </row>
    <row r="1297" spans="1:64" x14ac:dyDescent="0.25">
      <c r="A1297" s="3" t="s">
        <v>74</v>
      </c>
      <c r="B1297" s="4">
        <v>1299</v>
      </c>
      <c r="C1297" s="3" t="s">
        <v>140</v>
      </c>
      <c r="D1297" s="3" t="s">
        <v>7356</v>
      </c>
      <c r="E1297" s="3" t="s">
        <v>8139</v>
      </c>
      <c r="F1297" s="3"/>
      <c r="G1297" s="3"/>
      <c r="H1297" s="74"/>
      <c r="I1297" s="3" t="s">
        <v>467</v>
      </c>
      <c r="J1297" s="3" t="s">
        <v>157</v>
      </c>
      <c r="K1297" s="3" t="s">
        <v>123</v>
      </c>
      <c r="L1297" s="3" t="s">
        <v>77</v>
      </c>
      <c r="M1297" s="3" t="s">
        <v>158</v>
      </c>
      <c r="N1297" s="5">
        <v>44972</v>
      </c>
      <c r="O1297" s="5"/>
      <c r="P1297" s="3">
        <f t="shared" ca="1" si="299"/>
        <v>-231</v>
      </c>
      <c r="Q1297" s="5">
        <v>45335</v>
      </c>
      <c r="R1297" s="3" t="s">
        <v>124</v>
      </c>
      <c r="S1297" s="3"/>
      <c r="T1297" s="6" t="s">
        <v>131</v>
      </c>
      <c r="U1297" s="3" t="str">
        <f t="shared" si="289"/>
        <v>Contractuel</v>
      </c>
      <c r="V1297" s="5">
        <v>45292</v>
      </c>
      <c r="W1297" s="5">
        <v>45351</v>
      </c>
      <c r="X1297" s="5"/>
      <c r="Y1297" s="5"/>
      <c r="Z1297" s="5">
        <v>44972</v>
      </c>
      <c r="AA1297" s="3">
        <f t="shared" si="290"/>
        <v>2</v>
      </c>
      <c r="AB1297" s="3">
        <f t="shared" si="291"/>
        <v>2023</v>
      </c>
      <c r="AC1297" s="3">
        <f t="shared" si="292"/>
        <v>2027</v>
      </c>
      <c r="AD1297" s="7">
        <f t="shared" ca="1" si="293"/>
        <v>1.6722222222222223</v>
      </c>
      <c r="AE1297" s="7" t="str">
        <f t="shared" ca="1" si="298"/>
        <v>&lt; 2</v>
      </c>
      <c r="AF1297" s="5">
        <v>27457</v>
      </c>
      <c r="AG1297" s="8">
        <f t="shared" ca="1" si="294"/>
        <v>49.657534246575345</v>
      </c>
      <c r="AH1297" s="7" t="str">
        <f t="shared" ca="1" si="295"/>
        <v>&gt;45&lt; 55</v>
      </c>
      <c r="AI1297" s="9">
        <v>17664885</v>
      </c>
      <c r="AJ1297" s="10" t="s">
        <v>79</v>
      </c>
      <c r="AK1297" s="9" t="s">
        <v>3893</v>
      </c>
      <c r="AL1297" s="5">
        <v>42986</v>
      </c>
      <c r="AM1297" s="3" t="s">
        <v>93</v>
      </c>
      <c r="AN1297" s="3" t="s">
        <v>65</v>
      </c>
      <c r="AO1297">
        <v>3</v>
      </c>
      <c r="AQ1297" s="11">
        <v>3</v>
      </c>
      <c r="AR1297" s="11">
        <v>1</v>
      </c>
      <c r="AS1297" s="12">
        <f t="shared" si="296"/>
        <v>45337.25</v>
      </c>
      <c r="AT1297" s="11" t="s">
        <v>135</v>
      </c>
      <c r="AU1297" s="9">
        <v>3.3069999999999999</v>
      </c>
      <c r="AV1297" s="14">
        <v>17</v>
      </c>
      <c r="AW1297" s="15" t="s">
        <v>169</v>
      </c>
      <c r="AX1297" s="16" t="s">
        <v>3894</v>
      </c>
      <c r="AY1297" s="14">
        <v>86</v>
      </c>
      <c r="AZ1297" s="11" t="s">
        <v>171</v>
      </c>
      <c r="BA1297" s="17" t="str">
        <f t="shared" si="297"/>
        <v>17001000000323401486</v>
      </c>
      <c r="BB1297" s="26">
        <f t="shared" si="300"/>
        <v>20</v>
      </c>
      <c r="BC1297" s="19" t="s">
        <v>3895</v>
      </c>
      <c r="BD1297" s="20" t="s">
        <v>100</v>
      </c>
      <c r="BF1297" s="5"/>
      <c r="BG1297" s="27">
        <v>58802698</v>
      </c>
      <c r="BH1297" s="27">
        <v>55839681</v>
      </c>
      <c r="BI1297" s="27"/>
      <c r="BJ1297" t="s">
        <v>3681</v>
      </c>
      <c r="BK1297" s="11" t="str">
        <f t="shared" si="301"/>
        <v>A-</v>
      </c>
      <c r="BL1297" s="11" t="s">
        <v>473</v>
      </c>
    </row>
    <row r="1298" spans="1:64" x14ac:dyDescent="0.25">
      <c r="A1298" s="3" t="s">
        <v>56</v>
      </c>
      <c r="B1298" s="4">
        <v>1300</v>
      </c>
      <c r="C1298" s="3" t="s">
        <v>57</v>
      </c>
      <c r="D1298" s="3" t="s">
        <v>8140</v>
      </c>
      <c r="E1298" s="3" t="s">
        <v>2544</v>
      </c>
      <c r="F1298" s="3"/>
      <c r="G1298" s="3"/>
      <c r="H1298" s="74"/>
      <c r="I1298" s="3"/>
      <c r="J1298" s="3"/>
      <c r="K1298" s="3" t="s">
        <v>59</v>
      </c>
      <c r="L1298" s="3" t="s">
        <v>77</v>
      </c>
      <c r="M1298" s="3" t="s">
        <v>125</v>
      </c>
      <c r="N1298" s="5">
        <v>44973</v>
      </c>
      <c r="O1298" s="5"/>
      <c r="P1298" s="3" t="str">
        <f t="shared" ca="1" si="299"/>
        <v/>
      </c>
      <c r="Q1298" s="5"/>
      <c r="R1298" s="3"/>
      <c r="S1298" s="3"/>
      <c r="T1298" s="6" t="s">
        <v>61</v>
      </c>
      <c r="U1298" s="3" t="str">
        <f t="shared" si="289"/>
        <v>Titulaire</v>
      </c>
      <c r="V1298" s="5"/>
      <c r="W1298" s="5"/>
      <c r="X1298" s="5"/>
      <c r="Y1298" s="5"/>
      <c r="Z1298" s="5"/>
      <c r="AA1298" s="3">
        <f t="shared" si="290"/>
        <v>2</v>
      </c>
      <c r="AB1298" s="3">
        <f t="shared" si="291"/>
        <v>2023</v>
      </c>
      <c r="AC1298" s="3">
        <f t="shared" si="292"/>
        <v>2027</v>
      </c>
      <c r="AD1298" s="7">
        <f t="shared" ca="1" si="293"/>
        <v>1.6694444444444445</v>
      </c>
      <c r="AE1298" s="7" t="str">
        <f t="shared" ca="1" si="298"/>
        <v>&lt; 2</v>
      </c>
      <c r="AF1298" s="5">
        <v>28835</v>
      </c>
      <c r="AG1298" s="8">
        <f t="shared" ca="1" si="294"/>
        <v>45.88219178082192</v>
      </c>
      <c r="AH1298" s="7" t="str">
        <f t="shared" ca="1" si="295"/>
        <v>&gt;45&lt; 55</v>
      </c>
      <c r="AI1298" s="9">
        <v>12530295</v>
      </c>
      <c r="AJ1298" s="10" t="s">
        <v>102</v>
      </c>
      <c r="AK1298" s="9" t="s">
        <v>3896</v>
      </c>
      <c r="AL1298" s="5">
        <v>36511</v>
      </c>
      <c r="AM1298" s="3" t="s">
        <v>64</v>
      </c>
      <c r="AN1298" s="3" t="s">
        <v>65</v>
      </c>
      <c r="AO1298">
        <v>2</v>
      </c>
      <c r="AQ1298">
        <v>14</v>
      </c>
      <c r="AR1298" s="11">
        <v>2</v>
      </c>
      <c r="AS1298" s="12">
        <f t="shared" si="296"/>
        <v>45703.5</v>
      </c>
      <c r="AT1298" s="11" t="s">
        <v>66</v>
      </c>
      <c r="AU1298" s="9">
        <v>1500</v>
      </c>
      <c r="AV1298" s="14" t="s">
        <v>195</v>
      </c>
      <c r="AW1298" s="15" t="s">
        <v>169</v>
      </c>
      <c r="AX1298" s="16" t="s">
        <v>3897</v>
      </c>
      <c r="AY1298" s="14">
        <v>21</v>
      </c>
      <c r="AZ1298" s="11" t="s">
        <v>171</v>
      </c>
      <c r="BA1298" s="17" t="str">
        <f t="shared" si="297"/>
        <v>17001000000323154621</v>
      </c>
      <c r="BB1298" s="26">
        <f t="shared" si="300"/>
        <v>20</v>
      </c>
      <c r="BC1298" s="19" t="s">
        <v>3898</v>
      </c>
      <c r="BD1298" s="20" t="s">
        <v>100</v>
      </c>
      <c r="BF1298" s="5"/>
      <c r="BG1298" s="27">
        <v>20604207</v>
      </c>
      <c r="BH1298" s="27">
        <v>51065517</v>
      </c>
      <c r="BI1298" s="27">
        <v>98156712</v>
      </c>
      <c r="BK1298" s="11" t="str">
        <f t="shared" si="301"/>
        <v>CADRE</v>
      </c>
      <c r="BL1298" s="11"/>
    </row>
    <row r="1299" spans="1:64" x14ac:dyDescent="0.25">
      <c r="A1299" s="3" t="s">
        <v>56</v>
      </c>
      <c r="B1299" s="4">
        <v>1301</v>
      </c>
      <c r="C1299" s="3" t="s">
        <v>140</v>
      </c>
      <c r="D1299" s="3" t="s">
        <v>7192</v>
      </c>
      <c r="E1299" s="3" t="s">
        <v>7477</v>
      </c>
      <c r="F1299" s="3"/>
      <c r="G1299" s="3"/>
      <c r="H1299" s="74"/>
      <c r="I1299" s="3" t="s">
        <v>487</v>
      </c>
      <c r="J1299" s="3" t="s">
        <v>228</v>
      </c>
      <c r="K1299" s="3" t="s">
        <v>123</v>
      </c>
      <c r="L1299" s="3" t="s">
        <v>77</v>
      </c>
      <c r="M1299" s="3" t="s">
        <v>158</v>
      </c>
      <c r="N1299" s="5">
        <v>44973</v>
      </c>
      <c r="O1299" s="5"/>
      <c r="P1299" s="3">
        <f t="shared" ca="1" si="299"/>
        <v>-47</v>
      </c>
      <c r="Q1299" s="5"/>
      <c r="R1299" s="3"/>
      <c r="S1299" s="3"/>
      <c r="T1299" s="6" t="s">
        <v>131</v>
      </c>
      <c r="U1299" s="3" t="str">
        <f t="shared" si="289"/>
        <v>Contractuel</v>
      </c>
      <c r="V1299" s="5">
        <v>45474</v>
      </c>
      <c r="W1299" s="5">
        <v>45535</v>
      </c>
      <c r="X1299" s="5"/>
      <c r="Y1299" s="5"/>
      <c r="Z1299" s="5">
        <v>44973</v>
      </c>
      <c r="AA1299" s="3">
        <f t="shared" si="290"/>
        <v>2</v>
      </c>
      <c r="AB1299" s="3">
        <f t="shared" si="291"/>
        <v>2023</v>
      </c>
      <c r="AC1299" s="3">
        <f t="shared" si="292"/>
        <v>2027</v>
      </c>
      <c r="AD1299" s="7">
        <f t="shared" ca="1" si="293"/>
        <v>1.6694444444444445</v>
      </c>
      <c r="AE1299" s="7" t="str">
        <f t="shared" ca="1" si="298"/>
        <v>&lt; 2</v>
      </c>
      <c r="AF1299" s="5">
        <v>30053</v>
      </c>
      <c r="AG1299" s="8">
        <f t="shared" ca="1" si="294"/>
        <v>42.545205479452058</v>
      </c>
      <c r="AH1299" s="7" t="str">
        <f t="shared" ca="1" si="295"/>
        <v>&gt;35&lt; 45</v>
      </c>
      <c r="AI1299" s="9">
        <v>12668622</v>
      </c>
      <c r="AJ1299" s="10" t="s">
        <v>67</v>
      </c>
      <c r="AK1299" s="9" t="s">
        <v>3899</v>
      </c>
      <c r="AL1299" s="5">
        <v>37979</v>
      </c>
      <c r="AM1299" s="3" t="s">
        <v>93</v>
      </c>
      <c r="AN1299" s="3" t="s">
        <v>65</v>
      </c>
      <c r="AO1299">
        <v>1</v>
      </c>
      <c r="AQ1299">
        <v>3</v>
      </c>
      <c r="AR1299" s="11">
        <v>2</v>
      </c>
      <c r="AS1299" s="12">
        <f t="shared" si="296"/>
        <v>45703.5</v>
      </c>
      <c r="AT1299" s="11" t="s">
        <v>135</v>
      </c>
      <c r="AU1299" s="9">
        <v>3.3069999999999999</v>
      </c>
      <c r="AV1299" s="14" t="s">
        <v>195</v>
      </c>
      <c r="AW1299" s="15" t="s">
        <v>169</v>
      </c>
      <c r="AX1299" s="16" t="s">
        <v>3900</v>
      </c>
      <c r="AY1299" s="14">
        <v>79</v>
      </c>
      <c r="AZ1299" s="11" t="s">
        <v>171</v>
      </c>
      <c r="BA1299" s="17" t="str">
        <f t="shared" si="297"/>
        <v>17001000000323369379</v>
      </c>
      <c r="BB1299" s="26">
        <f t="shared" si="300"/>
        <v>20</v>
      </c>
      <c r="BC1299" s="19" t="s">
        <v>3901</v>
      </c>
      <c r="BD1299" s="20" t="s">
        <v>100</v>
      </c>
      <c r="BF1299" s="5"/>
      <c r="BG1299" s="27">
        <v>20604207</v>
      </c>
      <c r="BH1299" s="27"/>
      <c r="BI1299" s="27"/>
      <c r="BJ1299" t="s">
        <v>566</v>
      </c>
      <c r="BK1299" s="11" t="str">
        <f t="shared" si="301"/>
        <v>B-</v>
      </c>
      <c r="BL1299" s="11" t="s">
        <v>200</v>
      </c>
    </row>
    <row r="1300" spans="1:64" x14ac:dyDescent="0.25">
      <c r="A1300" s="3" t="s">
        <v>74</v>
      </c>
      <c r="B1300" s="4">
        <v>1302</v>
      </c>
      <c r="C1300" s="3" t="s">
        <v>57</v>
      </c>
      <c r="D1300" s="3" t="s">
        <v>8141</v>
      </c>
      <c r="E1300" s="3" t="s">
        <v>8142</v>
      </c>
      <c r="F1300" s="3"/>
      <c r="G1300" s="3"/>
      <c r="H1300" s="74"/>
      <c r="I1300" s="3"/>
      <c r="J1300" s="3"/>
      <c r="K1300" s="3" t="s">
        <v>59</v>
      </c>
      <c r="L1300" s="3" t="s">
        <v>77</v>
      </c>
      <c r="M1300" s="3" t="s">
        <v>3344</v>
      </c>
      <c r="N1300" s="5">
        <v>44977</v>
      </c>
      <c r="O1300" s="5"/>
      <c r="P1300" s="3" t="str">
        <f t="shared" ca="1" si="299"/>
        <v/>
      </c>
      <c r="Q1300" s="5">
        <v>45044</v>
      </c>
      <c r="R1300" s="3" t="s">
        <v>3902</v>
      </c>
      <c r="S1300" s="3"/>
      <c r="T1300" s="6" t="s">
        <v>317</v>
      </c>
      <c r="U1300" s="3" t="str">
        <f t="shared" si="289"/>
        <v>Contractuel</v>
      </c>
      <c r="V1300" s="5"/>
      <c r="W1300" s="5"/>
      <c r="X1300" s="5">
        <v>44977</v>
      </c>
      <c r="Y1300" s="5">
        <f>X1300+365</f>
        <v>45342</v>
      </c>
      <c r="Z1300" s="5"/>
      <c r="AA1300" s="3">
        <f t="shared" si="290"/>
        <v>2</v>
      </c>
      <c r="AB1300" s="3">
        <f t="shared" si="291"/>
        <v>2023</v>
      </c>
      <c r="AC1300" s="3">
        <f t="shared" si="292"/>
        <v>2027</v>
      </c>
      <c r="AD1300" s="7">
        <f t="shared" ca="1" si="293"/>
        <v>1.6583333333333334</v>
      </c>
      <c r="AE1300" s="7" t="str">
        <f t="shared" ca="1" si="298"/>
        <v>&lt; 2</v>
      </c>
      <c r="AF1300" s="5">
        <v>35734</v>
      </c>
      <c r="AG1300" s="8">
        <f t="shared" ca="1" si="294"/>
        <v>26.980821917808218</v>
      </c>
      <c r="AH1300" s="7" t="str">
        <f t="shared" ca="1" si="295"/>
        <v>&gt;25&lt; 35</v>
      </c>
      <c r="AI1300" s="9"/>
      <c r="AJ1300" s="10"/>
      <c r="AK1300" s="9">
        <v>13248566</v>
      </c>
      <c r="AL1300" s="5">
        <v>43487</v>
      </c>
      <c r="AM1300" s="3" t="s">
        <v>3903</v>
      </c>
      <c r="AN1300" s="3" t="s">
        <v>94</v>
      </c>
      <c r="AQ1300" s="11"/>
      <c r="AR1300" s="11">
        <v>1</v>
      </c>
      <c r="AS1300" s="12">
        <f t="shared" si="296"/>
        <v>45342.25</v>
      </c>
      <c r="AT1300" s="11" t="s">
        <v>66</v>
      </c>
      <c r="AU1300" s="9">
        <v>900</v>
      </c>
      <c r="AV1300" s="14" t="s">
        <v>126</v>
      </c>
      <c r="AW1300" s="15" t="s">
        <v>1416</v>
      </c>
      <c r="AX1300" s="16" t="s">
        <v>3904</v>
      </c>
      <c r="AY1300" s="14">
        <v>13</v>
      </c>
      <c r="AZ1300" s="11" t="s">
        <v>145</v>
      </c>
      <c r="BA1300" s="17" t="str">
        <f t="shared" si="297"/>
        <v>07101001610559862213</v>
      </c>
      <c r="BB1300" s="26">
        <f t="shared" si="300"/>
        <v>20</v>
      </c>
      <c r="BC1300" s="19" t="s">
        <v>3905</v>
      </c>
      <c r="BD1300" s="20" t="s">
        <v>388</v>
      </c>
      <c r="BF1300" s="5"/>
      <c r="BG1300" s="27">
        <v>29880982</v>
      </c>
      <c r="BH1300" s="27"/>
      <c r="BI1300" s="27"/>
      <c r="BK1300" s="11" t="str">
        <f t="shared" si="301"/>
        <v>CADRE</v>
      </c>
      <c r="BL1300" s="11"/>
    </row>
    <row r="1301" spans="1:64" x14ac:dyDescent="0.25">
      <c r="A1301" s="3" t="s">
        <v>56</v>
      </c>
      <c r="B1301" s="4">
        <v>1303</v>
      </c>
      <c r="C1301" s="3" t="s">
        <v>57</v>
      </c>
      <c r="D1301" s="3" t="s">
        <v>7234</v>
      </c>
      <c r="E1301" s="3" t="s">
        <v>8143</v>
      </c>
      <c r="F1301" s="3"/>
      <c r="G1301" s="3"/>
      <c r="H1301" s="74"/>
      <c r="I1301" s="43" t="s">
        <v>1465</v>
      </c>
      <c r="J1301" s="3"/>
      <c r="K1301" s="3" t="s">
        <v>76</v>
      </c>
      <c r="L1301" s="3" t="s">
        <v>77</v>
      </c>
      <c r="M1301" s="3">
        <f>G1301</f>
        <v>0</v>
      </c>
      <c r="N1301" s="5">
        <v>44977</v>
      </c>
      <c r="O1301" s="5"/>
      <c r="P1301" s="3">
        <f t="shared" ca="1" si="299"/>
        <v>14</v>
      </c>
      <c r="Q1301" s="5"/>
      <c r="R1301" s="3"/>
      <c r="S1301" s="3"/>
      <c r="T1301" s="6" t="s">
        <v>131</v>
      </c>
      <c r="U1301" s="3" t="str">
        <f t="shared" si="289"/>
        <v>Contractuel</v>
      </c>
      <c r="V1301" s="5">
        <v>45505</v>
      </c>
      <c r="W1301" s="5">
        <f>VLOOKUP(B1301,[1]base!$A:$V,22,0)</f>
        <v>45596</v>
      </c>
      <c r="X1301" s="5"/>
      <c r="Y1301" s="5"/>
      <c r="Z1301" s="5">
        <v>44977</v>
      </c>
      <c r="AA1301" s="3">
        <f t="shared" si="290"/>
        <v>2</v>
      </c>
      <c r="AB1301" s="3">
        <f t="shared" si="291"/>
        <v>2023</v>
      </c>
      <c r="AC1301" s="3">
        <f t="shared" si="292"/>
        <v>2027</v>
      </c>
      <c r="AD1301" s="7">
        <f t="shared" ca="1" si="293"/>
        <v>1.6583333333333334</v>
      </c>
      <c r="AE1301" s="7" t="str">
        <f t="shared" ca="1" si="298"/>
        <v>&lt; 2</v>
      </c>
      <c r="AF1301" s="5">
        <v>34076</v>
      </c>
      <c r="AG1301" s="8">
        <f t="shared" ca="1" si="294"/>
        <v>31.523287671232875</v>
      </c>
      <c r="AH1301" s="7" t="str">
        <f t="shared" ca="1" si="295"/>
        <v>&gt;25&lt; 35</v>
      </c>
      <c r="AI1301" s="9">
        <v>17662334</v>
      </c>
      <c r="AJ1301" s="10" t="s">
        <v>91</v>
      </c>
      <c r="AK1301" s="9" t="s">
        <v>3906</v>
      </c>
      <c r="AL1301" s="5">
        <v>41615</v>
      </c>
      <c r="AM1301" s="3" t="s">
        <v>3903</v>
      </c>
      <c r="AN1301" s="3" t="s">
        <v>94</v>
      </c>
      <c r="AQ1301">
        <v>3</v>
      </c>
      <c r="AR1301" s="11">
        <v>2</v>
      </c>
      <c r="AS1301" s="12">
        <f t="shared" si="296"/>
        <v>45707.5</v>
      </c>
      <c r="AT1301" s="11" t="s">
        <v>135</v>
      </c>
      <c r="AU1301" s="9">
        <v>3.3069999999999999</v>
      </c>
      <c r="AV1301" s="14" t="s">
        <v>195</v>
      </c>
      <c r="AW1301" s="15" t="s">
        <v>169</v>
      </c>
      <c r="AX1301" s="16" t="s">
        <v>3907</v>
      </c>
      <c r="AY1301" s="14">
        <v>68</v>
      </c>
      <c r="AZ1301" s="11" t="s">
        <v>171</v>
      </c>
      <c r="BA1301" s="17" t="str">
        <f t="shared" si="297"/>
        <v>17001000000323324468</v>
      </c>
      <c r="BB1301" s="26">
        <f t="shared" si="300"/>
        <v>20</v>
      </c>
      <c r="BC1301" s="19" t="s">
        <v>3908</v>
      </c>
      <c r="BD1301" s="20" t="s">
        <v>277</v>
      </c>
      <c r="BF1301" s="5"/>
      <c r="BG1301" s="27">
        <v>94313692</v>
      </c>
      <c r="BH1301" s="27">
        <v>95547577</v>
      </c>
      <c r="BI1301" s="27"/>
      <c r="BJ1301" t="s">
        <v>391</v>
      </c>
      <c r="BK1301" s="11" t="str">
        <f t="shared" si="301"/>
        <v>-</v>
      </c>
      <c r="BL1301" s="11" t="s">
        <v>200</v>
      </c>
    </row>
    <row r="1302" spans="1:64" x14ac:dyDescent="0.25">
      <c r="A1302" s="3" t="s">
        <v>74</v>
      </c>
      <c r="B1302" s="4">
        <v>1304</v>
      </c>
      <c r="C1302" s="3" t="s">
        <v>140</v>
      </c>
      <c r="D1302" s="3" t="s">
        <v>7341</v>
      </c>
      <c r="E1302" s="3" t="s">
        <v>7432</v>
      </c>
      <c r="F1302" s="3"/>
      <c r="G1302" s="3"/>
      <c r="H1302" s="74"/>
      <c r="I1302" s="3" t="s">
        <v>156</v>
      </c>
      <c r="J1302" s="3" t="s">
        <v>157</v>
      </c>
      <c r="K1302" s="3" t="s">
        <v>123</v>
      </c>
      <c r="L1302" s="3" t="s">
        <v>77</v>
      </c>
      <c r="M1302" s="3" t="s">
        <v>158</v>
      </c>
      <c r="N1302" s="5">
        <v>44977</v>
      </c>
      <c r="O1302" s="5"/>
      <c r="P1302" s="3">
        <f t="shared" ca="1" si="299"/>
        <v>-566</v>
      </c>
      <c r="Q1302" s="5">
        <v>45008</v>
      </c>
      <c r="R1302" s="3" t="s">
        <v>124</v>
      </c>
      <c r="S1302" s="3"/>
      <c r="T1302" s="6" t="s">
        <v>131</v>
      </c>
      <c r="U1302" s="3" t="str">
        <f t="shared" si="289"/>
        <v>Contractuel</v>
      </c>
      <c r="V1302" s="5">
        <v>44977</v>
      </c>
      <c r="W1302" s="5">
        <v>45016</v>
      </c>
      <c r="X1302" s="5"/>
      <c r="Y1302" s="5"/>
      <c r="Z1302" s="5">
        <v>44977</v>
      </c>
      <c r="AA1302" s="3">
        <f t="shared" si="290"/>
        <v>2</v>
      </c>
      <c r="AB1302" s="3">
        <f t="shared" si="291"/>
        <v>2023</v>
      </c>
      <c r="AC1302" s="3">
        <f t="shared" si="292"/>
        <v>2027</v>
      </c>
      <c r="AD1302" s="7">
        <f t="shared" ca="1" si="293"/>
        <v>1.6583333333333334</v>
      </c>
      <c r="AE1302" s="7" t="str">
        <f t="shared" ca="1" si="298"/>
        <v>&lt; 2</v>
      </c>
      <c r="AF1302" s="5">
        <v>33015</v>
      </c>
      <c r="AG1302" s="8">
        <f t="shared" ca="1" si="294"/>
        <v>34.43013698630137</v>
      </c>
      <c r="AH1302" s="7" t="str">
        <f t="shared" ca="1" si="295"/>
        <v>&gt;25&lt; 35</v>
      </c>
      <c r="AI1302" s="9">
        <v>16145457</v>
      </c>
      <c r="AJ1302" s="10" t="s">
        <v>70</v>
      </c>
      <c r="AK1302" s="9" t="s">
        <v>3909</v>
      </c>
      <c r="AL1302" s="5">
        <v>41061</v>
      </c>
      <c r="AM1302" s="3" t="s">
        <v>93</v>
      </c>
      <c r="AN1302" s="3" t="s">
        <v>3878</v>
      </c>
      <c r="AO1302">
        <v>2</v>
      </c>
      <c r="AQ1302" s="11">
        <v>3</v>
      </c>
      <c r="AR1302" s="11">
        <v>1</v>
      </c>
      <c r="AS1302" s="12">
        <f t="shared" si="296"/>
        <v>45342.25</v>
      </c>
      <c r="AT1302" s="11" t="s">
        <v>135</v>
      </c>
      <c r="AU1302" s="9">
        <v>3.3069999999999999</v>
      </c>
      <c r="AV1302" s="14">
        <v>14</v>
      </c>
      <c r="AW1302" s="15" t="s">
        <v>1681</v>
      </c>
      <c r="AX1302" s="16" t="s">
        <v>3910</v>
      </c>
      <c r="AY1302" s="14">
        <v>14</v>
      </c>
      <c r="AZ1302" s="11" t="s">
        <v>154</v>
      </c>
      <c r="BA1302" s="17" t="str">
        <f t="shared" si="297"/>
        <v>14096096100700912114</v>
      </c>
      <c r="BB1302" s="26">
        <f t="shared" si="300"/>
        <v>20</v>
      </c>
      <c r="BC1302" s="19" t="s">
        <v>3911</v>
      </c>
      <c r="BD1302" s="20" t="s">
        <v>73</v>
      </c>
      <c r="BF1302" s="5"/>
      <c r="BG1302" s="27">
        <v>50572877</v>
      </c>
      <c r="BH1302" s="27">
        <v>24572064</v>
      </c>
      <c r="BI1302" s="27"/>
      <c r="BJ1302" t="s">
        <v>3912</v>
      </c>
      <c r="BK1302" s="11" t="str">
        <f t="shared" si="301"/>
        <v>A-</v>
      </c>
      <c r="BL1302" s="11"/>
    </row>
    <row r="1303" spans="1:64" x14ac:dyDescent="0.25">
      <c r="A1303" s="3" t="s">
        <v>56</v>
      </c>
      <c r="B1303" s="4">
        <v>1305</v>
      </c>
      <c r="C1303" s="3" t="s">
        <v>140</v>
      </c>
      <c r="D1303" s="3" t="s">
        <v>8144</v>
      </c>
      <c r="E1303" s="3" t="s">
        <v>8145</v>
      </c>
      <c r="F1303" s="3"/>
      <c r="G1303" s="3"/>
      <c r="H1303" s="74"/>
      <c r="I1303" s="3" t="s">
        <v>156</v>
      </c>
      <c r="J1303" s="3" t="s">
        <v>157</v>
      </c>
      <c r="K1303" s="3" t="s">
        <v>123</v>
      </c>
      <c r="L1303" s="3" t="s">
        <v>77</v>
      </c>
      <c r="M1303" s="3" t="s">
        <v>158</v>
      </c>
      <c r="N1303" s="5">
        <v>44978</v>
      </c>
      <c r="O1303" s="5"/>
      <c r="P1303" s="3">
        <f t="shared" ca="1" si="299"/>
        <v>-47</v>
      </c>
      <c r="Q1303" s="5"/>
      <c r="R1303" s="3"/>
      <c r="S1303" s="3"/>
      <c r="T1303" s="6" t="s">
        <v>131</v>
      </c>
      <c r="U1303" s="3" t="str">
        <f t="shared" si="289"/>
        <v>Contractuel</v>
      </c>
      <c r="V1303" s="5">
        <v>45474</v>
      </c>
      <c r="W1303" s="5">
        <v>45535</v>
      </c>
      <c r="X1303" s="5"/>
      <c r="Y1303" s="5"/>
      <c r="Z1303" s="5">
        <v>44978</v>
      </c>
      <c r="AA1303" s="3">
        <f t="shared" si="290"/>
        <v>2</v>
      </c>
      <c r="AB1303" s="3">
        <f t="shared" si="291"/>
        <v>2023</v>
      </c>
      <c r="AC1303" s="3">
        <f t="shared" si="292"/>
        <v>2027</v>
      </c>
      <c r="AD1303" s="7">
        <f t="shared" ca="1" si="293"/>
        <v>1.6555555555555554</v>
      </c>
      <c r="AE1303" s="7" t="str">
        <f t="shared" ca="1" si="298"/>
        <v>&lt; 2</v>
      </c>
      <c r="AF1303" s="5">
        <v>31846</v>
      </c>
      <c r="AG1303" s="8">
        <f t="shared" ca="1" si="294"/>
        <v>37.632876712328766</v>
      </c>
      <c r="AH1303" s="7" t="str">
        <f t="shared" ca="1" si="295"/>
        <v>&gt;35&lt; 45</v>
      </c>
      <c r="AI1303" s="9">
        <v>12834646</v>
      </c>
      <c r="AJ1303" s="10" t="s">
        <v>67</v>
      </c>
      <c r="AK1303" s="9" t="s">
        <v>3913</v>
      </c>
      <c r="AL1303" s="5">
        <v>37917</v>
      </c>
      <c r="AM1303" s="3" t="s">
        <v>93</v>
      </c>
      <c r="AN1303" s="3" t="s">
        <v>65</v>
      </c>
      <c r="AQ1303">
        <v>3</v>
      </c>
      <c r="AR1303" s="11">
        <v>2</v>
      </c>
      <c r="AS1303" s="12">
        <f t="shared" si="296"/>
        <v>45708.5</v>
      </c>
      <c r="AT1303" s="11" t="s">
        <v>135</v>
      </c>
      <c r="AU1303" s="9">
        <v>3.3069999999999999</v>
      </c>
      <c r="AV1303" s="14">
        <v>17</v>
      </c>
      <c r="AW1303" s="15" t="s">
        <v>169</v>
      </c>
      <c r="AX1303" s="16" t="s">
        <v>3914</v>
      </c>
      <c r="AY1303" s="14" t="s">
        <v>67</v>
      </c>
      <c r="AZ1303" s="11" t="s">
        <v>171</v>
      </c>
      <c r="BA1303" s="17" t="str">
        <f t="shared" si="297"/>
        <v>17001000000323559208</v>
      </c>
      <c r="BB1303" s="26">
        <f t="shared" si="300"/>
        <v>20</v>
      </c>
      <c r="BC1303" s="19" t="s">
        <v>1333</v>
      </c>
      <c r="BD1303" s="20" t="s">
        <v>73</v>
      </c>
      <c r="BF1303" s="5"/>
      <c r="BG1303" s="27">
        <v>22425068</v>
      </c>
      <c r="BH1303" s="27"/>
      <c r="BI1303" s="27"/>
      <c r="BJ1303" t="s">
        <v>347</v>
      </c>
      <c r="BK1303" s="11" t="str">
        <f t="shared" si="301"/>
        <v>A-</v>
      </c>
      <c r="BL1303" s="11" t="s">
        <v>200</v>
      </c>
    </row>
    <row r="1304" spans="1:64" x14ac:dyDescent="0.25">
      <c r="A1304" s="3" t="s">
        <v>74</v>
      </c>
      <c r="B1304" s="4">
        <v>1306</v>
      </c>
      <c r="C1304" s="3" t="s">
        <v>140</v>
      </c>
      <c r="D1304" s="3" t="s">
        <v>7264</v>
      </c>
      <c r="E1304" s="3" t="s">
        <v>7345</v>
      </c>
      <c r="F1304" s="3"/>
      <c r="G1304" s="3"/>
      <c r="H1304" s="74"/>
      <c r="I1304" s="3" t="s">
        <v>561</v>
      </c>
      <c r="J1304" s="3" t="s">
        <v>157</v>
      </c>
      <c r="K1304" s="3" t="s">
        <v>123</v>
      </c>
      <c r="L1304" s="3" t="s">
        <v>77</v>
      </c>
      <c r="M1304" s="3" t="s">
        <v>158</v>
      </c>
      <c r="N1304" s="5">
        <v>44978</v>
      </c>
      <c r="O1304" s="5"/>
      <c r="P1304" s="3">
        <f t="shared" ca="1" si="299"/>
        <v>-109</v>
      </c>
      <c r="Q1304" s="5">
        <v>45441</v>
      </c>
      <c r="R1304" s="3" t="s">
        <v>3915</v>
      </c>
      <c r="S1304" s="3"/>
      <c r="T1304" s="6" t="s">
        <v>131</v>
      </c>
      <c r="U1304" s="3" t="str">
        <f t="shared" si="289"/>
        <v>Contractuel</v>
      </c>
      <c r="V1304" s="5">
        <v>45383</v>
      </c>
      <c r="W1304" s="5">
        <v>45473</v>
      </c>
      <c r="X1304" s="5"/>
      <c r="Y1304" s="5"/>
      <c r="Z1304" s="5">
        <v>44978</v>
      </c>
      <c r="AA1304" s="3">
        <f t="shared" si="290"/>
        <v>2</v>
      </c>
      <c r="AB1304" s="3">
        <f t="shared" si="291"/>
        <v>2023</v>
      </c>
      <c r="AC1304" s="3">
        <f t="shared" si="292"/>
        <v>2027</v>
      </c>
      <c r="AD1304" s="7">
        <f t="shared" ca="1" si="293"/>
        <v>1.6555555555555554</v>
      </c>
      <c r="AE1304" s="7" t="str">
        <f t="shared" ca="1" si="298"/>
        <v>&lt; 2</v>
      </c>
      <c r="AF1304" s="5">
        <v>27693</v>
      </c>
      <c r="AG1304" s="8">
        <f t="shared" ca="1" si="294"/>
        <v>49.010958904109586</v>
      </c>
      <c r="AH1304" s="7" t="str">
        <f t="shared" ca="1" si="295"/>
        <v>&gt;45&lt; 55</v>
      </c>
      <c r="AI1304" s="9">
        <v>11794216</v>
      </c>
      <c r="AJ1304" s="10" t="s">
        <v>91</v>
      </c>
      <c r="AK1304" s="9" t="s">
        <v>3916</v>
      </c>
      <c r="AL1304" s="5">
        <v>44865</v>
      </c>
      <c r="AM1304" s="3" t="s">
        <v>93</v>
      </c>
      <c r="AN1304" s="3" t="s">
        <v>65</v>
      </c>
      <c r="AO1304">
        <v>4</v>
      </c>
      <c r="AQ1304">
        <v>3</v>
      </c>
      <c r="AR1304" s="11">
        <v>2</v>
      </c>
      <c r="AS1304" s="12">
        <f t="shared" si="296"/>
        <v>45708.5</v>
      </c>
      <c r="AT1304" s="11" t="s">
        <v>135</v>
      </c>
      <c r="AU1304" s="9">
        <v>3.3069999999999999</v>
      </c>
      <c r="AV1304" s="14">
        <v>17</v>
      </c>
      <c r="AW1304" s="15" t="s">
        <v>169</v>
      </c>
      <c r="AX1304" s="16" t="s">
        <v>3917</v>
      </c>
      <c r="AY1304" s="14">
        <v>23</v>
      </c>
      <c r="AZ1304" s="11" t="s">
        <v>171</v>
      </c>
      <c r="BA1304" s="17" t="str">
        <f t="shared" si="297"/>
        <v>17001000000323413223</v>
      </c>
      <c r="BB1304" s="26">
        <f t="shared" si="300"/>
        <v>20</v>
      </c>
      <c r="BC1304" s="19" t="s">
        <v>3918</v>
      </c>
      <c r="BD1304" s="20" t="s">
        <v>100</v>
      </c>
      <c r="BF1304" s="5"/>
      <c r="BG1304" s="27">
        <v>54645309</v>
      </c>
      <c r="BH1304" s="27">
        <v>54645350</v>
      </c>
      <c r="BI1304" s="27"/>
      <c r="BJ1304" t="s">
        <v>3681</v>
      </c>
      <c r="BK1304" s="11" t="str">
        <f t="shared" si="301"/>
        <v>A-</v>
      </c>
      <c r="BL1304" s="11" t="s">
        <v>473</v>
      </c>
    </row>
    <row r="1305" spans="1:64" x14ac:dyDescent="0.25">
      <c r="A1305" s="3" t="s">
        <v>56</v>
      </c>
      <c r="B1305" s="4">
        <v>1307</v>
      </c>
      <c r="C1305" s="3" t="s">
        <v>140</v>
      </c>
      <c r="D1305" s="3" t="s">
        <v>8146</v>
      </c>
      <c r="E1305" s="3" t="s">
        <v>7491</v>
      </c>
      <c r="F1305" s="3"/>
      <c r="G1305" s="3"/>
      <c r="H1305" s="74"/>
      <c r="I1305" s="76" t="s">
        <v>2544</v>
      </c>
      <c r="J1305" s="3" t="s">
        <v>228</v>
      </c>
      <c r="K1305" s="3" t="s">
        <v>123</v>
      </c>
      <c r="L1305" s="3" t="s">
        <v>77</v>
      </c>
      <c r="M1305" s="3" t="s">
        <v>158</v>
      </c>
      <c r="N1305" s="5">
        <v>44979</v>
      </c>
      <c r="O1305" s="5"/>
      <c r="P1305" s="3">
        <f t="shared" ca="1" si="299"/>
        <v>-47</v>
      </c>
      <c r="Q1305" s="5"/>
      <c r="R1305" s="3"/>
      <c r="S1305" s="3"/>
      <c r="T1305" s="6" t="s">
        <v>131</v>
      </c>
      <c r="U1305" s="3" t="str">
        <f t="shared" si="289"/>
        <v>Contractuel</v>
      </c>
      <c r="V1305" s="5">
        <v>45474</v>
      </c>
      <c r="W1305" s="5">
        <v>45535</v>
      </c>
      <c r="X1305" s="5"/>
      <c r="Y1305" s="5"/>
      <c r="Z1305" s="5">
        <v>44979</v>
      </c>
      <c r="AA1305" s="3">
        <f t="shared" si="290"/>
        <v>2</v>
      </c>
      <c r="AB1305" s="3">
        <f t="shared" si="291"/>
        <v>2023</v>
      </c>
      <c r="AC1305" s="3">
        <f t="shared" si="292"/>
        <v>2027</v>
      </c>
      <c r="AD1305" s="7">
        <f t="shared" ca="1" si="293"/>
        <v>1.6527777777777777</v>
      </c>
      <c r="AE1305" s="7" t="str">
        <f t="shared" ca="1" si="298"/>
        <v>&lt; 2</v>
      </c>
      <c r="AF1305" s="5">
        <v>35529</v>
      </c>
      <c r="AG1305" s="8">
        <f t="shared" ca="1" si="294"/>
        <v>27.542465753424658</v>
      </c>
      <c r="AH1305" s="7" t="str">
        <f t="shared" ca="1" si="295"/>
        <v>&gt;25&lt; 35</v>
      </c>
      <c r="AI1305" s="9">
        <v>17524026</v>
      </c>
      <c r="AJ1305" s="37" t="s">
        <v>179</v>
      </c>
      <c r="AK1305" s="9">
        <v>13640645</v>
      </c>
      <c r="AL1305" s="5">
        <v>42844</v>
      </c>
      <c r="AM1305" s="3" t="s">
        <v>93</v>
      </c>
      <c r="AN1305" s="3" t="s">
        <v>94</v>
      </c>
      <c r="AQ1305">
        <v>3</v>
      </c>
      <c r="AR1305" s="11">
        <v>2</v>
      </c>
      <c r="AS1305" s="12">
        <f t="shared" si="296"/>
        <v>45709.5</v>
      </c>
      <c r="AT1305" s="11" t="s">
        <v>135</v>
      </c>
      <c r="AU1305" s="9">
        <v>3.3069999999999999</v>
      </c>
      <c r="AV1305" s="14">
        <v>17</v>
      </c>
      <c r="AW1305" s="15">
        <v>20600</v>
      </c>
      <c r="AX1305" s="16" t="s">
        <v>3919</v>
      </c>
      <c r="AY1305" s="14">
        <v>14</v>
      </c>
      <c r="AZ1305" s="11" t="s">
        <v>171</v>
      </c>
      <c r="BA1305" s="17" t="str">
        <f t="shared" si="297"/>
        <v>17206000000284393314</v>
      </c>
      <c r="BB1305" s="26">
        <f t="shared" si="300"/>
        <v>20</v>
      </c>
      <c r="BC1305" s="19" t="s">
        <v>3920</v>
      </c>
      <c r="BD1305" s="20" t="s">
        <v>100</v>
      </c>
      <c r="BF1305" s="5"/>
      <c r="BG1305" s="27">
        <v>28209166</v>
      </c>
      <c r="BH1305" s="27">
        <v>26564118</v>
      </c>
      <c r="BI1305" s="27"/>
      <c r="BJ1305" t="s">
        <v>828</v>
      </c>
      <c r="BK1305" s="11" t="str">
        <f t="shared" si="301"/>
        <v>B-</v>
      </c>
      <c r="BL1305" s="11" t="s">
        <v>235</v>
      </c>
    </row>
    <row r="1306" spans="1:64" x14ac:dyDescent="0.25">
      <c r="A1306" s="3" t="s">
        <v>74</v>
      </c>
      <c r="B1306" s="4">
        <v>1308</v>
      </c>
      <c r="C1306" s="3" t="s">
        <v>140</v>
      </c>
      <c r="D1306" s="3" t="s">
        <v>8147</v>
      </c>
      <c r="E1306" s="3" t="s">
        <v>7205</v>
      </c>
      <c r="F1306" s="3"/>
      <c r="G1306" s="3"/>
      <c r="H1306" s="74"/>
      <c r="I1306" s="3" t="s">
        <v>156</v>
      </c>
      <c r="J1306" s="3" t="s">
        <v>157</v>
      </c>
      <c r="K1306" s="3" t="s">
        <v>123</v>
      </c>
      <c r="L1306" s="3" t="s">
        <v>77</v>
      </c>
      <c r="M1306" s="3" t="s">
        <v>158</v>
      </c>
      <c r="N1306" s="5">
        <v>44979</v>
      </c>
      <c r="O1306" s="5"/>
      <c r="P1306" s="3">
        <f t="shared" ca="1" si="299"/>
        <v>-231</v>
      </c>
      <c r="Q1306" s="5">
        <v>45356</v>
      </c>
      <c r="R1306" s="3" t="s">
        <v>124</v>
      </c>
      <c r="S1306" s="3"/>
      <c r="T1306" s="6" t="s">
        <v>131</v>
      </c>
      <c r="U1306" s="3" t="str">
        <f t="shared" si="289"/>
        <v>Contractuel</v>
      </c>
      <c r="V1306" s="5">
        <v>45292</v>
      </c>
      <c r="W1306" s="5">
        <v>45351</v>
      </c>
      <c r="X1306" s="5"/>
      <c r="Y1306" s="5"/>
      <c r="Z1306" s="5">
        <v>44979</v>
      </c>
      <c r="AA1306" s="3">
        <f t="shared" si="290"/>
        <v>2</v>
      </c>
      <c r="AB1306" s="3">
        <f t="shared" si="291"/>
        <v>2023</v>
      </c>
      <c r="AC1306" s="3">
        <f t="shared" si="292"/>
        <v>2027</v>
      </c>
      <c r="AD1306" s="7">
        <f t="shared" ca="1" si="293"/>
        <v>1.6527777777777777</v>
      </c>
      <c r="AE1306" s="7" t="str">
        <f t="shared" ca="1" si="298"/>
        <v>&lt; 2</v>
      </c>
      <c r="AF1306" s="5">
        <v>33882</v>
      </c>
      <c r="AG1306" s="8">
        <f t="shared" ca="1" si="294"/>
        <v>32.054794520547944</v>
      </c>
      <c r="AH1306" s="7" t="str">
        <f t="shared" ca="1" si="295"/>
        <v>&gt;25&lt; 35</v>
      </c>
      <c r="AI1306" s="9">
        <v>16443921</v>
      </c>
      <c r="AJ1306" s="37" t="s">
        <v>179</v>
      </c>
      <c r="AK1306" s="9" t="s">
        <v>3921</v>
      </c>
      <c r="AL1306" s="5">
        <v>40748</v>
      </c>
      <c r="AM1306" s="3" t="s">
        <v>93</v>
      </c>
      <c r="AN1306" s="3" t="s">
        <v>65</v>
      </c>
      <c r="AO1306">
        <v>0</v>
      </c>
      <c r="AQ1306" s="11">
        <v>3</v>
      </c>
      <c r="AR1306" s="11">
        <v>2</v>
      </c>
      <c r="AS1306" s="12">
        <f t="shared" si="296"/>
        <v>45709.5</v>
      </c>
      <c r="AT1306" s="11" t="s">
        <v>135</v>
      </c>
      <c r="AU1306" s="9">
        <v>3.3069999999999999</v>
      </c>
      <c r="AV1306" s="14">
        <v>17</v>
      </c>
      <c r="AW1306" s="15" t="s">
        <v>169</v>
      </c>
      <c r="AX1306" s="16" t="s">
        <v>3922</v>
      </c>
      <c r="AY1306" s="14" t="s">
        <v>102</v>
      </c>
      <c r="AZ1306" s="11" t="s">
        <v>171</v>
      </c>
      <c r="BA1306" s="17" t="str">
        <f t="shared" si="297"/>
        <v>17001000000289079006</v>
      </c>
      <c r="BB1306" s="26">
        <f t="shared" si="300"/>
        <v>20</v>
      </c>
      <c r="BC1306" s="19" t="s">
        <v>3923</v>
      </c>
      <c r="BD1306" s="20" t="s">
        <v>277</v>
      </c>
      <c r="BF1306" s="5"/>
      <c r="BG1306" s="27">
        <v>56180395</v>
      </c>
      <c r="BH1306" s="27">
        <v>22680059</v>
      </c>
      <c r="BI1306" s="27"/>
      <c r="BJ1306" t="s">
        <v>2761</v>
      </c>
      <c r="BK1306" s="11" t="str">
        <f t="shared" si="301"/>
        <v>A-</v>
      </c>
      <c r="BL1306" s="11" t="s">
        <v>235</v>
      </c>
    </row>
    <row r="1307" spans="1:64" x14ac:dyDescent="0.25">
      <c r="A1307" s="3" t="s">
        <v>74</v>
      </c>
      <c r="B1307" s="4">
        <v>1309</v>
      </c>
      <c r="C1307" s="3" t="s">
        <v>87</v>
      </c>
      <c r="D1307" s="3" t="s">
        <v>7309</v>
      </c>
      <c r="E1307" s="3" t="s">
        <v>7391</v>
      </c>
      <c r="F1307" s="3"/>
      <c r="G1307" s="3"/>
      <c r="H1307" s="74"/>
      <c r="I1307" s="3" t="s">
        <v>156</v>
      </c>
      <c r="J1307" s="3" t="s">
        <v>157</v>
      </c>
      <c r="K1307" s="3" t="s">
        <v>123</v>
      </c>
      <c r="L1307" s="3" t="s">
        <v>77</v>
      </c>
      <c r="M1307" s="3" t="s">
        <v>158</v>
      </c>
      <c r="N1307" s="5">
        <v>44980</v>
      </c>
      <c r="O1307" s="5"/>
      <c r="P1307" s="3">
        <f t="shared" ca="1" si="299"/>
        <v>-475</v>
      </c>
      <c r="Q1307" s="5">
        <v>45078</v>
      </c>
      <c r="R1307" s="3" t="s">
        <v>3924</v>
      </c>
      <c r="S1307" s="3"/>
      <c r="T1307" s="6" t="s">
        <v>131</v>
      </c>
      <c r="U1307" s="3" t="str">
        <f t="shared" si="289"/>
        <v>Contractuel</v>
      </c>
      <c r="V1307" s="5">
        <v>45047</v>
      </c>
      <c r="W1307" s="5">
        <v>45107</v>
      </c>
      <c r="X1307" s="5"/>
      <c r="Y1307" s="5"/>
      <c r="Z1307" s="5">
        <v>44980</v>
      </c>
      <c r="AA1307" s="3">
        <f t="shared" si="290"/>
        <v>2</v>
      </c>
      <c r="AB1307" s="3">
        <f t="shared" si="291"/>
        <v>2023</v>
      </c>
      <c r="AC1307" s="3">
        <f t="shared" si="292"/>
        <v>2027</v>
      </c>
      <c r="AD1307" s="7">
        <f t="shared" ca="1" si="293"/>
        <v>1.65</v>
      </c>
      <c r="AE1307" s="7" t="str">
        <f t="shared" ca="1" si="298"/>
        <v>&lt; 2</v>
      </c>
      <c r="AF1307" s="5">
        <v>36007</v>
      </c>
      <c r="AG1307" s="8">
        <f t="shared" ca="1" si="294"/>
        <v>26.232876712328768</v>
      </c>
      <c r="AH1307" s="7" t="str">
        <f t="shared" ca="1" si="295"/>
        <v>&gt;25&lt; 35</v>
      </c>
      <c r="AI1307" s="9">
        <v>17284536</v>
      </c>
      <c r="AJ1307" s="10" t="s">
        <v>79</v>
      </c>
      <c r="AK1307" s="9">
        <v>13639493</v>
      </c>
      <c r="AL1307" s="5">
        <v>44907</v>
      </c>
      <c r="AM1307" s="3" t="s">
        <v>93</v>
      </c>
      <c r="AN1307" s="3" t="s">
        <v>94</v>
      </c>
      <c r="AQ1307" s="11">
        <v>3</v>
      </c>
      <c r="AR1307" s="11">
        <v>1</v>
      </c>
      <c r="AS1307" s="12">
        <f t="shared" si="296"/>
        <v>45345.25</v>
      </c>
      <c r="AT1307" s="11" t="s">
        <v>135</v>
      </c>
      <c r="AU1307" s="9">
        <v>3.3069999999999999</v>
      </c>
      <c r="AV1307" s="14" t="s">
        <v>126</v>
      </c>
      <c r="AW1307" s="15" t="s">
        <v>664</v>
      </c>
      <c r="AX1307" s="16" t="s">
        <v>1531</v>
      </c>
      <c r="AY1307" s="14" t="s">
        <v>500</v>
      </c>
      <c r="AZ1307" s="11" t="s">
        <v>145</v>
      </c>
      <c r="BA1307" s="17" t="str">
        <f t="shared" si="297"/>
        <v>07077013510552315710</v>
      </c>
      <c r="BB1307" s="26">
        <f t="shared" si="300"/>
        <v>20</v>
      </c>
      <c r="BC1307" s="19" t="s">
        <v>3925</v>
      </c>
      <c r="BD1307" s="20" t="s">
        <v>73</v>
      </c>
      <c r="BF1307" s="5"/>
      <c r="BG1307" s="27">
        <v>58853899</v>
      </c>
      <c r="BH1307" s="27">
        <v>26170904</v>
      </c>
      <c r="BI1307" s="27"/>
      <c r="BJ1307" t="s">
        <v>1532</v>
      </c>
      <c r="BK1307" s="11" t="str">
        <f t="shared" si="301"/>
        <v>A-</v>
      </c>
      <c r="BL1307" s="11"/>
    </row>
    <row r="1308" spans="1:64" x14ac:dyDescent="0.25">
      <c r="A1308" s="3" t="s">
        <v>74</v>
      </c>
      <c r="B1308" s="4">
        <v>1310</v>
      </c>
      <c r="C1308" s="3" t="s">
        <v>140</v>
      </c>
      <c r="D1308" s="3" t="s">
        <v>8148</v>
      </c>
      <c r="E1308" s="3" t="s">
        <v>8149</v>
      </c>
      <c r="F1308" s="3"/>
      <c r="G1308" s="3"/>
      <c r="H1308" s="74"/>
      <c r="I1308" s="3" t="s">
        <v>3846</v>
      </c>
      <c r="J1308" s="3" t="s">
        <v>157</v>
      </c>
      <c r="K1308" s="3" t="s">
        <v>123</v>
      </c>
      <c r="L1308" s="3" t="s">
        <v>77</v>
      </c>
      <c r="M1308" s="3" t="s">
        <v>158</v>
      </c>
      <c r="N1308" s="5">
        <v>44980</v>
      </c>
      <c r="O1308" s="5"/>
      <c r="P1308" s="3">
        <f t="shared" ca="1" si="299"/>
        <v>-505</v>
      </c>
      <c r="Q1308" s="5">
        <v>45078</v>
      </c>
      <c r="R1308" s="3" t="s">
        <v>3862</v>
      </c>
      <c r="S1308" s="3"/>
      <c r="T1308" s="6" t="s">
        <v>131</v>
      </c>
      <c r="U1308" s="3" t="str">
        <f t="shared" si="289"/>
        <v>Contractuel</v>
      </c>
      <c r="V1308" s="5">
        <v>45047</v>
      </c>
      <c r="W1308" s="5">
        <v>45077</v>
      </c>
      <c r="X1308" s="5"/>
      <c r="Y1308" s="5"/>
      <c r="Z1308" s="5">
        <v>44980</v>
      </c>
      <c r="AA1308" s="3">
        <f t="shared" si="290"/>
        <v>2</v>
      </c>
      <c r="AB1308" s="3">
        <f t="shared" si="291"/>
        <v>2023</v>
      </c>
      <c r="AC1308" s="3">
        <f t="shared" si="292"/>
        <v>2027</v>
      </c>
      <c r="AD1308" s="7">
        <f t="shared" ca="1" si="293"/>
        <v>1.65</v>
      </c>
      <c r="AE1308" s="7" t="str">
        <f t="shared" ca="1" si="298"/>
        <v>&lt; 2</v>
      </c>
      <c r="AF1308" s="5">
        <v>30931</v>
      </c>
      <c r="AG1308" s="8">
        <f t="shared" ca="1" si="294"/>
        <v>40.139726027397259</v>
      </c>
      <c r="AH1308" s="7" t="str">
        <f t="shared" ca="1" si="295"/>
        <v>&gt;35&lt; 45</v>
      </c>
      <c r="AI1308" s="9">
        <v>12667645</v>
      </c>
      <c r="AJ1308" s="10" t="s">
        <v>70</v>
      </c>
      <c r="AK1308" s="9" t="s">
        <v>3926</v>
      </c>
      <c r="AL1308" s="5">
        <v>41415</v>
      </c>
      <c r="AM1308" s="3" t="s">
        <v>93</v>
      </c>
      <c r="AN1308" s="3" t="s">
        <v>65</v>
      </c>
      <c r="AO1308">
        <v>2</v>
      </c>
      <c r="AQ1308" s="11">
        <v>3</v>
      </c>
      <c r="AR1308" s="11">
        <v>1</v>
      </c>
      <c r="AS1308" s="12">
        <f t="shared" si="296"/>
        <v>45345.25</v>
      </c>
      <c r="AT1308" s="11" t="s">
        <v>135</v>
      </c>
      <c r="AU1308" s="9">
        <v>3.3069999999999999</v>
      </c>
      <c r="AV1308" s="14">
        <v>17</v>
      </c>
      <c r="AW1308" s="15" t="s">
        <v>169</v>
      </c>
      <c r="AX1308" s="16" t="s">
        <v>3927</v>
      </c>
      <c r="AY1308" s="14">
        <v>38</v>
      </c>
      <c r="AZ1308" s="11" t="s">
        <v>171</v>
      </c>
      <c r="BA1308" s="17" t="str">
        <f t="shared" si="297"/>
        <v>17001000000130518538</v>
      </c>
      <c r="BB1308" s="26">
        <f t="shared" si="300"/>
        <v>20</v>
      </c>
      <c r="BC1308" s="19" t="s">
        <v>3928</v>
      </c>
      <c r="BD1308" s="20" t="s">
        <v>73</v>
      </c>
      <c r="BF1308" s="5"/>
      <c r="BG1308" s="27">
        <v>96144309</v>
      </c>
      <c r="BH1308" s="27">
        <v>96838140</v>
      </c>
      <c r="BI1308" s="27"/>
      <c r="BK1308" s="11" t="str">
        <f t="shared" si="301"/>
        <v>A-</v>
      </c>
      <c r="BL1308" s="11"/>
    </row>
    <row r="1309" spans="1:64" x14ac:dyDescent="0.25">
      <c r="A1309" s="3" t="s">
        <v>56</v>
      </c>
      <c r="B1309" s="4">
        <v>1311</v>
      </c>
      <c r="C1309" s="3" t="s">
        <v>140</v>
      </c>
      <c r="D1309" s="3" t="s">
        <v>7372</v>
      </c>
      <c r="E1309" s="3" t="s">
        <v>7672</v>
      </c>
      <c r="F1309" s="3"/>
      <c r="G1309" s="3"/>
      <c r="H1309" s="74"/>
      <c r="I1309" s="3" t="s">
        <v>561</v>
      </c>
      <c r="J1309" s="3" t="s">
        <v>157</v>
      </c>
      <c r="K1309" s="3" t="s">
        <v>123</v>
      </c>
      <c r="L1309" s="3" t="s">
        <v>77</v>
      </c>
      <c r="M1309" s="3" t="s">
        <v>158</v>
      </c>
      <c r="N1309" s="5">
        <v>44980</v>
      </c>
      <c r="O1309" s="5"/>
      <c r="P1309" s="3">
        <f t="shared" ca="1" si="299"/>
        <v>-47</v>
      </c>
      <c r="Q1309" s="5"/>
      <c r="R1309" s="3"/>
      <c r="S1309" s="3"/>
      <c r="T1309" s="6" t="s">
        <v>131</v>
      </c>
      <c r="U1309" s="3" t="str">
        <f t="shared" si="289"/>
        <v>Contractuel</v>
      </c>
      <c r="V1309" s="5">
        <v>45474</v>
      </c>
      <c r="W1309" s="5">
        <v>45535</v>
      </c>
      <c r="X1309" s="5"/>
      <c r="Y1309" s="5"/>
      <c r="Z1309" s="5">
        <v>44980</v>
      </c>
      <c r="AA1309" s="3">
        <f t="shared" si="290"/>
        <v>2</v>
      </c>
      <c r="AB1309" s="3">
        <f t="shared" si="291"/>
        <v>2023</v>
      </c>
      <c r="AC1309" s="3">
        <f t="shared" si="292"/>
        <v>2027</v>
      </c>
      <c r="AD1309" s="7">
        <f t="shared" ca="1" si="293"/>
        <v>1.65</v>
      </c>
      <c r="AE1309" s="7" t="str">
        <f t="shared" ca="1" si="298"/>
        <v>&lt; 2</v>
      </c>
      <c r="AF1309" s="5">
        <v>33516</v>
      </c>
      <c r="AG1309" s="8">
        <f t="shared" ca="1" si="294"/>
        <v>33.057534246575344</v>
      </c>
      <c r="AH1309" s="7" t="str">
        <f t="shared" ca="1" si="295"/>
        <v>&gt;25&lt; 35</v>
      </c>
      <c r="AI1309" s="9">
        <v>17153695</v>
      </c>
      <c r="AJ1309" s="10" t="s">
        <v>67</v>
      </c>
      <c r="AK1309" s="9" t="s">
        <v>3929</v>
      </c>
      <c r="AL1309" s="5">
        <v>43026</v>
      </c>
      <c r="AM1309" s="3" t="s">
        <v>93</v>
      </c>
      <c r="AN1309" s="3" t="s">
        <v>65</v>
      </c>
      <c r="AO1309">
        <v>1</v>
      </c>
      <c r="AQ1309">
        <v>3</v>
      </c>
      <c r="AR1309" s="11">
        <v>2</v>
      </c>
      <c r="AS1309" s="12">
        <f t="shared" si="296"/>
        <v>45710.5</v>
      </c>
      <c r="AT1309" s="11" t="s">
        <v>135</v>
      </c>
      <c r="AU1309" s="9">
        <v>3.3069999999999999</v>
      </c>
      <c r="AV1309" s="14">
        <v>17</v>
      </c>
      <c r="AW1309" s="15" t="s">
        <v>2299</v>
      </c>
      <c r="AX1309" s="16" t="s">
        <v>3930</v>
      </c>
      <c r="AY1309" s="14">
        <v>56</v>
      </c>
      <c r="AZ1309" s="11" t="s">
        <v>171</v>
      </c>
      <c r="BA1309" s="17" t="str">
        <f t="shared" si="297"/>
        <v>17206000000257988556</v>
      </c>
      <c r="BB1309" s="26">
        <f t="shared" si="300"/>
        <v>20</v>
      </c>
      <c r="BC1309" s="19" t="s">
        <v>3931</v>
      </c>
      <c r="BD1309" s="20" t="s">
        <v>100</v>
      </c>
      <c r="BF1309" s="5"/>
      <c r="BG1309" s="27">
        <v>25547368</v>
      </c>
      <c r="BH1309" s="27">
        <v>53926727</v>
      </c>
      <c r="BI1309" s="27"/>
      <c r="BJ1309" t="s">
        <v>477</v>
      </c>
      <c r="BK1309" s="11" t="str">
        <f t="shared" si="301"/>
        <v>A-</v>
      </c>
      <c r="BL1309" s="11" t="s">
        <v>245</v>
      </c>
    </row>
    <row r="1310" spans="1:64" x14ac:dyDescent="0.25">
      <c r="A1310" s="3" t="s">
        <v>56</v>
      </c>
      <c r="B1310" s="4">
        <v>1312</v>
      </c>
      <c r="C1310" s="3" t="s">
        <v>87</v>
      </c>
      <c r="D1310" s="3" t="s">
        <v>7210</v>
      </c>
      <c r="E1310" s="3" t="s">
        <v>7481</v>
      </c>
      <c r="F1310" s="3"/>
      <c r="G1310" s="3"/>
      <c r="H1310" s="74"/>
      <c r="I1310" s="3" t="s">
        <v>227</v>
      </c>
      <c r="J1310" s="3" t="s">
        <v>228</v>
      </c>
      <c r="K1310" s="3" t="s">
        <v>123</v>
      </c>
      <c r="L1310" s="3" t="s">
        <v>77</v>
      </c>
      <c r="M1310" s="3" t="s">
        <v>158</v>
      </c>
      <c r="N1310" s="5">
        <v>44980</v>
      </c>
      <c r="O1310" s="5"/>
      <c r="P1310" s="3">
        <f t="shared" ca="1" si="299"/>
        <v>-47</v>
      </c>
      <c r="Q1310" s="5"/>
      <c r="R1310" s="3"/>
      <c r="S1310" s="3"/>
      <c r="T1310" s="6" t="s">
        <v>131</v>
      </c>
      <c r="U1310" s="3" t="str">
        <f t="shared" si="289"/>
        <v>Contractuel</v>
      </c>
      <c r="V1310" s="5">
        <v>45474</v>
      </c>
      <c r="W1310" s="5">
        <v>45535</v>
      </c>
      <c r="X1310" s="5"/>
      <c r="Y1310" s="5"/>
      <c r="Z1310" s="5">
        <v>44980</v>
      </c>
      <c r="AA1310" s="3">
        <f t="shared" si="290"/>
        <v>2</v>
      </c>
      <c r="AB1310" s="3">
        <f t="shared" si="291"/>
        <v>2023</v>
      </c>
      <c r="AC1310" s="3">
        <f t="shared" si="292"/>
        <v>2027</v>
      </c>
      <c r="AD1310" s="7">
        <f t="shared" ca="1" si="293"/>
        <v>1.65</v>
      </c>
      <c r="AE1310" s="7" t="str">
        <f t="shared" ca="1" si="298"/>
        <v>&lt; 2</v>
      </c>
      <c r="AF1310" s="5">
        <v>34041</v>
      </c>
      <c r="AG1310" s="8">
        <f t="shared" ca="1" si="294"/>
        <v>31.61917808219178</v>
      </c>
      <c r="AH1310" s="7" t="str">
        <f t="shared" ca="1" si="295"/>
        <v>&gt;25&lt; 35</v>
      </c>
      <c r="AI1310" s="9">
        <v>16925618</v>
      </c>
      <c r="AJ1310" s="10" t="s">
        <v>79</v>
      </c>
      <c r="AK1310" s="9" t="s">
        <v>3932</v>
      </c>
      <c r="AL1310" s="5">
        <v>41171</v>
      </c>
      <c r="AM1310" s="3" t="s">
        <v>93</v>
      </c>
      <c r="AN1310" s="3" t="s">
        <v>94</v>
      </c>
      <c r="AQ1310">
        <v>3</v>
      </c>
      <c r="AR1310" s="11">
        <v>2</v>
      </c>
      <c r="AS1310" s="12">
        <f t="shared" si="296"/>
        <v>45710.5</v>
      </c>
      <c r="AT1310" s="11" t="s">
        <v>135</v>
      </c>
      <c r="AU1310" s="9">
        <v>3.3069999999999999</v>
      </c>
      <c r="AV1310" s="14">
        <v>17</v>
      </c>
      <c r="AW1310" s="15">
        <v>53594</v>
      </c>
      <c r="AX1310" s="16" t="s">
        <v>3933</v>
      </c>
      <c r="AY1310" s="14" t="s">
        <v>141</v>
      </c>
      <c r="AZ1310" s="11" t="s">
        <v>171</v>
      </c>
      <c r="BA1310" s="17" t="str">
        <f t="shared" si="297"/>
        <v>17535940172547135909</v>
      </c>
      <c r="BB1310" s="26">
        <f t="shared" si="300"/>
        <v>20</v>
      </c>
      <c r="BC1310" s="19" t="s">
        <v>3934</v>
      </c>
      <c r="BD1310" s="20" t="s">
        <v>277</v>
      </c>
      <c r="BF1310" s="5"/>
      <c r="BG1310" s="27">
        <v>29437609</v>
      </c>
      <c r="BH1310" s="27">
        <v>25045699</v>
      </c>
      <c r="BI1310" s="27"/>
      <c r="BJ1310" t="s">
        <v>2883</v>
      </c>
      <c r="BK1310" s="11" t="str">
        <f t="shared" si="301"/>
        <v>B-</v>
      </c>
      <c r="BL1310" s="11" t="s">
        <v>235</v>
      </c>
    </row>
    <row r="1311" spans="1:64" x14ac:dyDescent="0.25">
      <c r="A1311" s="3" t="s">
        <v>74</v>
      </c>
      <c r="B1311" s="4">
        <v>1314</v>
      </c>
      <c r="C1311" s="3" t="s">
        <v>140</v>
      </c>
      <c r="D1311" s="3" t="s">
        <v>8150</v>
      </c>
      <c r="E1311" s="3" t="s">
        <v>7285</v>
      </c>
      <c r="F1311" s="3"/>
      <c r="G1311" s="3"/>
      <c r="H1311" s="74"/>
      <c r="I1311" s="3" t="s">
        <v>227</v>
      </c>
      <c r="J1311" s="3" t="s">
        <v>228</v>
      </c>
      <c r="K1311" s="3" t="s">
        <v>123</v>
      </c>
      <c r="L1311" s="3" t="s">
        <v>77</v>
      </c>
      <c r="M1311" s="3" t="s">
        <v>158</v>
      </c>
      <c r="N1311" s="5">
        <v>44981</v>
      </c>
      <c r="O1311" s="5"/>
      <c r="P1311" s="3">
        <f t="shared" ca="1" si="299"/>
        <v>-566</v>
      </c>
      <c r="Q1311" s="5">
        <v>45020</v>
      </c>
      <c r="R1311" s="3" t="s">
        <v>124</v>
      </c>
      <c r="S1311" s="3"/>
      <c r="T1311" s="6" t="s">
        <v>131</v>
      </c>
      <c r="U1311" s="3" t="str">
        <f t="shared" si="289"/>
        <v>Contractuel</v>
      </c>
      <c r="V1311" s="5">
        <v>44981</v>
      </c>
      <c r="W1311" s="5">
        <v>45016</v>
      </c>
      <c r="X1311" s="5"/>
      <c r="Y1311" s="5"/>
      <c r="Z1311" s="5">
        <v>44981</v>
      </c>
      <c r="AA1311" s="3">
        <f t="shared" si="290"/>
        <v>2</v>
      </c>
      <c r="AB1311" s="3">
        <f t="shared" si="291"/>
        <v>2023</v>
      </c>
      <c r="AC1311" s="3">
        <f t="shared" si="292"/>
        <v>2027</v>
      </c>
      <c r="AD1311" s="7">
        <f t="shared" ca="1" si="293"/>
        <v>1.6472222222222221</v>
      </c>
      <c r="AE1311" s="7" t="str">
        <f t="shared" ca="1" si="298"/>
        <v>&lt; 2</v>
      </c>
      <c r="AF1311" s="5">
        <v>27716</v>
      </c>
      <c r="AG1311" s="8">
        <f t="shared" ca="1" si="294"/>
        <v>48.947945205479449</v>
      </c>
      <c r="AH1311" s="7" t="str">
        <f t="shared" ca="1" si="295"/>
        <v>&gt;45&lt; 55</v>
      </c>
      <c r="AI1311" s="9">
        <v>12057771</v>
      </c>
      <c r="AJ1311" s="10" t="s">
        <v>70</v>
      </c>
      <c r="AK1311" s="9" t="s">
        <v>3935</v>
      </c>
      <c r="AL1311" s="5">
        <v>41092</v>
      </c>
      <c r="AM1311" s="3" t="s">
        <v>93</v>
      </c>
      <c r="AN1311" s="3" t="s">
        <v>94</v>
      </c>
      <c r="AQ1311" s="11">
        <v>3</v>
      </c>
      <c r="AR1311" s="11">
        <v>1</v>
      </c>
      <c r="AS1311" s="12">
        <f t="shared" si="296"/>
        <v>45346.25</v>
      </c>
      <c r="AT1311" s="11" t="s">
        <v>135</v>
      </c>
      <c r="AU1311" s="9">
        <v>3.3069999999999999</v>
      </c>
      <c r="AV1311" s="14" t="s">
        <v>70</v>
      </c>
      <c r="AW1311" s="15">
        <v>23013</v>
      </c>
      <c r="AX1311" s="16" t="s">
        <v>3936</v>
      </c>
      <c r="AY1311" s="14">
        <v>19</v>
      </c>
      <c r="AZ1311" s="11" t="s">
        <v>2246</v>
      </c>
      <c r="BA1311" s="17" t="str">
        <f t="shared" si="297"/>
        <v>03230138016600008419</v>
      </c>
      <c r="BB1311" s="26">
        <f t="shared" si="300"/>
        <v>20</v>
      </c>
      <c r="BC1311" s="19" t="s">
        <v>3937</v>
      </c>
      <c r="BD1311" s="20" t="s">
        <v>100</v>
      </c>
      <c r="BF1311" s="5"/>
      <c r="BG1311" s="27">
        <v>24588501</v>
      </c>
      <c r="BH1311" s="27">
        <v>52074482</v>
      </c>
      <c r="BI1311" s="27"/>
      <c r="BK1311" s="11" t="str">
        <f t="shared" si="301"/>
        <v>B-</v>
      </c>
      <c r="BL1311" s="11"/>
    </row>
    <row r="1312" spans="1:64" x14ac:dyDescent="0.25">
      <c r="A1312" s="3" t="s">
        <v>56</v>
      </c>
      <c r="B1312" s="4">
        <v>1313</v>
      </c>
      <c r="C1312" s="3" t="s">
        <v>87</v>
      </c>
      <c r="D1312" s="3" t="s">
        <v>7855</v>
      </c>
      <c r="E1312" s="3" t="s">
        <v>7233</v>
      </c>
      <c r="F1312" s="3"/>
      <c r="G1312" s="3"/>
      <c r="H1312" s="74"/>
      <c r="I1312" s="3" t="s">
        <v>227</v>
      </c>
      <c r="J1312" s="3" t="s">
        <v>228</v>
      </c>
      <c r="K1312" s="3" t="s">
        <v>123</v>
      </c>
      <c r="L1312" s="3" t="s">
        <v>77</v>
      </c>
      <c r="M1312" s="3" t="s">
        <v>158</v>
      </c>
      <c r="N1312" s="5">
        <v>44987</v>
      </c>
      <c r="O1312" s="5"/>
      <c r="P1312" s="3">
        <f t="shared" ca="1" si="299"/>
        <v>-47</v>
      </c>
      <c r="Q1312" s="5"/>
      <c r="R1312" s="3"/>
      <c r="S1312" s="3"/>
      <c r="T1312" s="6" t="s">
        <v>131</v>
      </c>
      <c r="U1312" s="3" t="str">
        <f t="shared" si="289"/>
        <v>Contractuel</v>
      </c>
      <c r="V1312" s="5">
        <v>45474</v>
      </c>
      <c r="W1312" s="5">
        <v>45535</v>
      </c>
      <c r="X1312" s="5"/>
      <c r="Y1312" s="5"/>
      <c r="Z1312" s="5">
        <v>44987</v>
      </c>
      <c r="AA1312" s="3">
        <f t="shared" si="290"/>
        <v>3</v>
      </c>
      <c r="AB1312" s="3">
        <f t="shared" si="291"/>
        <v>2023</v>
      </c>
      <c r="AC1312" s="3">
        <f t="shared" si="292"/>
        <v>2027</v>
      </c>
      <c r="AD1312" s="7">
        <f t="shared" ca="1" si="293"/>
        <v>1.625</v>
      </c>
      <c r="AE1312" s="7" t="str">
        <f t="shared" ca="1" si="298"/>
        <v>&lt; 2</v>
      </c>
      <c r="AF1312" s="5">
        <v>34677</v>
      </c>
      <c r="AG1312" s="8">
        <f t="shared" ca="1" si="294"/>
        <v>29.876712328767123</v>
      </c>
      <c r="AH1312" s="7" t="str">
        <f t="shared" ca="1" si="295"/>
        <v>&gt;25&lt; 35</v>
      </c>
      <c r="AI1312" s="9">
        <v>16629643</v>
      </c>
      <c r="AJ1312" s="10" t="s">
        <v>62</v>
      </c>
      <c r="AK1312" s="9" t="s">
        <v>3938</v>
      </c>
      <c r="AL1312" s="5">
        <v>41398</v>
      </c>
      <c r="AM1312" s="3" t="s">
        <v>93</v>
      </c>
      <c r="AN1312" s="3" t="s">
        <v>94</v>
      </c>
      <c r="AQ1312">
        <v>3</v>
      </c>
      <c r="AR1312" s="11">
        <v>2</v>
      </c>
      <c r="AS1312" s="12">
        <f t="shared" si="296"/>
        <v>45717.5</v>
      </c>
      <c r="AT1312" s="11" t="s">
        <v>135</v>
      </c>
      <c r="AU1312" s="9">
        <v>3.3069999999999999</v>
      </c>
      <c r="AV1312" s="14" t="s">
        <v>195</v>
      </c>
      <c r="AW1312" s="15" t="s">
        <v>169</v>
      </c>
      <c r="AX1312" s="16" t="s">
        <v>3939</v>
      </c>
      <c r="AY1312" s="14" t="s">
        <v>261</v>
      </c>
      <c r="AZ1312" s="11" t="s">
        <v>171</v>
      </c>
      <c r="BA1312" s="17" t="str">
        <f t="shared" si="297"/>
        <v>17001000000323704320</v>
      </c>
      <c r="BB1312" s="26">
        <f t="shared" si="300"/>
        <v>20</v>
      </c>
      <c r="BC1312" s="19" t="s">
        <v>3940</v>
      </c>
      <c r="BD1312" s="20" t="s">
        <v>277</v>
      </c>
      <c r="BF1312" s="5"/>
      <c r="BG1312" s="27">
        <v>54020761</v>
      </c>
      <c r="BH1312" s="27"/>
      <c r="BI1312" s="27"/>
      <c r="BJ1312" t="s">
        <v>3941</v>
      </c>
      <c r="BK1312" s="11" t="str">
        <f t="shared" si="301"/>
        <v>B-</v>
      </c>
      <c r="BL1312" s="11" t="s">
        <v>473</v>
      </c>
    </row>
    <row r="1313" spans="1:64" x14ac:dyDescent="0.25">
      <c r="A1313" s="3" t="s">
        <v>56</v>
      </c>
      <c r="B1313" s="4">
        <v>1315</v>
      </c>
      <c r="C1313" s="3" t="s">
        <v>87</v>
      </c>
      <c r="D1313" s="3" t="s">
        <v>8092</v>
      </c>
      <c r="E1313" s="3" t="s">
        <v>7395</v>
      </c>
      <c r="F1313" s="3"/>
      <c r="G1313" s="3"/>
      <c r="H1313" s="74"/>
      <c r="I1313" s="3" t="s">
        <v>487</v>
      </c>
      <c r="J1313" s="3" t="s">
        <v>228</v>
      </c>
      <c r="K1313" s="3" t="s">
        <v>123</v>
      </c>
      <c r="L1313" s="3" t="s">
        <v>77</v>
      </c>
      <c r="M1313" s="3" t="s">
        <v>158</v>
      </c>
      <c r="N1313" s="5">
        <v>44981</v>
      </c>
      <c r="O1313" s="5"/>
      <c r="P1313" s="3">
        <f t="shared" ca="1" si="299"/>
        <v>-47</v>
      </c>
      <c r="Q1313" s="5"/>
      <c r="R1313" s="3"/>
      <c r="S1313" s="3"/>
      <c r="T1313" s="6" t="s">
        <v>131</v>
      </c>
      <c r="U1313" s="3" t="str">
        <f t="shared" si="289"/>
        <v>Contractuel</v>
      </c>
      <c r="V1313" s="5">
        <v>45474</v>
      </c>
      <c r="W1313" s="5">
        <v>45535</v>
      </c>
      <c r="X1313" s="5"/>
      <c r="Y1313" s="5"/>
      <c r="Z1313" s="5">
        <v>44981</v>
      </c>
      <c r="AA1313" s="3">
        <f t="shared" si="290"/>
        <v>2</v>
      </c>
      <c r="AB1313" s="3">
        <f t="shared" si="291"/>
        <v>2023</v>
      </c>
      <c r="AC1313" s="3">
        <f t="shared" si="292"/>
        <v>2027</v>
      </c>
      <c r="AD1313" s="7">
        <f t="shared" ca="1" si="293"/>
        <v>1.6472222222222221</v>
      </c>
      <c r="AE1313" s="7" t="str">
        <f t="shared" ca="1" si="298"/>
        <v>&lt; 2</v>
      </c>
      <c r="AF1313" s="5">
        <v>31204</v>
      </c>
      <c r="AG1313" s="8">
        <f t="shared" ca="1" si="294"/>
        <v>39.391780821917806</v>
      </c>
      <c r="AH1313" s="7" t="str">
        <f t="shared" ca="1" si="295"/>
        <v>&gt;35&lt; 45</v>
      </c>
      <c r="AI1313" s="9">
        <v>12669537</v>
      </c>
      <c r="AJ1313" s="37" t="s">
        <v>179</v>
      </c>
      <c r="AK1313" s="9" t="s">
        <v>3942</v>
      </c>
      <c r="AL1313" s="5">
        <v>43809</v>
      </c>
      <c r="AM1313" s="3" t="s">
        <v>93</v>
      </c>
      <c r="AN1313" s="3" t="s">
        <v>94</v>
      </c>
      <c r="AQ1313">
        <v>3</v>
      </c>
      <c r="AR1313" s="11">
        <v>2</v>
      </c>
      <c r="AS1313" s="12">
        <f t="shared" si="296"/>
        <v>45711.5</v>
      </c>
      <c r="AT1313" s="11" t="s">
        <v>135</v>
      </c>
      <c r="AU1313" s="9">
        <v>3.3069999999999999</v>
      </c>
      <c r="AV1313" s="14">
        <v>17</v>
      </c>
      <c r="AW1313" s="15" t="s">
        <v>169</v>
      </c>
      <c r="AX1313" s="16" t="s">
        <v>3943</v>
      </c>
      <c r="AY1313" s="14">
        <v>11</v>
      </c>
      <c r="AZ1313" s="11" t="s">
        <v>171</v>
      </c>
      <c r="BA1313" s="17" t="str">
        <f t="shared" si="297"/>
        <v>17001000000209438611</v>
      </c>
      <c r="BB1313" s="26">
        <f t="shared" si="300"/>
        <v>20</v>
      </c>
      <c r="BC1313" s="19" t="s">
        <v>3944</v>
      </c>
      <c r="BD1313" s="20" t="s">
        <v>277</v>
      </c>
      <c r="BF1313" s="5"/>
      <c r="BG1313" s="27">
        <v>58023847</v>
      </c>
      <c r="BH1313" s="27"/>
      <c r="BI1313" s="27"/>
      <c r="BJ1313" t="s">
        <v>3643</v>
      </c>
      <c r="BK1313" s="11" t="str">
        <f t="shared" si="301"/>
        <v>B-</v>
      </c>
      <c r="BL1313" s="11" t="s">
        <v>235</v>
      </c>
    </row>
    <row r="1314" spans="1:64" x14ac:dyDescent="0.25">
      <c r="A1314" s="3" t="s">
        <v>74</v>
      </c>
      <c r="B1314" s="4">
        <v>1317</v>
      </c>
      <c r="C1314" s="3" t="s">
        <v>140</v>
      </c>
      <c r="D1314" s="3" t="s">
        <v>7723</v>
      </c>
      <c r="E1314" s="3" t="s">
        <v>7477</v>
      </c>
      <c r="F1314" s="3"/>
      <c r="G1314" s="3"/>
      <c r="H1314" s="74"/>
      <c r="I1314" s="3" t="s">
        <v>515</v>
      </c>
      <c r="J1314" s="3" t="s">
        <v>228</v>
      </c>
      <c r="K1314" s="3" t="s">
        <v>123</v>
      </c>
      <c r="L1314" s="3" t="s">
        <v>77</v>
      </c>
      <c r="M1314" s="3" t="s">
        <v>158</v>
      </c>
      <c r="N1314" s="5">
        <v>44984</v>
      </c>
      <c r="O1314" s="5"/>
      <c r="P1314" s="3">
        <f t="shared" ca="1" si="299"/>
        <v>-566</v>
      </c>
      <c r="Q1314" s="5">
        <v>44992</v>
      </c>
      <c r="R1314" s="3" t="s">
        <v>124</v>
      </c>
      <c r="S1314" s="3"/>
      <c r="T1314" s="6" t="s">
        <v>131</v>
      </c>
      <c r="U1314" s="3" t="str">
        <f t="shared" si="289"/>
        <v>Contractuel</v>
      </c>
      <c r="V1314" s="5">
        <v>44984</v>
      </c>
      <c r="W1314" s="5">
        <v>45016</v>
      </c>
      <c r="X1314" s="5"/>
      <c r="Y1314" s="5"/>
      <c r="Z1314" s="5">
        <v>44984</v>
      </c>
      <c r="AA1314" s="3">
        <f t="shared" si="290"/>
        <v>2</v>
      </c>
      <c r="AB1314" s="3">
        <f t="shared" si="291"/>
        <v>2023</v>
      </c>
      <c r="AC1314" s="3">
        <f t="shared" si="292"/>
        <v>2027</v>
      </c>
      <c r="AD1314" s="7">
        <f t="shared" ca="1" si="293"/>
        <v>1.6388888888888888</v>
      </c>
      <c r="AE1314" s="7" t="str">
        <f t="shared" ca="1" si="298"/>
        <v>&lt; 2</v>
      </c>
      <c r="AF1314" s="5">
        <v>35271</v>
      </c>
      <c r="AG1314" s="8">
        <f t="shared" ca="1" si="294"/>
        <v>28.24931506849315</v>
      </c>
      <c r="AH1314" s="7" t="str">
        <f t="shared" ca="1" si="295"/>
        <v>&gt;25&lt; 35</v>
      </c>
      <c r="AI1314" s="9"/>
      <c r="AJ1314" s="10"/>
      <c r="AK1314" s="9" t="s">
        <v>3945</v>
      </c>
      <c r="AL1314" s="5">
        <v>41866</v>
      </c>
      <c r="AM1314" s="3" t="s">
        <v>93</v>
      </c>
      <c r="AN1314" s="3" t="s">
        <v>65</v>
      </c>
      <c r="AO1314">
        <v>1</v>
      </c>
      <c r="AQ1314" s="11">
        <v>3</v>
      </c>
      <c r="AR1314" s="11">
        <v>1</v>
      </c>
      <c r="AS1314" s="12">
        <f t="shared" si="296"/>
        <v>45349.25</v>
      </c>
      <c r="AT1314" s="11" t="s">
        <v>135</v>
      </c>
      <c r="AU1314" s="9">
        <v>3.3069999999999999</v>
      </c>
      <c r="AV1314" s="14">
        <v>17</v>
      </c>
      <c r="AW1314" s="15" t="s">
        <v>169</v>
      </c>
      <c r="AX1314" s="16" t="s">
        <v>3946</v>
      </c>
      <c r="AY1314" s="14">
        <v>19</v>
      </c>
      <c r="AZ1314" s="11" t="s">
        <v>171</v>
      </c>
      <c r="BA1314" s="17" t="str">
        <f t="shared" si="297"/>
        <v>17001000000323769019</v>
      </c>
      <c r="BB1314" s="26">
        <f t="shared" si="300"/>
        <v>20</v>
      </c>
      <c r="BC1314" s="19" t="s">
        <v>3947</v>
      </c>
      <c r="BD1314" s="20" t="s">
        <v>277</v>
      </c>
      <c r="BF1314" s="5"/>
      <c r="BG1314" s="27">
        <v>54017259</v>
      </c>
      <c r="BH1314" s="27"/>
      <c r="BI1314" s="27"/>
      <c r="BK1314" s="11" t="str">
        <f t="shared" si="301"/>
        <v>B-</v>
      </c>
      <c r="BL1314" s="11"/>
    </row>
    <row r="1315" spans="1:64" x14ac:dyDescent="0.25">
      <c r="A1315" s="3" t="s">
        <v>74</v>
      </c>
      <c r="B1315" s="4">
        <v>1318</v>
      </c>
      <c r="C1315" s="3" t="s">
        <v>87</v>
      </c>
      <c r="D1315" s="3" t="s">
        <v>8151</v>
      </c>
      <c r="E1315" s="3" t="s">
        <v>7330</v>
      </c>
      <c r="F1315" s="3"/>
      <c r="G1315" s="3"/>
      <c r="H1315" s="74"/>
      <c r="I1315" s="3" t="s">
        <v>515</v>
      </c>
      <c r="J1315" s="3" t="s">
        <v>228</v>
      </c>
      <c r="K1315" s="3" t="s">
        <v>123</v>
      </c>
      <c r="L1315" s="3" t="s">
        <v>77</v>
      </c>
      <c r="M1315" s="3" t="s">
        <v>158</v>
      </c>
      <c r="N1315" s="5">
        <v>44984</v>
      </c>
      <c r="O1315" s="5"/>
      <c r="P1315" s="3">
        <f t="shared" ca="1" si="299"/>
        <v>-566</v>
      </c>
      <c r="Q1315" s="5">
        <v>44992</v>
      </c>
      <c r="R1315" s="3" t="s">
        <v>124</v>
      </c>
      <c r="S1315" s="3"/>
      <c r="T1315" s="6" t="s">
        <v>131</v>
      </c>
      <c r="U1315" s="3" t="str">
        <f t="shared" si="289"/>
        <v>Contractuel</v>
      </c>
      <c r="V1315" s="5">
        <v>44984</v>
      </c>
      <c r="W1315" s="5">
        <v>45016</v>
      </c>
      <c r="X1315" s="5"/>
      <c r="Y1315" s="5"/>
      <c r="Z1315" s="5">
        <v>44984</v>
      </c>
      <c r="AA1315" s="3">
        <f t="shared" si="290"/>
        <v>2</v>
      </c>
      <c r="AB1315" s="3">
        <f t="shared" si="291"/>
        <v>2023</v>
      </c>
      <c r="AC1315" s="3">
        <f t="shared" si="292"/>
        <v>2027</v>
      </c>
      <c r="AD1315" s="7">
        <f t="shared" ca="1" si="293"/>
        <v>1.6388888888888888</v>
      </c>
      <c r="AE1315" s="7" t="str">
        <f t="shared" ca="1" si="298"/>
        <v>&lt; 2</v>
      </c>
      <c r="AF1315" s="5">
        <v>36754</v>
      </c>
      <c r="AG1315" s="8">
        <f t="shared" ca="1" si="294"/>
        <v>24.186301369863013</v>
      </c>
      <c r="AH1315" s="7" t="str">
        <f t="shared" ca="1" si="295"/>
        <v>&lt; 25</v>
      </c>
      <c r="AI1315" s="9"/>
      <c r="AJ1315" s="10"/>
      <c r="AK1315" s="9">
        <v>14276799</v>
      </c>
      <c r="AL1315" s="5">
        <v>43207</v>
      </c>
      <c r="AM1315" s="3" t="s">
        <v>93</v>
      </c>
      <c r="AN1315" s="3" t="s">
        <v>94</v>
      </c>
      <c r="AQ1315" s="11">
        <v>3</v>
      </c>
      <c r="AR1315" s="11">
        <v>1</v>
      </c>
      <c r="AS1315" s="12">
        <f t="shared" si="296"/>
        <v>45349.25</v>
      </c>
      <c r="AT1315" s="11" t="s">
        <v>135</v>
      </c>
      <c r="AU1315" s="9">
        <v>3.3069999999999999</v>
      </c>
      <c r="AV1315" s="14" t="s">
        <v>91</v>
      </c>
      <c r="AW1315" s="15">
        <v>10900</v>
      </c>
      <c r="AX1315" s="16" t="s">
        <v>3948</v>
      </c>
      <c r="AY1315" s="14">
        <v>10</v>
      </c>
      <c r="AZ1315" s="11" t="s">
        <v>191</v>
      </c>
      <c r="BA1315" s="17" t="str">
        <f t="shared" si="297"/>
        <v>05109000069501162010</v>
      </c>
      <c r="BB1315" s="26">
        <f t="shared" si="300"/>
        <v>20</v>
      </c>
      <c r="BC1315" s="19" t="s">
        <v>3949</v>
      </c>
      <c r="BD1315" s="20" t="s">
        <v>277</v>
      </c>
      <c r="BF1315" s="5"/>
      <c r="BG1315" s="27">
        <v>53011791</v>
      </c>
      <c r="BH1315" s="27">
        <v>20488237</v>
      </c>
      <c r="BI1315" s="27"/>
      <c r="BK1315" s="11" t="str">
        <f t="shared" si="301"/>
        <v>B-</v>
      </c>
      <c r="BL1315" s="11"/>
    </row>
    <row r="1316" spans="1:64" x14ac:dyDescent="0.25">
      <c r="A1316" s="3" t="s">
        <v>56</v>
      </c>
      <c r="B1316" s="4">
        <v>1316</v>
      </c>
      <c r="C1316" s="3" t="s">
        <v>140</v>
      </c>
      <c r="D1316" s="3" t="s">
        <v>8131</v>
      </c>
      <c r="E1316" s="3" t="s">
        <v>7682</v>
      </c>
      <c r="F1316" s="3"/>
      <c r="G1316" s="3"/>
      <c r="H1316" s="74"/>
      <c r="I1316" s="43" t="s">
        <v>1837</v>
      </c>
      <c r="J1316" s="43" t="s">
        <v>157</v>
      </c>
      <c r="K1316" s="3" t="s">
        <v>123</v>
      </c>
      <c r="L1316" s="3" t="s">
        <v>77</v>
      </c>
      <c r="M1316" s="3" t="s">
        <v>158</v>
      </c>
      <c r="N1316" s="5">
        <v>44982</v>
      </c>
      <c r="O1316" s="5"/>
      <c r="P1316" s="3">
        <f t="shared" ca="1" si="299"/>
        <v>-47</v>
      </c>
      <c r="Q1316" s="5"/>
      <c r="R1316" s="3"/>
      <c r="S1316" s="3"/>
      <c r="T1316" s="6" t="s">
        <v>131</v>
      </c>
      <c r="U1316" s="3" t="str">
        <f t="shared" si="289"/>
        <v>Contractuel</v>
      </c>
      <c r="V1316" s="5">
        <v>45474</v>
      </c>
      <c r="W1316" s="5">
        <v>45535</v>
      </c>
      <c r="X1316" s="5"/>
      <c r="Y1316" s="5"/>
      <c r="Z1316" s="5">
        <v>44982</v>
      </c>
      <c r="AA1316" s="3">
        <f t="shared" si="290"/>
        <v>2</v>
      </c>
      <c r="AB1316" s="3">
        <f t="shared" si="291"/>
        <v>2023</v>
      </c>
      <c r="AC1316" s="3">
        <f t="shared" si="292"/>
        <v>2027</v>
      </c>
      <c r="AD1316" s="7">
        <f t="shared" ca="1" si="293"/>
        <v>1.6444444444444444</v>
      </c>
      <c r="AE1316" s="7" t="str">
        <f t="shared" ca="1" si="298"/>
        <v>&lt; 2</v>
      </c>
      <c r="AF1316" s="5">
        <v>33082</v>
      </c>
      <c r="AG1316" s="8">
        <f t="shared" ca="1" si="294"/>
        <v>34.246575342465754</v>
      </c>
      <c r="AH1316" s="7" t="str">
        <f t="shared" ca="1" si="295"/>
        <v>&gt;25&lt; 35</v>
      </c>
      <c r="AI1316" s="9">
        <v>16626382</v>
      </c>
      <c r="AJ1316" s="10" t="s">
        <v>159</v>
      </c>
      <c r="AK1316" s="9" t="s">
        <v>3950</v>
      </c>
      <c r="AL1316" s="5">
        <v>40170</v>
      </c>
      <c r="AM1316" s="3" t="s">
        <v>93</v>
      </c>
      <c r="AN1316" s="3" t="s">
        <v>65</v>
      </c>
      <c r="AO1316">
        <v>2</v>
      </c>
      <c r="AQ1316">
        <v>3</v>
      </c>
      <c r="AR1316" s="11">
        <v>2</v>
      </c>
      <c r="AS1316" s="12">
        <f t="shared" si="296"/>
        <v>45712.5</v>
      </c>
      <c r="AT1316" s="11" t="s">
        <v>135</v>
      </c>
      <c r="AU1316" s="9">
        <v>3.3069999999999999</v>
      </c>
      <c r="AV1316" s="14">
        <v>17</v>
      </c>
      <c r="AW1316" s="15">
        <v>53594</v>
      </c>
      <c r="AX1316" s="16" t="s">
        <v>3951</v>
      </c>
      <c r="AY1316" s="14" t="s">
        <v>70</v>
      </c>
      <c r="AZ1316" s="11" t="s">
        <v>171</v>
      </c>
      <c r="BA1316" s="17" t="str">
        <f t="shared" si="297"/>
        <v>17535940171365103803</v>
      </c>
      <c r="BB1316" s="26">
        <f t="shared" si="300"/>
        <v>20</v>
      </c>
      <c r="BC1316" s="19" t="s">
        <v>3952</v>
      </c>
      <c r="BD1316" s="20" t="s">
        <v>277</v>
      </c>
      <c r="BF1316" s="5"/>
      <c r="BG1316" s="27">
        <v>50671108</v>
      </c>
      <c r="BH1316" s="27">
        <v>24828250</v>
      </c>
      <c r="BI1316" s="27"/>
      <c r="BJ1316" t="s">
        <v>391</v>
      </c>
      <c r="BK1316" s="11" t="str">
        <f t="shared" si="301"/>
        <v>A-</v>
      </c>
      <c r="BL1316" s="11" t="s">
        <v>200</v>
      </c>
    </row>
    <row r="1317" spans="1:64" x14ac:dyDescent="0.25">
      <c r="A1317" s="3" t="s">
        <v>74</v>
      </c>
      <c r="B1317" s="4">
        <v>1319</v>
      </c>
      <c r="C1317" s="3" t="s">
        <v>140</v>
      </c>
      <c r="D1317" s="3" t="s">
        <v>7427</v>
      </c>
      <c r="E1317" s="3" t="s">
        <v>8152</v>
      </c>
      <c r="F1317" s="3"/>
      <c r="G1317" s="3"/>
      <c r="H1317" s="74"/>
      <c r="I1317" s="3" t="s">
        <v>227</v>
      </c>
      <c r="J1317" s="3" t="s">
        <v>228</v>
      </c>
      <c r="K1317" s="3" t="s">
        <v>123</v>
      </c>
      <c r="L1317" s="3" t="s">
        <v>77</v>
      </c>
      <c r="M1317" s="3" t="s">
        <v>158</v>
      </c>
      <c r="N1317" s="5">
        <v>44987</v>
      </c>
      <c r="O1317" s="5"/>
      <c r="P1317" s="3">
        <f t="shared" ca="1" si="299"/>
        <v>-566</v>
      </c>
      <c r="Q1317" s="5">
        <v>45012</v>
      </c>
      <c r="R1317" s="3" t="s">
        <v>124</v>
      </c>
      <c r="S1317" s="3"/>
      <c r="T1317" s="6" t="s">
        <v>131</v>
      </c>
      <c r="U1317" s="3" t="str">
        <f t="shared" si="289"/>
        <v>Contractuel</v>
      </c>
      <c r="V1317" s="5">
        <v>44987</v>
      </c>
      <c r="W1317" s="5">
        <v>45016</v>
      </c>
      <c r="X1317" s="5"/>
      <c r="Y1317" s="5"/>
      <c r="Z1317" s="5">
        <v>44987</v>
      </c>
      <c r="AA1317" s="3">
        <f t="shared" si="290"/>
        <v>3</v>
      </c>
      <c r="AB1317" s="3">
        <f t="shared" si="291"/>
        <v>2023</v>
      </c>
      <c r="AC1317" s="3">
        <f t="shared" si="292"/>
        <v>2027</v>
      </c>
      <c r="AD1317" s="7">
        <f t="shared" ca="1" si="293"/>
        <v>1.625</v>
      </c>
      <c r="AE1317" s="7" t="str">
        <f t="shared" ca="1" si="298"/>
        <v>&lt; 2</v>
      </c>
      <c r="AF1317" s="5">
        <v>32357</v>
      </c>
      <c r="AG1317" s="8">
        <f t="shared" ca="1" si="294"/>
        <v>36.232876712328768</v>
      </c>
      <c r="AH1317" s="7" t="str">
        <f t="shared" ca="1" si="295"/>
        <v>&gt;35&lt; 45</v>
      </c>
      <c r="AI1317" s="9">
        <v>16067608</v>
      </c>
      <c r="AJ1317" s="10" t="s">
        <v>126</v>
      </c>
      <c r="AK1317" s="9" t="s">
        <v>3953</v>
      </c>
      <c r="AL1317" s="5">
        <v>37929</v>
      </c>
      <c r="AM1317" s="3" t="s">
        <v>93</v>
      </c>
      <c r="AN1317" s="3" t="s">
        <v>65</v>
      </c>
      <c r="AQ1317" s="11">
        <v>3</v>
      </c>
      <c r="AR1317" s="11">
        <v>1</v>
      </c>
      <c r="AS1317" s="12">
        <f t="shared" si="296"/>
        <v>45352.25</v>
      </c>
      <c r="AT1317" s="11" t="s">
        <v>135</v>
      </c>
      <c r="AU1317" s="9">
        <v>3.3069999999999999</v>
      </c>
      <c r="AV1317" s="14" t="s">
        <v>195</v>
      </c>
      <c r="AW1317" s="15" t="s">
        <v>169</v>
      </c>
      <c r="AX1317" s="16" t="s">
        <v>3954</v>
      </c>
      <c r="AY1317" s="14">
        <v>58</v>
      </c>
      <c r="AZ1317" s="11" t="s">
        <v>171</v>
      </c>
      <c r="BA1317" s="17" t="str">
        <f t="shared" si="297"/>
        <v>17001000000268739658</v>
      </c>
      <c r="BB1317" s="26">
        <f t="shared" si="300"/>
        <v>20</v>
      </c>
      <c r="BC1317" s="19" t="s">
        <v>3955</v>
      </c>
      <c r="BD1317" s="20" t="s">
        <v>277</v>
      </c>
      <c r="BF1317" s="5"/>
      <c r="BG1317" s="27">
        <v>92010355</v>
      </c>
      <c r="BH1317" s="27"/>
      <c r="BI1317" s="27"/>
      <c r="BK1317" s="11" t="str">
        <f t="shared" si="301"/>
        <v>B-</v>
      </c>
      <c r="BL1317" s="11"/>
    </row>
    <row r="1318" spans="1:64" x14ac:dyDescent="0.25">
      <c r="A1318" s="3" t="s">
        <v>74</v>
      </c>
      <c r="B1318" s="4">
        <v>1320</v>
      </c>
      <c r="C1318" s="3" t="s">
        <v>140</v>
      </c>
      <c r="D1318" s="3" t="s">
        <v>7208</v>
      </c>
      <c r="E1318" s="3" t="s">
        <v>7283</v>
      </c>
      <c r="F1318" s="3"/>
      <c r="G1318" s="3"/>
      <c r="H1318" s="74"/>
      <c r="I1318" s="3" t="s">
        <v>515</v>
      </c>
      <c r="J1318" s="3" t="s">
        <v>228</v>
      </c>
      <c r="K1318" s="3" t="s">
        <v>123</v>
      </c>
      <c r="L1318" s="3" t="s">
        <v>77</v>
      </c>
      <c r="M1318" s="3" t="s">
        <v>158</v>
      </c>
      <c r="N1318" s="5">
        <v>44998</v>
      </c>
      <c r="O1318" s="5"/>
      <c r="P1318" s="3">
        <f t="shared" ca="1" si="299"/>
        <v>-536</v>
      </c>
      <c r="Q1318" s="5">
        <v>45020</v>
      </c>
      <c r="R1318" s="3" t="s">
        <v>1328</v>
      </c>
      <c r="S1318" s="3"/>
      <c r="T1318" s="6" t="s">
        <v>131</v>
      </c>
      <c r="U1318" s="3" t="str">
        <f t="shared" si="289"/>
        <v>Contractuel</v>
      </c>
      <c r="V1318" s="5">
        <v>44998</v>
      </c>
      <c r="W1318" s="5">
        <v>45046</v>
      </c>
      <c r="X1318" s="5"/>
      <c r="Y1318" s="5"/>
      <c r="Z1318" s="5">
        <v>44998</v>
      </c>
      <c r="AA1318" s="3">
        <f t="shared" si="290"/>
        <v>3</v>
      </c>
      <c r="AB1318" s="3">
        <f t="shared" si="291"/>
        <v>2023</v>
      </c>
      <c r="AC1318" s="3">
        <f t="shared" si="292"/>
        <v>2027</v>
      </c>
      <c r="AD1318" s="7">
        <f t="shared" ca="1" si="293"/>
        <v>1.5944444444444446</v>
      </c>
      <c r="AE1318" s="7" t="str">
        <f t="shared" ca="1" si="298"/>
        <v>&lt; 2</v>
      </c>
      <c r="AF1318" s="5">
        <v>29438</v>
      </c>
      <c r="AG1318" s="8">
        <f t="shared" ca="1" si="294"/>
        <v>44.230136986301368</v>
      </c>
      <c r="AH1318" s="7" t="str">
        <f t="shared" ca="1" si="295"/>
        <v>&gt;35&lt; 45</v>
      </c>
      <c r="AI1318" s="9">
        <v>11991785</v>
      </c>
      <c r="AJ1318" s="10" t="s">
        <v>67</v>
      </c>
      <c r="AK1318" s="9" t="s">
        <v>3956</v>
      </c>
      <c r="AL1318" s="5">
        <v>41521</v>
      </c>
      <c r="AM1318" s="3" t="s">
        <v>93</v>
      </c>
      <c r="AN1318" s="3" t="s">
        <v>65</v>
      </c>
      <c r="AO1318">
        <v>3</v>
      </c>
      <c r="AQ1318" s="11">
        <v>3</v>
      </c>
      <c r="AR1318" s="11">
        <v>1</v>
      </c>
      <c r="AS1318" s="12">
        <f t="shared" si="296"/>
        <v>45363.25</v>
      </c>
      <c r="AT1318" s="11" t="s">
        <v>135</v>
      </c>
      <c r="AU1318" s="9">
        <v>3.3069999999999999</v>
      </c>
      <c r="AV1318" s="14" t="s">
        <v>195</v>
      </c>
      <c r="AW1318" s="15" t="s">
        <v>169</v>
      </c>
      <c r="AX1318" s="16" t="s">
        <v>3957</v>
      </c>
      <c r="AY1318" s="14">
        <v>66</v>
      </c>
      <c r="AZ1318" s="11" t="s">
        <v>171</v>
      </c>
      <c r="BA1318" s="17" t="str">
        <f t="shared" si="297"/>
        <v>17001000000324084366</v>
      </c>
      <c r="BB1318" s="26">
        <f t="shared" si="300"/>
        <v>20</v>
      </c>
      <c r="BC1318" s="19" t="s">
        <v>3958</v>
      </c>
      <c r="BD1318" s="20" t="s">
        <v>277</v>
      </c>
      <c r="BF1318" s="5">
        <v>44999</v>
      </c>
      <c r="BG1318" s="27">
        <v>50961243</v>
      </c>
      <c r="BH1318" s="27">
        <v>58331217</v>
      </c>
      <c r="BI1318" s="27"/>
      <c r="BK1318" s="11" t="str">
        <f t="shared" si="301"/>
        <v>B-</v>
      </c>
      <c r="BL1318" s="11"/>
    </row>
    <row r="1319" spans="1:64" x14ac:dyDescent="0.25">
      <c r="A1319" s="3" t="s">
        <v>56</v>
      </c>
      <c r="B1319" s="4">
        <v>1321</v>
      </c>
      <c r="C1319" s="3" t="s">
        <v>87</v>
      </c>
      <c r="D1319" s="3" t="s">
        <v>7986</v>
      </c>
      <c r="E1319" s="3" t="s">
        <v>8153</v>
      </c>
      <c r="F1319" s="3"/>
      <c r="G1319" s="3"/>
      <c r="H1319" s="74"/>
      <c r="I1319" s="43" t="s">
        <v>425</v>
      </c>
      <c r="J1319" s="3" t="s">
        <v>157</v>
      </c>
      <c r="K1319" s="3" t="s">
        <v>123</v>
      </c>
      <c r="L1319" s="3" t="s">
        <v>77</v>
      </c>
      <c r="M1319" s="3" t="s">
        <v>158</v>
      </c>
      <c r="N1319" s="5">
        <v>44987</v>
      </c>
      <c r="O1319" s="5"/>
      <c r="P1319" s="3">
        <f t="shared" ca="1" si="299"/>
        <v>-47</v>
      </c>
      <c r="Q1319" s="5"/>
      <c r="R1319" s="3"/>
      <c r="S1319" s="3"/>
      <c r="T1319" s="6" t="s">
        <v>131</v>
      </c>
      <c r="U1319" s="3" t="str">
        <f t="shared" si="289"/>
        <v>Contractuel</v>
      </c>
      <c r="V1319" s="5">
        <v>45474</v>
      </c>
      <c r="W1319" s="5">
        <v>45535</v>
      </c>
      <c r="X1319" s="5"/>
      <c r="Y1319" s="5"/>
      <c r="Z1319" s="5">
        <v>44987</v>
      </c>
      <c r="AA1319" s="3">
        <f t="shared" si="290"/>
        <v>3</v>
      </c>
      <c r="AB1319" s="3">
        <f t="shared" si="291"/>
        <v>2023</v>
      </c>
      <c r="AC1319" s="3">
        <f t="shared" si="292"/>
        <v>2027</v>
      </c>
      <c r="AD1319" s="7">
        <f t="shared" ca="1" si="293"/>
        <v>1.625</v>
      </c>
      <c r="AE1319" s="7" t="str">
        <f t="shared" ca="1" si="298"/>
        <v>&lt; 2</v>
      </c>
      <c r="AF1319" s="5">
        <v>37300</v>
      </c>
      <c r="AG1319" s="8">
        <f t="shared" ca="1" si="294"/>
        <v>22.69041095890411</v>
      </c>
      <c r="AH1319" s="7" t="str">
        <f t="shared" ca="1" si="295"/>
        <v>&lt; 25</v>
      </c>
      <c r="AI1319" s="9"/>
      <c r="AJ1319" s="10"/>
      <c r="AK1319" s="9">
        <v>14371213</v>
      </c>
      <c r="AL1319" s="5">
        <v>44979</v>
      </c>
      <c r="AM1319" s="3" t="s">
        <v>93</v>
      </c>
      <c r="AN1319" s="3" t="s">
        <v>94</v>
      </c>
      <c r="AQ1319">
        <v>3</v>
      </c>
      <c r="AR1319" s="11">
        <v>2</v>
      </c>
      <c r="AS1319" s="12">
        <f t="shared" si="296"/>
        <v>45717.5</v>
      </c>
      <c r="AT1319" s="11" t="s">
        <v>135</v>
      </c>
      <c r="AU1319" s="9">
        <v>3.3069999999999999</v>
      </c>
      <c r="AV1319" s="14">
        <v>17</v>
      </c>
      <c r="AW1319" s="15" t="s">
        <v>169</v>
      </c>
      <c r="AX1319" s="16" t="s">
        <v>3959</v>
      </c>
      <c r="AY1319" s="14">
        <v>10</v>
      </c>
      <c r="AZ1319" s="11" t="s">
        <v>171</v>
      </c>
      <c r="BA1319" s="17" t="str">
        <f t="shared" si="297"/>
        <v>17001000000323817810</v>
      </c>
      <c r="BB1319" s="26">
        <f t="shared" si="300"/>
        <v>20</v>
      </c>
      <c r="BC1319" s="19" t="s">
        <v>3960</v>
      </c>
      <c r="BD1319" s="20" t="s">
        <v>277</v>
      </c>
      <c r="BF1319" s="5"/>
      <c r="BG1319" s="27">
        <v>26334098</v>
      </c>
      <c r="BH1319" s="27">
        <v>42241412</v>
      </c>
      <c r="BI1319" s="27"/>
      <c r="BJ1319" t="s">
        <v>452</v>
      </c>
      <c r="BK1319" s="11" t="str">
        <f t="shared" si="301"/>
        <v>A-</v>
      </c>
      <c r="BL1319" s="11" t="s">
        <v>473</v>
      </c>
    </row>
    <row r="1320" spans="1:64" x14ac:dyDescent="0.25">
      <c r="A1320" s="3" t="s">
        <v>56</v>
      </c>
      <c r="B1320" s="4">
        <v>1322</v>
      </c>
      <c r="C1320" s="3" t="s">
        <v>140</v>
      </c>
      <c r="D1320" s="3" t="s">
        <v>8154</v>
      </c>
      <c r="E1320" s="3" t="s">
        <v>7491</v>
      </c>
      <c r="F1320" s="3"/>
      <c r="G1320" s="3"/>
      <c r="H1320" s="74"/>
      <c r="I1320" s="3" t="s">
        <v>227</v>
      </c>
      <c r="J1320" s="3" t="s">
        <v>228</v>
      </c>
      <c r="K1320" s="3" t="s">
        <v>123</v>
      </c>
      <c r="L1320" s="3" t="s">
        <v>77</v>
      </c>
      <c r="M1320" s="3" t="s">
        <v>158</v>
      </c>
      <c r="N1320" s="5">
        <v>44987</v>
      </c>
      <c r="O1320" s="5"/>
      <c r="P1320" s="3">
        <f t="shared" ca="1" si="299"/>
        <v>-47</v>
      </c>
      <c r="Q1320" s="5"/>
      <c r="R1320" s="3"/>
      <c r="S1320" s="3"/>
      <c r="T1320" s="6" t="s">
        <v>131</v>
      </c>
      <c r="U1320" s="3" t="str">
        <f t="shared" si="289"/>
        <v>Contractuel</v>
      </c>
      <c r="V1320" s="5">
        <v>45474</v>
      </c>
      <c r="W1320" s="5">
        <v>45535</v>
      </c>
      <c r="X1320" s="5"/>
      <c r="Y1320" s="5"/>
      <c r="Z1320" s="5">
        <v>44987</v>
      </c>
      <c r="AA1320" s="3">
        <f t="shared" si="290"/>
        <v>3</v>
      </c>
      <c r="AB1320" s="3">
        <f t="shared" si="291"/>
        <v>2023</v>
      </c>
      <c r="AC1320" s="3">
        <f t="shared" si="292"/>
        <v>2027</v>
      </c>
      <c r="AD1320" s="7">
        <f t="shared" ca="1" si="293"/>
        <v>1.625</v>
      </c>
      <c r="AE1320" s="7" t="str">
        <f t="shared" ca="1" si="298"/>
        <v>&lt; 2</v>
      </c>
      <c r="AF1320" s="5">
        <v>29997</v>
      </c>
      <c r="AG1320" s="8">
        <f t="shared" ca="1" si="294"/>
        <v>42.698630136986303</v>
      </c>
      <c r="AH1320" s="7" t="str">
        <f t="shared" ca="1" si="295"/>
        <v>&gt;35&lt; 45</v>
      </c>
      <c r="AI1320" s="9">
        <v>12492988</v>
      </c>
      <c r="AJ1320" s="10" t="s">
        <v>62</v>
      </c>
      <c r="AK1320" s="9" t="s">
        <v>3961</v>
      </c>
      <c r="AL1320" s="5">
        <v>36062</v>
      </c>
      <c r="AM1320" s="3" t="s">
        <v>93</v>
      </c>
      <c r="AN1320" s="3" t="s">
        <v>65</v>
      </c>
      <c r="AO1320">
        <v>2</v>
      </c>
      <c r="AQ1320">
        <v>3</v>
      </c>
      <c r="AR1320" s="11">
        <v>2</v>
      </c>
      <c r="AS1320" s="12">
        <f t="shared" si="296"/>
        <v>45717.5</v>
      </c>
      <c r="AT1320" s="11" t="s">
        <v>135</v>
      </c>
      <c r="AU1320" s="9">
        <v>3.3069999999999999</v>
      </c>
      <c r="AV1320" s="14">
        <v>17</v>
      </c>
      <c r="AW1320" s="15" t="s">
        <v>169</v>
      </c>
      <c r="AX1320" s="16" t="s">
        <v>3962</v>
      </c>
      <c r="AY1320" s="14">
        <v>85</v>
      </c>
      <c r="AZ1320" s="11" t="s">
        <v>171</v>
      </c>
      <c r="BA1320" s="17" t="str">
        <f t="shared" si="297"/>
        <v>17001000000100385585</v>
      </c>
      <c r="BB1320" s="26">
        <f t="shared" si="300"/>
        <v>20</v>
      </c>
      <c r="BC1320" s="19" t="s">
        <v>3963</v>
      </c>
      <c r="BD1320" s="20" t="s">
        <v>277</v>
      </c>
      <c r="BF1320" s="5"/>
      <c r="BG1320" s="27">
        <v>54603335</v>
      </c>
      <c r="BH1320" s="27">
        <v>23064813</v>
      </c>
      <c r="BI1320" s="27"/>
      <c r="BJ1320" t="s">
        <v>877</v>
      </c>
      <c r="BK1320" s="11" t="str">
        <f t="shared" si="301"/>
        <v>B-</v>
      </c>
      <c r="BL1320" s="11" t="s">
        <v>200</v>
      </c>
    </row>
    <row r="1321" spans="1:64" x14ac:dyDescent="0.25">
      <c r="A1321" s="3" t="s">
        <v>56</v>
      </c>
      <c r="B1321" s="4">
        <v>1323</v>
      </c>
      <c r="C1321" s="3" t="s">
        <v>87</v>
      </c>
      <c r="D1321" s="3" t="s">
        <v>7702</v>
      </c>
      <c r="E1321" s="3" t="s">
        <v>7391</v>
      </c>
      <c r="F1321" s="3"/>
      <c r="G1321" s="3"/>
      <c r="H1321" s="74"/>
      <c r="I1321" s="3" t="s">
        <v>487</v>
      </c>
      <c r="J1321" s="3" t="s">
        <v>228</v>
      </c>
      <c r="K1321" s="3" t="s">
        <v>123</v>
      </c>
      <c r="L1321" s="3" t="s">
        <v>77</v>
      </c>
      <c r="M1321" s="3" t="s">
        <v>158</v>
      </c>
      <c r="N1321" s="5">
        <v>44988</v>
      </c>
      <c r="O1321" s="5"/>
      <c r="P1321" s="3">
        <f t="shared" ca="1" si="299"/>
        <v>-47</v>
      </c>
      <c r="Q1321" s="5"/>
      <c r="R1321" s="3"/>
      <c r="S1321" s="3"/>
      <c r="T1321" s="6" t="s">
        <v>131</v>
      </c>
      <c r="U1321" s="3" t="str">
        <f t="shared" si="289"/>
        <v>Contractuel</v>
      </c>
      <c r="V1321" s="5">
        <v>45474</v>
      </c>
      <c r="W1321" s="5">
        <v>45535</v>
      </c>
      <c r="X1321" s="5"/>
      <c r="Y1321" s="5"/>
      <c r="Z1321" s="5">
        <v>44988</v>
      </c>
      <c r="AA1321" s="3">
        <f t="shared" si="290"/>
        <v>3</v>
      </c>
      <c r="AB1321" s="3">
        <f t="shared" si="291"/>
        <v>2023</v>
      </c>
      <c r="AC1321" s="3">
        <f t="shared" si="292"/>
        <v>2027</v>
      </c>
      <c r="AD1321" s="7">
        <f t="shared" ca="1" si="293"/>
        <v>1.6222222222222222</v>
      </c>
      <c r="AE1321" s="7" t="str">
        <f t="shared" ca="1" si="298"/>
        <v>&lt; 2</v>
      </c>
      <c r="AF1321" s="5">
        <v>38157</v>
      </c>
      <c r="AG1321" s="8">
        <f t="shared" ca="1" si="294"/>
        <v>20.342465753424658</v>
      </c>
      <c r="AH1321" s="7" t="str">
        <f t="shared" ca="1" si="295"/>
        <v>&lt; 25</v>
      </c>
      <c r="AI1321" s="9">
        <v>17462271</v>
      </c>
      <c r="AJ1321" s="10" t="s">
        <v>91</v>
      </c>
      <c r="AK1321" s="9">
        <v>11676492</v>
      </c>
      <c r="AL1321" s="5">
        <v>44410</v>
      </c>
      <c r="AM1321" s="3" t="s">
        <v>93</v>
      </c>
      <c r="AN1321" s="3" t="s">
        <v>94</v>
      </c>
      <c r="AQ1321">
        <v>3</v>
      </c>
      <c r="AR1321" s="11">
        <v>2</v>
      </c>
      <c r="AS1321" s="12">
        <f t="shared" si="296"/>
        <v>45718.5</v>
      </c>
      <c r="AT1321" s="11" t="s">
        <v>135</v>
      </c>
      <c r="AU1321" s="9">
        <v>3.3069999999999999</v>
      </c>
      <c r="AV1321" s="14" t="s">
        <v>195</v>
      </c>
      <c r="AW1321" s="15" t="s">
        <v>169</v>
      </c>
      <c r="AX1321" s="16" t="s">
        <v>2344</v>
      </c>
      <c r="AY1321" s="14" t="s">
        <v>338</v>
      </c>
      <c r="AZ1321" s="11" t="s">
        <v>171</v>
      </c>
      <c r="BA1321" s="17" t="str">
        <f t="shared" si="297"/>
        <v>17001000000308764477</v>
      </c>
      <c r="BB1321" s="26">
        <f t="shared" si="300"/>
        <v>20</v>
      </c>
      <c r="BC1321" s="19" t="s">
        <v>2345</v>
      </c>
      <c r="BD1321" s="20" t="s">
        <v>233</v>
      </c>
      <c r="BF1321" s="5"/>
      <c r="BG1321" s="27">
        <v>50578655</v>
      </c>
      <c r="BH1321" s="27">
        <v>26906766</v>
      </c>
      <c r="BI1321" s="27"/>
      <c r="BJ1321" t="s">
        <v>477</v>
      </c>
      <c r="BK1321" s="11" t="str">
        <f t="shared" si="301"/>
        <v>B-</v>
      </c>
      <c r="BL1321" s="11" t="s">
        <v>235</v>
      </c>
    </row>
    <row r="1322" spans="1:64" x14ac:dyDescent="0.25">
      <c r="A1322" s="3" t="s">
        <v>74</v>
      </c>
      <c r="B1322" s="4">
        <v>1324</v>
      </c>
      <c r="C1322" s="3" t="s">
        <v>140</v>
      </c>
      <c r="D1322" s="3" t="s">
        <v>7269</v>
      </c>
      <c r="E1322" s="3" t="s">
        <v>7416</v>
      </c>
      <c r="F1322" s="3"/>
      <c r="G1322" s="3"/>
      <c r="H1322" s="74"/>
      <c r="I1322" s="3" t="s">
        <v>487</v>
      </c>
      <c r="J1322" s="3" t="s">
        <v>228</v>
      </c>
      <c r="K1322" s="3" t="s">
        <v>123</v>
      </c>
      <c r="L1322" s="3" t="s">
        <v>77</v>
      </c>
      <c r="M1322" s="3" t="s">
        <v>158</v>
      </c>
      <c r="N1322" s="5">
        <v>44988</v>
      </c>
      <c r="O1322" s="5"/>
      <c r="P1322" s="3">
        <f t="shared" ca="1" si="299"/>
        <v>-536</v>
      </c>
      <c r="Q1322" s="5">
        <v>45031</v>
      </c>
      <c r="R1322" s="3" t="s">
        <v>1970</v>
      </c>
      <c r="S1322" s="3"/>
      <c r="T1322" s="6" t="s">
        <v>131</v>
      </c>
      <c r="U1322" s="3" t="str">
        <f t="shared" si="289"/>
        <v>Contractuel</v>
      </c>
      <c r="V1322" s="5">
        <v>45017</v>
      </c>
      <c r="W1322" s="5">
        <v>45046</v>
      </c>
      <c r="X1322" s="5"/>
      <c r="Y1322" s="5"/>
      <c r="Z1322" s="5">
        <v>44988</v>
      </c>
      <c r="AA1322" s="3">
        <f t="shared" si="290"/>
        <v>3</v>
      </c>
      <c r="AB1322" s="3">
        <f t="shared" si="291"/>
        <v>2023</v>
      </c>
      <c r="AC1322" s="3">
        <f t="shared" si="292"/>
        <v>2027</v>
      </c>
      <c r="AD1322" s="7">
        <f t="shared" ca="1" si="293"/>
        <v>1.6222222222222222</v>
      </c>
      <c r="AE1322" s="7" t="str">
        <f t="shared" ca="1" si="298"/>
        <v>&lt; 2</v>
      </c>
      <c r="AF1322" s="5">
        <v>30257</v>
      </c>
      <c r="AG1322" s="8">
        <f t="shared" ca="1" si="294"/>
        <v>41.986301369863014</v>
      </c>
      <c r="AH1322" s="7" t="str">
        <f t="shared" ca="1" si="295"/>
        <v>&gt;35&lt; 45</v>
      </c>
      <c r="AI1322" s="9">
        <v>16906707</v>
      </c>
      <c r="AJ1322" s="10" t="s">
        <v>102</v>
      </c>
      <c r="AK1322" s="9" t="s">
        <v>2226</v>
      </c>
      <c r="AL1322" s="5">
        <v>37129</v>
      </c>
      <c r="AM1322" s="3" t="s">
        <v>93</v>
      </c>
      <c r="AN1322" s="3" t="s">
        <v>65</v>
      </c>
      <c r="AO1322">
        <v>2</v>
      </c>
      <c r="AQ1322" s="11">
        <v>3</v>
      </c>
      <c r="AR1322" s="11">
        <v>1</v>
      </c>
      <c r="AS1322" s="12">
        <f t="shared" si="296"/>
        <v>45353.25</v>
      </c>
      <c r="AT1322" s="11" t="s">
        <v>135</v>
      </c>
      <c r="AU1322" s="9">
        <v>3.3069999999999999</v>
      </c>
      <c r="AV1322" s="14" t="s">
        <v>348</v>
      </c>
      <c r="AW1322" s="15" t="s">
        <v>349</v>
      </c>
      <c r="AX1322" s="16" t="s">
        <v>3422</v>
      </c>
      <c r="AY1322" s="14" t="s">
        <v>965</v>
      </c>
      <c r="AZ1322" s="11" t="s">
        <v>352</v>
      </c>
      <c r="BA1322" s="17" t="str">
        <f t="shared" si="297"/>
        <v>12406000000241186197</v>
      </c>
      <c r="BB1322" s="26">
        <f t="shared" si="300"/>
        <v>20</v>
      </c>
      <c r="BC1322" s="19" t="s">
        <v>3423</v>
      </c>
      <c r="BD1322" s="20" t="s">
        <v>100</v>
      </c>
      <c r="BF1322" s="5"/>
      <c r="BG1322" s="27">
        <v>21510803</v>
      </c>
      <c r="BH1322" s="27">
        <v>97166187</v>
      </c>
      <c r="BI1322" s="27"/>
      <c r="BJ1322" t="s">
        <v>477</v>
      </c>
      <c r="BK1322" s="11" t="str">
        <f t="shared" si="301"/>
        <v>B-</v>
      </c>
      <c r="BL1322" s="11"/>
    </row>
    <row r="1323" spans="1:64" x14ac:dyDescent="0.25">
      <c r="A1323" s="3" t="s">
        <v>74</v>
      </c>
      <c r="B1323" s="4">
        <v>1325</v>
      </c>
      <c r="C1323" s="3" t="s">
        <v>140</v>
      </c>
      <c r="D1323" s="3" t="s">
        <v>7489</v>
      </c>
      <c r="E1323" s="3" t="s">
        <v>7757</v>
      </c>
      <c r="F1323" s="3"/>
      <c r="G1323" s="3"/>
      <c r="H1323" s="74"/>
      <c r="I1323" s="3" t="s">
        <v>515</v>
      </c>
      <c r="J1323" s="3" t="s">
        <v>228</v>
      </c>
      <c r="K1323" s="3" t="s">
        <v>123</v>
      </c>
      <c r="L1323" s="3" t="s">
        <v>77</v>
      </c>
      <c r="M1323" s="3" t="s">
        <v>158</v>
      </c>
      <c r="N1323" s="5">
        <v>44988</v>
      </c>
      <c r="O1323" s="5"/>
      <c r="P1323" s="3">
        <f t="shared" ca="1" si="299"/>
        <v>-536</v>
      </c>
      <c r="Q1323" s="5">
        <v>45031</v>
      </c>
      <c r="R1323" s="3" t="s">
        <v>124</v>
      </c>
      <c r="S1323" s="3" t="s">
        <v>1787</v>
      </c>
      <c r="T1323" s="6" t="s">
        <v>131</v>
      </c>
      <c r="U1323" s="3" t="str">
        <f t="shared" si="289"/>
        <v>Contractuel</v>
      </c>
      <c r="V1323" s="5">
        <v>45017</v>
      </c>
      <c r="W1323" s="5">
        <v>45046</v>
      </c>
      <c r="X1323" s="5"/>
      <c r="Y1323" s="5"/>
      <c r="Z1323" s="5">
        <v>44988</v>
      </c>
      <c r="AA1323" s="3">
        <f t="shared" si="290"/>
        <v>3</v>
      </c>
      <c r="AB1323" s="3">
        <f t="shared" si="291"/>
        <v>2023</v>
      </c>
      <c r="AC1323" s="3">
        <f t="shared" si="292"/>
        <v>2027</v>
      </c>
      <c r="AD1323" s="7">
        <f t="shared" ca="1" si="293"/>
        <v>1.6222222222222222</v>
      </c>
      <c r="AE1323" s="7" t="str">
        <f t="shared" ca="1" si="298"/>
        <v>&lt; 2</v>
      </c>
      <c r="AF1323" s="5">
        <v>31290</v>
      </c>
      <c r="AG1323" s="8">
        <f t="shared" ca="1" si="294"/>
        <v>39.156164383561645</v>
      </c>
      <c r="AH1323" s="7" t="str">
        <f t="shared" ca="1" si="295"/>
        <v>&gt;35&lt; 45</v>
      </c>
      <c r="AI1323" s="9">
        <v>12665380</v>
      </c>
      <c r="AJ1323" s="10" t="s">
        <v>102</v>
      </c>
      <c r="AK1323" s="9" t="s">
        <v>3349</v>
      </c>
      <c r="AL1323" s="5">
        <v>40301</v>
      </c>
      <c r="AM1323" s="3" t="s">
        <v>93</v>
      </c>
      <c r="AN1323" s="3" t="s">
        <v>65</v>
      </c>
      <c r="AO1323">
        <v>1</v>
      </c>
      <c r="AQ1323" s="11">
        <v>3</v>
      </c>
      <c r="AR1323" s="11">
        <v>1</v>
      </c>
      <c r="AS1323" s="12">
        <f t="shared" si="296"/>
        <v>45353.25</v>
      </c>
      <c r="AT1323" s="11" t="s">
        <v>135</v>
      </c>
      <c r="AU1323" s="9">
        <v>3.3069999999999999</v>
      </c>
      <c r="AV1323" s="14" t="s">
        <v>195</v>
      </c>
      <c r="AW1323" s="15" t="s">
        <v>1253</v>
      </c>
      <c r="AX1323" s="16" t="s">
        <v>3350</v>
      </c>
      <c r="AY1323" s="14" t="s">
        <v>2090</v>
      </c>
      <c r="AZ1323" s="11" t="s">
        <v>171</v>
      </c>
      <c r="BA1323" s="17" t="str">
        <f t="shared" si="297"/>
        <v>17535940172383614085</v>
      </c>
      <c r="BB1323" s="26">
        <f t="shared" si="300"/>
        <v>20</v>
      </c>
      <c r="BC1323" s="19" t="s">
        <v>3351</v>
      </c>
      <c r="BD1323" s="20" t="s">
        <v>233</v>
      </c>
      <c r="BF1323" s="5"/>
      <c r="BG1323" s="27">
        <v>97502148</v>
      </c>
      <c r="BH1323" s="27">
        <v>97036161</v>
      </c>
      <c r="BI1323" s="27"/>
      <c r="BJ1323" t="s">
        <v>477</v>
      </c>
      <c r="BK1323" s="11" t="str">
        <f t="shared" si="301"/>
        <v>B-</v>
      </c>
      <c r="BL1323" s="11"/>
    </row>
    <row r="1324" spans="1:64" x14ac:dyDescent="0.25">
      <c r="A1324" s="3" t="s">
        <v>56</v>
      </c>
      <c r="B1324" s="4">
        <v>1326</v>
      </c>
      <c r="C1324" s="3" t="s">
        <v>140</v>
      </c>
      <c r="D1324" s="3" t="s">
        <v>8155</v>
      </c>
      <c r="E1324" s="3" t="s">
        <v>7240</v>
      </c>
      <c r="F1324" s="3"/>
      <c r="G1324" s="3"/>
      <c r="H1324" s="74"/>
      <c r="I1324" s="43" t="s">
        <v>1920</v>
      </c>
      <c r="J1324" s="3" t="s">
        <v>157</v>
      </c>
      <c r="K1324" s="3" t="s">
        <v>123</v>
      </c>
      <c r="L1324" s="3" t="s">
        <v>77</v>
      </c>
      <c r="M1324" s="3" t="s">
        <v>158</v>
      </c>
      <c r="N1324" s="5">
        <v>44991</v>
      </c>
      <c r="O1324" s="5"/>
      <c r="P1324" s="3">
        <f t="shared" ca="1" si="299"/>
        <v>-47</v>
      </c>
      <c r="Q1324" s="5"/>
      <c r="R1324" s="3"/>
      <c r="S1324" s="3"/>
      <c r="T1324" s="6" t="s">
        <v>131</v>
      </c>
      <c r="U1324" s="3" t="str">
        <f t="shared" si="289"/>
        <v>Contractuel</v>
      </c>
      <c r="V1324" s="5">
        <v>45474</v>
      </c>
      <c r="W1324" s="5">
        <v>45535</v>
      </c>
      <c r="X1324" s="5"/>
      <c r="Y1324" s="5"/>
      <c r="Z1324" s="5">
        <v>44991</v>
      </c>
      <c r="AA1324" s="3">
        <f t="shared" si="290"/>
        <v>3</v>
      </c>
      <c r="AB1324" s="3">
        <f t="shared" si="291"/>
        <v>2023</v>
      </c>
      <c r="AC1324" s="3">
        <f t="shared" si="292"/>
        <v>2027</v>
      </c>
      <c r="AD1324" s="7">
        <f t="shared" ca="1" si="293"/>
        <v>1.6138888888888889</v>
      </c>
      <c r="AE1324" s="7" t="str">
        <f t="shared" ca="1" si="298"/>
        <v>&lt; 2</v>
      </c>
      <c r="AF1324" s="5">
        <v>26357</v>
      </c>
      <c r="AG1324" s="8">
        <f t="shared" ca="1" si="294"/>
        <v>52.671232876712331</v>
      </c>
      <c r="AH1324" s="7" t="str">
        <f t="shared" ca="1" si="295"/>
        <v>&gt;45&lt; 55</v>
      </c>
      <c r="AI1324" s="9">
        <v>11573682</v>
      </c>
      <c r="AJ1324" s="10" t="s">
        <v>67</v>
      </c>
      <c r="AK1324" s="9" t="s">
        <v>3964</v>
      </c>
      <c r="AL1324" s="5">
        <v>40731</v>
      </c>
      <c r="AM1324" s="3" t="s">
        <v>93</v>
      </c>
      <c r="AN1324" s="3" t="s">
        <v>65</v>
      </c>
      <c r="AO1324">
        <v>3</v>
      </c>
      <c r="AQ1324">
        <v>3</v>
      </c>
      <c r="AR1324" s="11">
        <v>2</v>
      </c>
      <c r="AS1324" s="12">
        <f t="shared" si="296"/>
        <v>45721.5</v>
      </c>
      <c r="AT1324" s="11" t="s">
        <v>135</v>
      </c>
      <c r="AU1324" s="9">
        <v>3.3069999999999999</v>
      </c>
      <c r="AV1324" s="14" t="s">
        <v>195</v>
      </c>
      <c r="AW1324" s="15" t="s">
        <v>169</v>
      </c>
      <c r="AX1324" s="16" t="s">
        <v>3965</v>
      </c>
      <c r="AY1324" s="14">
        <v>76</v>
      </c>
      <c r="AZ1324" s="11" t="s">
        <v>171</v>
      </c>
      <c r="BA1324" s="17" t="str">
        <f t="shared" si="297"/>
        <v>17001000000202779076</v>
      </c>
      <c r="BB1324" s="26">
        <f t="shared" si="300"/>
        <v>20</v>
      </c>
      <c r="BC1324" s="19" t="s">
        <v>3966</v>
      </c>
      <c r="BD1324" s="20" t="s">
        <v>388</v>
      </c>
      <c r="BF1324" s="5">
        <v>45006</v>
      </c>
      <c r="BG1324" s="27">
        <v>29740061</v>
      </c>
      <c r="BH1324" s="27"/>
      <c r="BI1324" s="27"/>
      <c r="BJ1324" t="s">
        <v>3780</v>
      </c>
      <c r="BK1324" s="11" t="str">
        <f t="shared" si="301"/>
        <v>A-</v>
      </c>
      <c r="BL1324" s="11" t="s">
        <v>473</v>
      </c>
    </row>
    <row r="1325" spans="1:64" x14ac:dyDescent="0.25">
      <c r="A1325" s="3" t="s">
        <v>74</v>
      </c>
      <c r="B1325" s="4">
        <v>1327</v>
      </c>
      <c r="C1325" s="3" t="s">
        <v>140</v>
      </c>
      <c r="D1325" s="3" t="s">
        <v>8156</v>
      </c>
      <c r="E1325" s="3" t="s">
        <v>7694</v>
      </c>
      <c r="F1325" s="3"/>
      <c r="G1325" s="3"/>
      <c r="H1325" s="74"/>
      <c r="I1325" s="3" t="s">
        <v>515</v>
      </c>
      <c r="J1325" s="3" t="s">
        <v>228</v>
      </c>
      <c r="K1325" s="3" t="s">
        <v>123</v>
      </c>
      <c r="L1325" s="3" t="s">
        <v>77</v>
      </c>
      <c r="M1325" s="3" t="s">
        <v>158</v>
      </c>
      <c r="N1325" s="5">
        <v>44992</v>
      </c>
      <c r="O1325" s="5"/>
      <c r="P1325" s="3">
        <f t="shared" ca="1" si="299"/>
        <v>-260</v>
      </c>
      <c r="Q1325" s="5">
        <v>45328</v>
      </c>
      <c r="R1325" s="3" t="s">
        <v>124</v>
      </c>
      <c r="S1325" s="3"/>
      <c r="T1325" s="6" t="s">
        <v>131</v>
      </c>
      <c r="U1325" s="3" t="str">
        <f t="shared" si="289"/>
        <v>Contractuel</v>
      </c>
      <c r="V1325" s="5">
        <v>45261</v>
      </c>
      <c r="W1325" s="5">
        <v>45322</v>
      </c>
      <c r="X1325" s="5"/>
      <c r="Y1325" s="5"/>
      <c r="Z1325" s="5">
        <v>44992</v>
      </c>
      <c r="AA1325" s="3">
        <f t="shared" si="290"/>
        <v>3</v>
      </c>
      <c r="AB1325" s="3">
        <f t="shared" si="291"/>
        <v>2023</v>
      </c>
      <c r="AC1325" s="3">
        <f t="shared" si="292"/>
        <v>2027</v>
      </c>
      <c r="AD1325" s="7">
        <f t="shared" ca="1" si="293"/>
        <v>1.6111111111111112</v>
      </c>
      <c r="AE1325" s="7" t="str">
        <f t="shared" ca="1" si="298"/>
        <v>&lt; 2</v>
      </c>
      <c r="AF1325" s="5">
        <v>26543</v>
      </c>
      <c r="AG1325" s="8">
        <f t="shared" ca="1" si="294"/>
        <v>52.161643835616438</v>
      </c>
      <c r="AH1325" s="7" t="str">
        <f t="shared" ca="1" si="295"/>
        <v>&gt;45&lt; 55</v>
      </c>
      <c r="AI1325" s="9">
        <v>11561703</v>
      </c>
      <c r="AJ1325" s="10" t="s">
        <v>67</v>
      </c>
      <c r="AK1325" s="9" t="s">
        <v>3967</v>
      </c>
      <c r="AL1325" s="5">
        <v>43461</v>
      </c>
      <c r="AM1325" s="3" t="s">
        <v>93</v>
      </c>
      <c r="AN1325" s="3" t="s">
        <v>65</v>
      </c>
      <c r="AO1325">
        <v>2</v>
      </c>
      <c r="AQ1325" s="11">
        <v>3</v>
      </c>
      <c r="AR1325" s="11">
        <v>1</v>
      </c>
      <c r="AS1325" s="12">
        <f t="shared" si="296"/>
        <v>45357.25</v>
      </c>
      <c r="AT1325" s="11" t="s">
        <v>135</v>
      </c>
      <c r="AU1325" s="9">
        <v>3.3069999999999999</v>
      </c>
      <c r="AV1325" s="14">
        <v>10</v>
      </c>
      <c r="AW1325" s="15">
        <v>21012</v>
      </c>
      <c r="AX1325" s="16">
        <v>15069801788</v>
      </c>
      <c r="AY1325" s="14">
        <v>57</v>
      </c>
      <c r="AZ1325" s="11" t="s">
        <v>503</v>
      </c>
      <c r="BA1325" s="17" t="str">
        <f t="shared" si="297"/>
        <v>10210121506980178857</v>
      </c>
      <c r="BB1325" s="26">
        <f t="shared" si="300"/>
        <v>20</v>
      </c>
      <c r="BC1325" s="19" t="s">
        <v>3968</v>
      </c>
      <c r="BD1325" s="20" t="s">
        <v>277</v>
      </c>
      <c r="BF1325" s="5">
        <v>44999</v>
      </c>
      <c r="BG1325" s="27">
        <v>56320819</v>
      </c>
      <c r="BH1325" s="27">
        <v>51012500</v>
      </c>
      <c r="BI1325" s="27"/>
      <c r="BJ1325" t="s">
        <v>642</v>
      </c>
      <c r="BK1325" s="11" t="str">
        <f t="shared" si="301"/>
        <v>B-</v>
      </c>
      <c r="BL1325" s="11" t="s">
        <v>473</v>
      </c>
    </row>
    <row r="1326" spans="1:64" x14ac:dyDescent="0.25">
      <c r="A1326" s="3" t="s">
        <v>74</v>
      </c>
      <c r="B1326" s="4">
        <v>1328</v>
      </c>
      <c r="C1326" s="3" t="s">
        <v>87</v>
      </c>
      <c r="D1326" s="3" t="s">
        <v>7860</v>
      </c>
      <c r="E1326" s="3" t="s">
        <v>7339</v>
      </c>
      <c r="F1326" s="3"/>
      <c r="G1326" s="3"/>
      <c r="H1326" s="74"/>
      <c r="I1326" s="3"/>
      <c r="J1326" s="3"/>
      <c r="K1326" s="3" t="s">
        <v>59</v>
      </c>
      <c r="L1326" s="3" t="s">
        <v>77</v>
      </c>
      <c r="M1326" s="3" t="s">
        <v>125</v>
      </c>
      <c r="N1326" s="5">
        <v>44992</v>
      </c>
      <c r="O1326" s="5">
        <f>N1326+183</f>
        <v>45175</v>
      </c>
      <c r="P1326" s="3" t="str">
        <f t="shared" ca="1" si="299"/>
        <v/>
      </c>
      <c r="Q1326" s="5">
        <v>45139</v>
      </c>
      <c r="R1326" s="3" t="s">
        <v>2849</v>
      </c>
      <c r="S1326" s="3"/>
      <c r="T1326" s="6" t="s">
        <v>61</v>
      </c>
      <c r="U1326" s="3" t="str">
        <f t="shared" si="289"/>
        <v>Titulaire</v>
      </c>
      <c r="V1326" s="5"/>
      <c r="W1326" s="5"/>
      <c r="X1326" s="5"/>
      <c r="Y1326" s="5"/>
      <c r="Z1326" s="5">
        <f>N1326</f>
        <v>44992</v>
      </c>
      <c r="AA1326" s="3">
        <f t="shared" si="290"/>
        <v>3</v>
      </c>
      <c r="AB1326" s="3">
        <f t="shared" si="291"/>
        <v>2023</v>
      </c>
      <c r="AC1326" s="3">
        <f t="shared" si="292"/>
        <v>2027</v>
      </c>
      <c r="AD1326" s="7">
        <f t="shared" ca="1" si="293"/>
        <v>1.6111111111111112</v>
      </c>
      <c r="AE1326" s="7" t="str">
        <f t="shared" ca="1" si="298"/>
        <v>&lt; 2</v>
      </c>
      <c r="AF1326" s="5">
        <v>34481</v>
      </c>
      <c r="AG1326" s="8">
        <f t="shared" ca="1" si="294"/>
        <v>30.413698630136988</v>
      </c>
      <c r="AH1326" s="7" t="str">
        <f t="shared" ca="1" si="295"/>
        <v>&gt;25&lt; 35</v>
      </c>
      <c r="AI1326" s="9">
        <v>16800963</v>
      </c>
      <c r="AJ1326" s="37" t="s">
        <v>179</v>
      </c>
      <c r="AK1326" s="9" t="s">
        <v>3969</v>
      </c>
      <c r="AL1326" s="5">
        <v>41242</v>
      </c>
      <c r="AM1326" s="3" t="s">
        <v>93</v>
      </c>
      <c r="AN1326" s="3" t="s">
        <v>94</v>
      </c>
      <c r="AQ1326" s="11">
        <v>3</v>
      </c>
      <c r="AR1326" s="11">
        <v>1</v>
      </c>
      <c r="AS1326" s="12">
        <f t="shared" si="296"/>
        <v>45357.25</v>
      </c>
      <c r="AT1326" s="11" t="s">
        <v>66</v>
      </c>
      <c r="AU1326" s="9">
        <v>1500</v>
      </c>
      <c r="AV1326" s="14" t="s">
        <v>195</v>
      </c>
      <c r="AW1326" s="15" t="s">
        <v>169</v>
      </c>
      <c r="AX1326" s="16" t="s">
        <v>3970</v>
      </c>
      <c r="AY1326" s="14">
        <v>47</v>
      </c>
      <c r="AZ1326" s="11" t="s">
        <v>171</v>
      </c>
      <c r="BA1326" s="17" t="str">
        <f t="shared" si="297"/>
        <v>17001000000261623447</v>
      </c>
      <c r="BB1326" s="26">
        <f t="shared" si="300"/>
        <v>20</v>
      </c>
      <c r="BC1326" s="19" t="s">
        <v>3971</v>
      </c>
      <c r="BD1326" s="20" t="s">
        <v>100</v>
      </c>
      <c r="BF1326" s="5"/>
      <c r="BG1326" s="27"/>
      <c r="BH1326" s="27"/>
      <c r="BI1326" s="27">
        <v>98156709</v>
      </c>
      <c r="BK1326" s="11" t="str">
        <f t="shared" si="301"/>
        <v>CADRE</v>
      </c>
      <c r="BL1326" s="11"/>
    </row>
    <row r="1327" spans="1:64" x14ac:dyDescent="0.25">
      <c r="A1327" s="3" t="s">
        <v>74</v>
      </c>
      <c r="B1327" s="4">
        <v>1329</v>
      </c>
      <c r="C1327" s="3" t="s">
        <v>57</v>
      </c>
      <c r="D1327" s="3" t="s">
        <v>7191</v>
      </c>
      <c r="E1327" s="3" t="s">
        <v>8157</v>
      </c>
      <c r="F1327" s="3"/>
      <c r="G1327" s="3"/>
      <c r="H1327" s="74"/>
      <c r="I1327" s="3" t="s">
        <v>3846</v>
      </c>
      <c r="J1327" s="3" t="s">
        <v>157</v>
      </c>
      <c r="K1327" s="3" t="s">
        <v>123</v>
      </c>
      <c r="L1327" s="3" t="s">
        <v>77</v>
      </c>
      <c r="M1327" s="3" t="s">
        <v>158</v>
      </c>
      <c r="N1327" s="5">
        <v>44993</v>
      </c>
      <c r="P1327" s="3">
        <f t="shared" ca="1" si="299"/>
        <v>-536</v>
      </c>
      <c r="Q1327" s="5">
        <v>44993</v>
      </c>
      <c r="R1327" s="3"/>
      <c r="S1327" s="3"/>
      <c r="T1327" s="6" t="s">
        <v>131</v>
      </c>
      <c r="U1327" s="3" t="str">
        <f t="shared" si="289"/>
        <v>Contractuel</v>
      </c>
      <c r="V1327" s="5">
        <v>44993</v>
      </c>
      <c r="W1327" s="5">
        <v>45046</v>
      </c>
      <c r="X1327" s="5"/>
      <c r="Y1327" s="5"/>
      <c r="Z1327" s="5">
        <f>+V1327</f>
        <v>44993</v>
      </c>
      <c r="AA1327" s="3">
        <f t="shared" si="290"/>
        <v>3</v>
      </c>
      <c r="AB1327" s="3">
        <f t="shared" si="291"/>
        <v>2023</v>
      </c>
      <c r="AC1327" s="3">
        <f t="shared" si="292"/>
        <v>2027</v>
      </c>
      <c r="AD1327" s="7">
        <f t="shared" ca="1" si="293"/>
        <v>1.6083333333333334</v>
      </c>
      <c r="AE1327" s="7" t="str">
        <f t="shared" ca="1" si="298"/>
        <v>&lt; 2</v>
      </c>
      <c r="AF1327" s="5">
        <v>35561</v>
      </c>
      <c r="AG1327" s="8">
        <f t="shared" ca="1" si="294"/>
        <v>27.454794520547946</v>
      </c>
      <c r="AH1327" s="7" t="str">
        <f t="shared" ca="1" si="295"/>
        <v>&gt;25&lt; 35</v>
      </c>
      <c r="AI1327" s="9"/>
      <c r="AJ1327" s="10"/>
      <c r="AK1327" s="9">
        <v>13018931</v>
      </c>
      <c r="AL1327" s="5">
        <v>42661</v>
      </c>
      <c r="AM1327" s="3" t="s">
        <v>64</v>
      </c>
      <c r="AN1327" s="3" t="s">
        <v>94</v>
      </c>
      <c r="AQ1327" s="11">
        <v>3</v>
      </c>
      <c r="AR1327" s="11">
        <v>1</v>
      </c>
      <c r="AS1327" s="12">
        <f t="shared" si="296"/>
        <v>45358.25</v>
      </c>
      <c r="AT1327" s="11" t="s">
        <v>135</v>
      </c>
      <c r="AU1327" s="9">
        <v>3.3069999999999999</v>
      </c>
      <c r="AV1327" s="14"/>
      <c r="AW1327" s="15"/>
      <c r="AX1327" s="16"/>
      <c r="AY1327" s="14"/>
      <c r="AZ1327" s="11"/>
      <c r="BA1327" s="17" t="str">
        <f t="shared" si="297"/>
        <v/>
      </c>
      <c r="BB1327" s="26">
        <f t="shared" si="300"/>
        <v>0</v>
      </c>
      <c r="BC1327" s="19" t="s">
        <v>828</v>
      </c>
      <c r="BD1327" s="20" t="s">
        <v>100</v>
      </c>
      <c r="BF1327" s="5"/>
      <c r="BG1327" s="27">
        <v>23919129</v>
      </c>
      <c r="BH1327" s="27">
        <v>22601226</v>
      </c>
      <c r="BI1327" s="27"/>
      <c r="BJ1327" t="s">
        <v>828</v>
      </c>
      <c r="BK1327" s="11" t="str">
        <f t="shared" si="301"/>
        <v>A-</v>
      </c>
      <c r="BL1327" s="11"/>
    </row>
    <row r="1328" spans="1:64" x14ac:dyDescent="0.25">
      <c r="A1328" s="3" t="s">
        <v>56</v>
      </c>
      <c r="B1328" s="4">
        <v>1330</v>
      </c>
      <c r="C1328" s="3" t="s">
        <v>87</v>
      </c>
      <c r="D1328" s="3" t="s">
        <v>7307</v>
      </c>
      <c r="E1328" s="3" t="s">
        <v>7292</v>
      </c>
      <c r="F1328" s="3"/>
      <c r="G1328" s="3"/>
      <c r="H1328" s="74"/>
      <c r="I1328" s="3" t="s">
        <v>156</v>
      </c>
      <c r="J1328" s="3" t="s">
        <v>157</v>
      </c>
      <c r="K1328" s="3" t="s">
        <v>123</v>
      </c>
      <c r="L1328" s="3" t="s">
        <v>77</v>
      </c>
      <c r="M1328" s="3" t="s">
        <v>158</v>
      </c>
      <c r="N1328" s="5">
        <v>44993</v>
      </c>
      <c r="P1328" s="3">
        <f t="shared" ca="1" si="299"/>
        <v>-47</v>
      </c>
      <c r="Q1328" s="5"/>
      <c r="R1328" s="3"/>
      <c r="S1328" s="3"/>
      <c r="T1328" s="6" t="s">
        <v>131</v>
      </c>
      <c r="U1328" s="3" t="str">
        <f t="shared" si="289"/>
        <v>Contractuel</v>
      </c>
      <c r="V1328" s="5">
        <v>45505</v>
      </c>
      <c r="W1328" s="5">
        <f>VLOOKUP(B1328,[1]base!$A:$V,22,0)</f>
        <v>45535</v>
      </c>
      <c r="X1328" s="5"/>
      <c r="Y1328" s="5"/>
      <c r="Z1328" s="5">
        <f>+V1328</f>
        <v>45505</v>
      </c>
      <c r="AA1328" s="3">
        <f t="shared" si="290"/>
        <v>3</v>
      </c>
      <c r="AB1328" s="3">
        <f t="shared" si="291"/>
        <v>2023</v>
      </c>
      <c r="AC1328" s="3">
        <f t="shared" si="292"/>
        <v>2027</v>
      </c>
      <c r="AD1328" s="7">
        <f t="shared" ca="1" si="293"/>
        <v>1.6083333333333334</v>
      </c>
      <c r="AE1328" s="7" t="str">
        <f t="shared" ca="1" si="298"/>
        <v>&lt; 2</v>
      </c>
      <c r="AF1328" s="5">
        <v>38149</v>
      </c>
      <c r="AG1328" s="8">
        <f t="shared" ca="1" si="294"/>
        <v>20.364383561643837</v>
      </c>
      <c r="AH1328" s="7" t="str">
        <f t="shared" ca="1" si="295"/>
        <v>&lt; 25</v>
      </c>
      <c r="AI1328" s="9">
        <v>17581856</v>
      </c>
      <c r="AJ1328" s="10" t="s">
        <v>91</v>
      </c>
      <c r="AK1328" s="9">
        <v>14375214</v>
      </c>
      <c r="AL1328" s="5">
        <v>44867</v>
      </c>
      <c r="AM1328" s="3" t="s">
        <v>93</v>
      </c>
      <c r="AN1328" s="3" t="s">
        <v>94</v>
      </c>
      <c r="AQ1328">
        <v>3</v>
      </c>
      <c r="AR1328" s="11">
        <v>2</v>
      </c>
      <c r="AS1328" s="12">
        <f t="shared" si="296"/>
        <v>45723.5</v>
      </c>
      <c r="AT1328" s="11" t="s">
        <v>135</v>
      </c>
      <c r="AU1328" s="9">
        <v>3.3069999999999999</v>
      </c>
      <c r="AV1328" s="14" t="s">
        <v>195</v>
      </c>
      <c r="AW1328" s="15" t="s">
        <v>1253</v>
      </c>
      <c r="AX1328" s="16" t="s">
        <v>3972</v>
      </c>
      <c r="AY1328" s="14">
        <v>49</v>
      </c>
      <c r="AZ1328" s="11" t="s">
        <v>171</v>
      </c>
      <c r="BA1328" s="17" t="str">
        <f t="shared" si="297"/>
        <v>17535940171229179449</v>
      </c>
      <c r="BB1328" s="26">
        <f t="shared" si="300"/>
        <v>20</v>
      </c>
      <c r="BC1328" s="19" t="s">
        <v>3958</v>
      </c>
      <c r="BD1328" s="20" t="s">
        <v>277</v>
      </c>
      <c r="BF1328" s="5"/>
      <c r="BG1328" s="27">
        <v>24603023</v>
      </c>
      <c r="BH1328" s="27"/>
      <c r="BI1328" s="27"/>
      <c r="BJ1328" s="11" t="s">
        <v>300</v>
      </c>
      <c r="BK1328" s="11" t="str">
        <f t="shared" si="301"/>
        <v>A-</v>
      </c>
      <c r="BL1328" s="11" t="s">
        <v>473</v>
      </c>
    </row>
    <row r="1329" spans="1:64" x14ac:dyDescent="0.25">
      <c r="A1329" s="3" t="s">
        <v>74</v>
      </c>
      <c r="B1329" s="4">
        <v>1331</v>
      </c>
      <c r="C1329" s="3" t="s">
        <v>87</v>
      </c>
      <c r="D1329" s="3" t="s">
        <v>7312</v>
      </c>
      <c r="E1329" s="3" t="s">
        <v>7597</v>
      </c>
      <c r="F1329" s="3"/>
      <c r="G1329" s="3"/>
      <c r="H1329" s="74"/>
      <c r="I1329" s="3" t="s">
        <v>156</v>
      </c>
      <c r="J1329" s="3" t="s">
        <v>157</v>
      </c>
      <c r="K1329" s="3" t="s">
        <v>123</v>
      </c>
      <c r="L1329" s="3" t="s">
        <v>77</v>
      </c>
      <c r="M1329" s="3" t="s">
        <v>158</v>
      </c>
      <c r="N1329" s="5">
        <v>44993</v>
      </c>
      <c r="P1329" s="3">
        <f t="shared" ca="1" si="299"/>
        <v>-170</v>
      </c>
      <c r="Q1329" s="5">
        <v>45398</v>
      </c>
      <c r="R1329" s="3" t="s">
        <v>2953</v>
      </c>
      <c r="S1329" s="3"/>
      <c r="T1329" s="6" t="s">
        <v>131</v>
      </c>
      <c r="U1329" s="3" t="str">
        <f t="shared" si="289"/>
        <v>Contractuel</v>
      </c>
      <c r="V1329" s="5">
        <v>45352</v>
      </c>
      <c r="W1329" s="5">
        <v>45412</v>
      </c>
      <c r="X1329" s="5"/>
      <c r="Y1329" s="5"/>
      <c r="Z1329" s="5">
        <f>+V1329</f>
        <v>45352</v>
      </c>
      <c r="AA1329" s="3">
        <f t="shared" si="290"/>
        <v>3</v>
      </c>
      <c r="AB1329" s="3">
        <f t="shared" si="291"/>
        <v>2023</v>
      </c>
      <c r="AC1329" s="3">
        <f t="shared" si="292"/>
        <v>2027</v>
      </c>
      <c r="AD1329" s="7">
        <f t="shared" ca="1" si="293"/>
        <v>1.6083333333333334</v>
      </c>
      <c r="AE1329" s="7" t="str">
        <f t="shared" ca="1" si="298"/>
        <v>&lt; 2</v>
      </c>
      <c r="AF1329" s="5">
        <v>34897</v>
      </c>
      <c r="AG1329" s="8">
        <f t="shared" ca="1" si="294"/>
        <v>29.273972602739725</v>
      </c>
      <c r="AH1329" s="7" t="str">
        <f t="shared" ca="1" si="295"/>
        <v>&gt;25&lt; 35</v>
      </c>
      <c r="AI1329" s="9">
        <v>16998366</v>
      </c>
      <c r="AJ1329" s="10" t="s">
        <v>91</v>
      </c>
      <c r="AK1329" s="9">
        <v>14352597</v>
      </c>
      <c r="AL1329" s="5">
        <v>42305</v>
      </c>
      <c r="AM1329" s="3" t="s">
        <v>93</v>
      </c>
      <c r="AN1329" s="3" t="s">
        <v>94</v>
      </c>
      <c r="AQ1329" s="11">
        <v>3</v>
      </c>
      <c r="AR1329" s="11">
        <v>2</v>
      </c>
      <c r="AS1329" s="12">
        <f t="shared" si="296"/>
        <v>45723.5</v>
      </c>
      <c r="AT1329" s="11" t="s">
        <v>135</v>
      </c>
      <c r="AU1329" s="9">
        <v>3.3069999999999999</v>
      </c>
      <c r="AV1329" s="14" t="s">
        <v>195</v>
      </c>
      <c r="AW1329" s="15" t="s">
        <v>169</v>
      </c>
      <c r="AX1329" s="16" t="s">
        <v>3842</v>
      </c>
      <c r="AY1329" s="14" t="s">
        <v>91</v>
      </c>
      <c r="AZ1329" s="11" t="s">
        <v>171</v>
      </c>
      <c r="BA1329" s="17" t="str">
        <f t="shared" si="297"/>
        <v>17001000000257841805</v>
      </c>
      <c r="BB1329" s="26">
        <f t="shared" si="300"/>
        <v>20</v>
      </c>
      <c r="BC1329" s="19" t="s">
        <v>3843</v>
      </c>
      <c r="BD1329" s="20" t="s">
        <v>277</v>
      </c>
      <c r="BF1329" s="5"/>
      <c r="BG1329" s="27">
        <v>20087974</v>
      </c>
      <c r="BH1329" s="27"/>
      <c r="BI1329" s="27"/>
      <c r="BJ1329" t="s">
        <v>240</v>
      </c>
      <c r="BK1329" s="11" t="str">
        <f t="shared" si="301"/>
        <v>A-</v>
      </c>
      <c r="BL1329" s="11" t="s">
        <v>200</v>
      </c>
    </row>
    <row r="1330" spans="1:64" x14ac:dyDescent="0.25">
      <c r="A1330" s="3" t="s">
        <v>56</v>
      </c>
      <c r="B1330" s="4">
        <v>1332</v>
      </c>
      <c r="C1330" s="3" t="s">
        <v>87</v>
      </c>
      <c r="D1330" s="3" t="s">
        <v>7219</v>
      </c>
      <c r="E1330" s="3" t="s">
        <v>7350</v>
      </c>
      <c r="F1330" s="3"/>
      <c r="G1330" s="3"/>
      <c r="H1330" s="74"/>
      <c r="I1330" s="43" t="s">
        <v>1920</v>
      </c>
      <c r="J1330" s="3" t="s">
        <v>157</v>
      </c>
      <c r="K1330" s="3" t="s">
        <v>123</v>
      </c>
      <c r="L1330" s="3" t="s">
        <v>77</v>
      </c>
      <c r="M1330" s="3" t="s">
        <v>158</v>
      </c>
      <c r="N1330" s="5">
        <v>44994</v>
      </c>
      <c r="P1330" s="3">
        <f t="shared" ca="1" si="299"/>
        <v>-47</v>
      </c>
      <c r="Q1330" s="5"/>
      <c r="R1330" s="3"/>
      <c r="S1330" s="3"/>
      <c r="T1330" s="6" t="s">
        <v>131</v>
      </c>
      <c r="U1330" s="3" t="str">
        <f t="shared" si="289"/>
        <v>Contractuel</v>
      </c>
      <c r="V1330" s="5">
        <v>45474</v>
      </c>
      <c r="W1330" s="5">
        <v>45535</v>
      </c>
      <c r="X1330" s="5"/>
      <c r="Y1330" s="5"/>
      <c r="Z1330" s="5">
        <v>44994</v>
      </c>
      <c r="AA1330" s="3">
        <f t="shared" si="290"/>
        <v>3</v>
      </c>
      <c r="AB1330" s="3">
        <f t="shared" si="291"/>
        <v>2023</v>
      </c>
      <c r="AC1330" s="3">
        <f t="shared" si="292"/>
        <v>2027</v>
      </c>
      <c r="AD1330" s="7">
        <f t="shared" ca="1" si="293"/>
        <v>1.6055555555555556</v>
      </c>
      <c r="AE1330" s="7" t="str">
        <f t="shared" ca="1" si="298"/>
        <v>&lt; 2</v>
      </c>
      <c r="AF1330" s="5">
        <v>34791</v>
      </c>
      <c r="AG1330" s="8">
        <f t="shared" ca="1" si="294"/>
        <v>29.564383561643837</v>
      </c>
      <c r="AH1330" s="7" t="str">
        <f t="shared" ca="1" si="295"/>
        <v>&gt;25&lt; 35</v>
      </c>
      <c r="AI1330" s="9">
        <v>17180256</v>
      </c>
      <c r="AJ1330" s="10" t="s">
        <v>159</v>
      </c>
      <c r="AK1330" s="9">
        <v>13010371</v>
      </c>
      <c r="AL1330" s="5">
        <v>43543</v>
      </c>
      <c r="AM1330" s="3" t="s">
        <v>93</v>
      </c>
      <c r="AN1330" s="3" t="s">
        <v>94</v>
      </c>
      <c r="AQ1330">
        <v>3</v>
      </c>
      <c r="AR1330" s="11">
        <v>2</v>
      </c>
      <c r="AS1330" s="12">
        <f t="shared" si="296"/>
        <v>45724.5</v>
      </c>
      <c r="AT1330" s="11" t="s">
        <v>135</v>
      </c>
      <c r="AU1330" s="9">
        <v>3.3069999999999999</v>
      </c>
      <c r="AV1330" s="14">
        <v>17</v>
      </c>
      <c r="AW1330" s="15">
        <v>53594</v>
      </c>
      <c r="AX1330" s="16" t="s">
        <v>3973</v>
      </c>
      <c r="AY1330" s="14">
        <v>40</v>
      </c>
      <c r="AZ1330" s="11" t="s">
        <v>171</v>
      </c>
      <c r="BA1330" s="17" t="str">
        <f t="shared" si="297"/>
        <v>17535940174113707540</v>
      </c>
      <c r="BB1330" s="26">
        <f t="shared" si="300"/>
        <v>20</v>
      </c>
      <c r="BC1330" s="19" t="s">
        <v>3974</v>
      </c>
      <c r="BD1330" s="20" t="s">
        <v>100</v>
      </c>
      <c r="BF1330" s="5"/>
      <c r="BG1330" s="27">
        <v>50112059</v>
      </c>
      <c r="BH1330" s="27"/>
      <c r="BI1330" s="27"/>
      <c r="BJ1330" t="s">
        <v>3681</v>
      </c>
      <c r="BK1330" s="11" t="str">
        <f t="shared" si="301"/>
        <v>A-</v>
      </c>
      <c r="BL1330" s="11" t="s">
        <v>235</v>
      </c>
    </row>
    <row r="1331" spans="1:64" x14ac:dyDescent="0.25">
      <c r="A1331" s="3" t="s">
        <v>74</v>
      </c>
      <c r="B1331" s="4">
        <v>1333</v>
      </c>
      <c r="C1331" s="3" t="s">
        <v>112</v>
      </c>
      <c r="D1331" s="3" t="s">
        <v>8158</v>
      </c>
      <c r="E1331" s="3" t="s">
        <v>7390</v>
      </c>
      <c r="F1331" s="3"/>
      <c r="G1331" s="3"/>
      <c r="H1331" s="74"/>
      <c r="I1331" s="3" t="s">
        <v>2715</v>
      </c>
      <c r="J1331" s="3" t="s">
        <v>157</v>
      </c>
      <c r="K1331" s="3" t="s">
        <v>76</v>
      </c>
      <c r="L1331" s="3" t="s">
        <v>77</v>
      </c>
      <c r="M1331" s="3" t="s">
        <v>158</v>
      </c>
      <c r="N1331" s="5">
        <v>44994</v>
      </c>
      <c r="P1331" s="3">
        <f t="shared" ca="1" si="299"/>
        <v>-109</v>
      </c>
      <c r="Q1331" s="5">
        <v>45413</v>
      </c>
      <c r="R1331" s="3" t="s">
        <v>1328</v>
      </c>
      <c r="S1331" s="3"/>
      <c r="T1331" s="6" t="s">
        <v>131</v>
      </c>
      <c r="U1331" s="3" t="str">
        <f t="shared" si="289"/>
        <v>Contractuel</v>
      </c>
      <c r="V1331" s="5">
        <v>45383</v>
      </c>
      <c r="W1331" s="5">
        <v>45473</v>
      </c>
      <c r="X1331" s="5"/>
      <c r="Y1331" s="5"/>
      <c r="Z1331" s="5">
        <v>44994</v>
      </c>
      <c r="AA1331" s="3">
        <f t="shared" si="290"/>
        <v>3</v>
      </c>
      <c r="AB1331" s="3">
        <f t="shared" si="291"/>
        <v>2023</v>
      </c>
      <c r="AC1331" s="3">
        <f t="shared" si="292"/>
        <v>2027</v>
      </c>
      <c r="AD1331" s="7">
        <f t="shared" ca="1" si="293"/>
        <v>1.6055555555555556</v>
      </c>
      <c r="AE1331" s="7" t="str">
        <f t="shared" ca="1" si="298"/>
        <v>&lt; 2</v>
      </c>
      <c r="AF1331" s="5">
        <v>33820</v>
      </c>
      <c r="AG1331" s="8">
        <f t="shared" ca="1" si="294"/>
        <v>32.224657534246575</v>
      </c>
      <c r="AH1331" s="7" t="str">
        <f t="shared" ca="1" si="295"/>
        <v>&gt;25&lt; 35</v>
      </c>
      <c r="AI1331" s="9">
        <v>17664880</v>
      </c>
      <c r="AJ1331" s="10" t="s">
        <v>141</v>
      </c>
      <c r="AK1331" s="9" t="s">
        <v>3975</v>
      </c>
      <c r="AL1331" s="5">
        <v>41160</v>
      </c>
      <c r="AM1331" s="3" t="s">
        <v>93</v>
      </c>
      <c r="AN1331" s="3" t="s">
        <v>94</v>
      </c>
      <c r="AQ1331" s="11">
        <v>3</v>
      </c>
      <c r="AR1331" s="11">
        <v>2</v>
      </c>
      <c r="AS1331" s="12">
        <f t="shared" si="296"/>
        <v>45724.5</v>
      </c>
      <c r="AT1331" s="11" t="s">
        <v>135</v>
      </c>
      <c r="AU1331" s="9">
        <v>3.3069999999999999</v>
      </c>
      <c r="AV1331" s="14" t="s">
        <v>195</v>
      </c>
      <c r="AW1331" s="15" t="s">
        <v>169</v>
      </c>
      <c r="AX1331" s="16" t="s">
        <v>3976</v>
      </c>
      <c r="AY1331" s="14">
        <v>49</v>
      </c>
      <c r="AZ1331" s="11" t="s">
        <v>171</v>
      </c>
      <c r="BA1331" s="17" t="str">
        <f t="shared" si="297"/>
        <v>17001000000310488749</v>
      </c>
      <c r="BB1331" s="26">
        <f t="shared" si="300"/>
        <v>20</v>
      </c>
      <c r="BC1331" s="19" t="s">
        <v>3977</v>
      </c>
      <c r="BD1331" s="20" t="s">
        <v>100</v>
      </c>
      <c r="BF1331" s="5"/>
      <c r="BG1331" s="27">
        <v>53773118</v>
      </c>
      <c r="BH1331" s="27"/>
      <c r="BI1331" s="27"/>
      <c r="BJ1331" t="s">
        <v>566</v>
      </c>
      <c r="BK1331" s="11" t="str">
        <f t="shared" si="301"/>
        <v>A-</v>
      </c>
      <c r="BL1331" s="11" t="s">
        <v>235</v>
      </c>
    </row>
    <row r="1332" spans="1:64" x14ac:dyDescent="0.25">
      <c r="A1332" s="3" t="s">
        <v>56</v>
      </c>
      <c r="B1332" s="4">
        <v>1334</v>
      </c>
      <c r="C1332" s="3" t="s">
        <v>140</v>
      </c>
      <c r="D1332" s="3" t="s">
        <v>7289</v>
      </c>
      <c r="E1332" s="3" t="s">
        <v>7229</v>
      </c>
      <c r="F1332" s="3"/>
      <c r="G1332" s="3"/>
      <c r="H1332" s="74"/>
      <c r="I1332" s="3" t="s">
        <v>515</v>
      </c>
      <c r="J1332" s="3" t="s">
        <v>228</v>
      </c>
      <c r="K1332" s="3" t="s">
        <v>123</v>
      </c>
      <c r="L1332" s="3" t="s">
        <v>77</v>
      </c>
      <c r="M1332" s="3" t="s">
        <v>158</v>
      </c>
      <c r="N1332" s="5">
        <v>44995</v>
      </c>
      <c r="P1332" s="3">
        <f t="shared" ca="1" si="299"/>
        <v>-47</v>
      </c>
      <c r="Q1332" s="5"/>
      <c r="R1332" s="3"/>
      <c r="S1332" s="3"/>
      <c r="T1332" s="6" t="s">
        <v>131</v>
      </c>
      <c r="U1332" s="3" t="str">
        <f t="shared" si="289"/>
        <v>Contractuel</v>
      </c>
      <c r="V1332" s="5">
        <v>45474</v>
      </c>
      <c r="W1332" s="5">
        <v>45535</v>
      </c>
      <c r="X1332" s="5"/>
      <c r="Y1332" s="5"/>
      <c r="Z1332" s="5">
        <v>44995</v>
      </c>
      <c r="AA1332" s="3">
        <f t="shared" si="290"/>
        <v>3</v>
      </c>
      <c r="AB1332" s="3">
        <f t="shared" si="291"/>
        <v>2023</v>
      </c>
      <c r="AC1332" s="3">
        <f t="shared" si="292"/>
        <v>2027</v>
      </c>
      <c r="AD1332" s="7">
        <f t="shared" ca="1" si="293"/>
        <v>1.6027777777777779</v>
      </c>
      <c r="AE1332" s="7" t="str">
        <f t="shared" ca="1" si="298"/>
        <v>&lt; 2</v>
      </c>
      <c r="AF1332" s="5">
        <v>34088</v>
      </c>
      <c r="AG1332" s="8">
        <f t="shared" ca="1" si="294"/>
        <v>31.490410958904111</v>
      </c>
      <c r="AH1332" s="7" t="str">
        <f t="shared" ca="1" si="295"/>
        <v>&gt;25&lt; 35</v>
      </c>
      <c r="AI1332" s="9">
        <v>17039997</v>
      </c>
      <c r="AJ1332" s="10" t="s">
        <v>79</v>
      </c>
      <c r="AK1332" s="9" t="s">
        <v>3978</v>
      </c>
      <c r="AL1332" s="5">
        <v>41086</v>
      </c>
      <c r="AM1332" s="3" t="s">
        <v>93</v>
      </c>
      <c r="AN1332" s="3" t="s">
        <v>65</v>
      </c>
      <c r="AO1332">
        <v>1</v>
      </c>
      <c r="AQ1332">
        <v>3</v>
      </c>
      <c r="AR1332" s="11">
        <v>2</v>
      </c>
      <c r="AS1332" s="12">
        <f t="shared" si="296"/>
        <v>45725.5</v>
      </c>
      <c r="AT1332" s="11" t="s">
        <v>135</v>
      </c>
      <c r="AU1332" s="9">
        <v>3.3069999999999999</v>
      </c>
      <c r="AV1332" s="14" t="s">
        <v>62</v>
      </c>
      <c r="AW1332" s="15" t="s">
        <v>3979</v>
      </c>
      <c r="AX1332" s="16">
        <v>41130322990</v>
      </c>
      <c r="AY1332" s="14">
        <v>62</v>
      </c>
      <c r="AZ1332" s="11" t="s">
        <v>85</v>
      </c>
      <c r="BA1332" s="17" t="str">
        <f t="shared" si="297"/>
        <v>01033074113032299062</v>
      </c>
      <c r="BB1332" s="26">
        <f t="shared" si="300"/>
        <v>20</v>
      </c>
      <c r="BC1332" s="19" t="s">
        <v>3980</v>
      </c>
      <c r="BD1332" s="20" t="s">
        <v>100</v>
      </c>
      <c r="BF1332" s="5"/>
      <c r="BG1332" s="27">
        <v>26120370</v>
      </c>
      <c r="BH1332" s="27">
        <v>23485057</v>
      </c>
      <c r="BI1332" s="27"/>
      <c r="BJ1332" t="s">
        <v>828</v>
      </c>
      <c r="BK1332" s="11" t="str">
        <f t="shared" si="301"/>
        <v>B-</v>
      </c>
      <c r="BL1332" s="11" t="s">
        <v>235</v>
      </c>
    </row>
    <row r="1333" spans="1:64" x14ac:dyDescent="0.25">
      <c r="A1333" s="3" t="s">
        <v>74</v>
      </c>
      <c r="B1333" s="4">
        <v>1335</v>
      </c>
      <c r="C1333" s="3" t="s">
        <v>140</v>
      </c>
      <c r="D1333" s="3" t="s">
        <v>7291</v>
      </c>
      <c r="E1333" s="3" t="s">
        <v>7504</v>
      </c>
      <c r="F1333" s="3"/>
      <c r="G1333" s="3"/>
      <c r="H1333" s="74"/>
      <c r="I1333" s="3" t="s">
        <v>2529</v>
      </c>
      <c r="J1333" s="3"/>
      <c r="K1333" s="3" t="s">
        <v>123</v>
      </c>
      <c r="L1333" s="3" t="s">
        <v>77</v>
      </c>
      <c r="M1333" s="3" t="s">
        <v>158</v>
      </c>
      <c r="N1333" s="5">
        <v>44994</v>
      </c>
      <c r="P1333" s="3">
        <f t="shared" ca="1" si="299"/>
        <v>-444</v>
      </c>
      <c r="Q1333" s="5">
        <v>45089</v>
      </c>
      <c r="R1333" s="3" t="s">
        <v>296</v>
      </c>
      <c r="S1333" s="3"/>
      <c r="T1333" s="6" t="s">
        <v>131</v>
      </c>
      <c r="U1333" s="3" t="str">
        <f t="shared" si="289"/>
        <v>Contractuel</v>
      </c>
      <c r="V1333" s="5">
        <v>45047</v>
      </c>
      <c r="W1333" s="5">
        <v>45138</v>
      </c>
      <c r="X1333" s="5"/>
      <c r="Y1333" s="5"/>
      <c r="Z1333" s="5">
        <v>44994</v>
      </c>
      <c r="AA1333" s="3">
        <f t="shared" si="290"/>
        <v>3</v>
      </c>
      <c r="AB1333" s="3">
        <f t="shared" si="291"/>
        <v>2023</v>
      </c>
      <c r="AC1333" s="3">
        <f t="shared" si="292"/>
        <v>2027</v>
      </c>
      <c r="AD1333" s="7">
        <f t="shared" ca="1" si="293"/>
        <v>1.6055555555555556</v>
      </c>
      <c r="AE1333" s="7" t="str">
        <f t="shared" ca="1" si="298"/>
        <v>&lt; 2</v>
      </c>
      <c r="AF1333" s="5">
        <v>32397</v>
      </c>
      <c r="AG1333" s="8">
        <f t="shared" ca="1" si="294"/>
        <v>36.123287671232873</v>
      </c>
      <c r="AH1333" s="7" t="str">
        <f t="shared" ca="1" si="295"/>
        <v>&gt;35&lt; 45</v>
      </c>
      <c r="AI1333" s="9">
        <v>17581498</v>
      </c>
      <c r="AJ1333" s="10" t="s">
        <v>141</v>
      </c>
      <c r="AK1333" s="9" t="s">
        <v>3981</v>
      </c>
      <c r="AL1333" s="5">
        <v>44713</v>
      </c>
      <c r="AM1333" s="3" t="s">
        <v>93</v>
      </c>
      <c r="AN1333" s="3" t="s">
        <v>65</v>
      </c>
      <c r="AO1333">
        <v>3</v>
      </c>
      <c r="AQ1333" s="11">
        <v>3</v>
      </c>
      <c r="AR1333" s="11">
        <v>1</v>
      </c>
      <c r="AS1333" s="12">
        <f t="shared" si="296"/>
        <v>45359.25</v>
      </c>
      <c r="AT1333" s="11" t="s">
        <v>135</v>
      </c>
      <c r="AU1333" s="9">
        <v>3.3069999999999999</v>
      </c>
      <c r="AV1333" s="14">
        <v>17</v>
      </c>
      <c r="AW1333" s="15" t="s">
        <v>1253</v>
      </c>
      <c r="AX1333" s="16" t="s">
        <v>3982</v>
      </c>
      <c r="AY1333" s="14">
        <v>21</v>
      </c>
      <c r="AZ1333" s="11" t="s">
        <v>171</v>
      </c>
      <c r="BA1333" s="17" t="str">
        <f t="shared" si="297"/>
        <v>17535940174327153421</v>
      </c>
      <c r="BB1333" s="26">
        <f t="shared" si="300"/>
        <v>20</v>
      </c>
      <c r="BC1333" s="19" t="s">
        <v>3958</v>
      </c>
      <c r="BD1333" s="20" t="s">
        <v>277</v>
      </c>
      <c r="BF1333" s="5"/>
      <c r="BG1333" s="27">
        <v>28433384</v>
      </c>
      <c r="BH1333" s="27">
        <v>25042749</v>
      </c>
      <c r="BI1333" s="27"/>
      <c r="BJ1333" t="s">
        <v>300</v>
      </c>
      <c r="BK1333" s="11" t="str">
        <f t="shared" si="301"/>
        <v>-</v>
      </c>
      <c r="BL1333" s="11"/>
    </row>
    <row r="1334" spans="1:64" x14ac:dyDescent="0.25">
      <c r="A1334" s="3" t="s">
        <v>74</v>
      </c>
      <c r="B1334" s="4">
        <v>1336</v>
      </c>
      <c r="C1334" s="3" t="s">
        <v>57</v>
      </c>
      <c r="D1334" s="3" t="s">
        <v>8159</v>
      </c>
      <c r="E1334" s="3" t="s">
        <v>8160</v>
      </c>
      <c r="F1334" s="3"/>
      <c r="G1334" s="3"/>
      <c r="H1334" s="74"/>
      <c r="I1334" s="3" t="s">
        <v>431</v>
      </c>
      <c r="J1334" s="3"/>
      <c r="K1334" s="3" t="s">
        <v>123</v>
      </c>
      <c r="L1334" s="3" t="s">
        <v>77</v>
      </c>
      <c r="M1334" s="3" t="s">
        <v>158</v>
      </c>
      <c r="N1334" s="5">
        <v>44994</v>
      </c>
      <c r="O1334" s="88"/>
      <c r="P1334" s="3">
        <f t="shared" ca="1" si="299"/>
        <v>-231</v>
      </c>
      <c r="Q1334" s="5">
        <v>45370</v>
      </c>
      <c r="R1334" s="3" t="s">
        <v>609</v>
      </c>
      <c r="S1334" s="3"/>
      <c r="T1334" s="6" t="s">
        <v>131</v>
      </c>
      <c r="U1334" s="3" t="str">
        <f t="shared" si="289"/>
        <v>Contractuel</v>
      </c>
      <c r="V1334" s="5">
        <v>45292</v>
      </c>
      <c r="W1334" s="5">
        <v>45351</v>
      </c>
      <c r="X1334" s="5"/>
      <c r="Y1334" s="5"/>
      <c r="Z1334" s="5">
        <v>44994</v>
      </c>
      <c r="AA1334" s="3">
        <f t="shared" si="290"/>
        <v>3</v>
      </c>
      <c r="AB1334" s="3">
        <f t="shared" si="291"/>
        <v>2023</v>
      </c>
      <c r="AC1334" s="3">
        <f t="shared" si="292"/>
        <v>2027</v>
      </c>
      <c r="AD1334" s="7">
        <f t="shared" ca="1" si="293"/>
        <v>1.6055555555555556</v>
      </c>
      <c r="AE1334" s="7" t="str">
        <f t="shared" ca="1" si="298"/>
        <v>&lt; 2</v>
      </c>
      <c r="AF1334" s="5">
        <v>37141</v>
      </c>
      <c r="AG1334" s="8">
        <f t="shared" ca="1" si="294"/>
        <v>23.126027397260273</v>
      </c>
      <c r="AH1334" s="7" t="str">
        <f t="shared" ca="1" si="295"/>
        <v>&lt; 25</v>
      </c>
      <c r="AI1334" s="9">
        <v>17491162</v>
      </c>
      <c r="AJ1334" s="10" t="s">
        <v>102</v>
      </c>
      <c r="AK1334" s="9">
        <v>14365950</v>
      </c>
      <c r="AL1334" s="5">
        <v>43759</v>
      </c>
      <c r="AM1334" s="3" t="s">
        <v>93</v>
      </c>
      <c r="AN1334" s="3" t="s">
        <v>94</v>
      </c>
      <c r="AQ1334" s="11">
        <v>3</v>
      </c>
      <c r="AR1334" s="11">
        <v>1</v>
      </c>
      <c r="AS1334" s="12">
        <f t="shared" si="296"/>
        <v>45359.25</v>
      </c>
      <c r="AT1334" s="11" t="s">
        <v>135</v>
      </c>
      <c r="AU1334" s="9">
        <v>3.3069999999999999</v>
      </c>
      <c r="AV1334" s="14">
        <v>17</v>
      </c>
      <c r="AW1334" s="15" t="s">
        <v>169</v>
      </c>
      <c r="AX1334" s="16" t="s">
        <v>3983</v>
      </c>
      <c r="AY1334" s="14">
        <v>46</v>
      </c>
      <c r="AZ1334" s="11" t="s">
        <v>171</v>
      </c>
      <c r="BA1334" s="17" t="str">
        <f t="shared" si="297"/>
        <v>17001000000306492446</v>
      </c>
      <c r="BB1334" s="26">
        <f t="shared" si="300"/>
        <v>20</v>
      </c>
      <c r="BC1334" s="19" t="s">
        <v>3984</v>
      </c>
      <c r="BD1334" s="20" t="s">
        <v>277</v>
      </c>
      <c r="BF1334" s="5"/>
      <c r="BG1334" s="27">
        <v>22543985</v>
      </c>
      <c r="BH1334" s="27">
        <v>50587989</v>
      </c>
      <c r="BI1334" s="27"/>
      <c r="BJ1334" t="s">
        <v>2110</v>
      </c>
      <c r="BK1334" s="11" t="str">
        <f t="shared" si="301"/>
        <v>-</v>
      </c>
      <c r="BL1334" s="11" t="s">
        <v>200</v>
      </c>
    </row>
    <row r="1335" spans="1:64" x14ac:dyDescent="0.25">
      <c r="A1335" s="3" t="s">
        <v>56</v>
      </c>
      <c r="B1335" s="4">
        <v>1337</v>
      </c>
      <c r="C1335" s="3" t="s">
        <v>140</v>
      </c>
      <c r="D1335" s="3" t="s">
        <v>7712</v>
      </c>
      <c r="E1335" s="3" t="s">
        <v>8161</v>
      </c>
      <c r="F1335" s="3"/>
      <c r="G1335" s="3"/>
      <c r="H1335" s="74"/>
      <c r="I1335" s="3" t="s">
        <v>561</v>
      </c>
      <c r="J1335" s="3" t="s">
        <v>157</v>
      </c>
      <c r="K1335" s="3" t="s">
        <v>123</v>
      </c>
      <c r="L1335" s="3" t="s">
        <v>77</v>
      </c>
      <c r="M1335" s="3" t="s">
        <v>158</v>
      </c>
      <c r="N1335" s="5">
        <v>44995</v>
      </c>
      <c r="P1335" s="3">
        <f t="shared" ca="1" si="299"/>
        <v>-47</v>
      </c>
      <c r="Q1335" s="5"/>
      <c r="R1335" s="3"/>
      <c r="S1335" s="3"/>
      <c r="T1335" s="6" t="s">
        <v>131</v>
      </c>
      <c r="U1335" s="3" t="str">
        <f t="shared" si="289"/>
        <v>Contractuel</v>
      </c>
      <c r="V1335" s="5">
        <v>45474</v>
      </c>
      <c r="W1335" s="5">
        <v>45535</v>
      </c>
      <c r="X1335" s="5"/>
      <c r="Y1335" s="5"/>
      <c r="Z1335" s="5">
        <v>44995</v>
      </c>
      <c r="AA1335" s="3">
        <f t="shared" si="290"/>
        <v>3</v>
      </c>
      <c r="AB1335" s="3">
        <f t="shared" si="291"/>
        <v>2023</v>
      </c>
      <c r="AC1335" s="3">
        <f t="shared" si="292"/>
        <v>2027</v>
      </c>
      <c r="AD1335" s="7">
        <f t="shared" ca="1" si="293"/>
        <v>1.6027777777777779</v>
      </c>
      <c r="AE1335" s="7" t="str">
        <f t="shared" ca="1" si="298"/>
        <v>&lt; 2</v>
      </c>
      <c r="AF1335" s="5">
        <v>31169</v>
      </c>
      <c r="AG1335" s="8">
        <f t="shared" ca="1" si="294"/>
        <v>39.487671232876714</v>
      </c>
      <c r="AH1335" s="7" t="str">
        <f t="shared" ca="1" si="295"/>
        <v>&gt;35&lt; 45</v>
      </c>
      <c r="AI1335" s="9">
        <v>12847662</v>
      </c>
      <c r="AJ1335" s="10" t="s">
        <v>141</v>
      </c>
      <c r="AK1335" s="9" t="s">
        <v>3985</v>
      </c>
      <c r="AL1335" s="5">
        <v>37706</v>
      </c>
      <c r="AM1335" s="3" t="s">
        <v>93</v>
      </c>
      <c r="AN1335" s="3" t="s">
        <v>65</v>
      </c>
      <c r="AO1335">
        <v>2</v>
      </c>
      <c r="AQ1335">
        <v>3</v>
      </c>
      <c r="AR1335" s="11">
        <v>2</v>
      </c>
      <c r="AS1335" s="12">
        <f t="shared" si="296"/>
        <v>45725.5</v>
      </c>
      <c r="AT1335" s="11" t="s">
        <v>135</v>
      </c>
      <c r="AU1335" s="9">
        <v>3.3069999999999999</v>
      </c>
      <c r="AV1335" s="14">
        <v>17</v>
      </c>
      <c r="AW1335" s="15">
        <v>53594</v>
      </c>
      <c r="AX1335" s="16" t="s">
        <v>3986</v>
      </c>
      <c r="AY1335" s="14">
        <v>63</v>
      </c>
      <c r="AZ1335" s="11" t="s">
        <v>171</v>
      </c>
      <c r="BA1335" s="17" t="str">
        <f t="shared" si="297"/>
        <v>17535940171220959863</v>
      </c>
      <c r="BB1335" s="26">
        <f t="shared" si="300"/>
        <v>20</v>
      </c>
      <c r="BC1335" s="19" t="s">
        <v>267</v>
      </c>
      <c r="BD1335" s="20" t="s">
        <v>100</v>
      </c>
      <c r="BF1335" s="5">
        <v>45006</v>
      </c>
      <c r="BG1335" s="27">
        <v>50211258</v>
      </c>
      <c r="BH1335" s="27">
        <v>21935872</v>
      </c>
      <c r="BI1335" s="27"/>
      <c r="BJ1335" t="s">
        <v>566</v>
      </c>
      <c r="BK1335" s="11" t="str">
        <f t="shared" si="301"/>
        <v>A-</v>
      </c>
      <c r="BL1335" s="11" t="s">
        <v>245</v>
      </c>
    </row>
    <row r="1336" spans="1:64" x14ac:dyDescent="0.25">
      <c r="A1336" s="3" t="s">
        <v>56</v>
      </c>
      <c r="B1336" s="4">
        <v>1338</v>
      </c>
      <c r="C1336" s="3" t="s">
        <v>140</v>
      </c>
      <c r="D1336" s="3" t="s">
        <v>7183</v>
      </c>
      <c r="E1336" s="3" t="s">
        <v>8162</v>
      </c>
      <c r="F1336" s="3"/>
      <c r="G1336" s="3"/>
      <c r="H1336" s="74"/>
      <c r="I1336" s="3" t="s">
        <v>156</v>
      </c>
      <c r="J1336" s="3" t="s">
        <v>157</v>
      </c>
      <c r="K1336" s="3" t="s">
        <v>123</v>
      </c>
      <c r="L1336" s="3" t="s">
        <v>77</v>
      </c>
      <c r="M1336" s="3" t="s">
        <v>158</v>
      </c>
      <c r="N1336" s="5">
        <v>44995</v>
      </c>
      <c r="P1336" s="3">
        <f t="shared" ca="1" si="299"/>
        <v>-47</v>
      </c>
      <c r="Q1336" s="5"/>
      <c r="R1336" s="3"/>
      <c r="S1336" s="3"/>
      <c r="T1336" s="6" t="s">
        <v>131</v>
      </c>
      <c r="U1336" s="3" t="str">
        <f t="shared" si="289"/>
        <v>Contractuel</v>
      </c>
      <c r="V1336" s="5">
        <v>45474</v>
      </c>
      <c r="W1336" s="5">
        <v>45535</v>
      </c>
      <c r="X1336" s="5"/>
      <c r="Y1336" s="5"/>
      <c r="Z1336" s="5">
        <v>44995</v>
      </c>
      <c r="AA1336" s="3">
        <f t="shared" si="290"/>
        <v>3</v>
      </c>
      <c r="AB1336" s="3">
        <f t="shared" si="291"/>
        <v>2023</v>
      </c>
      <c r="AC1336" s="3">
        <f t="shared" si="292"/>
        <v>2027</v>
      </c>
      <c r="AD1336" s="7">
        <f t="shared" ca="1" si="293"/>
        <v>1.6027777777777779</v>
      </c>
      <c r="AE1336" s="7" t="str">
        <f t="shared" ca="1" si="298"/>
        <v>&lt; 2</v>
      </c>
      <c r="AF1336" s="5">
        <v>27510</v>
      </c>
      <c r="AG1336" s="8">
        <f t="shared" ca="1" si="294"/>
        <v>49.512328767123286</v>
      </c>
      <c r="AH1336" s="7" t="str">
        <f t="shared" ca="1" si="295"/>
        <v>&gt;45&lt; 55</v>
      </c>
      <c r="AI1336" s="9">
        <v>12050419</v>
      </c>
      <c r="AJ1336" s="10" t="s">
        <v>102</v>
      </c>
      <c r="AK1336" s="9" t="s">
        <v>3987</v>
      </c>
      <c r="AL1336" s="5">
        <v>43123</v>
      </c>
      <c r="AM1336" s="3" t="s">
        <v>93</v>
      </c>
      <c r="AN1336" s="3" t="s">
        <v>65</v>
      </c>
      <c r="AO1336">
        <v>4</v>
      </c>
      <c r="AQ1336">
        <v>3</v>
      </c>
      <c r="AR1336" s="11">
        <v>2</v>
      </c>
      <c r="AS1336" s="12">
        <f t="shared" si="296"/>
        <v>45725.5</v>
      </c>
      <c r="AT1336" s="11" t="s">
        <v>135</v>
      </c>
      <c r="AU1336" s="9">
        <v>3.3069999999999999</v>
      </c>
      <c r="AV1336" s="14">
        <v>17</v>
      </c>
      <c r="AW1336" s="15" t="s">
        <v>169</v>
      </c>
      <c r="AX1336" s="16" t="s">
        <v>3988</v>
      </c>
      <c r="AY1336" s="14">
        <v>65</v>
      </c>
      <c r="AZ1336" s="11" t="s">
        <v>171</v>
      </c>
      <c r="BA1336" s="17" t="str">
        <f t="shared" si="297"/>
        <v>17001000000324440065</v>
      </c>
      <c r="BB1336" s="26">
        <f t="shared" si="300"/>
        <v>20</v>
      </c>
      <c r="BC1336" s="19" t="s">
        <v>2305</v>
      </c>
      <c r="BD1336" s="20" t="s">
        <v>388</v>
      </c>
      <c r="BF1336" s="5"/>
      <c r="BG1336" s="27">
        <v>55988102</v>
      </c>
      <c r="BH1336" s="27">
        <v>25060922</v>
      </c>
      <c r="BI1336" s="27"/>
      <c r="BJ1336" t="s">
        <v>2306</v>
      </c>
      <c r="BK1336" s="11" t="str">
        <f t="shared" si="301"/>
        <v>A-</v>
      </c>
      <c r="BL1336" s="11" t="s">
        <v>473</v>
      </c>
    </row>
    <row r="1337" spans="1:64" x14ac:dyDescent="0.25">
      <c r="A1337" s="3" t="s">
        <v>56</v>
      </c>
      <c r="B1337" s="4">
        <v>1339</v>
      </c>
      <c r="C1337" s="3" t="s">
        <v>87</v>
      </c>
      <c r="D1337" s="3" t="s">
        <v>7210</v>
      </c>
      <c r="E1337" s="3" t="s">
        <v>7339</v>
      </c>
      <c r="F1337" s="3"/>
      <c r="G1337" s="3"/>
      <c r="H1337" s="74"/>
      <c r="I1337" s="3" t="s">
        <v>515</v>
      </c>
      <c r="J1337" s="3" t="s">
        <v>228</v>
      </c>
      <c r="K1337" s="3" t="s">
        <v>123</v>
      </c>
      <c r="L1337" s="3" t="s">
        <v>77</v>
      </c>
      <c r="M1337" s="3" t="s">
        <v>158</v>
      </c>
      <c r="N1337" s="5">
        <v>44995</v>
      </c>
      <c r="P1337" s="3">
        <f t="shared" ca="1" si="299"/>
        <v>-47</v>
      </c>
      <c r="Q1337" s="5"/>
      <c r="R1337" s="3"/>
      <c r="S1337" s="3"/>
      <c r="T1337" s="6" t="s">
        <v>131</v>
      </c>
      <c r="U1337" s="3" t="str">
        <f t="shared" si="289"/>
        <v>Contractuel</v>
      </c>
      <c r="V1337" s="5">
        <v>45474</v>
      </c>
      <c r="W1337" s="5">
        <v>45535</v>
      </c>
      <c r="X1337" s="5"/>
      <c r="Y1337" s="5"/>
      <c r="Z1337" s="5">
        <v>44995</v>
      </c>
      <c r="AA1337" s="3">
        <f t="shared" si="290"/>
        <v>3</v>
      </c>
      <c r="AB1337" s="3">
        <f t="shared" si="291"/>
        <v>2023</v>
      </c>
      <c r="AC1337" s="3">
        <f t="shared" si="292"/>
        <v>2027</v>
      </c>
      <c r="AD1337" s="7">
        <f t="shared" ca="1" si="293"/>
        <v>1.6027777777777779</v>
      </c>
      <c r="AE1337" s="7" t="str">
        <f t="shared" ca="1" si="298"/>
        <v>&lt; 2</v>
      </c>
      <c r="AF1337" s="5">
        <v>34936</v>
      </c>
      <c r="AG1337" s="8">
        <f t="shared" ca="1" si="294"/>
        <v>29.167123287671235</v>
      </c>
      <c r="AH1337" s="7" t="str">
        <f t="shared" ca="1" si="295"/>
        <v>&gt;25&lt; 35</v>
      </c>
      <c r="AI1337" s="9">
        <v>16628046</v>
      </c>
      <c r="AJ1337" s="10" t="s">
        <v>102</v>
      </c>
      <c r="AK1337" s="9" t="s">
        <v>3989</v>
      </c>
      <c r="AL1337" s="5">
        <v>41415</v>
      </c>
      <c r="AM1337" s="3" t="s">
        <v>93</v>
      </c>
      <c r="AN1337" s="3" t="s">
        <v>94</v>
      </c>
      <c r="AQ1337">
        <v>3</v>
      </c>
      <c r="AR1337" s="11">
        <v>2</v>
      </c>
      <c r="AS1337" s="12">
        <f t="shared" si="296"/>
        <v>45725.5</v>
      </c>
      <c r="AT1337" s="11" t="s">
        <v>135</v>
      </c>
      <c r="AU1337" s="9">
        <v>3.3069999999999999</v>
      </c>
      <c r="AV1337" s="14">
        <v>17</v>
      </c>
      <c r="AW1337" s="15" t="s">
        <v>169</v>
      </c>
      <c r="AX1337" s="16" t="s">
        <v>3990</v>
      </c>
      <c r="AY1337" s="14">
        <v>77</v>
      </c>
      <c r="AZ1337" s="11" t="s">
        <v>171</v>
      </c>
      <c r="BA1337" s="17" t="str">
        <f t="shared" si="297"/>
        <v>17001000000270371877</v>
      </c>
      <c r="BB1337" s="26">
        <f t="shared" si="300"/>
        <v>20</v>
      </c>
      <c r="BC1337" s="19" t="s">
        <v>3991</v>
      </c>
      <c r="BD1337" s="20" t="s">
        <v>277</v>
      </c>
      <c r="BF1337" s="5">
        <v>45056</v>
      </c>
      <c r="BG1337" s="27">
        <v>54030888</v>
      </c>
      <c r="BH1337" s="27">
        <v>26517923</v>
      </c>
      <c r="BI1337" s="27"/>
      <c r="BJ1337" t="s">
        <v>452</v>
      </c>
      <c r="BK1337" s="11" t="str">
        <f t="shared" si="301"/>
        <v>B-</v>
      </c>
      <c r="BL1337" s="11" t="s">
        <v>473</v>
      </c>
    </row>
    <row r="1338" spans="1:64" x14ac:dyDescent="0.25">
      <c r="A1338" s="3" t="s">
        <v>56</v>
      </c>
      <c r="B1338" s="4">
        <v>1340</v>
      </c>
      <c r="C1338" s="3" t="s">
        <v>140</v>
      </c>
      <c r="D1338" s="3" t="s">
        <v>7208</v>
      </c>
      <c r="E1338" s="3" t="s">
        <v>8163</v>
      </c>
      <c r="F1338" s="3"/>
      <c r="G1338" s="3"/>
      <c r="H1338" s="74"/>
      <c r="I1338" s="3" t="s">
        <v>156</v>
      </c>
      <c r="J1338" s="3" t="s">
        <v>157</v>
      </c>
      <c r="K1338" s="3" t="s">
        <v>123</v>
      </c>
      <c r="L1338" s="3" t="s">
        <v>77</v>
      </c>
      <c r="M1338" s="3" t="s">
        <v>158</v>
      </c>
      <c r="N1338" s="5">
        <v>45000</v>
      </c>
      <c r="P1338" s="3">
        <f t="shared" ca="1" si="299"/>
        <v>-47</v>
      </c>
      <c r="Q1338" s="5"/>
      <c r="R1338" s="3"/>
      <c r="S1338" s="3"/>
      <c r="T1338" s="6" t="s">
        <v>131</v>
      </c>
      <c r="U1338" s="3" t="str">
        <f t="shared" si="289"/>
        <v>Contractuel</v>
      </c>
      <c r="V1338" s="5">
        <v>45474</v>
      </c>
      <c r="W1338" s="5">
        <v>45535</v>
      </c>
      <c r="X1338" s="5"/>
      <c r="Y1338" s="5"/>
      <c r="Z1338" s="5">
        <v>45000</v>
      </c>
      <c r="AA1338" s="3">
        <f t="shared" si="290"/>
        <v>3</v>
      </c>
      <c r="AB1338" s="3">
        <f t="shared" si="291"/>
        <v>2023</v>
      </c>
      <c r="AC1338" s="3">
        <f t="shared" si="292"/>
        <v>2027</v>
      </c>
      <c r="AD1338" s="7">
        <f t="shared" ca="1" si="293"/>
        <v>1.5888888888888888</v>
      </c>
      <c r="AE1338" s="7" t="str">
        <f t="shared" ca="1" si="298"/>
        <v>&lt; 2</v>
      </c>
      <c r="AF1338" s="5">
        <v>30948</v>
      </c>
      <c r="AG1338" s="8">
        <f t="shared" ca="1" si="294"/>
        <v>40.093150684931508</v>
      </c>
      <c r="AH1338" s="7" t="str">
        <f t="shared" ca="1" si="295"/>
        <v>&gt;35&lt; 45</v>
      </c>
      <c r="AI1338" s="9">
        <v>12665434</v>
      </c>
      <c r="AJ1338" s="10" t="s">
        <v>159</v>
      </c>
      <c r="AK1338" s="9" t="s">
        <v>3992</v>
      </c>
      <c r="AL1338" s="5">
        <v>42901</v>
      </c>
      <c r="AM1338" s="3" t="s">
        <v>93</v>
      </c>
      <c r="AN1338" s="3" t="s">
        <v>65</v>
      </c>
      <c r="AO1338">
        <v>3</v>
      </c>
      <c r="AQ1338">
        <v>3</v>
      </c>
      <c r="AR1338" s="11">
        <v>2</v>
      </c>
      <c r="AS1338" s="12">
        <f t="shared" si="296"/>
        <v>45730.5</v>
      </c>
      <c r="AT1338" s="11" t="s">
        <v>135</v>
      </c>
      <c r="AU1338" s="9">
        <v>3.3069999999999999</v>
      </c>
      <c r="AV1338" s="14">
        <v>17</v>
      </c>
      <c r="AW1338" s="15" t="s">
        <v>169</v>
      </c>
      <c r="AX1338" s="16" t="s">
        <v>3993</v>
      </c>
      <c r="AY1338" s="14">
        <v>60</v>
      </c>
      <c r="AZ1338" s="11" t="s">
        <v>171</v>
      </c>
      <c r="BA1338" s="17" t="str">
        <f t="shared" si="297"/>
        <v>17001000000308370560</v>
      </c>
      <c r="BB1338" s="26">
        <f t="shared" si="300"/>
        <v>20</v>
      </c>
      <c r="BC1338" s="19" t="s">
        <v>3958</v>
      </c>
      <c r="BD1338" s="20" t="s">
        <v>277</v>
      </c>
      <c r="BF1338" s="5"/>
      <c r="BG1338" s="27">
        <v>22761830</v>
      </c>
      <c r="BH1338" s="27">
        <v>20875768</v>
      </c>
      <c r="BI1338" s="27"/>
      <c r="BJ1338" s="11" t="s">
        <v>300</v>
      </c>
      <c r="BK1338" s="11" t="str">
        <f t="shared" si="301"/>
        <v>A-</v>
      </c>
      <c r="BL1338" s="11" t="s">
        <v>473</v>
      </c>
    </row>
    <row r="1339" spans="1:64" x14ac:dyDescent="0.25">
      <c r="A1339" s="3" t="s">
        <v>56</v>
      </c>
      <c r="B1339" s="4">
        <v>1341</v>
      </c>
      <c r="C1339" s="3" t="s">
        <v>140</v>
      </c>
      <c r="D1339" s="3" t="s">
        <v>7269</v>
      </c>
      <c r="E1339" s="3" t="s">
        <v>7395</v>
      </c>
      <c r="F1339" s="3"/>
      <c r="G1339" s="3"/>
      <c r="H1339" s="74"/>
      <c r="I1339" s="3" t="s">
        <v>1889</v>
      </c>
      <c r="J1339" s="3" t="s">
        <v>228</v>
      </c>
      <c r="K1339" s="3" t="s">
        <v>123</v>
      </c>
      <c r="L1339" s="3" t="s">
        <v>77</v>
      </c>
      <c r="M1339" s="3" t="s">
        <v>158</v>
      </c>
      <c r="N1339" s="5">
        <v>44996</v>
      </c>
      <c r="P1339" s="3">
        <f t="shared" ca="1" si="299"/>
        <v>-47</v>
      </c>
      <c r="Q1339" s="5"/>
      <c r="R1339" s="3"/>
      <c r="S1339" s="3"/>
      <c r="T1339" s="6" t="s">
        <v>131</v>
      </c>
      <c r="U1339" s="3" t="str">
        <f t="shared" si="289"/>
        <v>Contractuel</v>
      </c>
      <c r="V1339" s="5">
        <v>45474</v>
      </c>
      <c r="W1339" s="5">
        <v>45535</v>
      </c>
      <c r="X1339" s="5"/>
      <c r="Y1339" s="5"/>
      <c r="Z1339" s="5">
        <v>44996</v>
      </c>
      <c r="AA1339" s="3">
        <f t="shared" si="290"/>
        <v>3</v>
      </c>
      <c r="AB1339" s="3">
        <f t="shared" si="291"/>
        <v>2023</v>
      </c>
      <c r="AC1339" s="3">
        <f t="shared" si="292"/>
        <v>2027</v>
      </c>
      <c r="AD1339" s="7">
        <f t="shared" ca="1" si="293"/>
        <v>1.6</v>
      </c>
      <c r="AE1339" s="7" t="str">
        <f t="shared" ca="1" si="298"/>
        <v>&lt; 2</v>
      </c>
      <c r="AF1339" s="5">
        <v>31946</v>
      </c>
      <c r="AG1339" s="8">
        <f t="shared" ca="1" si="294"/>
        <v>37.358904109589041</v>
      </c>
      <c r="AH1339" s="7" t="str">
        <f t="shared" ca="1" si="295"/>
        <v>&gt;35&lt; 45</v>
      </c>
      <c r="AI1339" s="9">
        <v>17662392</v>
      </c>
      <c r="AJ1339" s="10" t="s">
        <v>79</v>
      </c>
      <c r="AK1339" s="9" t="s">
        <v>3994</v>
      </c>
      <c r="AL1339" s="5">
        <v>38602</v>
      </c>
      <c r="AM1339" s="3" t="s">
        <v>93</v>
      </c>
      <c r="AN1339" s="3" t="s">
        <v>65</v>
      </c>
      <c r="AO1339">
        <v>3</v>
      </c>
      <c r="AQ1339">
        <v>3</v>
      </c>
      <c r="AR1339" s="11">
        <v>2</v>
      </c>
      <c r="AS1339" s="12">
        <f t="shared" si="296"/>
        <v>45726.5</v>
      </c>
      <c r="AT1339" s="11" t="s">
        <v>135</v>
      </c>
      <c r="AU1339" s="9">
        <v>3.3069999999999999</v>
      </c>
      <c r="AV1339" s="14" t="s">
        <v>126</v>
      </c>
      <c r="AW1339" s="15" t="s">
        <v>275</v>
      </c>
      <c r="AX1339" s="16">
        <v>38105552051</v>
      </c>
      <c r="AY1339" s="14">
        <v>90</v>
      </c>
      <c r="AZ1339" s="11" t="s">
        <v>145</v>
      </c>
      <c r="BA1339" s="17" t="str">
        <f t="shared" si="297"/>
        <v>07080013810555205190</v>
      </c>
      <c r="BB1339" s="26">
        <f t="shared" si="300"/>
        <v>20</v>
      </c>
      <c r="BC1339" s="19" t="s">
        <v>3995</v>
      </c>
      <c r="BD1339" s="20" t="s">
        <v>277</v>
      </c>
      <c r="BF1339" s="5"/>
      <c r="BG1339" s="27">
        <v>28317833</v>
      </c>
      <c r="BH1339" s="27">
        <v>20973446</v>
      </c>
      <c r="BI1339" s="27"/>
      <c r="BJ1339" t="s">
        <v>2045</v>
      </c>
      <c r="BK1339" s="11" t="s">
        <v>1892</v>
      </c>
      <c r="BL1339" s="11" t="s">
        <v>235</v>
      </c>
    </row>
    <row r="1340" spans="1:64" x14ac:dyDescent="0.25">
      <c r="A1340" s="3" t="s">
        <v>56</v>
      </c>
      <c r="B1340" s="4">
        <v>1342</v>
      </c>
      <c r="C1340" s="3" t="s">
        <v>140</v>
      </c>
      <c r="D1340" s="3" t="s">
        <v>7436</v>
      </c>
      <c r="E1340" s="3" t="s">
        <v>7479</v>
      </c>
      <c r="F1340" s="3"/>
      <c r="G1340" s="3"/>
      <c r="H1340" s="74"/>
      <c r="I1340" s="3" t="s">
        <v>515</v>
      </c>
      <c r="J1340" s="3" t="s">
        <v>228</v>
      </c>
      <c r="K1340" s="3" t="s">
        <v>76</v>
      </c>
      <c r="L1340" s="3" t="s">
        <v>77</v>
      </c>
      <c r="M1340" s="3" t="s">
        <v>158</v>
      </c>
      <c r="N1340" s="5">
        <v>44996</v>
      </c>
      <c r="P1340" s="3">
        <f t="shared" ca="1" si="299"/>
        <v>-47</v>
      </c>
      <c r="Q1340" s="5"/>
      <c r="R1340" s="3"/>
      <c r="S1340" s="3"/>
      <c r="T1340" s="6" t="s">
        <v>131</v>
      </c>
      <c r="U1340" s="3" t="str">
        <f t="shared" si="289"/>
        <v>Contractuel</v>
      </c>
      <c r="V1340" s="5">
        <v>45474</v>
      </c>
      <c r="W1340" s="5">
        <v>45535</v>
      </c>
      <c r="X1340" s="5"/>
      <c r="Y1340" s="5"/>
      <c r="Z1340" s="5">
        <v>44996</v>
      </c>
      <c r="AA1340" s="3">
        <f t="shared" si="290"/>
        <v>3</v>
      </c>
      <c r="AB1340" s="3">
        <f t="shared" si="291"/>
        <v>2023</v>
      </c>
      <c r="AC1340" s="3">
        <f t="shared" si="292"/>
        <v>2027</v>
      </c>
      <c r="AD1340" s="7">
        <f t="shared" ca="1" si="293"/>
        <v>1.6</v>
      </c>
      <c r="AE1340" s="7" t="str">
        <f t="shared" ca="1" si="298"/>
        <v>&lt; 2</v>
      </c>
      <c r="AF1340" s="5">
        <v>34806</v>
      </c>
      <c r="AG1340" s="8">
        <f t="shared" ca="1" si="294"/>
        <v>29.523287671232875</v>
      </c>
      <c r="AH1340" s="7" t="str">
        <f t="shared" ca="1" si="295"/>
        <v>&gt;25&lt; 35</v>
      </c>
      <c r="AI1340" s="9">
        <v>16927001</v>
      </c>
      <c r="AJ1340" s="10" t="s">
        <v>91</v>
      </c>
      <c r="AK1340" s="9">
        <v>11931628</v>
      </c>
      <c r="AL1340" s="5">
        <v>41901</v>
      </c>
      <c r="AM1340" s="3" t="s">
        <v>93</v>
      </c>
      <c r="AN1340" s="3" t="s">
        <v>65</v>
      </c>
      <c r="AO1340">
        <v>1</v>
      </c>
      <c r="AQ1340">
        <v>3</v>
      </c>
      <c r="AR1340" s="11">
        <v>2</v>
      </c>
      <c r="AS1340" s="12">
        <f t="shared" si="296"/>
        <v>45726.5</v>
      </c>
      <c r="AT1340" s="11" t="s">
        <v>135</v>
      </c>
      <c r="AU1340" s="9">
        <v>3.3069999999999999</v>
      </c>
      <c r="AV1340" s="14">
        <v>17</v>
      </c>
      <c r="AW1340" s="15" t="s">
        <v>169</v>
      </c>
      <c r="AX1340" s="16" t="s">
        <v>3997</v>
      </c>
      <c r="AY1340" s="14">
        <v>78</v>
      </c>
      <c r="AZ1340" s="11" t="s">
        <v>171</v>
      </c>
      <c r="BA1340" s="17" t="str">
        <f t="shared" si="297"/>
        <v>17001000000264545378</v>
      </c>
      <c r="BB1340" s="26">
        <f t="shared" si="300"/>
        <v>20</v>
      </c>
      <c r="BC1340" s="19" t="s">
        <v>3958</v>
      </c>
      <c r="BD1340" s="20" t="s">
        <v>277</v>
      </c>
      <c r="BF1340" s="5"/>
      <c r="BG1340" s="27">
        <v>94895372</v>
      </c>
      <c r="BH1340" s="27">
        <v>24639715</v>
      </c>
      <c r="BI1340" s="27"/>
      <c r="BJ1340" s="11" t="s">
        <v>300</v>
      </c>
      <c r="BK1340" s="11" t="str">
        <f t="shared" si="301"/>
        <v>B-</v>
      </c>
      <c r="BL1340" s="11" t="s">
        <v>235</v>
      </c>
    </row>
    <row r="1341" spans="1:64" x14ac:dyDescent="0.25">
      <c r="A1341" s="3" t="s">
        <v>56</v>
      </c>
      <c r="B1341" s="4">
        <v>1343</v>
      </c>
      <c r="C1341" s="3" t="s">
        <v>87</v>
      </c>
      <c r="D1341" s="3" t="s">
        <v>8711</v>
      </c>
      <c r="E1341" s="3" t="s">
        <v>7347</v>
      </c>
      <c r="F1341" s="3"/>
      <c r="G1341" s="3"/>
      <c r="H1341" s="74"/>
      <c r="I1341" s="3" t="s">
        <v>227</v>
      </c>
      <c r="J1341" s="3" t="s">
        <v>228</v>
      </c>
      <c r="K1341" s="3" t="s">
        <v>123</v>
      </c>
      <c r="L1341" s="3" t="s">
        <v>77</v>
      </c>
      <c r="M1341" s="3" t="s">
        <v>158</v>
      </c>
      <c r="N1341" s="5">
        <v>44998</v>
      </c>
      <c r="P1341" s="3">
        <f t="shared" ca="1" si="299"/>
        <v>-47</v>
      </c>
      <c r="Q1341" s="5"/>
      <c r="R1341" s="3"/>
      <c r="S1341" s="3"/>
      <c r="T1341" s="6" t="s">
        <v>131</v>
      </c>
      <c r="U1341" s="3" t="str">
        <f t="shared" si="289"/>
        <v>Contractuel</v>
      </c>
      <c r="V1341" s="5">
        <v>45474</v>
      </c>
      <c r="W1341" s="5">
        <v>45535</v>
      </c>
      <c r="X1341" s="5"/>
      <c r="Y1341" s="5"/>
      <c r="Z1341" s="5">
        <v>44998</v>
      </c>
      <c r="AA1341" s="3">
        <f t="shared" si="290"/>
        <v>3</v>
      </c>
      <c r="AB1341" s="3">
        <f t="shared" si="291"/>
        <v>2023</v>
      </c>
      <c r="AC1341" s="3">
        <f t="shared" si="292"/>
        <v>2027</v>
      </c>
      <c r="AD1341" s="7">
        <f t="shared" ca="1" si="293"/>
        <v>1.5944444444444446</v>
      </c>
      <c r="AE1341" s="7" t="str">
        <f t="shared" ca="1" si="298"/>
        <v>&lt; 2</v>
      </c>
      <c r="AF1341" s="5">
        <v>37364</v>
      </c>
      <c r="AG1341" s="8">
        <f t="shared" ca="1" si="294"/>
        <v>22.515068493150686</v>
      </c>
      <c r="AH1341" s="7" t="str">
        <f t="shared" ca="1" si="295"/>
        <v>&lt; 25</v>
      </c>
      <c r="AI1341" s="9">
        <v>17675279</v>
      </c>
      <c r="AJ1341" s="10" t="s">
        <v>79</v>
      </c>
      <c r="AK1341" s="9">
        <v>14369135</v>
      </c>
      <c r="AL1341" s="5">
        <v>44467</v>
      </c>
      <c r="AM1341" s="3" t="s">
        <v>93</v>
      </c>
      <c r="AN1341" s="3" t="s">
        <v>94</v>
      </c>
      <c r="AQ1341">
        <v>3</v>
      </c>
      <c r="AR1341" s="11">
        <v>2</v>
      </c>
      <c r="AS1341" s="12">
        <f t="shared" si="296"/>
        <v>45728.5</v>
      </c>
      <c r="AT1341" s="11" t="s">
        <v>135</v>
      </c>
      <c r="AU1341" s="9">
        <v>3.3069999999999999</v>
      </c>
      <c r="AV1341" s="14">
        <v>17</v>
      </c>
      <c r="AW1341" s="15" t="s">
        <v>169</v>
      </c>
      <c r="AX1341" s="16" t="s">
        <v>3998</v>
      </c>
      <c r="AY1341" s="14">
        <v>84</v>
      </c>
      <c r="AZ1341" s="11" t="s">
        <v>171</v>
      </c>
      <c r="BA1341" s="17" t="str">
        <f t="shared" si="297"/>
        <v>17001000000324549384</v>
      </c>
      <c r="BB1341" s="26">
        <f t="shared" si="300"/>
        <v>20</v>
      </c>
      <c r="BC1341" s="19" t="s">
        <v>3958</v>
      </c>
      <c r="BD1341" s="20" t="s">
        <v>277</v>
      </c>
      <c r="BF1341" s="5">
        <v>45223</v>
      </c>
      <c r="BG1341" s="27">
        <v>28133327</v>
      </c>
      <c r="BH1341" s="27">
        <v>24829778</v>
      </c>
      <c r="BI1341" s="27"/>
      <c r="BJ1341" s="11" t="s">
        <v>300</v>
      </c>
      <c r="BK1341" s="11" t="str">
        <f t="shared" si="301"/>
        <v>B-</v>
      </c>
      <c r="BL1341" s="11" t="s">
        <v>235</v>
      </c>
    </row>
    <row r="1342" spans="1:64" x14ac:dyDescent="0.25">
      <c r="A1342" s="3" t="s">
        <v>56</v>
      </c>
      <c r="B1342" s="4">
        <v>1344</v>
      </c>
      <c r="C1342" s="3" t="s">
        <v>140</v>
      </c>
      <c r="D1342" s="3" t="s">
        <v>8164</v>
      </c>
      <c r="E1342" s="3" t="s">
        <v>8016</v>
      </c>
      <c r="F1342" s="3"/>
      <c r="G1342" s="3"/>
      <c r="H1342" s="74"/>
      <c r="I1342" s="3" t="s">
        <v>227</v>
      </c>
      <c r="J1342" s="3" t="s">
        <v>228</v>
      </c>
      <c r="K1342" s="3" t="s">
        <v>123</v>
      </c>
      <c r="L1342" s="3" t="s">
        <v>77</v>
      </c>
      <c r="M1342" s="3" t="s">
        <v>158</v>
      </c>
      <c r="N1342" s="5">
        <v>44998</v>
      </c>
      <c r="P1342" s="3">
        <f t="shared" ca="1" si="299"/>
        <v>-47</v>
      </c>
      <c r="Q1342" s="5"/>
      <c r="R1342" s="3"/>
      <c r="S1342" s="3"/>
      <c r="T1342" s="6" t="s">
        <v>131</v>
      </c>
      <c r="U1342" s="3" t="str">
        <f t="shared" si="289"/>
        <v>Contractuel</v>
      </c>
      <c r="V1342" s="5">
        <v>45474</v>
      </c>
      <c r="W1342" s="5">
        <v>45535</v>
      </c>
      <c r="X1342" s="5"/>
      <c r="Y1342" s="5"/>
      <c r="Z1342" s="5">
        <v>44998</v>
      </c>
      <c r="AA1342" s="3">
        <f t="shared" si="290"/>
        <v>3</v>
      </c>
      <c r="AB1342" s="3">
        <f t="shared" si="291"/>
        <v>2023</v>
      </c>
      <c r="AC1342" s="3">
        <f t="shared" si="292"/>
        <v>2027</v>
      </c>
      <c r="AD1342" s="7">
        <f t="shared" ca="1" si="293"/>
        <v>1.5944444444444446</v>
      </c>
      <c r="AE1342" s="7" t="str">
        <f t="shared" ca="1" si="298"/>
        <v>&lt; 2</v>
      </c>
      <c r="AF1342" s="5">
        <v>31558</v>
      </c>
      <c r="AG1342" s="8">
        <f t="shared" ca="1" si="294"/>
        <v>38.421917808219177</v>
      </c>
      <c r="AH1342" s="7" t="str">
        <f t="shared" ca="1" si="295"/>
        <v>&gt;35&lt; 45</v>
      </c>
      <c r="AI1342" s="9">
        <v>12834650</v>
      </c>
      <c r="AJ1342" s="10" t="s">
        <v>62</v>
      </c>
      <c r="AK1342" s="92" t="s">
        <v>3999</v>
      </c>
      <c r="AL1342" s="5">
        <v>44462</v>
      </c>
      <c r="AM1342" s="3" t="s">
        <v>93</v>
      </c>
      <c r="AN1342" s="3" t="s">
        <v>65</v>
      </c>
      <c r="AO1342">
        <v>2</v>
      </c>
      <c r="AQ1342">
        <v>3</v>
      </c>
      <c r="AR1342" s="11">
        <v>2</v>
      </c>
      <c r="AS1342" s="12">
        <f t="shared" si="296"/>
        <v>45728.5</v>
      </c>
      <c r="AT1342" s="11" t="s">
        <v>135</v>
      </c>
      <c r="AU1342" s="9">
        <v>3.3069999999999999</v>
      </c>
      <c r="AV1342" s="14">
        <v>17</v>
      </c>
      <c r="AW1342" s="15" t="s">
        <v>169</v>
      </c>
      <c r="AX1342" s="16" t="s">
        <v>4000</v>
      </c>
      <c r="AY1342" s="14">
        <v>84</v>
      </c>
      <c r="AZ1342" s="11" t="s">
        <v>171</v>
      </c>
      <c r="BA1342" s="17" t="str">
        <f t="shared" si="297"/>
        <v>17001000000301356684</v>
      </c>
      <c r="BB1342" s="26">
        <f t="shared" si="300"/>
        <v>20</v>
      </c>
      <c r="BC1342" s="19" t="s">
        <v>4001</v>
      </c>
      <c r="BD1342" s="20" t="s">
        <v>73</v>
      </c>
      <c r="BF1342" s="5"/>
      <c r="BG1342" s="27">
        <v>52300141</v>
      </c>
      <c r="BH1342" s="27">
        <v>24370806</v>
      </c>
      <c r="BI1342" s="27"/>
      <c r="BJ1342" t="s">
        <v>207</v>
      </c>
      <c r="BK1342" s="11" t="str">
        <f t="shared" si="301"/>
        <v>B-</v>
      </c>
      <c r="BL1342" s="11" t="s">
        <v>245</v>
      </c>
    </row>
    <row r="1343" spans="1:64" x14ac:dyDescent="0.25">
      <c r="A1343" s="3" t="s">
        <v>56</v>
      </c>
      <c r="B1343" s="4">
        <v>1345</v>
      </c>
      <c r="C1343" s="3" t="s">
        <v>140</v>
      </c>
      <c r="D1343" s="3" t="s">
        <v>7657</v>
      </c>
      <c r="E1343" s="3" t="s">
        <v>7599</v>
      </c>
      <c r="F1343" s="3"/>
      <c r="G1343" s="3"/>
      <c r="H1343" s="74"/>
      <c r="I1343" s="3" t="s">
        <v>467</v>
      </c>
      <c r="J1343" s="3" t="s">
        <v>157</v>
      </c>
      <c r="K1343" s="3" t="s">
        <v>123</v>
      </c>
      <c r="L1343" s="3" t="s">
        <v>77</v>
      </c>
      <c r="M1343" s="3" t="s">
        <v>158</v>
      </c>
      <c r="N1343" s="5">
        <v>44998</v>
      </c>
      <c r="P1343" s="3">
        <f t="shared" ca="1" si="299"/>
        <v>-47</v>
      </c>
      <c r="Q1343" s="5"/>
      <c r="R1343" s="3"/>
      <c r="S1343" s="3"/>
      <c r="T1343" s="6" t="s">
        <v>131</v>
      </c>
      <c r="U1343" s="3" t="str">
        <f t="shared" si="289"/>
        <v>Contractuel</v>
      </c>
      <c r="V1343" s="5">
        <v>45474</v>
      </c>
      <c r="W1343" s="5">
        <v>45535</v>
      </c>
      <c r="X1343" s="5"/>
      <c r="Y1343" s="5"/>
      <c r="Z1343" s="5">
        <v>44998</v>
      </c>
      <c r="AA1343" s="3">
        <f t="shared" si="290"/>
        <v>3</v>
      </c>
      <c r="AB1343" s="3">
        <f t="shared" si="291"/>
        <v>2023</v>
      </c>
      <c r="AC1343" s="3">
        <f t="shared" si="292"/>
        <v>2027</v>
      </c>
      <c r="AD1343" s="7">
        <f t="shared" ca="1" si="293"/>
        <v>1.5944444444444446</v>
      </c>
      <c r="AE1343" s="7" t="str">
        <f t="shared" ca="1" si="298"/>
        <v>&lt; 2</v>
      </c>
      <c r="AF1343" s="5">
        <v>26275</v>
      </c>
      <c r="AG1343" s="8">
        <f t="shared" ca="1" si="294"/>
        <v>52.895890410958906</v>
      </c>
      <c r="AH1343" s="7" t="str">
        <f t="shared" ca="1" si="295"/>
        <v>&gt;45&lt; 55</v>
      </c>
      <c r="AI1343" s="9">
        <v>11546066</v>
      </c>
      <c r="AJ1343" s="37" t="s">
        <v>179</v>
      </c>
      <c r="AK1343" s="9" t="s">
        <v>4002</v>
      </c>
      <c r="AL1343" s="5">
        <v>44981</v>
      </c>
      <c r="AM1343" s="3" t="s">
        <v>93</v>
      </c>
      <c r="AN1343" s="3" t="s">
        <v>65</v>
      </c>
      <c r="AO1343">
        <v>2</v>
      </c>
      <c r="AQ1343">
        <v>3</v>
      </c>
      <c r="AR1343" s="11">
        <v>2</v>
      </c>
      <c r="AS1343" s="12">
        <f t="shared" si="296"/>
        <v>45728.5</v>
      </c>
      <c r="AT1343" s="11" t="s">
        <v>135</v>
      </c>
      <c r="AU1343" s="9">
        <v>3.3069999999999999</v>
      </c>
      <c r="AV1343" s="14">
        <v>25</v>
      </c>
      <c r="AW1343" s="15" t="s">
        <v>1046</v>
      </c>
      <c r="AX1343" s="16" t="s">
        <v>4003</v>
      </c>
      <c r="AY1343" s="14">
        <v>23</v>
      </c>
      <c r="AZ1343" s="11" t="s">
        <v>164</v>
      </c>
      <c r="BA1343" s="17" t="str">
        <f t="shared" si="297"/>
        <v>25033000000111593723</v>
      </c>
      <c r="BB1343" s="26">
        <f t="shared" si="300"/>
        <v>20</v>
      </c>
      <c r="BC1343" s="19" t="s">
        <v>4004</v>
      </c>
      <c r="BD1343" s="20" t="s">
        <v>100</v>
      </c>
      <c r="BF1343" s="5"/>
      <c r="BG1343" s="27">
        <v>25190229</v>
      </c>
      <c r="BH1343" s="27">
        <v>28077584</v>
      </c>
      <c r="BI1343" s="27"/>
      <c r="BJ1343" t="s">
        <v>199</v>
      </c>
      <c r="BK1343" s="11" t="str">
        <f t="shared" si="301"/>
        <v>A-</v>
      </c>
      <c r="BL1343" s="11" t="s">
        <v>200</v>
      </c>
    </row>
    <row r="1344" spans="1:64" x14ac:dyDescent="0.25">
      <c r="A1344" s="3" t="s">
        <v>74</v>
      </c>
      <c r="B1344" s="4">
        <v>1346</v>
      </c>
      <c r="C1344" s="3" t="s">
        <v>87</v>
      </c>
      <c r="D1344" s="3" t="s">
        <v>8165</v>
      </c>
      <c r="E1344" s="3" t="s">
        <v>7938</v>
      </c>
      <c r="F1344" s="3"/>
      <c r="G1344" s="3"/>
      <c r="H1344" s="74"/>
      <c r="I1344" s="3" t="s">
        <v>515</v>
      </c>
      <c r="J1344" s="3" t="s">
        <v>228</v>
      </c>
      <c r="K1344" s="3" t="s">
        <v>76</v>
      </c>
      <c r="L1344" s="3" t="s">
        <v>77</v>
      </c>
      <c r="M1344" s="3" t="s">
        <v>158</v>
      </c>
      <c r="N1344" s="5">
        <v>44999</v>
      </c>
      <c r="P1344" s="3">
        <f t="shared" ca="1" si="299"/>
        <v>-536</v>
      </c>
      <c r="Q1344" s="5">
        <v>45032</v>
      </c>
      <c r="R1344" s="3" t="s">
        <v>124</v>
      </c>
      <c r="S1344" s="3"/>
      <c r="T1344" s="6" t="s">
        <v>131</v>
      </c>
      <c r="U1344" s="3" t="str">
        <f t="shared" si="289"/>
        <v>Contractuel</v>
      </c>
      <c r="V1344" s="5">
        <v>44999</v>
      </c>
      <c r="W1344" s="5">
        <v>45046</v>
      </c>
      <c r="X1344" s="5"/>
      <c r="Y1344" s="5"/>
      <c r="Z1344" s="5">
        <v>44999</v>
      </c>
      <c r="AA1344" s="3">
        <f t="shared" si="290"/>
        <v>3</v>
      </c>
      <c r="AB1344" s="3">
        <f t="shared" si="291"/>
        <v>2023</v>
      </c>
      <c r="AC1344" s="3">
        <f t="shared" si="292"/>
        <v>2027</v>
      </c>
      <c r="AD1344" s="7">
        <f t="shared" ca="1" si="293"/>
        <v>1.5916666666666666</v>
      </c>
      <c r="AE1344" s="7" t="str">
        <f t="shared" ca="1" si="298"/>
        <v>&lt; 2</v>
      </c>
      <c r="AF1344" s="5">
        <v>34563</v>
      </c>
      <c r="AG1344" s="8">
        <f t="shared" ca="1" si="294"/>
        <v>30.18904109589041</v>
      </c>
      <c r="AH1344" s="7" t="str">
        <f t="shared" ca="1" si="295"/>
        <v>&gt;25&lt; 35</v>
      </c>
      <c r="AI1344" s="9">
        <v>17057205</v>
      </c>
      <c r="AJ1344" s="10" t="s">
        <v>79</v>
      </c>
      <c r="AK1344" s="9" t="s">
        <v>3272</v>
      </c>
      <c r="AL1344" s="5">
        <v>43539</v>
      </c>
      <c r="AM1344" s="3" t="s">
        <v>93</v>
      </c>
      <c r="AN1344" s="3" t="s">
        <v>94</v>
      </c>
      <c r="AQ1344" s="11">
        <v>3</v>
      </c>
      <c r="AR1344" s="11">
        <v>1</v>
      </c>
      <c r="AS1344" s="12">
        <f t="shared" si="296"/>
        <v>45364.25</v>
      </c>
      <c r="AT1344" s="11" t="s">
        <v>135</v>
      </c>
      <c r="AU1344" s="9">
        <v>3.3069999999999999</v>
      </c>
      <c r="AV1344" s="14">
        <v>17</v>
      </c>
      <c r="AW1344" s="15" t="s">
        <v>169</v>
      </c>
      <c r="AX1344" s="16" t="s">
        <v>3273</v>
      </c>
      <c r="AY1344" s="14">
        <v>13</v>
      </c>
      <c r="AZ1344" s="11" t="s">
        <v>171</v>
      </c>
      <c r="BA1344" s="17" t="str">
        <f t="shared" si="297"/>
        <v>17001000000237090013</v>
      </c>
      <c r="BB1344" s="26">
        <f t="shared" si="300"/>
        <v>20</v>
      </c>
      <c r="BC1344" s="19" t="s">
        <v>4005</v>
      </c>
      <c r="BD1344" s="20" t="s">
        <v>100</v>
      </c>
      <c r="BF1344" s="5"/>
      <c r="BG1344" s="27">
        <v>56565517</v>
      </c>
      <c r="BH1344" s="27">
        <v>20980814</v>
      </c>
      <c r="BI1344" s="27"/>
      <c r="BK1344" s="11" t="str">
        <f t="shared" si="301"/>
        <v>B-</v>
      </c>
      <c r="BL1344" s="11" t="s">
        <v>235</v>
      </c>
    </row>
    <row r="1345" spans="1:64" x14ac:dyDescent="0.25">
      <c r="A1345" s="3" t="s">
        <v>74</v>
      </c>
      <c r="B1345" s="4">
        <v>1347</v>
      </c>
      <c r="C1345" s="3" t="s">
        <v>140</v>
      </c>
      <c r="D1345" s="3" t="s">
        <v>7234</v>
      </c>
      <c r="E1345" s="3" t="s">
        <v>8161</v>
      </c>
      <c r="F1345" s="3"/>
      <c r="G1345" s="3"/>
      <c r="H1345" s="74"/>
      <c r="I1345" s="3"/>
      <c r="J1345" s="3"/>
      <c r="K1345" s="3" t="s">
        <v>123</v>
      </c>
      <c r="L1345" s="3" t="s">
        <v>77</v>
      </c>
      <c r="M1345" s="3" t="s">
        <v>158</v>
      </c>
      <c r="N1345" s="5">
        <v>45006</v>
      </c>
      <c r="P1345" s="3">
        <f t="shared" ca="1" si="299"/>
        <v>-536</v>
      </c>
      <c r="Q1345" s="5">
        <v>45008</v>
      </c>
      <c r="R1345" s="3" t="s">
        <v>4006</v>
      </c>
      <c r="S1345" s="3"/>
      <c r="T1345" s="6" t="s">
        <v>131</v>
      </c>
      <c r="U1345" s="3" t="str">
        <f t="shared" si="289"/>
        <v>Contractuel</v>
      </c>
      <c r="V1345" s="5">
        <v>45006</v>
      </c>
      <c r="W1345" s="5">
        <v>45046</v>
      </c>
      <c r="X1345" s="5"/>
      <c r="Y1345" s="5"/>
      <c r="Z1345" s="5">
        <v>45006</v>
      </c>
      <c r="AA1345" s="3">
        <f t="shared" si="290"/>
        <v>3</v>
      </c>
      <c r="AB1345" s="3">
        <f t="shared" si="291"/>
        <v>2023</v>
      </c>
      <c r="AC1345" s="3">
        <f t="shared" si="292"/>
        <v>2027</v>
      </c>
      <c r="AD1345" s="7">
        <f t="shared" ca="1" si="293"/>
        <v>1.5722222222222222</v>
      </c>
      <c r="AE1345" s="7" t="str">
        <f t="shared" ca="1" si="298"/>
        <v>&lt; 2</v>
      </c>
      <c r="AF1345" s="5">
        <v>30682</v>
      </c>
      <c r="AG1345" s="8">
        <f t="shared" ca="1" si="294"/>
        <v>40.821917808219176</v>
      </c>
      <c r="AH1345" s="7" t="str">
        <f t="shared" ca="1" si="295"/>
        <v>&gt;35&lt; 45</v>
      </c>
      <c r="AI1345" s="9">
        <v>12663788</v>
      </c>
      <c r="AJ1345" s="10" t="s">
        <v>141</v>
      </c>
      <c r="AK1345" s="9" t="s">
        <v>4007</v>
      </c>
      <c r="AL1345" s="5">
        <v>37546</v>
      </c>
      <c r="AM1345" s="3" t="s">
        <v>93</v>
      </c>
      <c r="AN1345" s="3" t="s">
        <v>65</v>
      </c>
      <c r="AO1345">
        <v>0</v>
      </c>
      <c r="AQ1345" s="11">
        <v>3</v>
      </c>
      <c r="AR1345" s="11">
        <v>1</v>
      </c>
      <c r="AS1345" s="12">
        <f t="shared" si="296"/>
        <v>45371.25</v>
      </c>
      <c r="AT1345" s="11" t="s">
        <v>135</v>
      </c>
      <c r="AU1345" s="9">
        <v>3.3069999999999999</v>
      </c>
      <c r="AV1345" s="14">
        <v>25</v>
      </c>
      <c r="AW1345" s="15">
        <v>16600</v>
      </c>
      <c r="AX1345" s="16" t="s">
        <v>4008</v>
      </c>
      <c r="AY1345" s="14">
        <v>12</v>
      </c>
      <c r="AZ1345" s="11" t="s">
        <v>164</v>
      </c>
      <c r="BA1345" s="17" t="str">
        <f t="shared" si="297"/>
        <v>25166000000111398712</v>
      </c>
      <c r="BB1345" s="26">
        <f t="shared" si="300"/>
        <v>20</v>
      </c>
      <c r="BC1345" s="19" t="s">
        <v>4009</v>
      </c>
      <c r="BD1345" s="20" t="s">
        <v>277</v>
      </c>
      <c r="BF1345" s="5">
        <v>45006</v>
      </c>
      <c r="BG1345" s="27">
        <v>22954888</v>
      </c>
      <c r="BH1345" s="27">
        <v>25233794</v>
      </c>
      <c r="BI1345" s="27"/>
      <c r="BK1345" s="11" t="str">
        <f t="shared" si="301"/>
        <v>-</v>
      </c>
      <c r="BL1345" s="11"/>
    </row>
    <row r="1346" spans="1:64" x14ac:dyDescent="0.25">
      <c r="A1346" s="3" t="s">
        <v>56</v>
      </c>
      <c r="B1346" s="4">
        <v>1348</v>
      </c>
      <c r="C1346" s="3" t="s">
        <v>140</v>
      </c>
      <c r="D1346" s="3" t="s">
        <v>7405</v>
      </c>
      <c r="E1346" s="3" t="s">
        <v>7467</v>
      </c>
      <c r="F1346" s="3"/>
      <c r="G1346" s="3"/>
      <c r="H1346" s="74"/>
      <c r="I1346" s="3" t="s">
        <v>459</v>
      </c>
      <c r="J1346" s="3" t="s">
        <v>228</v>
      </c>
      <c r="K1346" s="3" t="s">
        <v>76</v>
      </c>
      <c r="L1346" s="3" t="s">
        <v>77</v>
      </c>
      <c r="M1346" s="3" t="s">
        <v>158</v>
      </c>
      <c r="N1346" s="5">
        <v>45006</v>
      </c>
      <c r="P1346" s="3">
        <f t="shared" ca="1" si="299"/>
        <v>-47</v>
      </c>
      <c r="Q1346" s="5"/>
      <c r="R1346" s="3"/>
      <c r="S1346" s="3"/>
      <c r="T1346" s="6" t="s">
        <v>131</v>
      </c>
      <c r="U1346" s="3" t="str">
        <f t="shared" ref="U1346:U1409" si="302">IF(T1346="CDI","Titulaire","Contractuel")</f>
        <v>Contractuel</v>
      </c>
      <c r="V1346" s="5">
        <v>45474</v>
      </c>
      <c r="W1346" s="5">
        <v>45535</v>
      </c>
      <c r="X1346" s="5"/>
      <c r="Y1346" s="5"/>
      <c r="Z1346" s="5">
        <v>45006</v>
      </c>
      <c r="AA1346" s="3">
        <f t="shared" ref="AA1346:AA1409" si="303">MONTH(N1346)</f>
        <v>3</v>
      </c>
      <c r="AB1346" s="3">
        <f t="shared" ref="AB1346:AB1409" si="304">IF(N1346="","",YEAR(N1346))</f>
        <v>2023</v>
      </c>
      <c r="AC1346" s="3">
        <f t="shared" ref="AC1346:AC1409" si="305">AB1346+4</f>
        <v>2027</v>
      </c>
      <c r="AD1346" s="7">
        <f t="shared" ref="AD1346:AD1409" ca="1" si="306">IF(A1346="Non",(DAYS360(N1346,Q1346)/360),(DAYS360(N1346,TODAY())/360))</f>
        <v>1.5722222222222222</v>
      </c>
      <c r="AE1346" s="7" t="str">
        <f t="shared" ca="1" si="298"/>
        <v>&lt; 2</v>
      </c>
      <c r="AF1346" s="5">
        <v>29730</v>
      </c>
      <c r="AG1346" s="8">
        <f t="shared" ref="AG1346:AG1409" ca="1" si="307">(TODAY()-AF1346)/365</f>
        <v>43.43013698630137</v>
      </c>
      <c r="AH1346" s="7" t="str">
        <f t="shared" ref="AH1346:AH1409" ca="1" si="308">+IF(AG1346&lt;25,"&lt; 25",IF(AND(AG1346&gt;=25,AG1346&lt;35),"&gt;25&lt; 35",IF(AND(AG1346&gt;=35,AG1346&lt;45),"&gt;35&lt; 45",IF(AND(AG1346&gt;=45,AG1346&lt;=55),"&gt;45&lt; 55",IF(AG1346&gt;55,"&gt; 55")))))</f>
        <v>&gt;35&lt; 45</v>
      </c>
      <c r="AI1346" s="9">
        <v>12490533</v>
      </c>
      <c r="AJ1346" s="10" t="s">
        <v>91</v>
      </c>
      <c r="AK1346" s="9" t="s">
        <v>4010</v>
      </c>
      <c r="AL1346" s="5">
        <v>41362</v>
      </c>
      <c r="AM1346" s="3" t="s">
        <v>93</v>
      </c>
      <c r="AN1346" s="3" t="s">
        <v>65</v>
      </c>
      <c r="AO1346">
        <v>3</v>
      </c>
      <c r="AQ1346">
        <v>5</v>
      </c>
      <c r="AR1346" s="11">
        <v>2</v>
      </c>
      <c r="AS1346" s="12">
        <f t="shared" ref="AS1346:AS1409" si="309">N1346+(365.25*AR1346)</f>
        <v>45736.5</v>
      </c>
      <c r="AT1346" s="11" t="s">
        <v>135</v>
      </c>
      <c r="AU1346" s="9">
        <v>3.3069999999999999</v>
      </c>
      <c r="AV1346" s="14">
        <v>17</v>
      </c>
      <c r="AW1346" s="15" t="s">
        <v>169</v>
      </c>
      <c r="AX1346" s="16" t="s">
        <v>4011</v>
      </c>
      <c r="AY1346" s="14">
        <v>47</v>
      </c>
      <c r="AZ1346" s="11" t="s">
        <v>171</v>
      </c>
      <c r="BA1346" s="17" t="str">
        <f t="shared" ref="BA1346:BA1409" si="310">CONCATENATE(AV1346,AW1346,AX1346,AY1346)</f>
        <v>17001000000290791347</v>
      </c>
      <c r="BB1346" s="26">
        <f>LEN(BA1346)</f>
        <v>20</v>
      </c>
      <c r="BC1346" s="19" t="s">
        <v>4012</v>
      </c>
      <c r="BD1346" s="20" t="s">
        <v>277</v>
      </c>
      <c r="BF1346" s="5">
        <v>45006</v>
      </c>
      <c r="BG1346" s="27">
        <v>55645775</v>
      </c>
      <c r="BH1346" s="27">
        <v>50500366</v>
      </c>
      <c r="BI1346" s="27"/>
      <c r="BJ1346" t="s">
        <v>1425</v>
      </c>
      <c r="BK1346" s="11" t="str">
        <f>IF(K1346="CADRE","CADRE",CONCATENATE(J1346,"-",H1346))</f>
        <v>B-</v>
      </c>
      <c r="BL1346" s="11" t="s">
        <v>167</v>
      </c>
    </row>
    <row r="1347" spans="1:64" x14ac:dyDescent="0.25">
      <c r="A1347" s="3" t="s">
        <v>74</v>
      </c>
      <c r="B1347" s="4">
        <v>1349</v>
      </c>
      <c r="C1347" s="3" t="s">
        <v>140</v>
      </c>
      <c r="D1347" s="3" t="s">
        <v>8729</v>
      </c>
      <c r="E1347" s="3" t="s">
        <v>7332</v>
      </c>
      <c r="F1347" s="3"/>
      <c r="G1347" s="3"/>
      <c r="H1347" s="74"/>
      <c r="I1347" s="3"/>
      <c r="J1347" s="3"/>
      <c r="K1347" s="3" t="s">
        <v>123</v>
      </c>
      <c r="L1347" s="3" t="s">
        <v>77</v>
      </c>
      <c r="M1347" s="3" t="s">
        <v>158</v>
      </c>
      <c r="N1347" s="5">
        <v>45006</v>
      </c>
      <c r="P1347" s="3">
        <f t="shared" ca="1" si="299"/>
        <v>-475</v>
      </c>
      <c r="Q1347" s="5">
        <v>45119</v>
      </c>
      <c r="R1347" s="3" t="s">
        <v>1776</v>
      </c>
      <c r="S1347" s="3" t="s">
        <v>1787</v>
      </c>
      <c r="T1347" s="6" t="s">
        <v>131</v>
      </c>
      <c r="U1347" s="3" t="str">
        <f t="shared" si="302"/>
        <v>Contractuel</v>
      </c>
      <c r="V1347" s="5">
        <v>45047</v>
      </c>
      <c r="W1347" s="5">
        <v>45107</v>
      </c>
      <c r="X1347" s="5"/>
      <c r="Y1347" s="5"/>
      <c r="Z1347" s="5">
        <v>45006</v>
      </c>
      <c r="AA1347" s="3">
        <f t="shared" si="303"/>
        <v>3</v>
      </c>
      <c r="AB1347" s="3">
        <f t="shared" si="304"/>
        <v>2023</v>
      </c>
      <c r="AC1347" s="3">
        <f t="shared" si="305"/>
        <v>2027</v>
      </c>
      <c r="AD1347" s="7">
        <f t="shared" ca="1" si="306"/>
        <v>1.5722222222222222</v>
      </c>
      <c r="AE1347" s="7" t="str">
        <f t="shared" ref="AE1347:AE1410" ca="1" si="311">+IF(AD1347&lt;1,"&lt; 1",IF(AND(AD1347&gt;=1,AD1347&lt;2),"&lt; 2",IF(AND(AD1347&gt;=2,AD1347&lt;3),"&lt; 3",IF(AND(AD1347&gt;=3,AD1347&lt;=4),"&lt; 4",IF(AD1347&gt;4,"&gt; 4")))))</f>
        <v>&lt; 2</v>
      </c>
      <c r="AF1347" s="5">
        <v>27751</v>
      </c>
      <c r="AG1347" s="8">
        <f t="shared" ca="1" si="307"/>
        <v>48.852054794520548</v>
      </c>
      <c r="AH1347" s="7" t="str">
        <f t="shared" ca="1" si="308"/>
        <v>&gt;45&lt; 55</v>
      </c>
      <c r="AI1347" s="9"/>
      <c r="AJ1347" s="10"/>
      <c r="AK1347" s="9" t="s">
        <v>4013</v>
      </c>
      <c r="AL1347" s="5">
        <v>43283</v>
      </c>
      <c r="AM1347" s="3" t="s">
        <v>93</v>
      </c>
      <c r="AN1347" s="3" t="s">
        <v>65</v>
      </c>
      <c r="AO1347">
        <v>0</v>
      </c>
      <c r="AQ1347" s="11">
        <v>3</v>
      </c>
      <c r="AR1347" s="11">
        <v>1</v>
      </c>
      <c r="AS1347" s="12">
        <f t="shared" si="309"/>
        <v>45371.25</v>
      </c>
      <c r="AT1347" s="11" t="s">
        <v>135</v>
      </c>
      <c r="AU1347" s="9">
        <v>3.3069999999999999</v>
      </c>
      <c r="AV1347" s="14">
        <v>17</v>
      </c>
      <c r="AW1347" s="15" t="s">
        <v>169</v>
      </c>
      <c r="AX1347" s="16" t="s">
        <v>4014</v>
      </c>
      <c r="AY1347" s="14">
        <v>13</v>
      </c>
      <c r="AZ1347" s="11" t="s">
        <v>171</v>
      </c>
      <c r="BA1347" s="17" t="str">
        <f t="shared" si="310"/>
        <v>17001000000324205713</v>
      </c>
      <c r="BB1347" s="26">
        <f t="shared" ref="BB1347:BB1410" si="312">LEN(BA1347)</f>
        <v>20</v>
      </c>
      <c r="BC1347" s="19" t="s">
        <v>3952</v>
      </c>
      <c r="BD1347" s="20" t="s">
        <v>277</v>
      </c>
      <c r="BF1347" s="5">
        <v>45006</v>
      </c>
      <c r="BG1347" s="27">
        <v>50451621</v>
      </c>
      <c r="BH1347" s="27">
        <v>99003456</v>
      </c>
      <c r="BI1347" s="27"/>
      <c r="BK1347" s="11" t="str">
        <f t="shared" ref="BK1347:BK1410" si="313">IF(K1347="CADRE","CADRE",CONCATENATE(J1347,"-",H1347))</f>
        <v>-</v>
      </c>
      <c r="BL1347" s="11"/>
    </row>
    <row r="1348" spans="1:64" x14ac:dyDescent="0.25">
      <c r="A1348" s="3" t="s">
        <v>74</v>
      </c>
      <c r="B1348" s="4">
        <v>1350</v>
      </c>
      <c r="C1348" s="3" t="s">
        <v>140</v>
      </c>
      <c r="D1348" s="3" t="s">
        <v>7887</v>
      </c>
      <c r="E1348" s="3" t="s">
        <v>7535</v>
      </c>
      <c r="F1348" s="3"/>
      <c r="G1348" s="3"/>
      <c r="H1348" s="74"/>
      <c r="I1348" s="3"/>
      <c r="J1348" s="3"/>
      <c r="K1348" s="3" t="s">
        <v>123</v>
      </c>
      <c r="L1348" s="3" t="s">
        <v>77</v>
      </c>
      <c r="M1348" s="3" t="s">
        <v>158</v>
      </c>
      <c r="N1348" s="5">
        <v>45006</v>
      </c>
      <c r="P1348" s="3">
        <f t="shared" ref="P1348:P1411" ca="1" si="314">IF(W1348="","",W1348-TODAY())</f>
        <v>-536</v>
      </c>
      <c r="Q1348" s="5">
        <v>45043</v>
      </c>
      <c r="R1348" s="3" t="s">
        <v>4015</v>
      </c>
      <c r="S1348" s="3" t="s">
        <v>1787</v>
      </c>
      <c r="T1348" s="6" t="s">
        <v>131</v>
      </c>
      <c r="U1348" s="3" t="str">
        <f t="shared" si="302"/>
        <v>Contractuel</v>
      </c>
      <c r="V1348" s="5">
        <v>45006</v>
      </c>
      <c r="W1348" s="5">
        <v>45046</v>
      </c>
      <c r="X1348" s="5"/>
      <c r="Y1348" s="5"/>
      <c r="Z1348" s="5">
        <v>45006</v>
      </c>
      <c r="AA1348" s="3">
        <f t="shared" si="303"/>
        <v>3</v>
      </c>
      <c r="AB1348" s="3">
        <f t="shared" si="304"/>
        <v>2023</v>
      </c>
      <c r="AC1348" s="3">
        <f t="shared" si="305"/>
        <v>2027</v>
      </c>
      <c r="AD1348" s="7">
        <f t="shared" ca="1" si="306"/>
        <v>1.5722222222222222</v>
      </c>
      <c r="AE1348" s="7" t="str">
        <f t="shared" ca="1" si="311"/>
        <v>&lt; 2</v>
      </c>
      <c r="AF1348" s="5">
        <v>29939</v>
      </c>
      <c r="AG1348" s="8">
        <f t="shared" ca="1" si="307"/>
        <v>42.857534246575341</v>
      </c>
      <c r="AH1348" s="7" t="str">
        <f t="shared" ca="1" si="308"/>
        <v>&gt;35&lt; 45</v>
      </c>
      <c r="AI1348" s="9">
        <v>12667121</v>
      </c>
      <c r="AJ1348" s="10" t="s">
        <v>102</v>
      </c>
      <c r="AK1348" s="9" t="s">
        <v>4016</v>
      </c>
      <c r="AL1348" s="5">
        <v>36852</v>
      </c>
      <c r="AM1348" s="3" t="s">
        <v>93</v>
      </c>
      <c r="AN1348" s="3" t="s">
        <v>65</v>
      </c>
      <c r="AO1348">
        <v>2</v>
      </c>
      <c r="AQ1348" s="11">
        <v>3</v>
      </c>
      <c r="AR1348" s="11">
        <v>1</v>
      </c>
      <c r="AS1348" s="12">
        <f t="shared" si="309"/>
        <v>45371.25</v>
      </c>
      <c r="AT1348" s="11" t="s">
        <v>135</v>
      </c>
      <c r="AU1348" s="9">
        <v>3.3069999999999999</v>
      </c>
      <c r="AV1348" s="14" t="s">
        <v>79</v>
      </c>
      <c r="AW1348" s="15" t="s">
        <v>978</v>
      </c>
      <c r="AX1348" s="16" t="s">
        <v>4017</v>
      </c>
      <c r="AY1348" s="14">
        <v>68</v>
      </c>
      <c r="AZ1348" s="11" t="s">
        <v>128</v>
      </c>
      <c r="BA1348" s="17" t="str">
        <f t="shared" si="310"/>
        <v>04025111008187429968</v>
      </c>
      <c r="BB1348" s="26">
        <f t="shared" si="312"/>
        <v>20</v>
      </c>
      <c r="BC1348" s="19" t="s">
        <v>4018</v>
      </c>
      <c r="BD1348" s="20" t="s">
        <v>277</v>
      </c>
      <c r="BF1348" s="5"/>
      <c r="BG1348" s="27">
        <v>53893122</v>
      </c>
      <c r="BH1348" s="27"/>
      <c r="BI1348" s="27"/>
      <c r="BK1348" s="11" t="str">
        <f t="shared" si="313"/>
        <v>-</v>
      </c>
      <c r="BL1348" s="11"/>
    </row>
    <row r="1349" spans="1:64" x14ac:dyDescent="0.25">
      <c r="A1349" s="3" t="s">
        <v>74</v>
      </c>
      <c r="B1349" s="4">
        <v>1351</v>
      </c>
      <c r="C1349" s="3" t="s">
        <v>140</v>
      </c>
      <c r="D1349" s="3" t="s">
        <v>8166</v>
      </c>
      <c r="E1349" s="3" t="s">
        <v>7288</v>
      </c>
      <c r="F1349" s="3"/>
      <c r="G1349" s="3"/>
      <c r="H1349" s="74"/>
      <c r="I1349" s="3"/>
      <c r="J1349" s="3"/>
      <c r="K1349" s="3" t="s">
        <v>123</v>
      </c>
      <c r="L1349" s="3" t="s">
        <v>77</v>
      </c>
      <c r="M1349" s="3" t="s">
        <v>158</v>
      </c>
      <c r="N1349" s="5">
        <v>45006</v>
      </c>
      <c r="P1349" s="3">
        <f t="shared" ca="1" si="314"/>
        <v>-536</v>
      </c>
      <c r="Q1349" s="5">
        <v>45017</v>
      </c>
      <c r="R1349" s="3" t="s">
        <v>124</v>
      </c>
      <c r="S1349" s="3"/>
      <c r="T1349" s="6" t="s">
        <v>131</v>
      </c>
      <c r="U1349" s="3" t="str">
        <f t="shared" si="302"/>
        <v>Contractuel</v>
      </c>
      <c r="V1349" s="5">
        <v>45006</v>
      </c>
      <c r="W1349" s="5">
        <v>45046</v>
      </c>
      <c r="X1349" s="5"/>
      <c r="Y1349" s="5"/>
      <c r="Z1349" s="5">
        <v>45006</v>
      </c>
      <c r="AA1349" s="3">
        <f t="shared" si="303"/>
        <v>3</v>
      </c>
      <c r="AB1349" s="3">
        <f t="shared" si="304"/>
        <v>2023</v>
      </c>
      <c r="AC1349" s="3">
        <f t="shared" si="305"/>
        <v>2027</v>
      </c>
      <c r="AD1349" s="7">
        <f t="shared" ca="1" si="306"/>
        <v>1.5722222222222222</v>
      </c>
      <c r="AE1349" s="7" t="str">
        <f t="shared" ca="1" si="311"/>
        <v>&lt; 2</v>
      </c>
      <c r="AF1349" s="5">
        <v>33068</v>
      </c>
      <c r="AG1349" s="8">
        <f t="shared" ca="1" si="307"/>
        <v>34.284931506849318</v>
      </c>
      <c r="AH1349" s="7" t="str">
        <f t="shared" ca="1" si="308"/>
        <v>&gt;25&lt; 35</v>
      </c>
      <c r="AI1349" s="9"/>
      <c r="AJ1349" s="10"/>
      <c r="AK1349" s="9" t="s">
        <v>4019</v>
      </c>
      <c r="AL1349" s="5">
        <v>39925</v>
      </c>
      <c r="AM1349" s="3" t="s">
        <v>93</v>
      </c>
      <c r="AN1349" s="3" t="s">
        <v>65</v>
      </c>
      <c r="AO1349">
        <v>2</v>
      </c>
      <c r="AQ1349" s="11">
        <v>3</v>
      </c>
      <c r="AR1349" s="11">
        <v>1</v>
      </c>
      <c r="AS1349" s="12">
        <f t="shared" si="309"/>
        <v>45371.25</v>
      </c>
      <c r="AT1349" s="11" t="s">
        <v>135</v>
      </c>
      <c r="AU1349" s="9">
        <v>3.3069999999999999</v>
      </c>
      <c r="AV1349" s="14"/>
      <c r="AW1349" s="15"/>
      <c r="AX1349" s="16"/>
      <c r="AY1349" s="14"/>
      <c r="AZ1349" s="11" t="s">
        <v>128</v>
      </c>
      <c r="BA1349" s="17" t="str">
        <f t="shared" si="310"/>
        <v/>
      </c>
      <c r="BB1349" s="26">
        <f t="shared" si="312"/>
        <v>0</v>
      </c>
      <c r="BC1349" s="19" t="s">
        <v>4020</v>
      </c>
      <c r="BD1349" s="20" t="s">
        <v>100</v>
      </c>
      <c r="BF1349" s="5"/>
      <c r="BG1349" s="27">
        <v>29132245</v>
      </c>
      <c r="BH1349" s="27">
        <v>22566161</v>
      </c>
      <c r="BI1349" s="27"/>
      <c r="BK1349" s="11" t="str">
        <f t="shared" si="313"/>
        <v>-</v>
      </c>
      <c r="BL1349" s="11"/>
    </row>
    <row r="1350" spans="1:64" x14ac:dyDescent="0.25">
      <c r="A1350" s="3" t="s">
        <v>56</v>
      </c>
      <c r="B1350" s="4">
        <v>1352</v>
      </c>
      <c r="C1350" s="3" t="s">
        <v>140</v>
      </c>
      <c r="D1350" s="3" t="s">
        <v>8167</v>
      </c>
      <c r="E1350" s="3" t="s">
        <v>7428</v>
      </c>
      <c r="F1350" s="3"/>
      <c r="G1350" s="3"/>
      <c r="H1350" s="74"/>
      <c r="I1350" s="3" t="s">
        <v>1837</v>
      </c>
      <c r="J1350" s="3" t="s">
        <v>157</v>
      </c>
      <c r="K1350" s="3" t="s">
        <v>123</v>
      </c>
      <c r="L1350" s="3" t="s">
        <v>77</v>
      </c>
      <c r="M1350" s="3" t="s">
        <v>158</v>
      </c>
      <c r="N1350" s="5">
        <v>45006</v>
      </c>
      <c r="P1350" s="3">
        <f t="shared" ca="1" si="314"/>
        <v>-47</v>
      </c>
      <c r="Q1350" s="5"/>
      <c r="R1350" s="3"/>
      <c r="S1350" s="3"/>
      <c r="T1350" s="6" t="s">
        <v>131</v>
      </c>
      <c r="U1350" s="3" t="str">
        <f t="shared" si="302"/>
        <v>Contractuel</v>
      </c>
      <c r="V1350" s="5">
        <v>45474</v>
      </c>
      <c r="W1350" s="5">
        <v>45535</v>
      </c>
      <c r="X1350" s="5"/>
      <c r="Y1350" s="5"/>
      <c r="Z1350" s="5">
        <v>45006</v>
      </c>
      <c r="AA1350" s="3">
        <f t="shared" si="303"/>
        <v>3</v>
      </c>
      <c r="AB1350" s="3">
        <f t="shared" si="304"/>
        <v>2023</v>
      </c>
      <c r="AC1350" s="3">
        <f t="shared" si="305"/>
        <v>2027</v>
      </c>
      <c r="AD1350" s="7">
        <f t="shared" ca="1" si="306"/>
        <v>1.5722222222222222</v>
      </c>
      <c r="AE1350" s="7" t="str">
        <f t="shared" ca="1" si="311"/>
        <v>&lt; 2</v>
      </c>
      <c r="AF1350" s="5">
        <v>33267</v>
      </c>
      <c r="AG1350" s="8">
        <f t="shared" ca="1" si="307"/>
        <v>33.739726027397261</v>
      </c>
      <c r="AH1350" s="7" t="str">
        <f t="shared" ca="1" si="308"/>
        <v>&gt;25&lt; 35</v>
      </c>
      <c r="AI1350" s="9">
        <v>16282686</v>
      </c>
      <c r="AJ1350" s="10" t="s">
        <v>126</v>
      </c>
      <c r="AK1350" s="9" t="s">
        <v>4021</v>
      </c>
      <c r="AL1350" s="5">
        <v>41305</v>
      </c>
      <c r="AM1350" s="3" t="s">
        <v>93</v>
      </c>
      <c r="AN1350" s="3" t="s">
        <v>65</v>
      </c>
      <c r="AO1350">
        <v>2</v>
      </c>
      <c r="AQ1350">
        <v>3</v>
      </c>
      <c r="AR1350" s="11">
        <v>2</v>
      </c>
      <c r="AS1350" s="12">
        <f t="shared" si="309"/>
        <v>45736.5</v>
      </c>
      <c r="AT1350" s="11" t="s">
        <v>135</v>
      </c>
      <c r="AU1350" s="9">
        <v>3.3069999999999999</v>
      </c>
      <c r="AV1350" s="14">
        <v>17</v>
      </c>
      <c r="AW1350" s="15" t="s">
        <v>169</v>
      </c>
      <c r="AX1350" s="16" t="s">
        <v>4022</v>
      </c>
      <c r="AY1350" s="14">
        <v>16</v>
      </c>
      <c r="AZ1350" s="11" t="s">
        <v>171</v>
      </c>
      <c r="BA1350" s="17" t="str">
        <f t="shared" si="310"/>
        <v>17001000000324642116</v>
      </c>
      <c r="BB1350" s="26">
        <f t="shared" si="312"/>
        <v>20</v>
      </c>
      <c r="BC1350" s="19" t="s">
        <v>3958</v>
      </c>
      <c r="BD1350" s="20" t="s">
        <v>100</v>
      </c>
      <c r="BF1350" s="5"/>
      <c r="BG1350" s="27">
        <v>24764929</v>
      </c>
      <c r="BH1350" s="27">
        <v>20186942</v>
      </c>
      <c r="BI1350" s="27"/>
      <c r="BJ1350" s="11" t="s">
        <v>300</v>
      </c>
      <c r="BK1350" s="11" t="str">
        <f t="shared" si="313"/>
        <v>A-</v>
      </c>
      <c r="BL1350" s="11" t="s">
        <v>235</v>
      </c>
    </row>
    <row r="1351" spans="1:64" x14ac:dyDescent="0.25">
      <c r="A1351" s="3" t="s">
        <v>74</v>
      </c>
      <c r="B1351" s="4">
        <v>1353</v>
      </c>
      <c r="C1351" s="3" t="s">
        <v>140</v>
      </c>
      <c r="D1351" s="3" t="s">
        <v>8167</v>
      </c>
      <c r="E1351" s="3" t="s">
        <v>7335</v>
      </c>
      <c r="F1351" s="3"/>
      <c r="G1351" s="3"/>
      <c r="H1351" s="74"/>
      <c r="I1351" s="3"/>
      <c r="J1351" s="3"/>
      <c r="K1351" s="3" t="s">
        <v>123</v>
      </c>
      <c r="L1351" s="3" t="s">
        <v>77</v>
      </c>
      <c r="M1351" s="3" t="s">
        <v>158</v>
      </c>
      <c r="N1351" s="5">
        <v>45006</v>
      </c>
      <c r="P1351" s="3">
        <f t="shared" ca="1" si="314"/>
        <v>-536</v>
      </c>
      <c r="Q1351" s="5">
        <v>45047</v>
      </c>
      <c r="R1351" s="3" t="s">
        <v>2627</v>
      </c>
      <c r="S1351" s="3"/>
      <c r="T1351" s="6" t="s">
        <v>131</v>
      </c>
      <c r="U1351" s="3" t="str">
        <f t="shared" si="302"/>
        <v>Contractuel</v>
      </c>
      <c r="V1351" s="5">
        <v>45006</v>
      </c>
      <c r="W1351" s="5">
        <v>45046</v>
      </c>
      <c r="X1351" s="5"/>
      <c r="Y1351" s="5"/>
      <c r="Z1351" s="5">
        <v>45006</v>
      </c>
      <c r="AA1351" s="3">
        <f t="shared" si="303"/>
        <v>3</v>
      </c>
      <c r="AB1351" s="3">
        <f t="shared" si="304"/>
        <v>2023</v>
      </c>
      <c r="AC1351" s="3">
        <f t="shared" si="305"/>
        <v>2027</v>
      </c>
      <c r="AD1351" s="7">
        <f t="shared" ca="1" si="306"/>
        <v>1.5722222222222222</v>
      </c>
      <c r="AE1351" s="7" t="str">
        <f t="shared" ca="1" si="311"/>
        <v>&lt; 2</v>
      </c>
      <c r="AF1351" s="5">
        <v>32423</v>
      </c>
      <c r="AG1351" s="8">
        <f t="shared" ca="1" si="307"/>
        <v>36.052054794520551</v>
      </c>
      <c r="AH1351" s="7" t="str">
        <f t="shared" ca="1" si="308"/>
        <v>&gt;35&lt; 45</v>
      </c>
      <c r="AI1351" s="9"/>
      <c r="AJ1351" s="10"/>
      <c r="AK1351" s="9" t="s">
        <v>1409</v>
      </c>
      <c r="AL1351" s="5">
        <v>41877</v>
      </c>
      <c r="AM1351" s="3" t="s">
        <v>93</v>
      </c>
      <c r="AN1351" s="3" t="s">
        <v>65</v>
      </c>
      <c r="AQ1351" s="11">
        <v>3</v>
      </c>
      <c r="AR1351" s="11">
        <v>1</v>
      </c>
      <c r="AS1351" s="12">
        <f t="shared" si="309"/>
        <v>45371.25</v>
      </c>
      <c r="AT1351" s="11" t="s">
        <v>135</v>
      </c>
      <c r="AU1351" s="9">
        <v>3.3069999999999999</v>
      </c>
      <c r="AV1351" s="14">
        <v>17</v>
      </c>
      <c r="AW1351" s="15" t="s">
        <v>169</v>
      </c>
      <c r="AX1351" s="16" t="s">
        <v>1410</v>
      </c>
      <c r="AY1351" s="14">
        <v>83</v>
      </c>
      <c r="AZ1351" s="11" t="s">
        <v>171</v>
      </c>
      <c r="BA1351" s="17" t="str">
        <f t="shared" si="310"/>
        <v>17001000000290159683</v>
      </c>
      <c r="BB1351" s="26">
        <f t="shared" si="312"/>
        <v>20</v>
      </c>
      <c r="BC1351" s="19" t="s">
        <v>3958</v>
      </c>
      <c r="BD1351" s="20" t="s">
        <v>100</v>
      </c>
      <c r="BF1351" s="5">
        <v>45006</v>
      </c>
      <c r="BG1351" s="27">
        <v>22237293</v>
      </c>
      <c r="BH1351" s="27">
        <v>20707370</v>
      </c>
      <c r="BI1351" s="27"/>
      <c r="BK1351" s="11" t="str">
        <f t="shared" si="313"/>
        <v>-</v>
      </c>
      <c r="BL1351" s="11"/>
    </row>
    <row r="1352" spans="1:64" x14ac:dyDescent="0.25">
      <c r="A1352" s="3" t="s">
        <v>56</v>
      </c>
      <c r="B1352" s="4">
        <v>1354</v>
      </c>
      <c r="C1352" s="3" t="s">
        <v>140</v>
      </c>
      <c r="D1352" s="3" t="s">
        <v>7401</v>
      </c>
      <c r="E1352" s="3" t="s">
        <v>7320</v>
      </c>
      <c r="F1352" s="3"/>
      <c r="G1352" s="3"/>
      <c r="H1352" s="74"/>
      <c r="I1352" s="3" t="s">
        <v>515</v>
      </c>
      <c r="J1352" s="3" t="s">
        <v>228</v>
      </c>
      <c r="K1352" s="3" t="s">
        <v>123</v>
      </c>
      <c r="L1352" s="3" t="s">
        <v>77</v>
      </c>
      <c r="M1352" s="3" t="s">
        <v>158</v>
      </c>
      <c r="N1352" s="5">
        <v>45012</v>
      </c>
      <c r="P1352" s="3">
        <f t="shared" ca="1" si="314"/>
        <v>-47</v>
      </c>
      <c r="Q1352" s="5"/>
      <c r="R1352" s="3"/>
      <c r="S1352" s="3"/>
      <c r="T1352" s="6" t="s">
        <v>131</v>
      </c>
      <c r="U1352" s="3" t="str">
        <f t="shared" si="302"/>
        <v>Contractuel</v>
      </c>
      <c r="V1352" s="5">
        <v>45444</v>
      </c>
      <c r="W1352" s="5">
        <v>45535</v>
      </c>
      <c r="X1352" s="5"/>
      <c r="Y1352" s="5"/>
      <c r="Z1352" s="5">
        <v>45012</v>
      </c>
      <c r="AA1352" s="3">
        <f t="shared" si="303"/>
        <v>3</v>
      </c>
      <c r="AB1352" s="3">
        <f t="shared" si="304"/>
        <v>2023</v>
      </c>
      <c r="AC1352" s="3">
        <f t="shared" si="305"/>
        <v>2027</v>
      </c>
      <c r="AD1352" s="7">
        <f t="shared" ca="1" si="306"/>
        <v>1.5555555555555556</v>
      </c>
      <c r="AE1352" s="7" t="str">
        <f t="shared" ca="1" si="311"/>
        <v>&lt; 2</v>
      </c>
      <c r="AF1352" s="5">
        <v>29578</v>
      </c>
      <c r="AG1352" s="8">
        <f t="shared" ca="1" si="307"/>
        <v>43.846575342465755</v>
      </c>
      <c r="AH1352" s="7" t="str">
        <f t="shared" ca="1" si="308"/>
        <v>&gt;35&lt; 45</v>
      </c>
      <c r="AI1352" s="9">
        <v>12660739</v>
      </c>
      <c r="AJ1352" s="10" t="s">
        <v>91</v>
      </c>
      <c r="AK1352" s="9" t="s">
        <v>4023</v>
      </c>
      <c r="AL1352" s="5">
        <v>36599</v>
      </c>
      <c r="AM1352" s="3" t="s">
        <v>93</v>
      </c>
      <c r="AN1352" s="3" t="s">
        <v>65</v>
      </c>
      <c r="AO1352">
        <v>3</v>
      </c>
      <c r="AQ1352">
        <v>3</v>
      </c>
      <c r="AR1352" s="11">
        <v>2</v>
      </c>
      <c r="AS1352" s="12">
        <f t="shared" si="309"/>
        <v>45742.5</v>
      </c>
      <c r="AT1352" s="11" t="s">
        <v>135</v>
      </c>
      <c r="AU1352" s="9">
        <v>3.3069999999999999</v>
      </c>
      <c r="AV1352" s="14">
        <v>17</v>
      </c>
      <c r="AW1352" s="15">
        <v>20600</v>
      </c>
      <c r="AX1352" s="16" t="s">
        <v>4024</v>
      </c>
      <c r="AY1352" s="14">
        <v>37</v>
      </c>
      <c r="AZ1352" s="11" t="s">
        <v>171</v>
      </c>
      <c r="BA1352" s="17" t="str">
        <f t="shared" si="310"/>
        <v>17206000000324906237</v>
      </c>
      <c r="BB1352" s="26">
        <f t="shared" si="312"/>
        <v>20</v>
      </c>
      <c r="BC1352" s="19" t="s">
        <v>4025</v>
      </c>
      <c r="BD1352" s="20" t="s">
        <v>277</v>
      </c>
      <c r="BF1352" s="5">
        <v>44999</v>
      </c>
      <c r="BG1352" s="27">
        <v>27859631</v>
      </c>
      <c r="BH1352" s="27">
        <v>20840443</v>
      </c>
      <c r="BI1352" s="27"/>
      <c r="BJ1352" t="s">
        <v>4026</v>
      </c>
      <c r="BK1352" s="11" t="str">
        <f t="shared" si="313"/>
        <v>B-</v>
      </c>
      <c r="BL1352" s="11" t="s">
        <v>473</v>
      </c>
    </row>
    <row r="1353" spans="1:64" x14ac:dyDescent="0.25">
      <c r="A1353" s="3" t="s">
        <v>56</v>
      </c>
      <c r="B1353" s="4">
        <v>1355</v>
      </c>
      <c r="C1353" s="3" t="s">
        <v>140</v>
      </c>
      <c r="D1353" s="3" t="s">
        <v>7860</v>
      </c>
      <c r="E1353" s="3" t="s">
        <v>8038</v>
      </c>
      <c r="F1353" s="3"/>
      <c r="G1353" s="3"/>
      <c r="H1353" s="74"/>
      <c r="I1353" s="3" t="s">
        <v>459</v>
      </c>
      <c r="J1353" s="3" t="s">
        <v>228</v>
      </c>
      <c r="K1353" s="3" t="s">
        <v>76</v>
      </c>
      <c r="L1353" s="3" t="s">
        <v>77</v>
      </c>
      <c r="M1353" s="3" t="s">
        <v>158</v>
      </c>
      <c r="N1353" s="5">
        <v>45006</v>
      </c>
      <c r="P1353" s="3">
        <f t="shared" ca="1" si="314"/>
        <v>-47</v>
      </c>
      <c r="Q1353" s="5"/>
      <c r="R1353" s="3"/>
      <c r="S1353" s="3"/>
      <c r="T1353" s="6" t="s">
        <v>131</v>
      </c>
      <c r="U1353" s="3" t="str">
        <f t="shared" si="302"/>
        <v>Contractuel</v>
      </c>
      <c r="V1353" s="5">
        <v>45474</v>
      </c>
      <c r="W1353" s="5">
        <v>45535</v>
      </c>
      <c r="X1353" s="5"/>
      <c r="Y1353" s="5"/>
      <c r="Z1353" s="5">
        <v>45006</v>
      </c>
      <c r="AA1353" s="3">
        <f t="shared" si="303"/>
        <v>3</v>
      </c>
      <c r="AB1353" s="3">
        <f t="shared" si="304"/>
        <v>2023</v>
      </c>
      <c r="AC1353" s="3">
        <f t="shared" si="305"/>
        <v>2027</v>
      </c>
      <c r="AD1353" s="7">
        <f t="shared" ca="1" si="306"/>
        <v>1.5722222222222222</v>
      </c>
      <c r="AE1353" s="7" t="str">
        <f t="shared" ca="1" si="311"/>
        <v>&lt; 2</v>
      </c>
      <c r="AF1353" s="5">
        <v>29835</v>
      </c>
      <c r="AG1353" s="8">
        <f t="shared" ca="1" si="307"/>
        <v>43.142465753424659</v>
      </c>
      <c r="AH1353" s="7" t="str">
        <f t="shared" ca="1" si="308"/>
        <v>&gt;35&lt; 45</v>
      </c>
      <c r="AI1353" s="9">
        <v>12622794</v>
      </c>
      <c r="AJ1353" s="10" t="s">
        <v>126</v>
      </c>
      <c r="AK1353" s="9" t="s">
        <v>4027</v>
      </c>
      <c r="AL1353" s="5">
        <v>44803</v>
      </c>
      <c r="AM1353" s="3" t="s">
        <v>93</v>
      </c>
      <c r="AN1353" s="3" t="s">
        <v>65</v>
      </c>
      <c r="AO1353">
        <v>1</v>
      </c>
      <c r="AQ1353">
        <v>5</v>
      </c>
      <c r="AR1353" s="11">
        <v>2</v>
      </c>
      <c r="AS1353" s="12">
        <f t="shared" si="309"/>
        <v>45736.5</v>
      </c>
      <c r="AT1353" s="11" t="s">
        <v>135</v>
      </c>
      <c r="AU1353" s="9">
        <v>3.3069999999999999</v>
      </c>
      <c r="AV1353" s="14">
        <v>17</v>
      </c>
      <c r="AW1353" s="15" t="s">
        <v>169</v>
      </c>
      <c r="AX1353" s="16" t="s">
        <v>4028</v>
      </c>
      <c r="AY1353" s="14">
        <v>39</v>
      </c>
      <c r="AZ1353" s="11" t="s">
        <v>171</v>
      </c>
      <c r="BA1353" s="17" t="str">
        <f t="shared" si="310"/>
        <v>17001000000324269539</v>
      </c>
      <c r="BB1353" s="26">
        <f t="shared" si="312"/>
        <v>20</v>
      </c>
      <c r="BC1353" s="19" t="s">
        <v>3293</v>
      </c>
      <c r="BD1353" s="20" t="s">
        <v>277</v>
      </c>
      <c r="BF1353" s="5">
        <v>45279</v>
      </c>
      <c r="BG1353" s="27">
        <v>22133012</v>
      </c>
      <c r="BH1353" s="27">
        <v>55301822</v>
      </c>
      <c r="BI1353" s="27"/>
      <c r="BJ1353" t="s">
        <v>2883</v>
      </c>
      <c r="BK1353" s="11" t="str">
        <f t="shared" si="313"/>
        <v>B-</v>
      </c>
      <c r="BL1353" s="11" t="s">
        <v>167</v>
      </c>
    </row>
    <row r="1354" spans="1:64" x14ac:dyDescent="0.25">
      <c r="A1354" s="3" t="s">
        <v>56</v>
      </c>
      <c r="B1354" s="4">
        <v>1356</v>
      </c>
      <c r="C1354" s="3" t="s">
        <v>87</v>
      </c>
      <c r="D1354" s="3" t="s">
        <v>8127</v>
      </c>
      <c r="E1354" s="3" t="s">
        <v>7402</v>
      </c>
      <c r="F1354" s="3"/>
      <c r="G1354" s="3"/>
      <c r="H1354" s="74"/>
      <c r="I1354" s="3" t="s">
        <v>447</v>
      </c>
      <c r="J1354" s="3" t="s">
        <v>228</v>
      </c>
      <c r="K1354" s="3" t="s">
        <v>76</v>
      </c>
      <c r="L1354" s="3" t="s">
        <v>77</v>
      </c>
      <c r="M1354" s="3" t="s">
        <v>158</v>
      </c>
      <c r="N1354" s="5">
        <v>44999</v>
      </c>
      <c r="P1354" s="3">
        <f t="shared" ca="1" si="314"/>
        <v>-17</v>
      </c>
      <c r="Q1354" s="5"/>
      <c r="R1354" s="3"/>
      <c r="S1354" s="3"/>
      <c r="T1354" s="6" t="s">
        <v>131</v>
      </c>
      <c r="U1354" s="3" t="str">
        <f t="shared" si="302"/>
        <v>Contractuel</v>
      </c>
      <c r="V1354" s="5">
        <v>45505</v>
      </c>
      <c r="W1354" s="5">
        <f>VLOOKUP(B1354,[1]base!$A:$V,22,0)</f>
        <v>45565</v>
      </c>
      <c r="X1354" s="5">
        <f>N1354</f>
        <v>44999</v>
      </c>
      <c r="Y1354" s="5">
        <v>45364</v>
      </c>
      <c r="Z1354" s="5">
        <f>N1354</f>
        <v>44999</v>
      </c>
      <c r="AA1354" s="3">
        <f t="shared" si="303"/>
        <v>3</v>
      </c>
      <c r="AB1354" s="3">
        <f t="shared" si="304"/>
        <v>2023</v>
      </c>
      <c r="AC1354" s="3">
        <f t="shared" si="305"/>
        <v>2027</v>
      </c>
      <c r="AD1354" s="7">
        <f t="shared" ca="1" si="306"/>
        <v>1.5916666666666666</v>
      </c>
      <c r="AE1354" s="7" t="str">
        <f t="shared" ca="1" si="311"/>
        <v>&lt; 2</v>
      </c>
      <c r="AF1354" s="5">
        <v>36194</v>
      </c>
      <c r="AG1354" s="8">
        <f t="shared" ca="1" si="307"/>
        <v>25.720547945205478</v>
      </c>
      <c r="AH1354" s="7" t="str">
        <f t="shared" ca="1" si="308"/>
        <v>&gt;25&lt; 35</v>
      </c>
      <c r="AI1354" s="9"/>
      <c r="AJ1354" s="10"/>
      <c r="AK1354" s="9" t="s">
        <v>4029</v>
      </c>
      <c r="AL1354" s="5">
        <v>43378</v>
      </c>
      <c r="AM1354" s="3" t="s">
        <v>93</v>
      </c>
      <c r="AN1354" s="3" t="s">
        <v>94</v>
      </c>
      <c r="AQ1354">
        <v>3</v>
      </c>
      <c r="AR1354" s="11">
        <v>2</v>
      </c>
      <c r="AS1354" s="12">
        <f t="shared" si="309"/>
        <v>45729.5</v>
      </c>
      <c r="AT1354" s="11" t="s">
        <v>135</v>
      </c>
      <c r="AU1354" s="9">
        <v>3.3069999999999999</v>
      </c>
      <c r="AV1354" s="14">
        <v>17</v>
      </c>
      <c r="AW1354" s="15" t="s">
        <v>169</v>
      </c>
      <c r="AX1354" s="16" t="s">
        <v>4030</v>
      </c>
      <c r="AY1354" s="14">
        <v>82</v>
      </c>
      <c r="AZ1354" s="11" t="s">
        <v>171</v>
      </c>
      <c r="BA1354" s="17" t="str">
        <f t="shared" si="310"/>
        <v>17001000000319343782</v>
      </c>
      <c r="BB1354" s="26">
        <f t="shared" si="312"/>
        <v>20</v>
      </c>
      <c r="BC1354" s="19" t="s">
        <v>4031</v>
      </c>
      <c r="BD1354" s="20" t="s">
        <v>73</v>
      </c>
      <c r="BF1354" s="5"/>
      <c r="BG1354" s="27"/>
      <c r="BH1354" s="27"/>
      <c r="BI1354" s="27"/>
      <c r="BJ1354" t="s">
        <v>347</v>
      </c>
      <c r="BK1354" s="11" t="str">
        <f t="shared" si="313"/>
        <v>B-</v>
      </c>
      <c r="BL1354" s="11" t="s">
        <v>235</v>
      </c>
    </row>
    <row r="1355" spans="1:64" x14ac:dyDescent="0.25">
      <c r="A1355" s="3" t="s">
        <v>56</v>
      </c>
      <c r="B1355" s="4">
        <v>1357</v>
      </c>
      <c r="C1355" s="3" t="s">
        <v>87</v>
      </c>
      <c r="D1355" s="3" t="s">
        <v>8168</v>
      </c>
      <c r="E1355" s="3" t="s">
        <v>7229</v>
      </c>
      <c r="F1355" s="3"/>
      <c r="G1355" s="3"/>
      <c r="H1355" s="74"/>
      <c r="I1355" s="3" t="s">
        <v>515</v>
      </c>
      <c r="J1355" s="3" t="s">
        <v>228</v>
      </c>
      <c r="K1355" s="3" t="s">
        <v>123</v>
      </c>
      <c r="L1355" s="3" t="s">
        <v>77</v>
      </c>
      <c r="M1355" s="3" t="s">
        <v>158</v>
      </c>
      <c r="N1355" s="5">
        <v>45000</v>
      </c>
      <c r="P1355" s="3">
        <f t="shared" ca="1" si="314"/>
        <v>-47</v>
      </c>
      <c r="Q1355" s="5"/>
      <c r="R1355" s="3"/>
      <c r="S1355" s="3"/>
      <c r="T1355" s="6" t="s">
        <v>131</v>
      </c>
      <c r="U1355" s="3" t="str">
        <f t="shared" si="302"/>
        <v>Contractuel</v>
      </c>
      <c r="V1355" s="5">
        <v>45474</v>
      </c>
      <c r="W1355" s="5">
        <v>45535</v>
      </c>
      <c r="X1355" s="5"/>
      <c r="Y1355" s="5"/>
      <c r="Z1355" s="5">
        <v>45000</v>
      </c>
      <c r="AA1355" s="3">
        <f t="shared" si="303"/>
        <v>3</v>
      </c>
      <c r="AB1355" s="3">
        <f t="shared" si="304"/>
        <v>2023</v>
      </c>
      <c r="AC1355" s="3">
        <f t="shared" si="305"/>
        <v>2027</v>
      </c>
      <c r="AD1355" s="7">
        <f t="shared" ca="1" si="306"/>
        <v>1.5888888888888888</v>
      </c>
      <c r="AE1355" s="7" t="str">
        <f t="shared" ca="1" si="311"/>
        <v>&lt; 2</v>
      </c>
      <c r="AF1355" s="5">
        <v>38100</v>
      </c>
      <c r="AG1355" s="8">
        <f t="shared" ca="1" si="307"/>
        <v>20.4986301369863</v>
      </c>
      <c r="AH1355" s="7" t="str">
        <f t="shared" ca="1" si="308"/>
        <v>&lt; 25</v>
      </c>
      <c r="AI1355" s="9">
        <v>17562891</v>
      </c>
      <c r="AJ1355" s="10" t="s">
        <v>159</v>
      </c>
      <c r="AK1355" s="9">
        <v>13037433</v>
      </c>
      <c r="AL1355" s="5">
        <v>44678</v>
      </c>
      <c r="AM1355" s="3" t="s">
        <v>93</v>
      </c>
      <c r="AN1355" s="3" t="s">
        <v>94</v>
      </c>
      <c r="AQ1355">
        <v>3</v>
      </c>
      <c r="AR1355" s="11">
        <v>2</v>
      </c>
      <c r="AS1355" s="12">
        <f t="shared" si="309"/>
        <v>45730.5</v>
      </c>
      <c r="AT1355" s="11" t="s">
        <v>135</v>
      </c>
      <c r="AU1355" s="9">
        <v>3.3069999999999999</v>
      </c>
      <c r="AV1355" s="14">
        <v>20</v>
      </c>
      <c r="AW1355" s="15" t="s">
        <v>2059</v>
      </c>
      <c r="AX1355" s="16">
        <v>22200896741</v>
      </c>
      <c r="AY1355" s="14">
        <v>75</v>
      </c>
      <c r="AZ1355" s="11" t="s">
        <v>645</v>
      </c>
      <c r="BA1355" s="17" t="str">
        <f t="shared" si="310"/>
        <v>20004042220089674175</v>
      </c>
      <c r="BB1355" s="26">
        <f t="shared" si="312"/>
        <v>20</v>
      </c>
      <c r="BC1355" s="19" t="s">
        <v>4032</v>
      </c>
      <c r="BD1355" s="20" t="s">
        <v>100</v>
      </c>
      <c r="BF1355" s="5"/>
      <c r="BG1355" s="27">
        <v>50082816</v>
      </c>
      <c r="BH1355" s="27">
        <v>21152560</v>
      </c>
      <c r="BI1355" s="27"/>
      <c r="BJ1355" t="s">
        <v>566</v>
      </c>
      <c r="BK1355" s="11" t="str">
        <f t="shared" si="313"/>
        <v>B-</v>
      </c>
      <c r="BL1355" s="11" t="s">
        <v>235</v>
      </c>
    </row>
    <row r="1356" spans="1:64" x14ac:dyDescent="0.25">
      <c r="A1356" s="3" t="s">
        <v>74</v>
      </c>
      <c r="B1356" s="4">
        <v>1358</v>
      </c>
      <c r="C1356" s="3" t="s">
        <v>140</v>
      </c>
      <c r="D1356" s="3" t="s">
        <v>7469</v>
      </c>
      <c r="E1356" s="3" t="s">
        <v>7390</v>
      </c>
      <c r="F1356" s="3"/>
      <c r="G1356" s="3"/>
      <c r="H1356" s="74"/>
      <c r="I1356" s="3" t="s">
        <v>459</v>
      </c>
      <c r="J1356" s="3" t="s">
        <v>228</v>
      </c>
      <c r="K1356" s="3" t="s">
        <v>123</v>
      </c>
      <c r="L1356" s="3" t="s">
        <v>77</v>
      </c>
      <c r="M1356" s="3" t="s">
        <v>158</v>
      </c>
      <c r="N1356" s="5">
        <v>45001</v>
      </c>
      <c r="P1356" s="3">
        <f t="shared" ca="1" si="314"/>
        <v>-413</v>
      </c>
      <c r="Q1356" s="5">
        <v>45154</v>
      </c>
      <c r="R1356" s="3" t="s">
        <v>4033</v>
      </c>
      <c r="S1356" s="3"/>
      <c r="T1356" s="6" t="s">
        <v>131</v>
      </c>
      <c r="U1356" s="3" t="str">
        <f t="shared" si="302"/>
        <v>Contractuel</v>
      </c>
      <c r="V1356" s="5">
        <v>45139</v>
      </c>
      <c r="W1356" s="5">
        <v>45169</v>
      </c>
      <c r="X1356" s="5"/>
      <c r="Y1356" s="5"/>
      <c r="Z1356" s="5">
        <v>45001</v>
      </c>
      <c r="AA1356" s="3">
        <f t="shared" si="303"/>
        <v>3</v>
      </c>
      <c r="AB1356" s="3">
        <f t="shared" si="304"/>
        <v>2023</v>
      </c>
      <c r="AC1356" s="3">
        <f t="shared" si="305"/>
        <v>2027</v>
      </c>
      <c r="AD1356" s="7">
        <f t="shared" ca="1" si="306"/>
        <v>1.586111111111111</v>
      </c>
      <c r="AE1356" s="7" t="str">
        <f t="shared" ca="1" si="311"/>
        <v>&lt; 2</v>
      </c>
      <c r="AF1356" s="5">
        <v>28286</v>
      </c>
      <c r="AG1356" s="8">
        <f t="shared" ca="1" si="307"/>
        <v>47.386301369863013</v>
      </c>
      <c r="AH1356" s="7" t="str">
        <f t="shared" ca="1" si="308"/>
        <v>&gt;45&lt; 55</v>
      </c>
      <c r="AI1356" s="9">
        <v>12572659</v>
      </c>
      <c r="AJ1356" s="10" t="s">
        <v>67</v>
      </c>
      <c r="AK1356" s="9" t="s">
        <v>4034</v>
      </c>
      <c r="AL1356" s="5">
        <v>44529</v>
      </c>
      <c r="AM1356" s="3" t="s">
        <v>93</v>
      </c>
      <c r="AN1356" s="3" t="s">
        <v>65</v>
      </c>
      <c r="AO1356">
        <v>4</v>
      </c>
      <c r="AQ1356" s="11">
        <v>3</v>
      </c>
      <c r="AR1356" s="11">
        <v>1</v>
      </c>
      <c r="AS1356" s="12">
        <f t="shared" si="309"/>
        <v>45366.25</v>
      </c>
      <c r="AT1356" s="11" t="s">
        <v>135</v>
      </c>
      <c r="AU1356" s="9">
        <v>3.3069999999999999</v>
      </c>
      <c r="AV1356" s="14">
        <v>17</v>
      </c>
      <c r="AW1356" s="15" t="s">
        <v>2299</v>
      </c>
      <c r="AX1356" s="16" t="s">
        <v>4035</v>
      </c>
      <c r="AY1356" s="14" t="s">
        <v>126</v>
      </c>
      <c r="AZ1356" s="11" t="s">
        <v>171</v>
      </c>
      <c r="BA1356" s="17" t="str">
        <f t="shared" si="310"/>
        <v>17206000000070951507</v>
      </c>
      <c r="BB1356" s="26">
        <f t="shared" si="312"/>
        <v>20</v>
      </c>
      <c r="BC1356" s="19" t="s">
        <v>4036</v>
      </c>
      <c r="BD1356" s="20" t="s">
        <v>4037</v>
      </c>
      <c r="BF1356" s="5"/>
      <c r="BG1356" s="27" t="s">
        <v>4038</v>
      </c>
      <c r="BH1356" s="27">
        <v>24416239</v>
      </c>
      <c r="BI1356" s="27"/>
      <c r="BJ1356" t="s">
        <v>4039</v>
      </c>
      <c r="BK1356" s="11" t="str">
        <f t="shared" si="313"/>
        <v>B-</v>
      </c>
      <c r="BL1356" s="11" t="s">
        <v>473</v>
      </c>
    </row>
    <row r="1357" spans="1:64" x14ac:dyDescent="0.25">
      <c r="A1357" s="3" t="s">
        <v>74</v>
      </c>
      <c r="B1357" s="4">
        <v>1359</v>
      </c>
      <c r="C1357" s="3" t="s">
        <v>140</v>
      </c>
      <c r="D1357" s="3" t="s">
        <v>8169</v>
      </c>
      <c r="E1357" s="3" t="s">
        <v>7504</v>
      </c>
      <c r="F1357" s="3"/>
      <c r="G1357" s="3"/>
      <c r="H1357" s="74"/>
      <c r="I1357" s="3" t="s">
        <v>459</v>
      </c>
      <c r="J1357" s="3" t="s">
        <v>228</v>
      </c>
      <c r="K1357" s="3" t="s">
        <v>123</v>
      </c>
      <c r="L1357" s="3" t="s">
        <v>77</v>
      </c>
      <c r="M1357" s="3" t="s">
        <v>158</v>
      </c>
      <c r="N1357" s="5">
        <v>45001</v>
      </c>
      <c r="P1357" s="3">
        <f t="shared" ca="1" si="314"/>
        <v>-413</v>
      </c>
      <c r="Q1357" s="5">
        <v>45154</v>
      </c>
      <c r="R1357" s="3" t="s">
        <v>4033</v>
      </c>
      <c r="S1357" s="3"/>
      <c r="T1357" s="6" t="s">
        <v>131</v>
      </c>
      <c r="U1357" s="3" t="str">
        <f t="shared" si="302"/>
        <v>Contractuel</v>
      </c>
      <c r="V1357" s="5">
        <v>45139</v>
      </c>
      <c r="W1357" s="5">
        <v>45169</v>
      </c>
      <c r="X1357" s="5"/>
      <c r="Y1357" s="5"/>
      <c r="Z1357" s="5">
        <v>45001</v>
      </c>
      <c r="AA1357" s="3">
        <f t="shared" si="303"/>
        <v>3</v>
      </c>
      <c r="AB1357" s="3">
        <f t="shared" si="304"/>
        <v>2023</v>
      </c>
      <c r="AC1357" s="3">
        <f t="shared" si="305"/>
        <v>2027</v>
      </c>
      <c r="AD1357" s="7">
        <f t="shared" ca="1" si="306"/>
        <v>1.586111111111111</v>
      </c>
      <c r="AE1357" s="7" t="str">
        <f t="shared" ca="1" si="311"/>
        <v>&lt; 2</v>
      </c>
      <c r="AF1357" s="5">
        <v>27660</v>
      </c>
      <c r="AG1357" s="8">
        <f t="shared" ca="1" si="307"/>
        <v>49.101369863013701</v>
      </c>
      <c r="AH1357" s="7" t="str">
        <f t="shared" ca="1" si="308"/>
        <v>&gt;45&lt; 55</v>
      </c>
      <c r="AI1357" s="9">
        <v>12312964</v>
      </c>
      <c r="AJ1357" s="10" t="s">
        <v>141</v>
      </c>
      <c r="AK1357" s="9" t="s">
        <v>4040</v>
      </c>
      <c r="AL1357" s="5">
        <v>37021</v>
      </c>
      <c r="AM1357" s="3" t="s">
        <v>93</v>
      </c>
      <c r="AN1357" s="3" t="s">
        <v>65</v>
      </c>
      <c r="AQ1357" s="11">
        <v>3</v>
      </c>
      <c r="AR1357" s="11">
        <v>1</v>
      </c>
      <c r="AS1357" s="12">
        <f t="shared" si="309"/>
        <v>45366.25</v>
      </c>
      <c r="AT1357" s="11" t="s">
        <v>135</v>
      </c>
      <c r="AU1357" s="9">
        <v>3.3069999999999999</v>
      </c>
      <c r="AV1357" s="14">
        <v>17</v>
      </c>
      <c r="AW1357" s="15" t="s">
        <v>2299</v>
      </c>
      <c r="AX1357" s="16" t="s">
        <v>4041</v>
      </c>
      <c r="AY1357" s="14">
        <v>69</v>
      </c>
      <c r="AZ1357" s="11" t="s">
        <v>171</v>
      </c>
      <c r="BA1357" s="17" t="str">
        <f t="shared" si="310"/>
        <v>17206000000083750269</v>
      </c>
      <c r="BB1357" s="26">
        <f t="shared" si="312"/>
        <v>20</v>
      </c>
      <c r="BC1357" s="19" t="s">
        <v>4042</v>
      </c>
      <c r="BD1357" s="20" t="s">
        <v>395</v>
      </c>
      <c r="BF1357" s="5"/>
      <c r="BG1357" s="27" t="s">
        <v>4043</v>
      </c>
      <c r="BH1357" s="27">
        <v>29267488</v>
      </c>
      <c r="BI1357" s="27"/>
      <c r="BJ1357" t="s">
        <v>4044</v>
      </c>
      <c r="BK1357" s="11" t="str">
        <f t="shared" si="313"/>
        <v>B-</v>
      </c>
      <c r="BL1357" s="11" t="s">
        <v>235</v>
      </c>
    </row>
    <row r="1358" spans="1:64" x14ac:dyDescent="0.25">
      <c r="A1358" s="3" t="s">
        <v>74</v>
      </c>
      <c r="B1358" s="4">
        <v>1360</v>
      </c>
      <c r="C1358" s="3" t="s">
        <v>140</v>
      </c>
      <c r="D1358" s="3" t="s">
        <v>7525</v>
      </c>
      <c r="E1358" s="3" t="s">
        <v>7306</v>
      </c>
      <c r="F1358" s="3"/>
      <c r="G1358" s="3"/>
      <c r="H1358" s="74"/>
      <c r="I1358" s="3" t="s">
        <v>459</v>
      </c>
      <c r="J1358" s="3" t="s">
        <v>228</v>
      </c>
      <c r="K1358" s="3" t="s">
        <v>123</v>
      </c>
      <c r="L1358" s="3" t="s">
        <v>77</v>
      </c>
      <c r="M1358" s="3" t="s">
        <v>158</v>
      </c>
      <c r="N1358" s="5">
        <v>45001</v>
      </c>
      <c r="P1358" s="3">
        <f t="shared" ca="1" si="314"/>
        <v>-413</v>
      </c>
      <c r="Q1358" s="5">
        <v>45154</v>
      </c>
      <c r="R1358" s="3" t="s">
        <v>4033</v>
      </c>
      <c r="S1358" s="3"/>
      <c r="T1358" s="6" t="s">
        <v>131</v>
      </c>
      <c r="U1358" s="3" t="str">
        <f t="shared" si="302"/>
        <v>Contractuel</v>
      </c>
      <c r="V1358" s="5">
        <v>45139</v>
      </c>
      <c r="W1358" s="5">
        <v>45169</v>
      </c>
      <c r="X1358" s="5"/>
      <c r="Y1358" s="5"/>
      <c r="Z1358" s="5">
        <v>45001</v>
      </c>
      <c r="AA1358" s="3">
        <f t="shared" si="303"/>
        <v>3</v>
      </c>
      <c r="AB1358" s="3">
        <f t="shared" si="304"/>
        <v>2023</v>
      </c>
      <c r="AC1358" s="3">
        <f t="shared" si="305"/>
        <v>2027</v>
      </c>
      <c r="AD1358" s="7">
        <f t="shared" ca="1" si="306"/>
        <v>1.586111111111111</v>
      </c>
      <c r="AE1358" s="7" t="str">
        <f t="shared" ca="1" si="311"/>
        <v>&lt; 2</v>
      </c>
      <c r="AF1358" s="5">
        <v>27050</v>
      </c>
      <c r="AG1358" s="8">
        <f t="shared" ca="1" si="307"/>
        <v>50.772602739726025</v>
      </c>
      <c r="AH1358" s="7" t="str">
        <f t="shared" ca="1" si="308"/>
        <v>&gt;45&lt; 55</v>
      </c>
      <c r="AI1358" s="9">
        <v>11831210</v>
      </c>
      <c r="AJ1358" s="10" t="s">
        <v>62</v>
      </c>
      <c r="AK1358" s="9" t="s">
        <v>4045</v>
      </c>
      <c r="AL1358" s="5">
        <v>39232</v>
      </c>
      <c r="AM1358" s="3" t="s">
        <v>93</v>
      </c>
      <c r="AN1358" s="3" t="s">
        <v>65</v>
      </c>
      <c r="AO1358">
        <v>3</v>
      </c>
      <c r="AQ1358" s="11">
        <v>3</v>
      </c>
      <c r="AR1358" s="11">
        <v>1</v>
      </c>
      <c r="AS1358" s="12">
        <f t="shared" si="309"/>
        <v>45366.25</v>
      </c>
      <c r="AT1358" s="11" t="s">
        <v>135</v>
      </c>
      <c r="AU1358" s="9">
        <v>3.3069999999999999</v>
      </c>
      <c r="AV1358" s="14">
        <v>17</v>
      </c>
      <c r="AW1358" s="15" t="s">
        <v>2299</v>
      </c>
      <c r="AX1358" s="16" t="s">
        <v>4046</v>
      </c>
      <c r="AY1358" s="14">
        <v>73</v>
      </c>
      <c r="AZ1358" s="11" t="s">
        <v>171</v>
      </c>
      <c r="BA1358" s="17" t="str">
        <f t="shared" si="310"/>
        <v>17206000000094083873</v>
      </c>
      <c r="BB1358" s="26">
        <f t="shared" si="312"/>
        <v>20</v>
      </c>
      <c r="BC1358" s="19" t="s">
        <v>4047</v>
      </c>
      <c r="BD1358" s="20" t="s">
        <v>4037</v>
      </c>
      <c r="BF1358" s="5"/>
      <c r="BG1358" s="27" t="s">
        <v>4048</v>
      </c>
      <c r="BH1358" s="27" t="s">
        <v>4049</v>
      </c>
      <c r="BI1358" s="27"/>
      <c r="BJ1358" t="s">
        <v>4039</v>
      </c>
      <c r="BK1358" s="11" t="str">
        <f t="shared" si="313"/>
        <v>B-</v>
      </c>
      <c r="BL1358" s="11" t="s">
        <v>473</v>
      </c>
    </row>
    <row r="1359" spans="1:64" x14ac:dyDescent="0.25">
      <c r="A1359" s="3" t="s">
        <v>74</v>
      </c>
      <c r="B1359" s="4">
        <v>1361</v>
      </c>
      <c r="C1359" s="3" t="s">
        <v>87</v>
      </c>
      <c r="D1359" s="3" t="s">
        <v>8170</v>
      </c>
      <c r="E1359" s="3" t="s">
        <v>8171</v>
      </c>
      <c r="F1359" s="3"/>
      <c r="G1359" s="3"/>
      <c r="H1359" s="74"/>
      <c r="I1359" s="3" t="s">
        <v>459</v>
      </c>
      <c r="J1359" s="3" t="s">
        <v>228</v>
      </c>
      <c r="K1359" s="3" t="s">
        <v>123</v>
      </c>
      <c r="L1359" s="3" t="s">
        <v>77</v>
      </c>
      <c r="M1359" s="3" t="s">
        <v>158</v>
      </c>
      <c r="N1359" s="5">
        <v>45001</v>
      </c>
      <c r="P1359" s="3">
        <f t="shared" ca="1" si="314"/>
        <v>-413</v>
      </c>
      <c r="Q1359" s="5">
        <v>45154</v>
      </c>
      <c r="R1359" s="3" t="s">
        <v>4033</v>
      </c>
      <c r="S1359" s="3"/>
      <c r="T1359" s="6" t="s">
        <v>131</v>
      </c>
      <c r="U1359" s="3" t="str">
        <f t="shared" si="302"/>
        <v>Contractuel</v>
      </c>
      <c r="V1359" s="5">
        <v>45139</v>
      </c>
      <c r="W1359" s="5">
        <v>45169</v>
      </c>
      <c r="X1359" s="5"/>
      <c r="Y1359" s="5"/>
      <c r="Z1359" s="5">
        <v>45001</v>
      </c>
      <c r="AA1359" s="3">
        <f t="shared" si="303"/>
        <v>3</v>
      </c>
      <c r="AB1359" s="3">
        <f t="shared" si="304"/>
        <v>2023</v>
      </c>
      <c r="AC1359" s="3">
        <f t="shared" si="305"/>
        <v>2027</v>
      </c>
      <c r="AD1359" s="7">
        <f t="shared" ca="1" si="306"/>
        <v>1.586111111111111</v>
      </c>
      <c r="AE1359" s="7" t="str">
        <f t="shared" ca="1" si="311"/>
        <v>&lt; 2</v>
      </c>
      <c r="AF1359" s="5">
        <v>37093</v>
      </c>
      <c r="AG1359" s="8">
        <f t="shared" ca="1" si="307"/>
        <v>23.257534246575343</v>
      </c>
      <c r="AH1359" s="7" t="str">
        <f t="shared" ca="1" si="308"/>
        <v>&lt; 25</v>
      </c>
      <c r="AI1359" s="9">
        <v>17156394</v>
      </c>
      <c r="AJ1359" s="10" t="s">
        <v>91</v>
      </c>
      <c r="AK1359" s="9" t="s">
        <v>4050</v>
      </c>
      <c r="AL1359" s="5">
        <v>42998</v>
      </c>
      <c r="AM1359" s="3" t="s">
        <v>93</v>
      </c>
      <c r="AN1359" s="3" t="s">
        <v>94</v>
      </c>
      <c r="AQ1359" s="11">
        <v>3</v>
      </c>
      <c r="AR1359" s="11">
        <v>1</v>
      </c>
      <c r="AS1359" s="12">
        <f t="shared" si="309"/>
        <v>45366.25</v>
      </c>
      <c r="AT1359" s="11" t="s">
        <v>135</v>
      </c>
      <c r="AU1359" s="9">
        <v>3.3069999999999999</v>
      </c>
      <c r="AV1359" s="14">
        <v>17</v>
      </c>
      <c r="AW1359" s="15">
        <v>20600</v>
      </c>
      <c r="AX1359" s="16" t="s">
        <v>4051</v>
      </c>
      <c r="AY1359" s="14">
        <v>72</v>
      </c>
      <c r="AZ1359" s="11" t="s">
        <v>171</v>
      </c>
      <c r="BA1359" s="17" t="str">
        <f t="shared" si="310"/>
        <v>17206000000260309572</v>
      </c>
      <c r="BB1359" s="26">
        <f t="shared" si="312"/>
        <v>20</v>
      </c>
      <c r="BC1359" s="19" t="s">
        <v>4052</v>
      </c>
      <c r="BD1359" s="20" t="s">
        <v>4037</v>
      </c>
      <c r="BF1359" s="5"/>
      <c r="BG1359" s="27" t="s">
        <v>4053</v>
      </c>
      <c r="BH1359" s="27" t="s">
        <v>4054</v>
      </c>
      <c r="BI1359" s="27"/>
      <c r="BJ1359" t="s">
        <v>4039</v>
      </c>
      <c r="BK1359" s="11" t="str">
        <f t="shared" si="313"/>
        <v>B-</v>
      </c>
      <c r="BL1359" s="11" t="s">
        <v>473</v>
      </c>
    </row>
    <row r="1360" spans="1:64" x14ac:dyDescent="0.25">
      <c r="A1360" s="3" t="s">
        <v>74</v>
      </c>
      <c r="B1360" s="4">
        <v>1362</v>
      </c>
      <c r="C1360" s="3" t="s">
        <v>140</v>
      </c>
      <c r="D1360" s="3" t="s">
        <v>7704</v>
      </c>
      <c r="E1360" s="3" t="s">
        <v>8172</v>
      </c>
      <c r="F1360" s="3"/>
      <c r="G1360" s="3"/>
      <c r="H1360" s="74"/>
      <c r="I1360" s="3" t="s">
        <v>227</v>
      </c>
      <c r="J1360" s="3" t="s">
        <v>228</v>
      </c>
      <c r="K1360" s="3" t="s">
        <v>123</v>
      </c>
      <c r="L1360" s="3" t="s">
        <v>77</v>
      </c>
      <c r="M1360" s="3" t="s">
        <v>158</v>
      </c>
      <c r="N1360" s="5">
        <v>45001</v>
      </c>
      <c r="P1360" s="3">
        <f t="shared" ca="1" si="314"/>
        <v>-536</v>
      </c>
      <c r="Q1360" s="5">
        <v>45009</v>
      </c>
      <c r="R1360" s="3" t="s">
        <v>124</v>
      </c>
      <c r="S1360" s="3"/>
      <c r="T1360" s="6" t="s">
        <v>131</v>
      </c>
      <c r="U1360" s="3" t="str">
        <f t="shared" si="302"/>
        <v>Contractuel</v>
      </c>
      <c r="V1360" s="5">
        <v>45001</v>
      </c>
      <c r="W1360" s="5">
        <v>45046</v>
      </c>
      <c r="X1360" s="5"/>
      <c r="Y1360" s="5"/>
      <c r="Z1360" s="5">
        <v>45001</v>
      </c>
      <c r="AA1360" s="3">
        <f t="shared" si="303"/>
        <v>3</v>
      </c>
      <c r="AB1360" s="3">
        <f t="shared" si="304"/>
        <v>2023</v>
      </c>
      <c r="AC1360" s="3">
        <f t="shared" si="305"/>
        <v>2027</v>
      </c>
      <c r="AD1360" s="7">
        <f t="shared" ca="1" si="306"/>
        <v>1.586111111111111</v>
      </c>
      <c r="AE1360" s="7" t="str">
        <f t="shared" ca="1" si="311"/>
        <v>&lt; 2</v>
      </c>
      <c r="AF1360" s="5">
        <v>28786</v>
      </c>
      <c r="AG1360" s="8">
        <f t="shared" ca="1" si="307"/>
        <v>46.016438356164386</v>
      </c>
      <c r="AH1360" s="7" t="str">
        <f t="shared" ca="1" si="308"/>
        <v>&gt;45&lt; 55</v>
      </c>
      <c r="AI1360" s="9"/>
      <c r="AJ1360" s="10"/>
      <c r="AK1360" s="9" t="s">
        <v>4055</v>
      </c>
      <c r="AL1360" s="5">
        <v>44873</v>
      </c>
      <c r="AM1360" s="3" t="s">
        <v>93</v>
      </c>
      <c r="AN1360" s="3" t="s">
        <v>65</v>
      </c>
      <c r="AO1360">
        <v>2</v>
      </c>
      <c r="AQ1360" s="11">
        <v>3</v>
      </c>
      <c r="AR1360" s="11">
        <v>1</v>
      </c>
      <c r="AS1360" s="12">
        <f t="shared" si="309"/>
        <v>45366.25</v>
      </c>
      <c r="AT1360" s="11" t="s">
        <v>135</v>
      </c>
      <c r="AU1360" s="9">
        <v>3.3069999999999999</v>
      </c>
      <c r="AV1360" s="14">
        <v>26</v>
      </c>
      <c r="AW1360" s="15" t="s">
        <v>181</v>
      </c>
      <c r="AX1360" s="16" t="s">
        <v>4056</v>
      </c>
      <c r="AY1360" s="14">
        <v>41</v>
      </c>
      <c r="AZ1360" s="11" t="s">
        <v>4057</v>
      </c>
      <c r="BA1360" s="17" t="str">
        <f t="shared" si="310"/>
        <v>26006000890123749341</v>
      </c>
      <c r="BB1360" s="26">
        <f t="shared" si="312"/>
        <v>20</v>
      </c>
      <c r="BC1360" s="19" t="s">
        <v>4058</v>
      </c>
      <c r="BD1360" s="20" t="s">
        <v>100</v>
      </c>
      <c r="BF1360" s="5"/>
      <c r="BG1360" s="27" t="s">
        <v>4059</v>
      </c>
      <c r="BH1360" s="27" t="s">
        <v>4060</v>
      </c>
      <c r="BI1360" s="27"/>
      <c r="BK1360" s="11" t="str">
        <f t="shared" si="313"/>
        <v>B-</v>
      </c>
      <c r="BL1360" s="11"/>
    </row>
    <row r="1361" spans="1:64" x14ac:dyDescent="0.25">
      <c r="A1361" s="3" t="s">
        <v>74</v>
      </c>
      <c r="B1361" s="4">
        <v>1363</v>
      </c>
      <c r="C1361" s="3" t="s">
        <v>140</v>
      </c>
      <c r="D1361" s="3" t="s">
        <v>7513</v>
      </c>
      <c r="E1361" s="3" t="s">
        <v>7603</v>
      </c>
      <c r="F1361" s="3"/>
      <c r="G1361" s="3"/>
      <c r="H1361" s="74"/>
      <c r="I1361" s="3" t="s">
        <v>459</v>
      </c>
      <c r="J1361" s="3" t="s">
        <v>228</v>
      </c>
      <c r="K1361" s="3" t="s">
        <v>123</v>
      </c>
      <c r="L1361" s="3" t="s">
        <v>77</v>
      </c>
      <c r="M1361" s="3" t="s">
        <v>158</v>
      </c>
      <c r="N1361" s="5">
        <v>45001</v>
      </c>
      <c r="P1361" s="3">
        <f t="shared" ca="1" si="314"/>
        <v>-413</v>
      </c>
      <c r="Q1361" s="5">
        <v>45154</v>
      </c>
      <c r="R1361" s="3" t="s">
        <v>4033</v>
      </c>
      <c r="S1361" s="3"/>
      <c r="T1361" s="6" t="s">
        <v>131</v>
      </c>
      <c r="U1361" s="3" t="str">
        <f t="shared" si="302"/>
        <v>Contractuel</v>
      </c>
      <c r="V1361" s="5">
        <v>45139</v>
      </c>
      <c r="W1361" s="5">
        <v>45169</v>
      </c>
      <c r="X1361" s="5"/>
      <c r="Y1361" s="5"/>
      <c r="Z1361" s="5">
        <v>45001</v>
      </c>
      <c r="AA1361" s="3">
        <f t="shared" si="303"/>
        <v>3</v>
      </c>
      <c r="AB1361" s="3">
        <f t="shared" si="304"/>
        <v>2023</v>
      </c>
      <c r="AC1361" s="3">
        <f t="shared" si="305"/>
        <v>2027</v>
      </c>
      <c r="AD1361" s="7">
        <f t="shared" ca="1" si="306"/>
        <v>1.586111111111111</v>
      </c>
      <c r="AE1361" s="7" t="str">
        <f t="shared" ca="1" si="311"/>
        <v>&lt; 2</v>
      </c>
      <c r="AF1361" s="5">
        <v>34095</v>
      </c>
      <c r="AG1361" s="8">
        <f t="shared" ca="1" si="307"/>
        <v>31.471232876712328</v>
      </c>
      <c r="AH1361" s="7" t="str">
        <f t="shared" ca="1" si="308"/>
        <v>&gt;25&lt; 35</v>
      </c>
      <c r="AI1361" s="9">
        <v>16293929</v>
      </c>
      <c r="AJ1361" s="10" t="s">
        <v>62</v>
      </c>
      <c r="AK1361" s="9" t="s">
        <v>4061</v>
      </c>
      <c r="AL1361" s="5">
        <v>44846</v>
      </c>
      <c r="AM1361" s="3" t="s">
        <v>93</v>
      </c>
      <c r="AN1361" s="3" t="s">
        <v>3878</v>
      </c>
      <c r="AO1361">
        <v>1</v>
      </c>
      <c r="AQ1361" s="11">
        <v>3</v>
      </c>
      <c r="AR1361" s="11">
        <v>1</v>
      </c>
      <c r="AS1361" s="12">
        <f t="shared" si="309"/>
        <v>45366.25</v>
      </c>
      <c r="AT1361" s="11" t="s">
        <v>135</v>
      </c>
      <c r="AU1361" s="9">
        <v>3.3069999999999999</v>
      </c>
      <c r="AV1361" s="14">
        <v>17</v>
      </c>
      <c r="AW1361" s="15">
        <v>20600</v>
      </c>
      <c r="AX1361" s="16" t="s">
        <v>4062</v>
      </c>
      <c r="AY1361" s="14" t="s">
        <v>141</v>
      </c>
      <c r="AZ1361" s="11" t="s">
        <v>171</v>
      </c>
      <c r="BA1361" s="17" t="str">
        <f t="shared" si="310"/>
        <v>17206000000123784109</v>
      </c>
      <c r="BB1361" s="26">
        <f t="shared" si="312"/>
        <v>20</v>
      </c>
      <c r="BC1361" s="19" t="s">
        <v>4063</v>
      </c>
      <c r="BD1361" s="20" t="s">
        <v>4037</v>
      </c>
      <c r="BF1361" s="5"/>
      <c r="BG1361" s="27" t="s">
        <v>4064</v>
      </c>
      <c r="BH1361" s="27" t="s">
        <v>4065</v>
      </c>
      <c r="BI1361" s="27"/>
      <c r="BJ1361" t="s">
        <v>4039</v>
      </c>
      <c r="BK1361" s="11" t="str">
        <f t="shared" si="313"/>
        <v>B-</v>
      </c>
      <c r="BL1361" s="11" t="s">
        <v>473</v>
      </c>
    </row>
    <row r="1362" spans="1:64" x14ac:dyDescent="0.25">
      <c r="A1362" s="3" t="s">
        <v>74</v>
      </c>
      <c r="B1362" s="4">
        <v>1364</v>
      </c>
      <c r="C1362" s="3" t="s">
        <v>140</v>
      </c>
      <c r="D1362" s="3" t="s">
        <v>7307</v>
      </c>
      <c r="E1362" s="3" t="s">
        <v>7500</v>
      </c>
      <c r="F1362" s="3"/>
      <c r="G1362" s="3"/>
      <c r="H1362" s="74"/>
      <c r="I1362" s="3" t="s">
        <v>459</v>
      </c>
      <c r="J1362" s="3" t="s">
        <v>228</v>
      </c>
      <c r="K1362" s="3" t="s">
        <v>123</v>
      </c>
      <c r="L1362" s="3" t="s">
        <v>77</v>
      </c>
      <c r="M1362" s="3" t="s">
        <v>158</v>
      </c>
      <c r="N1362" s="5">
        <v>45001</v>
      </c>
      <c r="P1362" s="3">
        <f t="shared" ca="1" si="314"/>
        <v>-413</v>
      </c>
      <c r="Q1362" s="5">
        <v>45154</v>
      </c>
      <c r="R1362" s="3" t="s">
        <v>4033</v>
      </c>
      <c r="S1362" s="3"/>
      <c r="T1362" s="6" t="s">
        <v>131</v>
      </c>
      <c r="U1362" s="3" t="str">
        <f t="shared" si="302"/>
        <v>Contractuel</v>
      </c>
      <c r="V1362" s="5">
        <v>45139</v>
      </c>
      <c r="W1362" s="5">
        <v>45169</v>
      </c>
      <c r="X1362" s="5"/>
      <c r="Y1362" s="5"/>
      <c r="Z1362" s="5">
        <v>45001</v>
      </c>
      <c r="AA1362" s="3">
        <f t="shared" si="303"/>
        <v>3</v>
      </c>
      <c r="AB1362" s="3">
        <f t="shared" si="304"/>
        <v>2023</v>
      </c>
      <c r="AC1362" s="3">
        <f t="shared" si="305"/>
        <v>2027</v>
      </c>
      <c r="AD1362" s="7">
        <f t="shared" ca="1" si="306"/>
        <v>1.586111111111111</v>
      </c>
      <c r="AE1362" s="7" t="str">
        <f t="shared" ca="1" si="311"/>
        <v>&lt; 2</v>
      </c>
      <c r="AF1362" s="5">
        <v>32044</v>
      </c>
      <c r="AG1362" s="8">
        <f t="shared" ca="1" si="307"/>
        <v>37.090410958904108</v>
      </c>
      <c r="AH1362" s="7" t="str">
        <f t="shared" ca="1" si="308"/>
        <v>&gt;35&lt; 45</v>
      </c>
      <c r="AI1362" s="9">
        <v>16186469</v>
      </c>
      <c r="AJ1362" s="10" t="s">
        <v>70</v>
      </c>
      <c r="AK1362" s="9" t="s">
        <v>4066</v>
      </c>
      <c r="AL1362" s="5">
        <v>44554</v>
      </c>
      <c r="AM1362" s="3" t="s">
        <v>93</v>
      </c>
      <c r="AN1362" s="3" t="s">
        <v>3878</v>
      </c>
      <c r="AO1362">
        <v>2</v>
      </c>
      <c r="AQ1362" s="11">
        <v>3</v>
      </c>
      <c r="AR1362" s="11">
        <v>1</v>
      </c>
      <c r="AS1362" s="12">
        <f t="shared" si="309"/>
        <v>45366.25</v>
      </c>
      <c r="AT1362" s="11" t="s">
        <v>135</v>
      </c>
      <c r="AU1362" s="9">
        <v>3.3069999999999999</v>
      </c>
      <c r="AV1362" s="14" t="s">
        <v>161</v>
      </c>
      <c r="AW1362" s="15">
        <v>10800</v>
      </c>
      <c r="AX1362" s="16" t="s">
        <v>4067</v>
      </c>
      <c r="AY1362" s="14">
        <v>94</v>
      </c>
      <c r="AZ1362" s="11" t="s">
        <v>164</v>
      </c>
      <c r="BA1362" s="17" t="str">
        <f t="shared" si="310"/>
        <v>25108000000090610994</v>
      </c>
      <c r="BB1362" s="26">
        <f t="shared" si="312"/>
        <v>20</v>
      </c>
      <c r="BC1362" s="19" t="s">
        <v>4068</v>
      </c>
      <c r="BD1362" s="20" t="s">
        <v>4037</v>
      </c>
      <c r="BF1362" s="5"/>
      <c r="BG1362" s="27" t="s">
        <v>4069</v>
      </c>
      <c r="BH1362" s="27" t="s">
        <v>4070</v>
      </c>
      <c r="BI1362" s="27"/>
      <c r="BJ1362" t="s">
        <v>4039</v>
      </c>
      <c r="BK1362" s="11" t="str">
        <f t="shared" si="313"/>
        <v>B-</v>
      </c>
      <c r="BL1362" s="11" t="s">
        <v>235</v>
      </c>
    </row>
    <row r="1363" spans="1:64" x14ac:dyDescent="0.25">
      <c r="A1363" s="3" t="s">
        <v>74</v>
      </c>
      <c r="B1363" s="4">
        <v>1365</v>
      </c>
      <c r="C1363" s="3" t="s">
        <v>140</v>
      </c>
      <c r="D1363" s="3" t="s">
        <v>8173</v>
      </c>
      <c r="E1363" s="3" t="s">
        <v>7471</v>
      </c>
      <c r="F1363" s="3"/>
      <c r="G1363" s="3"/>
      <c r="H1363" s="74"/>
      <c r="I1363" s="3"/>
      <c r="J1363" s="3"/>
      <c r="K1363" s="3" t="s">
        <v>123</v>
      </c>
      <c r="L1363" s="3" t="s">
        <v>77</v>
      </c>
      <c r="M1363" s="3" t="s">
        <v>158</v>
      </c>
      <c r="N1363" s="5">
        <v>45001</v>
      </c>
      <c r="P1363" s="3">
        <f t="shared" ca="1" si="314"/>
        <v>-475</v>
      </c>
      <c r="Q1363" s="5">
        <v>45061</v>
      </c>
      <c r="R1363" s="3" t="s">
        <v>4071</v>
      </c>
      <c r="S1363" s="3"/>
      <c r="T1363" s="6" t="s">
        <v>131</v>
      </c>
      <c r="U1363" s="3" t="str">
        <f t="shared" si="302"/>
        <v>Contractuel</v>
      </c>
      <c r="V1363" s="5">
        <v>45047</v>
      </c>
      <c r="W1363" s="5">
        <v>45107</v>
      </c>
      <c r="X1363" s="5"/>
      <c r="Y1363" s="5"/>
      <c r="Z1363" s="5">
        <v>45001</v>
      </c>
      <c r="AA1363" s="3">
        <f t="shared" si="303"/>
        <v>3</v>
      </c>
      <c r="AB1363" s="3">
        <f t="shared" si="304"/>
        <v>2023</v>
      </c>
      <c r="AC1363" s="3">
        <f t="shared" si="305"/>
        <v>2027</v>
      </c>
      <c r="AD1363" s="7">
        <f t="shared" ca="1" si="306"/>
        <v>1.586111111111111</v>
      </c>
      <c r="AE1363" s="7" t="str">
        <f t="shared" ca="1" si="311"/>
        <v>&lt; 2</v>
      </c>
      <c r="AF1363" s="5">
        <v>33722</v>
      </c>
      <c r="AG1363" s="8">
        <f t="shared" ca="1" si="307"/>
        <v>32.493150684931507</v>
      </c>
      <c r="AH1363" s="7" t="str">
        <f t="shared" ca="1" si="308"/>
        <v>&gt;25&lt; 35</v>
      </c>
      <c r="AI1363" s="9">
        <v>16293480</v>
      </c>
      <c r="AJ1363" s="10" t="s">
        <v>159</v>
      </c>
      <c r="AK1363" s="9" t="s">
        <v>4072</v>
      </c>
      <c r="AL1363" s="5">
        <v>40260</v>
      </c>
      <c r="AM1363" s="3" t="s">
        <v>93</v>
      </c>
      <c r="AN1363" s="3" t="s">
        <v>65</v>
      </c>
      <c r="AO1363">
        <v>1</v>
      </c>
      <c r="AQ1363" s="11">
        <v>3</v>
      </c>
      <c r="AR1363" s="11">
        <v>1</v>
      </c>
      <c r="AS1363" s="12">
        <f t="shared" si="309"/>
        <v>45366.25</v>
      </c>
      <c r="AT1363" s="11" t="s">
        <v>135</v>
      </c>
      <c r="AU1363" s="9">
        <v>3.3069999999999999</v>
      </c>
      <c r="AV1363" s="14">
        <v>17</v>
      </c>
      <c r="AW1363" s="15">
        <v>20600</v>
      </c>
      <c r="AX1363" s="16" t="s">
        <v>4073</v>
      </c>
      <c r="AY1363" s="14">
        <v>64</v>
      </c>
      <c r="AZ1363" s="11" t="s">
        <v>171</v>
      </c>
      <c r="BA1363" s="17" t="str">
        <f t="shared" si="310"/>
        <v>17206000000165068764</v>
      </c>
      <c r="BB1363" s="26">
        <f t="shared" si="312"/>
        <v>20</v>
      </c>
      <c r="BC1363" s="19" t="s">
        <v>4063</v>
      </c>
      <c r="BD1363" s="20" t="s">
        <v>4037</v>
      </c>
      <c r="BF1363" s="5"/>
      <c r="BG1363" s="27" t="s">
        <v>4074</v>
      </c>
      <c r="BH1363" s="27" t="s">
        <v>4075</v>
      </c>
      <c r="BI1363" s="27"/>
      <c r="BK1363" s="11" t="str">
        <f t="shared" si="313"/>
        <v>-</v>
      </c>
      <c r="BL1363" s="11"/>
    </row>
    <row r="1364" spans="1:64" x14ac:dyDescent="0.25">
      <c r="A1364" s="3" t="s">
        <v>74</v>
      </c>
      <c r="B1364" s="4">
        <v>1366</v>
      </c>
      <c r="C1364" s="3" t="s">
        <v>140</v>
      </c>
      <c r="D1364" s="3" t="s">
        <v>7291</v>
      </c>
      <c r="E1364" s="3" t="s">
        <v>7288</v>
      </c>
      <c r="F1364" s="3"/>
      <c r="G1364" s="3"/>
      <c r="H1364" s="74"/>
      <c r="I1364" s="3"/>
      <c r="J1364" s="3"/>
      <c r="K1364" s="3" t="s">
        <v>123</v>
      </c>
      <c r="L1364" s="3" t="s">
        <v>77</v>
      </c>
      <c r="M1364" s="3" t="s">
        <v>158</v>
      </c>
      <c r="N1364" s="5">
        <v>45001</v>
      </c>
      <c r="P1364" s="3">
        <f t="shared" ca="1" si="314"/>
        <v>-475</v>
      </c>
      <c r="Q1364" s="5">
        <v>45094</v>
      </c>
      <c r="R1364" s="3" t="s">
        <v>4076</v>
      </c>
      <c r="S1364" s="3"/>
      <c r="T1364" s="6" t="s">
        <v>131</v>
      </c>
      <c r="U1364" s="3" t="str">
        <f t="shared" si="302"/>
        <v>Contractuel</v>
      </c>
      <c r="V1364" s="5">
        <v>45047</v>
      </c>
      <c r="W1364" s="5">
        <v>45107</v>
      </c>
      <c r="X1364" s="5"/>
      <c r="Y1364" s="5"/>
      <c r="Z1364" s="5">
        <v>45001</v>
      </c>
      <c r="AA1364" s="3">
        <f t="shared" si="303"/>
        <v>3</v>
      </c>
      <c r="AB1364" s="3">
        <f t="shared" si="304"/>
        <v>2023</v>
      </c>
      <c r="AC1364" s="3">
        <f t="shared" si="305"/>
        <v>2027</v>
      </c>
      <c r="AD1364" s="7">
        <f t="shared" ca="1" si="306"/>
        <v>1.586111111111111</v>
      </c>
      <c r="AE1364" s="7" t="str">
        <f t="shared" ca="1" si="311"/>
        <v>&lt; 2</v>
      </c>
      <c r="AF1364" s="5">
        <v>35498</v>
      </c>
      <c r="AG1364" s="8">
        <f t="shared" ca="1" si="307"/>
        <v>27.627397260273973</v>
      </c>
      <c r="AH1364" s="7" t="str">
        <f t="shared" ca="1" si="308"/>
        <v>&gt;25&lt; 35</v>
      </c>
      <c r="AI1364" s="9">
        <v>16769250</v>
      </c>
      <c r="AJ1364" s="10" t="s">
        <v>141</v>
      </c>
      <c r="AK1364" s="9" t="s">
        <v>4077</v>
      </c>
      <c r="AL1364" s="5">
        <v>40999</v>
      </c>
      <c r="AM1364" s="3" t="s">
        <v>93</v>
      </c>
      <c r="AN1364" s="3" t="s">
        <v>65</v>
      </c>
      <c r="AO1364">
        <v>1</v>
      </c>
      <c r="AQ1364" s="11">
        <v>3</v>
      </c>
      <c r="AR1364" s="11">
        <v>1</v>
      </c>
      <c r="AS1364" s="12">
        <f t="shared" si="309"/>
        <v>45366.25</v>
      </c>
      <c r="AT1364" s="11" t="s">
        <v>135</v>
      </c>
      <c r="AU1364" s="9">
        <v>3.3069999999999999</v>
      </c>
      <c r="AV1364" s="14">
        <v>17</v>
      </c>
      <c r="AW1364" s="15">
        <v>20600</v>
      </c>
      <c r="AX1364" s="16" t="s">
        <v>4078</v>
      </c>
      <c r="AY1364" s="14">
        <v>12</v>
      </c>
      <c r="AZ1364" s="11" t="s">
        <v>171</v>
      </c>
      <c r="BA1364" s="17" t="str">
        <f t="shared" si="310"/>
        <v>17206000000222627012</v>
      </c>
      <c r="BB1364" s="26">
        <f t="shared" si="312"/>
        <v>20</v>
      </c>
      <c r="BC1364" s="19" t="s">
        <v>4079</v>
      </c>
      <c r="BD1364" s="20" t="s">
        <v>4037</v>
      </c>
      <c r="BF1364" s="5"/>
      <c r="BG1364" s="27" t="s">
        <v>4080</v>
      </c>
      <c r="BH1364" s="27" t="s">
        <v>4081</v>
      </c>
      <c r="BI1364" s="27"/>
      <c r="BK1364" s="11" t="str">
        <f t="shared" si="313"/>
        <v>-</v>
      </c>
      <c r="BL1364" s="11"/>
    </row>
    <row r="1365" spans="1:64" x14ac:dyDescent="0.25">
      <c r="A1365" s="3" t="s">
        <v>74</v>
      </c>
      <c r="B1365" s="4">
        <v>1367</v>
      </c>
      <c r="C1365" s="3" t="s">
        <v>140</v>
      </c>
      <c r="D1365" s="3" t="s">
        <v>7542</v>
      </c>
      <c r="E1365" s="3" t="s">
        <v>8100</v>
      </c>
      <c r="F1365" s="3"/>
      <c r="G1365" s="3"/>
      <c r="H1365" s="74"/>
      <c r="I1365" s="3"/>
      <c r="J1365" s="3"/>
      <c r="K1365" s="3" t="s">
        <v>123</v>
      </c>
      <c r="L1365" s="3" t="s">
        <v>77</v>
      </c>
      <c r="M1365" s="3" t="s">
        <v>158</v>
      </c>
      <c r="N1365" s="5">
        <v>45001</v>
      </c>
      <c r="P1365" s="3">
        <f t="shared" ca="1" si="314"/>
        <v>-536</v>
      </c>
      <c r="Q1365" s="5">
        <v>45050</v>
      </c>
      <c r="R1365" s="3" t="s">
        <v>115</v>
      </c>
      <c r="S1365" s="3"/>
      <c r="T1365" s="6" t="s">
        <v>131</v>
      </c>
      <c r="U1365" s="3" t="str">
        <f t="shared" si="302"/>
        <v>Contractuel</v>
      </c>
      <c r="V1365" s="5">
        <v>45001</v>
      </c>
      <c r="W1365" s="5">
        <v>45046</v>
      </c>
      <c r="X1365" s="5"/>
      <c r="Y1365" s="5"/>
      <c r="Z1365" s="5">
        <v>45001</v>
      </c>
      <c r="AA1365" s="3">
        <f t="shared" si="303"/>
        <v>3</v>
      </c>
      <c r="AB1365" s="3">
        <f t="shared" si="304"/>
        <v>2023</v>
      </c>
      <c r="AC1365" s="3">
        <f t="shared" si="305"/>
        <v>2027</v>
      </c>
      <c r="AD1365" s="7">
        <f t="shared" ca="1" si="306"/>
        <v>1.586111111111111</v>
      </c>
      <c r="AE1365" s="7" t="str">
        <f t="shared" ca="1" si="311"/>
        <v>&lt; 2</v>
      </c>
      <c r="AF1365" s="5">
        <v>34913</v>
      </c>
      <c r="AG1365" s="8">
        <f t="shared" ca="1" si="307"/>
        <v>29.230136986301371</v>
      </c>
      <c r="AH1365" s="7" t="str">
        <f t="shared" ca="1" si="308"/>
        <v>&gt;25&lt; 35</v>
      </c>
      <c r="AI1365" s="9">
        <v>16770251</v>
      </c>
      <c r="AJ1365" s="10" t="s">
        <v>102</v>
      </c>
      <c r="AK1365" s="9" t="s">
        <v>4082</v>
      </c>
      <c r="AL1365" s="5">
        <v>41185</v>
      </c>
      <c r="AM1365" s="3" t="s">
        <v>93</v>
      </c>
      <c r="AN1365" s="3" t="s">
        <v>3878</v>
      </c>
      <c r="AO1365">
        <v>1</v>
      </c>
      <c r="AQ1365" s="11">
        <v>3</v>
      </c>
      <c r="AR1365" s="11">
        <v>1</v>
      </c>
      <c r="AS1365" s="12">
        <f t="shared" si="309"/>
        <v>45366.25</v>
      </c>
      <c r="AT1365" s="11" t="s">
        <v>135</v>
      </c>
      <c r="AU1365" s="9">
        <v>3.3069999999999999</v>
      </c>
      <c r="AV1365" s="14">
        <v>17</v>
      </c>
      <c r="AW1365" s="15">
        <v>20600</v>
      </c>
      <c r="AX1365" s="16" t="s">
        <v>4083</v>
      </c>
      <c r="AY1365" s="14">
        <v>39</v>
      </c>
      <c r="AZ1365" s="11" t="s">
        <v>171</v>
      </c>
      <c r="BA1365" s="17" t="str">
        <f t="shared" si="310"/>
        <v>17206000000222626139</v>
      </c>
      <c r="BB1365" s="26">
        <f t="shared" si="312"/>
        <v>20</v>
      </c>
      <c r="BC1365" s="19" t="s">
        <v>4084</v>
      </c>
      <c r="BD1365" s="20" t="s">
        <v>4037</v>
      </c>
      <c r="BF1365" s="5"/>
      <c r="BG1365" s="27" t="s">
        <v>4085</v>
      </c>
      <c r="BH1365" s="27" t="s">
        <v>4086</v>
      </c>
      <c r="BI1365" s="27"/>
      <c r="BK1365" s="11" t="str">
        <f t="shared" si="313"/>
        <v>-</v>
      </c>
      <c r="BL1365" s="11"/>
    </row>
    <row r="1366" spans="1:64" x14ac:dyDescent="0.25">
      <c r="A1366" s="3" t="s">
        <v>74</v>
      </c>
      <c r="B1366" s="4">
        <v>1368</v>
      </c>
      <c r="C1366" s="3" t="s">
        <v>87</v>
      </c>
      <c r="D1366" s="3" t="s">
        <v>7213</v>
      </c>
      <c r="E1366" s="3" t="s">
        <v>7283</v>
      </c>
      <c r="F1366" s="3"/>
      <c r="G1366" s="3"/>
      <c r="H1366" s="74"/>
      <c r="I1366" s="3" t="s">
        <v>459</v>
      </c>
      <c r="J1366" s="3" t="s">
        <v>228</v>
      </c>
      <c r="K1366" s="3" t="s">
        <v>123</v>
      </c>
      <c r="L1366" s="3" t="s">
        <v>77</v>
      </c>
      <c r="M1366" s="3" t="s">
        <v>158</v>
      </c>
      <c r="N1366" s="5">
        <v>45001</v>
      </c>
      <c r="P1366" s="3">
        <f t="shared" ca="1" si="314"/>
        <v>-413</v>
      </c>
      <c r="Q1366" s="5">
        <v>45154</v>
      </c>
      <c r="R1366" s="3" t="s">
        <v>4033</v>
      </c>
      <c r="S1366" s="3"/>
      <c r="T1366" s="6" t="s">
        <v>131</v>
      </c>
      <c r="U1366" s="3" t="str">
        <f t="shared" si="302"/>
        <v>Contractuel</v>
      </c>
      <c r="V1366" s="5">
        <v>45139</v>
      </c>
      <c r="W1366" s="5">
        <v>45169</v>
      </c>
      <c r="X1366" s="5"/>
      <c r="Y1366" s="5"/>
      <c r="Z1366" s="5">
        <v>45001</v>
      </c>
      <c r="AA1366" s="3">
        <f t="shared" si="303"/>
        <v>3</v>
      </c>
      <c r="AB1366" s="3">
        <f t="shared" si="304"/>
        <v>2023</v>
      </c>
      <c r="AC1366" s="3">
        <f t="shared" si="305"/>
        <v>2027</v>
      </c>
      <c r="AD1366" s="7">
        <f t="shared" ca="1" si="306"/>
        <v>1.586111111111111</v>
      </c>
      <c r="AE1366" s="7" t="str">
        <f t="shared" ca="1" si="311"/>
        <v>&lt; 2</v>
      </c>
      <c r="AF1366" s="5">
        <v>30271</v>
      </c>
      <c r="AG1366" s="8">
        <f t="shared" ca="1" si="307"/>
        <v>41.947945205479449</v>
      </c>
      <c r="AH1366" s="7" t="str">
        <f t="shared" ca="1" si="308"/>
        <v>&gt;35&lt; 45</v>
      </c>
      <c r="AI1366" s="9">
        <v>16051697</v>
      </c>
      <c r="AJ1366" s="10" t="s">
        <v>70</v>
      </c>
      <c r="AK1366" s="9" t="s">
        <v>4087</v>
      </c>
      <c r="AL1366" s="5">
        <v>40392</v>
      </c>
      <c r="AM1366" s="3" t="s">
        <v>93</v>
      </c>
      <c r="AN1366" s="3" t="s">
        <v>94</v>
      </c>
      <c r="AQ1366" s="11">
        <v>3</v>
      </c>
      <c r="AR1366" s="11">
        <v>1</v>
      </c>
      <c r="AS1366" s="12">
        <f t="shared" si="309"/>
        <v>45366.25</v>
      </c>
      <c r="AT1366" s="11" t="s">
        <v>135</v>
      </c>
      <c r="AU1366" s="9">
        <v>3.3069999999999999</v>
      </c>
      <c r="AV1366" s="14">
        <v>17</v>
      </c>
      <c r="AW1366" s="15">
        <v>20600</v>
      </c>
      <c r="AX1366" s="16" t="s">
        <v>4088</v>
      </c>
      <c r="AY1366" s="14">
        <v>90</v>
      </c>
      <c r="AZ1366" s="11" t="s">
        <v>171</v>
      </c>
      <c r="BA1366" s="17" t="str">
        <f t="shared" si="310"/>
        <v>17206000000129572390</v>
      </c>
      <c r="BB1366" s="26">
        <f t="shared" si="312"/>
        <v>20</v>
      </c>
      <c r="BC1366" s="19" t="s">
        <v>4089</v>
      </c>
      <c r="BD1366" s="20" t="s">
        <v>4037</v>
      </c>
      <c r="BF1366" s="5"/>
      <c r="BG1366" s="27" t="s">
        <v>4090</v>
      </c>
      <c r="BH1366" s="27" t="s">
        <v>4091</v>
      </c>
      <c r="BI1366" s="27"/>
      <c r="BJ1366" t="s">
        <v>4039</v>
      </c>
      <c r="BK1366" s="11" t="str">
        <f t="shared" si="313"/>
        <v>B-</v>
      </c>
      <c r="BL1366" s="11" t="s">
        <v>473</v>
      </c>
    </row>
    <row r="1367" spans="1:64" x14ac:dyDescent="0.25">
      <c r="A1367" s="3" t="s">
        <v>74</v>
      </c>
      <c r="B1367" s="4">
        <v>1369</v>
      </c>
      <c r="C1367" s="3" t="s">
        <v>57</v>
      </c>
      <c r="D1367" s="3" t="s">
        <v>7291</v>
      </c>
      <c r="E1367" s="3" t="s">
        <v>8143</v>
      </c>
      <c r="F1367" s="3"/>
      <c r="G1367" s="3"/>
      <c r="H1367" s="74"/>
      <c r="I1367" s="76" t="s">
        <v>2544</v>
      </c>
      <c r="J1367" s="3" t="s">
        <v>157</v>
      </c>
      <c r="K1367" s="3" t="s">
        <v>123</v>
      </c>
      <c r="L1367" s="3" t="s">
        <v>77</v>
      </c>
      <c r="M1367" s="3" t="s">
        <v>132</v>
      </c>
      <c r="N1367" s="5">
        <v>45001</v>
      </c>
      <c r="P1367" s="3">
        <f t="shared" ca="1" si="314"/>
        <v>-200</v>
      </c>
      <c r="Q1367" s="5">
        <v>45337</v>
      </c>
      <c r="R1367" s="3" t="s">
        <v>4076</v>
      </c>
      <c r="S1367" s="3"/>
      <c r="T1367" s="6" t="s">
        <v>131</v>
      </c>
      <c r="U1367" s="3" t="str">
        <f t="shared" si="302"/>
        <v>Contractuel</v>
      </c>
      <c r="V1367" s="5">
        <v>45323</v>
      </c>
      <c r="W1367" s="5">
        <v>45382</v>
      </c>
      <c r="X1367" s="5"/>
      <c r="Y1367" s="5"/>
      <c r="Z1367" s="5">
        <v>45001</v>
      </c>
      <c r="AA1367" s="3">
        <f t="shared" si="303"/>
        <v>3</v>
      </c>
      <c r="AB1367" s="3">
        <f t="shared" si="304"/>
        <v>2023</v>
      </c>
      <c r="AC1367" s="3">
        <f t="shared" si="305"/>
        <v>2027</v>
      </c>
      <c r="AD1367" s="7">
        <f t="shared" ca="1" si="306"/>
        <v>1.586111111111111</v>
      </c>
      <c r="AE1367" s="7" t="str">
        <f t="shared" ca="1" si="311"/>
        <v>&lt; 2</v>
      </c>
      <c r="AF1367" s="5">
        <v>30940</v>
      </c>
      <c r="AG1367" s="8">
        <f t="shared" ca="1" si="307"/>
        <v>40.115068493150687</v>
      </c>
      <c r="AH1367" s="7" t="str">
        <f t="shared" ca="1" si="308"/>
        <v>&gt;35&lt; 45</v>
      </c>
      <c r="AI1367" s="9">
        <v>16046425</v>
      </c>
      <c r="AJ1367" s="10" t="s">
        <v>159</v>
      </c>
      <c r="AK1367" s="9" t="s">
        <v>4092</v>
      </c>
      <c r="AL1367" s="5">
        <v>37986</v>
      </c>
      <c r="AM1367" s="3" t="s">
        <v>64</v>
      </c>
      <c r="AN1367" s="3" t="s">
        <v>94</v>
      </c>
      <c r="AQ1367" s="11">
        <v>3</v>
      </c>
      <c r="AR1367" s="11">
        <v>1</v>
      </c>
      <c r="AS1367" s="12">
        <f t="shared" si="309"/>
        <v>45366.25</v>
      </c>
      <c r="AT1367" s="11" t="s">
        <v>135</v>
      </c>
      <c r="AU1367" s="9">
        <v>3.3069999999999999</v>
      </c>
      <c r="AV1367" s="14" t="s">
        <v>91</v>
      </c>
      <c r="AW1367" s="15">
        <v>40100</v>
      </c>
      <c r="AX1367" s="16" t="s">
        <v>4093</v>
      </c>
      <c r="AY1367" s="14">
        <v>67</v>
      </c>
      <c r="AZ1367" s="11" t="s">
        <v>4094</v>
      </c>
      <c r="BA1367" s="17" t="str">
        <f t="shared" si="310"/>
        <v>05401000016502609067</v>
      </c>
      <c r="BB1367" s="26">
        <f t="shared" si="312"/>
        <v>20</v>
      </c>
      <c r="BC1367" s="19" t="s">
        <v>4095</v>
      </c>
      <c r="BD1367" s="20" t="s">
        <v>4037</v>
      </c>
      <c r="BF1367" s="5"/>
      <c r="BG1367" s="27" t="s">
        <v>4096</v>
      </c>
      <c r="BH1367" s="27" t="s">
        <v>4097</v>
      </c>
      <c r="BI1367" s="27"/>
      <c r="BJ1367" t="s">
        <v>4039</v>
      </c>
      <c r="BK1367" s="11" t="str">
        <f t="shared" si="313"/>
        <v>A-</v>
      </c>
      <c r="BL1367" s="11" t="s">
        <v>235</v>
      </c>
    </row>
    <row r="1368" spans="1:64" x14ac:dyDescent="0.25">
      <c r="A1368" s="3" t="s">
        <v>74</v>
      </c>
      <c r="B1368" s="4">
        <v>1370</v>
      </c>
      <c r="C1368" s="3" t="s">
        <v>87</v>
      </c>
      <c r="D1368" s="3" t="s">
        <v>8174</v>
      </c>
      <c r="E1368" s="3" t="s">
        <v>7339</v>
      </c>
      <c r="F1368" s="3"/>
      <c r="G1368" s="3"/>
      <c r="H1368" s="74"/>
      <c r="I1368" s="3" t="s">
        <v>515</v>
      </c>
      <c r="J1368" s="3" t="s">
        <v>228</v>
      </c>
      <c r="K1368" s="3" t="s">
        <v>123</v>
      </c>
      <c r="L1368" s="3" t="s">
        <v>77</v>
      </c>
      <c r="M1368" s="3" t="s">
        <v>158</v>
      </c>
      <c r="N1368" s="5">
        <v>45001</v>
      </c>
      <c r="P1368" s="3">
        <f t="shared" ca="1" si="314"/>
        <v>-536</v>
      </c>
      <c r="Q1368" s="5">
        <v>45003</v>
      </c>
      <c r="R1368" s="3" t="s">
        <v>133</v>
      </c>
      <c r="S1368" s="3"/>
      <c r="T1368" s="6" t="s">
        <v>131</v>
      </c>
      <c r="U1368" s="3" t="str">
        <f t="shared" si="302"/>
        <v>Contractuel</v>
      </c>
      <c r="V1368" s="5">
        <v>45001</v>
      </c>
      <c r="W1368" s="5">
        <v>45046</v>
      </c>
      <c r="X1368" s="5"/>
      <c r="Y1368" s="5"/>
      <c r="Z1368" s="5">
        <v>45001</v>
      </c>
      <c r="AA1368" s="3">
        <f t="shared" si="303"/>
        <v>3</v>
      </c>
      <c r="AB1368" s="3">
        <f t="shared" si="304"/>
        <v>2023</v>
      </c>
      <c r="AC1368" s="3">
        <f t="shared" si="305"/>
        <v>2027</v>
      </c>
      <c r="AD1368" s="7">
        <f t="shared" ca="1" si="306"/>
        <v>1.586111111111111</v>
      </c>
      <c r="AE1368" s="7" t="str">
        <f t="shared" ca="1" si="311"/>
        <v>&lt; 2</v>
      </c>
      <c r="AF1368" s="5">
        <v>34621</v>
      </c>
      <c r="AG1368" s="8">
        <f t="shared" ca="1" si="307"/>
        <v>30.030136986301368</v>
      </c>
      <c r="AH1368" s="7" t="str">
        <f t="shared" ca="1" si="308"/>
        <v>&gt;25&lt; 35</v>
      </c>
      <c r="AI1368" s="9"/>
      <c r="AJ1368" s="10"/>
      <c r="AK1368" s="9" t="s">
        <v>3022</v>
      </c>
      <c r="AL1368" s="5">
        <v>44940</v>
      </c>
      <c r="AM1368" s="3" t="s">
        <v>93</v>
      </c>
      <c r="AN1368" s="3" t="s">
        <v>94</v>
      </c>
      <c r="AQ1368" s="11">
        <v>3</v>
      </c>
      <c r="AR1368" s="11">
        <v>1</v>
      </c>
      <c r="AS1368" s="12">
        <f t="shared" si="309"/>
        <v>45366.25</v>
      </c>
      <c r="AT1368" s="11" t="s">
        <v>135</v>
      </c>
      <c r="AU1368" s="9">
        <v>3.3069999999999999</v>
      </c>
      <c r="AV1368" s="14" t="s">
        <v>62</v>
      </c>
      <c r="AW1368" s="15" t="s">
        <v>1117</v>
      </c>
      <c r="AX1368" s="16">
        <v>61130187663</v>
      </c>
      <c r="AY1368" s="14">
        <v>64</v>
      </c>
      <c r="AZ1368" s="11" t="s">
        <v>3840</v>
      </c>
      <c r="BA1368" s="17" t="str">
        <f t="shared" si="310"/>
        <v>01038076113018766364</v>
      </c>
      <c r="BB1368" s="26">
        <f t="shared" si="312"/>
        <v>20</v>
      </c>
      <c r="BC1368" s="19" t="s">
        <v>4098</v>
      </c>
      <c r="BD1368" s="20" t="s">
        <v>100</v>
      </c>
      <c r="BF1368" s="5"/>
      <c r="BG1368" s="27" t="s">
        <v>4099</v>
      </c>
      <c r="BH1368" s="27" t="s">
        <v>4100</v>
      </c>
      <c r="BI1368" s="27"/>
      <c r="BK1368" s="11" t="str">
        <f t="shared" si="313"/>
        <v>B-</v>
      </c>
      <c r="BL1368" s="11"/>
    </row>
    <row r="1369" spans="1:64" x14ac:dyDescent="0.25">
      <c r="A1369" s="3" t="s">
        <v>74</v>
      </c>
      <c r="B1369" s="4">
        <v>1371</v>
      </c>
      <c r="C1369" s="3" t="s">
        <v>57</v>
      </c>
      <c r="D1369" s="3" t="s">
        <v>7291</v>
      </c>
      <c r="E1369" s="3" t="s">
        <v>7464</v>
      </c>
      <c r="F1369" s="3"/>
      <c r="G1369" s="3"/>
      <c r="H1369" s="74"/>
      <c r="I1369" s="3"/>
      <c r="J1369" s="3"/>
      <c r="K1369" s="3" t="s">
        <v>123</v>
      </c>
      <c r="L1369" s="3" t="s">
        <v>77</v>
      </c>
      <c r="M1369" s="3" t="s">
        <v>132</v>
      </c>
      <c r="N1369" s="5">
        <v>45001</v>
      </c>
      <c r="P1369" s="3">
        <f t="shared" ca="1" si="314"/>
        <v>-536</v>
      </c>
      <c r="Q1369" s="5">
        <v>45004</v>
      </c>
      <c r="R1369" s="3" t="s">
        <v>124</v>
      </c>
      <c r="S1369" s="3"/>
      <c r="T1369" s="6" t="s">
        <v>131</v>
      </c>
      <c r="U1369" s="3" t="str">
        <f t="shared" si="302"/>
        <v>Contractuel</v>
      </c>
      <c r="V1369" s="5">
        <v>45001</v>
      </c>
      <c r="W1369" s="5">
        <v>45046</v>
      </c>
      <c r="X1369" s="5"/>
      <c r="Y1369" s="5"/>
      <c r="Z1369" s="5">
        <v>45001</v>
      </c>
      <c r="AA1369" s="3">
        <f t="shared" si="303"/>
        <v>3</v>
      </c>
      <c r="AB1369" s="3">
        <f t="shared" si="304"/>
        <v>2023</v>
      </c>
      <c r="AC1369" s="3">
        <f t="shared" si="305"/>
        <v>2027</v>
      </c>
      <c r="AD1369" s="7">
        <f t="shared" ca="1" si="306"/>
        <v>1.586111111111111</v>
      </c>
      <c r="AE1369" s="7" t="str">
        <f t="shared" ca="1" si="311"/>
        <v>&lt; 2</v>
      </c>
      <c r="AF1369" s="5">
        <v>27872</v>
      </c>
      <c r="AG1369" s="8">
        <f t="shared" ca="1" si="307"/>
        <v>48.520547945205479</v>
      </c>
      <c r="AH1369" s="7" t="str">
        <f t="shared" ca="1" si="308"/>
        <v>&gt;45&lt; 55</v>
      </c>
      <c r="AI1369" s="9">
        <v>12059839</v>
      </c>
      <c r="AJ1369" s="10" t="s">
        <v>141</v>
      </c>
      <c r="AK1369" s="9" t="s">
        <v>4101</v>
      </c>
      <c r="AL1369" s="5">
        <v>38853</v>
      </c>
      <c r="AM1369" s="3" t="s">
        <v>64</v>
      </c>
      <c r="AN1369" s="3" t="s">
        <v>65</v>
      </c>
      <c r="AO1369">
        <v>2</v>
      </c>
      <c r="AQ1369" s="11">
        <v>3</v>
      </c>
      <c r="AR1369" s="11">
        <v>1</v>
      </c>
      <c r="AS1369" s="12">
        <f t="shared" si="309"/>
        <v>45366.25</v>
      </c>
      <c r="AT1369" s="11" t="s">
        <v>135</v>
      </c>
      <c r="AU1369" s="9">
        <v>3.3069999999999999</v>
      </c>
      <c r="AV1369" s="14"/>
      <c r="AW1369" s="15"/>
      <c r="AX1369" s="16"/>
      <c r="AY1369" s="14"/>
      <c r="AZ1369" s="11"/>
      <c r="BA1369" s="17" t="str">
        <f t="shared" si="310"/>
        <v/>
      </c>
      <c r="BB1369" s="26">
        <f t="shared" si="312"/>
        <v>0</v>
      </c>
      <c r="BC1369" s="19" t="s">
        <v>4102</v>
      </c>
      <c r="BD1369" s="20" t="s">
        <v>4037</v>
      </c>
      <c r="BF1369" s="5"/>
      <c r="BG1369" s="27" t="s">
        <v>4103</v>
      </c>
      <c r="BH1369" s="27" t="s">
        <v>4104</v>
      </c>
      <c r="BI1369" s="27"/>
      <c r="BK1369" s="11" t="str">
        <f t="shared" si="313"/>
        <v>-</v>
      </c>
      <c r="BL1369" s="11"/>
    </row>
    <row r="1370" spans="1:64" x14ac:dyDescent="0.25">
      <c r="A1370" s="3" t="s">
        <v>74</v>
      </c>
      <c r="B1370" s="4">
        <v>1372</v>
      </c>
      <c r="C1370" s="3" t="s">
        <v>57</v>
      </c>
      <c r="D1370" s="3" t="s">
        <v>7307</v>
      </c>
      <c r="E1370" s="3" t="s">
        <v>7875</v>
      </c>
      <c r="F1370" s="3"/>
      <c r="G1370" s="3"/>
      <c r="H1370" s="74"/>
      <c r="I1370" s="3"/>
      <c r="J1370" s="3"/>
      <c r="K1370" s="3" t="s">
        <v>123</v>
      </c>
      <c r="L1370" s="3" t="s">
        <v>77</v>
      </c>
      <c r="M1370" s="3" t="s">
        <v>132</v>
      </c>
      <c r="N1370" s="5">
        <v>45001</v>
      </c>
      <c r="P1370" s="3">
        <f t="shared" ca="1" si="314"/>
        <v>-536</v>
      </c>
      <c r="Q1370" s="5">
        <v>45019</v>
      </c>
      <c r="R1370" s="3" t="s">
        <v>3445</v>
      </c>
      <c r="S1370" s="3"/>
      <c r="T1370" s="6" t="s">
        <v>131</v>
      </c>
      <c r="U1370" s="3" t="str">
        <f t="shared" si="302"/>
        <v>Contractuel</v>
      </c>
      <c r="V1370" s="5">
        <v>45001</v>
      </c>
      <c r="W1370" s="5">
        <v>45046</v>
      </c>
      <c r="X1370" s="5"/>
      <c r="Y1370" s="5"/>
      <c r="Z1370" s="5">
        <v>45001</v>
      </c>
      <c r="AA1370" s="3">
        <f t="shared" si="303"/>
        <v>3</v>
      </c>
      <c r="AB1370" s="3">
        <f t="shared" si="304"/>
        <v>2023</v>
      </c>
      <c r="AC1370" s="3">
        <f t="shared" si="305"/>
        <v>2027</v>
      </c>
      <c r="AD1370" s="7">
        <f t="shared" ca="1" si="306"/>
        <v>1.586111111111111</v>
      </c>
      <c r="AE1370" s="7" t="str">
        <f t="shared" ca="1" si="311"/>
        <v>&lt; 2</v>
      </c>
      <c r="AF1370" s="5">
        <v>32883</v>
      </c>
      <c r="AG1370" s="8">
        <f t="shared" ca="1" si="307"/>
        <v>34.791780821917811</v>
      </c>
      <c r="AH1370" s="7" t="str">
        <f t="shared" ca="1" si="308"/>
        <v>&gt;25&lt; 35</v>
      </c>
      <c r="AI1370" s="9">
        <v>16669062</v>
      </c>
      <c r="AJ1370" s="10" t="s">
        <v>141</v>
      </c>
      <c r="AK1370" s="9" t="s">
        <v>4105</v>
      </c>
      <c r="AL1370" s="5">
        <v>39608</v>
      </c>
      <c r="AM1370" s="3" t="s">
        <v>64</v>
      </c>
      <c r="AN1370" s="3" t="s">
        <v>94</v>
      </c>
      <c r="AQ1370" s="11">
        <v>3</v>
      </c>
      <c r="AR1370" s="11">
        <v>1</v>
      </c>
      <c r="AS1370" s="12">
        <f t="shared" si="309"/>
        <v>45366.25</v>
      </c>
      <c r="AT1370" s="11" t="s">
        <v>135</v>
      </c>
      <c r="AU1370" s="9">
        <v>3.3069999999999999</v>
      </c>
      <c r="AV1370" s="14">
        <v>17</v>
      </c>
      <c r="AW1370" s="15">
        <v>20600</v>
      </c>
      <c r="AX1370" s="16" t="s">
        <v>4106</v>
      </c>
      <c r="AY1370" s="14">
        <v>30</v>
      </c>
      <c r="AZ1370" s="11" t="s">
        <v>171</v>
      </c>
      <c r="BA1370" s="17" t="str">
        <f t="shared" si="310"/>
        <v>17206000000130321230</v>
      </c>
      <c r="BB1370" s="26">
        <f t="shared" si="312"/>
        <v>20</v>
      </c>
      <c r="BC1370" s="19" t="s">
        <v>4107</v>
      </c>
      <c r="BD1370" s="20" t="s">
        <v>4037</v>
      </c>
      <c r="BF1370" s="5"/>
      <c r="BG1370" s="27" t="s">
        <v>4108</v>
      </c>
      <c r="BH1370" s="27" t="s">
        <v>4109</v>
      </c>
      <c r="BI1370" s="27"/>
      <c r="BK1370" s="11" t="str">
        <f t="shared" si="313"/>
        <v>-</v>
      </c>
      <c r="BL1370" s="11"/>
    </row>
    <row r="1371" spans="1:64" x14ac:dyDescent="0.25">
      <c r="A1371" s="3" t="s">
        <v>74</v>
      </c>
      <c r="B1371" s="4">
        <v>1373</v>
      </c>
      <c r="C1371" s="3" t="s">
        <v>57</v>
      </c>
      <c r="D1371" s="3" t="s">
        <v>7291</v>
      </c>
      <c r="E1371" s="3" t="s">
        <v>8175</v>
      </c>
      <c r="F1371" s="3"/>
      <c r="G1371" s="3"/>
      <c r="H1371" s="74"/>
      <c r="I1371" s="3" t="s">
        <v>459</v>
      </c>
      <c r="J1371" s="3" t="s">
        <v>228</v>
      </c>
      <c r="K1371" s="3" t="s">
        <v>123</v>
      </c>
      <c r="L1371" s="3" t="s">
        <v>77</v>
      </c>
      <c r="M1371" s="3" t="s">
        <v>132</v>
      </c>
      <c r="N1371" s="5">
        <v>45001</v>
      </c>
      <c r="P1371" s="3">
        <f t="shared" ca="1" si="314"/>
        <v>-413</v>
      </c>
      <c r="Q1371" s="5">
        <v>45154</v>
      </c>
      <c r="R1371" s="3" t="s">
        <v>4033</v>
      </c>
      <c r="S1371" s="3"/>
      <c r="T1371" s="6" t="s">
        <v>131</v>
      </c>
      <c r="U1371" s="3" t="str">
        <f t="shared" si="302"/>
        <v>Contractuel</v>
      </c>
      <c r="V1371" s="5">
        <v>45139</v>
      </c>
      <c r="W1371" s="5">
        <v>45169</v>
      </c>
      <c r="X1371" s="5"/>
      <c r="Y1371" s="5"/>
      <c r="Z1371" s="5">
        <v>45001</v>
      </c>
      <c r="AA1371" s="3">
        <f t="shared" si="303"/>
        <v>3</v>
      </c>
      <c r="AB1371" s="3">
        <f t="shared" si="304"/>
        <v>2023</v>
      </c>
      <c r="AC1371" s="3">
        <f t="shared" si="305"/>
        <v>2027</v>
      </c>
      <c r="AD1371" s="7">
        <f t="shared" ca="1" si="306"/>
        <v>1.586111111111111</v>
      </c>
      <c r="AE1371" s="7" t="str">
        <f t="shared" ca="1" si="311"/>
        <v>&lt; 2</v>
      </c>
      <c r="AF1371" s="5">
        <v>32905</v>
      </c>
      <c r="AG1371" s="8">
        <f t="shared" ca="1" si="307"/>
        <v>34.731506849315068</v>
      </c>
      <c r="AH1371" s="7" t="str">
        <f t="shared" ca="1" si="308"/>
        <v>&gt;25&lt; 35</v>
      </c>
      <c r="AI1371" s="9">
        <v>16049870</v>
      </c>
      <c r="AJ1371" s="10" t="s">
        <v>102</v>
      </c>
      <c r="AK1371" s="9" t="s">
        <v>4110</v>
      </c>
      <c r="AL1371" s="5">
        <v>43888</v>
      </c>
      <c r="AM1371" s="3" t="s">
        <v>64</v>
      </c>
      <c r="AN1371" s="3" t="s">
        <v>65</v>
      </c>
      <c r="AQ1371" s="11">
        <v>3</v>
      </c>
      <c r="AR1371" s="11">
        <v>1</v>
      </c>
      <c r="AS1371" s="12">
        <f t="shared" si="309"/>
        <v>45366.25</v>
      </c>
      <c r="AT1371" s="11" t="s">
        <v>135</v>
      </c>
      <c r="AU1371" s="9">
        <v>3.3069999999999999</v>
      </c>
      <c r="AV1371" s="14">
        <v>17</v>
      </c>
      <c r="AW1371" s="15">
        <v>20600</v>
      </c>
      <c r="AX1371" s="16" t="s">
        <v>4111</v>
      </c>
      <c r="AY1371" s="14">
        <v>34</v>
      </c>
      <c r="AZ1371" s="11" t="s">
        <v>171</v>
      </c>
      <c r="BA1371" s="17" t="str">
        <f t="shared" si="310"/>
        <v>17206000000123233634</v>
      </c>
      <c r="BB1371" s="26">
        <f t="shared" si="312"/>
        <v>20</v>
      </c>
      <c r="BC1371" s="19" t="s">
        <v>4095</v>
      </c>
      <c r="BD1371" s="20" t="s">
        <v>4037</v>
      </c>
      <c r="BF1371" s="5"/>
      <c r="BG1371" s="27" t="s">
        <v>4112</v>
      </c>
      <c r="BH1371" s="27" t="s">
        <v>4113</v>
      </c>
      <c r="BI1371" s="27"/>
      <c r="BJ1371" t="s">
        <v>4039</v>
      </c>
      <c r="BK1371" s="11" t="str">
        <f t="shared" si="313"/>
        <v>B-</v>
      </c>
      <c r="BL1371" s="11" t="s">
        <v>473</v>
      </c>
    </row>
    <row r="1372" spans="1:64" x14ac:dyDescent="0.25">
      <c r="A1372" s="3" t="s">
        <v>74</v>
      </c>
      <c r="B1372" s="4">
        <v>1374</v>
      </c>
      <c r="C1372" s="3" t="s">
        <v>140</v>
      </c>
      <c r="D1372" s="3" t="s">
        <v>7478</v>
      </c>
      <c r="E1372" s="3" t="s">
        <v>7479</v>
      </c>
      <c r="F1372" s="3"/>
      <c r="G1372" s="3"/>
      <c r="H1372" s="74"/>
      <c r="I1372" s="3" t="s">
        <v>227</v>
      </c>
      <c r="J1372" s="3" t="s">
        <v>228</v>
      </c>
      <c r="K1372" s="3" t="s">
        <v>123</v>
      </c>
      <c r="L1372" s="3" t="s">
        <v>77</v>
      </c>
      <c r="M1372" s="3" t="s">
        <v>132</v>
      </c>
      <c r="N1372" s="5">
        <v>45002</v>
      </c>
      <c r="P1372" s="3">
        <f t="shared" ca="1" si="314"/>
        <v>-200</v>
      </c>
      <c r="Q1372" s="5">
        <v>45343</v>
      </c>
      <c r="R1372" s="3" t="s">
        <v>2653</v>
      </c>
      <c r="S1372" s="3" t="s">
        <v>1776</v>
      </c>
      <c r="T1372" s="6" t="s">
        <v>131</v>
      </c>
      <c r="U1372" s="3" t="str">
        <f t="shared" si="302"/>
        <v>Contractuel</v>
      </c>
      <c r="V1372" s="5">
        <v>45323</v>
      </c>
      <c r="W1372" s="5">
        <v>45382</v>
      </c>
      <c r="X1372" s="5"/>
      <c r="Y1372" s="5"/>
      <c r="Z1372" s="5">
        <v>45002</v>
      </c>
      <c r="AA1372" s="3">
        <f t="shared" si="303"/>
        <v>3</v>
      </c>
      <c r="AB1372" s="3">
        <f t="shared" si="304"/>
        <v>2023</v>
      </c>
      <c r="AC1372" s="3">
        <f t="shared" si="305"/>
        <v>2027</v>
      </c>
      <c r="AD1372" s="7">
        <f t="shared" ca="1" si="306"/>
        <v>1.5833333333333333</v>
      </c>
      <c r="AE1372" s="7" t="str">
        <f t="shared" ca="1" si="311"/>
        <v>&lt; 2</v>
      </c>
      <c r="AF1372" s="5">
        <v>29322</v>
      </c>
      <c r="AG1372" s="8">
        <f t="shared" ca="1" si="307"/>
        <v>44.547945205479451</v>
      </c>
      <c r="AH1372" s="7" t="str">
        <f t="shared" ca="1" si="308"/>
        <v>&gt;35&lt; 45</v>
      </c>
      <c r="AI1372" s="9">
        <v>12660568</v>
      </c>
      <c r="AJ1372" s="10" t="s">
        <v>62</v>
      </c>
      <c r="AK1372" s="9" t="s">
        <v>921</v>
      </c>
      <c r="AL1372" s="5">
        <v>41424</v>
      </c>
      <c r="AM1372" s="3" t="s">
        <v>93</v>
      </c>
      <c r="AN1372" s="3" t="s">
        <v>65</v>
      </c>
      <c r="AO1372">
        <v>3</v>
      </c>
      <c r="AQ1372" s="11">
        <v>3</v>
      </c>
      <c r="AR1372" s="11">
        <v>1</v>
      </c>
      <c r="AS1372" s="12">
        <f t="shared" si="309"/>
        <v>45367.25</v>
      </c>
      <c r="AT1372" s="11" t="s">
        <v>135</v>
      </c>
      <c r="AU1372" s="9">
        <v>3.3069999999999999</v>
      </c>
      <c r="AV1372" s="14">
        <v>17</v>
      </c>
      <c r="AW1372" s="15" t="s">
        <v>169</v>
      </c>
      <c r="AX1372" s="16" t="s">
        <v>922</v>
      </c>
      <c r="AY1372" s="14">
        <v>89</v>
      </c>
      <c r="AZ1372" s="11" t="s">
        <v>171</v>
      </c>
      <c r="BA1372" s="17" t="str">
        <f t="shared" si="310"/>
        <v>17001000000287705389</v>
      </c>
      <c r="BB1372" s="26">
        <f t="shared" si="312"/>
        <v>20</v>
      </c>
      <c r="BC1372" s="19" t="s">
        <v>4114</v>
      </c>
      <c r="BD1372" s="20" t="s">
        <v>73</v>
      </c>
      <c r="BF1372" s="5">
        <v>45212</v>
      </c>
      <c r="BG1372" s="27" t="s">
        <v>4115</v>
      </c>
      <c r="BH1372" s="27" t="s">
        <v>4116</v>
      </c>
      <c r="BI1372" s="27"/>
      <c r="BJ1372" t="s">
        <v>666</v>
      </c>
      <c r="BK1372" s="11" t="str">
        <f t="shared" si="313"/>
        <v>B-</v>
      </c>
      <c r="BL1372" s="11" t="s">
        <v>235</v>
      </c>
    </row>
    <row r="1373" spans="1:64" x14ac:dyDescent="0.25">
      <c r="A1373" s="3" t="s">
        <v>56</v>
      </c>
      <c r="B1373" s="4">
        <v>1375</v>
      </c>
      <c r="C1373" s="3" t="s">
        <v>140</v>
      </c>
      <c r="D1373" s="3" t="s">
        <v>8000</v>
      </c>
      <c r="E1373" s="3" t="s">
        <v>7292</v>
      </c>
      <c r="F1373" s="3"/>
      <c r="G1373" s="3"/>
      <c r="H1373" s="74"/>
      <c r="I1373" s="3" t="s">
        <v>156</v>
      </c>
      <c r="J1373" s="3" t="s">
        <v>157</v>
      </c>
      <c r="K1373" s="3" t="s">
        <v>123</v>
      </c>
      <c r="L1373" s="3" t="s">
        <v>77</v>
      </c>
      <c r="M1373" s="3" t="s">
        <v>132</v>
      </c>
      <c r="N1373" s="5">
        <v>45002</v>
      </c>
      <c r="P1373" s="3">
        <f t="shared" ca="1" si="314"/>
        <v>-47</v>
      </c>
      <c r="Q1373" s="5"/>
      <c r="R1373" s="3"/>
      <c r="S1373" s="3"/>
      <c r="T1373" s="6" t="s">
        <v>131</v>
      </c>
      <c r="U1373" s="3" t="str">
        <f t="shared" si="302"/>
        <v>Contractuel</v>
      </c>
      <c r="V1373" s="5">
        <v>45474</v>
      </c>
      <c r="W1373" s="5">
        <v>45535</v>
      </c>
      <c r="X1373" s="5"/>
      <c r="Y1373" s="5"/>
      <c r="Z1373" s="5">
        <v>45002</v>
      </c>
      <c r="AA1373" s="3">
        <f t="shared" si="303"/>
        <v>3</v>
      </c>
      <c r="AB1373" s="3">
        <f t="shared" si="304"/>
        <v>2023</v>
      </c>
      <c r="AC1373" s="3">
        <f t="shared" si="305"/>
        <v>2027</v>
      </c>
      <c r="AD1373" s="7">
        <f t="shared" ca="1" si="306"/>
        <v>1.5833333333333333</v>
      </c>
      <c r="AE1373" s="7" t="str">
        <f t="shared" ca="1" si="311"/>
        <v>&lt; 2</v>
      </c>
      <c r="AF1373" s="5">
        <v>32717</v>
      </c>
      <c r="AG1373" s="8">
        <f t="shared" ca="1" si="307"/>
        <v>35.246575342465754</v>
      </c>
      <c r="AH1373" s="7" t="str">
        <f t="shared" ca="1" si="308"/>
        <v>&gt;35&lt; 45</v>
      </c>
      <c r="AI1373" s="9">
        <v>15428723</v>
      </c>
      <c r="AJ1373" s="10" t="s">
        <v>159</v>
      </c>
      <c r="AK1373" s="9" t="s">
        <v>4117</v>
      </c>
      <c r="AL1373" s="5">
        <v>44595</v>
      </c>
      <c r="AM1373" s="3" t="s">
        <v>93</v>
      </c>
      <c r="AN1373" s="3" t="s">
        <v>65</v>
      </c>
      <c r="AO1373">
        <v>3</v>
      </c>
      <c r="AQ1373">
        <v>3</v>
      </c>
      <c r="AR1373" s="11">
        <v>2</v>
      </c>
      <c r="AS1373" s="12">
        <f t="shared" si="309"/>
        <v>45732.5</v>
      </c>
      <c r="AT1373" s="11" t="s">
        <v>135</v>
      </c>
      <c r="AU1373" s="9">
        <v>3.3069999999999999</v>
      </c>
      <c r="AV1373" s="14">
        <v>17</v>
      </c>
      <c r="AW1373" s="15" t="s">
        <v>169</v>
      </c>
      <c r="AX1373" s="16" t="s">
        <v>4118</v>
      </c>
      <c r="AY1373" s="14">
        <v>25</v>
      </c>
      <c r="AZ1373" s="11" t="s">
        <v>171</v>
      </c>
      <c r="BA1373" s="17" t="str">
        <f t="shared" si="310"/>
        <v>17001000000324360525</v>
      </c>
      <c r="BB1373" s="26">
        <f t="shared" si="312"/>
        <v>20</v>
      </c>
      <c r="BC1373" s="19" t="s">
        <v>4119</v>
      </c>
      <c r="BD1373" s="20" t="s">
        <v>277</v>
      </c>
      <c r="BF1373" s="5"/>
      <c r="BG1373" s="27">
        <v>27668160</v>
      </c>
      <c r="BH1373" s="27">
        <v>21405551</v>
      </c>
      <c r="BI1373" s="27"/>
      <c r="BJ1373" t="s">
        <v>3643</v>
      </c>
      <c r="BK1373" s="11" t="str">
        <f t="shared" si="313"/>
        <v>A-</v>
      </c>
      <c r="BL1373" s="11" t="s">
        <v>473</v>
      </c>
    </row>
    <row r="1374" spans="1:64" x14ac:dyDescent="0.25">
      <c r="A1374" s="3" t="s">
        <v>74</v>
      </c>
      <c r="B1374" s="4">
        <v>1376</v>
      </c>
      <c r="C1374" s="3" t="s">
        <v>87</v>
      </c>
      <c r="D1374" s="3" t="s">
        <v>8176</v>
      </c>
      <c r="E1374" s="3" t="s">
        <v>7402</v>
      </c>
      <c r="F1374" s="3"/>
      <c r="G1374" s="3"/>
      <c r="H1374" s="74"/>
      <c r="I1374" s="3" t="s">
        <v>515</v>
      </c>
      <c r="J1374" s="3" t="s">
        <v>228</v>
      </c>
      <c r="K1374" s="3" t="s">
        <v>123</v>
      </c>
      <c r="L1374" s="3" t="s">
        <v>77</v>
      </c>
      <c r="M1374" s="3" t="s">
        <v>132</v>
      </c>
      <c r="N1374" s="5">
        <v>45002</v>
      </c>
      <c r="P1374" s="3">
        <f t="shared" ca="1" si="314"/>
        <v>-536</v>
      </c>
      <c r="Q1374" s="5">
        <v>45048</v>
      </c>
      <c r="R1374" s="3" t="s">
        <v>4120</v>
      </c>
      <c r="S1374" s="3"/>
      <c r="T1374" s="6" t="s">
        <v>131</v>
      </c>
      <c r="U1374" s="3" t="str">
        <f t="shared" si="302"/>
        <v>Contractuel</v>
      </c>
      <c r="V1374" s="5">
        <v>45002</v>
      </c>
      <c r="W1374" s="5">
        <v>45046</v>
      </c>
      <c r="X1374" s="5"/>
      <c r="Y1374" s="5"/>
      <c r="Z1374" s="5">
        <v>45002</v>
      </c>
      <c r="AA1374" s="3">
        <f t="shared" si="303"/>
        <v>3</v>
      </c>
      <c r="AB1374" s="3">
        <f t="shared" si="304"/>
        <v>2023</v>
      </c>
      <c r="AC1374" s="3">
        <f t="shared" si="305"/>
        <v>2027</v>
      </c>
      <c r="AD1374" s="7">
        <f t="shared" ca="1" si="306"/>
        <v>1.5833333333333333</v>
      </c>
      <c r="AE1374" s="7" t="str">
        <f t="shared" ca="1" si="311"/>
        <v>&lt; 2</v>
      </c>
      <c r="AF1374" s="5">
        <v>35525</v>
      </c>
      <c r="AG1374" s="8">
        <f t="shared" ca="1" si="307"/>
        <v>27.553424657534247</v>
      </c>
      <c r="AH1374" s="7" t="str">
        <f t="shared" ca="1" si="308"/>
        <v>&gt;25&lt; 35</v>
      </c>
      <c r="AI1374" s="9">
        <v>17155354</v>
      </c>
      <c r="AJ1374" s="10" t="s">
        <v>91</v>
      </c>
      <c r="AK1374" s="9">
        <v>14272090</v>
      </c>
      <c r="AL1374" s="5">
        <v>42846</v>
      </c>
      <c r="AM1374" s="3" t="s">
        <v>93</v>
      </c>
      <c r="AN1374" s="3" t="s">
        <v>94</v>
      </c>
      <c r="AQ1374" s="11">
        <v>3</v>
      </c>
      <c r="AR1374" s="11">
        <v>1</v>
      </c>
      <c r="AS1374" s="12">
        <f t="shared" si="309"/>
        <v>45367.25</v>
      </c>
      <c r="AT1374" s="11" t="s">
        <v>135</v>
      </c>
      <c r="AU1374" s="9">
        <v>3.3069999999999999</v>
      </c>
      <c r="AV1374" s="14">
        <v>17</v>
      </c>
      <c r="AW1374" s="15">
        <v>20600</v>
      </c>
      <c r="AX1374" s="16" t="s">
        <v>4121</v>
      </c>
      <c r="AY1374" s="14">
        <v>74</v>
      </c>
      <c r="AZ1374" s="11" t="s">
        <v>171</v>
      </c>
      <c r="BA1374" s="17" t="str">
        <f t="shared" si="310"/>
        <v>17206000000256154674</v>
      </c>
      <c r="BB1374" s="26">
        <f t="shared" si="312"/>
        <v>20</v>
      </c>
      <c r="BC1374" s="19" t="s">
        <v>876</v>
      </c>
      <c r="BD1374" s="20" t="s">
        <v>277</v>
      </c>
      <c r="BF1374" s="5"/>
      <c r="BG1374" s="27">
        <v>58234091</v>
      </c>
      <c r="BH1374" s="27">
        <v>93922661</v>
      </c>
      <c r="BI1374" s="27"/>
      <c r="BK1374" s="11" t="str">
        <f t="shared" si="313"/>
        <v>B-</v>
      </c>
      <c r="BL1374" s="11"/>
    </row>
    <row r="1375" spans="1:64" x14ac:dyDescent="0.25">
      <c r="A1375" s="3" t="s">
        <v>56</v>
      </c>
      <c r="B1375" s="4">
        <v>1377</v>
      </c>
      <c r="C1375" s="3" t="s">
        <v>87</v>
      </c>
      <c r="D1375" s="3" t="s">
        <v>7297</v>
      </c>
      <c r="E1375" s="3" t="s">
        <v>8177</v>
      </c>
      <c r="F1375" s="3"/>
      <c r="G1375" s="3"/>
      <c r="H1375" s="74"/>
      <c r="I1375" s="3" t="s">
        <v>561</v>
      </c>
      <c r="J1375" s="3" t="s">
        <v>157</v>
      </c>
      <c r="K1375" s="3" t="s">
        <v>123</v>
      </c>
      <c r="L1375" s="3" t="s">
        <v>77</v>
      </c>
      <c r="M1375" s="3" t="s">
        <v>132</v>
      </c>
      <c r="N1375" s="5">
        <v>45003</v>
      </c>
      <c r="P1375" s="3">
        <f t="shared" ca="1" si="314"/>
        <v>-47</v>
      </c>
      <c r="Q1375" s="5"/>
      <c r="R1375" s="3"/>
      <c r="S1375" s="3"/>
      <c r="T1375" s="6" t="s">
        <v>131</v>
      </c>
      <c r="U1375" s="3" t="str">
        <f t="shared" si="302"/>
        <v>Contractuel</v>
      </c>
      <c r="V1375" s="5">
        <v>45474</v>
      </c>
      <c r="W1375" s="5">
        <v>45535</v>
      </c>
      <c r="X1375" s="5"/>
      <c r="Y1375" s="5"/>
      <c r="Z1375" s="5">
        <v>45003</v>
      </c>
      <c r="AA1375" s="3">
        <f t="shared" si="303"/>
        <v>3</v>
      </c>
      <c r="AB1375" s="3">
        <f t="shared" si="304"/>
        <v>2023</v>
      </c>
      <c r="AC1375" s="3">
        <f t="shared" si="305"/>
        <v>2027</v>
      </c>
      <c r="AD1375" s="7">
        <f t="shared" ca="1" si="306"/>
        <v>1.5805555555555555</v>
      </c>
      <c r="AE1375" s="7" t="str">
        <f t="shared" ca="1" si="311"/>
        <v>&lt; 2</v>
      </c>
      <c r="AF1375" s="5">
        <v>36079</v>
      </c>
      <c r="AG1375" s="8">
        <f t="shared" ca="1" si="307"/>
        <v>26.035616438356165</v>
      </c>
      <c r="AH1375" s="7" t="str">
        <f t="shared" ca="1" si="308"/>
        <v>&gt;25&lt; 35</v>
      </c>
      <c r="AI1375" s="9">
        <v>17416073</v>
      </c>
      <c r="AJ1375" s="10" t="s">
        <v>62</v>
      </c>
      <c r="AK1375" s="9">
        <v>14327490</v>
      </c>
      <c r="AL1375" s="5">
        <v>43020</v>
      </c>
      <c r="AM1375" s="3" t="s">
        <v>93</v>
      </c>
      <c r="AN1375" s="3" t="s">
        <v>94</v>
      </c>
      <c r="AQ1375">
        <v>3</v>
      </c>
      <c r="AR1375" s="11">
        <v>2</v>
      </c>
      <c r="AS1375" s="12">
        <f t="shared" si="309"/>
        <v>45733.5</v>
      </c>
      <c r="AT1375" s="11" t="s">
        <v>135</v>
      </c>
      <c r="AU1375" s="9">
        <v>3.3069999999999999</v>
      </c>
      <c r="AV1375" s="14" t="s">
        <v>126</v>
      </c>
      <c r="AW1375" s="15" t="s">
        <v>3133</v>
      </c>
      <c r="AX1375" s="16" t="s">
        <v>4122</v>
      </c>
      <c r="AY1375" s="14">
        <v>48</v>
      </c>
      <c r="AZ1375" s="11" t="s">
        <v>145</v>
      </c>
      <c r="BA1375" s="17" t="str">
        <f t="shared" si="310"/>
        <v>07040005810583154448</v>
      </c>
      <c r="BB1375" s="26">
        <f t="shared" si="312"/>
        <v>20</v>
      </c>
      <c r="BC1375" s="19" t="s">
        <v>4123</v>
      </c>
      <c r="BD1375" s="20" t="s">
        <v>100</v>
      </c>
      <c r="BF1375" s="5">
        <v>45006</v>
      </c>
      <c r="BG1375" s="27">
        <v>25104967</v>
      </c>
      <c r="BH1375" s="27">
        <v>58067973</v>
      </c>
      <c r="BI1375" s="27"/>
      <c r="BJ1375" t="s">
        <v>2972</v>
      </c>
      <c r="BK1375" s="11" t="str">
        <f t="shared" si="313"/>
        <v>A-</v>
      </c>
      <c r="BL1375" s="11" t="s">
        <v>235</v>
      </c>
    </row>
    <row r="1376" spans="1:64" x14ac:dyDescent="0.25">
      <c r="A1376" s="3" t="s">
        <v>74</v>
      </c>
      <c r="B1376" s="4">
        <v>1378</v>
      </c>
      <c r="C1376" s="3" t="s">
        <v>140</v>
      </c>
      <c r="D1376" s="3" t="s">
        <v>8178</v>
      </c>
      <c r="E1376" s="3" t="s">
        <v>7404</v>
      </c>
      <c r="F1376" s="3"/>
      <c r="G1376" s="3"/>
      <c r="H1376" s="74"/>
      <c r="I1376" s="3" t="s">
        <v>515</v>
      </c>
      <c r="J1376" s="3" t="s">
        <v>228</v>
      </c>
      <c r="K1376" s="3" t="s">
        <v>123</v>
      </c>
      <c r="L1376" s="3" t="s">
        <v>77</v>
      </c>
      <c r="M1376" s="3" t="s">
        <v>132</v>
      </c>
      <c r="N1376" s="5">
        <v>45012</v>
      </c>
      <c r="P1376" s="3">
        <f t="shared" ca="1" si="314"/>
        <v>-536</v>
      </c>
      <c r="Q1376" s="5">
        <v>45048</v>
      </c>
      <c r="R1376" s="3" t="s">
        <v>124</v>
      </c>
      <c r="S1376" s="3"/>
      <c r="T1376" s="6" t="s">
        <v>131</v>
      </c>
      <c r="U1376" s="3" t="str">
        <f t="shared" si="302"/>
        <v>Contractuel</v>
      </c>
      <c r="V1376" s="5">
        <v>45012</v>
      </c>
      <c r="W1376" s="5">
        <v>45046</v>
      </c>
      <c r="X1376" s="5"/>
      <c r="Y1376" s="5"/>
      <c r="Z1376" s="5">
        <v>45012</v>
      </c>
      <c r="AA1376" s="3">
        <f t="shared" si="303"/>
        <v>3</v>
      </c>
      <c r="AB1376" s="3">
        <f t="shared" si="304"/>
        <v>2023</v>
      </c>
      <c r="AC1376" s="3">
        <f t="shared" si="305"/>
        <v>2027</v>
      </c>
      <c r="AD1376" s="7">
        <f t="shared" ca="1" si="306"/>
        <v>1.5555555555555556</v>
      </c>
      <c r="AE1376" s="7" t="str">
        <f t="shared" ca="1" si="311"/>
        <v>&lt; 2</v>
      </c>
      <c r="AF1376" s="5">
        <v>27380</v>
      </c>
      <c r="AG1376" s="8">
        <f t="shared" ca="1" si="307"/>
        <v>49.868493150684934</v>
      </c>
      <c r="AH1376" s="7" t="str">
        <f t="shared" ca="1" si="308"/>
        <v>&gt;45&lt; 55</v>
      </c>
      <c r="AI1376" s="9"/>
      <c r="AJ1376" s="10"/>
      <c r="AK1376" s="9" t="s">
        <v>4124</v>
      </c>
      <c r="AL1376" s="5">
        <v>43887</v>
      </c>
      <c r="AM1376" s="3" t="s">
        <v>93</v>
      </c>
      <c r="AN1376" s="3" t="s">
        <v>65</v>
      </c>
      <c r="AO1376">
        <v>4</v>
      </c>
      <c r="AQ1376" s="11">
        <v>3</v>
      </c>
      <c r="AR1376" s="11">
        <v>1</v>
      </c>
      <c r="AS1376" s="12">
        <f t="shared" si="309"/>
        <v>45377.25</v>
      </c>
      <c r="AT1376" s="11" t="s">
        <v>135</v>
      </c>
      <c r="AU1376" s="9">
        <v>3.3069999999999999</v>
      </c>
      <c r="AV1376" s="14">
        <v>17</v>
      </c>
      <c r="AW1376" s="15" t="s">
        <v>169</v>
      </c>
      <c r="AX1376" s="16" t="s">
        <v>4125</v>
      </c>
      <c r="AY1376" s="14">
        <v>12</v>
      </c>
      <c r="AZ1376" s="11" t="s">
        <v>171</v>
      </c>
      <c r="BA1376" s="17" t="str">
        <f t="shared" si="310"/>
        <v>17001000000324871812</v>
      </c>
      <c r="BB1376" s="26">
        <f t="shared" si="312"/>
        <v>20</v>
      </c>
      <c r="BC1376" s="19" t="s">
        <v>4126</v>
      </c>
      <c r="BD1376" s="20" t="s">
        <v>277</v>
      </c>
      <c r="BF1376" s="5"/>
      <c r="BG1376" s="27">
        <v>27829681</v>
      </c>
      <c r="BH1376" s="27">
        <v>50070257</v>
      </c>
      <c r="BI1376" s="27"/>
      <c r="BK1376" s="11" t="str">
        <f t="shared" si="313"/>
        <v>B-</v>
      </c>
      <c r="BL1376" s="11"/>
    </row>
    <row r="1377" spans="1:64" x14ac:dyDescent="0.25">
      <c r="A1377" s="3" t="s">
        <v>56</v>
      </c>
      <c r="B1377" s="4">
        <v>1379</v>
      </c>
      <c r="C1377" s="3" t="s">
        <v>140</v>
      </c>
      <c r="D1377" s="3" t="s">
        <v>8179</v>
      </c>
      <c r="E1377" s="3" t="s">
        <v>7597</v>
      </c>
      <c r="F1377" s="3"/>
      <c r="G1377" s="3"/>
      <c r="H1377" s="74"/>
      <c r="I1377" s="3" t="s">
        <v>459</v>
      </c>
      <c r="J1377" s="3" t="s">
        <v>228</v>
      </c>
      <c r="K1377" s="3" t="s">
        <v>123</v>
      </c>
      <c r="L1377" s="3" t="s">
        <v>77</v>
      </c>
      <c r="M1377" s="3" t="s">
        <v>132</v>
      </c>
      <c r="N1377" s="5">
        <v>45006</v>
      </c>
      <c r="P1377" s="3">
        <f t="shared" ca="1" si="314"/>
        <v>-47</v>
      </c>
      <c r="Q1377" s="5"/>
      <c r="R1377" s="3"/>
      <c r="S1377" s="3"/>
      <c r="T1377" s="6" t="s">
        <v>131</v>
      </c>
      <c r="U1377" s="3" t="str">
        <f t="shared" si="302"/>
        <v>Contractuel</v>
      </c>
      <c r="V1377" s="5">
        <v>45474</v>
      </c>
      <c r="W1377" s="5">
        <v>45535</v>
      </c>
      <c r="X1377" s="5"/>
      <c r="Y1377" s="5"/>
      <c r="Z1377" s="5">
        <v>45006</v>
      </c>
      <c r="AA1377" s="3">
        <f t="shared" si="303"/>
        <v>3</v>
      </c>
      <c r="AB1377" s="3">
        <f t="shared" si="304"/>
        <v>2023</v>
      </c>
      <c r="AC1377" s="3">
        <f t="shared" si="305"/>
        <v>2027</v>
      </c>
      <c r="AD1377" s="7">
        <f t="shared" ca="1" si="306"/>
        <v>1.5722222222222222</v>
      </c>
      <c r="AE1377" s="7" t="str">
        <f t="shared" ca="1" si="311"/>
        <v>&lt; 2</v>
      </c>
      <c r="AF1377" s="5">
        <v>31770</v>
      </c>
      <c r="AG1377" s="8">
        <f t="shared" ca="1" si="307"/>
        <v>37.841095890410962</v>
      </c>
      <c r="AH1377" s="7" t="str">
        <f t="shared" ca="1" si="308"/>
        <v>&gt;35&lt; 45</v>
      </c>
      <c r="AI1377" s="9">
        <v>17273873</v>
      </c>
      <c r="AJ1377" s="10" t="s">
        <v>67</v>
      </c>
      <c r="AK1377" s="9" t="s">
        <v>4127</v>
      </c>
      <c r="AL1377" s="5">
        <v>41837</v>
      </c>
      <c r="AM1377" s="3" t="s">
        <v>93</v>
      </c>
      <c r="AN1377" s="3" t="s">
        <v>65</v>
      </c>
      <c r="AO1377">
        <v>2</v>
      </c>
      <c r="AQ1377">
        <v>3</v>
      </c>
      <c r="AR1377" s="11">
        <v>2</v>
      </c>
      <c r="AS1377" s="12">
        <f t="shared" si="309"/>
        <v>45736.5</v>
      </c>
      <c r="AT1377" s="11" t="s">
        <v>135</v>
      </c>
      <c r="AU1377" s="9">
        <v>3.3069999999999999</v>
      </c>
      <c r="AV1377" s="14">
        <v>17</v>
      </c>
      <c r="AW1377" s="15" t="s">
        <v>169</v>
      </c>
      <c r="AX1377" s="16" t="s">
        <v>4128</v>
      </c>
      <c r="AY1377" s="14">
        <v>56</v>
      </c>
      <c r="AZ1377" s="11" t="s">
        <v>171</v>
      </c>
      <c r="BA1377" s="17" t="str">
        <f t="shared" si="310"/>
        <v>17001000000324362756</v>
      </c>
      <c r="BB1377" s="26">
        <f t="shared" si="312"/>
        <v>20</v>
      </c>
      <c r="BC1377" s="19" t="s">
        <v>4129</v>
      </c>
      <c r="BD1377" s="20" t="s">
        <v>277</v>
      </c>
      <c r="BF1377" s="5">
        <v>45006</v>
      </c>
      <c r="BG1377" s="27">
        <v>22950767</v>
      </c>
      <c r="BH1377" s="27">
        <v>24737999</v>
      </c>
      <c r="BI1377" s="27"/>
      <c r="BJ1377" t="s">
        <v>4130</v>
      </c>
      <c r="BK1377" s="11" t="str">
        <f t="shared" si="313"/>
        <v>B-</v>
      </c>
      <c r="BL1377" s="11" t="s">
        <v>473</v>
      </c>
    </row>
    <row r="1378" spans="1:64" x14ac:dyDescent="0.25">
      <c r="A1378" s="3" t="s">
        <v>74</v>
      </c>
      <c r="B1378" s="4">
        <v>1380</v>
      </c>
      <c r="C1378" s="3" t="s">
        <v>140</v>
      </c>
      <c r="D1378" s="3" t="s">
        <v>7590</v>
      </c>
      <c r="E1378" s="3" t="s">
        <v>7350</v>
      </c>
      <c r="F1378" s="3"/>
      <c r="G1378" s="3"/>
      <c r="H1378" s="74"/>
      <c r="I1378" s="3"/>
      <c r="J1378" s="3"/>
      <c r="K1378" s="3" t="s">
        <v>123</v>
      </c>
      <c r="L1378" s="3" t="s">
        <v>77</v>
      </c>
      <c r="M1378" s="3" t="s">
        <v>132</v>
      </c>
      <c r="N1378" s="5">
        <v>45006</v>
      </c>
      <c r="P1378" s="3">
        <f t="shared" ca="1" si="314"/>
        <v>-444</v>
      </c>
      <c r="Q1378" s="5">
        <v>45138</v>
      </c>
      <c r="R1378" s="3" t="s">
        <v>236</v>
      </c>
      <c r="S1378" s="3" t="s">
        <v>1328</v>
      </c>
      <c r="T1378" s="6" t="s">
        <v>131</v>
      </c>
      <c r="U1378" s="3" t="str">
        <f t="shared" si="302"/>
        <v>Contractuel</v>
      </c>
      <c r="V1378" s="5">
        <v>45108</v>
      </c>
      <c r="W1378" s="5">
        <v>45138</v>
      </c>
      <c r="X1378" s="5"/>
      <c r="Y1378" s="5"/>
      <c r="Z1378" s="5">
        <v>45006</v>
      </c>
      <c r="AA1378" s="3">
        <f t="shared" si="303"/>
        <v>3</v>
      </c>
      <c r="AB1378" s="3">
        <f t="shared" si="304"/>
        <v>2023</v>
      </c>
      <c r="AC1378" s="3">
        <f t="shared" si="305"/>
        <v>2027</v>
      </c>
      <c r="AD1378" s="7">
        <f t="shared" ca="1" si="306"/>
        <v>1.5722222222222222</v>
      </c>
      <c r="AE1378" s="7" t="str">
        <f t="shared" ca="1" si="311"/>
        <v>&lt; 2</v>
      </c>
      <c r="AF1378" s="5">
        <v>32114</v>
      </c>
      <c r="AG1378" s="8">
        <f t="shared" ca="1" si="307"/>
        <v>36.898630136986299</v>
      </c>
      <c r="AH1378" s="7" t="str">
        <f t="shared" ca="1" si="308"/>
        <v>&gt;35&lt; 45</v>
      </c>
      <c r="AI1378" s="9">
        <v>12984016</v>
      </c>
      <c r="AJ1378" s="10" t="s">
        <v>70</v>
      </c>
      <c r="AK1378" s="9" t="s">
        <v>4131</v>
      </c>
      <c r="AL1378" s="5">
        <v>44806</v>
      </c>
      <c r="AM1378" s="3" t="s">
        <v>93</v>
      </c>
      <c r="AN1378" s="3" t="s">
        <v>3878</v>
      </c>
      <c r="AQ1378" s="11">
        <v>3</v>
      </c>
      <c r="AR1378" s="11">
        <v>1</v>
      </c>
      <c r="AS1378" s="12">
        <f t="shared" si="309"/>
        <v>45371.25</v>
      </c>
      <c r="AT1378" s="11" t="s">
        <v>135</v>
      </c>
      <c r="AU1378" s="9">
        <v>3.3069999999999999</v>
      </c>
      <c r="AV1378" s="14">
        <v>17</v>
      </c>
      <c r="AW1378" s="15" t="s">
        <v>169</v>
      </c>
      <c r="AX1378" s="16" t="s">
        <v>4132</v>
      </c>
      <c r="AY1378" s="14">
        <v>83</v>
      </c>
      <c r="AZ1378" s="11" t="s">
        <v>171</v>
      </c>
      <c r="BA1378" s="17" t="str">
        <f t="shared" si="310"/>
        <v>17001000000097110283</v>
      </c>
      <c r="BB1378" s="26">
        <f t="shared" si="312"/>
        <v>20</v>
      </c>
      <c r="BC1378" s="19" t="s">
        <v>4133</v>
      </c>
      <c r="BD1378" s="20" t="s">
        <v>100</v>
      </c>
      <c r="BF1378" s="5" t="s">
        <v>4134</v>
      </c>
      <c r="BG1378" s="27">
        <v>90714043</v>
      </c>
      <c r="BH1378" s="27">
        <v>21761669</v>
      </c>
      <c r="BI1378" s="27"/>
      <c r="BJ1378" t="s">
        <v>566</v>
      </c>
      <c r="BK1378" s="11" t="str">
        <f t="shared" si="313"/>
        <v>-</v>
      </c>
      <c r="BL1378" s="11" t="s">
        <v>473</v>
      </c>
    </row>
    <row r="1379" spans="1:64" x14ac:dyDescent="0.25">
      <c r="A1379" s="3" t="s">
        <v>74</v>
      </c>
      <c r="B1379" s="4">
        <v>1381</v>
      </c>
      <c r="C1379" s="3" t="s">
        <v>57</v>
      </c>
      <c r="D1379" s="3" t="s">
        <v>8180</v>
      </c>
      <c r="E1379" s="3" t="s">
        <v>7812</v>
      </c>
      <c r="F1379" s="3"/>
      <c r="G1379" s="3"/>
      <c r="H1379" s="74"/>
      <c r="I1379" s="3"/>
      <c r="J1379" s="3"/>
      <c r="K1379" s="3" t="s">
        <v>59</v>
      </c>
      <c r="L1379" s="3" t="s">
        <v>77</v>
      </c>
      <c r="M1379" s="3" t="s">
        <v>216</v>
      </c>
      <c r="N1379" s="5">
        <v>45006</v>
      </c>
      <c r="P1379" s="3" t="str">
        <f t="shared" ca="1" si="314"/>
        <v/>
      </c>
      <c r="Q1379" s="5">
        <v>45013</v>
      </c>
      <c r="R1379" s="3" t="s">
        <v>115</v>
      </c>
      <c r="S1379" s="3"/>
      <c r="T1379" s="6" t="s">
        <v>317</v>
      </c>
      <c r="U1379" s="3" t="str">
        <f t="shared" si="302"/>
        <v>Contractuel</v>
      </c>
      <c r="V1379" s="5">
        <v>45006</v>
      </c>
      <c r="W1379" s="5"/>
      <c r="X1379" s="5"/>
      <c r="Y1379" s="5"/>
      <c r="Z1379" s="5">
        <f>N1379</f>
        <v>45006</v>
      </c>
      <c r="AA1379" s="3">
        <f t="shared" si="303"/>
        <v>3</v>
      </c>
      <c r="AB1379" s="3">
        <f t="shared" si="304"/>
        <v>2023</v>
      </c>
      <c r="AC1379" s="3">
        <f t="shared" si="305"/>
        <v>2027</v>
      </c>
      <c r="AD1379" s="7">
        <f t="shared" ca="1" si="306"/>
        <v>1.5722222222222222</v>
      </c>
      <c r="AE1379" s="7" t="str">
        <f t="shared" ca="1" si="311"/>
        <v>&lt; 2</v>
      </c>
      <c r="AF1379" s="5">
        <v>35385</v>
      </c>
      <c r="AG1379" s="8">
        <f t="shared" ca="1" si="307"/>
        <v>27.936986301369863</v>
      </c>
      <c r="AH1379" s="7" t="str">
        <f t="shared" ca="1" si="308"/>
        <v>&gt;25&lt; 35</v>
      </c>
      <c r="AI1379" s="9"/>
      <c r="AJ1379" s="10"/>
      <c r="AK1379" s="9">
        <v>12822604</v>
      </c>
      <c r="AL1379" s="5">
        <v>44242</v>
      </c>
      <c r="AM1379" s="3" t="s">
        <v>64</v>
      </c>
      <c r="AN1379" s="3" t="s">
        <v>94</v>
      </c>
      <c r="AQ1379" s="11"/>
      <c r="AR1379" s="11"/>
      <c r="AS1379" s="12">
        <f t="shared" si="309"/>
        <v>45006</v>
      </c>
      <c r="AT1379" s="11" t="s">
        <v>66</v>
      </c>
      <c r="AU1379" s="9">
        <v>900</v>
      </c>
      <c r="AV1379" s="14">
        <v>12</v>
      </c>
      <c r="AW1379" s="15">
        <v>50300</v>
      </c>
      <c r="AX1379" s="16" t="s">
        <v>4135</v>
      </c>
      <c r="AY1379" s="14">
        <v>96</v>
      </c>
      <c r="AZ1379" s="11" t="s">
        <v>352</v>
      </c>
      <c r="BA1379" s="17" t="str">
        <f t="shared" si="310"/>
        <v>12503000000242017196</v>
      </c>
      <c r="BB1379" s="26">
        <f t="shared" si="312"/>
        <v>20</v>
      </c>
      <c r="BC1379" s="19" t="s">
        <v>4136</v>
      </c>
      <c r="BD1379" s="20" t="s">
        <v>273</v>
      </c>
      <c r="BF1379" s="5"/>
      <c r="BG1379" s="27"/>
      <c r="BH1379" s="27"/>
      <c r="BI1379" s="27"/>
      <c r="BK1379" s="11" t="str">
        <f t="shared" si="313"/>
        <v>CADRE</v>
      </c>
      <c r="BL1379" s="11"/>
    </row>
    <row r="1380" spans="1:64" x14ac:dyDescent="0.25">
      <c r="A1380" s="3" t="s">
        <v>56</v>
      </c>
      <c r="B1380" s="4">
        <v>1382</v>
      </c>
      <c r="C1380" s="3" t="s">
        <v>57</v>
      </c>
      <c r="D1380" s="3" t="s">
        <v>7683</v>
      </c>
      <c r="E1380" s="3" t="s">
        <v>8181</v>
      </c>
      <c r="F1380" s="3"/>
      <c r="G1380" s="3"/>
      <c r="H1380" s="74"/>
      <c r="I1380" s="3"/>
      <c r="J1380" s="3"/>
      <c r="K1380" s="3" t="s">
        <v>59</v>
      </c>
      <c r="L1380" s="3" t="s">
        <v>77</v>
      </c>
      <c r="M1380" s="3" t="s">
        <v>2275</v>
      </c>
      <c r="N1380" s="5">
        <v>45008</v>
      </c>
      <c r="O1380" s="93">
        <v>45222</v>
      </c>
      <c r="P1380" s="3" t="str">
        <f t="shared" ca="1" si="314"/>
        <v/>
      </c>
      <c r="Q1380" s="5"/>
      <c r="R1380" s="3"/>
      <c r="S1380" s="3"/>
      <c r="T1380" s="6" t="s">
        <v>61</v>
      </c>
      <c r="U1380" s="3" t="str">
        <f t="shared" si="302"/>
        <v>Titulaire</v>
      </c>
      <c r="V1380" s="5">
        <v>45008</v>
      </c>
      <c r="W1380" s="5"/>
      <c r="X1380" s="5"/>
      <c r="Y1380" s="5"/>
      <c r="Z1380" s="5">
        <v>45008</v>
      </c>
      <c r="AA1380" s="3">
        <f t="shared" si="303"/>
        <v>3</v>
      </c>
      <c r="AB1380" s="3">
        <f t="shared" si="304"/>
        <v>2023</v>
      </c>
      <c r="AC1380" s="3">
        <f t="shared" si="305"/>
        <v>2027</v>
      </c>
      <c r="AD1380" s="7">
        <f t="shared" ca="1" si="306"/>
        <v>1.5666666666666667</v>
      </c>
      <c r="AE1380" s="7" t="str">
        <f t="shared" ca="1" si="311"/>
        <v>&lt; 2</v>
      </c>
      <c r="AF1380" s="5">
        <v>30502</v>
      </c>
      <c r="AG1380" s="8">
        <f t="shared" ca="1" si="307"/>
        <v>41.315068493150683</v>
      </c>
      <c r="AH1380" s="7" t="str">
        <f t="shared" ca="1" si="308"/>
        <v>&gt;35&lt; 45</v>
      </c>
      <c r="AI1380" s="9">
        <v>16165929</v>
      </c>
      <c r="AJ1380" s="10" t="s">
        <v>62</v>
      </c>
      <c r="AK1380" s="9" t="s">
        <v>4137</v>
      </c>
      <c r="AL1380" s="5">
        <v>44620</v>
      </c>
      <c r="AM1380" s="3" t="s">
        <v>64</v>
      </c>
      <c r="AN1380" s="3" t="s">
        <v>65</v>
      </c>
      <c r="AO1380">
        <v>2</v>
      </c>
      <c r="AQ1380">
        <v>15</v>
      </c>
      <c r="AR1380" s="11">
        <v>2</v>
      </c>
      <c r="AS1380" s="12">
        <f t="shared" si="309"/>
        <v>45738.5</v>
      </c>
      <c r="AT1380" s="11" t="s">
        <v>66</v>
      </c>
      <c r="AU1380" s="9">
        <v>2700</v>
      </c>
      <c r="AV1380" s="14" t="s">
        <v>67</v>
      </c>
      <c r="AW1380" s="15" t="s">
        <v>453</v>
      </c>
      <c r="AX1380" s="16" t="s">
        <v>4138</v>
      </c>
      <c r="AY1380" s="14" t="s">
        <v>141</v>
      </c>
      <c r="AZ1380" s="11" t="s">
        <v>71</v>
      </c>
      <c r="BA1380" s="17" t="str">
        <f t="shared" si="310"/>
        <v>08004000622010222809</v>
      </c>
      <c r="BB1380" s="26">
        <f t="shared" si="312"/>
        <v>20</v>
      </c>
      <c r="BC1380" s="19" t="s">
        <v>4139</v>
      </c>
      <c r="BD1380" s="20" t="s">
        <v>388</v>
      </c>
      <c r="BF1380" s="5">
        <v>45041</v>
      </c>
      <c r="BG1380" s="27"/>
      <c r="BH1380" s="27"/>
      <c r="BI1380" s="27">
        <v>98156711</v>
      </c>
      <c r="BK1380" s="11" t="str">
        <f t="shared" si="313"/>
        <v>CADRE</v>
      </c>
      <c r="BL1380" s="11"/>
    </row>
    <row r="1381" spans="1:64" x14ac:dyDescent="0.25">
      <c r="A1381" s="3" t="s">
        <v>56</v>
      </c>
      <c r="B1381" s="4">
        <v>1383</v>
      </c>
      <c r="C1381" s="3" t="s">
        <v>87</v>
      </c>
      <c r="D1381" s="3" t="s">
        <v>7860</v>
      </c>
      <c r="E1381" s="3" t="s">
        <v>8016</v>
      </c>
      <c r="F1381" s="3"/>
      <c r="G1381" s="3"/>
      <c r="H1381" s="74"/>
      <c r="I1381" s="76" t="s">
        <v>2544</v>
      </c>
      <c r="J1381" s="3" t="s">
        <v>228</v>
      </c>
      <c r="K1381" s="3" t="s">
        <v>76</v>
      </c>
      <c r="L1381" s="3" t="s">
        <v>77</v>
      </c>
      <c r="M1381" s="3" t="s">
        <v>132</v>
      </c>
      <c r="N1381" s="5">
        <v>45013</v>
      </c>
      <c r="O1381" s="93"/>
      <c r="P1381" s="3">
        <f t="shared" ca="1" si="314"/>
        <v>-47</v>
      </c>
      <c r="Q1381" s="5"/>
      <c r="R1381" s="3"/>
      <c r="S1381" s="3"/>
      <c r="T1381" s="6" t="s">
        <v>131</v>
      </c>
      <c r="U1381" s="3" t="str">
        <f t="shared" si="302"/>
        <v>Contractuel</v>
      </c>
      <c r="V1381" s="5">
        <v>45444</v>
      </c>
      <c r="W1381" s="5">
        <v>45535</v>
      </c>
      <c r="X1381" s="5"/>
      <c r="Y1381" s="5"/>
      <c r="Z1381" s="5">
        <v>45013</v>
      </c>
      <c r="AA1381" s="3">
        <f t="shared" si="303"/>
        <v>3</v>
      </c>
      <c r="AB1381" s="3">
        <f t="shared" si="304"/>
        <v>2023</v>
      </c>
      <c r="AC1381" s="3">
        <f t="shared" si="305"/>
        <v>2027</v>
      </c>
      <c r="AD1381" s="7">
        <f t="shared" ca="1" si="306"/>
        <v>1.5527777777777778</v>
      </c>
      <c r="AE1381" s="7" t="str">
        <f t="shared" ca="1" si="311"/>
        <v>&lt; 2</v>
      </c>
      <c r="AF1381" s="5">
        <v>31196</v>
      </c>
      <c r="AG1381" s="8">
        <f t="shared" ca="1" si="307"/>
        <v>39.413698630136984</v>
      </c>
      <c r="AH1381" s="7" t="str">
        <f t="shared" ca="1" si="308"/>
        <v>&gt;35&lt; 45</v>
      </c>
      <c r="AI1381" s="9">
        <v>16750339</v>
      </c>
      <c r="AJ1381" s="10" t="s">
        <v>79</v>
      </c>
      <c r="AK1381" s="9" t="s">
        <v>4140</v>
      </c>
      <c r="AL1381" s="5">
        <v>44824</v>
      </c>
      <c r="AM1381" s="3" t="s">
        <v>93</v>
      </c>
      <c r="AN1381" s="3" t="s">
        <v>94</v>
      </c>
      <c r="AQ1381">
        <v>3</v>
      </c>
      <c r="AR1381" s="11">
        <v>2</v>
      </c>
      <c r="AS1381" s="12">
        <f t="shared" si="309"/>
        <v>45743.5</v>
      </c>
      <c r="AT1381" s="11" t="s">
        <v>135</v>
      </c>
      <c r="AU1381" s="9">
        <v>3.3069999999999999</v>
      </c>
      <c r="AV1381" s="14">
        <v>17</v>
      </c>
      <c r="AW1381" s="15" t="s">
        <v>169</v>
      </c>
      <c r="AX1381" s="16" t="s">
        <v>4141</v>
      </c>
      <c r="AY1381" s="14">
        <v>64</v>
      </c>
      <c r="AZ1381" s="11" t="s">
        <v>171</v>
      </c>
      <c r="BA1381" s="17" t="str">
        <f t="shared" si="310"/>
        <v>17001000000177811664</v>
      </c>
      <c r="BB1381" s="26">
        <f t="shared" si="312"/>
        <v>20</v>
      </c>
      <c r="BC1381" s="19" t="s">
        <v>4142</v>
      </c>
      <c r="BD1381" s="20" t="s">
        <v>277</v>
      </c>
      <c r="BF1381" s="5" t="s">
        <v>4143</v>
      </c>
      <c r="BG1381" s="27">
        <v>54603478</v>
      </c>
      <c r="BH1381" s="27">
        <v>21611248</v>
      </c>
      <c r="BI1381" s="27"/>
      <c r="BJ1381" t="s">
        <v>391</v>
      </c>
      <c r="BK1381" s="11" t="str">
        <f t="shared" si="313"/>
        <v>B-</v>
      </c>
      <c r="BL1381" s="11" t="s">
        <v>235</v>
      </c>
    </row>
    <row r="1382" spans="1:64" x14ac:dyDescent="0.25">
      <c r="A1382" s="3" t="s">
        <v>56</v>
      </c>
      <c r="B1382" s="4">
        <v>1384</v>
      </c>
      <c r="C1382" s="3" t="s">
        <v>140</v>
      </c>
      <c r="D1382" s="3" t="s">
        <v>7349</v>
      </c>
      <c r="E1382" s="3" t="s">
        <v>7311</v>
      </c>
      <c r="F1382" s="3"/>
      <c r="G1382" s="3"/>
      <c r="H1382" s="74"/>
      <c r="I1382" s="76" t="s">
        <v>2544</v>
      </c>
      <c r="J1382" s="43" t="s">
        <v>228</v>
      </c>
      <c r="K1382" s="3" t="s">
        <v>123</v>
      </c>
      <c r="L1382" s="3" t="s">
        <v>77</v>
      </c>
      <c r="M1382" s="3" t="s">
        <v>132</v>
      </c>
      <c r="N1382" s="5">
        <v>45013</v>
      </c>
      <c r="O1382" s="93"/>
      <c r="P1382" s="3">
        <f t="shared" ca="1" si="314"/>
        <v>-47</v>
      </c>
      <c r="Q1382" s="5"/>
      <c r="R1382" s="3"/>
      <c r="S1382" s="3"/>
      <c r="T1382" s="6" t="s">
        <v>131</v>
      </c>
      <c r="U1382" s="3" t="str">
        <f t="shared" si="302"/>
        <v>Contractuel</v>
      </c>
      <c r="V1382" s="5">
        <v>45444</v>
      </c>
      <c r="W1382" s="5">
        <v>45535</v>
      </c>
      <c r="X1382" s="5"/>
      <c r="Y1382" s="5"/>
      <c r="Z1382" s="5">
        <v>45013</v>
      </c>
      <c r="AA1382" s="3">
        <f t="shared" si="303"/>
        <v>3</v>
      </c>
      <c r="AB1382" s="3">
        <f t="shared" si="304"/>
        <v>2023</v>
      </c>
      <c r="AC1382" s="3">
        <f t="shared" si="305"/>
        <v>2027</v>
      </c>
      <c r="AD1382" s="7">
        <f t="shared" ca="1" si="306"/>
        <v>1.5527777777777778</v>
      </c>
      <c r="AE1382" s="7" t="str">
        <f t="shared" ca="1" si="311"/>
        <v>&lt; 2</v>
      </c>
      <c r="AF1382" s="5">
        <v>34854</v>
      </c>
      <c r="AG1382" s="8">
        <f t="shared" ca="1" si="307"/>
        <v>29.391780821917809</v>
      </c>
      <c r="AH1382" s="7" t="str">
        <f t="shared" ca="1" si="308"/>
        <v>&gt;25&lt; 35</v>
      </c>
      <c r="AI1382" s="9">
        <v>16629363</v>
      </c>
      <c r="AJ1382" s="10" t="s">
        <v>141</v>
      </c>
      <c r="AK1382" s="9" t="s">
        <v>1736</v>
      </c>
      <c r="AL1382" s="5">
        <v>40976</v>
      </c>
      <c r="AM1382" s="3" t="s">
        <v>93</v>
      </c>
      <c r="AN1382" s="3" t="s">
        <v>65</v>
      </c>
      <c r="AQ1382">
        <v>3</v>
      </c>
      <c r="AR1382" s="11">
        <v>2</v>
      </c>
      <c r="AS1382" s="12">
        <f t="shared" si="309"/>
        <v>45743.5</v>
      </c>
      <c r="AT1382" s="11" t="s">
        <v>135</v>
      </c>
      <c r="AU1382" s="9">
        <v>3.3069999999999999</v>
      </c>
      <c r="AV1382" s="14">
        <v>17</v>
      </c>
      <c r="AW1382" s="15" t="s">
        <v>169</v>
      </c>
      <c r="AX1382" s="16" t="s">
        <v>1737</v>
      </c>
      <c r="AY1382" s="14">
        <v>76</v>
      </c>
      <c r="AZ1382" s="11" t="s">
        <v>171</v>
      </c>
      <c r="BA1382" s="17" t="str">
        <f t="shared" si="310"/>
        <v>17001000000212808876</v>
      </c>
      <c r="BB1382" s="26">
        <f t="shared" si="312"/>
        <v>20</v>
      </c>
      <c r="BC1382" s="19" t="s">
        <v>3958</v>
      </c>
      <c r="BD1382" s="20" t="s">
        <v>277</v>
      </c>
      <c r="BF1382" s="5">
        <v>45251</v>
      </c>
      <c r="BG1382" s="27">
        <v>53122185</v>
      </c>
      <c r="BH1382" s="27">
        <v>97520753</v>
      </c>
      <c r="BI1382" s="27"/>
      <c r="BJ1382" s="11" t="s">
        <v>300</v>
      </c>
      <c r="BK1382" s="11" t="str">
        <f t="shared" si="313"/>
        <v>B-</v>
      </c>
      <c r="BL1382" s="11" t="s">
        <v>473</v>
      </c>
    </row>
    <row r="1383" spans="1:64" x14ac:dyDescent="0.25">
      <c r="A1383" s="3" t="s">
        <v>74</v>
      </c>
      <c r="B1383" s="4">
        <v>1385</v>
      </c>
      <c r="C1383" s="3" t="s">
        <v>140</v>
      </c>
      <c r="D1383" s="3" t="s">
        <v>7560</v>
      </c>
      <c r="E1383" s="3" t="s">
        <v>7695</v>
      </c>
      <c r="F1383" s="3"/>
      <c r="G1383" s="3"/>
      <c r="H1383" s="74"/>
      <c r="I1383" s="3" t="s">
        <v>561</v>
      </c>
      <c r="J1383" s="3" t="s">
        <v>157</v>
      </c>
      <c r="K1383" s="3" t="s">
        <v>123</v>
      </c>
      <c r="L1383" s="3" t="s">
        <v>77</v>
      </c>
      <c r="M1383" s="3" t="s">
        <v>132</v>
      </c>
      <c r="N1383" s="5">
        <v>45013</v>
      </c>
      <c r="O1383" s="93"/>
      <c r="P1383" s="3">
        <f t="shared" ca="1" si="314"/>
        <v>-536</v>
      </c>
      <c r="Q1383" s="5">
        <v>45014</v>
      </c>
      <c r="R1383" s="3" t="s">
        <v>133</v>
      </c>
      <c r="S1383" s="3"/>
      <c r="T1383" s="6" t="s">
        <v>131</v>
      </c>
      <c r="U1383" s="3" t="str">
        <f t="shared" si="302"/>
        <v>Contractuel</v>
      </c>
      <c r="V1383" s="5">
        <v>45013</v>
      </c>
      <c r="W1383" s="5">
        <v>45046</v>
      </c>
      <c r="X1383" s="5"/>
      <c r="Y1383" s="5"/>
      <c r="Z1383" s="5">
        <v>45013</v>
      </c>
      <c r="AA1383" s="3">
        <f t="shared" si="303"/>
        <v>3</v>
      </c>
      <c r="AB1383" s="3">
        <f t="shared" si="304"/>
        <v>2023</v>
      </c>
      <c r="AC1383" s="3">
        <f t="shared" si="305"/>
        <v>2027</v>
      </c>
      <c r="AD1383" s="7">
        <f t="shared" ca="1" si="306"/>
        <v>1.5527777777777778</v>
      </c>
      <c r="AE1383" s="7" t="str">
        <f t="shared" ca="1" si="311"/>
        <v>&lt; 2</v>
      </c>
      <c r="AF1383" s="5">
        <v>35277</v>
      </c>
      <c r="AG1383" s="8">
        <f t="shared" ca="1" si="307"/>
        <v>28.232876712328768</v>
      </c>
      <c r="AH1383" s="7" t="str">
        <f t="shared" ca="1" si="308"/>
        <v>&gt;25&lt; 35</v>
      </c>
      <c r="AI1383" s="9">
        <v>17445940</v>
      </c>
      <c r="AJ1383" s="10" t="s">
        <v>62</v>
      </c>
      <c r="AK1383" s="9" t="s">
        <v>4144</v>
      </c>
      <c r="AL1383" s="5">
        <v>44770</v>
      </c>
      <c r="AM1383" s="3" t="s">
        <v>93</v>
      </c>
      <c r="AN1383" s="3" t="s">
        <v>65</v>
      </c>
      <c r="AQ1383" s="11">
        <v>3</v>
      </c>
      <c r="AR1383" s="11">
        <v>1</v>
      </c>
      <c r="AS1383" s="12">
        <f t="shared" si="309"/>
        <v>45378.25</v>
      </c>
      <c r="AT1383" s="11" t="s">
        <v>135</v>
      </c>
      <c r="AU1383" s="9">
        <v>3.3069999999999999</v>
      </c>
      <c r="AV1383" s="14">
        <v>17</v>
      </c>
      <c r="AW1383" s="15" t="s">
        <v>169</v>
      </c>
      <c r="AX1383" s="16" t="s">
        <v>4145</v>
      </c>
      <c r="AY1383" s="14">
        <v>86</v>
      </c>
      <c r="AZ1383" s="11" t="s">
        <v>171</v>
      </c>
      <c r="BA1383" s="17" t="str">
        <f t="shared" si="310"/>
        <v>17001000000322334486</v>
      </c>
      <c r="BB1383" s="26">
        <f t="shared" si="312"/>
        <v>20</v>
      </c>
      <c r="BC1383" s="19" t="s">
        <v>4146</v>
      </c>
      <c r="BD1383" s="20" t="s">
        <v>277</v>
      </c>
      <c r="BF1383" s="5"/>
      <c r="BG1383" s="27">
        <v>58682875</v>
      </c>
      <c r="BH1383" s="27">
        <v>27527427</v>
      </c>
      <c r="BI1383" s="27"/>
      <c r="BK1383" s="11" t="str">
        <f t="shared" si="313"/>
        <v>A-</v>
      </c>
      <c r="BL1383" s="11" t="s">
        <v>235</v>
      </c>
    </row>
    <row r="1384" spans="1:64" x14ac:dyDescent="0.25">
      <c r="A1384" s="3" t="s">
        <v>74</v>
      </c>
      <c r="B1384" s="4">
        <v>1386</v>
      </c>
      <c r="C1384" s="3" t="s">
        <v>87</v>
      </c>
      <c r="D1384" s="3" t="s">
        <v>7291</v>
      </c>
      <c r="E1384" s="3" t="s">
        <v>7229</v>
      </c>
      <c r="F1384" s="3"/>
      <c r="G1384" s="3"/>
      <c r="H1384" s="74"/>
      <c r="I1384" s="3" t="s">
        <v>515</v>
      </c>
      <c r="J1384" s="3" t="s">
        <v>228</v>
      </c>
      <c r="K1384" s="3" t="s">
        <v>123</v>
      </c>
      <c r="L1384" s="3" t="s">
        <v>77</v>
      </c>
      <c r="M1384" s="3" t="s">
        <v>132</v>
      </c>
      <c r="N1384" s="5">
        <v>45013</v>
      </c>
      <c r="O1384" s="93"/>
      <c r="P1384" s="3">
        <f t="shared" ca="1" si="314"/>
        <v>-413</v>
      </c>
      <c r="Q1384" s="5">
        <v>45170</v>
      </c>
      <c r="R1384" s="3" t="s">
        <v>124</v>
      </c>
      <c r="S1384" s="3"/>
      <c r="T1384" s="6" t="s">
        <v>131</v>
      </c>
      <c r="U1384" s="3" t="str">
        <f t="shared" si="302"/>
        <v>Contractuel</v>
      </c>
      <c r="V1384" s="5">
        <v>45108</v>
      </c>
      <c r="W1384" s="5">
        <v>45169</v>
      </c>
      <c r="X1384" s="5"/>
      <c r="Y1384" s="5"/>
      <c r="Z1384" s="5">
        <v>45013</v>
      </c>
      <c r="AA1384" s="3">
        <f t="shared" si="303"/>
        <v>3</v>
      </c>
      <c r="AB1384" s="3">
        <f t="shared" si="304"/>
        <v>2023</v>
      </c>
      <c r="AC1384" s="3">
        <f t="shared" si="305"/>
        <v>2027</v>
      </c>
      <c r="AD1384" s="7">
        <f t="shared" ca="1" si="306"/>
        <v>1.5527777777777778</v>
      </c>
      <c r="AE1384" s="7" t="str">
        <f t="shared" ca="1" si="311"/>
        <v>&lt; 2</v>
      </c>
      <c r="AF1384" s="5">
        <v>37143</v>
      </c>
      <c r="AG1384" s="8">
        <f t="shared" ca="1" si="307"/>
        <v>23.12054794520548</v>
      </c>
      <c r="AH1384" s="7" t="str">
        <f t="shared" ca="1" si="308"/>
        <v>&lt; 25</v>
      </c>
      <c r="AI1384" s="9">
        <v>17393497</v>
      </c>
      <c r="AJ1384" s="37" t="s">
        <v>179</v>
      </c>
      <c r="AK1384" s="9" t="s">
        <v>4147</v>
      </c>
      <c r="AL1384" s="5">
        <v>43774</v>
      </c>
      <c r="AM1384" s="3" t="s">
        <v>93</v>
      </c>
      <c r="AN1384" s="3" t="s">
        <v>94</v>
      </c>
      <c r="AQ1384" s="11">
        <v>3</v>
      </c>
      <c r="AR1384" s="11">
        <v>1</v>
      </c>
      <c r="AS1384" s="12">
        <f t="shared" si="309"/>
        <v>45378.25</v>
      </c>
      <c r="AT1384" s="11" t="s">
        <v>135</v>
      </c>
      <c r="AU1384" s="9">
        <v>3.3069999999999999</v>
      </c>
      <c r="AV1384" s="14">
        <v>17</v>
      </c>
      <c r="AW1384" s="15" t="s">
        <v>169</v>
      </c>
      <c r="AX1384" s="16" t="s">
        <v>4148</v>
      </c>
      <c r="AY1384" s="14">
        <v>63</v>
      </c>
      <c r="AZ1384" s="11" t="s">
        <v>171</v>
      </c>
      <c r="BA1384" s="17" t="str">
        <f t="shared" si="310"/>
        <v>17001000000290153863</v>
      </c>
      <c r="BB1384" s="26">
        <f t="shared" si="312"/>
        <v>20</v>
      </c>
      <c r="BC1384" s="19" t="s">
        <v>3958</v>
      </c>
      <c r="BD1384" s="20" t="s">
        <v>277</v>
      </c>
      <c r="BF1384" s="5">
        <v>45013</v>
      </c>
      <c r="BG1384" s="27">
        <v>20701502</v>
      </c>
      <c r="BH1384" s="27">
        <v>97582303</v>
      </c>
      <c r="BI1384" s="27"/>
      <c r="BJ1384" t="s">
        <v>300</v>
      </c>
      <c r="BK1384" s="11" t="str">
        <f t="shared" si="313"/>
        <v>B-</v>
      </c>
      <c r="BL1384" s="11" t="s">
        <v>235</v>
      </c>
    </row>
    <row r="1385" spans="1:64" x14ac:dyDescent="0.25">
      <c r="A1385" s="3" t="s">
        <v>74</v>
      </c>
      <c r="B1385" s="4">
        <v>1387</v>
      </c>
      <c r="C1385" s="3" t="s">
        <v>57</v>
      </c>
      <c r="D1385" s="3" t="s">
        <v>8182</v>
      </c>
      <c r="E1385" s="3" t="s">
        <v>7606</v>
      </c>
      <c r="F1385" s="3"/>
      <c r="G1385" s="3"/>
      <c r="H1385" s="74"/>
      <c r="I1385" s="3"/>
      <c r="J1385" s="3"/>
      <c r="K1385" s="3" t="s">
        <v>59</v>
      </c>
      <c r="L1385" s="3" t="s">
        <v>322</v>
      </c>
      <c r="M1385" s="3" t="s">
        <v>4149</v>
      </c>
      <c r="N1385" s="5">
        <v>45013</v>
      </c>
      <c r="O1385" s="93">
        <v>45227</v>
      </c>
      <c r="P1385" s="3" t="str">
        <f t="shared" ca="1" si="314"/>
        <v/>
      </c>
      <c r="Q1385" s="5">
        <v>45302</v>
      </c>
      <c r="R1385" s="3" t="s">
        <v>2849</v>
      </c>
      <c r="S1385" s="3"/>
      <c r="T1385" s="6" t="s">
        <v>61</v>
      </c>
      <c r="U1385" s="3" t="str">
        <f t="shared" si="302"/>
        <v>Titulaire</v>
      </c>
      <c r="V1385" s="5">
        <v>45013</v>
      </c>
      <c r="W1385" s="5"/>
      <c r="X1385" s="5"/>
      <c r="Y1385" s="5"/>
      <c r="Z1385" s="5">
        <f>V1385</f>
        <v>45013</v>
      </c>
      <c r="AA1385" s="3">
        <f t="shared" si="303"/>
        <v>3</v>
      </c>
      <c r="AB1385" s="3">
        <f t="shared" si="304"/>
        <v>2023</v>
      </c>
      <c r="AC1385" s="3">
        <f t="shared" si="305"/>
        <v>2027</v>
      </c>
      <c r="AD1385" s="7">
        <f t="shared" ca="1" si="306"/>
        <v>1.5527777777777778</v>
      </c>
      <c r="AE1385" s="7" t="str">
        <f t="shared" ca="1" si="311"/>
        <v>&lt; 2</v>
      </c>
      <c r="AF1385" s="5">
        <v>31624</v>
      </c>
      <c r="AG1385" s="8">
        <f t="shared" ca="1" si="307"/>
        <v>38.241095890410961</v>
      </c>
      <c r="AH1385" s="7" t="str">
        <f t="shared" ca="1" si="308"/>
        <v>&gt;35&lt; 45</v>
      </c>
      <c r="AI1385" s="9">
        <v>16440346</v>
      </c>
      <c r="AJ1385" s="10" t="s">
        <v>70</v>
      </c>
      <c r="AK1385" s="9" t="s">
        <v>4150</v>
      </c>
      <c r="AL1385" s="5">
        <v>40792</v>
      </c>
      <c r="AM1385" s="3" t="s">
        <v>64</v>
      </c>
      <c r="AN1385" s="3" t="s">
        <v>65</v>
      </c>
      <c r="AO1385">
        <v>2</v>
      </c>
      <c r="AQ1385" s="11"/>
      <c r="AR1385" s="11">
        <v>1</v>
      </c>
      <c r="AS1385" s="12">
        <f t="shared" si="309"/>
        <v>45378.25</v>
      </c>
      <c r="AT1385" s="11" t="s">
        <v>66</v>
      </c>
      <c r="AU1385" s="9">
        <v>3650</v>
      </c>
      <c r="AV1385" s="14">
        <v>25</v>
      </c>
      <c r="AW1385" s="15">
        <v>16600</v>
      </c>
      <c r="AX1385" s="16" t="s">
        <v>4151</v>
      </c>
      <c r="AY1385" s="14">
        <v>85</v>
      </c>
      <c r="AZ1385" s="11" t="s">
        <v>164</v>
      </c>
      <c r="BA1385" s="17" t="str">
        <f t="shared" si="310"/>
        <v>25166000000102843285</v>
      </c>
      <c r="BB1385" s="26">
        <f t="shared" si="312"/>
        <v>20</v>
      </c>
      <c r="BC1385" s="19" t="s">
        <v>4152</v>
      </c>
      <c r="BD1385" s="20" t="s">
        <v>277</v>
      </c>
      <c r="BF1385" s="5"/>
      <c r="BG1385" s="27"/>
      <c r="BH1385" s="27"/>
      <c r="BI1385" s="27">
        <v>98156710</v>
      </c>
      <c r="BK1385" s="11" t="str">
        <f t="shared" si="313"/>
        <v>CADRE</v>
      </c>
      <c r="BL1385" s="11"/>
    </row>
    <row r="1386" spans="1:64" x14ac:dyDescent="0.25">
      <c r="A1386" s="3" t="s">
        <v>74</v>
      </c>
      <c r="B1386" s="4">
        <v>1388</v>
      </c>
      <c r="C1386" s="3" t="s">
        <v>87</v>
      </c>
      <c r="D1386" s="3" t="s">
        <v>7235</v>
      </c>
      <c r="E1386" s="3" t="s">
        <v>7471</v>
      </c>
      <c r="F1386" s="3"/>
      <c r="G1386" s="3"/>
      <c r="H1386" s="74"/>
      <c r="I1386" s="3" t="s">
        <v>515</v>
      </c>
      <c r="J1386" s="3" t="s">
        <v>228</v>
      </c>
      <c r="K1386" s="3" t="s">
        <v>123</v>
      </c>
      <c r="L1386" s="3" t="s">
        <v>77</v>
      </c>
      <c r="M1386" s="3" t="s">
        <v>132</v>
      </c>
      <c r="N1386" s="5">
        <v>45013</v>
      </c>
      <c r="P1386" s="3">
        <f t="shared" ca="1" si="314"/>
        <v>-536</v>
      </c>
      <c r="Q1386" s="5">
        <v>45013</v>
      </c>
      <c r="R1386" s="3"/>
      <c r="S1386" s="3"/>
      <c r="T1386" s="6" t="s">
        <v>131</v>
      </c>
      <c r="U1386" s="3" t="str">
        <f t="shared" si="302"/>
        <v>Contractuel</v>
      </c>
      <c r="V1386" s="5">
        <v>45013</v>
      </c>
      <c r="W1386" s="5">
        <v>45046</v>
      </c>
      <c r="X1386" s="5"/>
      <c r="Y1386" s="5"/>
      <c r="Z1386" s="5">
        <v>45013</v>
      </c>
      <c r="AA1386" s="3">
        <f t="shared" si="303"/>
        <v>3</v>
      </c>
      <c r="AB1386" s="3">
        <f t="shared" si="304"/>
        <v>2023</v>
      </c>
      <c r="AC1386" s="3">
        <f t="shared" si="305"/>
        <v>2027</v>
      </c>
      <c r="AD1386" s="7">
        <f t="shared" ca="1" si="306"/>
        <v>1.5527777777777778</v>
      </c>
      <c r="AE1386" s="7" t="str">
        <f t="shared" ca="1" si="311"/>
        <v>&lt; 2</v>
      </c>
      <c r="AF1386" s="5">
        <v>34413</v>
      </c>
      <c r="AG1386" s="8">
        <f t="shared" ca="1" si="307"/>
        <v>30.6</v>
      </c>
      <c r="AH1386" s="7" t="str">
        <f t="shared" ca="1" si="308"/>
        <v>&gt;25&lt; 35</v>
      </c>
      <c r="AI1386" s="9">
        <v>17304687</v>
      </c>
      <c r="AJ1386" s="10" t="s">
        <v>126</v>
      </c>
      <c r="AK1386" s="9" t="s">
        <v>4153</v>
      </c>
      <c r="AL1386" s="5">
        <v>40871</v>
      </c>
      <c r="AM1386" s="3" t="s">
        <v>93</v>
      </c>
      <c r="AN1386" s="3" t="s">
        <v>94</v>
      </c>
      <c r="AQ1386" s="11">
        <v>3</v>
      </c>
      <c r="AR1386" s="11">
        <v>1</v>
      </c>
      <c r="AS1386" s="12">
        <f t="shared" si="309"/>
        <v>45378.25</v>
      </c>
      <c r="AT1386" s="11" t="s">
        <v>135</v>
      </c>
      <c r="AU1386" s="9">
        <v>3.3069999999999999</v>
      </c>
      <c r="AV1386" s="14">
        <v>17</v>
      </c>
      <c r="AW1386" s="15" t="s">
        <v>169</v>
      </c>
      <c r="AX1386" s="16" t="s">
        <v>4154</v>
      </c>
      <c r="AY1386" s="14">
        <v>65</v>
      </c>
      <c r="AZ1386" s="11" t="s">
        <v>171</v>
      </c>
      <c r="BA1386" s="17" t="str">
        <f t="shared" si="310"/>
        <v>17001000000282458465</v>
      </c>
      <c r="BB1386" s="26">
        <f t="shared" si="312"/>
        <v>20</v>
      </c>
      <c r="BC1386" s="19" t="s">
        <v>710</v>
      </c>
      <c r="BD1386" s="20" t="s">
        <v>277</v>
      </c>
      <c r="BF1386" s="5"/>
      <c r="BG1386" s="27">
        <v>27576408</v>
      </c>
      <c r="BH1386" s="27">
        <v>92876414</v>
      </c>
      <c r="BI1386" s="27"/>
      <c r="BK1386" s="11" t="str">
        <f t="shared" si="313"/>
        <v>B-</v>
      </c>
      <c r="BL1386" s="11"/>
    </row>
    <row r="1387" spans="1:64" x14ac:dyDescent="0.25">
      <c r="A1387" s="3" t="s">
        <v>56</v>
      </c>
      <c r="B1387" s="4">
        <v>1389</v>
      </c>
      <c r="C1387" s="3" t="s">
        <v>140</v>
      </c>
      <c r="D1387" s="3" t="s">
        <v>7409</v>
      </c>
      <c r="E1387" s="3" t="s">
        <v>7544</v>
      </c>
      <c r="F1387" s="3"/>
      <c r="G1387" s="3"/>
      <c r="H1387" s="74"/>
      <c r="I1387" s="3" t="s">
        <v>561</v>
      </c>
      <c r="J1387" s="3" t="s">
        <v>157</v>
      </c>
      <c r="K1387" s="3" t="s">
        <v>123</v>
      </c>
      <c r="L1387" s="3" t="s">
        <v>77</v>
      </c>
      <c r="M1387" s="3" t="s">
        <v>132</v>
      </c>
      <c r="N1387" s="5">
        <v>45019</v>
      </c>
      <c r="P1387" s="3">
        <f t="shared" ca="1" si="314"/>
        <v>-47</v>
      </c>
      <c r="Q1387" s="5"/>
      <c r="R1387" s="3"/>
      <c r="S1387" s="3"/>
      <c r="T1387" s="6" t="s">
        <v>131</v>
      </c>
      <c r="U1387" s="3" t="str">
        <f t="shared" si="302"/>
        <v>Contractuel</v>
      </c>
      <c r="V1387" s="5">
        <v>45444</v>
      </c>
      <c r="W1387" s="5">
        <v>45535</v>
      </c>
      <c r="X1387" s="5"/>
      <c r="Y1387" s="5"/>
      <c r="Z1387" s="5">
        <v>45014</v>
      </c>
      <c r="AA1387" s="3">
        <f t="shared" si="303"/>
        <v>4</v>
      </c>
      <c r="AB1387" s="3">
        <f t="shared" si="304"/>
        <v>2023</v>
      </c>
      <c r="AC1387" s="3">
        <f t="shared" si="305"/>
        <v>2027</v>
      </c>
      <c r="AD1387" s="7">
        <f t="shared" ca="1" si="306"/>
        <v>1.538888888888889</v>
      </c>
      <c r="AE1387" s="7" t="str">
        <f t="shared" ca="1" si="311"/>
        <v>&lt; 2</v>
      </c>
      <c r="AF1387" s="5">
        <v>23971</v>
      </c>
      <c r="AG1387" s="8">
        <f t="shared" ca="1" si="307"/>
        <v>59.208219178082189</v>
      </c>
      <c r="AH1387" s="7" t="str">
        <f t="shared" ca="1" si="308"/>
        <v>&gt; 55</v>
      </c>
      <c r="AI1387" s="9">
        <v>11347870</v>
      </c>
      <c r="AJ1387" s="10" t="s">
        <v>141</v>
      </c>
      <c r="AK1387" s="9" t="s">
        <v>4155</v>
      </c>
      <c r="AL1387" s="5">
        <v>43791</v>
      </c>
      <c r="AM1387" s="3" t="s">
        <v>93</v>
      </c>
      <c r="AN1387" s="3" t="s">
        <v>65</v>
      </c>
      <c r="AQ1387">
        <v>3</v>
      </c>
      <c r="AR1387" s="11">
        <v>2</v>
      </c>
      <c r="AS1387" s="12">
        <f t="shared" si="309"/>
        <v>45749.5</v>
      </c>
      <c r="AT1387" s="11" t="s">
        <v>135</v>
      </c>
      <c r="AU1387" s="9">
        <v>3.3069999999999999</v>
      </c>
      <c r="AV1387" s="14">
        <v>17</v>
      </c>
      <c r="AW1387" s="15" t="s">
        <v>169</v>
      </c>
      <c r="AX1387" s="16" t="s">
        <v>4156</v>
      </c>
      <c r="AY1387" s="14">
        <v>10</v>
      </c>
      <c r="AZ1387" s="11" t="s">
        <v>171</v>
      </c>
      <c r="BA1387" s="17" t="str">
        <f t="shared" si="310"/>
        <v>17001000000320345210</v>
      </c>
      <c r="BB1387" s="26">
        <f t="shared" si="312"/>
        <v>20</v>
      </c>
      <c r="BC1387" s="19" t="s">
        <v>4157</v>
      </c>
      <c r="BD1387" s="20" t="s">
        <v>277</v>
      </c>
      <c r="BF1387" s="5"/>
      <c r="BG1387" s="27">
        <v>26250382</v>
      </c>
      <c r="BH1387" s="27">
        <v>95567104</v>
      </c>
      <c r="BI1387" s="27"/>
      <c r="BJ1387" t="s">
        <v>3727</v>
      </c>
      <c r="BK1387" s="11" t="str">
        <f t="shared" si="313"/>
        <v>A-</v>
      </c>
      <c r="BL1387" s="11" t="s">
        <v>473</v>
      </c>
    </row>
    <row r="1388" spans="1:64" x14ac:dyDescent="0.25">
      <c r="A1388" s="3" t="s">
        <v>74</v>
      </c>
      <c r="B1388" s="4">
        <v>1390</v>
      </c>
      <c r="C1388" s="3" t="s">
        <v>87</v>
      </c>
      <c r="D1388" s="3" t="s">
        <v>8183</v>
      </c>
      <c r="E1388" s="3" t="s">
        <v>7938</v>
      </c>
      <c r="F1388" s="3"/>
      <c r="G1388" s="3"/>
      <c r="H1388" s="74"/>
      <c r="I1388" s="3" t="s">
        <v>3846</v>
      </c>
      <c r="J1388" s="3" t="s">
        <v>157</v>
      </c>
      <c r="K1388" s="3" t="s">
        <v>123</v>
      </c>
      <c r="L1388" s="3" t="s">
        <v>77</v>
      </c>
      <c r="M1388" s="3" t="s">
        <v>132</v>
      </c>
      <c r="N1388" s="5">
        <v>45043</v>
      </c>
      <c r="P1388" s="3">
        <f t="shared" ca="1" si="314"/>
        <v>-505</v>
      </c>
      <c r="Q1388" s="5">
        <v>45048</v>
      </c>
      <c r="R1388" s="3" t="s">
        <v>1466</v>
      </c>
      <c r="S1388" s="3"/>
      <c r="T1388" s="6" t="s">
        <v>131</v>
      </c>
      <c r="U1388" s="3" t="str">
        <f t="shared" si="302"/>
        <v>Contractuel</v>
      </c>
      <c r="V1388" s="5">
        <v>45043</v>
      </c>
      <c r="W1388" s="5">
        <v>45077</v>
      </c>
      <c r="X1388" s="5"/>
      <c r="Y1388" s="5"/>
      <c r="Z1388" s="5">
        <v>45043</v>
      </c>
      <c r="AA1388" s="3">
        <f t="shared" si="303"/>
        <v>4</v>
      </c>
      <c r="AB1388" s="3">
        <f t="shared" si="304"/>
        <v>2023</v>
      </c>
      <c r="AC1388" s="3">
        <f t="shared" si="305"/>
        <v>2027</v>
      </c>
      <c r="AD1388" s="7">
        <f t="shared" ca="1" si="306"/>
        <v>1.4722222222222223</v>
      </c>
      <c r="AE1388" s="7" t="str">
        <f t="shared" ca="1" si="311"/>
        <v>&lt; 2</v>
      </c>
      <c r="AF1388" s="5">
        <v>37520</v>
      </c>
      <c r="AG1388" s="8">
        <f t="shared" ca="1" si="307"/>
        <v>22.087671232876712</v>
      </c>
      <c r="AH1388" s="7" t="str">
        <f t="shared" ca="1" si="308"/>
        <v>&lt; 25</v>
      </c>
      <c r="AI1388" s="9"/>
      <c r="AJ1388" s="10"/>
      <c r="AK1388" s="9" t="s">
        <v>4158</v>
      </c>
      <c r="AL1388" s="5">
        <v>43367</v>
      </c>
      <c r="AM1388" s="3" t="s">
        <v>93</v>
      </c>
      <c r="AN1388" s="3" t="s">
        <v>94</v>
      </c>
      <c r="AO1388">
        <v>0</v>
      </c>
      <c r="AQ1388" s="11">
        <v>3</v>
      </c>
      <c r="AR1388" s="11">
        <v>1</v>
      </c>
      <c r="AS1388" s="12">
        <f t="shared" si="309"/>
        <v>45408.25</v>
      </c>
      <c r="AT1388" s="11" t="s">
        <v>135</v>
      </c>
      <c r="AU1388" s="9">
        <v>3.3069999999999999</v>
      </c>
      <c r="AV1388" s="14">
        <v>17</v>
      </c>
      <c r="AW1388" s="15" t="s">
        <v>169</v>
      </c>
      <c r="AX1388" s="16" t="s">
        <v>4159</v>
      </c>
      <c r="AY1388" s="14">
        <v>61</v>
      </c>
      <c r="AZ1388" s="11" t="s">
        <v>171</v>
      </c>
      <c r="BA1388" s="17" t="str">
        <f t="shared" si="310"/>
        <v>17001000000325242061</v>
      </c>
      <c r="BB1388" s="26">
        <f t="shared" si="312"/>
        <v>20</v>
      </c>
      <c r="BC1388" s="19" t="s">
        <v>1333</v>
      </c>
      <c r="BD1388" s="20" t="s">
        <v>73</v>
      </c>
      <c r="BF1388" s="5"/>
      <c r="BG1388" s="27">
        <v>25030255</v>
      </c>
      <c r="BH1388" s="27">
        <v>51123132</v>
      </c>
      <c r="BI1388" s="27"/>
      <c r="BK1388" s="11" t="str">
        <f t="shared" si="313"/>
        <v>A-</v>
      </c>
      <c r="BL1388" s="11"/>
    </row>
    <row r="1389" spans="1:64" x14ac:dyDescent="0.25">
      <c r="A1389" s="3" t="s">
        <v>56</v>
      </c>
      <c r="B1389" s="4">
        <v>1391</v>
      </c>
      <c r="C1389" s="3" t="s">
        <v>140</v>
      </c>
      <c r="D1389" s="3" t="s">
        <v>8184</v>
      </c>
      <c r="E1389" s="3" t="s">
        <v>7535</v>
      </c>
      <c r="F1389" s="3"/>
      <c r="G1389" s="3"/>
      <c r="H1389" s="74"/>
      <c r="I1389" s="3" t="s">
        <v>515</v>
      </c>
      <c r="J1389" s="3" t="s">
        <v>228</v>
      </c>
      <c r="K1389" s="3" t="s">
        <v>123</v>
      </c>
      <c r="L1389" s="3" t="s">
        <v>77</v>
      </c>
      <c r="M1389" s="3" t="s">
        <v>132</v>
      </c>
      <c r="N1389" s="5">
        <v>45017</v>
      </c>
      <c r="P1389" s="3">
        <f t="shared" ca="1" si="314"/>
        <v>-47</v>
      </c>
      <c r="Q1389" s="5"/>
      <c r="R1389" s="3"/>
      <c r="S1389" s="3"/>
      <c r="T1389" s="6" t="s">
        <v>131</v>
      </c>
      <c r="U1389" s="3" t="str">
        <f t="shared" si="302"/>
        <v>Contractuel</v>
      </c>
      <c r="V1389" s="5">
        <v>45444</v>
      </c>
      <c r="W1389" s="5">
        <v>45535</v>
      </c>
      <c r="X1389" s="5"/>
      <c r="Y1389" s="5"/>
      <c r="Z1389" s="5">
        <v>45017</v>
      </c>
      <c r="AA1389" s="3">
        <f t="shared" si="303"/>
        <v>4</v>
      </c>
      <c r="AB1389" s="3">
        <f t="shared" si="304"/>
        <v>2023</v>
      </c>
      <c r="AC1389" s="3">
        <f t="shared" si="305"/>
        <v>2027</v>
      </c>
      <c r="AD1389" s="7">
        <f t="shared" ca="1" si="306"/>
        <v>1.5444444444444445</v>
      </c>
      <c r="AE1389" s="7" t="str">
        <f t="shared" ca="1" si="311"/>
        <v>&lt; 2</v>
      </c>
      <c r="AF1389" s="5">
        <v>31979</v>
      </c>
      <c r="AG1389" s="8">
        <f t="shared" ca="1" si="307"/>
        <v>37.268493150684932</v>
      </c>
      <c r="AH1389" s="7" t="str">
        <f t="shared" ca="1" si="308"/>
        <v>&gt;35&lt; 45</v>
      </c>
      <c r="AI1389" s="9">
        <v>16280738</v>
      </c>
      <c r="AJ1389" s="10" t="s">
        <v>141</v>
      </c>
      <c r="AK1389" s="9" t="s">
        <v>4160</v>
      </c>
      <c r="AL1389" s="5">
        <v>43721</v>
      </c>
      <c r="AM1389" s="3" t="s">
        <v>93</v>
      </c>
      <c r="AN1389" s="3" t="s">
        <v>65</v>
      </c>
      <c r="AO1389">
        <v>3</v>
      </c>
      <c r="AQ1389">
        <v>3</v>
      </c>
      <c r="AR1389" s="11">
        <v>2</v>
      </c>
      <c r="AS1389" s="12">
        <f t="shared" si="309"/>
        <v>45747.5</v>
      </c>
      <c r="AT1389" s="11" t="s">
        <v>135</v>
      </c>
      <c r="AU1389" s="9">
        <v>3.3069999999999999</v>
      </c>
      <c r="AV1389" s="14">
        <v>17</v>
      </c>
      <c r="AW1389" s="15" t="s">
        <v>169</v>
      </c>
      <c r="AX1389" s="16" t="s">
        <v>4161</v>
      </c>
      <c r="AY1389" s="14">
        <v>90</v>
      </c>
      <c r="AZ1389" s="11" t="s">
        <v>171</v>
      </c>
      <c r="BA1389" s="17" t="str">
        <f t="shared" si="310"/>
        <v>17001000000324607390</v>
      </c>
      <c r="BB1389" s="26">
        <f t="shared" si="312"/>
        <v>20</v>
      </c>
      <c r="BC1389" s="19" t="s">
        <v>4162</v>
      </c>
      <c r="BD1389" s="20" t="s">
        <v>388</v>
      </c>
      <c r="BF1389" s="5"/>
      <c r="BG1389" s="27">
        <v>29834859</v>
      </c>
      <c r="BH1389" s="27">
        <v>24164881</v>
      </c>
      <c r="BI1389" s="27"/>
      <c r="BJ1389" t="s">
        <v>2596</v>
      </c>
      <c r="BK1389" s="11" t="str">
        <f t="shared" si="313"/>
        <v>B-</v>
      </c>
      <c r="BL1389" s="11" t="s">
        <v>235</v>
      </c>
    </row>
    <row r="1390" spans="1:64" x14ac:dyDescent="0.25">
      <c r="A1390" s="3" t="s">
        <v>74</v>
      </c>
      <c r="B1390" s="4">
        <v>1392</v>
      </c>
      <c r="C1390" s="3" t="s">
        <v>87</v>
      </c>
      <c r="D1390" s="3" t="s">
        <v>8185</v>
      </c>
      <c r="E1390" s="3" t="s">
        <v>7609</v>
      </c>
      <c r="F1390" s="3"/>
      <c r="G1390" s="3"/>
      <c r="H1390" s="74"/>
      <c r="I1390" s="3" t="s">
        <v>515</v>
      </c>
      <c r="J1390" s="3" t="s">
        <v>228</v>
      </c>
      <c r="K1390" s="3" t="s">
        <v>123</v>
      </c>
      <c r="L1390" s="3" t="s">
        <v>77</v>
      </c>
      <c r="M1390" s="3" t="s">
        <v>132</v>
      </c>
      <c r="N1390" s="5">
        <v>45017</v>
      </c>
      <c r="P1390" s="3">
        <f t="shared" ca="1" si="314"/>
        <v>-536</v>
      </c>
      <c r="Q1390" s="5">
        <v>45044</v>
      </c>
      <c r="R1390" s="3" t="s">
        <v>1601</v>
      </c>
      <c r="S1390" s="3"/>
      <c r="T1390" s="6" t="s">
        <v>131</v>
      </c>
      <c r="U1390" s="3" t="str">
        <f t="shared" si="302"/>
        <v>Contractuel</v>
      </c>
      <c r="V1390" s="5">
        <v>45017</v>
      </c>
      <c r="W1390" s="5">
        <v>45046</v>
      </c>
      <c r="X1390" s="5"/>
      <c r="Y1390" s="5"/>
      <c r="Z1390" s="5">
        <v>45017</v>
      </c>
      <c r="AA1390" s="3">
        <f t="shared" si="303"/>
        <v>4</v>
      </c>
      <c r="AB1390" s="3">
        <f t="shared" si="304"/>
        <v>2023</v>
      </c>
      <c r="AC1390" s="3">
        <f t="shared" si="305"/>
        <v>2027</v>
      </c>
      <c r="AD1390" s="7">
        <f t="shared" ca="1" si="306"/>
        <v>1.5444444444444445</v>
      </c>
      <c r="AE1390" s="7" t="str">
        <f t="shared" ca="1" si="311"/>
        <v>&lt; 2</v>
      </c>
      <c r="AF1390" s="5">
        <v>36053</v>
      </c>
      <c r="AG1390" s="8">
        <f t="shared" ca="1" si="307"/>
        <v>26.106849315068494</v>
      </c>
      <c r="AH1390" s="7" t="str">
        <f t="shared" ca="1" si="308"/>
        <v>&gt;25&lt; 35</v>
      </c>
      <c r="AI1390" s="9">
        <v>17181347</v>
      </c>
      <c r="AJ1390" s="10" t="s">
        <v>62</v>
      </c>
      <c r="AK1390" s="9" t="s">
        <v>4163</v>
      </c>
      <c r="AL1390" s="5">
        <v>43048</v>
      </c>
      <c r="AM1390" s="3" t="s">
        <v>93</v>
      </c>
      <c r="AN1390" s="3" t="s">
        <v>94</v>
      </c>
      <c r="AQ1390" s="11">
        <v>3</v>
      </c>
      <c r="AR1390" s="11">
        <v>1</v>
      </c>
      <c r="AS1390" s="12">
        <f t="shared" si="309"/>
        <v>45382.25</v>
      </c>
      <c r="AT1390" s="11" t="s">
        <v>135</v>
      </c>
      <c r="AU1390" s="9">
        <v>3.3069999999999999</v>
      </c>
      <c r="AV1390" s="14">
        <v>17</v>
      </c>
      <c r="AW1390" s="15" t="s">
        <v>169</v>
      </c>
      <c r="AX1390" s="16" t="s">
        <v>4164</v>
      </c>
      <c r="AY1390" s="14">
        <v>11</v>
      </c>
      <c r="AZ1390" s="11" t="s">
        <v>171</v>
      </c>
      <c r="BA1390" s="17" t="str">
        <f t="shared" si="310"/>
        <v>17001000000296185711</v>
      </c>
      <c r="BB1390" s="26">
        <f t="shared" si="312"/>
        <v>20</v>
      </c>
      <c r="BC1390" s="19" t="s">
        <v>4165</v>
      </c>
      <c r="BD1390" s="20" t="s">
        <v>100</v>
      </c>
      <c r="BF1390" s="5"/>
      <c r="BG1390" s="27">
        <v>55209540</v>
      </c>
      <c r="BH1390" s="27">
        <v>22369005</v>
      </c>
      <c r="BI1390" s="27"/>
      <c r="BK1390" s="11" t="str">
        <f t="shared" si="313"/>
        <v>B-</v>
      </c>
      <c r="BL1390" s="11"/>
    </row>
    <row r="1391" spans="1:64" x14ac:dyDescent="0.25">
      <c r="A1391" s="3" t="s">
        <v>74</v>
      </c>
      <c r="B1391" s="4">
        <v>1393</v>
      </c>
      <c r="C1391" s="3" t="s">
        <v>87</v>
      </c>
      <c r="D1391" s="3" t="s">
        <v>7191</v>
      </c>
      <c r="E1391" s="3" t="s">
        <v>7216</v>
      </c>
      <c r="F1391" s="3"/>
      <c r="G1391" s="3"/>
      <c r="H1391" s="74"/>
      <c r="I1391" s="3" t="s">
        <v>561</v>
      </c>
      <c r="J1391" s="3" t="s">
        <v>157</v>
      </c>
      <c r="K1391" s="3" t="s">
        <v>123</v>
      </c>
      <c r="L1391" s="3" t="s">
        <v>77</v>
      </c>
      <c r="M1391" s="3" t="s">
        <v>132</v>
      </c>
      <c r="N1391" s="5">
        <v>45019</v>
      </c>
      <c r="P1391" s="3">
        <f t="shared" ca="1" si="314"/>
        <v>-536</v>
      </c>
      <c r="Q1391" s="5">
        <v>45051</v>
      </c>
      <c r="R1391" s="3" t="s">
        <v>4166</v>
      </c>
      <c r="S1391" s="3"/>
      <c r="T1391" s="6" t="s">
        <v>131</v>
      </c>
      <c r="U1391" s="3" t="str">
        <f t="shared" si="302"/>
        <v>Contractuel</v>
      </c>
      <c r="V1391" s="5">
        <v>45019</v>
      </c>
      <c r="W1391" s="5">
        <v>45046</v>
      </c>
      <c r="X1391" s="5"/>
      <c r="Y1391" s="5"/>
      <c r="Z1391" s="5">
        <v>45019</v>
      </c>
      <c r="AA1391" s="3">
        <f t="shared" si="303"/>
        <v>4</v>
      </c>
      <c r="AB1391" s="3">
        <f t="shared" si="304"/>
        <v>2023</v>
      </c>
      <c r="AC1391" s="3">
        <f t="shared" si="305"/>
        <v>2027</v>
      </c>
      <c r="AD1391" s="7">
        <f t="shared" ca="1" si="306"/>
        <v>1.538888888888889</v>
      </c>
      <c r="AE1391" s="7" t="str">
        <f t="shared" ca="1" si="311"/>
        <v>&lt; 2</v>
      </c>
      <c r="AF1391" s="5">
        <v>34050</v>
      </c>
      <c r="AG1391" s="8">
        <f t="shared" ca="1" si="307"/>
        <v>31.594520547945205</v>
      </c>
      <c r="AH1391" s="7" t="str">
        <f t="shared" ca="1" si="308"/>
        <v>&gt;25&lt; 35</v>
      </c>
      <c r="AI1391" s="9">
        <v>16719616</v>
      </c>
      <c r="AJ1391" s="10" t="s">
        <v>70</v>
      </c>
      <c r="AK1391" s="9" t="s">
        <v>537</v>
      </c>
      <c r="AL1391" s="5">
        <v>42327</v>
      </c>
      <c r="AM1391" s="3" t="s">
        <v>93</v>
      </c>
      <c r="AN1391" s="3" t="s">
        <v>94</v>
      </c>
      <c r="AQ1391" s="11">
        <v>3</v>
      </c>
      <c r="AR1391" s="11">
        <v>1</v>
      </c>
      <c r="AS1391" s="12">
        <f t="shared" si="309"/>
        <v>45384.25</v>
      </c>
      <c r="AT1391" s="11" t="s">
        <v>135</v>
      </c>
      <c r="AU1391" s="9">
        <v>3.3069999999999999</v>
      </c>
      <c r="AV1391" s="14">
        <v>17</v>
      </c>
      <c r="AW1391" s="15" t="s">
        <v>169</v>
      </c>
      <c r="AX1391" s="16" t="s">
        <v>4167</v>
      </c>
      <c r="AY1391" s="14">
        <v>73</v>
      </c>
      <c r="AZ1391" s="11" t="s">
        <v>171</v>
      </c>
      <c r="BA1391" s="17" t="str">
        <f t="shared" si="310"/>
        <v>17001000000309935073</v>
      </c>
      <c r="BB1391" s="26">
        <f t="shared" si="312"/>
        <v>20</v>
      </c>
      <c r="BC1391" s="19" t="s">
        <v>4168</v>
      </c>
      <c r="BD1391" s="20" t="s">
        <v>73</v>
      </c>
      <c r="BF1391" s="5"/>
      <c r="BG1391" s="27">
        <v>58620831</v>
      </c>
      <c r="BH1391" s="27">
        <v>20731253</v>
      </c>
      <c r="BI1391" s="27"/>
      <c r="BK1391" s="11" t="str">
        <f t="shared" si="313"/>
        <v>A-</v>
      </c>
      <c r="BL1391" s="11"/>
    </row>
    <row r="1392" spans="1:64" x14ac:dyDescent="0.25">
      <c r="A1392" s="3" t="s">
        <v>56</v>
      </c>
      <c r="B1392" s="4">
        <v>1394</v>
      </c>
      <c r="C1392" s="3" t="s">
        <v>57</v>
      </c>
      <c r="D1392" s="3" t="s">
        <v>8186</v>
      </c>
      <c r="E1392" s="3" t="s">
        <v>7464</v>
      </c>
      <c r="F1392" s="3"/>
      <c r="G1392" s="3"/>
      <c r="H1392" s="74"/>
      <c r="I1392" s="43" t="s">
        <v>1465</v>
      </c>
      <c r="J1392" s="3"/>
      <c r="K1392" s="3" t="s">
        <v>76</v>
      </c>
      <c r="L1392" s="3" t="s">
        <v>77</v>
      </c>
      <c r="M1392" s="3" t="s">
        <v>1222</v>
      </c>
      <c r="N1392" s="5">
        <v>45019</v>
      </c>
      <c r="P1392" s="3">
        <f t="shared" ca="1" si="314"/>
        <v>-17</v>
      </c>
      <c r="Q1392" s="5"/>
      <c r="R1392" s="3"/>
      <c r="S1392" s="3"/>
      <c r="T1392" s="6" t="s">
        <v>131</v>
      </c>
      <c r="U1392" s="3" t="str">
        <f t="shared" si="302"/>
        <v>Contractuel</v>
      </c>
      <c r="V1392" s="5">
        <v>45474</v>
      </c>
      <c r="W1392" s="5">
        <v>45565</v>
      </c>
      <c r="X1392" s="5"/>
      <c r="Y1392" s="5"/>
      <c r="Z1392" s="5">
        <v>45019</v>
      </c>
      <c r="AA1392" s="3">
        <f t="shared" si="303"/>
        <v>4</v>
      </c>
      <c r="AB1392" s="3">
        <f t="shared" si="304"/>
        <v>2023</v>
      </c>
      <c r="AC1392" s="3">
        <f t="shared" si="305"/>
        <v>2027</v>
      </c>
      <c r="AD1392" s="7">
        <f t="shared" ca="1" si="306"/>
        <v>1.538888888888889</v>
      </c>
      <c r="AE1392" s="7" t="str">
        <f t="shared" ca="1" si="311"/>
        <v>&lt; 2</v>
      </c>
      <c r="AF1392" s="5">
        <v>30912</v>
      </c>
      <c r="AG1392" s="8">
        <f t="shared" ca="1" si="307"/>
        <v>40.19178082191781</v>
      </c>
      <c r="AH1392" s="7" t="str">
        <f t="shared" ca="1" si="308"/>
        <v>&gt;35&lt; 45</v>
      </c>
      <c r="AI1392" s="9">
        <v>15320080</v>
      </c>
      <c r="AJ1392" s="10" t="s">
        <v>67</v>
      </c>
      <c r="AK1392" s="9" t="s">
        <v>4169</v>
      </c>
      <c r="AL1392" s="5">
        <v>44872</v>
      </c>
      <c r="AM1392" s="3" t="s">
        <v>93</v>
      </c>
      <c r="AN1392" s="3" t="s">
        <v>65</v>
      </c>
      <c r="AO1392">
        <v>2</v>
      </c>
      <c r="AQ1392">
        <v>3</v>
      </c>
      <c r="AR1392" s="11">
        <v>2</v>
      </c>
      <c r="AS1392" s="12">
        <f t="shared" si="309"/>
        <v>45749.5</v>
      </c>
      <c r="AT1392" s="11" t="s">
        <v>135</v>
      </c>
      <c r="AU1392" s="9">
        <v>3.3069999999999999</v>
      </c>
      <c r="AV1392" s="14">
        <v>12</v>
      </c>
      <c r="AW1392" s="15" t="s">
        <v>3417</v>
      </c>
      <c r="AX1392" s="16" t="s">
        <v>4170</v>
      </c>
      <c r="AY1392" s="14">
        <v>59</v>
      </c>
      <c r="AZ1392" s="11" t="s">
        <v>352</v>
      </c>
      <c r="BA1392" s="17" t="str">
        <f t="shared" si="310"/>
        <v>12309000000242209159</v>
      </c>
      <c r="BB1392" s="26">
        <f t="shared" si="312"/>
        <v>20</v>
      </c>
      <c r="BC1392" s="19" t="s">
        <v>4171</v>
      </c>
      <c r="BD1392" s="20" t="s">
        <v>100</v>
      </c>
      <c r="BF1392" s="5"/>
      <c r="BG1392" s="27">
        <v>53165694</v>
      </c>
      <c r="BH1392" s="27">
        <v>96916543</v>
      </c>
      <c r="BI1392" s="27"/>
      <c r="BJ1392" t="s">
        <v>951</v>
      </c>
      <c r="BK1392" s="11" t="str">
        <f t="shared" si="313"/>
        <v>-</v>
      </c>
      <c r="BL1392" s="11" t="s">
        <v>200</v>
      </c>
    </row>
    <row r="1393" spans="1:64" x14ac:dyDescent="0.25">
      <c r="A1393" s="3" t="s">
        <v>56</v>
      </c>
      <c r="B1393" s="4">
        <v>1395</v>
      </c>
      <c r="C1393" s="3" t="s">
        <v>140</v>
      </c>
      <c r="D1393" s="3" t="s">
        <v>7546</v>
      </c>
      <c r="E1393" s="3" t="s">
        <v>8730</v>
      </c>
      <c r="F1393" s="3"/>
      <c r="G1393" s="3"/>
      <c r="H1393" s="74"/>
      <c r="I1393" s="3" t="s">
        <v>156</v>
      </c>
      <c r="J1393" s="3" t="s">
        <v>157</v>
      </c>
      <c r="K1393" s="3" t="s">
        <v>123</v>
      </c>
      <c r="L1393" s="3" t="s">
        <v>77</v>
      </c>
      <c r="M1393" s="3" t="s">
        <v>132</v>
      </c>
      <c r="N1393" s="5">
        <v>45019</v>
      </c>
      <c r="P1393" s="3">
        <f t="shared" ca="1" si="314"/>
        <v>-47</v>
      </c>
      <c r="Q1393" s="5"/>
      <c r="R1393" s="3"/>
      <c r="S1393" s="3"/>
      <c r="T1393" s="6" t="s">
        <v>131</v>
      </c>
      <c r="U1393" s="3" t="str">
        <f t="shared" si="302"/>
        <v>Contractuel</v>
      </c>
      <c r="V1393" s="5">
        <v>45444</v>
      </c>
      <c r="W1393" s="5">
        <v>45535</v>
      </c>
      <c r="X1393" s="5"/>
      <c r="Y1393" s="5"/>
      <c r="Z1393" s="5">
        <v>45019</v>
      </c>
      <c r="AA1393" s="3">
        <f t="shared" si="303"/>
        <v>4</v>
      </c>
      <c r="AB1393" s="3">
        <f t="shared" si="304"/>
        <v>2023</v>
      </c>
      <c r="AC1393" s="3">
        <f t="shared" si="305"/>
        <v>2027</v>
      </c>
      <c r="AD1393" s="7">
        <f t="shared" ca="1" si="306"/>
        <v>1.538888888888889</v>
      </c>
      <c r="AE1393" s="7" t="str">
        <f t="shared" ca="1" si="311"/>
        <v>&lt; 2</v>
      </c>
      <c r="AF1393" s="5">
        <v>28986</v>
      </c>
      <c r="AG1393" s="8">
        <f t="shared" ca="1" si="307"/>
        <v>45.468493150684928</v>
      </c>
      <c r="AH1393" s="7" t="str">
        <f t="shared" ca="1" si="308"/>
        <v>&gt;45&lt; 55</v>
      </c>
      <c r="AI1393" s="9">
        <v>12158587</v>
      </c>
      <c r="AJ1393" s="10" t="s">
        <v>70</v>
      </c>
      <c r="AK1393" s="9" t="s">
        <v>1365</v>
      </c>
      <c r="AL1393" s="5">
        <v>42262</v>
      </c>
      <c r="AM1393" s="3" t="s">
        <v>93</v>
      </c>
      <c r="AN1393" s="3" t="s">
        <v>65</v>
      </c>
      <c r="AQ1393">
        <v>3</v>
      </c>
      <c r="AR1393" s="11">
        <v>2</v>
      </c>
      <c r="AS1393" s="12">
        <f t="shared" si="309"/>
        <v>45749.5</v>
      </c>
      <c r="AT1393" s="11" t="s">
        <v>135</v>
      </c>
      <c r="AU1393" s="9">
        <v>3.3069999999999999</v>
      </c>
      <c r="AV1393" s="14">
        <v>17</v>
      </c>
      <c r="AW1393" s="15" t="s">
        <v>169</v>
      </c>
      <c r="AX1393" s="16" t="s">
        <v>1366</v>
      </c>
      <c r="AY1393" s="14">
        <v>41</v>
      </c>
      <c r="AZ1393" s="11" t="s">
        <v>171</v>
      </c>
      <c r="BA1393" s="17" t="str">
        <f t="shared" si="310"/>
        <v>17001000000296805541</v>
      </c>
      <c r="BB1393" s="26">
        <f t="shared" si="312"/>
        <v>20</v>
      </c>
      <c r="BC1393" s="19" t="s">
        <v>4172</v>
      </c>
      <c r="BD1393" s="20" t="s">
        <v>100</v>
      </c>
      <c r="BF1393" s="5">
        <v>45251</v>
      </c>
      <c r="BG1393" s="27">
        <v>58673401</v>
      </c>
      <c r="BH1393" s="27">
        <v>52664304</v>
      </c>
      <c r="BI1393" s="27"/>
      <c r="BJ1393" t="s">
        <v>3727</v>
      </c>
      <c r="BK1393" s="11" t="str">
        <f t="shared" si="313"/>
        <v>A-</v>
      </c>
      <c r="BL1393" s="11" t="s">
        <v>245</v>
      </c>
    </row>
    <row r="1394" spans="1:64" x14ac:dyDescent="0.25">
      <c r="A1394" s="3" t="s">
        <v>74</v>
      </c>
      <c r="B1394" s="4">
        <v>1396</v>
      </c>
      <c r="C1394" s="3" t="s">
        <v>140</v>
      </c>
      <c r="D1394" s="3" t="s">
        <v>8187</v>
      </c>
      <c r="E1394" s="3" t="s">
        <v>7432</v>
      </c>
      <c r="F1394" s="3"/>
      <c r="G1394" s="3"/>
      <c r="H1394" s="74"/>
      <c r="I1394" s="3" t="s">
        <v>561</v>
      </c>
      <c r="J1394" s="3" t="s">
        <v>157</v>
      </c>
      <c r="K1394" s="3" t="s">
        <v>123</v>
      </c>
      <c r="L1394" s="3" t="s">
        <v>77</v>
      </c>
      <c r="M1394" s="3" t="s">
        <v>132</v>
      </c>
      <c r="N1394" s="5">
        <v>45020</v>
      </c>
      <c r="P1394" s="3">
        <f t="shared" ca="1" si="314"/>
        <v>-536</v>
      </c>
      <c r="Q1394" s="5">
        <v>45051</v>
      </c>
      <c r="R1394" s="3" t="s">
        <v>4166</v>
      </c>
      <c r="S1394" s="3"/>
      <c r="T1394" s="6" t="s">
        <v>131</v>
      </c>
      <c r="U1394" s="3" t="str">
        <f t="shared" si="302"/>
        <v>Contractuel</v>
      </c>
      <c r="V1394" s="5">
        <v>45020</v>
      </c>
      <c r="W1394" s="5">
        <v>45046</v>
      </c>
      <c r="X1394" s="5"/>
      <c r="Y1394" s="5"/>
      <c r="Z1394" s="5">
        <v>45020</v>
      </c>
      <c r="AA1394" s="3">
        <f t="shared" si="303"/>
        <v>4</v>
      </c>
      <c r="AB1394" s="3">
        <f t="shared" si="304"/>
        <v>2023</v>
      </c>
      <c r="AC1394" s="3">
        <f t="shared" si="305"/>
        <v>2027</v>
      </c>
      <c r="AD1394" s="7">
        <f t="shared" ca="1" si="306"/>
        <v>1.5361111111111112</v>
      </c>
      <c r="AE1394" s="7" t="str">
        <f t="shared" ca="1" si="311"/>
        <v>&lt; 2</v>
      </c>
      <c r="AF1394" s="5">
        <v>33500</v>
      </c>
      <c r="AG1394" s="8">
        <f t="shared" ca="1" si="307"/>
        <v>33.101369863013701</v>
      </c>
      <c r="AH1394" s="7" t="str">
        <f t="shared" ca="1" si="308"/>
        <v>&gt;25&lt; 35</v>
      </c>
      <c r="AI1394" s="9">
        <v>16919854</v>
      </c>
      <c r="AJ1394" s="37" t="s">
        <v>179</v>
      </c>
      <c r="AK1394" s="9" t="s">
        <v>4173</v>
      </c>
      <c r="AL1394" s="5">
        <v>39242</v>
      </c>
      <c r="AM1394" s="3" t="s">
        <v>93</v>
      </c>
      <c r="AN1394" s="3" t="s">
        <v>94</v>
      </c>
      <c r="AQ1394" s="11">
        <v>3</v>
      </c>
      <c r="AR1394" s="11">
        <v>1</v>
      </c>
      <c r="AS1394" s="12">
        <f t="shared" si="309"/>
        <v>45385.25</v>
      </c>
      <c r="AT1394" s="11" t="s">
        <v>135</v>
      </c>
      <c r="AU1394" s="9">
        <v>3.3069999999999999</v>
      </c>
      <c r="AV1394" s="14">
        <v>10</v>
      </c>
      <c r="AW1394" s="15">
        <v>40308</v>
      </c>
      <c r="AX1394" s="16">
        <v>21106903788</v>
      </c>
      <c r="AY1394" s="14">
        <v>80</v>
      </c>
      <c r="AZ1394" s="11" t="s">
        <v>503</v>
      </c>
      <c r="BA1394" s="17" t="str">
        <f t="shared" si="310"/>
        <v>10403082110690378880</v>
      </c>
      <c r="BB1394" s="26">
        <f t="shared" si="312"/>
        <v>20</v>
      </c>
      <c r="BC1394" s="19" t="s">
        <v>4168</v>
      </c>
      <c r="BD1394" s="20" t="s">
        <v>73</v>
      </c>
      <c r="BF1394" s="5"/>
      <c r="BG1394" s="27">
        <v>53315581</v>
      </c>
      <c r="BH1394" s="27">
        <v>95214971</v>
      </c>
      <c r="BI1394" s="27"/>
      <c r="BK1394" s="11" t="str">
        <f t="shared" si="313"/>
        <v>A-</v>
      </c>
      <c r="BL1394" s="11"/>
    </row>
    <row r="1395" spans="1:64" x14ac:dyDescent="0.25">
      <c r="A1395" s="3" t="s">
        <v>74</v>
      </c>
      <c r="B1395" s="4">
        <v>1397</v>
      </c>
      <c r="C1395" s="3" t="s">
        <v>87</v>
      </c>
      <c r="D1395" s="3" t="s">
        <v>7590</v>
      </c>
      <c r="E1395" s="3" t="s">
        <v>7550</v>
      </c>
      <c r="F1395" s="3"/>
      <c r="G1395" s="3"/>
      <c r="H1395" s="74"/>
      <c r="I1395" s="3"/>
      <c r="J1395" s="3"/>
      <c r="K1395" s="3" t="s">
        <v>76</v>
      </c>
      <c r="L1395" s="3" t="s">
        <v>77</v>
      </c>
      <c r="M1395" s="3" t="s">
        <v>132</v>
      </c>
      <c r="N1395" s="5">
        <v>45021</v>
      </c>
      <c r="P1395" s="3">
        <f t="shared" ca="1" si="314"/>
        <v>-536</v>
      </c>
      <c r="Q1395" s="5">
        <v>45047</v>
      </c>
      <c r="R1395" s="3" t="s">
        <v>4174</v>
      </c>
      <c r="S1395" s="3"/>
      <c r="T1395" s="6" t="s">
        <v>131</v>
      </c>
      <c r="U1395" s="3" t="str">
        <f t="shared" si="302"/>
        <v>Contractuel</v>
      </c>
      <c r="V1395" s="5">
        <v>45021</v>
      </c>
      <c r="W1395" s="5">
        <v>45046</v>
      </c>
      <c r="X1395" s="5"/>
      <c r="Y1395" s="5"/>
      <c r="Z1395" s="5">
        <v>45021</v>
      </c>
      <c r="AA1395" s="3">
        <f t="shared" si="303"/>
        <v>4</v>
      </c>
      <c r="AB1395" s="3">
        <f t="shared" si="304"/>
        <v>2023</v>
      </c>
      <c r="AC1395" s="3">
        <f t="shared" si="305"/>
        <v>2027</v>
      </c>
      <c r="AD1395" s="7">
        <f t="shared" ca="1" si="306"/>
        <v>1.5333333333333334</v>
      </c>
      <c r="AE1395" s="7" t="str">
        <f t="shared" ca="1" si="311"/>
        <v>&lt; 2</v>
      </c>
      <c r="AF1395" s="5">
        <v>33997</v>
      </c>
      <c r="AG1395" s="8">
        <f t="shared" ca="1" si="307"/>
        <v>31.739726027397261</v>
      </c>
      <c r="AH1395" s="7" t="str">
        <f t="shared" ca="1" si="308"/>
        <v>&gt;25&lt; 35</v>
      </c>
      <c r="AI1395" s="9">
        <v>16881692</v>
      </c>
      <c r="AJ1395" s="10" t="s">
        <v>67</v>
      </c>
      <c r="AK1395" s="9" t="s">
        <v>4175</v>
      </c>
      <c r="AL1395" s="5">
        <v>43745</v>
      </c>
      <c r="AM1395" s="3" t="s">
        <v>93</v>
      </c>
      <c r="AN1395" s="3" t="s">
        <v>94</v>
      </c>
      <c r="AQ1395" s="11">
        <v>3</v>
      </c>
      <c r="AR1395" s="11">
        <v>1</v>
      </c>
      <c r="AS1395" s="12">
        <f t="shared" si="309"/>
        <v>45386.25</v>
      </c>
      <c r="AT1395" s="11" t="s">
        <v>135</v>
      </c>
      <c r="AU1395" s="9">
        <v>3.3069999999999999</v>
      </c>
      <c r="AV1395" s="14" t="s">
        <v>91</v>
      </c>
      <c r="AW1395" s="15" t="s">
        <v>469</v>
      </c>
      <c r="AX1395" s="16" t="s">
        <v>4176</v>
      </c>
      <c r="AY1395" s="14">
        <v>70</v>
      </c>
      <c r="AZ1395" s="11" t="s">
        <v>191</v>
      </c>
      <c r="BA1395" s="17" t="str">
        <f t="shared" si="310"/>
        <v>05046000114702410670</v>
      </c>
      <c r="BB1395" s="26">
        <f t="shared" si="312"/>
        <v>20</v>
      </c>
      <c r="BC1395" s="19" t="s">
        <v>4177</v>
      </c>
      <c r="BD1395" s="20" t="s">
        <v>100</v>
      </c>
      <c r="BF1395" s="5"/>
      <c r="BG1395" s="27">
        <v>52797722</v>
      </c>
      <c r="BH1395" s="27">
        <v>21761669</v>
      </c>
      <c r="BI1395" s="27"/>
      <c r="BK1395" s="11" t="str">
        <f t="shared" si="313"/>
        <v>-</v>
      </c>
      <c r="BL1395" s="11" t="s">
        <v>235</v>
      </c>
    </row>
    <row r="1396" spans="1:64" x14ac:dyDescent="0.25">
      <c r="A1396" s="3" t="s">
        <v>74</v>
      </c>
      <c r="B1396" s="4">
        <v>1398</v>
      </c>
      <c r="C1396" s="3" t="s">
        <v>87</v>
      </c>
      <c r="D1396" s="3" t="s">
        <v>7590</v>
      </c>
      <c r="E1396" s="3" t="s">
        <v>8109</v>
      </c>
      <c r="F1396" s="3"/>
      <c r="G1396" s="3"/>
      <c r="H1396" s="74"/>
      <c r="I1396" s="3" t="s">
        <v>156</v>
      </c>
      <c r="J1396" s="3" t="s">
        <v>157</v>
      </c>
      <c r="K1396" s="3" t="s">
        <v>76</v>
      </c>
      <c r="L1396" s="3" t="s">
        <v>77</v>
      </c>
      <c r="M1396" s="3" t="s">
        <v>132</v>
      </c>
      <c r="N1396" s="5">
        <v>45022</v>
      </c>
      <c r="P1396" s="3">
        <f t="shared" ca="1" si="314"/>
        <v>-200</v>
      </c>
      <c r="Q1396" s="5">
        <v>45383</v>
      </c>
      <c r="R1396" s="3" t="s">
        <v>2627</v>
      </c>
      <c r="S1396" s="3"/>
      <c r="T1396" s="6" t="s">
        <v>131</v>
      </c>
      <c r="U1396" s="3" t="str">
        <f t="shared" si="302"/>
        <v>Contractuel</v>
      </c>
      <c r="V1396" s="5">
        <v>45323</v>
      </c>
      <c r="W1396" s="5">
        <v>45382</v>
      </c>
      <c r="X1396" s="5"/>
      <c r="Y1396" s="5"/>
      <c r="Z1396" s="5">
        <v>45022</v>
      </c>
      <c r="AA1396" s="3">
        <f t="shared" si="303"/>
        <v>4</v>
      </c>
      <c r="AB1396" s="3">
        <f t="shared" si="304"/>
        <v>2023</v>
      </c>
      <c r="AC1396" s="3">
        <f t="shared" si="305"/>
        <v>2027</v>
      </c>
      <c r="AD1396" s="7">
        <f t="shared" ca="1" si="306"/>
        <v>1.5305555555555554</v>
      </c>
      <c r="AE1396" s="7" t="str">
        <f t="shared" ca="1" si="311"/>
        <v>&lt; 2</v>
      </c>
      <c r="AF1396" s="5">
        <v>34643</v>
      </c>
      <c r="AG1396" s="8">
        <f t="shared" ca="1" si="307"/>
        <v>29.969863013698632</v>
      </c>
      <c r="AH1396" s="7" t="str">
        <f t="shared" ca="1" si="308"/>
        <v>&gt;25&lt; 35</v>
      </c>
      <c r="AI1396" s="9">
        <v>17282980</v>
      </c>
      <c r="AJ1396" s="10" t="s">
        <v>141</v>
      </c>
      <c r="AK1396" s="9" t="s">
        <v>4178</v>
      </c>
      <c r="AL1396" s="5">
        <v>42584</v>
      </c>
      <c r="AM1396" s="3" t="s">
        <v>93</v>
      </c>
      <c r="AN1396" s="3" t="s">
        <v>94</v>
      </c>
      <c r="AQ1396" s="11">
        <v>3</v>
      </c>
      <c r="AR1396" s="11">
        <v>1</v>
      </c>
      <c r="AS1396" s="12">
        <f t="shared" si="309"/>
        <v>45387.25</v>
      </c>
      <c r="AT1396" s="11" t="s">
        <v>135</v>
      </c>
      <c r="AU1396" s="9">
        <v>3.3069999999999999</v>
      </c>
      <c r="AV1396" s="14">
        <v>17</v>
      </c>
      <c r="AW1396" s="15" t="s">
        <v>169</v>
      </c>
      <c r="AX1396" s="16" t="s">
        <v>4179</v>
      </c>
      <c r="AY1396" s="14">
        <v>60</v>
      </c>
      <c r="AZ1396" s="11" t="s">
        <v>171</v>
      </c>
      <c r="BA1396" s="17" t="str">
        <f t="shared" si="310"/>
        <v>17001000000294460760</v>
      </c>
      <c r="BB1396" s="26">
        <f t="shared" si="312"/>
        <v>20</v>
      </c>
      <c r="BC1396" s="19" t="s">
        <v>4180</v>
      </c>
      <c r="BD1396" s="20" t="s">
        <v>100</v>
      </c>
      <c r="BF1396" s="5"/>
      <c r="BG1396" s="27">
        <v>50675409</v>
      </c>
      <c r="BH1396" s="27">
        <v>54316549</v>
      </c>
      <c r="BI1396" s="27"/>
      <c r="BJ1396" t="s">
        <v>3681</v>
      </c>
      <c r="BK1396" s="11" t="str">
        <f t="shared" si="313"/>
        <v>A-</v>
      </c>
      <c r="BL1396" s="11" t="s">
        <v>235</v>
      </c>
    </row>
    <row r="1397" spans="1:64" x14ac:dyDescent="0.25">
      <c r="A1397" s="3" t="s">
        <v>74</v>
      </c>
      <c r="B1397" s="4">
        <v>1399</v>
      </c>
      <c r="C1397" s="3" t="s">
        <v>87</v>
      </c>
      <c r="D1397" s="3" t="s">
        <v>8188</v>
      </c>
      <c r="E1397" s="3" t="s">
        <v>7279</v>
      </c>
      <c r="F1397" s="3"/>
      <c r="G1397" s="3"/>
      <c r="H1397" s="74"/>
      <c r="I1397" s="3"/>
      <c r="J1397" s="3"/>
      <c r="K1397" s="3" t="s">
        <v>76</v>
      </c>
      <c r="L1397" s="3" t="s">
        <v>77</v>
      </c>
      <c r="M1397" s="3" t="s">
        <v>132</v>
      </c>
      <c r="N1397" s="5">
        <v>45022</v>
      </c>
      <c r="P1397" s="3">
        <f t="shared" ca="1" si="314"/>
        <v>-536</v>
      </c>
      <c r="Q1397" s="5">
        <v>45047</v>
      </c>
      <c r="R1397" s="3" t="s">
        <v>4174</v>
      </c>
      <c r="S1397" s="3"/>
      <c r="T1397" s="6" t="s">
        <v>131</v>
      </c>
      <c r="U1397" s="3" t="str">
        <f t="shared" si="302"/>
        <v>Contractuel</v>
      </c>
      <c r="V1397" s="5">
        <v>45022</v>
      </c>
      <c r="W1397" s="5">
        <v>45046</v>
      </c>
      <c r="X1397" s="5"/>
      <c r="Y1397" s="5"/>
      <c r="Z1397" s="5">
        <v>45022</v>
      </c>
      <c r="AA1397" s="3">
        <f t="shared" si="303"/>
        <v>4</v>
      </c>
      <c r="AB1397" s="3">
        <f t="shared" si="304"/>
        <v>2023</v>
      </c>
      <c r="AC1397" s="3">
        <f t="shared" si="305"/>
        <v>2027</v>
      </c>
      <c r="AD1397" s="7">
        <f t="shared" ca="1" si="306"/>
        <v>1.5305555555555554</v>
      </c>
      <c r="AE1397" s="7" t="str">
        <f t="shared" ca="1" si="311"/>
        <v>&lt; 2</v>
      </c>
      <c r="AF1397" s="5">
        <v>34744</v>
      </c>
      <c r="AG1397" s="8">
        <f t="shared" ca="1" si="307"/>
        <v>29.693150684931506</v>
      </c>
      <c r="AH1397" s="7" t="str">
        <f t="shared" ca="1" si="308"/>
        <v>&gt;25&lt; 35</v>
      </c>
      <c r="AI1397" s="9">
        <v>17284874</v>
      </c>
      <c r="AJ1397" s="10" t="s">
        <v>79</v>
      </c>
      <c r="AK1397" s="9" t="s">
        <v>4181</v>
      </c>
      <c r="AL1397" s="5">
        <v>41673</v>
      </c>
      <c r="AM1397" s="3" t="s">
        <v>93</v>
      </c>
      <c r="AN1397" s="3" t="s">
        <v>94</v>
      </c>
      <c r="AQ1397" s="11">
        <v>3</v>
      </c>
      <c r="AR1397" s="11">
        <v>1</v>
      </c>
      <c r="AS1397" s="12">
        <f t="shared" si="309"/>
        <v>45387.25</v>
      </c>
      <c r="AT1397" s="11" t="s">
        <v>135</v>
      </c>
      <c r="AU1397" s="9">
        <v>3.3069999999999999</v>
      </c>
      <c r="AV1397" s="14" t="s">
        <v>126</v>
      </c>
      <c r="AW1397" s="15" t="s">
        <v>275</v>
      </c>
      <c r="AX1397" s="16" t="s">
        <v>4182</v>
      </c>
      <c r="AY1397" s="14">
        <v>78</v>
      </c>
      <c r="AZ1397" s="11" t="s">
        <v>145</v>
      </c>
      <c r="BA1397" s="17" t="str">
        <f t="shared" si="310"/>
        <v>07080013810552916378</v>
      </c>
      <c r="BB1397" s="26">
        <f t="shared" si="312"/>
        <v>20</v>
      </c>
      <c r="BC1397" s="19" t="s">
        <v>4183</v>
      </c>
      <c r="BD1397" s="20" t="s">
        <v>100</v>
      </c>
      <c r="BF1397" s="5"/>
      <c r="BG1397" s="27">
        <v>21309918</v>
      </c>
      <c r="BH1397" s="27">
        <v>27443709</v>
      </c>
      <c r="BI1397" s="27"/>
      <c r="BK1397" s="11" t="str">
        <f t="shared" si="313"/>
        <v>-</v>
      </c>
      <c r="BL1397" s="11" t="s">
        <v>235</v>
      </c>
    </row>
    <row r="1398" spans="1:64" x14ac:dyDescent="0.25">
      <c r="A1398" s="3" t="s">
        <v>74</v>
      </c>
      <c r="B1398" s="4">
        <v>1400</v>
      </c>
      <c r="C1398" s="3" t="s">
        <v>57</v>
      </c>
      <c r="D1398" s="3" t="s">
        <v>7213</v>
      </c>
      <c r="E1398" s="3" t="s">
        <v>8160</v>
      </c>
      <c r="F1398" s="3"/>
      <c r="G1398" s="3"/>
      <c r="H1398" s="74"/>
      <c r="I1398" s="3" t="s">
        <v>561</v>
      </c>
      <c r="J1398" s="3" t="s">
        <v>157</v>
      </c>
      <c r="K1398" s="3" t="s">
        <v>123</v>
      </c>
      <c r="L1398" s="3" t="s">
        <v>77</v>
      </c>
      <c r="M1398" s="3" t="s">
        <v>132</v>
      </c>
      <c r="N1398" s="5">
        <v>45024</v>
      </c>
      <c r="P1398" s="3">
        <f t="shared" ca="1" si="314"/>
        <v>-200</v>
      </c>
      <c r="Q1398" s="5">
        <v>45387</v>
      </c>
      <c r="R1398" s="3" t="s">
        <v>1235</v>
      </c>
      <c r="S1398" s="3"/>
      <c r="T1398" s="6" t="s">
        <v>131</v>
      </c>
      <c r="U1398" s="3" t="str">
        <f t="shared" si="302"/>
        <v>Contractuel</v>
      </c>
      <c r="V1398" s="5">
        <v>45352</v>
      </c>
      <c r="W1398" s="5">
        <v>45382</v>
      </c>
      <c r="X1398" s="5"/>
      <c r="Y1398" s="5"/>
      <c r="Z1398" s="5">
        <v>45023</v>
      </c>
      <c r="AA1398" s="3">
        <f t="shared" si="303"/>
        <v>4</v>
      </c>
      <c r="AB1398" s="3">
        <f t="shared" si="304"/>
        <v>2023</v>
      </c>
      <c r="AC1398" s="3">
        <f t="shared" si="305"/>
        <v>2027</v>
      </c>
      <c r="AD1398" s="7">
        <f t="shared" ca="1" si="306"/>
        <v>1.5249999999999999</v>
      </c>
      <c r="AE1398" s="7" t="str">
        <f t="shared" ca="1" si="311"/>
        <v>&lt; 2</v>
      </c>
      <c r="AF1398" s="5">
        <v>33846</v>
      </c>
      <c r="AG1398" s="8">
        <f t="shared" ca="1" si="307"/>
        <v>32.153424657534245</v>
      </c>
      <c r="AH1398" s="7" t="str">
        <f t="shared" ca="1" si="308"/>
        <v>&gt;25&lt; 35</v>
      </c>
      <c r="AI1398" s="9"/>
      <c r="AJ1398" s="10"/>
      <c r="AK1398" s="9" t="s">
        <v>4184</v>
      </c>
      <c r="AL1398" s="5">
        <v>40767</v>
      </c>
      <c r="AM1398" s="3" t="s">
        <v>3903</v>
      </c>
      <c r="AN1398" s="3" t="s">
        <v>94</v>
      </c>
      <c r="AQ1398" s="11">
        <v>3</v>
      </c>
      <c r="AR1398" s="11">
        <v>1</v>
      </c>
      <c r="AS1398" s="12">
        <f t="shared" si="309"/>
        <v>45389.25</v>
      </c>
      <c r="AT1398" s="11" t="s">
        <v>135</v>
      </c>
      <c r="AU1398" s="9">
        <v>3.3069999999999999</v>
      </c>
      <c r="AV1398" s="14" t="s">
        <v>91</v>
      </c>
      <c r="AW1398" s="15" t="s">
        <v>136</v>
      </c>
      <c r="AX1398" s="16" t="s">
        <v>4185</v>
      </c>
      <c r="AY1398" s="14">
        <v>51</v>
      </c>
      <c r="AZ1398" s="11" t="s">
        <v>4094</v>
      </c>
      <c r="BA1398" s="17" t="str">
        <f t="shared" si="310"/>
        <v>05042000110501489551</v>
      </c>
      <c r="BB1398" s="26">
        <f t="shared" si="312"/>
        <v>20</v>
      </c>
      <c r="BC1398" s="19" t="s">
        <v>4186</v>
      </c>
      <c r="BD1398" s="20" t="s">
        <v>100</v>
      </c>
      <c r="BF1398" s="5"/>
      <c r="BG1398" s="27">
        <v>28807980</v>
      </c>
      <c r="BH1398" s="27">
        <v>23868207</v>
      </c>
      <c r="BI1398" s="27"/>
      <c r="BJ1398" t="s">
        <v>792</v>
      </c>
      <c r="BK1398" s="11" t="str">
        <f t="shared" si="313"/>
        <v>A-</v>
      </c>
      <c r="BL1398" s="11" t="s">
        <v>473</v>
      </c>
    </row>
    <row r="1399" spans="1:64" x14ac:dyDescent="0.25">
      <c r="A1399" s="3" t="s">
        <v>56</v>
      </c>
      <c r="B1399" s="4">
        <v>1401</v>
      </c>
      <c r="C1399" s="3" t="s">
        <v>87</v>
      </c>
      <c r="D1399" s="3" t="s">
        <v>8189</v>
      </c>
      <c r="E1399" s="3" t="s">
        <v>7335</v>
      </c>
      <c r="F1399" s="3"/>
      <c r="G1399" s="3"/>
      <c r="H1399" s="74"/>
      <c r="I1399" s="3" t="s">
        <v>1889</v>
      </c>
      <c r="J1399" s="3" t="s">
        <v>157</v>
      </c>
      <c r="K1399" s="3" t="s">
        <v>123</v>
      </c>
      <c r="L1399" s="3" t="s">
        <v>77</v>
      </c>
      <c r="M1399" s="3" t="s">
        <v>132</v>
      </c>
      <c r="N1399" s="5">
        <v>45024</v>
      </c>
      <c r="P1399" s="3">
        <f t="shared" ca="1" si="314"/>
        <v>-47</v>
      </c>
      <c r="Q1399" s="5"/>
      <c r="R1399" s="3"/>
      <c r="S1399" s="3"/>
      <c r="T1399" s="6" t="s">
        <v>131</v>
      </c>
      <c r="U1399" s="3" t="str">
        <f t="shared" si="302"/>
        <v>Contractuel</v>
      </c>
      <c r="V1399" s="5">
        <v>45444</v>
      </c>
      <c r="W1399" s="5">
        <v>45535</v>
      </c>
      <c r="X1399" s="5"/>
      <c r="Y1399" s="5"/>
      <c r="Z1399" s="5">
        <v>45023</v>
      </c>
      <c r="AA1399" s="3">
        <f t="shared" si="303"/>
        <v>4</v>
      </c>
      <c r="AB1399" s="3">
        <f t="shared" si="304"/>
        <v>2023</v>
      </c>
      <c r="AC1399" s="3">
        <f t="shared" si="305"/>
        <v>2027</v>
      </c>
      <c r="AD1399" s="7">
        <f t="shared" ca="1" si="306"/>
        <v>1.5249999999999999</v>
      </c>
      <c r="AE1399" s="7" t="str">
        <f t="shared" ca="1" si="311"/>
        <v>&lt; 2</v>
      </c>
      <c r="AF1399" s="5">
        <v>36326</v>
      </c>
      <c r="AG1399" s="8">
        <f t="shared" ca="1" si="307"/>
        <v>25.358904109589041</v>
      </c>
      <c r="AH1399" s="7" t="str">
        <f t="shared" ca="1" si="308"/>
        <v>&gt;25&lt; 35</v>
      </c>
      <c r="AI1399" s="9">
        <v>17581357</v>
      </c>
      <c r="AJ1399" s="10" t="s">
        <v>141</v>
      </c>
      <c r="AK1399" s="9" t="s">
        <v>4187</v>
      </c>
      <c r="AL1399" s="5">
        <v>43404</v>
      </c>
      <c r="AM1399" s="3" t="s">
        <v>93</v>
      </c>
      <c r="AN1399" s="3" t="s">
        <v>94</v>
      </c>
      <c r="AQ1399">
        <v>3</v>
      </c>
      <c r="AR1399" s="11">
        <v>2</v>
      </c>
      <c r="AS1399" s="12">
        <f t="shared" si="309"/>
        <v>45754.5</v>
      </c>
      <c r="AT1399" s="11" t="s">
        <v>135</v>
      </c>
      <c r="AU1399" s="9">
        <v>3.3069999999999999</v>
      </c>
      <c r="AV1399" s="14">
        <v>17</v>
      </c>
      <c r="AW1399" s="15" t="s">
        <v>169</v>
      </c>
      <c r="AX1399" s="16" t="s">
        <v>4188</v>
      </c>
      <c r="AY1399" s="14">
        <v>31</v>
      </c>
      <c r="AZ1399" s="11" t="s">
        <v>171</v>
      </c>
      <c r="BA1399" s="17" t="str">
        <f t="shared" si="310"/>
        <v>17001000000324903531</v>
      </c>
      <c r="BB1399" s="26">
        <f t="shared" si="312"/>
        <v>20</v>
      </c>
      <c r="BC1399" s="19" t="s">
        <v>4189</v>
      </c>
      <c r="BD1399" s="20" t="s">
        <v>100</v>
      </c>
      <c r="BF1399" s="5"/>
      <c r="BG1399" s="27">
        <v>50709770</v>
      </c>
      <c r="BH1399" s="27">
        <v>22989103</v>
      </c>
      <c r="BI1399" s="27"/>
      <c r="BJ1399" t="s">
        <v>3727</v>
      </c>
      <c r="BK1399" s="11" t="s">
        <v>1892</v>
      </c>
      <c r="BL1399" s="11" t="s">
        <v>235</v>
      </c>
    </row>
    <row r="1400" spans="1:64" x14ac:dyDescent="0.25">
      <c r="A1400" s="3" t="s">
        <v>56</v>
      </c>
      <c r="B1400" s="4">
        <v>1402</v>
      </c>
      <c r="C1400" s="3" t="s">
        <v>140</v>
      </c>
      <c r="D1400" s="3" t="s">
        <v>7401</v>
      </c>
      <c r="E1400" s="3" t="s">
        <v>7300</v>
      </c>
      <c r="F1400" s="3"/>
      <c r="G1400" s="3"/>
      <c r="H1400" s="74"/>
      <c r="I1400" s="3" t="s">
        <v>561</v>
      </c>
      <c r="J1400" s="3" t="s">
        <v>157</v>
      </c>
      <c r="K1400" s="3" t="s">
        <v>123</v>
      </c>
      <c r="L1400" s="3" t="s">
        <v>77</v>
      </c>
      <c r="M1400" s="3" t="s">
        <v>132</v>
      </c>
      <c r="N1400" s="5">
        <v>45024</v>
      </c>
      <c r="P1400" s="3">
        <f t="shared" ca="1" si="314"/>
        <v>-47</v>
      </c>
      <c r="Q1400" s="5"/>
      <c r="R1400" s="3"/>
      <c r="S1400" s="3"/>
      <c r="T1400" s="6" t="s">
        <v>131</v>
      </c>
      <c r="U1400" s="3" t="str">
        <f t="shared" si="302"/>
        <v>Contractuel</v>
      </c>
      <c r="V1400" s="5">
        <v>45444</v>
      </c>
      <c r="W1400" s="5">
        <v>45535</v>
      </c>
      <c r="X1400" s="5"/>
      <c r="Y1400" s="5"/>
      <c r="Z1400" s="5">
        <v>45024</v>
      </c>
      <c r="AA1400" s="3">
        <f t="shared" si="303"/>
        <v>4</v>
      </c>
      <c r="AB1400" s="3">
        <f t="shared" si="304"/>
        <v>2023</v>
      </c>
      <c r="AC1400" s="3">
        <f t="shared" si="305"/>
        <v>2027</v>
      </c>
      <c r="AD1400" s="7">
        <f t="shared" ca="1" si="306"/>
        <v>1.5249999999999999</v>
      </c>
      <c r="AE1400" s="7" t="str">
        <f t="shared" ca="1" si="311"/>
        <v>&lt; 2</v>
      </c>
      <c r="AF1400" s="5">
        <v>31415</v>
      </c>
      <c r="AG1400" s="8">
        <f t="shared" ca="1" si="307"/>
        <v>38.813698630136983</v>
      </c>
      <c r="AH1400" s="7" t="str">
        <f t="shared" ca="1" si="308"/>
        <v>&gt;35&lt; 45</v>
      </c>
      <c r="AI1400" s="9">
        <v>16443784</v>
      </c>
      <c r="AJ1400" s="10" t="s">
        <v>102</v>
      </c>
      <c r="AK1400" s="9" t="s">
        <v>4190</v>
      </c>
      <c r="AL1400" s="5">
        <v>37903</v>
      </c>
      <c r="AM1400" s="3" t="s">
        <v>93</v>
      </c>
      <c r="AN1400" s="3" t="s">
        <v>65</v>
      </c>
      <c r="AO1400">
        <v>2</v>
      </c>
      <c r="AQ1400">
        <v>3</v>
      </c>
      <c r="AR1400" s="11">
        <v>2</v>
      </c>
      <c r="AS1400" s="12">
        <f t="shared" si="309"/>
        <v>45754.5</v>
      </c>
      <c r="AT1400" s="11" t="s">
        <v>135</v>
      </c>
      <c r="AU1400" s="9">
        <v>3.3069999999999999</v>
      </c>
      <c r="AV1400" s="14" t="s">
        <v>126</v>
      </c>
      <c r="AW1400" s="15" t="s">
        <v>275</v>
      </c>
      <c r="AX1400" s="16" t="s">
        <v>4191</v>
      </c>
      <c r="AY1400" s="14">
        <v>75</v>
      </c>
      <c r="AZ1400" s="11" t="s">
        <v>145</v>
      </c>
      <c r="BA1400" s="17" t="str">
        <f t="shared" si="310"/>
        <v>07080013810555215375</v>
      </c>
      <c r="BB1400" s="26">
        <f t="shared" si="312"/>
        <v>20</v>
      </c>
      <c r="BC1400" s="19" t="s">
        <v>4192</v>
      </c>
      <c r="BD1400" s="20" t="s">
        <v>277</v>
      </c>
      <c r="BF1400" s="5"/>
      <c r="BG1400" s="27">
        <v>26921687</v>
      </c>
      <c r="BH1400" s="27">
        <v>23006606</v>
      </c>
      <c r="BI1400" s="27"/>
      <c r="BJ1400" t="s">
        <v>828</v>
      </c>
      <c r="BK1400" s="11" t="str">
        <f t="shared" si="313"/>
        <v>A-</v>
      </c>
      <c r="BL1400" s="11" t="s">
        <v>245</v>
      </c>
    </row>
    <row r="1401" spans="1:64" x14ac:dyDescent="0.25">
      <c r="A1401" s="3" t="s">
        <v>56</v>
      </c>
      <c r="B1401" s="4">
        <v>1403</v>
      </c>
      <c r="C1401" s="3" t="s">
        <v>140</v>
      </c>
      <c r="D1401" s="3" t="s">
        <v>7273</v>
      </c>
      <c r="E1401" s="3" t="s">
        <v>7753</v>
      </c>
      <c r="F1401" s="3"/>
      <c r="G1401" s="3"/>
      <c r="H1401" s="74"/>
      <c r="I1401" s="3" t="s">
        <v>487</v>
      </c>
      <c r="J1401" s="3" t="s">
        <v>228</v>
      </c>
      <c r="K1401" s="3" t="s">
        <v>123</v>
      </c>
      <c r="L1401" s="3" t="s">
        <v>77</v>
      </c>
      <c r="M1401" s="3" t="s">
        <v>132</v>
      </c>
      <c r="N1401" s="5">
        <v>45027</v>
      </c>
      <c r="P1401" s="3">
        <f t="shared" ca="1" si="314"/>
        <v>-47</v>
      </c>
      <c r="Q1401" s="5"/>
      <c r="R1401" s="3"/>
      <c r="S1401" s="3"/>
      <c r="T1401" s="6" t="s">
        <v>131</v>
      </c>
      <c r="U1401" s="3" t="str">
        <f t="shared" si="302"/>
        <v>Contractuel</v>
      </c>
      <c r="V1401" s="5">
        <v>45444</v>
      </c>
      <c r="W1401" s="5">
        <v>45535</v>
      </c>
      <c r="X1401" s="5"/>
      <c r="Y1401" s="5"/>
      <c r="Z1401" s="5">
        <v>45027</v>
      </c>
      <c r="AA1401" s="3">
        <f t="shared" si="303"/>
        <v>4</v>
      </c>
      <c r="AB1401" s="3">
        <f t="shared" si="304"/>
        <v>2023</v>
      </c>
      <c r="AC1401" s="3">
        <f t="shared" si="305"/>
        <v>2027</v>
      </c>
      <c r="AD1401" s="7">
        <f t="shared" ca="1" si="306"/>
        <v>1.5166666666666666</v>
      </c>
      <c r="AE1401" s="7" t="str">
        <f t="shared" ca="1" si="311"/>
        <v>&lt; 2</v>
      </c>
      <c r="AF1401" s="5">
        <v>26068</v>
      </c>
      <c r="AG1401" s="8">
        <f t="shared" ca="1" si="307"/>
        <v>53.463013698630135</v>
      </c>
      <c r="AH1401" s="7" t="str">
        <f t="shared" ca="1" si="308"/>
        <v>&gt;45&lt; 55</v>
      </c>
      <c r="AI1401" s="9">
        <v>11455063</v>
      </c>
      <c r="AJ1401" s="10" t="s">
        <v>126</v>
      </c>
      <c r="AK1401" s="9" t="s">
        <v>4193</v>
      </c>
      <c r="AL1401" s="5">
        <v>42065</v>
      </c>
      <c r="AM1401" s="3" t="s">
        <v>93</v>
      </c>
      <c r="AN1401" s="3" t="s">
        <v>4194</v>
      </c>
      <c r="AO1401">
        <v>0</v>
      </c>
      <c r="AQ1401">
        <v>3</v>
      </c>
      <c r="AR1401" s="11">
        <v>2</v>
      </c>
      <c r="AS1401" s="12">
        <f t="shared" si="309"/>
        <v>45757.5</v>
      </c>
      <c r="AT1401" s="11" t="s">
        <v>135</v>
      </c>
      <c r="AU1401" s="9">
        <v>3.3069999999999999</v>
      </c>
      <c r="AV1401" s="14">
        <v>17</v>
      </c>
      <c r="AW1401" s="15" t="s">
        <v>169</v>
      </c>
      <c r="AX1401" s="16" t="s">
        <v>4195</v>
      </c>
      <c r="AY1401" s="14">
        <v>10</v>
      </c>
      <c r="AZ1401" s="11" t="s">
        <v>171</v>
      </c>
      <c r="BA1401" s="17" t="str">
        <f t="shared" si="310"/>
        <v>17001000000324981810</v>
      </c>
      <c r="BB1401" s="26">
        <f t="shared" si="312"/>
        <v>20</v>
      </c>
      <c r="BC1401" s="19" t="s">
        <v>3931</v>
      </c>
      <c r="BD1401" s="20" t="s">
        <v>100</v>
      </c>
      <c r="BF1401" s="5"/>
      <c r="BG1401" s="27">
        <v>20793204</v>
      </c>
      <c r="BH1401" s="27"/>
      <c r="BI1401" s="27"/>
      <c r="BJ1401" t="s">
        <v>477</v>
      </c>
      <c r="BK1401" s="11" t="str">
        <f t="shared" si="313"/>
        <v>B-</v>
      </c>
      <c r="BL1401" s="11" t="s">
        <v>473</v>
      </c>
    </row>
    <row r="1402" spans="1:64" x14ac:dyDescent="0.25">
      <c r="A1402" s="3" t="s">
        <v>56</v>
      </c>
      <c r="B1402" s="4">
        <v>1404</v>
      </c>
      <c r="C1402" s="3" t="s">
        <v>140</v>
      </c>
      <c r="D1402" s="3" t="s">
        <v>8190</v>
      </c>
      <c r="E1402" s="3" t="s">
        <v>7413</v>
      </c>
      <c r="F1402" s="3"/>
      <c r="G1402" s="3"/>
      <c r="H1402" s="74"/>
      <c r="I1402" s="3" t="s">
        <v>227</v>
      </c>
      <c r="J1402" s="3" t="s">
        <v>228</v>
      </c>
      <c r="K1402" s="3" t="s">
        <v>123</v>
      </c>
      <c r="L1402" s="3" t="s">
        <v>77</v>
      </c>
      <c r="M1402" s="3" t="s">
        <v>132</v>
      </c>
      <c r="N1402" s="5">
        <v>45027</v>
      </c>
      <c r="P1402" s="3">
        <f t="shared" ca="1" si="314"/>
        <v>-47</v>
      </c>
      <c r="Q1402" s="5"/>
      <c r="R1402" s="3"/>
      <c r="S1402" s="3"/>
      <c r="T1402" s="6" t="s">
        <v>131</v>
      </c>
      <c r="U1402" s="3" t="str">
        <f t="shared" si="302"/>
        <v>Contractuel</v>
      </c>
      <c r="V1402" s="5">
        <v>45444</v>
      </c>
      <c r="W1402" s="5">
        <v>45535</v>
      </c>
      <c r="X1402" s="5"/>
      <c r="Y1402" s="5"/>
      <c r="Z1402" s="5">
        <v>45027</v>
      </c>
      <c r="AA1402" s="3">
        <f t="shared" si="303"/>
        <v>4</v>
      </c>
      <c r="AB1402" s="3">
        <f t="shared" si="304"/>
        <v>2023</v>
      </c>
      <c r="AC1402" s="3">
        <f t="shared" si="305"/>
        <v>2027</v>
      </c>
      <c r="AD1402" s="7">
        <f t="shared" ca="1" si="306"/>
        <v>1.5166666666666666</v>
      </c>
      <c r="AE1402" s="7" t="str">
        <f t="shared" ca="1" si="311"/>
        <v>&lt; 2</v>
      </c>
      <c r="AF1402" s="5">
        <v>28122</v>
      </c>
      <c r="AG1402" s="8">
        <f t="shared" ca="1" si="307"/>
        <v>47.835616438356162</v>
      </c>
      <c r="AH1402" s="7" t="str">
        <f t="shared" ca="1" si="308"/>
        <v>&gt;45&lt; 55</v>
      </c>
      <c r="AI1402" s="9">
        <v>12158007</v>
      </c>
      <c r="AJ1402" s="10" t="s">
        <v>91</v>
      </c>
      <c r="AK1402" s="9" t="s">
        <v>4196</v>
      </c>
      <c r="AL1402" s="5">
        <v>43641</v>
      </c>
      <c r="AM1402" s="3" t="s">
        <v>93</v>
      </c>
      <c r="AN1402" s="3" t="s">
        <v>65</v>
      </c>
      <c r="AO1402">
        <v>3</v>
      </c>
      <c r="AQ1402">
        <v>3</v>
      </c>
      <c r="AR1402" s="11">
        <v>2</v>
      </c>
      <c r="AS1402" s="12">
        <f t="shared" si="309"/>
        <v>45757.5</v>
      </c>
      <c r="AT1402" s="11" t="s">
        <v>135</v>
      </c>
      <c r="AU1402" s="9">
        <v>3.3069999999999999</v>
      </c>
      <c r="AV1402" s="14">
        <v>17</v>
      </c>
      <c r="AW1402" s="15" t="s">
        <v>169</v>
      </c>
      <c r="AX1402" s="16" t="s">
        <v>4197</v>
      </c>
      <c r="AY1402" s="14">
        <v>80</v>
      </c>
      <c r="AZ1402" s="11" t="s">
        <v>171</v>
      </c>
      <c r="BA1402" s="17" t="str">
        <f t="shared" si="310"/>
        <v>17001000000101077680</v>
      </c>
      <c r="BB1402" s="26">
        <f t="shared" si="312"/>
        <v>20</v>
      </c>
      <c r="BC1402" s="19" t="s">
        <v>4198</v>
      </c>
      <c r="BD1402" s="20" t="s">
        <v>100</v>
      </c>
      <c r="BF1402" s="5">
        <v>45041</v>
      </c>
      <c r="BG1402" s="27">
        <v>94465062</v>
      </c>
      <c r="BH1402" s="27">
        <v>97034154</v>
      </c>
      <c r="BI1402" s="27"/>
      <c r="BJ1402" t="s">
        <v>608</v>
      </c>
      <c r="BK1402" s="11" t="str">
        <f t="shared" si="313"/>
        <v>B-</v>
      </c>
      <c r="BL1402" s="11" t="s">
        <v>245</v>
      </c>
    </row>
    <row r="1403" spans="1:64" x14ac:dyDescent="0.25">
      <c r="A1403" s="3" t="s">
        <v>74</v>
      </c>
      <c r="B1403" s="4">
        <v>1405</v>
      </c>
      <c r="C1403" s="3" t="s">
        <v>57</v>
      </c>
      <c r="D1403" s="3" t="s">
        <v>8731</v>
      </c>
      <c r="E1403" s="3" t="s">
        <v>8191</v>
      </c>
      <c r="F1403" s="3"/>
      <c r="G1403" s="3"/>
      <c r="H1403" s="74"/>
      <c r="I1403" s="3" t="s">
        <v>227</v>
      </c>
      <c r="J1403" s="3" t="s">
        <v>228</v>
      </c>
      <c r="K1403" s="3" t="s">
        <v>123</v>
      </c>
      <c r="L1403" s="3" t="s">
        <v>77</v>
      </c>
      <c r="M1403" s="3" t="s">
        <v>132</v>
      </c>
      <c r="N1403" s="5">
        <v>45027</v>
      </c>
      <c r="P1403" s="3">
        <f t="shared" ca="1" si="314"/>
        <v>-505</v>
      </c>
      <c r="Q1403" s="5">
        <v>45028</v>
      </c>
      <c r="R1403" s="3" t="s">
        <v>4199</v>
      </c>
      <c r="S1403" s="3"/>
      <c r="T1403" s="6" t="s">
        <v>131</v>
      </c>
      <c r="U1403" s="3" t="str">
        <f t="shared" si="302"/>
        <v>Contractuel</v>
      </c>
      <c r="V1403" s="5">
        <v>45027</v>
      </c>
      <c r="W1403" s="5">
        <v>45077</v>
      </c>
      <c r="X1403" s="5"/>
      <c r="Y1403" s="5"/>
      <c r="Z1403" s="5">
        <v>45027</v>
      </c>
      <c r="AA1403" s="3">
        <f t="shared" si="303"/>
        <v>4</v>
      </c>
      <c r="AB1403" s="3">
        <f t="shared" si="304"/>
        <v>2023</v>
      </c>
      <c r="AC1403" s="3">
        <f t="shared" si="305"/>
        <v>2027</v>
      </c>
      <c r="AD1403" s="7">
        <f t="shared" ca="1" si="306"/>
        <v>1.5166666666666666</v>
      </c>
      <c r="AE1403" s="7" t="str">
        <f t="shared" ca="1" si="311"/>
        <v>&lt; 2</v>
      </c>
      <c r="AF1403" s="5">
        <v>26883</v>
      </c>
      <c r="AG1403" s="8">
        <f t="shared" ca="1" si="307"/>
        <v>51.230136986301368</v>
      </c>
      <c r="AH1403" s="7" t="str">
        <f t="shared" ca="1" si="308"/>
        <v>&gt;45&lt; 55</v>
      </c>
      <c r="AI1403" s="9">
        <v>11631763</v>
      </c>
      <c r="AJ1403" s="10" t="s">
        <v>102</v>
      </c>
      <c r="AK1403" s="9" t="s">
        <v>4200</v>
      </c>
      <c r="AL1403" s="5">
        <v>41551</v>
      </c>
      <c r="AM1403" s="3" t="s">
        <v>3903</v>
      </c>
      <c r="AN1403" s="3" t="s">
        <v>94</v>
      </c>
      <c r="AQ1403" s="11">
        <v>3</v>
      </c>
      <c r="AR1403" s="11">
        <v>1</v>
      </c>
      <c r="AS1403" s="12">
        <f t="shared" si="309"/>
        <v>45392.25</v>
      </c>
      <c r="AT1403" s="11" t="s">
        <v>135</v>
      </c>
      <c r="AU1403" s="9">
        <v>3.3069999999999999</v>
      </c>
      <c r="AV1403" s="14"/>
      <c r="AW1403" s="15"/>
      <c r="AX1403" s="16"/>
      <c r="AY1403" s="14"/>
      <c r="AZ1403" s="11"/>
      <c r="BA1403" s="17" t="str">
        <f t="shared" si="310"/>
        <v/>
      </c>
      <c r="BB1403" s="26">
        <f t="shared" si="312"/>
        <v>0</v>
      </c>
      <c r="BC1403" s="19" t="s">
        <v>4201</v>
      </c>
      <c r="BD1403" s="20" t="s">
        <v>277</v>
      </c>
      <c r="BF1403" s="5">
        <v>45027</v>
      </c>
      <c r="BG1403" s="27">
        <v>22701264</v>
      </c>
      <c r="BH1403" s="27"/>
      <c r="BI1403" s="27"/>
      <c r="BK1403" s="11" t="str">
        <f t="shared" si="313"/>
        <v>B-</v>
      </c>
      <c r="BL1403" s="11"/>
    </row>
    <row r="1404" spans="1:64" x14ac:dyDescent="0.25">
      <c r="A1404" s="3" t="s">
        <v>56</v>
      </c>
      <c r="B1404" s="4">
        <v>1406</v>
      </c>
      <c r="C1404" s="3" t="s">
        <v>140</v>
      </c>
      <c r="D1404" s="3" t="s">
        <v>7394</v>
      </c>
      <c r="E1404" s="3" t="s">
        <v>7197</v>
      </c>
      <c r="F1404" s="3"/>
      <c r="G1404" s="3"/>
      <c r="H1404" s="74"/>
      <c r="I1404" s="3" t="s">
        <v>227</v>
      </c>
      <c r="J1404" s="3" t="s">
        <v>228</v>
      </c>
      <c r="K1404" s="3" t="s">
        <v>123</v>
      </c>
      <c r="L1404" s="3" t="s">
        <v>77</v>
      </c>
      <c r="M1404" s="3" t="s">
        <v>132</v>
      </c>
      <c r="N1404" s="5">
        <v>45027</v>
      </c>
      <c r="P1404" s="3">
        <f t="shared" ca="1" si="314"/>
        <v>-47</v>
      </c>
      <c r="Q1404" s="5"/>
      <c r="R1404" s="3"/>
      <c r="S1404" s="3"/>
      <c r="T1404" s="6" t="s">
        <v>131</v>
      </c>
      <c r="U1404" s="3" t="str">
        <f t="shared" si="302"/>
        <v>Contractuel</v>
      </c>
      <c r="V1404" s="5">
        <v>45444</v>
      </c>
      <c r="W1404" s="5">
        <v>45535</v>
      </c>
      <c r="X1404" s="5"/>
      <c r="Y1404" s="5"/>
      <c r="Z1404" s="5">
        <v>45027</v>
      </c>
      <c r="AA1404" s="3">
        <f t="shared" si="303"/>
        <v>4</v>
      </c>
      <c r="AB1404" s="3">
        <f t="shared" si="304"/>
        <v>2023</v>
      </c>
      <c r="AC1404" s="3">
        <f t="shared" si="305"/>
        <v>2027</v>
      </c>
      <c r="AD1404" s="7">
        <f t="shared" ca="1" si="306"/>
        <v>1.5166666666666666</v>
      </c>
      <c r="AE1404" s="7" t="str">
        <f t="shared" ca="1" si="311"/>
        <v>&lt; 2</v>
      </c>
      <c r="AF1404" s="5">
        <v>30979</v>
      </c>
      <c r="AG1404" s="8">
        <f t="shared" ca="1" si="307"/>
        <v>40.008219178082193</v>
      </c>
      <c r="AH1404" s="7" t="str">
        <f t="shared" ca="1" si="308"/>
        <v>&gt;35&lt; 45</v>
      </c>
      <c r="AI1404" s="9">
        <v>12667518</v>
      </c>
      <c r="AJ1404" s="10" t="s">
        <v>126</v>
      </c>
      <c r="AK1404" s="9" t="s">
        <v>4202</v>
      </c>
      <c r="AL1404" s="5">
        <v>43426</v>
      </c>
      <c r="AM1404" s="3" t="s">
        <v>93</v>
      </c>
      <c r="AN1404" s="3" t="s">
        <v>65</v>
      </c>
      <c r="AO1404">
        <v>2</v>
      </c>
      <c r="AQ1404">
        <v>3</v>
      </c>
      <c r="AR1404" s="11">
        <v>2</v>
      </c>
      <c r="AS1404" s="12">
        <f t="shared" si="309"/>
        <v>45757.5</v>
      </c>
      <c r="AT1404" s="11" t="s">
        <v>135</v>
      </c>
      <c r="AU1404" s="9">
        <v>3.3069999999999999</v>
      </c>
      <c r="AV1404" s="14" t="s">
        <v>67</v>
      </c>
      <c r="AW1404" s="15">
        <v>10300</v>
      </c>
      <c r="AX1404" s="16" t="s">
        <v>4203</v>
      </c>
      <c r="AY1404" s="14">
        <v>15</v>
      </c>
      <c r="AZ1404" s="11" t="s">
        <v>71</v>
      </c>
      <c r="BA1404" s="17" t="str">
        <f t="shared" si="310"/>
        <v>08103000722012214415</v>
      </c>
      <c r="BB1404" s="26">
        <f t="shared" si="312"/>
        <v>20</v>
      </c>
      <c r="BC1404" s="19" t="s">
        <v>4204</v>
      </c>
      <c r="BD1404" s="20" t="s">
        <v>277</v>
      </c>
      <c r="BF1404" s="5">
        <v>45041</v>
      </c>
      <c r="BG1404" s="27">
        <v>29835960</v>
      </c>
      <c r="BH1404" s="27">
        <v>29583644</v>
      </c>
      <c r="BI1404" s="27"/>
      <c r="BJ1404" t="s">
        <v>1425</v>
      </c>
      <c r="BK1404" s="11" t="str">
        <f t="shared" si="313"/>
        <v>B-</v>
      </c>
      <c r="BL1404" s="11" t="s">
        <v>473</v>
      </c>
    </row>
    <row r="1405" spans="1:64" x14ac:dyDescent="0.25">
      <c r="A1405" s="3" t="s">
        <v>74</v>
      </c>
      <c r="B1405" s="4">
        <v>1407</v>
      </c>
      <c r="C1405" s="3" t="s">
        <v>140</v>
      </c>
      <c r="D1405" s="3" t="s">
        <v>8192</v>
      </c>
      <c r="E1405" s="3" t="s">
        <v>7270</v>
      </c>
      <c r="F1405" s="3"/>
      <c r="G1405" s="3"/>
      <c r="H1405" s="74"/>
      <c r="I1405" s="3" t="s">
        <v>227</v>
      </c>
      <c r="J1405" s="3" t="s">
        <v>228</v>
      </c>
      <c r="K1405" s="3" t="s">
        <v>123</v>
      </c>
      <c r="L1405" s="3" t="s">
        <v>77</v>
      </c>
      <c r="M1405" s="3" t="s">
        <v>132</v>
      </c>
      <c r="N1405" s="5">
        <v>45027</v>
      </c>
      <c r="P1405" s="3">
        <f t="shared" ca="1" si="314"/>
        <v>-505</v>
      </c>
      <c r="Q1405" s="5">
        <v>45028</v>
      </c>
      <c r="R1405" s="3" t="s">
        <v>4199</v>
      </c>
      <c r="S1405" s="3"/>
      <c r="T1405" s="6" t="s">
        <v>131</v>
      </c>
      <c r="U1405" s="3" t="str">
        <f t="shared" si="302"/>
        <v>Contractuel</v>
      </c>
      <c r="V1405" s="5">
        <v>45027</v>
      </c>
      <c r="W1405" s="5">
        <v>45077</v>
      </c>
      <c r="X1405" s="5"/>
      <c r="Y1405" s="5"/>
      <c r="Z1405" s="5">
        <v>45027</v>
      </c>
      <c r="AA1405" s="3">
        <f t="shared" si="303"/>
        <v>4</v>
      </c>
      <c r="AB1405" s="3">
        <f t="shared" si="304"/>
        <v>2023</v>
      </c>
      <c r="AC1405" s="3">
        <f t="shared" si="305"/>
        <v>2027</v>
      </c>
      <c r="AD1405" s="7">
        <f t="shared" ca="1" si="306"/>
        <v>1.5166666666666666</v>
      </c>
      <c r="AE1405" s="7" t="str">
        <f t="shared" ca="1" si="311"/>
        <v>&lt; 2</v>
      </c>
      <c r="AF1405" s="5">
        <v>28646</v>
      </c>
      <c r="AG1405" s="8">
        <f t="shared" ca="1" si="307"/>
        <v>46.4</v>
      </c>
      <c r="AH1405" s="7" t="str">
        <f t="shared" ca="1" si="308"/>
        <v>&gt;45&lt; 55</v>
      </c>
      <c r="AI1405" s="9">
        <v>12666984</v>
      </c>
      <c r="AJ1405" s="10" t="s">
        <v>79</v>
      </c>
      <c r="AK1405" s="9" t="s">
        <v>4205</v>
      </c>
      <c r="AL1405" s="5">
        <v>41015</v>
      </c>
      <c r="AM1405" s="3" t="s">
        <v>93</v>
      </c>
      <c r="AN1405" s="3" t="s">
        <v>65</v>
      </c>
      <c r="AO1405">
        <v>2</v>
      </c>
      <c r="AQ1405" s="11">
        <v>3</v>
      </c>
      <c r="AR1405" s="11">
        <v>1</v>
      </c>
      <c r="AS1405" s="12">
        <f t="shared" si="309"/>
        <v>45392.25</v>
      </c>
      <c r="AT1405" s="11" t="s">
        <v>135</v>
      </c>
      <c r="AU1405" s="9">
        <v>3.3069999999999999</v>
      </c>
      <c r="AV1405" s="14"/>
      <c r="AW1405" s="15"/>
      <c r="AX1405" s="16"/>
      <c r="AY1405" s="14"/>
      <c r="AZ1405" s="11"/>
      <c r="BA1405" s="17" t="str">
        <f t="shared" si="310"/>
        <v/>
      </c>
      <c r="BB1405" s="26">
        <f t="shared" si="312"/>
        <v>0</v>
      </c>
      <c r="BC1405" s="19" t="s">
        <v>4206</v>
      </c>
      <c r="BD1405" s="20" t="s">
        <v>100</v>
      </c>
      <c r="BF1405" s="5"/>
      <c r="BG1405" s="27">
        <v>28784012</v>
      </c>
      <c r="BH1405" s="27"/>
      <c r="BI1405" s="27"/>
      <c r="BK1405" s="11" t="str">
        <f t="shared" si="313"/>
        <v>B-</v>
      </c>
      <c r="BL1405" s="11"/>
    </row>
    <row r="1406" spans="1:64" x14ac:dyDescent="0.25">
      <c r="A1406" s="3" t="s">
        <v>56</v>
      </c>
      <c r="B1406" s="4">
        <v>1408</v>
      </c>
      <c r="C1406" s="3" t="s">
        <v>57</v>
      </c>
      <c r="D1406" s="3" t="s">
        <v>7329</v>
      </c>
      <c r="E1406" s="3" t="s">
        <v>7945</v>
      </c>
      <c r="F1406" s="3"/>
      <c r="G1406" s="3"/>
      <c r="H1406" s="74"/>
      <c r="I1406" s="3"/>
      <c r="J1406" s="3"/>
      <c r="K1406" s="3" t="s">
        <v>59</v>
      </c>
      <c r="L1406" s="3" t="s">
        <v>77</v>
      </c>
      <c r="M1406" s="3">
        <f>+G1406</f>
        <v>0</v>
      </c>
      <c r="N1406" s="5">
        <v>45027</v>
      </c>
      <c r="P1406" s="3" t="str">
        <f t="shared" ca="1" si="314"/>
        <v/>
      </c>
      <c r="Q1406" s="5"/>
      <c r="R1406" s="3"/>
      <c r="S1406" s="3"/>
      <c r="T1406" s="6" t="s">
        <v>61</v>
      </c>
      <c r="U1406" s="3" t="str">
        <f t="shared" si="302"/>
        <v>Titulaire</v>
      </c>
      <c r="V1406" s="5"/>
      <c r="W1406" s="5"/>
      <c r="X1406" s="5"/>
      <c r="Y1406" s="5"/>
      <c r="Z1406" s="5">
        <f>+N1406</f>
        <v>45027</v>
      </c>
      <c r="AA1406" s="3">
        <f t="shared" si="303"/>
        <v>4</v>
      </c>
      <c r="AB1406" s="3">
        <f t="shared" si="304"/>
        <v>2023</v>
      </c>
      <c r="AC1406" s="3">
        <f t="shared" si="305"/>
        <v>2027</v>
      </c>
      <c r="AD1406" s="7">
        <f t="shared" ca="1" si="306"/>
        <v>1.5166666666666666</v>
      </c>
      <c r="AE1406" s="7" t="str">
        <f t="shared" ca="1" si="311"/>
        <v>&lt; 2</v>
      </c>
      <c r="AF1406" s="5">
        <v>29346</v>
      </c>
      <c r="AG1406" s="8">
        <f t="shared" ca="1" si="307"/>
        <v>44.482191780821921</v>
      </c>
      <c r="AH1406" s="7" t="str">
        <f t="shared" ca="1" si="308"/>
        <v>&gt;35&lt; 45</v>
      </c>
      <c r="AI1406" s="9">
        <v>16105889</v>
      </c>
      <c r="AJ1406" s="10" t="s">
        <v>91</v>
      </c>
      <c r="AK1406" s="9" t="s">
        <v>4207</v>
      </c>
      <c r="AL1406" s="5">
        <v>42963</v>
      </c>
      <c r="AM1406" s="3" t="s">
        <v>64</v>
      </c>
      <c r="AN1406" s="3" t="s">
        <v>65</v>
      </c>
      <c r="AO1406">
        <v>2</v>
      </c>
      <c r="AQ1406">
        <v>16</v>
      </c>
      <c r="AR1406" s="11">
        <v>2</v>
      </c>
      <c r="AS1406" s="12">
        <f t="shared" si="309"/>
        <v>45757.5</v>
      </c>
      <c r="AT1406" s="11" t="s">
        <v>66</v>
      </c>
      <c r="AU1406" s="9">
        <v>4500</v>
      </c>
      <c r="AV1406" s="14" t="s">
        <v>79</v>
      </c>
      <c r="AW1406" s="15" t="s">
        <v>4208</v>
      </c>
      <c r="AX1406" s="16">
        <v>20005723200</v>
      </c>
      <c r="AY1406" s="14">
        <v>29</v>
      </c>
      <c r="AZ1406" s="11" t="s">
        <v>128</v>
      </c>
      <c r="BA1406" s="17" t="str">
        <f t="shared" si="310"/>
        <v>04047132000572320029</v>
      </c>
      <c r="BB1406" s="26">
        <f t="shared" si="312"/>
        <v>20</v>
      </c>
      <c r="BC1406" s="19" t="s">
        <v>4209</v>
      </c>
      <c r="BD1406" s="20" t="s">
        <v>73</v>
      </c>
      <c r="BF1406" s="5"/>
      <c r="BG1406" s="27"/>
      <c r="BH1406" s="27"/>
      <c r="BI1406" s="27">
        <v>98156746</v>
      </c>
      <c r="BK1406" s="11" t="str">
        <f t="shared" si="313"/>
        <v>CADRE</v>
      </c>
      <c r="BL1406" s="11"/>
    </row>
    <row r="1407" spans="1:64" x14ac:dyDescent="0.25">
      <c r="A1407" s="3" t="s">
        <v>74</v>
      </c>
      <c r="B1407" s="4">
        <v>1409</v>
      </c>
      <c r="C1407" s="3" t="s">
        <v>57</v>
      </c>
      <c r="D1407" s="3" t="s">
        <v>8193</v>
      </c>
      <c r="E1407" s="3" t="s">
        <v>7505</v>
      </c>
      <c r="F1407" s="3"/>
      <c r="G1407" s="3"/>
      <c r="H1407" s="74"/>
      <c r="I1407" s="3"/>
      <c r="J1407" s="3"/>
      <c r="K1407" s="3" t="s">
        <v>76</v>
      </c>
      <c r="L1407" s="3" t="s">
        <v>77</v>
      </c>
      <c r="M1407" s="3" t="s">
        <v>132</v>
      </c>
      <c r="N1407" s="5">
        <v>45028</v>
      </c>
      <c r="P1407" s="3">
        <f t="shared" ca="1" si="314"/>
        <v>-505</v>
      </c>
      <c r="Q1407" s="5">
        <v>45078</v>
      </c>
      <c r="R1407" s="3" t="s">
        <v>124</v>
      </c>
      <c r="S1407" s="3" t="s">
        <v>1787</v>
      </c>
      <c r="T1407" s="6" t="s">
        <v>131</v>
      </c>
      <c r="U1407" s="3" t="str">
        <f t="shared" si="302"/>
        <v>Contractuel</v>
      </c>
      <c r="V1407" s="5">
        <v>45028</v>
      </c>
      <c r="W1407" s="5">
        <v>45077</v>
      </c>
      <c r="X1407" s="5"/>
      <c r="Y1407" s="5"/>
      <c r="Z1407" s="5">
        <v>45028</v>
      </c>
      <c r="AA1407" s="3">
        <f t="shared" si="303"/>
        <v>4</v>
      </c>
      <c r="AB1407" s="3">
        <f t="shared" si="304"/>
        <v>2023</v>
      </c>
      <c r="AC1407" s="3">
        <f t="shared" si="305"/>
        <v>2027</v>
      </c>
      <c r="AD1407" s="7">
        <f t="shared" ca="1" si="306"/>
        <v>1.5138888888888888</v>
      </c>
      <c r="AE1407" s="7" t="str">
        <f t="shared" ca="1" si="311"/>
        <v>&lt; 2</v>
      </c>
      <c r="AF1407" s="5">
        <v>34359</v>
      </c>
      <c r="AG1407" s="8">
        <f t="shared" ca="1" si="307"/>
        <v>30.747945205479454</v>
      </c>
      <c r="AH1407" s="7" t="str">
        <f t="shared" ca="1" si="308"/>
        <v>&gt;25&lt; 35</v>
      </c>
      <c r="AI1407" s="9">
        <v>17024760</v>
      </c>
      <c r="AJ1407" s="10" t="s">
        <v>62</v>
      </c>
      <c r="AK1407" s="9" t="s">
        <v>4210</v>
      </c>
      <c r="AL1407" s="5">
        <v>40929</v>
      </c>
      <c r="AM1407" s="3" t="s">
        <v>64</v>
      </c>
      <c r="AN1407" s="3" t="s">
        <v>94</v>
      </c>
      <c r="AQ1407" s="11">
        <v>3</v>
      </c>
      <c r="AR1407" s="11">
        <v>1</v>
      </c>
      <c r="AS1407" s="12">
        <f t="shared" si="309"/>
        <v>45393.25</v>
      </c>
      <c r="AT1407" s="11" t="s">
        <v>135</v>
      </c>
      <c r="AU1407" s="9">
        <v>3.3069999999999999</v>
      </c>
      <c r="AV1407" s="14">
        <v>12</v>
      </c>
      <c r="AW1407" s="15">
        <v>11600</v>
      </c>
      <c r="AX1407" s="16" t="s">
        <v>4211</v>
      </c>
      <c r="AY1407" s="14">
        <v>18</v>
      </c>
      <c r="AZ1407" s="11" t="s">
        <v>352</v>
      </c>
      <c r="BA1407" s="17" t="str">
        <f t="shared" si="310"/>
        <v>12116000000242231618</v>
      </c>
      <c r="BB1407" s="26">
        <f t="shared" si="312"/>
        <v>20</v>
      </c>
      <c r="BC1407" s="19" t="s">
        <v>3721</v>
      </c>
      <c r="BD1407" s="20" t="s">
        <v>277</v>
      </c>
      <c r="BF1407" s="5"/>
      <c r="BG1407" s="27">
        <v>29467453</v>
      </c>
      <c r="BH1407" s="27">
        <v>22277982</v>
      </c>
      <c r="BI1407" s="27"/>
      <c r="BK1407" s="11" t="str">
        <f t="shared" si="313"/>
        <v>-</v>
      </c>
      <c r="BL1407" s="11"/>
    </row>
    <row r="1408" spans="1:64" x14ac:dyDescent="0.25">
      <c r="A1408" s="3" t="s">
        <v>74</v>
      </c>
      <c r="B1408" s="4">
        <v>1410</v>
      </c>
      <c r="C1408" s="3" t="s">
        <v>140</v>
      </c>
      <c r="D1408" s="3" t="s">
        <v>7184</v>
      </c>
      <c r="E1408" s="3" t="s">
        <v>7741</v>
      </c>
      <c r="F1408" s="3"/>
      <c r="G1408" s="3"/>
      <c r="H1408" s="74"/>
      <c r="I1408" s="3" t="s">
        <v>227</v>
      </c>
      <c r="J1408" s="3" t="s">
        <v>228</v>
      </c>
      <c r="K1408" s="3" t="s">
        <v>123</v>
      </c>
      <c r="L1408" s="3" t="s">
        <v>77</v>
      </c>
      <c r="M1408" s="3" t="s">
        <v>132</v>
      </c>
      <c r="N1408" s="5">
        <v>45029</v>
      </c>
      <c r="P1408" s="3">
        <f t="shared" ca="1" si="314"/>
        <v>-505</v>
      </c>
      <c r="Q1408" s="5">
        <v>45031</v>
      </c>
      <c r="R1408" s="3" t="s">
        <v>4212</v>
      </c>
      <c r="S1408" s="3"/>
      <c r="T1408" s="6" t="s">
        <v>131</v>
      </c>
      <c r="U1408" s="3" t="str">
        <f t="shared" si="302"/>
        <v>Contractuel</v>
      </c>
      <c r="V1408" s="5">
        <v>45029</v>
      </c>
      <c r="W1408" s="5">
        <v>45077</v>
      </c>
      <c r="X1408" s="5"/>
      <c r="Y1408" s="5"/>
      <c r="Z1408" s="5">
        <v>45029</v>
      </c>
      <c r="AA1408" s="3">
        <f t="shared" si="303"/>
        <v>4</v>
      </c>
      <c r="AB1408" s="3">
        <f t="shared" si="304"/>
        <v>2023</v>
      </c>
      <c r="AC1408" s="3">
        <f t="shared" si="305"/>
        <v>2027</v>
      </c>
      <c r="AD1408" s="7">
        <f t="shared" ca="1" si="306"/>
        <v>1.5111111111111111</v>
      </c>
      <c r="AE1408" s="7" t="str">
        <f t="shared" ca="1" si="311"/>
        <v>&lt; 2</v>
      </c>
      <c r="AF1408" s="5">
        <v>27903</v>
      </c>
      <c r="AG1408" s="8">
        <f t="shared" ca="1" si="307"/>
        <v>48.435616438356163</v>
      </c>
      <c r="AH1408" s="7" t="str">
        <f t="shared" ca="1" si="308"/>
        <v>&gt;45&lt; 55</v>
      </c>
      <c r="AI1408" s="9">
        <v>11658199</v>
      </c>
      <c r="AJ1408" s="10" t="s">
        <v>70</v>
      </c>
      <c r="AK1408" s="9" t="s">
        <v>4213</v>
      </c>
      <c r="AL1408" s="5">
        <v>34288</v>
      </c>
      <c r="AM1408" s="3" t="s">
        <v>93</v>
      </c>
      <c r="AN1408" s="3" t="s">
        <v>65</v>
      </c>
      <c r="AO1408">
        <v>4</v>
      </c>
      <c r="AQ1408" s="11">
        <v>3</v>
      </c>
      <c r="AR1408" s="11">
        <v>1</v>
      </c>
      <c r="AS1408" s="12">
        <f t="shared" si="309"/>
        <v>45394.25</v>
      </c>
      <c r="AT1408" s="11" t="s">
        <v>135</v>
      </c>
      <c r="AU1408" s="9">
        <v>3.3069999999999999</v>
      </c>
      <c r="AV1408" s="14">
        <v>17</v>
      </c>
      <c r="AW1408" s="15" t="s">
        <v>169</v>
      </c>
      <c r="AX1408" s="16" t="s">
        <v>4214</v>
      </c>
      <c r="AY1408" s="14">
        <v>90</v>
      </c>
      <c r="AZ1408" s="11" t="s">
        <v>171</v>
      </c>
      <c r="BA1408" s="17" t="str">
        <f t="shared" si="310"/>
        <v>17001000000236628390</v>
      </c>
      <c r="BB1408" s="26">
        <f t="shared" si="312"/>
        <v>20</v>
      </c>
      <c r="BC1408" s="19" t="s">
        <v>3958</v>
      </c>
      <c r="BD1408" s="20" t="s">
        <v>277</v>
      </c>
      <c r="BF1408" s="5"/>
      <c r="BG1408" s="27">
        <v>51881920</v>
      </c>
      <c r="BH1408" s="27">
        <v>97881929</v>
      </c>
      <c r="BI1408" s="27"/>
      <c r="BK1408" s="11" t="str">
        <f t="shared" si="313"/>
        <v>B-</v>
      </c>
      <c r="BL1408" s="11"/>
    </row>
    <row r="1409" spans="1:64" x14ac:dyDescent="0.25">
      <c r="A1409" s="3" t="s">
        <v>74</v>
      </c>
      <c r="B1409" s="4">
        <v>1411</v>
      </c>
      <c r="C1409" s="3" t="s">
        <v>140</v>
      </c>
      <c r="D1409" s="3" t="s">
        <v>7210</v>
      </c>
      <c r="E1409" s="3" t="s">
        <v>8194</v>
      </c>
      <c r="F1409" s="3"/>
      <c r="G1409" s="3"/>
      <c r="H1409" s="74"/>
      <c r="I1409" s="3" t="s">
        <v>227</v>
      </c>
      <c r="J1409" s="3" t="s">
        <v>228</v>
      </c>
      <c r="K1409" s="3" t="s">
        <v>123</v>
      </c>
      <c r="L1409" s="3" t="s">
        <v>77</v>
      </c>
      <c r="M1409" s="3" t="s">
        <v>132</v>
      </c>
      <c r="N1409" s="5">
        <v>45029</v>
      </c>
      <c r="P1409" s="3">
        <f t="shared" ca="1" si="314"/>
        <v>-505</v>
      </c>
      <c r="Q1409" s="5">
        <v>45031</v>
      </c>
      <c r="R1409" s="3" t="s">
        <v>4199</v>
      </c>
      <c r="S1409" s="3"/>
      <c r="T1409" s="6" t="s">
        <v>131</v>
      </c>
      <c r="U1409" s="3" t="str">
        <f t="shared" si="302"/>
        <v>Contractuel</v>
      </c>
      <c r="V1409" s="5">
        <v>45029</v>
      </c>
      <c r="W1409" s="5">
        <v>45077</v>
      </c>
      <c r="X1409" s="5"/>
      <c r="Y1409" s="5"/>
      <c r="Z1409" s="5">
        <v>45029</v>
      </c>
      <c r="AA1409" s="3">
        <f t="shared" si="303"/>
        <v>4</v>
      </c>
      <c r="AB1409" s="3">
        <f t="shared" si="304"/>
        <v>2023</v>
      </c>
      <c r="AC1409" s="3">
        <f t="shared" si="305"/>
        <v>2027</v>
      </c>
      <c r="AD1409" s="7">
        <f t="shared" ca="1" si="306"/>
        <v>1.5111111111111111</v>
      </c>
      <c r="AE1409" s="7" t="str">
        <f t="shared" ca="1" si="311"/>
        <v>&lt; 2</v>
      </c>
      <c r="AF1409" s="5">
        <v>27148</v>
      </c>
      <c r="AG1409" s="8">
        <f t="shared" ca="1" si="307"/>
        <v>50.504109589041093</v>
      </c>
      <c r="AH1409" s="7" t="str">
        <f t="shared" ca="1" si="308"/>
        <v>&gt;45&lt; 55</v>
      </c>
      <c r="AI1409" s="9">
        <v>12252870</v>
      </c>
      <c r="AJ1409" s="37" t="s">
        <v>179</v>
      </c>
      <c r="AK1409" s="9" t="s">
        <v>4215</v>
      </c>
      <c r="AL1409" s="5">
        <v>43710</v>
      </c>
      <c r="AM1409" s="3" t="s">
        <v>93</v>
      </c>
      <c r="AN1409" s="3" t="s">
        <v>65</v>
      </c>
      <c r="AO1409">
        <v>3</v>
      </c>
      <c r="AQ1409" s="11">
        <v>3</v>
      </c>
      <c r="AR1409" s="11">
        <v>1</v>
      </c>
      <c r="AS1409" s="12">
        <f t="shared" si="309"/>
        <v>45394.25</v>
      </c>
      <c r="AT1409" s="11" t="s">
        <v>135</v>
      </c>
      <c r="AU1409" s="9">
        <v>3.3069999999999999</v>
      </c>
      <c r="AV1409" s="14">
        <v>17</v>
      </c>
      <c r="AW1409" s="15" t="s">
        <v>169</v>
      </c>
      <c r="AX1409" s="16" t="s">
        <v>4216</v>
      </c>
      <c r="AY1409" s="14">
        <v>88</v>
      </c>
      <c r="AZ1409" s="11" t="s">
        <v>171</v>
      </c>
      <c r="BA1409" s="17" t="str">
        <f t="shared" si="310"/>
        <v>17001000000321739488</v>
      </c>
      <c r="BB1409" s="26">
        <f t="shared" si="312"/>
        <v>20</v>
      </c>
      <c r="BC1409" s="19" t="s">
        <v>4217</v>
      </c>
      <c r="BD1409" s="20" t="s">
        <v>277</v>
      </c>
      <c r="BF1409" s="5"/>
      <c r="BG1409" s="27">
        <v>50250952</v>
      </c>
      <c r="BH1409" s="27">
        <v>23071938</v>
      </c>
      <c r="BI1409" s="27"/>
      <c r="BK1409" s="11" t="str">
        <f t="shared" si="313"/>
        <v>B-</v>
      </c>
      <c r="BL1409" s="11"/>
    </row>
    <row r="1410" spans="1:64" x14ac:dyDescent="0.25">
      <c r="A1410" s="3" t="s">
        <v>74</v>
      </c>
      <c r="B1410" s="4">
        <v>1412</v>
      </c>
      <c r="C1410" s="3" t="s">
        <v>57</v>
      </c>
      <c r="D1410" s="3" t="s">
        <v>7208</v>
      </c>
      <c r="E1410" s="3" t="s">
        <v>7945</v>
      </c>
      <c r="F1410" s="3"/>
      <c r="G1410" s="3"/>
      <c r="H1410" s="74"/>
      <c r="I1410" s="3" t="s">
        <v>227</v>
      </c>
      <c r="J1410" s="3" t="s">
        <v>228</v>
      </c>
      <c r="K1410" s="3" t="s">
        <v>123</v>
      </c>
      <c r="L1410" s="3" t="s">
        <v>77</v>
      </c>
      <c r="M1410" s="3" t="s">
        <v>132</v>
      </c>
      <c r="N1410" s="5">
        <v>45029</v>
      </c>
      <c r="P1410" s="3">
        <f t="shared" ca="1" si="314"/>
        <v>-505</v>
      </c>
      <c r="Q1410" s="5">
        <v>45056</v>
      </c>
      <c r="R1410" s="3" t="s">
        <v>4120</v>
      </c>
      <c r="S1410" s="3" t="s">
        <v>1787</v>
      </c>
      <c r="T1410" s="6" t="s">
        <v>131</v>
      </c>
      <c r="U1410" s="3" t="str">
        <f t="shared" ref="U1410:U1473" si="315">IF(T1410="CDI","Titulaire","Contractuel")</f>
        <v>Contractuel</v>
      </c>
      <c r="V1410" s="5">
        <v>45029</v>
      </c>
      <c r="W1410" s="5">
        <v>45077</v>
      </c>
      <c r="X1410" s="5"/>
      <c r="Y1410" s="5"/>
      <c r="Z1410" s="5">
        <v>45029</v>
      </c>
      <c r="AA1410" s="3">
        <f t="shared" ref="AA1410:AA1473" si="316">MONTH(N1410)</f>
        <v>4</v>
      </c>
      <c r="AB1410" s="3">
        <f t="shared" ref="AB1410:AB1473" si="317">IF(N1410="","",YEAR(N1410))</f>
        <v>2023</v>
      </c>
      <c r="AC1410" s="3">
        <f t="shared" ref="AC1410:AC1473" si="318">AB1410+4</f>
        <v>2027</v>
      </c>
      <c r="AD1410" s="7">
        <f t="shared" ref="AD1410:AD1473" ca="1" si="319">IF(A1410="Non",(DAYS360(N1410,Q1410)/360),(DAYS360(N1410,TODAY())/360))</f>
        <v>1.5111111111111111</v>
      </c>
      <c r="AE1410" s="7" t="str">
        <f t="shared" ca="1" si="311"/>
        <v>&lt; 2</v>
      </c>
      <c r="AF1410" s="5">
        <v>30970</v>
      </c>
      <c r="AG1410" s="8">
        <f t="shared" ref="AG1410:AG1473" ca="1" si="320">(TODAY()-AF1410)/365</f>
        <v>40.032876712328765</v>
      </c>
      <c r="AH1410" s="7" t="str">
        <f t="shared" ref="AH1410:AH1473" ca="1" si="321">+IF(AG1410&lt;25,"&lt; 25",IF(AND(AG1410&gt;=25,AG1410&lt;35),"&gt;25&lt; 35",IF(AND(AG1410&gt;=35,AG1410&lt;45),"&gt;35&lt; 45",IF(AND(AG1410&gt;=45,AG1410&lt;=55),"&gt;45&lt; 55",IF(AG1410&gt;55,"&gt; 55")))))</f>
        <v>&gt;35&lt; 45</v>
      </c>
      <c r="AI1410" s="9"/>
      <c r="AJ1410" s="10"/>
      <c r="AK1410" s="9" t="s">
        <v>4218</v>
      </c>
      <c r="AL1410" s="5">
        <v>40337</v>
      </c>
      <c r="AM1410" s="3" t="s">
        <v>64</v>
      </c>
      <c r="AN1410" s="3" t="s">
        <v>94</v>
      </c>
      <c r="AQ1410" s="11">
        <v>3</v>
      </c>
      <c r="AR1410" s="11">
        <v>1</v>
      </c>
      <c r="AS1410" s="12">
        <f t="shared" ref="AS1410:AS1473" si="322">N1410+(365.25*AR1410)</f>
        <v>45394.25</v>
      </c>
      <c r="AT1410" s="11" t="s">
        <v>135</v>
      </c>
      <c r="AU1410" s="9">
        <v>3.3069999999999999</v>
      </c>
      <c r="AV1410" s="14" t="s">
        <v>67</v>
      </c>
      <c r="AW1410" s="15" t="s">
        <v>4219</v>
      </c>
      <c r="AX1410" s="16">
        <v>10720026796</v>
      </c>
      <c r="AY1410" s="14">
        <v>61</v>
      </c>
      <c r="AZ1410" s="11" t="s">
        <v>71</v>
      </c>
      <c r="BA1410" s="17" t="str">
        <f t="shared" ref="BA1410:BA1473" si="323">CONCATENATE(AV1410,AW1410,AX1410,AY1410)</f>
        <v>08063021072002679661</v>
      </c>
      <c r="BB1410" s="26">
        <f t="shared" si="312"/>
        <v>20</v>
      </c>
      <c r="BC1410" s="19" t="s">
        <v>4220</v>
      </c>
      <c r="BD1410" s="20" t="s">
        <v>73</v>
      </c>
      <c r="BF1410" s="5"/>
      <c r="BG1410" s="27">
        <v>26000448</v>
      </c>
      <c r="BH1410" s="27">
        <v>90150425</v>
      </c>
      <c r="BI1410" s="27"/>
      <c r="BK1410" s="11" t="str">
        <f t="shared" si="313"/>
        <v>B-</v>
      </c>
      <c r="BL1410" s="11"/>
    </row>
    <row r="1411" spans="1:64" x14ac:dyDescent="0.25">
      <c r="A1411" s="3" t="s">
        <v>74</v>
      </c>
      <c r="B1411" s="4">
        <v>1413</v>
      </c>
      <c r="C1411" s="3" t="s">
        <v>87</v>
      </c>
      <c r="D1411" s="3" t="s">
        <v>7264</v>
      </c>
      <c r="E1411" s="3" t="s">
        <v>7609</v>
      </c>
      <c r="F1411" s="3"/>
      <c r="G1411" s="3"/>
      <c r="H1411" s="74"/>
      <c r="I1411" s="3" t="s">
        <v>4221</v>
      </c>
      <c r="J1411" s="3" t="s">
        <v>228</v>
      </c>
      <c r="K1411" s="3" t="s">
        <v>123</v>
      </c>
      <c r="L1411" s="3" t="s">
        <v>77</v>
      </c>
      <c r="M1411" s="3" t="s">
        <v>132</v>
      </c>
      <c r="N1411" s="5">
        <v>45030</v>
      </c>
      <c r="P1411" s="3">
        <f t="shared" ca="1" si="314"/>
        <v>-505</v>
      </c>
      <c r="Q1411" s="5">
        <v>45031</v>
      </c>
      <c r="R1411" s="3" t="s">
        <v>1601</v>
      </c>
      <c r="S1411" s="3"/>
      <c r="T1411" s="6" t="s">
        <v>131</v>
      </c>
      <c r="U1411" s="3" t="str">
        <f t="shared" si="315"/>
        <v>Contractuel</v>
      </c>
      <c r="V1411" s="5">
        <v>45030</v>
      </c>
      <c r="W1411" s="5">
        <v>45077</v>
      </c>
      <c r="X1411" s="5"/>
      <c r="Y1411" s="5"/>
      <c r="Z1411" s="5">
        <v>45030</v>
      </c>
      <c r="AA1411" s="3">
        <f t="shared" si="316"/>
        <v>4</v>
      </c>
      <c r="AB1411" s="3">
        <f t="shared" si="317"/>
        <v>2023</v>
      </c>
      <c r="AC1411" s="3">
        <f t="shared" si="318"/>
        <v>2027</v>
      </c>
      <c r="AD1411" s="7">
        <f t="shared" ca="1" si="319"/>
        <v>1.5083333333333333</v>
      </c>
      <c r="AE1411" s="7" t="str">
        <f t="shared" ref="AE1411:AE1474" ca="1" si="324">+IF(AD1411&lt;1,"&lt; 1",IF(AND(AD1411&gt;=1,AD1411&lt;2),"&lt; 2",IF(AND(AD1411&gt;=2,AD1411&lt;3),"&lt; 3",IF(AND(AD1411&gt;=3,AD1411&lt;=4),"&lt; 4",IF(AD1411&gt;4,"&gt; 4")))))</f>
        <v>&lt; 2</v>
      </c>
      <c r="AF1411" s="5">
        <v>36537</v>
      </c>
      <c r="AG1411" s="8">
        <f t="shared" ca="1" si="320"/>
        <v>24.780821917808218</v>
      </c>
      <c r="AH1411" s="7" t="str">
        <f t="shared" ca="1" si="321"/>
        <v>&lt; 25</v>
      </c>
      <c r="AI1411" s="9"/>
      <c r="AJ1411" s="10"/>
      <c r="AK1411" s="9" t="s">
        <v>4222</v>
      </c>
      <c r="AL1411" s="5">
        <v>43783</v>
      </c>
      <c r="AM1411" s="3" t="s">
        <v>93</v>
      </c>
      <c r="AN1411" s="3" t="s">
        <v>94</v>
      </c>
      <c r="AQ1411" s="11">
        <v>3</v>
      </c>
      <c r="AR1411" s="11">
        <v>1</v>
      </c>
      <c r="AS1411" s="12">
        <f t="shared" si="322"/>
        <v>45395.25</v>
      </c>
      <c r="AT1411" s="11" t="s">
        <v>135</v>
      </c>
      <c r="AU1411" s="9">
        <v>3.3069999999999999</v>
      </c>
      <c r="AV1411" s="14"/>
      <c r="AW1411" s="15"/>
      <c r="AX1411" s="16"/>
      <c r="AY1411" s="14"/>
      <c r="AZ1411" s="11"/>
      <c r="BA1411" s="17" t="str">
        <f t="shared" si="323"/>
        <v/>
      </c>
      <c r="BB1411" s="26">
        <f t="shared" ref="BB1411:BB1474" si="325">LEN(BA1411)</f>
        <v>0</v>
      </c>
      <c r="BC1411" s="19" t="s">
        <v>4223</v>
      </c>
      <c r="BD1411" s="20" t="s">
        <v>100</v>
      </c>
      <c r="BF1411" s="5"/>
      <c r="BG1411" s="27">
        <v>55389144</v>
      </c>
      <c r="BH1411" s="27">
        <v>96053328</v>
      </c>
      <c r="BI1411" s="27"/>
      <c r="BK1411" s="11" t="str">
        <f t="shared" ref="BK1411:BK1474" si="326">IF(K1411="CADRE","CADRE",CONCATENATE(J1411,"-",H1411))</f>
        <v>B-</v>
      </c>
      <c r="BL1411" s="11"/>
    </row>
    <row r="1412" spans="1:64" x14ac:dyDescent="0.25">
      <c r="A1412" s="3" t="s">
        <v>74</v>
      </c>
      <c r="B1412" s="4">
        <v>1414</v>
      </c>
      <c r="C1412" s="3" t="s">
        <v>87</v>
      </c>
      <c r="D1412" s="3" t="s">
        <v>8195</v>
      </c>
      <c r="E1412" s="3" t="s">
        <v>7547</v>
      </c>
      <c r="F1412" s="3"/>
      <c r="G1412" s="3"/>
      <c r="H1412" s="74"/>
      <c r="I1412" s="3" t="s">
        <v>487</v>
      </c>
      <c r="J1412" s="3" t="s">
        <v>228</v>
      </c>
      <c r="K1412" s="3" t="s">
        <v>123</v>
      </c>
      <c r="L1412" s="3" t="s">
        <v>77</v>
      </c>
      <c r="M1412" s="3" t="s">
        <v>132</v>
      </c>
      <c r="N1412" s="5">
        <v>45041</v>
      </c>
      <c r="P1412" s="3">
        <f t="shared" ref="P1412:P1475" ca="1" si="327">IF(W1412="","",W1412-TODAY())</f>
        <v>-47</v>
      </c>
      <c r="Q1412" s="5">
        <v>45523</v>
      </c>
      <c r="R1412" s="3" t="s">
        <v>4076</v>
      </c>
      <c r="S1412" s="3"/>
      <c r="T1412" s="6" t="s">
        <v>131</v>
      </c>
      <c r="U1412" s="3" t="str">
        <f t="shared" si="315"/>
        <v>Contractuel</v>
      </c>
      <c r="V1412" s="5">
        <v>45444</v>
      </c>
      <c r="W1412" s="5">
        <v>45535</v>
      </c>
      <c r="X1412" s="5"/>
      <c r="Y1412" s="5"/>
      <c r="Z1412" s="5">
        <v>45041</v>
      </c>
      <c r="AA1412" s="3">
        <f t="shared" si="316"/>
        <v>4</v>
      </c>
      <c r="AB1412" s="3">
        <f t="shared" si="317"/>
        <v>2023</v>
      </c>
      <c r="AC1412" s="3">
        <f t="shared" si="318"/>
        <v>2027</v>
      </c>
      <c r="AD1412" s="7">
        <f t="shared" ca="1" si="319"/>
        <v>1.4777777777777779</v>
      </c>
      <c r="AE1412" s="7" t="str">
        <f t="shared" ca="1" si="324"/>
        <v>&lt; 2</v>
      </c>
      <c r="AF1412" s="5">
        <v>35040</v>
      </c>
      <c r="AG1412" s="8">
        <f t="shared" ca="1" si="320"/>
        <v>28.882191780821916</v>
      </c>
      <c r="AH1412" s="7" t="str">
        <f t="shared" ca="1" si="321"/>
        <v>&gt;25&lt; 35</v>
      </c>
      <c r="AI1412" s="9">
        <v>16592098</v>
      </c>
      <c r="AJ1412" s="10" t="s">
        <v>62</v>
      </c>
      <c r="AK1412" s="9" t="s">
        <v>4224</v>
      </c>
      <c r="AL1412" s="5">
        <v>41116</v>
      </c>
      <c r="AM1412" s="3" t="s">
        <v>93</v>
      </c>
      <c r="AN1412" s="3" t="s">
        <v>94</v>
      </c>
      <c r="AQ1412">
        <v>3</v>
      </c>
      <c r="AR1412" s="11">
        <v>2</v>
      </c>
      <c r="AS1412" s="12">
        <f t="shared" si="322"/>
        <v>45771.5</v>
      </c>
      <c r="AT1412" s="11" t="s">
        <v>135</v>
      </c>
      <c r="AU1412" s="9">
        <v>3.3069999999999999</v>
      </c>
      <c r="AV1412" s="14">
        <v>17</v>
      </c>
      <c r="AW1412" s="15" t="s">
        <v>169</v>
      </c>
      <c r="AX1412" s="16" t="s">
        <v>4225</v>
      </c>
      <c r="AY1412" s="14">
        <v>57</v>
      </c>
      <c r="AZ1412" s="11" t="s">
        <v>171</v>
      </c>
      <c r="BA1412" s="17" t="str">
        <f t="shared" si="323"/>
        <v>17001000000201476657</v>
      </c>
      <c r="BB1412" s="26">
        <f t="shared" si="325"/>
        <v>20</v>
      </c>
      <c r="BC1412" s="19" t="s">
        <v>4226</v>
      </c>
      <c r="BD1412" s="20" t="s">
        <v>73</v>
      </c>
      <c r="BF1412" s="5"/>
      <c r="BG1412" s="27">
        <v>20943778</v>
      </c>
      <c r="BH1412" s="27">
        <v>25090456</v>
      </c>
      <c r="BI1412" s="27"/>
      <c r="BJ1412" t="s">
        <v>3912</v>
      </c>
      <c r="BK1412" s="11" t="str">
        <f t="shared" si="326"/>
        <v>B-</v>
      </c>
      <c r="BL1412" s="11" t="s">
        <v>473</v>
      </c>
    </row>
    <row r="1413" spans="1:64" x14ac:dyDescent="0.25">
      <c r="A1413" s="3" t="s">
        <v>74</v>
      </c>
      <c r="B1413" s="4">
        <v>1415</v>
      </c>
      <c r="C1413" s="3" t="s">
        <v>57</v>
      </c>
      <c r="D1413" s="3" t="s">
        <v>8196</v>
      </c>
      <c r="E1413" s="3" t="s">
        <v>7464</v>
      </c>
      <c r="F1413" s="3"/>
      <c r="G1413" s="3"/>
      <c r="H1413" s="74"/>
      <c r="I1413" s="3" t="s">
        <v>515</v>
      </c>
      <c r="J1413" s="3" t="s">
        <v>228</v>
      </c>
      <c r="K1413" s="3" t="s">
        <v>123</v>
      </c>
      <c r="L1413" s="3" t="s">
        <v>77</v>
      </c>
      <c r="M1413" s="3" t="s">
        <v>132</v>
      </c>
      <c r="N1413" s="5">
        <v>45030</v>
      </c>
      <c r="P1413" s="3">
        <f t="shared" ca="1" si="327"/>
        <v>-413</v>
      </c>
      <c r="Q1413" s="5">
        <v>45162</v>
      </c>
      <c r="R1413" s="3" t="s">
        <v>124</v>
      </c>
      <c r="S1413" s="3"/>
      <c r="T1413" s="6" t="s">
        <v>131</v>
      </c>
      <c r="U1413" s="3" t="str">
        <f t="shared" si="315"/>
        <v>Contractuel</v>
      </c>
      <c r="V1413" s="5">
        <v>45108</v>
      </c>
      <c r="W1413" s="5">
        <v>45169</v>
      </c>
      <c r="X1413" s="5"/>
      <c r="Y1413" s="5"/>
      <c r="Z1413" s="5">
        <v>45030</v>
      </c>
      <c r="AA1413" s="3">
        <f t="shared" si="316"/>
        <v>4</v>
      </c>
      <c r="AB1413" s="3">
        <f t="shared" si="317"/>
        <v>2023</v>
      </c>
      <c r="AC1413" s="3">
        <f t="shared" si="318"/>
        <v>2027</v>
      </c>
      <c r="AD1413" s="7">
        <f t="shared" ca="1" si="319"/>
        <v>1.5083333333333333</v>
      </c>
      <c r="AE1413" s="7" t="str">
        <f t="shared" ca="1" si="324"/>
        <v>&lt; 2</v>
      </c>
      <c r="AF1413" s="5">
        <v>33012</v>
      </c>
      <c r="AG1413" s="8">
        <f t="shared" ca="1" si="320"/>
        <v>34.438356164383563</v>
      </c>
      <c r="AH1413" s="7" t="str">
        <f t="shared" ca="1" si="321"/>
        <v>&gt;25&lt; 35</v>
      </c>
      <c r="AI1413" s="9"/>
      <c r="AJ1413" s="10"/>
      <c r="AK1413" s="9" t="s">
        <v>4227</v>
      </c>
      <c r="AL1413" s="5">
        <v>41591</v>
      </c>
      <c r="AM1413" s="3" t="s">
        <v>64</v>
      </c>
      <c r="AN1413" s="3" t="s">
        <v>94</v>
      </c>
      <c r="AQ1413" s="11">
        <v>3</v>
      </c>
      <c r="AR1413" s="11">
        <v>1</v>
      </c>
      <c r="AS1413" s="12">
        <f t="shared" si="322"/>
        <v>45395.25</v>
      </c>
      <c r="AT1413" s="11" t="s">
        <v>135</v>
      </c>
      <c r="AU1413" s="9">
        <v>3.3069999999999999</v>
      </c>
      <c r="AV1413" s="14">
        <v>17</v>
      </c>
      <c r="AW1413" s="15" t="s">
        <v>169</v>
      </c>
      <c r="AX1413" s="16" t="s">
        <v>4228</v>
      </c>
      <c r="AY1413" s="14">
        <v>39</v>
      </c>
      <c r="AZ1413" s="11" t="s">
        <v>171</v>
      </c>
      <c r="BA1413" s="17" t="str">
        <f t="shared" si="323"/>
        <v>17001000000295247139</v>
      </c>
      <c r="BB1413" s="26">
        <f t="shared" si="325"/>
        <v>20</v>
      </c>
      <c r="BC1413" s="19" t="s">
        <v>4229</v>
      </c>
      <c r="BD1413" s="20" t="s">
        <v>73</v>
      </c>
      <c r="BF1413" s="5"/>
      <c r="BG1413" s="27">
        <v>99991340</v>
      </c>
      <c r="BH1413" s="27">
        <v>95505467</v>
      </c>
      <c r="BI1413" s="27"/>
      <c r="BJ1413" t="s">
        <v>3912</v>
      </c>
      <c r="BK1413" s="11" t="str">
        <f t="shared" si="326"/>
        <v>B-</v>
      </c>
      <c r="BL1413" s="11" t="s">
        <v>473</v>
      </c>
    </row>
    <row r="1414" spans="1:64" x14ac:dyDescent="0.25">
      <c r="A1414" s="3" t="s">
        <v>56</v>
      </c>
      <c r="B1414" s="4">
        <v>1416</v>
      </c>
      <c r="C1414" s="3" t="s">
        <v>140</v>
      </c>
      <c r="D1414" s="3" t="s">
        <v>8197</v>
      </c>
      <c r="E1414" s="3" t="s">
        <v>7270</v>
      </c>
      <c r="F1414" s="3"/>
      <c r="G1414" s="3"/>
      <c r="H1414" s="74"/>
      <c r="I1414" s="3" t="s">
        <v>227</v>
      </c>
      <c r="J1414" s="3" t="s">
        <v>228</v>
      </c>
      <c r="K1414" s="3" t="s">
        <v>123</v>
      </c>
      <c r="L1414" s="3" t="s">
        <v>77</v>
      </c>
      <c r="M1414" s="3" t="s">
        <v>132</v>
      </c>
      <c r="N1414" s="5">
        <v>45040</v>
      </c>
      <c r="P1414" s="3">
        <f t="shared" ca="1" si="327"/>
        <v>-47</v>
      </c>
      <c r="Q1414" s="5"/>
      <c r="R1414" s="3"/>
      <c r="S1414" s="3"/>
      <c r="T1414" s="6" t="s">
        <v>131</v>
      </c>
      <c r="U1414" s="3" t="str">
        <f t="shared" si="315"/>
        <v>Contractuel</v>
      </c>
      <c r="V1414" s="5">
        <v>45444</v>
      </c>
      <c r="W1414" s="5">
        <v>45535</v>
      </c>
      <c r="X1414" s="5"/>
      <c r="Y1414" s="5"/>
      <c r="Z1414" s="5">
        <v>45040</v>
      </c>
      <c r="AA1414" s="3">
        <f t="shared" si="316"/>
        <v>4</v>
      </c>
      <c r="AB1414" s="3">
        <f t="shared" si="317"/>
        <v>2023</v>
      </c>
      <c r="AC1414" s="3">
        <f t="shared" si="318"/>
        <v>2027</v>
      </c>
      <c r="AD1414" s="7">
        <f t="shared" ca="1" si="319"/>
        <v>1.4805555555555556</v>
      </c>
      <c r="AE1414" s="7" t="str">
        <f t="shared" ca="1" si="324"/>
        <v>&lt; 2</v>
      </c>
      <c r="AF1414" s="5">
        <v>29905</v>
      </c>
      <c r="AG1414" s="8">
        <f t="shared" ca="1" si="320"/>
        <v>42.950684931506849</v>
      </c>
      <c r="AH1414" s="7" t="str">
        <f t="shared" ca="1" si="321"/>
        <v>&gt;35&lt; 45</v>
      </c>
      <c r="AI1414" s="9">
        <v>16602546</v>
      </c>
      <c r="AJ1414" s="10" t="s">
        <v>102</v>
      </c>
      <c r="AK1414" s="9" t="s">
        <v>4230</v>
      </c>
      <c r="AL1414" s="5">
        <v>36439</v>
      </c>
      <c r="AM1414" s="3" t="s">
        <v>93</v>
      </c>
      <c r="AN1414" s="3" t="s">
        <v>65</v>
      </c>
      <c r="AO1414">
        <v>4</v>
      </c>
      <c r="AQ1414">
        <v>3</v>
      </c>
      <c r="AR1414" s="11">
        <v>2</v>
      </c>
      <c r="AS1414" s="12">
        <f t="shared" si="322"/>
        <v>45770.5</v>
      </c>
      <c r="AT1414" s="11" t="s">
        <v>135</v>
      </c>
      <c r="AU1414" s="9">
        <v>3.3069999999999999</v>
      </c>
      <c r="AV1414" s="14">
        <v>17</v>
      </c>
      <c r="AW1414" s="15" t="s">
        <v>118</v>
      </c>
      <c r="AX1414" s="16" t="s">
        <v>4231</v>
      </c>
      <c r="AY1414" s="14">
        <v>78</v>
      </c>
      <c r="AZ1414" s="11" t="s">
        <v>171</v>
      </c>
      <c r="BA1414" s="17" t="str">
        <f t="shared" si="323"/>
        <v>17606000000325029178</v>
      </c>
      <c r="BB1414" s="26">
        <f t="shared" si="325"/>
        <v>20</v>
      </c>
      <c r="BC1414" s="19" t="s">
        <v>1333</v>
      </c>
      <c r="BD1414" s="20" t="s">
        <v>73</v>
      </c>
      <c r="BF1414" s="5"/>
      <c r="BG1414" s="27">
        <v>52323855</v>
      </c>
      <c r="BH1414" s="27">
        <v>23065785</v>
      </c>
      <c r="BI1414" s="27"/>
      <c r="BJ1414" t="s">
        <v>347</v>
      </c>
      <c r="BK1414" s="11" t="str">
        <f t="shared" si="326"/>
        <v>B-</v>
      </c>
      <c r="BL1414" s="11" t="s">
        <v>473</v>
      </c>
    </row>
    <row r="1415" spans="1:64" x14ac:dyDescent="0.25">
      <c r="A1415" s="3" t="s">
        <v>74</v>
      </c>
      <c r="B1415" s="4">
        <v>1417</v>
      </c>
      <c r="C1415" s="3" t="s">
        <v>87</v>
      </c>
      <c r="D1415" s="3" t="s">
        <v>7264</v>
      </c>
      <c r="E1415" s="3" t="s">
        <v>7270</v>
      </c>
      <c r="F1415" s="3"/>
      <c r="G1415" s="3"/>
      <c r="H1415" s="74"/>
      <c r="I1415" s="3" t="s">
        <v>3846</v>
      </c>
      <c r="J1415" s="3" t="s">
        <v>157</v>
      </c>
      <c r="K1415" s="3" t="s">
        <v>123</v>
      </c>
      <c r="L1415" s="3" t="s">
        <v>77</v>
      </c>
      <c r="M1415" s="3" t="s">
        <v>132</v>
      </c>
      <c r="N1415" s="5">
        <v>45034</v>
      </c>
      <c r="P1415" s="3">
        <f t="shared" ca="1" si="327"/>
        <v>-505</v>
      </c>
      <c r="Q1415" s="5">
        <v>45051</v>
      </c>
      <c r="R1415" s="3" t="s">
        <v>124</v>
      </c>
      <c r="S1415" s="3"/>
      <c r="T1415" s="6" t="s">
        <v>131</v>
      </c>
      <c r="U1415" s="3" t="str">
        <f t="shared" si="315"/>
        <v>Contractuel</v>
      </c>
      <c r="V1415" s="5">
        <v>45034</v>
      </c>
      <c r="W1415" s="5">
        <v>45077</v>
      </c>
      <c r="X1415" s="5"/>
      <c r="Y1415" s="5"/>
      <c r="Z1415" s="5">
        <v>45034</v>
      </c>
      <c r="AA1415" s="3">
        <f t="shared" si="316"/>
        <v>4</v>
      </c>
      <c r="AB1415" s="3">
        <f t="shared" si="317"/>
        <v>2023</v>
      </c>
      <c r="AC1415" s="3">
        <f t="shared" si="318"/>
        <v>2027</v>
      </c>
      <c r="AD1415" s="7">
        <f t="shared" ca="1" si="319"/>
        <v>1.4972222222222222</v>
      </c>
      <c r="AE1415" s="7" t="str">
        <f t="shared" ca="1" si="324"/>
        <v>&lt; 2</v>
      </c>
      <c r="AF1415" s="5">
        <v>38648</v>
      </c>
      <c r="AG1415" s="8">
        <f t="shared" ca="1" si="320"/>
        <v>18.997260273972604</v>
      </c>
      <c r="AH1415" s="7" t="str">
        <f t="shared" ca="1" si="321"/>
        <v>&lt; 25</v>
      </c>
      <c r="AI1415" s="9"/>
      <c r="AJ1415" s="10"/>
      <c r="AK1415" s="9" t="s">
        <v>4232</v>
      </c>
      <c r="AL1415" s="5">
        <v>44993</v>
      </c>
      <c r="AM1415" s="3" t="s">
        <v>93</v>
      </c>
      <c r="AN1415" s="3" t="s">
        <v>94</v>
      </c>
      <c r="AQ1415" s="11">
        <v>3</v>
      </c>
      <c r="AR1415" s="11">
        <v>1</v>
      </c>
      <c r="AS1415" s="12">
        <f t="shared" si="322"/>
        <v>45399.25</v>
      </c>
      <c r="AT1415" s="11" t="s">
        <v>135</v>
      </c>
      <c r="AU1415" s="9">
        <v>3.3069999999999999</v>
      </c>
      <c r="AV1415" s="14"/>
      <c r="AW1415" s="15"/>
      <c r="AX1415" s="16"/>
      <c r="AY1415" s="14"/>
      <c r="AZ1415" s="11"/>
      <c r="BA1415" s="17" t="str">
        <f t="shared" si="323"/>
        <v/>
      </c>
      <c r="BB1415" s="26">
        <f t="shared" si="325"/>
        <v>0</v>
      </c>
      <c r="BC1415" s="19" t="s">
        <v>4233</v>
      </c>
      <c r="BD1415" s="20" t="s">
        <v>100</v>
      </c>
      <c r="BF1415" s="5"/>
      <c r="BG1415" s="27">
        <v>23506615</v>
      </c>
      <c r="BH1415" s="27">
        <v>97620351</v>
      </c>
      <c r="BI1415" s="27"/>
      <c r="BK1415" s="11" t="str">
        <f t="shared" si="326"/>
        <v>A-</v>
      </c>
      <c r="BL1415" s="11"/>
    </row>
    <row r="1416" spans="1:64" x14ac:dyDescent="0.25">
      <c r="A1416" s="3" t="s">
        <v>74</v>
      </c>
      <c r="B1416" s="4">
        <v>1418</v>
      </c>
      <c r="C1416" s="3" t="s">
        <v>140</v>
      </c>
      <c r="D1416" s="3" t="s">
        <v>7291</v>
      </c>
      <c r="E1416" s="3" t="s">
        <v>7471</v>
      </c>
      <c r="F1416" s="3"/>
      <c r="G1416" s="3"/>
      <c r="H1416" s="74"/>
      <c r="I1416" s="3"/>
      <c r="J1416" s="3"/>
      <c r="K1416" s="3" t="s">
        <v>123</v>
      </c>
      <c r="L1416" s="3" t="s">
        <v>77</v>
      </c>
      <c r="M1416" s="3" t="s">
        <v>132</v>
      </c>
      <c r="N1416" s="5">
        <v>45033</v>
      </c>
      <c r="P1416" s="3">
        <f t="shared" ca="1" si="327"/>
        <v>-505</v>
      </c>
      <c r="Q1416" s="5">
        <v>45048</v>
      </c>
      <c r="R1416" s="3" t="s">
        <v>124</v>
      </c>
      <c r="S1416" s="3"/>
      <c r="T1416" s="6" t="s">
        <v>131</v>
      </c>
      <c r="U1416" s="3" t="str">
        <f t="shared" si="315"/>
        <v>Contractuel</v>
      </c>
      <c r="V1416" s="5">
        <v>45033</v>
      </c>
      <c r="W1416" s="5">
        <v>45077</v>
      </c>
      <c r="X1416" s="5"/>
      <c r="Y1416" s="5"/>
      <c r="Z1416" s="5">
        <v>45033</v>
      </c>
      <c r="AA1416" s="3">
        <f t="shared" si="316"/>
        <v>4</v>
      </c>
      <c r="AB1416" s="3">
        <f t="shared" si="317"/>
        <v>2023</v>
      </c>
      <c r="AC1416" s="3">
        <f t="shared" si="318"/>
        <v>2027</v>
      </c>
      <c r="AD1416" s="7">
        <f t="shared" ca="1" si="319"/>
        <v>1.5</v>
      </c>
      <c r="AE1416" s="7" t="str">
        <f t="shared" ca="1" si="324"/>
        <v>&lt; 2</v>
      </c>
      <c r="AF1416" s="5">
        <v>33209</v>
      </c>
      <c r="AG1416" s="8">
        <f t="shared" ca="1" si="320"/>
        <v>33.898630136986299</v>
      </c>
      <c r="AH1416" s="7" t="str">
        <f t="shared" ca="1" si="321"/>
        <v>&gt;25&lt; 35</v>
      </c>
      <c r="AI1416" s="9">
        <v>16291332</v>
      </c>
      <c r="AJ1416" s="10" t="s">
        <v>102</v>
      </c>
      <c r="AK1416" s="9" t="s">
        <v>4234</v>
      </c>
      <c r="AL1416" s="5">
        <v>39612</v>
      </c>
      <c r="AM1416" s="3" t="s">
        <v>93</v>
      </c>
      <c r="AN1416" s="3" t="s">
        <v>65</v>
      </c>
      <c r="AO1416">
        <v>0</v>
      </c>
      <c r="AQ1416" s="11">
        <v>3</v>
      </c>
      <c r="AR1416" s="11">
        <v>1</v>
      </c>
      <c r="AS1416" s="12">
        <f t="shared" si="322"/>
        <v>45398.25</v>
      </c>
      <c r="AT1416" s="11" t="s">
        <v>135</v>
      </c>
      <c r="AU1416" s="9">
        <v>3.3069999999999999</v>
      </c>
      <c r="AV1416" s="14">
        <v>17</v>
      </c>
      <c r="AW1416" s="15">
        <v>20600</v>
      </c>
      <c r="AX1416" s="16" t="s">
        <v>4235</v>
      </c>
      <c r="AY1416" s="14">
        <v>52</v>
      </c>
      <c r="AZ1416" s="11" t="s">
        <v>171</v>
      </c>
      <c r="BA1416" s="17" t="str">
        <f t="shared" si="323"/>
        <v>17206000000110196252</v>
      </c>
      <c r="BB1416" s="26">
        <f t="shared" si="325"/>
        <v>20</v>
      </c>
      <c r="BC1416" s="19" t="s">
        <v>4236</v>
      </c>
      <c r="BD1416" s="20" t="s">
        <v>395</v>
      </c>
      <c r="BF1416" s="5"/>
      <c r="BG1416" s="27">
        <v>24635869</v>
      </c>
      <c r="BH1416" s="27">
        <v>20493341</v>
      </c>
      <c r="BI1416" s="27"/>
      <c r="BK1416" s="11" t="str">
        <f t="shared" si="326"/>
        <v>-</v>
      </c>
      <c r="BL1416" s="11"/>
    </row>
    <row r="1417" spans="1:64" x14ac:dyDescent="0.25">
      <c r="A1417" s="3" t="s">
        <v>74</v>
      </c>
      <c r="B1417" s="4">
        <v>1419</v>
      </c>
      <c r="C1417" s="3" t="s">
        <v>87</v>
      </c>
      <c r="D1417" s="3" t="s">
        <v>7191</v>
      </c>
      <c r="E1417" s="3" t="s">
        <v>7207</v>
      </c>
      <c r="F1417" s="3"/>
      <c r="G1417" s="3"/>
      <c r="H1417" s="74"/>
      <c r="I1417" s="3" t="s">
        <v>2219</v>
      </c>
      <c r="J1417" s="3" t="s">
        <v>228</v>
      </c>
      <c r="K1417" s="3" t="s">
        <v>123</v>
      </c>
      <c r="L1417" s="3" t="s">
        <v>77</v>
      </c>
      <c r="M1417" s="3" t="s">
        <v>132</v>
      </c>
      <c r="N1417" s="5">
        <v>45040</v>
      </c>
      <c r="P1417" s="3">
        <f t="shared" ca="1" si="327"/>
        <v>-505</v>
      </c>
      <c r="Q1417" s="5">
        <v>45047</v>
      </c>
      <c r="R1417" s="3" t="s">
        <v>124</v>
      </c>
      <c r="S1417" s="3"/>
      <c r="T1417" s="6" t="s">
        <v>131</v>
      </c>
      <c r="U1417" s="3" t="str">
        <f t="shared" si="315"/>
        <v>Contractuel</v>
      </c>
      <c r="V1417" s="5">
        <v>45040</v>
      </c>
      <c r="W1417" s="5">
        <v>45077</v>
      </c>
      <c r="X1417" s="5"/>
      <c r="Y1417" s="5"/>
      <c r="Z1417" s="5">
        <v>45040</v>
      </c>
      <c r="AA1417" s="3">
        <f t="shared" si="316"/>
        <v>4</v>
      </c>
      <c r="AB1417" s="3">
        <f t="shared" si="317"/>
        <v>2023</v>
      </c>
      <c r="AC1417" s="3">
        <f t="shared" si="318"/>
        <v>2027</v>
      </c>
      <c r="AD1417" s="7">
        <f t="shared" ca="1" si="319"/>
        <v>1.4805555555555556</v>
      </c>
      <c r="AE1417" s="7" t="str">
        <f t="shared" ca="1" si="324"/>
        <v>&lt; 2</v>
      </c>
      <c r="AF1417" s="5">
        <v>35717</v>
      </c>
      <c r="AG1417" s="8">
        <f t="shared" ca="1" si="320"/>
        <v>27.027397260273972</v>
      </c>
      <c r="AH1417" s="7" t="str">
        <f t="shared" ca="1" si="321"/>
        <v>&gt;25&lt; 35</v>
      </c>
      <c r="AI1417" s="9"/>
      <c r="AJ1417" s="10"/>
      <c r="AK1417" s="9" t="s">
        <v>4237</v>
      </c>
      <c r="AL1417" s="5">
        <v>42620</v>
      </c>
      <c r="AM1417" s="3" t="s">
        <v>93</v>
      </c>
      <c r="AN1417" s="3" t="s">
        <v>94</v>
      </c>
      <c r="AQ1417" s="11">
        <v>3</v>
      </c>
      <c r="AR1417" s="11">
        <v>1</v>
      </c>
      <c r="AS1417" s="12">
        <f t="shared" si="322"/>
        <v>45405.25</v>
      </c>
      <c r="AT1417" s="11" t="s">
        <v>135</v>
      </c>
      <c r="AU1417" s="9">
        <v>3.3069999999999999</v>
      </c>
      <c r="AV1417" s="14">
        <v>17</v>
      </c>
      <c r="AW1417" s="15" t="s">
        <v>169</v>
      </c>
      <c r="AX1417" s="16" t="s">
        <v>4238</v>
      </c>
      <c r="AY1417" s="14">
        <v>69</v>
      </c>
      <c r="AZ1417" s="11" t="s">
        <v>171</v>
      </c>
      <c r="BA1417" s="17" t="str">
        <f t="shared" si="323"/>
        <v>17001000000325044569</v>
      </c>
      <c r="BB1417" s="26">
        <f t="shared" si="325"/>
        <v>20</v>
      </c>
      <c r="BC1417" s="19" t="s">
        <v>4239</v>
      </c>
      <c r="BD1417" s="20" t="s">
        <v>100</v>
      </c>
      <c r="BF1417" s="5"/>
      <c r="BG1417" s="27">
        <v>54345359</v>
      </c>
      <c r="BH1417" s="27">
        <v>50758995</v>
      </c>
      <c r="BI1417" s="27"/>
      <c r="BJ1417" t="s">
        <v>233</v>
      </c>
      <c r="BK1417" s="11" t="str">
        <f t="shared" si="326"/>
        <v>B-</v>
      </c>
      <c r="BL1417" s="11" t="s">
        <v>235</v>
      </c>
    </row>
    <row r="1418" spans="1:64" x14ac:dyDescent="0.25">
      <c r="A1418" s="3" t="s">
        <v>56</v>
      </c>
      <c r="B1418" s="4">
        <v>1420</v>
      </c>
      <c r="C1418" s="3" t="s">
        <v>140</v>
      </c>
      <c r="D1418" s="36" t="s">
        <v>8198</v>
      </c>
      <c r="E1418" s="3" t="s">
        <v>7413</v>
      </c>
      <c r="F1418" s="3"/>
      <c r="G1418" s="3"/>
      <c r="H1418" s="74"/>
      <c r="I1418" s="3" t="s">
        <v>187</v>
      </c>
      <c r="J1418" s="3" t="s">
        <v>157</v>
      </c>
      <c r="K1418" s="3" t="s">
        <v>123</v>
      </c>
      <c r="L1418" s="3" t="s">
        <v>77</v>
      </c>
      <c r="M1418" s="3" t="s">
        <v>132</v>
      </c>
      <c r="N1418" s="5">
        <v>45045</v>
      </c>
      <c r="P1418" s="3">
        <f t="shared" ca="1" si="327"/>
        <v>-47</v>
      </c>
      <c r="Q1418" s="5"/>
      <c r="R1418" s="3"/>
      <c r="S1418" s="3"/>
      <c r="T1418" s="6" t="s">
        <v>131</v>
      </c>
      <c r="U1418" s="3" t="str">
        <f t="shared" si="315"/>
        <v>Contractuel</v>
      </c>
      <c r="V1418" s="5">
        <v>45444</v>
      </c>
      <c r="W1418" s="5">
        <v>45535</v>
      </c>
      <c r="X1418" s="5"/>
      <c r="Y1418" s="5"/>
      <c r="Z1418" s="5">
        <v>45045</v>
      </c>
      <c r="AA1418" s="3">
        <f t="shared" si="316"/>
        <v>4</v>
      </c>
      <c r="AB1418" s="3">
        <f t="shared" si="317"/>
        <v>2023</v>
      </c>
      <c r="AC1418" s="3">
        <f t="shared" si="318"/>
        <v>2027</v>
      </c>
      <c r="AD1418" s="7">
        <f t="shared" ca="1" si="319"/>
        <v>1.4666666666666666</v>
      </c>
      <c r="AE1418" s="7" t="str">
        <f t="shared" ca="1" si="324"/>
        <v>&lt; 2</v>
      </c>
      <c r="AF1418" s="5">
        <v>28785</v>
      </c>
      <c r="AG1418" s="8">
        <f t="shared" ca="1" si="320"/>
        <v>46.019178082191779</v>
      </c>
      <c r="AH1418" s="7" t="str">
        <f t="shared" ca="1" si="321"/>
        <v>&gt;45&lt; 55</v>
      </c>
      <c r="AI1418" s="9">
        <v>17283758</v>
      </c>
      <c r="AJ1418" s="10" t="s">
        <v>126</v>
      </c>
      <c r="AK1418" s="9" t="s">
        <v>4240</v>
      </c>
      <c r="AL1418" s="5">
        <v>42423</v>
      </c>
      <c r="AM1418" s="3" t="s">
        <v>93</v>
      </c>
      <c r="AN1418" s="3" t="s">
        <v>94</v>
      </c>
      <c r="AQ1418">
        <v>3</v>
      </c>
      <c r="AR1418" s="11">
        <v>2</v>
      </c>
      <c r="AS1418" s="12">
        <f t="shared" si="322"/>
        <v>45775.5</v>
      </c>
      <c r="AT1418" s="11" t="s">
        <v>135</v>
      </c>
      <c r="AU1418" s="9">
        <v>3.3069999999999999</v>
      </c>
      <c r="AV1418" s="14">
        <v>17</v>
      </c>
      <c r="AW1418" s="15" t="s">
        <v>169</v>
      </c>
      <c r="AX1418" s="16" t="s">
        <v>4241</v>
      </c>
      <c r="AY1418" s="14">
        <v>42</v>
      </c>
      <c r="AZ1418" s="11" t="s">
        <v>171</v>
      </c>
      <c r="BA1418" s="17" t="str">
        <f t="shared" si="323"/>
        <v>17001000000282831042</v>
      </c>
      <c r="BB1418" s="26">
        <f t="shared" si="325"/>
        <v>20</v>
      </c>
      <c r="BC1418" s="19" t="s">
        <v>4242</v>
      </c>
      <c r="BD1418" s="20" t="s">
        <v>100</v>
      </c>
      <c r="BF1418" s="5">
        <v>45056</v>
      </c>
      <c r="BG1418" s="27">
        <v>51059227</v>
      </c>
      <c r="BH1418" s="27">
        <v>97685823</v>
      </c>
      <c r="BI1418" s="27"/>
      <c r="BJ1418" t="s">
        <v>3681</v>
      </c>
      <c r="BK1418" s="11" t="s">
        <v>193</v>
      </c>
      <c r="BL1418" s="11" t="s">
        <v>473</v>
      </c>
    </row>
    <row r="1419" spans="1:64" x14ac:dyDescent="0.25">
      <c r="A1419" s="3" t="s">
        <v>56</v>
      </c>
      <c r="B1419" s="4">
        <v>1421</v>
      </c>
      <c r="C1419" s="3" t="s">
        <v>87</v>
      </c>
      <c r="D1419" s="3" t="s">
        <v>8199</v>
      </c>
      <c r="E1419" s="3" t="s">
        <v>7279</v>
      </c>
      <c r="F1419" s="3"/>
      <c r="G1419" s="3"/>
      <c r="H1419" s="74"/>
      <c r="I1419" s="3" t="s">
        <v>3004</v>
      </c>
      <c r="J1419" s="3" t="s">
        <v>228</v>
      </c>
      <c r="K1419" s="3" t="s">
        <v>123</v>
      </c>
      <c r="L1419" s="3" t="s">
        <v>77</v>
      </c>
      <c r="M1419" s="3" t="s">
        <v>132</v>
      </c>
      <c r="N1419" s="5">
        <v>45034</v>
      </c>
      <c r="P1419" s="3">
        <f t="shared" ca="1" si="327"/>
        <v>-47</v>
      </c>
      <c r="Q1419" s="5"/>
      <c r="R1419" s="3"/>
      <c r="S1419" s="3"/>
      <c r="T1419" s="6" t="s">
        <v>131</v>
      </c>
      <c r="U1419" s="3" t="str">
        <f t="shared" si="315"/>
        <v>Contractuel</v>
      </c>
      <c r="V1419" s="5">
        <v>45474</v>
      </c>
      <c r="W1419" s="5">
        <v>45535</v>
      </c>
      <c r="X1419" s="5"/>
      <c r="Y1419" s="5"/>
      <c r="Z1419" s="5">
        <v>45034</v>
      </c>
      <c r="AA1419" s="3">
        <f t="shared" si="316"/>
        <v>4</v>
      </c>
      <c r="AB1419" s="3">
        <f t="shared" si="317"/>
        <v>2023</v>
      </c>
      <c r="AC1419" s="3">
        <f t="shared" si="318"/>
        <v>2027</v>
      </c>
      <c r="AD1419" s="7">
        <f t="shared" ca="1" si="319"/>
        <v>1.4972222222222222</v>
      </c>
      <c r="AE1419" s="7" t="str">
        <f t="shared" ca="1" si="324"/>
        <v>&lt; 2</v>
      </c>
      <c r="AF1419" s="5">
        <v>36906</v>
      </c>
      <c r="AG1419" s="8">
        <f t="shared" ca="1" si="320"/>
        <v>23.769863013698629</v>
      </c>
      <c r="AH1419" s="7" t="str">
        <f t="shared" ca="1" si="321"/>
        <v>&lt; 25</v>
      </c>
      <c r="AI1419" s="9">
        <v>17448323</v>
      </c>
      <c r="AJ1419" s="10" t="s">
        <v>1533</v>
      </c>
      <c r="AK1419" s="9" t="s">
        <v>4243</v>
      </c>
      <c r="AL1419" s="5">
        <v>43760</v>
      </c>
      <c r="AM1419" s="3" t="s">
        <v>93</v>
      </c>
      <c r="AN1419" s="3" t="s">
        <v>94</v>
      </c>
      <c r="AQ1419">
        <v>3</v>
      </c>
      <c r="AR1419" s="11">
        <v>2</v>
      </c>
      <c r="AS1419" s="12">
        <f t="shared" si="322"/>
        <v>45764.5</v>
      </c>
      <c r="AT1419" s="11" t="s">
        <v>135</v>
      </c>
      <c r="AU1419" s="9">
        <v>3.3069999999999999</v>
      </c>
      <c r="AV1419" s="14">
        <v>17</v>
      </c>
      <c r="AW1419" s="15" t="s">
        <v>169</v>
      </c>
      <c r="AX1419" s="16" t="s">
        <v>4244</v>
      </c>
      <c r="AY1419" s="14">
        <v>46</v>
      </c>
      <c r="AZ1419" s="11" t="s">
        <v>171</v>
      </c>
      <c r="BA1419" s="17" t="str">
        <f t="shared" si="323"/>
        <v>17001000000304921046</v>
      </c>
      <c r="BB1419" s="26">
        <f t="shared" si="325"/>
        <v>20</v>
      </c>
      <c r="BC1419" s="19" t="s">
        <v>4245</v>
      </c>
      <c r="BD1419" s="20" t="s">
        <v>100</v>
      </c>
      <c r="BF1419" s="5"/>
      <c r="BG1419" s="27">
        <v>58275699</v>
      </c>
      <c r="BH1419" s="27">
        <v>24419783</v>
      </c>
      <c r="BI1419" s="27"/>
      <c r="BJ1419" t="s">
        <v>3681</v>
      </c>
      <c r="BK1419" s="11" t="s">
        <v>3009</v>
      </c>
      <c r="BL1419" s="11" t="s">
        <v>473</v>
      </c>
    </row>
    <row r="1420" spans="1:64" x14ac:dyDescent="0.25">
      <c r="A1420" s="3" t="s">
        <v>74</v>
      </c>
      <c r="B1420" s="4">
        <v>1422</v>
      </c>
      <c r="C1420" s="3" t="s">
        <v>140</v>
      </c>
      <c r="D1420" s="3" t="s">
        <v>8200</v>
      </c>
      <c r="E1420" s="3" t="s">
        <v>7281</v>
      </c>
      <c r="F1420" s="3"/>
      <c r="G1420" s="3"/>
      <c r="H1420" s="74"/>
      <c r="I1420" s="3" t="s">
        <v>3846</v>
      </c>
      <c r="J1420" s="3" t="s">
        <v>157</v>
      </c>
      <c r="K1420" s="3" t="s">
        <v>123</v>
      </c>
      <c r="L1420" s="3" t="s">
        <v>77</v>
      </c>
      <c r="M1420" s="3" t="s">
        <v>132</v>
      </c>
      <c r="N1420" s="5">
        <v>45040</v>
      </c>
      <c r="P1420" s="3">
        <f t="shared" ca="1" si="327"/>
        <v>-475</v>
      </c>
      <c r="Q1420" s="5">
        <v>45084</v>
      </c>
      <c r="R1420" s="3" t="s">
        <v>124</v>
      </c>
      <c r="S1420" s="3"/>
      <c r="T1420" s="6" t="s">
        <v>131</v>
      </c>
      <c r="U1420" s="3" t="str">
        <f t="shared" si="315"/>
        <v>Contractuel</v>
      </c>
      <c r="V1420" s="5">
        <v>45040</v>
      </c>
      <c r="W1420" s="5">
        <v>45107</v>
      </c>
      <c r="X1420" s="5"/>
      <c r="Y1420" s="5"/>
      <c r="Z1420" s="5">
        <v>45040</v>
      </c>
      <c r="AA1420" s="3">
        <f t="shared" si="316"/>
        <v>4</v>
      </c>
      <c r="AB1420" s="3">
        <f t="shared" si="317"/>
        <v>2023</v>
      </c>
      <c r="AC1420" s="3">
        <f t="shared" si="318"/>
        <v>2027</v>
      </c>
      <c r="AD1420" s="7">
        <f t="shared" ca="1" si="319"/>
        <v>1.4805555555555556</v>
      </c>
      <c r="AE1420" s="7" t="str">
        <f t="shared" ca="1" si="324"/>
        <v>&lt; 2</v>
      </c>
      <c r="AF1420" s="5">
        <v>27833</v>
      </c>
      <c r="AG1420" s="8">
        <f t="shared" ca="1" si="320"/>
        <v>48.627397260273973</v>
      </c>
      <c r="AH1420" s="7" t="str">
        <f t="shared" ca="1" si="321"/>
        <v>&gt;45&lt; 55</v>
      </c>
      <c r="AI1420" s="9">
        <v>12354295</v>
      </c>
      <c r="AJ1420" s="10" t="s">
        <v>62</v>
      </c>
      <c r="AK1420" s="9" t="s">
        <v>4246</v>
      </c>
      <c r="AL1420" s="5">
        <v>43634</v>
      </c>
      <c r="AM1420" s="3" t="s">
        <v>93</v>
      </c>
      <c r="AN1420" s="3" t="s">
        <v>3878</v>
      </c>
      <c r="AO1420">
        <v>0</v>
      </c>
      <c r="AQ1420" s="11">
        <v>3</v>
      </c>
      <c r="AR1420" s="11">
        <v>1</v>
      </c>
      <c r="AS1420" s="12">
        <f t="shared" si="322"/>
        <v>45405.25</v>
      </c>
      <c r="AT1420" s="11" t="s">
        <v>135</v>
      </c>
      <c r="AU1420" s="9">
        <v>3.3069999999999999</v>
      </c>
      <c r="AV1420" s="14">
        <v>17</v>
      </c>
      <c r="AW1420" s="15">
        <v>53594</v>
      </c>
      <c r="AX1420" s="16" t="s">
        <v>4247</v>
      </c>
      <c r="AY1420" s="14">
        <v>48</v>
      </c>
      <c r="AZ1420" s="11" t="s">
        <v>171</v>
      </c>
      <c r="BA1420" s="17" t="str">
        <f t="shared" si="323"/>
        <v>17535940173565430948</v>
      </c>
      <c r="BB1420" s="26">
        <f t="shared" si="325"/>
        <v>20</v>
      </c>
      <c r="BC1420" s="19" t="s">
        <v>810</v>
      </c>
      <c r="BD1420" s="20" t="s">
        <v>100</v>
      </c>
      <c r="BF1420" s="5"/>
      <c r="BG1420" s="27">
        <v>58101531</v>
      </c>
      <c r="BH1420" s="27"/>
      <c r="BI1420" s="27"/>
      <c r="BK1420" s="11" t="str">
        <f t="shared" si="326"/>
        <v>A-</v>
      </c>
      <c r="BL1420" s="11"/>
    </row>
    <row r="1421" spans="1:64" x14ac:dyDescent="0.25">
      <c r="A1421" s="3" t="s">
        <v>56</v>
      </c>
      <c r="B1421" s="4">
        <v>1423</v>
      </c>
      <c r="C1421" s="3" t="s">
        <v>140</v>
      </c>
      <c r="D1421" s="3" t="s">
        <v>7291</v>
      </c>
      <c r="E1421" s="3" t="s">
        <v>7467</v>
      </c>
      <c r="F1421" s="3"/>
      <c r="G1421" s="3"/>
      <c r="H1421" s="74"/>
      <c r="I1421" s="3" t="s">
        <v>1837</v>
      </c>
      <c r="J1421" s="3" t="s">
        <v>157</v>
      </c>
      <c r="K1421" s="3" t="s">
        <v>123</v>
      </c>
      <c r="L1421" s="3" t="s">
        <v>77</v>
      </c>
      <c r="M1421" s="3" t="s">
        <v>132</v>
      </c>
      <c r="N1421" s="5">
        <v>45040</v>
      </c>
      <c r="P1421" s="3">
        <f t="shared" ca="1" si="327"/>
        <v>-47</v>
      </c>
      <c r="Q1421" s="5"/>
      <c r="R1421" s="3"/>
      <c r="S1421" s="3"/>
      <c r="T1421" s="6" t="s">
        <v>131</v>
      </c>
      <c r="U1421" s="3" t="str">
        <f t="shared" si="315"/>
        <v>Contractuel</v>
      </c>
      <c r="V1421" s="5">
        <v>45474</v>
      </c>
      <c r="W1421" s="5">
        <v>45535</v>
      </c>
      <c r="X1421" s="5"/>
      <c r="Y1421" s="5"/>
      <c r="Z1421" s="5">
        <v>45040</v>
      </c>
      <c r="AA1421" s="3">
        <f t="shared" si="316"/>
        <v>4</v>
      </c>
      <c r="AB1421" s="3">
        <f t="shared" si="317"/>
        <v>2023</v>
      </c>
      <c r="AC1421" s="3">
        <f t="shared" si="318"/>
        <v>2027</v>
      </c>
      <c r="AD1421" s="7">
        <f t="shared" ca="1" si="319"/>
        <v>1.4805555555555556</v>
      </c>
      <c r="AE1421" s="7" t="str">
        <f t="shared" ca="1" si="324"/>
        <v>&lt; 2</v>
      </c>
      <c r="AF1421" s="5">
        <v>30439</v>
      </c>
      <c r="AG1421" s="8">
        <f t="shared" ca="1" si="320"/>
        <v>41.487671232876714</v>
      </c>
      <c r="AH1421" s="7" t="str">
        <f t="shared" ca="1" si="321"/>
        <v>&gt;35&lt; 45</v>
      </c>
      <c r="AI1421" s="9">
        <v>12623606</v>
      </c>
      <c r="AJ1421" s="10" t="s">
        <v>70</v>
      </c>
      <c r="AK1421" s="9" t="s">
        <v>4248</v>
      </c>
      <c r="AL1421" s="5">
        <v>36422</v>
      </c>
      <c r="AM1421" s="3" t="s">
        <v>93</v>
      </c>
      <c r="AN1421" s="3" t="s">
        <v>65</v>
      </c>
      <c r="AO1421">
        <v>3</v>
      </c>
      <c r="AQ1421">
        <v>3</v>
      </c>
      <c r="AR1421" s="11">
        <v>2</v>
      </c>
      <c r="AS1421" s="12">
        <f t="shared" si="322"/>
        <v>45770.5</v>
      </c>
      <c r="AT1421" s="11" t="s">
        <v>135</v>
      </c>
      <c r="AU1421" s="9">
        <v>3.3069999999999999</v>
      </c>
      <c r="AV1421" s="14">
        <v>17</v>
      </c>
      <c r="AW1421" s="15" t="s">
        <v>169</v>
      </c>
      <c r="AX1421" s="16" t="s">
        <v>4249</v>
      </c>
      <c r="AY1421" s="14">
        <v>66</v>
      </c>
      <c r="AZ1421" s="11" t="s">
        <v>171</v>
      </c>
      <c r="BA1421" s="17" t="str">
        <f t="shared" si="323"/>
        <v>17001000000325102866</v>
      </c>
      <c r="BB1421" s="26">
        <f t="shared" si="325"/>
        <v>20</v>
      </c>
      <c r="BC1421" s="19" t="s">
        <v>710</v>
      </c>
      <c r="BD1421" s="20" t="s">
        <v>277</v>
      </c>
      <c r="BF1421" s="5"/>
      <c r="BG1421" s="27">
        <v>99246693</v>
      </c>
      <c r="BH1421" s="27">
        <v>97037815</v>
      </c>
      <c r="BI1421" s="27"/>
      <c r="BJ1421" t="s">
        <v>391</v>
      </c>
      <c r="BK1421" s="11" t="str">
        <f t="shared" si="326"/>
        <v>A-</v>
      </c>
      <c r="BL1421" s="11" t="s">
        <v>473</v>
      </c>
    </row>
    <row r="1422" spans="1:64" x14ac:dyDescent="0.25">
      <c r="A1422" s="3" t="s">
        <v>74</v>
      </c>
      <c r="B1422" s="4">
        <v>1424</v>
      </c>
      <c r="C1422" s="3" t="s">
        <v>140</v>
      </c>
      <c r="D1422" s="3" t="s">
        <v>7380</v>
      </c>
      <c r="E1422" s="3" t="s">
        <v>7279</v>
      </c>
      <c r="F1422" s="3"/>
      <c r="G1422" s="3"/>
      <c r="H1422" s="74"/>
      <c r="I1422" s="3" t="s">
        <v>3846</v>
      </c>
      <c r="J1422" s="3" t="s">
        <v>157</v>
      </c>
      <c r="K1422" s="3" t="s">
        <v>123</v>
      </c>
      <c r="L1422" s="3" t="s">
        <v>77</v>
      </c>
      <c r="M1422" s="3" t="s">
        <v>132</v>
      </c>
      <c r="N1422" s="5">
        <v>45040</v>
      </c>
      <c r="P1422" s="3">
        <f t="shared" ca="1" si="327"/>
        <v>-352</v>
      </c>
      <c r="Q1422" s="5">
        <v>45220</v>
      </c>
      <c r="R1422" s="3" t="s">
        <v>296</v>
      </c>
      <c r="S1422" s="3"/>
      <c r="T1422" s="6" t="s">
        <v>131</v>
      </c>
      <c r="U1422" s="3" t="str">
        <f t="shared" si="315"/>
        <v>Contractuel</v>
      </c>
      <c r="V1422" s="5">
        <v>45200</v>
      </c>
      <c r="W1422" s="5">
        <v>45230</v>
      </c>
      <c r="X1422" s="5"/>
      <c r="Y1422" s="5"/>
      <c r="Z1422" s="5">
        <v>45040</v>
      </c>
      <c r="AA1422" s="3">
        <f t="shared" si="316"/>
        <v>4</v>
      </c>
      <c r="AB1422" s="3">
        <f t="shared" si="317"/>
        <v>2023</v>
      </c>
      <c r="AC1422" s="3">
        <f t="shared" si="318"/>
        <v>2027</v>
      </c>
      <c r="AD1422" s="7">
        <f t="shared" ca="1" si="319"/>
        <v>1.4805555555555556</v>
      </c>
      <c r="AE1422" s="7" t="str">
        <f t="shared" ca="1" si="324"/>
        <v>&lt; 2</v>
      </c>
      <c r="AF1422" s="5">
        <v>33582</v>
      </c>
      <c r="AG1422" s="8">
        <f t="shared" ca="1" si="320"/>
        <v>32.876712328767127</v>
      </c>
      <c r="AH1422" s="7" t="str">
        <f t="shared" ca="1" si="321"/>
        <v>&gt;25&lt; 35</v>
      </c>
      <c r="AI1422" s="9">
        <v>17179737</v>
      </c>
      <c r="AJ1422" s="10" t="s">
        <v>70</v>
      </c>
      <c r="AK1422" s="9" t="s">
        <v>4250</v>
      </c>
      <c r="AL1422" s="5">
        <v>43390</v>
      </c>
      <c r="AM1422" s="3" t="s">
        <v>93</v>
      </c>
      <c r="AN1422" s="3" t="s">
        <v>65</v>
      </c>
      <c r="AO1422">
        <v>0</v>
      </c>
      <c r="AQ1422" s="11">
        <v>3</v>
      </c>
      <c r="AR1422" s="11">
        <v>1</v>
      </c>
      <c r="AS1422" s="12">
        <f t="shared" si="322"/>
        <v>45405.25</v>
      </c>
      <c r="AT1422" s="11" t="s">
        <v>135</v>
      </c>
      <c r="AU1422" s="9">
        <v>3.3069999999999999</v>
      </c>
      <c r="AV1422" s="14">
        <v>14</v>
      </c>
      <c r="AW1422" s="15" t="s">
        <v>330</v>
      </c>
      <c r="AX1422" s="16" t="s">
        <v>4251</v>
      </c>
      <c r="AY1422" s="14">
        <v>31</v>
      </c>
      <c r="AZ1422" s="11" t="s">
        <v>154</v>
      </c>
      <c r="BA1422" s="17" t="str">
        <f t="shared" si="323"/>
        <v>14005005131707269131</v>
      </c>
      <c r="BB1422" s="26">
        <f t="shared" si="325"/>
        <v>20</v>
      </c>
      <c r="BC1422" s="19" t="s">
        <v>4252</v>
      </c>
      <c r="BD1422" s="20" t="s">
        <v>100</v>
      </c>
      <c r="BF1422" s="5"/>
      <c r="BG1422" s="27">
        <v>24009811</v>
      </c>
      <c r="BH1422" s="27">
        <v>53516473</v>
      </c>
      <c r="BI1422" s="27"/>
      <c r="BJ1422" t="s">
        <v>4253</v>
      </c>
      <c r="BK1422" s="11" t="str">
        <f t="shared" si="326"/>
        <v>A-</v>
      </c>
      <c r="BL1422" s="11" t="s">
        <v>473</v>
      </c>
    </row>
    <row r="1423" spans="1:64" x14ac:dyDescent="0.25">
      <c r="A1423" s="3" t="s">
        <v>74</v>
      </c>
      <c r="B1423" s="4">
        <v>1425</v>
      </c>
      <c r="C1423" s="3" t="s">
        <v>140</v>
      </c>
      <c r="D1423" s="3" t="s">
        <v>8201</v>
      </c>
      <c r="E1423" s="3" t="s">
        <v>7288</v>
      </c>
      <c r="F1423" s="3"/>
      <c r="G1423" s="3"/>
      <c r="H1423" s="74"/>
      <c r="I1423" s="3" t="s">
        <v>561</v>
      </c>
      <c r="J1423" s="3" t="s">
        <v>157</v>
      </c>
      <c r="K1423" s="3" t="s">
        <v>123</v>
      </c>
      <c r="L1423" s="3" t="s">
        <v>77</v>
      </c>
      <c r="M1423" s="3" t="s">
        <v>132</v>
      </c>
      <c r="N1423" s="5">
        <v>45040</v>
      </c>
      <c r="P1423" s="3">
        <f t="shared" ca="1" si="327"/>
        <v>-505</v>
      </c>
      <c r="Q1423" s="5">
        <v>45049</v>
      </c>
      <c r="R1423" s="3" t="s">
        <v>1601</v>
      </c>
      <c r="S1423" s="3"/>
      <c r="T1423" s="6" t="s">
        <v>131</v>
      </c>
      <c r="U1423" s="3" t="str">
        <f t="shared" si="315"/>
        <v>Contractuel</v>
      </c>
      <c r="V1423" s="5">
        <v>45040</v>
      </c>
      <c r="W1423" s="5">
        <v>45077</v>
      </c>
      <c r="X1423" s="5"/>
      <c r="Y1423" s="5"/>
      <c r="Z1423" s="5">
        <v>45040</v>
      </c>
      <c r="AA1423" s="3">
        <f t="shared" si="316"/>
        <v>4</v>
      </c>
      <c r="AB1423" s="3">
        <f t="shared" si="317"/>
        <v>2023</v>
      </c>
      <c r="AC1423" s="3">
        <f t="shared" si="318"/>
        <v>2027</v>
      </c>
      <c r="AD1423" s="7">
        <f t="shared" ca="1" si="319"/>
        <v>1.4805555555555556</v>
      </c>
      <c r="AE1423" s="7" t="str">
        <f t="shared" ca="1" si="324"/>
        <v>&lt; 2</v>
      </c>
      <c r="AF1423" s="5">
        <v>34192</v>
      </c>
      <c r="AG1423" s="8">
        <f t="shared" ca="1" si="320"/>
        <v>31.205479452054796</v>
      </c>
      <c r="AH1423" s="7" t="str">
        <f t="shared" ca="1" si="321"/>
        <v>&gt;25&lt; 35</v>
      </c>
      <c r="AI1423" s="9"/>
      <c r="AJ1423" s="10"/>
      <c r="AK1423" s="9" t="s">
        <v>4254</v>
      </c>
      <c r="AL1423" s="5">
        <v>42068</v>
      </c>
      <c r="AM1423" s="3" t="s">
        <v>93</v>
      </c>
      <c r="AN1423" s="3" t="s">
        <v>65</v>
      </c>
      <c r="AO1423">
        <v>1</v>
      </c>
      <c r="AQ1423" s="11">
        <v>3</v>
      </c>
      <c r="AR1423" s="11">
        <v>1</v>
      </c>
      <c r="AS1423" s="12">
        <f t="shared" si="322"/>
        <v>45405.25</v>
      </c>
      <c r="AT1423" s="11" t="s">
        <v>135</v>
      </c>
      <c r="AU1423" s="9">
        <v>3.3069999999999999</v>
      </c>
      <c r="AV1423" s="14">
        <v>25</v>
      </c>
      <c r="AW1423" s="15" t="s">
        <v>1474</v>
      </c>
      <c r="AX1423" s="16" t="s">
        <v>4255</v>
      </c>
      <c r="AY1423" s="14">
        <v>75</v>
      </c>
      <c r="AZ1423" s="11" t="s">
        <v>164</v>
      </c>
      <c r="BA1423" s="17" t="str">
        <f t="shared" si="323"/>
        <v>25019000000112382575</v>
      </c>
      <c r="BB1423" s="26">
        <f t="shared" si="325"/>
        <v>20</v>
      </c>
      <c r="BC1423" s="19" t="s">
        <v>4256</v>
      </c>
      <c r="BD1423" s="20" t="s">
        <v>100</v>
      </c>
      <c r="BF1423" s="5"/>
      <c r="BG1423" s="27">
        <v>54046437</v>
      </c>
      <c r="BH1423" s="27">
        <v>52053077</v>
      </c>
      <c r="BI1423" s="27"/>
      <c r="BK1423" s="11" t="str">
        <f t="shared" si="326"/>
        <v>A-</v>
      </c>
      <c r="BL1423" s="11" t="s">
        <v>235</v>
      </c>
    </row>
    <row r="1424" spans="1:64" x14ac:dyDescent="0.25">
      <c r="A1424" s="3" t="s">
        <v>74</v>
      </c>
      <c r="B1424" s="4">
        <v>1426</v>
      </c>
      <c r="C1424" s="3" t="s">
        <v>57</v>
      </c>
      <c r="D1424" s="3" t="s">
        <v>8202</v>
      </c>
      <c r="E1424" s="3" t="s">
        <v>187</v>
      </c>
      <c r="F1424" s="3"/>
      <c r="G1424" s="3"/>
      <c r="H1424" s="74"/>
      <c r="I1424" s="3"/>
      <c r="J1424" s="3"/>
      <c r="K1424" s="3" t="s">
        <v>59</v>
      </c>
      <c r="L1424" s="3" t="s">
        <v>77</v>
      </c>
      <c r="M1424" s="3">
        <f>G1424</f>
        <v>0</v>
      </c>
      <c r="N1424" s="5">
        <v>45040</v>
      </c>
      <c r="P1424" s="3" t="str">
        <f t="shared" ca="1" si="327"/>
        <v/>
      </c>
      <c r="Q1424" s="5">
        <v>45051</v>
      </c>
      <c r="R1424" s="3" t="s">
        <v>4120</v>
      </c>
      <c r="S1424" s="3"/>
      <c r="T1424" s="6" t="s">
        <v>317</v>
      </c>
      <c r="U1424" s="3" t="str">
        <f t="shared" si="315"/>
        <v>Contractuel</v>
      </c>
      <c r="V1424" s="5">
        <v>45040</v>
      </c>
      <c r="W1424" s="5"/>
      <c r="X1424" s="5"/>
      <c r="Y1424" s="5"/>
      <c r="Z1424" s="5">
        <v>45040</v>
      </c>
      <c r="AA1424" s="3">
        <f t="shared" si="316"/>
        <v>4</v>
      </c>
      <c r="AB1424" s="3">
        <f t="shared" si="317"/>
        <v>2023</v>
      </c>
      <c r="AC1424" s="3">
        <f t="shared" si="318"/>
        <v>2027</v>
      </c>
      <c r="AD1424" s="7">
        <f t="shared" ca="1" si="319"/>
        <v>1.4805555555555556</v>
      </c>
      <c r="AE1424" s="7" t="str">
        <f t="shared" ca="1" si="324"/>
        <v>&lt; 2</v>
      </c>
      <c r="AF1424" s="5">
        <v>35548</v>
      </c>
      <c r="AG1424" s="8">
        <f t="shared" ca="1" si="320"/>
        <v>27.490410958904111</v>
      </c>
      <c r="AH1424" s="7" t="str">
        <f t="shared" ca="1" si="321"/>
        <v>&gt;25&lt; 35</v>
      </c>
      <c r="AI1424" s="9"/>
      <c r="AJ1424" s="10"/>
      <c r="AK1424" s="9">
        <v>13633741</v>
      </c>
      <c r="AL1424" s="5">
        <v>42734</v>
      </c>
      <c r="AM1424" s="3" t="s">
        <v>64</v>
      </c>
      <c r="AN1424" s="3" t="s">
        <v>94</v>
      </c>
      <c r="AQ1424" s="11">
        <v>3</v>
      </c>
      <c r="AR1424" s="11">
        <v>1</v>
      </c>
      <c r="AS1424" s="12">
        <f t="shared" si="322"/>
        <v>45405.25</v>
      </c>
      <c r="AT1424" s="11" t="s">
        <v>66</v>
      </c>
      <c r="AU1424" s="9">
        <v>900</v>
      </c>
      <c r="AV1424" s="14">
        <v>14</v>
      </c>
      <c r="AW1424" s="15" t="s">
        <v>4257</v>
      </c>
      <c r="AX1424" s="16">
        <v>11007011862</v>
      </c>
      <c r="AY1424" s="14">
        <v>83</v>
      </c>
      <c r="AZ1424" s="11" t="s">
        <v>154</v>
      </c>
      <c r="BA1424" s="17" t="str">
        <f t="shared" si="323"/>
        <v>14071071100701186283</v>
      </c>
      <c r="BB1424" s="26">
        <f t="shared" si="325"/>
        <v>20</v>
      </c>
      <c r="BC1424" s="19" t="s">
        <v>4258</v>
      </c>
      <c r="BD1424" s="20" t="s">
        <v>4259</v>
      </c>
      <c r="BF1424" s="5"/>
      <c r="BG1424" s="27"/>
      <c r="BH1424" s="27"/>
      <c r="BI1424" s="27"/>
      <c r="BK1424" s="11" t="str">
        <f t="shared" si="326"/>
        <v>CADRE</v>
      </c>
      <c r="BL1424" s="11"/>
    </row>
    <row r="1425" spans="1:64" x14ac:dyDescent="0.25">
      <c r="A1425" s="3" t="s">
        <v>56</v>
      </c>
      <c r="B1425" s="4">
        <v>1427</v>
      </c>
      <c r="C1425" s="3" t="s">
        <v>140</v>
      </c>
      <c r="D1425" s="3" t="s">
        <v>7450</v>
      </c>
      <c r="E1425" s="3" t="s">
        <v>7549</v>
      </c>
      <c r="F1425" s="3"/>
      <c r="G1425" s="3"/>
      <c r="H1425" s="74"/>
      <c r="I1425" s="3" t="s">
        <v>459</v>
      </c>
      <c r="J1425" s="3" t="s">
        <v>228</v>
      </c>
      <c r="K1425" s="3" t="s">
        <v>123</v>
      </c>
      <c r="L1425" s="3" t="s">
        <v>77</v>
      </c>
      <c r="M1425" s="3" t="s">
        <v>132</v>
      </c>
      <c r="N1425" s="5">
        <v>45041</v>
      </c>
      <c r="P1425" s="3">
        <f t="shared" ca="1" si="327"/>
        <v>-47</v>
      </c>
      <c r="Q1425" s="5"/>
      <c r="R1425" s="3"/>
      <c r="S1425" s="3"/>
      <c r="T1425" s="6" t="s">
        <v>131</v>
      </c>
      <c r="U1425" s="3" t="str">
        <f t="shared" si="315"/>
        <v>Contractuel</v>
      </c>
      <c r="V1425" s="5">
        <v>45444</v>
      </c>
      <c r="W1425" s="5">
        <v>45535</v>
      </c>
      <c r="X1425" s="5"/>
      <c r="Y1425" s="5"/>
      <c r="Z1425" s="5">
        <v>45041</v>
      </c>
      <c r="AA1425" s="3">
        <f t="shared" si="316"/>
        <v>4</v>
      </c>
      <c r="AB1425" s="3">
        <f t="shared" si="317"/>
        <v>2023</v>
      </c>
      <c r="AC1425" s="3">
        <f t="shared" si="318"/>
        <v>2027</v>
      </c>
      <c r="AD1425" s="7">
        <f t="shared" ca="1" si="319"/>
        <v>1.4777777777777779</v>
      </c>
      <c r="AE1425" s="7" t="str">
        <f t="shared" ca="1" si="324"/>
        <v>&lt; 2</v>
      </c>
      <c r="AF1425" s="5">
        <v>26322</v>
      </c>
      <c r="AG1425" s="8">
        <f t="shared" ca="1" si="320"/>
        <v>52.767123287671232</v>
      </c>
      <c r="AH1425" s="7" t="str">
        <f t="shared" ca="1" si="321"/>
        <v>&gt;45&lt; 55</v>
      </c>
      <c r="AI1425" s="9">
        <v>12656014</v>
      </c>
      <c r="AJ1425" s="10" t="s">
        <v>141</v>
      </c>
      <c r="AK1425" s="9" t="s">
        <v>4260</v>
      </c>
      <c r="AL1425" s="5">
        <v>44259</v>
      </c>
      <c r="AM1425" s="3" t="s">
        <v>93</v>
      </c>
      <c r="AN1425" s="3" t="s">
        <v>3878</v>
      </c>
      <c r="AO1425">
        <v>0</v>
      </c>
      <c r="AQ1425">
        <v>3</v>
      </c>
      <c r="AR1425" s="11">
        <v>2</v>
      </c>
      <c r="AS1425" s="12">
        <f t="shared" si="322"/>
        <v>45771.5</v>
      </c>
      <c r="AT1425" s="11" t="s">
        <v>135</v>
      </c>
      <c r="AU1425" s="9">
        <v>3.3069999999999999</v>
      </c>
      <c r="AV1425" s="14" t="s">
        <v>79</v>
      </c>
      <c r="AW1425" s="15" t="s">
        <v>1886</v>
      </c>
      <c r="AX1425" s="16">
        <v>80086657442</v>
      </c>
      <c r="AY1425" s="14">
        <v>52</v>
      </c>
      <c r="AZ1425" s="11" t="s">
        <v>128</v>
      </c>
      <c r="BA1425" s="17" t="str">
        <f t="shared" si="323"/>
        <v>04053138008665744252</v>
      </c>
      <c r="BB1425" s="26">
        <f t="shared" si="325"/>
        <v>20</v>
      </c>
      <c r="BC1425" s="19" t="s">
        <v>4261</v>
      </c>
      <c r="BD1425" s="20" t="s">
        <v>100</v>
      </c>
      <c r="BF1425" s="5">
        <v>45041</v>
      </c>
      <c r="BG1425" s="27">
        <v>52380286</v>
      </c>
      <c r="BH1425" s="27"/>
      <c r="BI1425" s="27"/>
      <c r="BJ1425" t="s">
        <v>3681</v>
      </c>
      <c r="BK1425" s="11" t="str">
        <f t="shared" si="326"/>
        <v>B-</v>
      </c>
      <c r="BL1425" s="11" t="s">
        <v>473</v>
      </c>
    </row>
    <row r="1426" spans="1:64" x14ac:dyDescent="0.25">
      <c r="A1426" s="3" t="s">
        <v>74</v>
      </c>
      <c r="B1426" s="4">
        <v>1428</v>
      </c>
      <c r="C1426" s="3" t="s">
        <v>140</v>
      </c>
      <c r="D1426" s="3" t="s">
        <v>8203</v>
      </c>
      <c r="E1426" s="3" t="s">
        <v>8149</v>
      </c>
      <c r="F1426" s="3"/>
      <c r="G1426" s="3"/>
      <c r="H1426" s="74"/>
      <c r="I1426" s="3" t="s">
        <v>515</v>
      </c>
      <c r="J1426" s="3" t="s">
        <v>228</v>
      </c>
      <c r="K1426" s="3" t="s">
        <v>123</v>
      </c>
      <c r="L1426" s="3" t="s">
        <v>77</v>
      </c>
      <c r="M1426" s="3" t="s">
        <v>132</v>
      </c>
      <c r="N1426" s="5">
        <v>45042</v>
      </c>
      <c r="P1426" s="3">
        <f t="shared" ca="1" si="327"/>
        <v>-47</v>
      </c>
      <c r="Q1426" s="5">
        <v>45449</v>
      </c>
      <c r="R1426" s="3" t="s">
        <v>4262</v>
      </c>
      <c r="S1426" s="3"/>
      <c r="T1426" s="6" t="s">
        <v>131</v>
      </c>
      <c r="U1426" s="3" t="str">
        <f t="shared" si="315"/>
        <v>Contractuel</v>
      </c>
      <c r="V1426" s="5">
        <v>45444</v>
      </c>
      <c r="W1426" s="5">
        <v>45535</v>
      </c>
      <c r="X1426" s="5"/>
      <c r="Y1426" s="5"/>
      <c r="Z1426" s="5">
        <v>45042</v>
      </c>
      <c r="AA1426" s="3">
        <f t="shared" si="316"/>
        <v>4</v>
      </c>
      <c r="AB1426" s="3">
        <f t="shared" si="317"/>
        <v>2023</v>
      </c>
      <c r="AC1426" s="3">
        <f t="shared" si="318"/>
        <v>2027</v>
      </c>
      <c r="AD1426" s="7">
        <f t="shared" ca="1" si="319"/>
        <v>1.4750000000000001</v>
      </c>
      <c r="AE1426" s="7" t="str">
        <f t="shared" ca="1" si="324"/>
        <v>&lt; 2</v>
      </c>
      <c r="AF1426" s="5">
        <v>30888</v>
      </c>
      <c r="AG1426" s="8">
        <f t="shared" ca="1" si="320"/>
        <v>40.257534246575339</v>
      </c>
      <c r="AH1426" s="7" t="str">
        <f t="shared" ca="1" si="321"/>
        <v>&gt;35&lt; 45</v>
      </c>
      <c r="AI1426" s="9">
        <v>12668820</v>
      </c>
      <c r="AJ1426" s="10" t="s">
        <v>67</v>
      </c>
      <c r="AK1426" s="9" t="s">
        <v>1436</v>
      </c>
      <c r="AL1426" s="5">
        <v>40639</v>
      </c>
      <c r="AM1426" s="3" t="s">
        <v>93</v>
      </c>
      <c r="AN1426" s="3" t="s">
        <v>65</v>
      </c>
      <c r="AO1426">
        <v>2</v>
      </c>
      <c r="AQ1426">
        <v>3</v>
      </c>
      <c r="AR1426" s="11">
        <v>2</v>
      </c>
      <c r="AS1426" s="12">
        <f t="shared" si="322"/>
        <v>45772.5</v>
      </c>
      <c r="AT1426" s="11" t="s">
        <v>135</v>
      </c>
      <c r="AU1426" s="9">
        <v>3.3069999999999999</v>
      </c>
      <c r="AV1426" s="14" t="s">
        <v>195</v>
      </c>
      <c r="AW1426" s="15">
        <v>53594</v>
      </c>
      <c r="AX1426" s="16" t="s">
        <v>4263</v>
      </c>
      <c r="AY1426" s="14">
        <v>27</v>
      </c>
      <c r="AZ1426" s="11" t="s">
        <v>171</v>
      </c>
      <c r="BA1426" s="17" t="str">
        <f t="shared" si="323"/>
        <v>17535940171227857727</v>
      </c>
      <c r="BB1426" s="26">
        <f t="shared" si="325"/>
        <v>20</v>
      </c>
      <c r="BC1426" s="19" t="s">
        <v>4264</v>
      </c>
      <c r="BD1426" s="20" t="s">
        <v>100</v>
      </c>
      <c r="BF1426" s="5"/>
      <c r="BG1426" s="27">
        <v>51404460</v>
      </c>
      <c r="BH1426" s="27">
        <v>58720621</v>
      </c>
      <c r="BI1426" s="27"/>
      <c r="BJ1426" t="s">
        <v>608</v>
      </c>
      <c r="BK1426" s="11" t="str">
        <f t="shared" si="326"/>
        <v>B-</v>
      </c>
      <c r="BL1426" s="11" t="s">
        <v>473</v>
      </c>
    </row>
    <row r="1427" spans="1:64" x14ac:dyDescent="0.25">
      <c r="A1427" s="3" t="s">
        <v>74</v>
      </c>
      <c r="B1427" s="4">
        <v>1429</v>
      </c>
      <c r="C1427" s="3" t="s">
        <v>87</v>
      </c>
      <c r="D1427" s="3" t="s">
        <v>8204</v>
      </c>
      <c r="E1427" s="3" t="s">
        <v>7279</v>
      </c>
      <c r="F1427" s="3"/>
      <c r="G1427" s="3"/>
      <c r="H1427" s="74"/>
      <c r="I1427" s="3" t="s">
        <v>4221</v>
      </c>
      <c r="J1427" s="3" t="s">
        <v>228</v>
      </c>
      <c r="K1427" s="3" t="s">
        <v>123</v>
      </c>
      <c r="L1427" s="3" t="s">
        <v>77</v>
      </c>
      <c r="M1427" s="3" t="s">
        <v>132</v>
      </c>
      <c r="N1427" s="5">
        <v>45042</v>
      </c>
      <c r="P1427" s="3">
        <f t="shared" ca="1" si="327"/>
        <v>-505</v>
      </c>
      <c r="Q1427" s="5">
        <v>45047</v>
      </c>
      <c r="R1427" s="3" t="s">
        <v>124</v>
      </c>
      <c r="S1427" s="3"/>
      <c r="T1427" s="6" t="s">
        <v>131</v>
      </c>
      <c r="U1427" s="3" t="str">
        <f t="shared" si="315"/>
        <v>Contractuel</v>
      </c>
      <c r="V1427" s="5">
        <v>45042</v>
      </c>
      <c r="W1427" s="5">
        <v>45077</v>
      </c>
      <c r="X1427" s="5"/>
      <c r="Y1427" s="5"/>
      <c r="Z1427" s="5">
        <v>45042</v>
      </c>
      <c r="AA1427" s="3">
        <f t="shared" si="316"/>
        <v>4</v>
      </c>
      <c r="AB1427" s="3">
        <f t="shared" si="317"/>
        <v>2023</v>
      </c>
      <c r="AC1427" s="3">
        <f t="shared" si="318"/>
        <v>2027</v>
      </c>
      <c r="AD1427" s="7">
        <f t="shared" ca="1" si="319"/>
        <v>1.4750000000000001</v>
      </c>
      <c r="AE1427" s="7" t="str">
        <f t="shared" ca="1" si="324"/>
        <v>&lt; 2</v>
      </c>
      <c r="AF1427" s="5">
        <v>36316</v>
      </c>
      <c r="AG1427" s="8">
        <f t="shared" ca="1" si="320"/>
        <v>25.386301369863013</v>
      </c>
      <c r="AH1427" s="7" t="str">
        <f t="shared" ca="1" si="321"/>
        <v>&gt;25&lt; 35</v>
      </c>
      <c r="AI1427" s="9"/>
      <c r="AJ1427" s="10"/>
      <c r="AK1427" s="9" t="s">
        <v>4265</v>
      </c>
      <c r="AL1427" s="5">
        <v>44908</v>
      </c>
      <c r="AM1427" s="3" t="s">
        <v>93</v>
      </c>
      <c r="AN1427" s="3" t="s">
        <v>94</v>
      </c>
      <c r="AQ1427" s="11">
        <v>3</v>
      </c>
      <c r="AR1427" s="11">
        <v>1</v>
      </c>
      <c r="AS1427" s="12">
        <f t="shared" si="322"/>
        <v>45407.25</v>
      </c>
      <c r="AT1427" s="11" t="s">
        <v>135</v>
      </c>
      <c r="AU1427" s="9">
        <v>3.3069999999999999</v>
      </c>
      <c r="AV1427" s="14" t="s">
        <v>126</v>
      </c>
      <c r="AW1427" s="15" t="s">
        <v>275</v>
      </c>
      <c r="AX1427" s="16">
        <v>38105542466</v>
      </c>
      <c r="AY1427" s="14">
        <v>36</v>
      </c>
      <c r="AZ1427" s="11" t="s">
        <v>145</v>
      </c>
      <c r="BA1427" s="17" t="str">
        <f t="shared" si="323"/>
        <v>07080013810554246636</v>
      </c>
      <c r="BB1427" s="26">
        <f t="shared" si="325"/>
        <v>20</v>
      </c>
      <c r="BC1427" s="19" t="s">
        <v>4266</v>
      </c>
      <c r="BD1427" s="20" t="s">
        <v>100</v>
      </c>
      <c r="BF1427" s="5"/>
      <c r="BG1427" s="27">
        <v>58050988</v>
      </c>
      <c r="BH1427" s="27">
        <v>93870555</v>
      </c>
      <c r="BI1427" s="27"/>
      <c r="BK1427" s="11" t="str">
        <f t="shared" si="326"/>
        <v>B-</v>
      </c>
      <c r="BL1427" s="11" t="s">
        <v>235</v>
      </c>
    </row>
    <row r="1428" spans="1:64" x14ac:dyDescent="0.25">
      <c r="A1428" s="3" t="s">
        <v>74</v>
      </c>
      <c r="B1428" s="4">
        <v>1430</v>
      </c>
      <c r="C1428" s="3" t="s">
        <v>140</v>
      </c>
      <c r="D1428" s="3" t="s">
        <v>8205</v>
      </c>
      <c r="E1428" s="3" t="s">
        <v>7420</v>
      </c>
      <c r="F1428" s="3"/>
      <c r="G1428" s="3"/>
      <c r="H1428" s="74"/>
      <c r="I1428" s="3" t="s">
        <v>227</v>
      </c>
      <c r="J1428" s="3" t="s">
        <v>228</v>
      </c>
      <c r="K1428" s="3" t="s">
        <v>123</v>
      </c>
      <c r="L1428" s="3" t="s">
        <v>77</v>
      </c>
      <c r="M1428" s="3" t="s">
        <v>132</v>
      </c>
      <c r="N1428" s="5">
        <v>45042</v>
      </c>
      <c r="P1428" s="3">
        <f t="shared" ca="1" si="327"/>
        <v>-475</v>
      </c>
      <c r="Q1428" s="5">
        <v>45078</v>
      </c>
      <c r="R1428" s="3" t="s">
        <v>296</v>
      </c>
      <c r="S1428" s="3"/>
      <c r="T1428" s="6" t="s">
        <v>131</v>
      </c>
      <c r="U1428" s="3" t="str">
        <f t="shared" si="315"/>
        <v>Contractuel</v>
      </c>
      <c r="V1428" s="5">
        <v>45042</v>
      </c>
      <c r="W1428" s="5">
        <v>45107</v>
      </c>
      <c r="X1428" s="5"/>
      <c r="Y1428" s="5"/>
      <c r="Z1428" s="5">
        <v>45042</v>
      </c>
      <c r="AA1428" s="3">
        <f t="shared" si="316"/>
        <v>4</v>
      </c>
      <c r="AB1428" s="3">
        <f t="shared" si="317"/>
        <v>2023</v>
      </c>
      <c r="AC1428" s="3">
        <f t="shared" si="318"/>
        <v>2027</v>
      </c>
      <c r="AD1428" s="7">
        <f t="shared" ca="1" si="319"/>
        <v>1.4750000000000001</v>
      </c>
      <c r="AE1428" s="7" t="str">
        <f t="shared" ca="1" si="324"/>
        <v>&lt; 2</v>
      </c>
      <c r="AF1428" s="5">
        <v>27979</v>
      </c>
      <c r="AG1428" s="8">
        <f t="shared" ca="1" si="320"/>
        <v>48.227397260273975</v>
      </c>
      <c r="AH1428" s="7" t="str">
        <f t="shared" ca="1" si="321"/>
        <v>&gt;45&lt; 55</v>
      </c>
      <c r="AI1428" s="9">
        <v>11995099</v>
      </c>
      <c r="AJ1428" s="37" t="s">
        <v>179</v>
      </c>
      <c r="AK1428" s="9" t="s">
        <v>4267</v>
      </c>
      <c r="AL1428" s="5">
        <v>43227</v>
      </c>
      <c r="AM1428" s="3" t="s">
        <v>93</v>
      </c>
      <c r="AN1428" s="3" t="s">
        <v>65</v>
      </c>
      <c r="AO1428">
        <v>2</v>
      </c>
      <c r="AQ1428" s="11">
        <v>3</v>
      </c>
      <c r="AR1428" s="11">
        <v>1</v>
      </c>
      <c r="AS1428" s="12">
        <f t="shared" si="322"/>
        <v>45407.25</v>
      </c>
      <c r="AT1428" s="11" t="s">
        <v>135</v>
      </c>
      <c r="AU1428" s="9">
        <v>3.3069999999999999</v>
      </c>
      <c r="AV1428" s="14">
        <v>17</v>
      </c>
      <c r="AW1428" s="15" t="s">
        <v>169</v>
      </c>
      <c r="AX1428" s="16" t="s">
        <v>4268</v>
      </c>
      <c r="AY1428" s="14" t="s">
        <v>67</v>
      </c>
      <c r="AZ1428" s="11" t="s">
        <v>171</v>
      </c>
      <c r="BA1428" s="17" t="str">
        <f t="shared" si="323"/>
        <v>17001000000325120908</v>
      </c>
      <c r="BB1428" s="26">
        <f t="shared" si="325"/>
        <v>20</v>
      </c>
      <c r="BC1428" s="19" t="s">
        <v>4269</v>
      </c>
      <c r="BD1428" s="20" t="s">
        <v>277</v>
      </c>
      <c r="BF1428" s="5"/>
      <c r="BG1428" s="27">
        <v>26919151</v>
      </c>
      <c r="BH1428" s="27">
        <v>50406465</v>
      </c>
      <c r="BI1428" s="27"/>
      <c r="BK1428" s="11" t="str">
        <f t="shared" si="326"/>
        <v>B-</v>
      </c>
      <c r="BL1428" s="11"/>
    </row>
    <row r="1429" spans="1:64" x14ac:dyDescent="0.25">
      <c r="A1429" s="3" t="s">
        <v>56</v>
      </c>
      <c r="B1429" s="4">
        <v>1431</v>
      </c>
      <c r="C1429" s="3" t="s">
        <v>140</v>
      </c>
      <c r="D1429" s="3" t="s">
        <v>7269</v>
      </c>
      <c r="E1429" s="3" t="s">
        <v>8206</v>
      </c>
      <c r="F1429" s="3"/>
      <c r="G1429" s="3"/>
      <c r="H1429" s="74"/>
      <c r="I1429" s="43" t="s">
        <v>425</v>
      </c>
      <c r="J1429" s="3" t="s">
        <v>157</v>
      </c>
      <c r="K1429" s="3" t="s">
        <v>123</v>
      </c>
      <c r="L1429" s="3" t="s">
        <v>77</v>
      </c>
      <c r="M1429" s="3" t="s">
        <v>132</v>
      </c>
      <c r="N1429" s="5">
        <v>45042</v>
      </c>
      <c r="P1429" s="3">
        <f t="shared" ca="1" si="327"/>
        <v>-47</v>
      </c>
      <c r="Q1429" s="5"/>
      <c r="R1429" s="3"/>
      <c r="S1429" s="3"/>
      <c r="T1429" s="6" t="s">
        <v>131</v>
      </c>
      <c r="U1429" s="3" t="str">
        <f t="shared" si="315"/>
        <v>Contractuel</v>
      </c>
      <c r="V1429" s="5">
        <v>45444</v>
      </c>
      <c r="W1429" s="5">
        <v>45535</v>
      </c>
      <c r="X1429" s="5"/>
      <c r="Y1429" s="5"/>
      <c r="Z1429" s="5">
        <v>45042</v>
      </c>
      <c r="AA1429" s="3">
        <f t="shared" si="316"/>
        <v>4</v>
      </c>
      <c r="AB1429" s="3">
        <f t="shared" si="317"/>
        <v>2023</v>
      </c>
      <c r="AC1429" s="3">
        <f t="shared" si="318"/>
        <v>2027</v>
      </c>
      <c r="AD1429" s="7">
        <f t="shared" ca="1" si="319"/>
        <v>1.4750000000000001</v>
      </c>
      <c r="AE1429" s="7" t="str">
        <f t="shared" ca="1" si="324"/>
        <v>&lt; 2</v>
      </c>
      <c r="AF1429" s="5">
        <v>30177</v>
      </c>
      <c r="AG1429" s="8">
        <f t="shared" ca="1" si="320"/>
        <v>42.205479452054796</v>
      </c>
      <c r="AH1429" s="7" t="str">
        <f t="shared" ca="1" si="321"/>
        <v>&gt;35&lt; 45</v>
      </c>
      <c r="AI1429" s="9">
        <v>12628298</v>
      </c>
      <c r="AJ1429" s="10" t="s">
        <v>91</v>
      </c>
      <c r="AK1429" s="9" t="s">
        <v>4270</v>
      </c>
      <c r="AL1429" s="5">
        <v>43665</v>
      </c>
      <c r="AM1429" s="3" t="s">
        <v>93</v>
      </c>
      <c r="AN1429" s="3" t="s">
        <v>65</v>
      </c>
      <c r="AO1429">
        <v>3</v>
      </c>
      <c r="AQ1429">
        <v>3</v>
      </c>
      <c r="AR1429" s="11">
        <v>2</v>
      </c>
      <c r="AS1429" s="12">
        <f t="shared" si="322"/>
        <v>45772.5</v>
      </c>
      <c r="AT1429" s="11" t="s">
        <v>135</v>
      </c>
      <c r="AU1429" s="9">
        <v>3.3069999999999999</v>
      </c>
      <c r="AV1429" s="14">
        <v>17</v>
      </c>
      <c r="AW1429" s="15" t="s">
        <v>169</v>
      </c>
      <c r="AX1429" s="16" t="s">
        <v>4271</v>
      </c>
      <c r="AY1429" s="14">
        <v>89</v>
      </c>
      <c r="AZ1429" s="11" t="s">
        <v>171</v>
      </c>
      <c r="BA1429" s="17" t="str">
        <f t="shared" si="323"/>
        <v>17001000000325321989</v>
      </c>
      <c r="BB1429" s="26">
        <f t="shared" si="325"/>
        <v>20</v>
      </c>
      <c r="BC1429" s="19" t="s">
        <v>4272</v>
      </c>
      <c r="BD1429" s="20" t="s">
        <v>100</v>
      </c>
      <c r="BF1429" s="5"/>
      <c r="BG1429" s="27">
        <v>23703328</v>
      </c>
      <c r="BH1429" s="27">
        <v>54747371</v>
      </c>
      <c r="BI1429" s="27"/>
      <c r="BJ1429" t="s">
        <v>254</v>
      </c>
      <c r="BK1429" s="11" t="str">
        <f t="shared" si="326"/>
        <v>A-</v>
      </c>
      <c r="BL1429" s="11" t="s">
        <v>473</v>
      </c>
    </row>
    <row r="1430" spans="1:64" x14ac:dyDescent="0.25">
      <c r="A1430" s="3" t="s">
        <v>74</v>
      </c>
      <c r="B1430" s="4">
        <v>1432</v>
      </c>
      <c r="C1430" s="3" t="s">
        <v>140</v>
      </c>
      <c r="D1430" s="3" t="s">
        <v>8207</v>
      </c>
      <c r="E1430" s="3" t="s">
        <v>7281</v>
      </c>
      <c r="F1430" s="3"/>
      <c r="G1430" s="3"/>
      <c r="H1430" s="74"/>
      <c r="I1430" s="3" t="s">
        <v>227</v>
      </c>
      <c r="J1430" s="3" t="s">
        <v>228</v>
      </c>
      <c r="K1430" s="3" t="s">
        <v>123</v>
      </c>
      <c r="L1430" s="3" t="s">
        <v>77</v>
      </c>
      <c r="M1430" s="3" t="s">
        <v>132</v>
      </c>
      <c r="N1430" s="5">
        <v>45042</v>
      </c>
      <c r="P1430" s="3">
        <f t="shared" ca="1" si="327"/>
        <v>-505</v>
      </c>
      <c r="Q1430" s="5">
        <v>45047</v>
      </c>
      <c r="R1430" s="3" t="s">
        <v>4273</v>
      </c>
      <c r="S1430" s="3"/>
      <c r="T1430" s="6" t="s">
        <v>131</v>
      </c>
      <c r="U1430" s="3" t="str">
        <f t="shared" si="315"/>
        <v>Contractuel</v>
      </c>
      <c r="V1430" s="5">
        <v>45042</v>
      </c>
      <c r="W1430" s="5">
        <v>45077</v>
      </c>
      <c r="X1430" s="5"/>
      <c r="Y1430" s="5"/>
      <c r="Z1430" s="5">
        <v>45042</v>
      </c>
      <c r="AA1430" s="3">
        <f t="shared" si="316"/>
        <v>4</v>
      </c>
      <c r="AB1430" s="3">
        <f t="shared" si="317"/>
        <v>2023</v>
      </c>
      <c r="AC1430" s="3">
        <f t="shared" si="318"/>
        <v>2027</v>
      </c>
      <c r="AD1430" s="7">
        <f t="shared" ca="1" si="319"/>
        <v>1.4750000000000001</v>
      </c>
      <c r="AE1430" s="7" t="str">
        <f t="shared" ca="1" si="324"/>
        <v>&lt; 2</v>
      </c>
      <c r="AF1430" s="5">
        <v>29075</v>
      </c>
      <c r="AG1430" s="8">
        <f t="shared" ca="1" si="320"/>
        <v>45.224657534246575</v>
      </c>
      <c r="AH1430" s="7" t="str">
        <f t="shared" ca="1" si="321"/>
        <v>&gt;45&lt; 55</v>
      </c>
      <c r="AI1430" s="9">
        <v>12382880</v>
      </c>
      <c r="AJ1430" s="10" t="s">
        <v>70</v>
      </c>
      <c r="AK1430" s="9" t="s">
        <v>4274</v>
      </c>
      <c r="AL1430" s="5">
        <v>35780</v>
      </c>
      <c r="AM1430" s="3" t="s">
        <v>93</v>
      </c>
      <c r="AN1430" s="3" t="s">
        <v>65</v>
      </c>
      <c r="AO1430">
        <v>2</v>
      </c>
      <c r="AQ1430" s="11">
        <v>3</v>
      </c>
      <c r="AR1430" s="11">
        <v>1</v>
      </c>
      <c r="AS1430" s="12">
        <f t="shared" si="322"/>
        <v>45407.25</v>
      </c>
      <c r="AT1430" s="11" t="s">
        <v>135</v>
      </c>
      <c r="AU1430" s="9">
        <v>3.3069999999999999</v>
      </c>
      <c r="AV1430" s="14">
        <v>17</v>
      </c>
      <c r="AW1430" s="15" t="s">
        <v>169</v>
      </c>
      <c r="AX1430" s="16" t="s">
        <v>4275</v>
      </c>
      <c r="AY1430" s="14">
        <v>57</v>
      </c>
      <c r="AZ1430" s="11" t="s">
        <v>171</v>
      </c>
      <c r="BA1430" s="17" t="str">
        <f t="shared" si="323"/>
        <v>17001000000325132257</v>
      </c>
      <c r="BB1430" s="26">
        <f t="shared" si="325"/>
        <v>20</v>
      </c>
      <c r="BC1430" s="19" t="s">
        <v>710</v>
      </c>
      <c r="BD1430" s="20" t="s">
        <v>277</v>
      </c>
      <c r="BF1430" s="5"/>
      <c r="BG1430" s="27">
        <v>97833669</v>
      </c>
      <c r="BH1430" s="27">
        <v>97833351</v>
      </c>
      <c r="BI1430" s="27"/>
      <c r="BK1430" s="11" t="str">
        <f t="shared" si="326"/>
        <v>B-</v>
      </c>
      <c r="BL1430" s="11"/>
    </row>
    <row r="1431" spans="1:64" x14ac:dyDescent="0.25">
      <c r="A1431" s="3" t="s">
        <v>74</v>
      </c>
      <c r="B1431" s="4">
        <v>1433</v>
      </c>
      <c r="C1431" s="3" t="s">
        <v>57</v>
      </c>
      <c r="D1431" s="3" t="s">
        <v>8208</v>
      </c>
      <c r="E1431" s="3" t="s">
        <v>8732</v>
      </c>
      <c r="F1431" s="3"/>
      <c r="G1431" s="3"/>
      <c r="H1431" s="74"/>
      <c r="I1431" s="3" t="s">
        <v>4221</v>
      </c>
      <c r="J1431" s="3" t="s">
        <v>228</v>
      </c>
      <c r="K1431" s="3" t="s">
        <v>123</v>
      </c>
      <c r="L1431" s="3" t="s">
        <v>77</v>
      </c>
      <c r="M1431" s="3" t="s">
        <v>132</v>
      </c>
      <c r="N1431" s="5">
        <v>45042</v>
      </c>
      <c r="P1431" s="3">
        <f t="shared" ca="1" si="327"/>
        <v>-505</v>
      </c>
      <c r="Q1431" s="5">
        <v>45047</v>
      </c>
      <c r="R1431" s="3" t="s">
        <v>115</v>
      </c>
      <c r="S1431" s="3" t="s">
        <v>4276</v>
      </c>
      <c r="T1431" s="6" t="s">
        <v>131</v>
      </c>
      <c r="U1431" s="3" t="str">
        <f t="shared" si="315"/>
        <v>Contractuel</v>
      </c>
      <c r="V1431" s="5">
        <v>45042</v>
      </c>
      <c r="W1431" s="5">
        <v>45077</v>
      </c>
      <c r="X1431" s="5"/>
      <c r="Y1431" s="5"/>
      <c r="Z1431" s="5">
        <v>45042</v>
      </c>
      <c r="AA1431" s="3">
        <f t="shared" si="316"/>
        <v>4</v>
      </c>
      <c r="AB1431" s="3">
        <f t="shared" si="317"/>
        <v>2023</v>
      </c>
      <c r="AC1431" s="3">
        <f t="shared" si="318"/>
        <v>2027</v>
      </c>
      <c r="AD1431" s="7">
        <f t="shared" ca="1" si="319"/>
        <v>1.4750000000000001</v>
      </c>
      <c r="AE1431" s="7" t="str">
        <f t="shared" ca="1" si="324"/>
        <v>&lt; 2</v>
      </c>
      <c r="AF1431" s="5">
        <v>34637</v>
      </c>
      <c r="AG1431" s="8">
        <f t="shared" ca="1" si="320"/>
        <v>29.986301369863014</v>
      </c>
      <c r="AH1431" s="7" t="str">
        <f t="shared" ca="1" si="321"/>
        <v>&gt;25&lt; 35</v>
      </c>
      <c r="AI1431" s="9"/>
      <c r="AJ1431" s="10"/>
      <c r="AK1431" s="9" t="s">
        <v>4277</v>
      </c>
      <c r="AL1431" s="5">
        <v>41236</v>
      </c>
      <c r="AM1431" s="3" t="s">
        <v>64</v>
      </c>
      <c r="AN1431" s="3" t="s">
        <v>94</v>
      </c>
      <c r="AQ1431" s="11">
        <v>3</v>
      </c>
      <c r="AR1431" s="11">
        <v>1</v>
      </c>
      <c r="AS1431" s="12">
        <f t="shared" si="322"/>
        <v>45407.25</v>
      </c>
      <c r="AT1431" s="11" t="s">
        <v>135</v>
      </c>
      <c r="AU1431" s="9">
        <v>3.3069999999999999</v>
      </c>
      <c r="AV1431" s="14" t="s">
        <v>79</v>
      </c>
      <c r="AW1431" s="15" t="s">
        <v>1886</v>
      </c>
      <c r="AX1431" s="16">
        <v>80082309378</v>
      </c>
      <c r="AY1431" s="14">
        <v>72</v>
      </c>
      <c r="AZ1431" s="11" t="s">
        <v>128</v>
      </c>
      <c r="BA1431" s="17" t="str">
        <f t="shared" si="323"/>
        <v>04053138008230937872</v>
      </c>
      <c r="BB1431" s="26">
        <f t="shared" si="325"/>
        <v>20</v>
      </c>
      <c r="BC1431" s="19" t="s">
        <v>4278</v>
      </c>
      <c r="BD1431" s="20" t="s">
        <v>100</v>
      </c>
      <c r="BF1431" s="5"/>
      <c r="BG1431" s="27">
        <v>21360824</v>
      </c>
      <c r="BH1431" s="27">
        <v>29197778</v>
      </c>
      <c r="BI1431" s="27"/>
      <c r="BK1431" s="11" t="str">
        <f t="shared" si="326"/>
        <v>B-</v>
      </c>
      <c r="BL1431" s="11"/>
    </row>
    <row r="1432" spans="1:64" x14ac:dyDescent="0.25">
      <c r="A1432" s="3" t="s">
        <v>56</v>
      </c>
      <c r="B1432" s="4">
        <v>1434</v>
      </c>
      <c r="C1432" s="3" t="s">
        <v>87</v>
      </c>
      <c r="D1432" s="3" t="s">
        <v>8210</v>
      </c>
      <c r="E1432" s="3" t="s">
        <v>8206</v>
      </c>
      <c r="F1432" s="3"/>
      <c r="G1432" s="3"/>
      <c r="H1432" s="74"/>
      <c r="I1432" s="3" t="s">
        <v>515</v>
      </c>
      <c r="J1432" s="3" t="s">
        <v>228</v>
      </c>
      <c r="K1432" s="3" t="s">
        <v>123</v>
      </c>
      <c r="L1432" s="3" t="s">
        <v>77</v>
      </c>
      <c r="M1432" s="3" t="s">
        <v>132</v>
      </c>
      <c r="N1432" s="5">
        <v>45045</v>
      </c>
      <c r="P1432" s="3">
        <f t="shared" ca="1" si="327"/>
        <v>-47</v>
      </c>
      <c r="Q1432" s="5"/>
      <c r="R1432" s="3"/>
      <c r="S1432" s="3"/>
      <c r="T1432" s="6" t="s">
        <v>131</v>
      </c>
      <c r="U1432" s="3" t="str">
        <f t="shared" si="315"/>
        <v>Contractuel</v>
      </c>
      <c r="V1432" s="5">
        <v>45474</v>
      </c>
      <c r="W1432" s="5">
        <v>45535</v>
      </c>
      <c r="X1432" s="5"/>
      <c r="Y1432" s="5"/>
      <c r="Z1432" s="5">
        <f>+V1432</f>
        <v>45474</v>
      </c>
      <c r="AA1432" s="3">
        <f t="shared" si="316"/>
        <v>4</v>
      </c>
      <c r="AB1432" s="3">
        <f t="shared" si="317"/>
        <v>2023</v>
      </c>
      <c r="AC1432" s="3">
        <f t="shared" si="318"/>
        <v>2027</v>
      </c>
      <c r="AD1432" s="7">
        <f t="shared" ca="1" si="319"/>
        <v>1.4666666666666666</v>
      </c>
      <c r="AE1432" s="7" t="str">
        <f t="shared" ca="1" si="324"/>
        <v>&lt; 2</v>
      </c>
      <c r="AF1432" s="5">
        <v>33966</v>
      </c>
      <c r="AG1432" s="8">
        <f t="shared" ca="1" si="320"/>
        <v>31.824657534246576</v>
      </c>
      <c r="AH1432" s="7" t="str">
        <f t="shared" ca="1" si="321"/>
        <v>&gt;25&lt; 35</v>
      </c>
      <c r="AI1432" s="9">
        <v>16905944</v>
      </c>
      <c r="AJ1432" s="10" t="s">
        <v>62</v>
      </c>
      <c r="AK1432" s="9" t="s">
        <v>4279</v>
      </c>
      <c r="AL1432" s="5">
        <v>41974</v>
      </c>
      <c r="AM1432" s="3" t="s">
        <v>93</v>
      </c>
      <c r="AN1432" s="3" t="s">
        <v>94</v>
      </c>
      <c r="AQ1432">
        <v>3</v>
      </c>
      <c r="AR1432" s="11">
        <v>2</v>
      </c>
      <c r="AS1432" s="12">
        <f t="shared" si="322"/>
        <v>45775.5</v>
      </c>
      <c r="AT1432" s="11" t="s">
        <v>135</v>
      </c>
      <c r="AU1432" s="9">
        <v>3.3069999999999999</v>
      </c>
      <c r="AV1432" s="14">
        <v>32</v>
      </c>
      <c r="AW1432" s="15" t="s">
        <v>1684</v>
      </c>
      <c r="AX1432" s="16">
        <v>81011727151</v>
      </c>
      <c r="AY1432" s="14">
        <v>71</v>
      </c>
      <c r="AZ1432" s="11" t="s">
        <v>1686</v>
      </c>
      <c r="BA1432" s="17" t="str">
        <f t="shared" si="323"/>
        <v>32020788101172715171</v>
      </c>
      <c r="BB1432" s="26">
        <f t="shared" si="325"/>
        <v>20</v>
      </c>
      <c r="BC1432" s="19" t="s">
        <v>4280</v>
      </c>
      <c r="BD1432" s="20" t="s">
        <v>100</v>
      </c>
      <c r="BF1432" s="5"/>
      <c r="BG1432" s="27">
        <v>53184162</v>
      </c>
      <c r="BH1432" s="27"/>
      <c r="BI1432" s="27"/>
      <c r="BJ1432" t="s">
        <v>233</v>
      </c>
      <c r="BK1432" s="11" t="str">
        <f t="shared" si="326"/>
        <v>B-</v>
      </c>
      <c r="BL1432" s="11" t="s">
        <v>235</v>
      </c>
    </row>
    <row r="1433" spans="1:64" x14ac:dyDescent="0.25">
      <c r="A1433" s="3" t="s">
        <v>56</v>
      </c>
      <c r="B1433" s="4">
        <v>1435</v>
      </c>
      <c r="C1433" s="3" t="s">
        <v>140</v>
      </c>
      <c r="D1433" s="3" t="s">
        <v>7891</v>
      </c>
      <c r="E1433" s="3" t="s">
        <v>7197</v>
      </c>
      <c r="F1433" s="3"/>
      <c r="G1433" s="3"/>
      <c r="H1433" s="74"/>
      <c r="I1433" s="3" t="s">
        <v>227</v>
      </c>
      <c r="J1433" s="3" t="s">
        <v>228</v>
      </c>
      <c r="K1433" s="3" t="s">
        <v>123</v>
      </c>
      <c r="L1433" s="3" t="s">
        <v>77</v>
      </c>
      <c r="M1433" s="3" t="s">
        <v>132</v>
      </c>
      <c r="N1433" s="5">
        <v>45043</v>
      </c>
      <c r="P1433" s="3">
        <f t="shared" ca="1" si="327"/>
        <v>-47</v>
      </c>
      <c r="Q1433" s="5"/>
      <c r="R1433" s="3"/>
      <c r="S1433" s="3"/>
      <c r="T1433" s="6" t="s">
        <v>131</v>
      </c>
      <c r="U1433" s="3" t="str">
        <f t="shared" si="315"/>
        <v>Contractuel</v>
      </c>
      <c r="V1433" s="5">
        <v>45444</v>
      </c>
      <c r="W1433" s="5">
        <v>45535</v>
      </c>
      <c r="X1433" s="5"/>
      <c r="Y1433" s="5"/>
      <c r="Z1433" s="5">
        <v>45043</v>
      </c>
      <c r="AA1433" s="3">
        <f t="shared" si="316"/>
        <v>4</v>
      </c>
      <c r="AB1433" s="3">
        <f t="shared" si="317"/>
        <v>2023</v>
      </c>
      <c r="AC1433" s="3">
        <f t="shared" si="318"/>
        <v>2027</v>
      </c>
      <c r="AD1433" s="7">
        <f t="shared" ca="1" si="319"/>
        <v>1.4722222222222223</v>
      </c>
      <c r="AE1433" s="7" t="str">
        <f t="shared" ca="1" si="324"/>
        <v>&lt; 2</v>
      </c>
      <c r="AF1433" s="5">
        <v>33506</v>
      </c>
      <c r="AG1433" s="8">
        <f t="shared" ca="1" si="320"/>
        <v>33.084931506849315</v>
      </c>
      <c r="AH1433" s="7" t="str">
        <f t="shared" ca="1" si="321"/>
        <v>&gt;25&lt; 35</v>
      </c>
      <c r="AI1433" s="9">
        <v>16797922</v>
      </c>
      <c r="AJ1433" s="10" t="s">
        <v>67</v>
      </c>
      <c r="AK1433" s="9" t="s">
        <v>4281</v>
      </c>
      <c r="AL1433" s="5">
        <v>42762</v>
      </c>
      <c r="AM1433" s="3" t="s">
        <v>93</v>
      </c>
      <c r="AN1433" s="3" t="s">
        <v>65</v>
      </c>
      <c r="AO1433">
        <v>1</v>
      </c>
      <c r="AQ1433">
        <v>3</v>
      </c>
      <c r="AR1433" s="11">
        <v>2</v>
      </c>
      <c r="AS1433" s="12">
        <f t="shared" si="322"/>
        <v>45773.5</v>
      </c>
      <c r="AT1433" s="11" t="s">
        <v>135</v>
      </c>
      <c r="AU1433" s="9">
        <v>3.3069999999999999</v>
      </c>
      <c r="AV1433" s="14" t="s">
        <v>79</v>
      </c>
      <c r="AW1433" s="15" t="s">
        <v>1886</v>
      </c>
      <c r="AX1433" s="16" t="s">
        <v>4282</v>
      </c>
      <c r="AY1433" s="14">
        <v>63</v>
      </c>
      <c r="AZ1433" s="11" t="s">
        <v>164</v>
      </c>
      <c r="BA1433" s="17" t="str">
        <f t="shared" si="323"/>
        <v>04053138008238911563</v>
      </c>
      <c r="BB1433" s="26">
        <f t="shared" si="325"/>
        <v>20</v>
      </c>
      <c r="BC1433" s="19" t="s">
        <v>4283</v>
      </c>
      <c r="BD1433" s="20" t="s">
        <v>100</v>
      </c>
      <c r="BF1433" s="5"/>
      <c r="BG1433" s="27">
        <v>26238504</v>
      </c>
      <c r="BH1433" s="27">
        <v>24987976</v>
      </c>
      <c r="BI1433" s="27"/>
      <c r="BJ1433" t="s">
        <v>566</v>
      </c>
      <c r="BK1433" s="11" t="str">
        <f t="shared" si="326"/>
        <v>B-</v>
      </c>
      <c r="BL1433" s="11" t="s">
        <v>473</v>
      </c>
    </row>
    <row r="1434" spans="1:64" x14ac:dyDescent="0.25">
      <c r="A1434" s="3" t="s">
        <v>74</v>
      </c>
      <c r="B1434" s="4">
        <v>1436</v>
      </c>
      <c r="C1434" s="3" t="s">
        <v>87</v>
      </c>
      <c r="D1434" s="3" t="s">
        <v>7555</v>
      </c>
      <c r="E1434" s="3" t="s">
        <v>7216</v>
      </c>
      <c r="F1434" s="3"/>
      <c r="G1434" s="3"/>
      <c r="H1434" s="74"/>
      <c r="I1434" s="3"/>
      <c r="J1434" s="3"/>
      <c r="K1434" s="3" t="s">
        <v>123</v>
      </c>
      <c r="L1434" s="3" t="s">
        <v>77</v>
      </c>
      <c r="M1434" s="3" t="s">
        <v>132</v>
      </c>
      <c r="N1434" s="5">
        <v>45043</v>
      </c>
      <c r="P1434" s="3">
        <f t="shared" ca="1" si="327"/>
        <v>-475</v>
      </c>
      <c r="Q1434" s="5">
        <v>45083</v>
      </c>
      <c r="R1434" s="3" t="s">
        <v>1328</v>
      </c>
      <c r="S1434" s="3"/>
      <c r="T1434" s="6" t="s">
        <v>131</v>
      </c>
      <c r="U1434" s="3" t="str">
        <f t="shared" si="315"/>
        <v>Contractuel</v>
      </c>
      <c r="V1434" s="5">
        <v>45043</v>
      </c>
      <c r="W1434" s="5">
        <v>45107</v>
      </c>
      <c r="X1434" s="5"/>
      <c r="Y1434" s="5"/>
      <c r="Z1434" s="5">
        <v>45043</v>
      </c>
      <c r="AA1434" s="3">
        <f t="shared" si="316"/>
        <v>4</v>
      </c>
      <c r="AB1434" s="3">
        <f t="shared" si="317"/>
        <v>2023</v>
      </c>
      <c r="AC1434" s="3">
        <f t="shared" si="318"/>
        <v>2027</v>
      </c>
      <c r="AD1434" s="7">
        <f t="shared" ca="1" si="319"/>
        <v>1.4722222222222223</v>
      </c>
      <c r="AE1434" s="7" t="str">
        <f t="shared" ca="1" si="324"/>
        <v>&lt; 2</v>
      </c>
      <c r="AF1434" s="5">
        <v>34257</v>
      </c>
      <c r="AG1434" s="8">
        <f t="shared" ca="1" si="320"/>
        <v>31.027397260273972</v>
      </c>
      <c r="AH1434" s="7" t="str">
        <f t="shared" ca="1" si="321"/>
        <v>&gt;25&lt; 35</v>
      </c>
      <c r="AI1434" s="9">
        <v>45484119</v>
      </c>
      <c r="AJ1434" s="10" t="s">
        <v>62</v>
      </c>
      <c r="AK1434" s="9" t="s">
        <v>4284</v>
      </c>
      <c r="AL1434" s="5">
        <v>44680</v>
      </c>
      <c r="AM1434" s="3" t="s">
        <v>93</v>
      </c>
      <c r="AN1434" s="3" t="s">
        <v>94</v>
      </c>
      <c r="AQ1434" s="11">
        <v>3</v>
      </c>
      <c r="AR1434" s="11">
        <v>1</v>
      </c>
      <c r="AS1434" s="12">
        <f t="shared" si="322"/>
        <v>45408.25</v>
      </c>
      <c r="AT1434" s="11" t="s">
        <v>135</v>
      </c>
      <c r="AU1434" s="9">
        <v>3.3069999999999999</v>
      </c>
      <c r="AV1434" s="14">
        <v>17</v>
      </c>
      <c r="AW1434" s="15" t="s">
        <v>169</v>
      </c>
      <c r="AX1434" s="16" t="s">
        <v>4285</v>
      </c>
      <c r="AY1434" s="14">
        <v>90</v>
      </c>
      <c r="AZ1434" s="11" t="s">
        <v>171</v>
      </c>
      <c r="BA1434" s="17" t="str">
        <f t="shared" si="323"/>
        <v>17001000000239237690</v>
      </c>
      <c r="BB1434" s="26">
        <f t="shared" si="325"/>
        <v>20</v>
      </c>
      <c r="BC1434" s="19" t="s">
        <v>4286</v>
      </c>
      <c r="BD1434" s="20" t="s">
        <v>100</v>
      </c>
      <c r="BF1434" s="5"/>
      <c r="BG1434" s="27">
        <v>58804378</v>
      </c>
      <c r="BH1434" s="27">
        <v>24512340</v>
      </c>
      <c r="BI1434" s="27"/>
      <c r="BK1434" s="11" t="str">
        <f t="shared" si="326"/>
        <v>-</v>
      </c>
      <c r="BL1434" s="11"/>
    </row>
    <row r="1435" spans="1:64" x14ac:dyDescent="0.25">
      <c r="A1435" s="3" t="s">
        <v>74</v>
      </c>
      <c r="B1435" s="4">
        <v>1437</v>
      </c>
      <c r="C1435" s="3" t="s">
        <v>140</v>
      </c>
      <c r="D1435" s="3" t="s">
        <v>8211</v>
      </c>
      <c r="E1435" s="3" t="s">
        <v>7229</v>
      </c>
      <c r="F1435" s="3"/>
      <c r="G1435" s="3"/>
      <c r="H1435" s="74"/>
      <c r="I1435" s="3" t="s">
        <v>156</v>
      </c>
      <c r="J1435" s="3" t="s">
        <v>157</v>
      </c>
      <c r="K1435" s="3" t="s">
        <v>123</v>
      </c>
      <c r="L1435" s="3" t="s">
        <v>77</v>
      </c>
      <c r="M1435" s="3" t="s">
        <v>132</v>
      </c>
      <c r="N1435" s="5">
        <v>45043</v>
      </c>
      <c r="P1435" s="3">
        <f t="shared" ca="1" si="327"/>
        <v>-505</v>
      </c>
      <c r="Q1435" s="5">
        <v>45056</v>
      </c>
      <c r="R1435" s="3" t="s">
        <v>4287</v>
      </c>
      <c r="S1435" s="3"/>
      <c r="T1435" s="6" t="s">
        <v>131</v>
      </c>
      <c r="U1435" s="3" t="str">
        <f t="shared" si="315"/>
        <v>Contractuel</v>
      </c>
      <c r="V1435" s="5">
        <v>45043</v>
      </c>
      <c r="W1435" s="5">
        <v>45077</v>
      </c>
      <c r="X1435" s="5"/>
      <c r="Y1435" s="5"/>
      <c r="Z1435" s="5">
        <v>45043</v>
      </c>
      <c r="AA1435" s="3">
        <f t="shared" si="316"/>
        <v>4</v>
      </c>
      <c r="AB1435" s="3">
        <f t="shared" si="317"/>
        <v>2023</v>
      </c>
      <c r="AC1435" s="3">
        <f t="shared" si="318"/>
        <v>2027</v>
      </c>
      <c r="AD1435" s="7">
        <f t="shared" ca="1" si="319"/>
        <v>1.4722222222222223</v>
      </c>
      <c r="AE1435" s="7" t="str">
        <f t="shared" ca="1" si="324"/>
        <v>&lt; 2</v>
      </c>
      <c r="AF1435" s="5">
        <v>30148</v>
      </c>
      <c r="AG1435" s="8">
        <f t="shared" ca="1" si="320"/>
        <v>42.284931506849318</v>
      </c>
      <c r="AH1435" s="7" t="str">
        <f t="shared" ca="1" si="321"/>
        <v>&gt;35&lt; 45</v>
      </c>
      <c r="AI1435" s="9">
        <v>12693484</v>
      </c>
      <c r="AJ1435" s="10" t="s">
        <v>70</v>
      </c>
      <c r="AK1435" s="9" t="s">
        <v>4288</v>
      </c>
      <c r="AL1435" s="5">
        <v>44791</v>
      </c>
      <c r="AM1435" s="3" t="s">
        <v>93</v>
      </c>
      <c r="AN1435" s="3" t="s">
        <v>65</v>
      </c>
      <c r="AO1435">
        <v>3</v>
      </c>
      <c r="AQ1435" s="11">
        <v>3</v>
      </c>
      <c r="AR1435" s="11">
        <v>1</v>
      </c>
      <c r="AS1435" s="12">
        <f t="shared" si="322"/>
        <v>45408.25</v>
      </c>
      <c r="AT1435" s="11" t="s">
        <v>135</v>
      </c>
      <c r="AU1435" s="9">
        <v>3.3069999999999999</v>
      </c>
      <c r="AV1435" s="14" t="s">
        <v>79</v>
      </c>
      <c r="AW1435" s="15">
        <v>13020</v>
      </c>
      <c r="AX1435" s="16" t="s">
        <v>4289</v>
      </c>
      <c r="AY1435" s="14">
        <v>12</v>
      </c>
      <c r="AZ1435" s="11" t="s">
        <v>128</v>
      </c>
      <c r="BA1435" s="17" t="str">
        <f t="shared" si="323"/>
        <v>04130200008005102212</v>
      </c>
      <c r="BB1435" s="26">
        <f t="shared" si="325"/>
        <v>20</v>
      </c>
      <c r="BC1435" s="19" t="s">
        <v>4242</v>
      </c>
      <c r="BD1435" s="20" t="s">
        <v>100</v>
      </c>
      <c r="BF1435" s="5"/>
      <c r="BG1435" s="27">
        <v>54212363</v>
      </c>
      <c r="BH1435" s="27"/>
      <c r="BI1435" s="27"/>
      <c r="BK1435" s="11" t="str">
        <f t="shared" si="326"/>
        <v>A-</v>
      </c>
      <c r="BL1435" s="11"/>
    </row>
    <row r="1436" spans="1:64" x14ac:dyDescent="0.25">
      <c r="A1436" s="3" t="s">
        <v>74</v>
      </c>
      <c r="B1436" s="4">
        <v>1438</v>
      </c>
      <c r="C1436" s="3" t="s">
        <v>140</v>
      </c>
      <c r="D1436" s="3" t="s">
        <v>7289</v>
      </c>
      <c r="E1436" s="3" t="s">
        <v>7355</v>
      </c>
      <c r="F1436" s="3"/>
      <c r="G1436" s="3"/>
      <c r="H1436" s="74"/>
      <c r="I1436" s="3" t="s">
        <v>487</v>
      </c>
      <c r="J1436" s="3" t="s">
        <v>228</v>
      </c>
      <c r="K1436" s="3" t="s">
        <v>123</v>
      </c>
      <c r="L1436" s="3" t="s">
        <v>77</v>
      </c>
      <c r="M1436" s="3" t="s">
        <v>132</v>
      </c>
      <c r="N1436" s="5">
        <v>45048</v>
      </c>
      <c r="P1436" s="3">
        <f t="shared" ca="1" si="327"/>
        <v>-505</v>
      </c>
      <c r="Q1436" s="5">
        <v>45079</v>
      </c>
      <c r="R1436" s="3" t="s">
        <v>4290</v>
      </c>
      <c r="S1436" s="3"/>
      <c r="T1436" s="6" t="s">
        <v>131</v>
      </c>
      <c r="U1436" s="3" t="str">
        <f t="shared" si="315"/>
        <v>Contractuel</v>
      </c>
      <c r="V1436" s="5">
        <v>45048</v>
      </c>
      <c r="W1436" s="5">
        <v>45077</v>
      </c>
      <c r="X1436" s="5"/>
      <c r="Y1436" s="5"/>
      <c r="Z1436" s="5">
        <f>+N1436</f>
        <v>45048</v>
      </c>
      <c r="AA1436" s="3">
        <f t="shared" si="316"/>
        <v>5</v>
      </c>
      <c r="AB1436" s="3">
        <f t="shared" si="317"/>
        <v>2023</v>
      </c>
      <c r="AC1436" s="3">
        <f t="shared" si="318"/>
        <v>2027</v>
      </c>
      <c r="AD1436" s="7">
        <f t="shared" ca="1" si="319"/>
        <v>1.4583333333333333</v>
      </c>
      <c r="AE1436" s="7" t="str">
        <f t="shared" ca="1" si="324"/>
        <v>&lt; 2</v>
      </c>
      <c r="AF1436" s="5">
        <v>29309</v>
      </c>
      <c r="AG1436" s="8">
        <f t="shared" ca="1" si="320"/>
        <v>44.583561643835615</v>
      </c>
      <c r="AH1436" s="7" t="str">
        <f t="shared" ca="1" si="321"/>
        <v>&gt;35&lt; 45</v>
      </c>
      <c r="AI1436" s="9"/>
      <c r="AJ1436" s="10"/>
      <c r="AK1436" s="9" t="s">
        <v>4291</v>
      </c>
      <c r="AL1436" s="5">
        <v>44376</v>
      </c>
      <c r="AM1436" s="3" t="s">
        <v>93</v>
      </c>
      <c r="AN1436" s="3" t="s">
        <v>65</v>
      </c>
      <c r="AO1436">
        <v>3</v>
      </c>
      <c r="AQ1436" s="11">
        <v>3</v>
      </c>
      <c r="AR1436" s="11">
        <v>1</v>
      </c>
      <c r="AS1436" s="12">
        <f t="shared" si="322"/>
        <v>45413.25</v>
      </c>
      <c r="AT1436" s="11" t="s">
        <v>135</v>
      </c>
      <c r="AU1436" s="9">
        <v>3.3069999999999999</v>
      </c>
      <c r="AV1436" s="14">
        <v>17</v>
      </c>
      <c r="AW1436" s="15" t="s">
        <v>169</v>
      </c>
      <c r="AX1436" s="16" t="s">
        <v>4292</v>
      </c>
      <c r="AY1436" s="14" t="s">
        <v>126</v>
      </c>
      <c r="AZ1436" s="11" t="s">
        <v>171</v>
      </c>
      <c r="BA1436" s="17" t="str">
        <f t="shared" si="323"/>
        <v>17001000000139391807</v>
      </c>
      <c r="BB1436" s="26">
        <f t="shared" si="325"/>
        <v>20</v>
      </c>
      <c r="BC1436" s="19" t="s">
        <v>4293</v>
      </c>
      <c r="BD1436" s="20" t="s">
        <v>100</v>
      </c>
      <c r="BF1436" s="5"/>
      <c r="BG1436" s="27">
        <v>20087804</v>
      </c>
      <c r="BH1436" s="27">
        <v>22601151</v>
      </c>
      <c r="BI1436" s="27"/>
      <c r="BK1436" s="11" t="str">
        <f t="shared" si="326"/>
        <v>B-</v>
      </c>
      <c r="BL1436" s="11"/>
    </row>
    <row r="1437" spans="1:64" x14ac:dyDescent="0.25">
      <c r="A1437" s="3" t="s">
        <v>56</v>
      </c>
      <c r="B1437" s="4">
        <v>1439</v>
      </c>
      <c r="C1437" s="3" t="s">
        <v>140</v>
      </c>
      <c r="D1437" s="3" t="s">
        <v>8193</v>
      </c>
      <c r="E1437" s="3" t="s">
        <v>8040</v>
      </c>
      <c r="F1437" s="3"/>
      <c r="G1437" s="3"/>
      <c r="H1437" s="74"/>
      <c r="I1437" s="3" t="s">
        <v>487</v>
      </c>
      <c r="J1437" s="3" t="s">
        <v>228</v>
      </c>
      <c r="K1437" s="3" t="s">
        <v>123</v>
      </c>
      <c r="L1437" s="3" t="s">
        <v>77</v>
      </c>
      <c r="M1437" s="3" t="s">
        <v>132</v>
      </c>
      <c r="N1437" s="5">
        <v>45048</v>
      </c>
      <c r="P1437" s="3">
        <f t="shared" ca="1" si="327"/>
        <v>-47</v>
      </c>
      <c r="Q1437" s="5"/>
      <c r="R1437" s="3"/>
      <c r="S1437" s="3"/>
      <c r="T1437" s="6" t="s">
        <v>131</v>
      </c>
      <c r="U1437" s="3" t="str">
        <f t="shared" si="315"/>
        <v>Contractuel</v>
      </c>
      <c r="V1437" s="5">
        <v>45444</v>
      </c>
      <c r="W1437" s="5">
        <v>45535</v>
      </c>
      <c r="X1437" s="5"/>
      <c r="Y1437" s="5"/>
      <c r="Z1437" s="5">
        <f>+N1437</f>
        <v>45048</v>
      </c>
      <c r="AA1437" s="3">
        <f t="shared" si="316"/>
        <v>5</v>
      </c>
      <c r="AB1437" s="3">
        <f t="shared" si="317"/>
        <v>2023</v>
      </c>
      <c r="AC1437" s="3">
        <f t="shared" si="318"/>
        <v>2027</v>
      </c>
      <c r="AD1437" s="7">
        <f t="shared" ca="1" si="319"/>
        <v>1.4583333333333333</v>
      </c>
      <c r="AE1437" s="7" t="str">
        <f t="shared" ca="1" si="324"/>
        <v>&lt; 2</v>
      </c>
      <c r="AF1437" s="5">
        <v>29958</v>
      </c>
      <c r="AG1437" s="8">
        <f t="shared" ca="1" si="320"/>
        <v>42.805479452054797</v>
      </c>
      <c r="AH1437" s="7" t="str">
        <f t="shared" ca="1" si="321"/>
        <v>&gt;35&lt; 45</v>
      </c>
      <c r="AI1437" s="9">
        <v>12496723</v>
      </c>
      <c r="AJ1437" s="10" t="s">
        <v>159</v>
      </c>
      <c r="AK1437" s="9" t="s">
        <v>4294</v>
      </c>
      <c r="AL1437" s="5">
        <v>37004</v>
      </c>
      <c r="AM1437" s="3" t="s">
        <v>93</v>
      </c>
      <c r="AN1437" s="3" t="s">
        <v>65</v>
      </c>
      <c r="AO1437">
        <v>3</v>
      </c>
      <c r="AQ1437">
        <v>3</v>
      </c>
      <c r="AR1437" s="11">
        <v>2</v>
      </c>
      <c r="AS1437" s="12">
        <f t="shared" si="322"/>
        <v>45778.5</v>
      </c>
      <c r="AT1437" s="11" t="s">
        <v>135</v>
      </c>
      <c r="AU1437" s="9">
        <v>3.3069999999999999</v>
      </c>
      <c r="AV1437" s="14">
        <v>12</v>
      </c>
      <c r="AW1437" s="15">
        <v>40600</v>
      </c>
      <c r="AX1437" s="16" t="s">
        <v>4295</v>
      </c>
      <c r="AY1437" s="14">
        <v>79</v>
      </c>
      <c r="AZ1437" s="11" t="s">
        <v>352</v>
      </c>
      <c r="BA1437" s="17" t="str">
        <f t="shared" si="323"/>
        <v>12406000000242195579</v>
      </c>
      <c r="BB1437" s="26">
        <f t="shared" si="325"/>
        <v>20</v>
      </c>
      <c r="BC1437" s="19" t="s">
        <v>4296</v>
      </c>
      <c r="BD1437" s="20" t="s">
        <v>100</v>
      </c>
      <c r="BF1437" s="5">
        <v>45251</v>
      </c>
      <c r="BG1437" s="27">
        <v>21479719</v>
      </c>
      <c r="BH1437" s="27">
        <v>23111381</v>
      </c>
      <c r="BI1437" s="27"/>
      <c r="BJ1437" t="s">
        <v>566</v>
      </c>
      <c r="BK1437" s="11" t="str">
        <f t="shared" si="326"/>
        <v>B-</v>
      </c>
      <c r="BL1437" s="11" t="s">
        <v>200</v>
      </c>
    </row>
    <row r="1438" spans="1:64" x14ac:dyDescent="0.25">
      <c r="A1438" s="3" t="s">
        <v>56</v>
      </c>
      <c r="B1438" s="4">
        <v>1440</v>
      </c>
      <c r="C1438" s="3" t="s">
        <v>140</v>
      </c>
      <c r="D1438" s="3" t="s">
        <v>7291</v>
      </c>
      <c r="E1438" s="3" t="s">
        <v>7391</v>
      </c>
      <c r="F1438" s="3"/>
      <c r="G1438" s="3"/>
      <c r="H1438" s="74"/>
      <c r="I1438" s="3" t="s">
        <v>467</v>
      </c>
      <c r="J1438" s="3" t="s">
        <v>157</v>
      </c>
      <c r="K1438" s="3" t="s">
        <v>123</v>
      </c>
      <c r="L1438" s="3" t="s">
        <v>77</v>
      </c>
      <c r="M1438" s="3" t="s">
        <v>132</v>
      </c>
      <c r="N1438" s="5">
        <v>45068</v>
      </c>
      <c r="P1438" s="3">
        <f t="shared" ca="1" si="327"/>
        <v>-17</v>
      </c>
      <c r="Q1438" s="5"/>
      <c r="R1438" s="3"/>
      <c r="S1438" s="3"/>
      <c r="T1438" s="6" t="s">
        <v>131</v>
      </c>
      <c r="U1438" s="3" t="str">
        <f t="shared" si="315"/>
        <v>Contractuel</v>
      </c>
      <c r="V1438" s="5">
        <v>45505</v>
      </c>
      <c r="W1438" s="5">
        <f>VLOOKUP(B1438,[1]base!$A:$V,22,0)</f>
        <v>45565</v>
      </c>
      <c r="X1438" s="5"/>
      <c r="Y1438" s="5"/>
      <c r="Z1438" s="5">
        <v>45068</v>
      </c>
      <c r="AA1438" s="3">
        <f t="shared" si="316"/>
        <v>5</v>
      </c>
      <c r="AB1438" s="3">
        <f t="shared" si="317"/>
        <v>2023</v>
      </c>
      <c r="AC1438" s="3">
        <f t="shared" si="318"/>
        <v>2027</v>
      </c>
      <c r="AD1438" s="7">
        <f t="shared" ca="1" si="319"/>
        <v>1.4027777777777777</v>
      </c>
      <c r="AE1438" s="7" t="str">
        <f t="shared" ca="1" si="324"/>
        <v>&lt; 2</v>
      </c>
      <c r="AF1438" s="5">
        <v>35541</v>
      </c>
      <c r="AG1438" s="8">
        <f t="shared" ca="1" si="320"/>
        <v>27.509589041095889</v>
      </c>
      <c r="AH1438" s="7" t="str">
        <f t="shared" ca="1" si="321"/>
        <v>&gt;25&lt; 35</v>
      </c>
      <c r="AI1438" s="9">
        <v>17134618</v>
      </c>
      <c r="AJ1438" s="10" t="s">
        <v>159</v>
      </c>
      <c r="AK1438" s="9" t="s">
        <v>1583</v>
      </c>
      <c r="AL1438" s="5">
        <v>43518</v>
      </c>
      <c r="AM1438" s="3" t="s">
        <v>93</v>
      </c>
      <c r="AN1438" s="3" t="s">
        <v>65</v>
      </c>
      <c r="AO1438">
        <v>1</v>
      </c>
      <c r="AQ1438">
        <v>3</v>
      </c>
      <c r="AR1438" s="11">
        <v>2</v>
      </c>
      <c r="AS1438" s="12">
        <f t="shared" si="322"/>
        <v>45798.5</v>
      </c>
      <c r="AT1438" s="11" t="s">
        <v>135</v>
      </c>
      <c r="AU1438" s="9">
        <v>3.3069999999999999</v>
      </c>
      <c r="AV1438" s="14">
        <v>17</v>
      </c>
      <c r="AW1438" s="15" t="s">
        <v>169</v>
      </c>
      <c r="AX1438" s="16" t="s">
        <v>4297</v>
      </c>
      <c r="AY1438" s="14">
        <v>10</v>
      </c>
      <c r="AZ1438" s="11" t="s">
        <v>171</v>
      </c>
      <c r="BA1438" s="17" t="str">
        <f t="shared" si="323"/>
        <v>17001000000327629910</v>
      </c>
      <c r="BB1438" s="26">
        <f t="shared" si="325"/>
        <v>20</v>
      </c>
      <c r="BC1438" s="19" t="s">
        <v>4298</v>
      </c>
      <c r="BD1438" s="20" t="s">
        <v>4299</v>
      </c>
      <c r="BF1438" s="5"/>
      <c r="BG1438" s="27">
        <v>97156724</v>
      </c>
      <c r="BH1438" s="27">
        <v>27910413</v>
      </c>
      <c r="BI1438" s="27"/>
      <c r="BJ1438" t="s">
        <v>3780</v>
      </c>
      <c r="BK1438" s="11" t="str">
        <f t="shared" si="326"/>
        <v>A-</v>
      </c>
      <c r="BL1438" s="11" t="s">
        <v>473</v>
      </c>
    </row>
    <row r="1439" spans="1:64" x14ac:dyDescent="0.25">
      <c r="A1439" s="3" t="s">
        <v>56</v>
      </c>
      <c r="B1439" s="4">
        <v>1441</v>
      </c>
      <c r="C1439" s="3" t="s">
        <v>140</v>
      </c>
      <c r="D1439" s="3" t="s">
        <v>7860</v>
      </c>
      <c r="E1439" s="3" t="s">
        <v>7281</v>
      </c>
      <c r="F1439" s="3"/>
      <c r="G1439" s="3"/>
      <c r="H1439" s="74"/>
      <c r="I1439" s="3" t="s">
        <v>515</v>
      </c>
      <c r="J1439" s="3" t="s">
        <v>228</v>
      </c>
      <c r="K1439" s="3" t="s">
        <v>76</v>
      </c>
      <c r="L1439" s="3" t="s">
        <v>3667</v>
      </c>
      <c r="M1439" s="3" t="s">
        <v>132</v>
      </c>
      <c r="N1439" s="5">
        <v>45048</v>
      </c>
      <c r="P1439" s="3">
        <f t="shared" ca="1" si="327"/>
        <v>-47</v>
      </c>
      <c r="Q1439" s="5"/>
      <c r="R1439" s="3"/>
      <c r="S1439" s="3"/>
      <c r="T1439" s="6" t="s">
        <v>131</v>
      </c>
      <c r="U1439" s="3" t="str">
        <f t="shared" si="315"/>
        <v>Contractuel</v>
      </c>
      <c r="V1439" s="5">
        <v>45444</v>
      </c>
      <c r="W1439" s="5">
        <v>45535</v>
      </c>
      <c r="X1439" s="5"/>
      <c r="Y1439" s="5"/>
      <c r="Z1439" s="5">
        <v>45048</v>
      </c>
      <c r="AA1439" s="3">
        <f t="shared" si="316"/>
        <v>5</v>
      </c>
      <c r="AB1439" s="3">
        <f t="shared" si="317"/>
        <v>2023</v>
      </c>
      <c r="AC1439" s="3">
        <f t="shared" si="318"/>
        <v>2027</v>
      </c>
      <c r="AD1439" s="7">
        <f t="shared" ca="1" si="319"/>
        <v>1.4583333333333333</v>
      </c>
      <c r="AE1439" s="7" t="str">
        <f t="shared" ca="1" si="324"/>
        <v>&lt; 2</v>
      </c>
      <c r="AF1439" s="5">
        <v>31782</v>
      </c>
      <c r="AG1439" s="8">
        <f t="shared" ca="1" si="320"/>
        <v>37.80821917808219</v>
      </c>
      <c r="AH1439" s="7" t="str">
        <f t="shared" ca="1" si="321"/>
        <v>&gt;35&lt; 45</v>
      </c>
      <c r="AI1439" s="9">
        <v>16250573</v>
      </c>
      <c r="AJ1439" s="37" t="s">
        <v>179</v>
      </c>
      <c r="AK1439" s="9" t="s">
        <v>4300</v>
      </c>
      <c r="AL1439" s="5">
        <v>41205</v>
      </c>
      <c r="AM1439" s="3" t="s">
        <v>93</v>
      </c>
      <c r="AN1439" s="3" t="s">
        <v>65</v>
      </c>
      <c r="AO1439">
        <v>2</v>
      </c>
      <c r="AQ1439">
        <v>3</v>
      </c>
      <c r="AR1439" s="11">
        <v>2</v>
      </c>
      <c r="AS1439" s="12">
        <f t="shared" si="322"/>
        <v>45778.5</v>
      </c>
      <c r="AT1439" s="11" t="s">
        <v>135</v>
      </c>
      <c r="AU1439" s="9">
        <v>3.3069999999999999</v>
      </c>
      <c r="AV1439" s="14" t="s">
        <v>126</v>
      </c>
      <c r="AW1439" s="15" t="s">
        <v>854</v>
      </c>
      <c r="AX1439" s="16" t="s">
        <v>4301</v>
      </c>
      <c r="AY1439" s="14">
        <v>25</v>
      </c>
      <c r="AZ1439" s="11" t="s">
        <v>145</v>
      </c>
      <c r="BA1439" s="17" t="str">
        <f t="shared" si="323"/>
        <v>07043010112162478125</v>
      </c>
      <c r="BB1439" s="26">
        <f t="shared" si="325"/>
        <v>20</v>
      </c>
      <c r="BC1439" s="19" t="s">
        <v>4302</v>
      </c>
      <c r="BD1439" s="20" t="s">
        <v>100</v>
      </c>
      <c r="BF1439" s="5"/>
      <c r="BG1439" s="27">
        <v>27183966</v>
      </c>
      <c r="BH1439" s="27">
        <v>29472350</v>
      </c>
      <c r="BI1439" s="27"/>
      <c r="BJ1439" t="s">
        <v>233</v>
      </c>
      <c r="BK1439" s="11" t="str">
        <f t="shared" si="326"/>
        <v>B-</v>
      </c>
      <c r="BL1439" s="11" t="s">
        <v>235</v>
      </c>
    </row>
    <row r="1440" spans="1:64" x14ac:dyDescent="0.25">
      <c r="A1440" s="3" t="s">
        <v>74</v>
      </c>
      <c r="B1440" s="4">
        <v>1442</v>
      </c>
      <c r="C1440" s="3" t="s">
        <v>87</v>
      </c>
      <c r="D1440" s="3" t="s">
        <v>7295</v>
      </c>
      <c r="E1440" s="3" t="s">
        <v>7428</v>
      </c>
      <c r="F1440" s="3"/>
      <c r="G1440" s="3"/>
      <c r="H1440" s="74"/>
      <c r="I1440" s="3" t="s">
        <v>431</v>
      </c>
      <c r="J1440" s="3"/>
      <c r="K1440" s="3" t="s">
        <v>123</v>
      </c>
      <c r="L1440" s="3" t="s">
        <v>3667</v>
      </c>
      <c r="M1440" s="3" t="s">
        <v>132</v>
      </c>
      <c r="N1440" s="5">
        <v>45048</v>
      </c>
      <c r="P1440" s="3">
        <f t="shared" ca="1" si="327"/>
        <v>-475</v>
      </c>
      <c r="Q1440" s="5">
        <v>45108</v>
      </c>
      <c r="R1440" s="3" t="s">
        <v>1328</v>
      </c>
      <c r="S1440" s="3"/>
      <c r="T1440" s="6" t="s">
        <v>131</v>
      </c>
      <c r="U1440" s="3" t="str">
        <f t="shared" si="315"/>
        <v>Contractuel</v>
      </c>
      <c r="V1440" s="5">
        <v>45048</v>
      </c>
      <c r="W1440" s="5">
        <v>45107</v>
      </c>
      <c r="X1440" s="5"/>
      <c r="Y1440" s="5"/>
      <c r="Z1440" s="5">
        <v>45048</v>
      </c>
      <c r="AA1440" s="3">
        <f t="shared" si="316"/>
        <v>5</v>
      </c>
      <c r="AB1440" s="3">
        <f t="shared" si="317"/>
        <v>2023</v>
      </c>
      <c r="AC1440" s="3">
        <f t="shared" si="318"/>
        <v>2027</v>
      </c>
      <c r="AD1440" s="7">
        <f t="shared" ca="1" si="319"/>
        <v>1.4583333333333333</v>
      </c>
      <c r="AE1440" s="7" t="str">
        <f t="shared" ca="1" si="324"/>
        <v>&lt; 2</v>
      </c>
      <c r="AF1440" s="5">
        <v>35729</v>
      </c>
      <c r="AG1440" s="8">
        <f t="shared" ca="1" si="320"/>
        <v>26.994520547945207</v>
      </c>
      <c r="AH1440" s="7" t="str">
        <f t="shared" ca="1" si="321"/>
        <v>&gt;25&lt; 35</v>
      </c>
      <c r="AI1440" s="9"/>
      <c r="AJ1440" s="10"/>
      <c r="AK1440" s="9" t="s">
        <v>4303</v>
      </c>
      <c r="AL1440" s="5">
        <v>41815</v>
      </c>
      <c r="AM1440" s="3" t="s">
        <v>93</v>
      </c>
      <c r="AN1440" s="3" t="s">
        <v>94</v>
      </c>
      <c r="AQ1440" s="11">
        <v>3</v>
      </c>
      <c r="AR1440" s="11">
        <v>1</v>
      </c>
      <c r="AS1440" s="12">
        <f t="shared" si="322"/>
        <v>45413.25</v>
      </c>
      <c r="AT1440" s="11" t="s">
        <v>135</v>
      </c>
      <c r="AU1440" s="9">
        <v>3.3069999999999999</v>
      </c>
      <c r="AV1440" s="14">
        <v>17</v>
      </c>
      <c r="AW1440" s="15" t="s">
        <v>169</v>
      </c>
      <c r="AX1440" s="16" t="s">
        <v>4304</v>
      </c>
      <c r="AY1440" s="14">
        <v>68</v>
      </c>
      <c r="AZ1440" s="11" t="s">
        <v>171</v>
      </c>
      <c r="BA1440" s="17" t="str">
        <f t="shared" si="323"/>
        <v>17001000000267694968</v>
      </c>
      <c r="BB1440" s="26">
        <f t="shared" si="325"/>
        <v>20</v>
      </c>
      <c r="BC1440" s="19" t="s">
        <v>3931</v>
      </c>
      <c r="BD1440" s="20" t="s">
        <v>100</v>
      </c>
      <c r="BF1440" s="5">
        <v>45083</v>
      </c>
      <c r="BG1440" s="27">
        <v>50319415</v>
      </c>
      <c r="BH1440" s="27">
        <v>25596857</v>
      </c>
      <c r="BI1440" s="27"/>
      <c r="BK1440" s="11" t="str">
        <f t="shared" si="326"/>
        <v>-</v>
      </c>
      <c r="BL1440" s="11"/>
    </row>
    <row r="1441" spans="1:64" x14ac:dyDescent="0.25">
      <c r="A1441" s="3" t="s">
        <v>74</v>
      </c>
      <c r="B1441" s="4">
        <v>1443</v>
      </c>
      <c r="C1441" s="3" t="s">
        <v>57</v>
      </c>
      <c r="D1441" s="3" t="s">
        <v>7581</v>
      </c>
      <c r="E1441" s="3" t="s">
        <v>8212</v>
      </c>
      <c r="F1441" s="3"/>
      <c r="G1441" s="3"/>
      <c r="H1441" s="74"/>
      <c r="I1441" s="3" t="s">
        <v>431</v>
      </c>
      <c r="J1441" s="3"/>
      <c r="K1441" s="3" t="s">
        <v>123</v>
      </c>
      <c r="L1441" s="3" t="s">
        <v>3667</v>
      </c>
      <c r="M1441" s="3" t="s">
        <v>132</v>
      </c>
      <c r="N1441" s="5">
        <v>45048</v>
      </c>
      <c r="P1441" s="3">
        <f t="shared" ca="1" si="327"/>
        <v>-475</v>
      </c>
      <c r="Q1441" s="5">
        <v>45107</v>
      </c>
      <c r="R1441" s="3" t="s">
        <v>1910</v>
      </c>
      <c r="S1441" s="3"/>
      <c r="T1441" s="6" t="s">
        <v>131</v>
      </c>
      <c r="U1441" s="3" t="str">
        <f t="shared" si="315"/>
        <v>Contractuel</v>
      </c>
      <c r="V1441" s="5">
        <v>45048</v>
      </c>
      <c r="W1441" s="5">
        <v>45107</v>
      </c>
      <c r="X1441" s="5"/>
      <c r="Y1441" s="5"/>
      <c r="Z1441" s="5">
        <v>45048</v>
      </c>
      <c r="AA1441" s="3">
        <f t="shared" si="316"/>
        <v>5</v>
      </c>
      <c r="AB1441" s="3">
        <f t="shared" si="317"/>
        <v>2023</v>
      </c>
      <c r="AC1441" s="3">
        <f t="shared" si="318"/>
        <v>2027</v>
      </c>
      <c r="AD1441" s="7">
        <f t="shared" ca="1" si="319"/>
        <v>1.4583333333333333</v>
      </c>
      <c r="AE1441" s="7" t="str">
        <f t="shared" ca="1" si="324"/>
        <v>&lt; 2</v>
      </c>
      <c r="AF1441" s="5">
        <v>37976</v>
      </c>
      <c r="AG1441" s="8">
        <f t="shared" ca="1" si="320"/>
        <v>20.838356164383562</v>
      </c>
      <c r="AH1441" s="7" t="str">
        <f t="shared" ca="1" si="321"/>
        <v>&lt; 25</v>
      </c>
      <c r="AI1441" s="9"/>
      <c r="AJ1441" s="10"/>
      <c r="AK1441" s="9" t="s">
        <v>4305</v>
      </c>
      <c r="AL1441" s="5">
        <v>44897</v>
      </c>
      <c r="AM1441" s="3" t="s">
        <v>64</v>
      </c>
      <c r="AN1441" s="3" t="s">
        <v>94</v>
      </c>
      <c r="AQ1441" s="11">
        <v>3</v>
      </c>
      <c r="AR1441" s="11">
        <v>1</v>
      </c>
      <c r="AS1441" s="12">
        <f t="shared" si="322"/>
        <v>45413.25</v>
      </c>
      <c r="AT1441" s="11" t="s">
        <v>135</v>
      </c>
      <c r="AU1441" s="9">
        <v>3.3069999999999999</v>
      </c>
      <c r="AV1441" s="14" t="s">
        <v>79</v>
      </c>
      <c r="AW1441" s="15" t="s">
        <v>1886</v>
      </c>
      <c r="AX1441" s="16">
        <v>80082440959</v>
      </c>
      <c r="AY1441" s="14">
        <v>22</v>
      </c>
      <c r="AZ1441" s="11" t="s">
        <v>128</v>
      </c>
      <c r="BA1441" s="17" t="str">
        <f t="shared" si="323"/>
        <v>04053138008244095922</v>
      </c>
      <c r="BB1441" s="26">
        <f t="shared" si="325"/>
        <v>20</v>
      </c>
      <c r="BC1441" s="19" t="s">
        <v>4306</v>
      </c>
      <c r="BD1441" s="20" t="s">
        <v>100</v>
      </c>
      <c r="BF1441" s="5"/>
      <c r="BG1441" s="27">
        <v>26301651</v>
      </c>
      <c r="BH1441" s="27">
        <v>26304730</v>
      </c>
      <c r="BI1441" s="27"/>
      <c r="BK1441" s="11" t="str">
        <f t="shared" si="326"/>
        <v>-</v>
      </c>
      <c r="BL1441" s="11"/>
    </row>
    <row r="1442" spans="1:64" x14ac:dyDescent="0.25">
      <c r="A1442" s="3" t="s">
        <v>56</v>
      </c>
      <c r="B1442" s="4">
        <v>1444</v>
      </c>
      <c r="C1442" s="3" t="s">
        <v>87</v>
      </c>
      <c r="D1442" s="3" t="s">
        <v>7289</v>
      </c>
      <c r="E1442" s="3" t="s">
        <v>7240</v>
      </c>
      <c r="F1442" s="3"/>
      <c r="G1442" s="3"/>
      <c r="H1442" s="74"/>
      <c r="I1442" s="3" t="s">
        <v>227</v>
      </c>
      <c r="J1442" s="3" t="s">
        <v>228</v>
      </c>
      <c r="K1442" s="3" t="s">
        <v>123</v>
      </c>
      <c r="L1442" s="3" t="s">
        <v>77</v>
      </c>
      <c r="M1442" s="3" t="s">
        <v>132</v>
      </c>
      <c r="N1442" s="5">
        <v>45049</v>
      </c>
      <c r="P1442" s="3">
        <f t="shared" ca="1" si="327"/>
        <v>-47</v>
      </c>
      <c r="Q1442" s="5"/>
      <c r="R1442" s="3"/>
      <c r="S1442" s="3"/>
      <c r="T1442" s="6" t="s">
        <v>131</v>
      </c>
      <c r="U1442" s="3" t="str">
        <f t="shared" si="315"/>
        <v>Contractuel</v>
      </c>
      <c r="V1442" s="5">
        <v>45444</v>
      </c>
      <c r="W1442" s="5">
        <v>45535</v>
      </c>
      <c r="X1442" s="5"/>
      <c r="Y1442" s="5"/>
      <c r="Z1442" s="5">
        <v>45049</v>
      </c>
      <c r="AA1442" s="3">
        <f t="shared" si="316"/>
        <v>5</v>
      </c>
      <c r="AB1442" s="3">
        <f t="shared" si="317"/>
        <v>2023</v>
      </c>
      <c r="AC1442" s="3">
        <f t="shared" si="318"/>
        <v>2027</v>
      </c>
      <c r="AD1442" s="7">
        <f t="shared" ca="1" si="319"/>
        <v>1.4555555555555555</v>
      </c>
      <c r="AE1442" s="7" t="str">
        <f t="shared" ca="1" si="324"/>
        <v>&lt; 2</v>
      </c>
      <c r="AF1442" s="5">
        <v>27452</v>
      </c>
      <c r="AG1442" s="8">
        <f t="shared" ca="1" si="320"/>
        <v>49.671232876712331</v>
      </c>
      <c r="AH1442" s="7" t="str">
        <f t="shared" ca="1" si="321"/>
        <v>&gt;45&lt; 55</v>
      </c>
      <c r="AI1442" s="9">
        <v>12380906</v>
      </c>
      <c r="AJ1442" s="10" t="s">
        <v>126</v>
      </c>
      <c r="AK1442" s="9" t="s">
        <v>4307</v>
      </c>
      <c r="AL1442" s="5">
        <v>43144</v>
      </c>
      <c r="AM1442" s="3" t="s">
        <v>93</v>
      </c>
      <c r="AN1442" s="3" t="s">
        <v>94</v>
      </c>
      <c r="AQ1442">
        <v>3</v>
      </c>
      <c r="AR1442" s="11">
        <v>2</v>
      </c>
      <c r="AS1442" s="12">
        <f t="shared" si="322"/>
        <v>45779.5</v>
      </c>
      <c r="AT1442" s="11" t="s">
        <v>135</v>
      </c>
      <c r="AU1442" s="9">
        <v>3.3069999999999999</v>
      </c>
      <c r="AV1442" s="14">
        <v>17</v>
      </c>
      <c r="AW1442" s="15" t="s">
        <v>169</v>
      </c>
      <c r="AX1442" s="16" t="s">
        <v>4308</v>
      </c>
      <c r="AY1442" s="14">
        <v>48</v>
      </c>
      <c r="AZ1442" s="11" t="s">
        <v>171</v>
      </c>
      <c r="BA1442" s="17" t="str">
        <f t="shared" si="323"/>
        <v>17001000000306605548</v>
      </c>
      <c r="BB1442" s="26">
        <f t="shared" si="325"/>
        <v>20</v>
      </c>
      <c r="BC1442" s="19" t="s">
        <v>2268</v>
      </c>
      <c r="BD1442" s="20" t="s">
        <v>277</v>
      </c>
      <c r="BF1442" s="5">
        <v>45176</v>
      </c>
      <c r="BG1442" s="27">
        <v>26231815</v>
      </c>
      <c r="BH1442" s="27">
        <v>93804910</v>
      </c>
      <c r="BI1442" s="27"/>
      <c r="BJ1442" t="s">
        <v>3101</v>
      </c>
      <c r="BK1442" s="11" t="str">
        <f t="shared" si="326"/>
        <v>B-</v>
      </c>
      <c r="BL1442" s="11" t="s">
        <v>473</v>
      </c>
    </row>
    <row r="1443" spans="1:64" x14ac:dyDescent="0.25">
      <c r="A1443" s="3" t="s">
        <v>74</v>
      </c>
      <c r="B1443" s="4">
        <v>1445</v>
      </c>
      <c r="C1443" s="3" t="s">
        <v>87</v>
      </c>
      <c r="D1443" s="3" t="s">
        <v>7562</v>
      </c>
      <c r="E1443" s="3" t="s">
        <v>7246</v>
      </c>
      <c r="F1443" s="3"/>
      <c r="G1443" s="3"/>
      <c r="H1443" s="74"/>
      <c r="I1443" s="3"/>
      <c r="J1443" s="3"/>
      <c r="K1443" s="3" t="s">
        <v>123</v>
      </c>
      <c r="L1443" s="3" t="s">
        <v>77</v>
      </c>
      <c r="M1443" s="3" t="s">
        <v>132</v>
      </c>
      <c r="N1443" s="5">
        <v>45049</v>
      </c>
      <c r="P1443" s="3">
        <f t="shared" ca="1" si="327"/>
        <v>-505</v>
      </c>
      <c r="Q1443" s="5">
        <v>45052</v>
      </c>
      <c r="R1443" s="3" t="s">
        <v>4309</v>
      </c>
      <c r="S1443" s="3"/>
      <c r="T1443" s="6" t="s">
        <v>131</v>
      </c>
      <c r="U1443" s="3" t="str">
        <f t="shared" si="315"/>
        <v>Contractuel</v>
      </c>
      <c r="V1443" s="5">
        <v>45049</v>
      </c>
      <c r="W1443" s="5">
        <v>45077</v>
      </c>
      <c r="X1443" s="5"/>
      <c r="Y1443" s="5"/>
      <c r="Z1443" s="5">
        <v>45049</v>
      </c>
      <c r="AA1443" s="3">
        <f t="shared" si="316"/>
        <v>5</v>
      </c>
      <c r="AB1443" s="3">
        <f t="shared" si="317"/>
        <v>2023</v>
      </c>
      <c r="AC1443" s="3">
        <f t="shared" si="318"/>
        <v>2027</v>
      </c>
      <c r="AD1443" s="7">
        <f t="shared" ca="1" si="319"/>
        <v>1.4555555555555555</v>
      </c>
      <c r="AE1443" s="7" t="str">
        <f t="shared" ca="1" si="324"/>
        <v>&lt; 2</v>
      </c>
      <c r="AF1443" s="5">
        <v>31877</v>
      </c>
      <c r="AG1443" s="8">
        <f t="shared" ca="1" si="320"/>
        <v>37.547945205479451</v>
      </c>
      <c r="AH1443" s="7" t="str">
        <f t="shared" ca="1" si="321"/>
        <v>&gt;35&lt; 45</v>
      </c>
      <c r="AI1443" s="9">
        <v>16442659</v>
      </c>
      <c r="AJ1443" s="37" t="s">
        <v>179</v>
      </c>
      <c r="AK1443" s="9" t="s">
        <v>4310</v>
      </c>
      <c r="AL1443" s="5">
        <v>39988</v>
      </c>
      <c r="AM1443" s="3" t="s">
        <v>93</v>
      </c>
      <c r="AN1443" s="3" t="s">
        <v>94</v>
      </c>
      <c r="AQ1443" s="11">
        <v>3</v>
      </c>
      <c r="AR1443" s="11">
        <v>1</v>
      </c>
      <c r="AS1443" s="12">
        <f t="shared" si="322"/>
        <v>45414.25</v>
      </c>
      <c r="AT1443" s="11" t="s">
        <v>135</v>
      </c>
      <c r="AU1443" s="9">
        <v>3.3069999999999999</v>
      </c>
      <c r="AV1443" s="14"/>
      <c r="AW1443" s="15"/>
      <c r="AX1443" s="16"/>
      <c r="AY1443" s="14"/>
      <c r="AZ1443" s="11"/>
      <c r="BA1443" s="17" t="str">
        <f t="shared" si="323"/>
        <v/>
      </c>
      <c r="BB1443" s="26">
        <f t="shared" si="325"/>
        <v>0</v>
      </c>
      <c r="BC1443" s="19" t="s">
        <v>4302</v>
      </c>
      <c r="BD1443" s="20" t="s">
        <v>100</v>
      </c>
      <c r="BF1443" s="5"/>
      <c r="BG1443" s="27">
        <v>24729181</v>
      </c>
      <c r="BH1443" s="27">
        <v>26784436</v>
      </c>
      <c r="BI1443" s="27"/>
      <c r="BK1443" s="11" t="str">
        <f t="shared" si="326"/>
        <v>-</v>
      </c>
      <c r="BL1443" s="11"/>
    </row>
    <row r="1444" spans="1:64" x14ac:dyDescent="0.25">
      <c r="A1444" s="3" t="s">
        <v>56</v>
      </c>
      <c r="B1444" s="4">
        <v>1446</v>
      </c>
      <c r="C1444" s="3" t="s">
        <v>140</v>
      </c>
      <c r="D1444" s="3" t="s">
        <v>7434</v>
      </c>
      <c r="E1444" s="3" t="s">
        <v>7919</v>
      </c>
      <c r="F1444" s="3"/>
      <c r="G1444" s="3"/>
      <c r="H1444" s="74"/>
      <c r="I1444" s="3" t="s">
        <v>561</v>
      </c>
      <c r="J1444" s="3" t="s">
        <v>157</v>
      </c>
      <c r="K1444" s="3" t="s">
        <v>123</v>
      </c>
      <c r="L1444" s="3" t="s">
        <v>77</v>
      </c>
      <c r="M1444" s="3" t="s">
        <v>132</v>
      </c>
      <c r="N1444" s="5">
        <v>45049</v>
      </c>
      <c r="P1444" s="3">
        <f t="shared" ca="1" si="327"/>
        <v>-47</v>
      </c>
      <c r="Q1444" s="5"/>
      <c r="R1444" s="3"/>
      <c r="S1444" s="3"/>
      <c r="T1444" s="6" t="s">
        <v>131</v>
      </c>
      <c r="U1444" s="3" t="str">
        <f t="shared" si="315"/>
        <v>Contractuel</v>
      </c>
      <c r="V1444" s="5">
        <v>45444</v>
      </c>
      <c r="W1444" s="5">
        <v>45535</v>
      </c>
      <c r="X1444" s="5"/>
      <c r="Y1444" s="5"/>
      <c r="Z1444" s="5">
        <v>45049</v>
      </c>
      <c r="AA1444" s="3">
        <f t="shared" si="316"/>
        <v>5</v>
      </c>
      <c r="AB1444" s="3">
        <f t="shared" si="317"/>
        <v>2023</v>
      </c>
      <c r="AC1444" s="3">
        <f t="shared" si="318"/>
        <v>2027</v>
      </c>
      <c r="AD1444" s="7">
        <f t="shared" ca="1" si="319"/>
        <v>1.4555555555555555</v>
      </c>
      <c r="AE1444" s="7" t="str">
        <f t="shared" ca="1" si="324"/>
        <v>&lt; 2</v>
      </c>
      <c r="AF1444" s="5">
        <v>28180</v>
      </c>
      <c r="AG1444" s="8">
        <f t="shared" ca="1" si="320"/>
        <v>47.676712328767124</v>
      </c>
      <c r="AH1444" s="7" t="str">
        <f t="shared" ca="1" si="321"/>
        <v>&gt;45&lt; 55</v>
      </c>
      <c r="AI1444" s="9">
        <v>12155314</v>
      </c>
      <c r="AJ1444" s="10" t="s">
        <v>141</v>
      </c>
      <c r="AK1444" s="9" t="s">
        <v>4311</v>
      </c>
      <c r="AL1444" s="5">
        <v>42990</v>
      </c>
      <c r="AM1444" s="3" t="s">
        <v>93</v>
      </c>
      <c r="AN1444" s="3" t="s">
        <v>65</v>
      </c>
      <c r="AO1444">
        <v>1</v>
      </c>
      <c r="AQ1444">
        <v>3</v>
      </c>
      <c r="AR1444" s="11">
        <v>2</v>
      </c>
      <c r="AS1444" s="12">
        <f t="shared" si="322"/>
        <v>45779.5</v>
      </c>
      <c r="AT1444" s="11" t="s">
        <v>135</v>
      </c>
      <c r="AU1444" s="9">
        <v>3.3069999999999999</v>
      </c>
      <c r="AV1444" s="14">
        <v>17</v>
      </c>
      <c r="AW1444" s="15">
        <v>53594</v>
      </c>
      <c r="AX1444" s="16" t="s">
        <v>4312</v>
      </c>
      <c r="AY1444" s="14">
        <v>39</v>
      </c>
      <c r="AZ1444" s="11" t="s">
        <v>171</v>
      </c>
      <c r="BA1444" s="17" t="str">
        <f t="shared" si="323"/>
        <v>17535940174329529339</v>
      </c>
      <c r="BB1444" s="26">
        <f t="shared" si="325"/>
        <v>20</v>
      </c>
      <c r="BC1444" s="19" t="s">
        <v>4313</v>
      </c>
      <c r="BD1444" s="20" t="s">
        <v>277</v>
      </c>
      <c r="BF1444" s="5">
        <v>45272</v>
      </c>
      <c r="BG1444" s="27">
        <v>92670106</v>
      </c>
      <c r="BH1444" s="27">
        <v>21959019</v>
      </c>
      <c r="BI1444" s="27"/>
      <c r="BJ1444" t="s">
        <v>3101</v>
      </c>
      <c r="BK1444" s="11" t="str">
        <f t="shared" si="326"/>
        <v>A-</v>
      </c>
      <c r="BL1444" s="11" t="s">
        <v>473</v>
      </c>
    </row>
    <row r="1445" spans="1:64" x14ac:dyDescent="0.25">
      <c r="A1445" s="3" t="s">
        <v>56</v>
      </c>
      <c r="B1445" s="4">
        <v>1447</v>
      </c>
      <c r="C1445" s="3" t="s">
        <v>140</v>
      </c>
      <c r="D1445" s="3" t="s">
        <v>8213</v>
      </c>
      <c r="E1445" s="3" t="s">
        <v>8214</v>
      </c>
      <c r="F1445" s="3"/>
      <c r="G1445" s="3"/>
      <c r="H1445" s="74"/>
      <c r="I1445" s="3" t="s">
        <v>561</v>
      </c>
      <c r="J1445" s="3" t="s">
        <v>157</v>
      </c>
      <c r="K1445" s="3" t="s">
        <v>123</v>
      </c>
      <c r="L1445" s="3" t="s">
        <v>77</v>
      </c>
      <c r="M1445" s="3" t="s">
        <v>132</v>
      </c>
      <c r="N1445" s="5">
        <v>45049</v>
      </c>
      <c r="P1445" s="3">
        <f t="shared" ca="1" si="327"/>
        <v>-47</v>
      </c>
      <c r="Q1445" s="5"/>
      <c r="R1445" s="3"/>
      <c r="S1445" s="3"/>
      <c r="T1445" s="6" t="s">
        <v>131</v>
      </c>
      <c r="U1445" s="3" t="str">
        <f t="shared" si="315"/>
        <v>Contractuel</v>
      </c>
      <c r="V1445" s="5">
        <v>45444</v>
      </c>
      <c r="W1445" s="5">
        <v>45535</v>
      </c>
      <c r="X1445" s="5"/>
      <c r="Y1445" s="5"/>
      <c r="Z1445" s="5">
        <v>45049</v>
      </c>
      <c r="AA1445" s="3">
        <f t="shared" si="316"/>
        <v>5</v>
      </c>
      <c r="AB1445" s="3">
        <f t="shared" si="317"/>
        <v>2023</v>
      </c>
      <c r="AC1445" s="3">
        <f t="shared" si="318"/>
        <v>2027</v>
      </c>
      <c r="AD1445" s="7">
        <f t="shared" ca="1" si="319"/>
        <v>1.4555555555555555</v>
      </c>
      <c r="AE1445" s="7" t="str">
        <f t="shared" ca="1" si="324"/>
        <v>&lt; 2</v>
      </c>
      <c r="AF1445" s="5">
        <v>28050</v>
      </c>
      <c r="AG1445" s="8">
        <f t="shared" ca="1" si="320"/>
        <v>48.032876712328765</v>
      </c>
      <c r="AH1445" s="7" t="str">
        <f t="shared" ca="1" si="321"/>
        <v>&gt;45&lt; 55</v>
      </c>
      <c r="AI1445" s="9">
        <v>17462442</v>
      </c>
      <c r="AJ1445" s="10" t="s">
        <v>141</v>
      </c>
      <c r="AK1445" s="9" t="s">
        <v>4314</v>
      </c>
      <c r="AL1445" s="5">
        <v>43165</v>
      </c>
      <c r="AM1445" s="3" t="s">
        <v>93</v>
      </c>
      <c r="AN1445" s="3" t="s">
        <v>65</v>
      </c>
      <c r="AO1445">
        <v>3</v>
      </c>
      <c r="AQ1445">
        <v>3</v>
      </c>
      <c r="AR1445" s="11">
        <v>2</v>
      </c>
      <c r="AS1445" s="12">
        <f t="shared" si="322"/>
        <v>45779.5</v>
      </c>
      <c r="AT1445" s="11" t="s">
        <v>135</v>
      </c>
      <c r="AU1445" s="9">
        <v>3.3069999999999999</v>
      </c>
      <c r="AV1445" s="14">
        <v>17</v>
      </c>
      <c r="AW1445" s="15" t="s">
        <v>169</v>
      </c>
      <c r="AX1445" s="16" t="s">
        <v>4315</v>
      </c>
      <c r="AY1445" s="14">
        <v>76</v>
      </c>
      <c r="AZ1445" s="11" t="s">
        <v>171</v>
      </c>
      <c r="BA1445" s="17" t="str">
        <f t="shared" si="323"/>
        <v>17001000000310177476</v>
      </c>
      <c r="BB1445" s="26">
        <f t="shared" si="325"/>
        <v>20</v>
      </c>
      <c r="BC1445" s="19" t="s">
        <v>4316</v>
      </c>
      <c r="BD1445" s="20" t="s">
        <v>100</v>
      </c>
      <c r="BF1445" s="5"/>
      <c r="BG1445" s="27">
        <v>51421666</v>
      </c>
      <c r="BH1445" s="27">
        <v>22327226</v>
      </c>
      <c r="BI1445" s="27"/>
      <c r="BJ1445" t="s">
        <v>734</v>
      </c>
      <c r="BK1445" s="11" t="str">
        <f t="shared" si="326"/>
        <v>A-</v>
      </c>
      <c r="BL1445" s="11" t="s">
        <v>473</v>
      </c>
    </row>
    <row r="1446" spans="1:64" x14ac:dyDescent="0.25">
      <c r="A1446" s="3" t="s">
        <v>56</v>
      </c>
      <c r="B1446" s="4">
        <v>1448</v>
      </c>
      <c r="C1446" s="3" t="s">
        <v>140</v>
      </c>
      <c r="D1446" s="3" t="s">
        <v>7208</v>
      </c>
      <c r="E1446" s="3" t="s">
        <v>7413</v>
      </c>
      <c r="F1446" s="3"/>
      <c r="G1446" s="3"/>
      <c r="H1446" s="74"/>
      <c r="I1446" s="3" t="s">
        <v>515</v>
      </c>
      <c r="J1446" s="3" t="s">
        <v>228</v>
      </c>
      <c r="K1446" s="3" t="s">
        <v>123</v>
      </c>
      <c r="L1446" s="3" t="s">
        <v>77</v>
      </c>
      <c r="M1446" s="3" t="s">
        <v>132</v>
      </c>
      <c r="N1446" s="5">
        <v>45049</v>
      </c>
      <c r="P1446" s="3">
        <f t="shared" ca="1" si="327"/>
        <v>-47</v>
      </c>
      <c r="Q1446" s="5"/>
      <c r="R1446" s="3"/>
      <c r="S1446" s="3"/>
      <c r="T1446" s="6" t="s">
        <v>131</v>
      </c>
      <c r="U1446" s="3" t="str">
        <f t="shared" si="315"/>
        <v>Contractuel</v>
      </c>
      <c r="V1446" s="5">
        <v>45444</v>
      </c>
      <c r="W1446" s="5">
        <v>45535</v>
      </c>
      <c r="X1446" s="5"/>
      <c r="Y1446" s="5"/>
      <c r="Z1446" s="5">
        <v>45049</v>
      </c>
      <c r="AA1446" s="3">
        <f t="shared" si="316"/>
        <v>5</v>
      </c>
      <c r="AB1446" s="3">
        <f t="shared" si="317"/>
        <v>2023</v>
      </c>
      <c r="AC1446" s="3">
        <f t="shared" si="318"/>
        <v>2027</v>
      </c>
      <c r="AD1446" s="7">
        <f t="shared" ca="1" si="319"/>
        <v>1.4555555555555555</v>
      </c>
      <c r="AE1446" s="7" t="str">
        <f t="shared" ca="1" si="324"/>
        <v>&lt; 2</v>
      </c>
      <c r="AF1446" s="5">
        <v>28741</v>
      </c>
      <c r="AG1446" s="8">
        <f t="shared" ca="1" si="320"/>
        <v>46.139726027397259</v>
      </c>
      <c r="AH1446" s="7" t="str">
        <f t="shared" ca="1" si="321"/>
        <v>&gt;45&lt; 55</v>
      </c>
      <c r="AI1446" s="9">
        <v>11998821</v>
      </c>
      <c r="AJ1446" s="10" t="s">
        <v>141</v>
      </c>
      <c r="AK1446" s="9" t="s">
        <v>4317</v>
      </c>
      <c r="AL1446" s="5">
        <v>35700</v>
      </c>
      <c r="AM1446" s="3" t="s">
        <v>93</v>
      </c>
      <c r="AN1446" s="3" t="s">
        <v>65</v>
      </c>
      <c r="AO1446">
        <v>2</v>
      </c>
      <c r="AQ1446">
        <v>3</v>
      </c>
      <c r="AR1446" s="11">
        <v>2</v>
      </c>
      <c r="AS1446" s="12">
        <f t="shared" si="322"/>
        <v>45779.5</v>
      </c>
      <c r="AT1446" s="11" t="s">
        <v>135</v>
      </c>
      <c r="AU1446" s="9">
        <v>3.3069999999999999</v>
      </c>
      <c r="AV1446" s="14">
        <v>10</v>
      </c>
      <c r="AW1446" s="15">
        <v>21012</v>
      </c>
      <c r="AX1446" s="16">
        <v>15064982788</v>
      </c>
      <c r="AY1446" s="14">
        <v>80</v>
      </c>
      <c r="AZ1446" s="11" t="s">
        <v>503</v>
      </c>
      <c r="BA1446" s="17" t="str">
        <f t="shared" si="323"/>
        <v>10210121506498278880</v>
      </c>
      <c r="BB1446" s="26">
        <f t="shared" si="325"/>
        <v>20</v>
      </c>
      <c r="BC1446" s="19" t="s">
        <v>4318</v>
      </c>
      <c r="BD1446" s="20" t="s">
        <v>277</v>
      </c>
      <c r="BF1446" s="5"/>
      <c r="BG1446" s="27">
        <v>98384567</v>
      </c>
      <c r="BH1446" s="27"/>
      <c r="BI1446" s="27"/>
      <c r="BJ1446" t="s">
        <v>1425</v>
      </c>
      <c r="BK1446" s="11" t="str">
        <f t="shared" si="326"/>
        <v>B-</v>
      </c>
      <c r="BL1446" s="11" t="s">
        <v>235</v>
      </c>
    </row>
    <row r="1447" spans="1:64" x14ac:dyDescent="0.25">
      <c r="A1447" s="3" t="s">
        <v>74</v>
      </c>
      <c r="B1447" s="4">
        <v>1449</v>
      </c>
      <c r="C1447" s="3" t="s">
        <v>87</v>
      </c>
      <c r="D1447" s="3" t="s">
        <v>7208</v>
      </c>
      <c r="E1447" s="3" t="s">
        <v>7491</v>
      </c>
      <c r="F1447" s="3"/>
      <c r="G1447" s="3"/>
      <c r="H1447" s="74"/>
      <c r="I1447" s="3" t="s">
        <v>3846</v>
      </c>
      <c r="J1447" s="3" t="s">
        <v>157</v>
      </c>
      <c r="K1447" s="3" t="s">
        <v>76</v>
      </c>
      <c r="L1447" s="3" t="s">
        <v>77</v>
      </c>
      <c r="M1447" s="3" t="s">
        <v>132</v>
      </c>
      <c r="N1447" s="5">
        <v>45057</v>
      </c>
      <c r="P1447" s="3">
        <f t="shared" ca="1" si="327"/>
        <v>-231</v>
      </c>
      <c r="Q1447" s="5">
        <v>45292</v>
      </c>
      <c r="R1447" s="3" t="s">
        <v>4319</v>
      </c>
      <c r="S1447" s="3"/>
      <c r="T1447" s="6" t="s">
        <v>131</v>
      </c>
      <c r="U1447" s="3" t="str">
        <f t="shared" si="315"/>
        <v>Contractuel</v>
      </c>
      <c r="V1447" s="5">
        <v>45292</v>
      </c>
      <c r="W1447" s="5">
        <v>45351</v>
      </c>
      <c r="X1447" s="5"/>
      <c r="Y1447" s="5"/>
      <c r="Z1447" s="5">
        <v>45058</v>
      </c>
      <c r="AA1447" s="3">
        <f t="shared" si="316"/>
        <v>5</v>
      </c>
      <c r="AB1447" s="3">
        <f t="shared" si="317"/>
        <v>2023</v>
      </c>
      <c r="AC1447" s="3">
        <f t="shared" si="318"/>
        <v>2027</v>
      </c>
      <c r="AD1447" s="7">
        <f t="shared" ca="1" si="319"/>
        <v>1.4333333333333333</v>
      </c>
      <c r="AE1447" s="7" t="str">
        <f t="shared" ca="1" si="324"/>
        <v>&lt; 2</v>
      </c>
      <c r="AF1447" s="5">
        <v>36466</v>
      </c>
      <c r="AG1447" s="8">
        <f t="shared" ca="1" si="320"/>
        <v>24.975342465753425</v>
      </c>
      <c r="AH1447" s="7" t="str">
        <f t="shared" ca="1" si="321"/>
        <v>&lt; 25</v>
      </c>
      <c r="AI1447" s="9"/>
      <c r="AJ1447" s="10"/>
      <c r="AK1447" s="9" t="s">
        <v>4320</v>
      </c>
      <c r="AL1447" s="5">
        <v>43312</v>
      </c>
      <c r="AM1447" s="3" t="s">
        <v>93</v>
      </c>
      <c r="AN1447" s="3" t="s">
        <v>94</v>
      </c>
      <c r="AQ1447" s="11">
        <v>3</v>
      </c>
      <c r="AR1447" s="11">
        <v>1</v>
      </c>
      <c r="AS1447" s="12">
        <f t="shared" si="322"/>
        <v>45422.25</v>
      </c>
      <c r="AT1447" s="11" t="s">
        <v>135</v>
      </c>
      <c r="AU1447" s="9">
        <v>3.3069999999999999</v>
      </c>
      <c r="AV1447" s="14">
        <v>17</v>
      </c>
      <c r="AW1447" s="15" t="s">
        <v>169</v>
      </c>
      <c r="AX1447" s="16" t="s">
        <v>4321</v>
      </c>
      <c r="AY1447" s="14">
        <v>20</v>
      </c>
      <c r="AZ1447" s="11" t="s">
        <v>171</v>
      </c>
      <c r="BA1447" s="17" t="str">
        <f t="shared" si="323"/>
        <v>17001000000325634620</v>
      </c>
      <c r="BB1447" s="26">
        <f t="shared" si="325"/>
        <v>20</v>
      </c>
      <c r="BC1447" s="19" t="s">
        <v>4298</v>
      </c>
      <c r="BD1447" s="20" t="s">
        <v>4299</v>
      </c>
      <c r="BF1447" s="5"/>
      <c r="BG1447" s="27">
        <v>20810921</v>
      </c>
      <c r="BH1447" s="27">
        <v>58977089</v>
      </c>
      <c r="BI1447" s="27"/>
      <c r="BJ1447" t="s">
        <v>3780</v>
      </c>
      <c r="BK1447" s="11" t="str">
        <f t="shared" si="326"/>
        <v>A-</v>
      </c>
      <c r="BL1447" s="11" t="s">
        <v>235</v>
      </c>
    </row>
    <row r="1448" spans="1:64" x14ac:dyDescent="0.25">
      <c r="A1448" s="3" t="s">
        <v>56</v>
      </c>
      <c r="B1448" s="4">
        <v>1450</v>
      </c>
      <c r="C1448" s="3" t="s">
        <v>87</v>
      </c>
      <c r="D1448" s="3" t="s">
        <v>7453</v>
      </c>
      <c r="E1448" s="3" t="s">
        <v>8215</v>
      </c>
      <c r="F1448" s="3"/>
      <c r="G1448" s="3"/>
      <c r="H1448" s="74"/>
      <c r="I1448" s="3" t="s">
        <v>515</v>
      </c>
      <c r="J1448" s="3" t="s">
        <v>228</v>
      </c>
      <c r="K1448" s="3" t="s">
        <v>123</v>
      </c>
      <c r="L1448" s="3" t="s">
        <v>77</v>
      </c>
      <c r="M1448" s="3" t="s">
        <v>132</v>
      </c>
      <c r="N1448" s="5">
        <v>45049</v>
      </c>
      <c r="P1448" s="3">
        <f t="shared" ca="1" si="327"/>
        <v>-47</v>
      </c>
      <c r="Q1448" s="5"/>
      <c r="R1448" s="3"/>
      <c r="S1448" s="3"/>
      <c r="T1448" s="6" t="s">
        <v>131</v>
      </c>
      <c r="U1448" s="3" t="str">
        <f t="shared" si="315"/>
        <v>Contractuel</v>
      </c>
      <c r="V1448" s="5">
        <v>45505</v>
      </c>
      <c r="W1448" s="5">
        <f>VLOOKUP(B1448,[1]base!$A:$V,22,0)</f>
        <v>45535</v>
      </c>
      <c r="X1448" s="5"/>
      <c r="Y1448" s="5"/>
      <c r="Z1448" s="5">
        <v>45049</v>
      </c>
      <c r="AA1448" s="3">
        <f t="shared" si="316"/>
        <v>5</v>
      </c>
      <c r="AB1448" s="3">
        <f t="shared" si="317"/>
        <v>2023</v>
      </c>
      <c r="AC1448" s="3">
        <f t="shared" si="318"/>
        <v>2027</v>
      </c>
      <c r="AD1448" s="7">
        <f t="shared" ca="1" si="319"/>
        <v>1.4555555555555555</v>
      </c>
      <c r="AE1448" s="7" t="str">
        <f t="shared" ca="1" si="324"/>
        <v>&lt; 2</v>
      </c>
      <c r="AF1448" s="5">
        <v>34075</v>
      </c>
      <c r="AG1448" s="8">
        <f t="shared" ca="1" si="320"/>
        <v>31.526027397260275</v>
      </c>
      <c r="AH1448" s="7" t="str">
        <f t="shared" ca="1" si="321"/>
        <v>&gt;25&lt; 35</v>
      </c>
      <c r="AI1448" s="9">
        <v>16750130</v>
      </c>
      <c r="AJ1448" s="10" t="s">
        <v>91</v>
      </c>
      <c r="AK1448" s="9" t="s">
        <v>4322</v>
      </c>
      <c r="AL1448" s="5">
        <v>40577</v>
      </c>
      <c r="AM1448" s="3" t="s">
        <v>93</v>
      </c>
      <c r="AN1448" s="3" t="s">
        <v>94</v>
      </c>
      <c r="AQ1448">
        <v>3</v>
      </c>
      <c r="AR1448" s="11">
        <v>2</v>
      </c>
      <c r="AS1448" s="12">
        <f t="shared" si="322"/>
        <v>45779.5</v>
      </c>
      <c r="AT1448" s="11" t="s">
        <v>135</v>
      </c>
      <c r="AU1448" s="9">
        <v>3.3069999999999999</v>
      </c>
      <c r="AV1448" s="14">
        <v>12</v>
      </c>
      <c r="AW1448" s="15">
        <v>40600</v>
      </c>
      <c r="AX1448" s="16" t="s">
        <v>4323</v>
      </c>
      <c r="AY1448" s="14">
        <v>39</v>
      </c>
      <c r="AZ1448" s="11" t="s">
        <v>352</v>
      </c>
      <c r="BA1448" s="17" t="str">
        <f t="shared" si="323"/>
        <v>12406000000244880539</v>
      </c>
      <c r="BB1448" s="26">
        <f t="shared" si="325"/>
        <v>20</v>
      </c>
      <c r="BC1448" s="19" t="s">
        <v>4324</v>
      </c>
      <c r="BD1448" s="20" t="s">
        <v>100</v>
      </c>
      <c r="BF1448" s="5"/>
      <c r="BG1448" s="27">
        <v>92414139</v>
      </c>
      <c r="BH1448" s="27">
        <v>96203249</v>
      </c>
      <c r="BI1448" s="27"/>
      <c r="BJ1448" t="s">
        <v>3681</v>
      </c>
      <c r="BK1448" s="11" t="str">
        <f t="shared" si="326"/>
        <v>B-</v>
      </c>
      <c r="BL1448" s="11" t="s">
        <v>473</v>
      </c>
    </row>
    <row r="1449" spans="1:64" x14ac:dyDescent="0.25">
      <c r="A1449" s="3" t="s">
        <v>56</v>
      </c>
      <c r="B1449" s="4">
        <v>1451</v>
      </c>
      <c r="C1449" s="3" t="s">
        <v>87</v>
      </c>
      <c r="D1449" s="3" t="s">
        <v>8127</v>
      </c>
      <c r="E1449" s="3" t="s">
        <v>7216</v>
      </c>
      <c r="F1449" s="3"/>
      <c r="G1449" s="3"/>
      <c r="H1449" s="74"/>
      <c r="I1449" s="3"/>
      <c r="J1449" s="3"/>
      <c r="K1449" s="3" t="s">
        <v>59</v>
      </c>
      <c r="L1449" s="3" t="s">
        <v>77</v>
      </c>
      <c r="M1449" s="3" t="s">
        <v>4325</v>
      </c>
      <c r="N1449" s="5">
        <v>45049</v>
      </c>
      <c r="P1449" s="3" t="str">
        <f t="shared" ca="1" si="327"/>
        <v/>
      </c>
      <c r="Q1449" s="5"/>
      <c r="R1449" s="3"/>
      <c r="S1449" s="3"/>
      <c r="T1449" s="6" t="s">
        <v>317</v>
      </c>
      <c r="U1449" s="3" t="str">
        <f t="shared" si="315"/>
        <v>Contractuel</v>
      </c>
      <c r="V1449" s="5"/>
      <c r="W1449" s="5"/>
      <c r="X1449" s="5">
        <v>45049</v>
      </c>
      <c r="Y1449" s="5">
        <v>45413</v>
      </c>
      <c r="Z1449" s="5">
        <v>45049</v>
      </c>
      <c r="AA1449" s="3">
        <f t="shared" si="316"/>
        <v>5</v>
      </c>
      <c r="AB1449" s="3">
        <f t="shared" si="317"/>
        <v>2023</v>
      </c>
      <c r="AC1449" s="3">
        <f t="shared" si="318"/>
        <v>2027</v>
      </c>
      <c r="AD1449" s="7">
        <f t="shared" ca="1" si="319"/>
        <v>1.4555555555555555</v>
      </c>
      <c r="AE1449" s="7" t="str">
        <f t="shared" ca="1" si="324"/>
        <v>&lt; 2</v>
      </c>
      <c r="AF1449" s="5">
        <v>35875</v>
      </c>
      <c r="AG1449" s="8">
        <f t="shared" ca="1" si="320"/>
        <v>26.594520547945205</v>
      </c>
      <c r="AH1449" s="7" t="str">
        <f t="shared" ca="1" si="321"/>
        <v>&gt;25&lt; 35</v>
      </c>
      <c r="AI1449" s="9"/>
      <c r="AJ1449" s="10"/>
      <c r="AK1449" s="9" t="s">
        <v>4326</v>
      </c>
      <c r="AL1449" s="5">
        <v>41194</v>
      </c>
      <c r="AM1449" s="3" t="s">
        <v>93</v>
      </c>
      <c r="AN1449" s="3" t="s">
        <v>94</v>
      </c>
      <c r="AQ1449">
        <v>15</v>
      </c>
      <c r="AR1449" s="11">
        <v>2</v>
      </c>
      <c r="AS1449" s="12">
        <f t="shared" si="322"/>
        <v>45779.5</v>
      </c>
      <c r="AT1449" s="11" t="s">
        <v>66</v>
      </c>
      <c r="AU1449" s="9"/>
      <c r="AV1449" s="14">
        <v>17</v>
      </c>
      <c r="AW1449" s="15" t="s">
        <v>169</v>
      </c>
      <c r="AX1449" s="16" t="s">
        <v>4327</v>
      </c>
      <c r="AY1449" s="14">
        <v>82</v>
      </c>
      <c r="AZ1449" s="11" t="s">
        <v>171</v>
      </c>
      <c r="BA1449" s="17" t="str">
        <f t="shared" si="323"/>
        <v>17001000000325280182</v>
      </c>
      <c r="BB1449" s="26">
        <f t="shared" si="325"/>
        <v>20</v>
      </c>
      <c r="BC1449" s="19" t="s">
        <v>4328</v>
      </c>
      <c r="BD1449" s="20" t="s">
        <v>4329</v>
      </c>
      <c r="BF1449" s="5">
        <v>45083</v>
      </c>
      <c r="BG1449" s="27">
        <v>52933350</v>
      </c>
      <c r="BH1449" s="27">
        <v>27301619</v>
      </c>
      <c r="BI1449" s="27">
        <v>98156745</v>
      </c>
      <c r="BK1449" s="11" t="str">
        <f t="shared" si="326"/>
        <v>CADRE</v>
      </c>
      <c r="BL1449" s="11"/>
    </row>
    <row r="1450" spans="1:64" x14ac:dyDescent="0.25">
      <c r="A1450" s="3" t="s">
        <v>74</v>
      </c>
      <c r="B1450" s="4">
        <v>1452</v>
      </c>
      <c r="C1450" s="3" t="s">
        <v>87</v>
      </c>
      <c r="D1450" s="3" t="s">
        <v>7860</v>
      </c>
      <c r="E1450" s="3" t="s">
        <v>7314</v>
      </c>
      <c r="F1450" s="3"/>
      <c r="G1450" s="3"/>
      <c r="H1450" s="74"/>
      <c r="I1450" s="3" t="s">
        <v>156</v>
      </c>
      <c r="J1450" s="3" t="s">
        <v>157</v>
      </c>
      <c r="K1450" s="3" t="s">
        <v>123</v>
      </c>
      <c r="L1450" s="3" t="s">
        <v>77</v>
      </c>
      <c r="M1450" s="3" t="s">
        <v>132</v>
      </c>
      <c r="N1450" s="5">
        <v>45050</v>
      </c>
      <c r="P1450" s="3">
        <f t="shared" ca="1" si="327"/>
        <v>-383</v>
      </c>
      <c r="Q1450" s="5">
        <v>45199</v>
      </c>
      <c r="R1450" s="3" t="s">
        <v>1910</v>
      </c>
      <c r="S1450" s="3"/>
      <c r="T1450" s="6" t="s">
        <v>131</v>
      </c>
      <c r="U1450" s="3" t="str">
        <f t="shared" si="315"/>
        <v>Contractuel</v>
      </c>
      <c r="V1450" s="5">
        <v>45170</v>
      </c>
      <c r="W1450" s="5">
        <v>45199</v>
      </c>
      <c r="X1450" s="5"/>
      <c r="Y1450" s="5"/>
      <c r="Z1450" s="5">
        <v>45050</v>
      </c>
      <c r="AA1450" s="3">
        <f t="shared" si="316"/>
        <v>5</v>
      </c>
      <c r="AB1450" s="3">
        <f t="shared" si="317"/>
        <v>2023</v>
      </c>
      <c r="AC1450" s="3">
        <f t="shared" si="318"/>
        <v>2027</v>
      </c>
      <c r="AD1450" s="7">
        <f t="shared" ca="1" si="319"/>
        <v>1.4527777777777777</v>
      </c>
      <c r="AE1450" s="7" t="str">
        <f t="shared" ca="1" si="324"/>
        <v>&lt; 2</v>
      </c>
      <c r="AF1450" s="5">
        <v>30788</v>
      </c>
      <c r="AG1450" s="8">
        <f t="shared" ca="1" si="320"/>
        <v>40.531506849315072</v>
      </c>
      <c r="AH1450" s="7" t="str">
        <f t="shared" ca="1" si="321"/>
        <v>&gt;35&lt; 45</v>
      </c>
      <c r="AI1450" s="9"/>
      <c r="AJ1450" s="10"/>
      <c r="AK1450" s="9" t="s">
        <v>4330</v>
      </c>
      <c r="AL1450" s="5">
        <v>38404</v>
      </c>
      <c r="AM1450" s="3" t="s">
        <v>93</v>
      </c>
      <c r="AN1450" s="3" t="s">
        <v>94</v>
      </c>
      <c r="AQ1450" s="11">
        <v>3</v>
      </c>
      <c r="AR1450" s="11">
        <v>1</v>
      </c>
      <c r="AS1450" s="12">
        <f t="shared" si="322"/>
        <v>45415.25</v>
      </c>
      <c r="AT1450" s="11" t="s">
        <v>135</v>
      </c>
      <c r="AU1450" s="9">
        <v>3.3069999999999999</v>
      </c>
      <c r="AV1450" s="14">
        <v>17</v>
      </c>
      <c r="AW1450" s="15" t="s">
        <v>169</v>
      </c>
      <c r="AX1450" s="16" t="s">
        <v>4331</v>
      </c>
      <c r="AY1450" s="14">
        <v>88</v>
      </c>
      <c r="AZ1450" s="11" t="s">
        <v>171</v>
      </c>
      <c r="BA1450" s="17" t="str">
        <f t="shared" si="323"/>
        <v>17001000000175094888</v>
      </c>
      <c r="BB1450" s="26">
        <f t="shared" si="325"/>
        <v>20</v>
      </c>
      <c r="BC1450" s="19" t="s">
        <v>4332</v>
      </c>
      <c r="BD1450" s="20" t="s">
        <v>277</v>
      </c>
      <c r="BF1450" s="5"/>
      <c r="BG1450" s="27">
        <v>21996413</v>
      </c>
      <c r="BH1450" s="27">
        <v>25838830</v>
      </c>
      <c r="BI1450" s="27"/>
      <c r="BJ1450" t="s">
        <v>2045</v>
      </c>
      <c r="BK1450" s="11" t="str">
        <f t="shared" si="326"/>
        <v>A-</v>
      </c>
      <c r="BL1450" s="11" t="s">
        <v>235</v>
      </c>
    </row>
    <row r="1451" spans="1:64" x14ac:dyDescent="0.25">
      <c r="A1451" s="3" t="s">
        <v>74</v>
      </c>
      <c r="B1451" s="4">
        <v>1453</v>
      </c>
      <c r="C1451" s="3" t="s">
        <v>140</v>
      </c>
      <c r="D1451" s="3" t="s">
        <v>8216</v>
      </c>
      <c r="E1451" s="3" t="s">
        <v>8217</v>
      </c>
      <c r="F1451" s="3"/>
      <c r="G1451" s="3"/>
      <c r="H1451" s="74"/>
      <c r="I1451" s="3" t="s">
        <v>4221</v>
      </c>
      <c r="J1451" s="3" t="s">
        <v>228</v>
      </c>
      <c r="K1451" s="3" t="s">
        <v>123</v>
      </c>
      <c r="L1451" s="3" t="s">
        <v>77</v>
      </c>
      <c r="M1451" s="3" t="s">
        <v>132</v>
      </c>
      <c r="N1451" s="5">
        <v>45058</v>
      </c>
      <c r="P1451" s="3">
        <f t="shared" ca="1" si="327"/>
        <v>-413</v>
      </c>
      <c r="Q1451" s="5">
        <v>45173</v>
      </c>
      <c r="R1451" s="3" t="s">
        <v>133</v>
      </c>
      <c r="S1451" s="3" t="s">
        <v>1787</v>
      </c>
      <c r="T1451" s="6" t="s">
        <v>131</v>
      </c>
      <c r="U1451" s="3" t="str">
        <f t="shared" si="315"/>
        <v>Contractuel</v>
      </c>
      <c r="V1451" s="5">
        <v>45139</v>
      </c>
      <c r="W1451" s="5">
        <v>45169</v>
      </c>
      <c r="X1451" s="5"/>
      <c r="Y1451" s="5"/>
      <c r="Z1451" s="5">
        <v>45058</v>
      </c>
      <c r="AA1451" s="3">
        <f t="shared" si="316"/>
        <v>5</v>
      </c>
      <c r="AB1451" s="3">
        <f t="shared" si="317"/>
        <v>2023</v>
      </c>
      <c r="AC1451" s="3">
        <f t="shared" si="318"/>
        <v>2027</v>
      </c>
      <c r="AD1451" s="7">
        <f t="shared" ca="1" si="319"/>
        <v>1.4305555555555556</v>
      </c>
      <c r="AE1451" s="7" t="str">
        <f t="shared" ca="1" si="324"/>
        <v>&lt; 2</v>
      </c>
      <c r="AF1451" s="5">
        <v>34136</v>
      </c>
      <c r="AG1451" s="8">
        <f t="shared" ca="1" si="320"/>
        <v>31.358904109589041</v>
      </c>
      <c r="AH1451" s="7" t="str">
        <f t="shared" ca="1" si="321"/>
        <v>&gt;25&lt; 35</v>
      </c>
      <c r="AI1451" s="9">
        <v>16259411</v>
      </c>
      <c r="AJ1451" s="10" t="s">
        <v>126</v>
      </c>
      <c r="AK1451" s="9" t="s">
        <v>1674</v>
      </c>
      <c r="AL1451" s="5">
        <v>40732</v>
      </c>
      <c r="AM1451" s="3" t="s">
        <v>93</v>
      </c>
      <c r="AN1451" s="3" t="s">
        <v>65</v>
      </c>
      <c r="AQ1451" s="11">
        <v>3</v>
      </c>
      <c r="AR1451" s="11">
        <v>1</v>
      </c>
      <c r="AS1451" s="12">
        <f t="shared" si="322"/>
        <v>45423.25</v>
      </c>
      <c r="AT1451" s="11" t="s">
        <v>135</v>
      </c>
      <c r="AU1451" s="9">
        <v>3.3069999999999999</v>
      </c>
      <c r="AV1451" s="14">
        <v>17</v>
      </c>
      <c r="AW1451" s="15" t="s">
        <v>169</v>
      </c>
      <c r="AX1451" s="16" t="s">
        <v>1675</v>
      </c>
      <c r="AY1451" s="14">
        <v>46</v>
      </c>
      <c r="AZ1451" s="11" t="s">
        <v>171</v>
      </c>
      <c r="BA1451" s="17" t="str">
        <f t="shared" si="323"/>
        <v>17001000000309547946</v>
      </c>
      <c r="BB1451" s="26">
        <f t="shared" si="325"/>
        <v>20</v>
      </c>
      <c r="BC1451" s="19" t="s">
        <v>4333</v>
      </c>
      <c r="BD1451" s="20" t="s">
        <v>100</v>
      </c>
      <c r="BF1451" s="5"/>
      <c r="BG1451" s="27">
        <v>53512231</v>
      </c>
      <c r="BH1451" s="27">
        <v>97518528</v>
      </c>
      <c r="BI1451" s="27"/>
      <c r="BJ1451" t="s">
        <v>608</v>
      </c>
      <c r="BK1451" s="11" t="str">
        <f t="shared" si="326"/>
        <v>B-</v>
      </c>
      <c r="BL1451" s="11" t="s">
        <v>245</v>
      </c>
    </row>
    <row r="1452" spans="1:64" x14ac:dyDescent="0.25">
      <c r="A1452" s="3" t="s">
        <v>56</v>
      </c>
      <c r="B1452" s="4">
        <v>1454</v>
      </c>
      <c r="C1452" s="3" t="s">
        <v>140</v>
      </c>
      <c r="D1452" s="3" t="s">
        <v>7213</v>
      </c>
      <c r="E1452" s="3" t="s">
        <v>7279</v>
      </c>
      <c r="F1452" s="3"/>
      <c r="G1452" s="3"/>
      <c r="H1452" s="74"/>
      <c r="I1452" s="3" t="s">
        <v>467</v>
      </c>
      <c r="J1452" s="3" t="s">
        <v>157</v>
      </c>
      <c r="K1452" s="3" t="s">
        <v>123</v>
      </c>
      <c r="L1452" s="3" t="s">
        <v>77</v>
      </c>
      <c r="M1452" s="3" t="s">
        <v>132</v>
      </c>
      <c r="N1452" s="5">
        <v>45050</v>
      </c>
      <c r="P1452" s="3">
        <f t="shared" ca="1" si="327"/>
        <v>-47</v>
      </c>
      <c r="Q1452" s="5"/>
      <c r="R1452" s="3"/>
      <c r="S1452" s="3"/>
      <c r="T1452" s="6" t="s">
        <v>131</v>
      </c>
      <c r="U1452" s="3" t="str">
        <f t="shared" si="315"/>
        <v>Contractuel</v>
      </c>
      <c r="V1452" s="5">
        <v>45505</v>
      </c>
      <c r="W1452" s="5">
        <f>VLOOKUP(B1452,[1]base!$A:$V,22,0)</f>
        <v>45535</v>
      </c>
      <c r="X1452" s="5"/>
      <c r="Y1452" s="5"/>
      <c r="Z1452" s="5">
        <v>45050</v>
      </c>
      <c r="AA1452" s="3">
        <f t="shared" si="316"/>
        <v>5</v>
      </c>
      <c r="AB1452" s="3">
        <f t="shared" si="317"/>
        <v>2023</v>
      </c>
      <c r="AC1452" s="3">
        <f t="shared" si="318"/>
        <v>2027</v>
      </c>
      <c r="AD1452" s="7">
        <f t="shared" ca="1" si="319"/>
        <v>1.4527777777777777</v>
      </c>
      <c r="AE1452" s="7" t="str">
        <f t="shared" ca="1" si="324"/>
        <v>&lt; 2</v>
      </c>
      <c r="AF1452" s="5">
        <v>35756</v>
      </c>
      <c r="AG1452" s="8">
        <f t="shared" ca="1" si="320"/>
        <v>26.920547945205481</v>
      </c>
      <c r="AH1452" s="7" t="str">
        <f t="shared" ca="1" si="321"/>
        <v>&gt;25&lt; 35</v>
      </c>
      <c r="AI1452" s="9">
        <v>17664969</v>
      </c>
      <c r="AJ1452" s="10" t="s">
        <v>70</v>
      </c>
      <c r="AK1452" s="9" t="s">
        <v>4334</v>
      </c>
      <c r="AL1452" s="5">
        <v>42487</v>
      </c>
      <c r="AM1452" s="3" t="s">
        <v>93</v>
      </c>
      <c r="AN1452" s="3" t="s">
        <v>65</v>
      </c>
      <c r="AO1452">
        <v>1</v>
      </c>
      <c r="AQ1452">
        <v>3</v>
      </c>
      <c r="AR1452" s="11">
        <v>2</v>
      </c>
      <c r="AS1452" s="12">
        <f t="shared" si="322"/>
        <v>45780.5</v>
      </c>
      <c r="AT1452" s="11" t="s">
        <v>135</v>
      </c>
      <c r="AU1452" s="9">
        <v>3.3069999999999999</v>
      </c>
      <c r="AV1452" s="14">
        <v>17</v>
      </c>
      <c r="AW1452" s="15" t="s">
        <v>169</v>
      </c>
      <c r="AX1452" s="16" t="s">
        <v>4335</v>
      </c>
      <c r="AY1452" s="14">
        <v>52</v>
      </c>
      <c r="AZ1452" s="11" t="s">
        <v>171</v>
      </c>
      <c r="BA1452" s="17" t="str">
        <f t="shared" si="323"/>
        <v>17001000000327783752</v>
      </c>
      <c r="BB1452" s="26">
        <f t="shared" si="325"/>
        <v>20</v>
      </c>
      <c r="BC1452" s="19" t="s">
        <v>4336</v>
      </c>
      <c r="BD1452" s="20" t="s">
        <v>277</v>
      </c>
      <c r="BF1452" s="5"/>
      <c r="BG1452" s="27">
        <v>94677147</v>
      </c>
      <c r="BH1452" s="27">
        <v>93875520</v>
      </c>
      <c r="BI1452" s="27"/>
      <c r="BJ1452" t="s">
        <v>3101</v>
      </c>
      <c r="BK1452" s="11" t="str">
        <f t="shared" si="326"/>
        <v>A-</v>
      </c>
      <c r="BL1452" s="11" t="s">
        <v>473</v>
      </c>
    </row>
    <row r="1453" spans="1:64" x14ac:dyDescent="0.25">
      <c r="A1453" s="3" t="s">
        <v>56</v>
      </c>
      <c r="B1453" s="4">
        <v>1455</v>
      </c>
      <c r="C1453" s="3" t="s">
        <v>87</v>
      </c>
      <c r="D1453" s="3" t="s">
        <v>7860</v>
      </c>
      <c r="E1453" s="3" t="s">
        <v>7332</v>
      </c>
      <c r="F1453" s="3"/>
      <c r="G1453" s="3"/>
      <c r="H1453" s="74"/>
      <c r="I1453" s="3" t="s">
        <v>459</v>
      </c>
      <c r="J1453" s="3" t="s">
        <v>228</v>
      </c>
      <c r="K1453" s="3" t="s">
        <v>123</v>
      </c>
      <c r="L1453" s="3" t="s">
        <v>77</v>
      </c>
      <c r="M1453" s="3" t="s">
        <v>132</v>
      </c>
      <c r="N1453" s="5">
        <v>45050</v>
      </c>
      <c r="P1453" s="3">
        <f t="shared" ca="1" si="327"/>
        <v>-47</v>
      </c>
      <c r="Q1453" s="5"/>
      <c r="R1453" s="3"/>
      <c r="S1453" s="3"/>
      <c r="T1453" s="6" t="s">
        <v>131</v>
      </c>
      <c r="U1453" s="3" t="str">
        <f t="shared" si="315"/>
        <v>Contractuel</v>
      </c>
      <c r="V1453" s="5">
        <v>45444</v>
      </c>
      <c r="W1453" s="5">
        <v>45535</v>
      </c>
      <c r="X1453" s="5"/>
      <c r="Y1453" s="5"/>
      <c r="Z1453" s="5">
        <v>45050</v>
      </c>
      <c r="AA1453" s="3">
        <f t="shared" si="316"/>
        <v>5</v>
      </c>
      <c r="AB1453" s="3">
        <f t="shared" si="317"/>
        <v>2023</v>
      </c>
      <c r="AC1453" s="3">
        <f t="shared" si="318"/>
        <v>2027</v>
      </c>
      <c r="AD1453" s="7">
        <f t="shared" ca="1" si="319"/>
        <v>1.4527777777777777</v>
      </c>
      <c r="AE1453" s="7" t="str">
        <f t="shared" ca="1" si="324"/>
        <v>&lt; 2</v>
      </c>
      <c r="AF1453" s="5">
        <v>36213</v>
      </c>
      <c r="AG1453" s="8">
        <f t="shared" ca="1" si="320"/>
        <v>25.668493150684931</v>
      </c>
      <c r="AH1453" s="7" t="str">
        <f t="shared" ca="1" si="321"/>
        <v>&gt;25&lt; 35</v>
      </c>
      <c r="AI1453" s="9">
        <v>17444613</v>
      </c>
      <c r="AJ1453" s="37" t="s">
        <v>179</v>
      </c>
      <c r="AK1453" s="9" t="s">
        <v>4337</v>
      </c>
      <c r="AL1453" s="5">
        <v>42801</v>
      </c>
      <c r="AM1453" s="3" t="s">
        <v>93</v>
      </c>
      <c r="AN1453" s="3" t="s">
        <v>94</v>
      </c>
      <c r="AQ1453">
        <v>3</v>
      </c>
      <c r="AR1453" s="11">
        <v>2</v>
      </c>
      <c r="AS1453" s="12">
        <f t="shared" si="322"/>
        <v>45780.5</v>
      </c>
      <c r="AT1453" s="11" t="s">
        <v>135</v>
      </c>
      <c r="AU1453" s="9">
        <v>3.3069999999999999</v>
      </c>
      <c r="AV1453" s="14">
        <v>17</v>
      </c>
      <c r="AW1453" s="15" t="s">
        <v>169</v>
      </c>
      <c r="AX1453" s="16" t="s">
        <v>4338</v>
      </c>
      <c r="AY1453" s="14">
        <v>13</v>
      </c>
      <c r="AZ1453" s="11" t="s">
        <v>171</v>
      </c>
      <c r="BA1453" s="17" t="str">
        <f t="shared" si="323"/>
        <v>17001000000292932913</v>
      </c>
      <c r="BB1453" s="26">
        <f t="shared" si="325"/>
        <v>20</v>
      </c>
      <c r="BC1453" s="19" t="s">
        <v>3721</v>
      </c>
      <c r="BD1453" s="20" t="s">
        <v>277</v>
      </c>
      <c r="BF1453" s="5">
        <v>45279</v>
      </c>
      <c r="BG1453" s="27">
        <v>96876334</v>
      </c>
      <c r="BH1453" s="27">
        <v>97929328</v>
      </c>
      <c r="BI1453" s="27"/>
      <c r="BJ1453" t="s">
        <v>2045</v>
      </c>
      <c r="BK1453" s="11" t="str">
        <f t="shared" si="326"/>
        <v>B-</v>
      </c>
      <c r="BL1453" s="11" t="s">
        <v>235</v>
      </c>
    </row>
    <row r="1454" spans="1:64" x14ac:dyDescent="0.25">
      <c r="A1454" s="3" t="s">
        <v>74</v>
      </c>
      <c r="B1454" s="4">
        <v>1456</v>
      </c>
      <c r="C1454" s="3" t="s">
        <v>87</v>
      </c>
      <c r="D1454" s="3" t="s">
        <v>7860</v>
      </c>
      <c r="E1454" s="3" t="s">
        <v>7207</v>
      </c>
      <c r="F1454" s="3"/>
      <c r="G1454" s="3"/>
      <c r="H1454" s="74"/>
      <c r="I1454" s="3" t="s">
        <v>515</v>
      </c>
      <c r="J1454" s="3" t="s">
        <v>228</v>
      </c>
      <c r="K1454" s="3" t="s">
        <v>76</v>
      </c>
      <c r="L1454" s="3" t="s">
        <v>77</v>
      </c>
      <c r="M1454" s="3" t="s">
        <v>132</v>
      </c>
      <c r="N1454" s="5">
        <v>45050</v>
      </c>
      <c r="P1454" s="3">
        <f t="shared" ca="1" si="327"/>
        <v>-260</v>
      </c>
      <c r="Q1454" s="5">
        <v>45306</v>
      </c>
      <c r="R1454" s="3" t="s">
        <v>3777</v>
      </c>
      <c r="S1454" s="3"/>
      <c r="T1454" s="6" t="s">
        <v>131</v>
      </c>
      <c r="U1454" s="3" t="str">
        <f t="shared" si="315"/>
        <v>Contractuel</v>
      </c>
      <c r="V1454" s="5">
        <v>45261</v>
      </c>
      <c r="W1454" s="5">
        <v>45322</v>
      </c>
      <c r="X1454" s="5"/>
      <c r="Y1454" s="5"/>
      <c r="Z1454" s="5">
        <v>45050</v>
      </c>
      <c r="AA1454" s="3">
        <f t="shared" si="316"/>
        <v>5</v>
      </c>
      <c r="AB1454" s="3">
        <f t="shared" si="317"/>
        <v>2023</v>
      </c>
      <c r="AC1454" s="3">
        <f t="shared" si="318"/>
        <v>2027</v>
      </c>
      <c r="AD1454" s="7">
        <f t="shared" ca="1" si="319"/>
        <v>1.4527777777777777</v>
      </c>
      <c r="AE1454" s="7" t="str">
        <f t="shared" ca="1" si="324"/>
        <v>&lt; 2</v>
      </c>
      <c r="AF1454" s="5">
        <v>36604</v>
      </c>
      <c r="AG1454" s="8">
        <f t="shared" ca="1" si="320"/>
        <v>24.597260273972601</v>
      </c>
      <c r="AH1454" s="7" t="str">
        <f t="shared" ca="1" si="321"/>
        <v>&lt; 25</v>
      </c>
      <c r="AI1454" s="9">
        <v>17444820</v>
      </c>
      <c r="AJ1454" s="10" t="s">
        <v>141</v>
      </c>
      <c r="AK1454" s="9" t="s">
        <v>4339</v>
      </c>
      <c r="AL1454" s="5">
        <v>43421</v>
      </c>
      <c r="AM1454" s="3" t="s">
        <v>93</v>
      </c>
      <c r="AN1454" s="3" t="s">
        <v>94</v>
      </c>
      <c r="AQ1454" s="11">
        <v>3</v>
      </c>
      <c r="AR1454" s="11">
        <v>1</v>
      </c>
      <c r="AS1454" s="12">
        <f t="shared" si="322"/>
        <v>45415.25</v>
      </c>
      <c r="AT1454" s="11" t="s">
        <v>135</v>
      </c>
      <c r="AU1454" s="9">
        <v>3.3069999999999999</v>
      </c>
      <c r="AV1454" s="14">
        <v>17</v>
      </c>
      <c r="AW1454" s="15" t="s">
        <v>169</v>
      </c>
      <c r="AX1454" s="16" t="s">
        <v>4340</v>
      </c>
      <c r="AY1454" s="14">
        <v>13</v>
      </c>
      <c r="AZ1454" s="11" t="s">
        <v>171</v>
      </c>
      <c r="BA1454" s="17" t="str">
        <f t="shared" si="323"/>
        <v>17001000000289140213</v>
      </c>
      <c r="BB1454" s="26">
        <f t="shared" si="325"/>
        <v>20</v>
      </c>
      <c r="BC1454" s="19" t="s">
        <v>3721</v>
      </c>
      <c r="BD1454" s="20" t="s">
        <v>277</v>
      </c>
      <c r="BF1454" s="5"/>
      <c r="BG1454" s="27">
        <v>21888876</v>
      </c>
      <c r="BH1454" s="27">
        <v>25838735</v>
      </c>
      <c r="BI1454" s="27"/>
      <c r="BJ1454" t="s">
        <v>2045</v>
      </c>
      <c r="BK1454" s="11" t="str">
        <f t="shared" si="326"/>
        <v>B-</v>
      </c>
      <c r="BL1454" s="11" t="s">
        <v>235</v>
      </c>
    </row>
    <row r="1455" spans="1:64" x14ac:dyDescent="0.25">
      <c r="A1455" s="3" t="s">
        <v>56</v>
      </c>
      <c r="B1455" s="4">
        <v>1457</v>
      </c>
      <c r="C1455" s="3" t="s">
        <v>87</v>
      </c>
      <c r="D1455" s="3" t="s">
        <v>7213</v>
      </c>
      <c r="E1455" s="3" t="s">
        <v>7186</v>
      </c>
      <c r="F1455" s="3"/>
      <c r="G1455" s="3"/>
      <c r="H1455" s="74"/>
      <c r="I1455" s="3" t="s">
        <v>4341</v>
      </c>
      <c r="J1455" s="3"/>
      <c r="K1455" s="3" t="s">
        <v>76</v>
      </c>
      <c r="L1455" s="3" t="s">
        <v>77</v>
      </c>
      <c r="M1455" s="3" t="s">
        <v>132</v>
      </c>
      <c r="N1455" s="5">
        <v>45050</v>
      </c>
      <c r="P1455" s="3">
        <f t="shared" ca="1" si="327"/>
        <v>75</v>
      </c>
      <c r="Q1455" s="5"/>
      <c r="R1455" s="3"/>
      <c r="S1455" s="3"/>
      <c r="T1455" s="6" t="s">
        <v>131</v>
      </c>
      <c r="U1455" s="3" t="str">
        <f t="shared" si="315"/>
        <v>Contractuel</v>
      </c>
      <c r="V1455" s="5">
        <v>45505</v>
      </c>
      <c r="W1455" s="5">
        <f>VLOOKUP(B1455,[1]base!$A:$V,22,0)</f>
        <v>45657</v>
      </c>
      <c r="X1455" s="5"/>
      <c r="Y1455" s="5"/>
      <c r="Z1455" s="5">
        <v>45050</v>
      </c>
      <c r="AA1455" s="3">
        <f t="shared" si="316"/>
        <v>5</v>
      </c>
      <c r="AB1455" s="3">
        <f t="shared" si="317"/>
        <v>2023</v>
      </c>
      <c r="AC1455" s="3">
        <f t="shared" si="318"/>
        <v>2027</v>
      </c>
      <c r="AD1455" s="7">
        <f t="shared" ca="1" si="319"/>
        <v>1.4527777777777777</v>
      </c>
      <c r="AE1455" s="7" t="str">
        <f t="shared" ca="1" si="324"/>
        <v>&lt; 2</v>
      </c>
      <c r="AF1455" s="5">
        <v>36148</v>
      </c>
      <c r="AG1455" s="8">
        <f t="shared" ca="1" si="320"/>
        <v>25.846575342465755</v>
      </c>
      <c r="AH1455" s="7" t="str">
        <f t="shared" ca="1" si="321"/>
        <v>&gt;25&lt; 35</v>
      </c>
      <c r="AI1455" s="9">
        <v>17756217</v>
      </c>
      <c r="AJ1455" s="10" t="s">
        <v>126</v>
      </c>
      <c r="AK1455" s="9" t="s">
        <v>4342</v>
      </c>
      <c r="AL1455" s="5">
        <v>44946</v>
      </c>
      <c r="AM1455" s="3" t="s">
        <v>93</v>
      </c>
      <c r="AN1455" s="3" t="s">
        <v>94</v>
      </c>
      <c r="AQ1455">
        <v>3</v>
      </c>
      <c r="AR1455" s="11">
        <v>2</v>
      </c>
      <c r="AS1455" s="12">
        <f t="shared" si="322"/>
        <v>45780.5</v>
      </c>
      <c r="AT1455" s="11" t="s">
        <v>135</v>
      </c>
      <c r="AU1455" s="9">
        <v>3.3069999999999999</v>
      </c>
      <c r="AV1455" s="14">
        <v>17</v>
      </c>
      <c r="AW1455" s="15" t="s">
        <v>169</v>
      </c>
      <c r="AX1455" s="16" t="s">
        <v>4343</v>
      </c>
      <c r="AY1455" s="14">
        <v>72</v>
      </c>
      <c r="AZ1455" s="11" t="s">
        <v>171</v>
      </c>
      <c r="BA1455" s="17" t="str">
        <f t="shared" si="323"/>
        <v>17001000000325577972</v>
      </c>
      <c r="BB1455" s="26">
        <f t="shared" si="325"/>
        <v>20</v>
      </c>
      <c r="BC1455" s="19" t="s">
        <v>877</v>
      </c>
      <c r="BD1455" s="20" t="s">
        <v>277</v>
      </c>
      <c r="BF1455" s="5">
        <v>45163</v>
      </c>
      <c r="BG1455" s="27">
        <v>56622624</v>
      </c>
      <c r="BH1455" s="27">
        <v>52450463</v>
      </c>
      <c r="BI1455" s="27"/>
      <c r="BJ1455" t="s">
        <v>3101</v>
      </c>
      <c r="BK1455" s="11" t="str">
        <f t="shared" si="326"/>
        <v>-</v>
      </c>
      <c r="BL1455" s="11" t="s">
        <v>167</v>
      </c>
    </row>
    <row r="1456" spans="1:64" x14ac:dyDescent="0.25">
      <c r="A1456" s="3" t="s">
        <v>74</v>
      </c>
      <c r="B1456" s="4">
        <v>1458</v>
      </c>
      <c r="C1456" s="3" t="s">
        <v>140</v>
      </c>
      <c r="D1456" s="3" t="s">
        <v>7289</v>
      </c>
      <c r="E1456" s="3" t="s">
        <v>7335</v>
      </c>
      <c r="F1456" s="3"/>
      <c r="G1456" s="3"/>
      <c r="H1456" s="74"/>
      <c r="I1456" s="3" t="s">
        <v>156</v>
      </c>
      <c r="J1456" s="3" t="s">
        <v>157</v>
      </c>
      <c r="K1456" s="3" t="s">
        <v>123</v>
      </c>
      <c r="L1456" s="3" t="s">
        <v>77</v>
      </c>
      <c r="M1456" s="3" t="s">
        <v>132</v>
      </c>
      <c r="N1456" s="5">
        <v>45050</v>
      </c>
      <c r="P1456" s="3">
        <f t="shared" ca="1" si="327"/>
        <v>-505</v>
      </c>
      <c r="Q1456" s="5">
        <v>45050</v>
      </c>
      <c r="R1456" s="3" t="s">
        <v>4344</v>
      </c>
      <c r="S1456" s="3"/>
      <c r="T1456" s="6" t="s">
        <v>131</v>
      </c>
      <c r="U1456" s="3" t="str">
        <f t="shared" si="315"/>
        <v>Contractuel</v>
      </c>
      <c r="V1456" s="5">
        <v>45050</v>
      </c>
      <c r="W1456" s="5">
        <v>45077</v>
      </c>
      <c r="X1456" s="5"/>
      <c r="Y1456" s="5"/>
      <c r="Z1456" s="5">
        <v>45050</v>
      </c>
      <c r="AA1456" s="3">
        <f t="shared" si="316"/>
        <v>5</v>
      </c>
      <c r="AB1456" s="3">
        <f t="shared" si="317"/>
        <v>2023</v>
      </c>
      <c r="AC1456" s="3">
        <f t="shared" si="318"/>
        <v>2027</v>
      </c>
      <c r="AD1456" s="7">
        <f t="shared" ca="1" si="319"/>
        <v>1.4527777777777777</v>
      </c>
      <c r="AE1456" s="7" t="str">
        <f t="shared" ca="1" si="324"/>
        <v>&lt; 2</v>
      </c>
      <c r="AF1456" s="5">
        <v>29671</v>
      </c>
      <c r="AG1456" s="8">
        <f t="shared" ca="1" si="320"/>
        <v>43.591780821917808</v>
      </c>
      <c r="AH1456" s="7" t="str">
        <f t="shared" ca="1" si="321"/>
        <v>&gt;35&lt; 45</v>
      </c>
      <c r="AI1456" s="9">
        <v>12495041</v>
      </c>
      <c r="AJ1456" s="10" t="s">
        <v>141</v>
      </c>
      <c r="AK1456" s="9" t="s">
        <v>4345</v>
      </c>
      <c r="AL1456" s="5">
        <v>36703</v>
      </c>
      <c r="AM1456" s="3" t="s">
        <v>93</v>
      </c>
      <c r="AN1456" s="3" t="s">
        <v>65</v>
      </c>
      <c r="AO1456">
        <v>3</v>
      </c>
      <c r="AQ1456" s="11">
        <v>3</v>
      </c>
      <c r="AR1456" s="11">
        <v>1</v>
      </c>
      <c r="AS1456" s="12">
        <f t="shared" si="322"/>
        <v>45415.25</v>
      </c>
      <c r="AT1456" s="11" t="s">
        <v>135</v>
      </c>
      <c r="AU1456" s="9">
        <v>3.3069999999999999</v>
      </c>
      <c r="AV1456" s="14"/>
      <c r="AW1456" s="15"/>
      <c r="AX1456" s="16"/>
      <c r="AY1456" s="14"/>
      <c r="AZ1456" s="11"/>
      <c r="BA1456" s="17" t="str">
        <f t="shared" si="323"/>
        <v/>
      </c>
      <c r="BB1456" s="26">
        <f t="shared" si="325"/>
        <v>0</v>
      </c>
      <c r="BC1456" s="19" t="s">
        <v>4346</v>
      </c>
      <c r="BD1456" s="20" t="s">
        <v>277</v>
      </c>
      <c r="BF1456" s="5"/>
      <c r="BG1456" s="27">
        <v>54730300</v>
      </c>
      <c r="BH1456" s="27">
        <v>54073221</v>
      </c>
      <c r="BI1456" s="27"/>
      <c r="BK1456" s="11" t="str">
        <f t="shared" si="326"/>
        <v>A-</v>
      </c>
      <c r="BL1456" s="11"/>
    </row>
    <row r="1457" spans="1:64" x14ac:dyDescent="0.25">
      <c r="A1457" s="3" t="s">
        <v>74</v>
      </c>
      <c r="B1457" s="4">
        <v>1459</v>
      </c>
      <c r="C1457" s="3" t="s">
        <v>87</v>
      </c>
      <c r="D1457" s="3" t="s">
        <v>8218</v>
      </c>
      <c r="E1457" s="3" t="s">
        <v>7391</v>
      </c>
      <c r="F1457" s="3"/>
      <c r="G1457" s="3"/>
      <c r="H1457" s="74"/>
      <c r="I1457" s="3" t="s">
        <v>4221</v>
      </c>
      <c r="J1457" s="3" t="s">
        <v>228</v>
      </c>
      <c r="K1457" s="3" t="s">
        <v>123</v>
      </c>
      <c r="L1457" s="3" t="s">
        <v>77</v>
      </c>
      <c r="M1457" s="3" t="s">
        <v>132</v>
      </c>
      <c r="N1457" s="5">
        <v>45050</v>
      </c>
      <c r="P1457" s="3">
        <f t="shared" ca="1" si="327"/>
        <v>-505</v>
      </c>
      <c r="Q1457" s="5">
        <v>45057</v>
      </c>
      <c r="R1457" s="3" t="s">
        <v>4347</v>
      </c>
      <c r="S1457" s="3"/>
      <c r="T1457" s="6" t="s">
        <v>131</v>
      </c>
      <c r="U1457" s="3" t="str">
        <f t="shared" si="315"/>
        <v>Contractuel</v>
      </c>
      <c r="V1457" s="5">
        <v>45050</v>
      </c>
      <c r="W1457" s="5">
        <v>45077</v>
      </c>
      <c r="X1457" s="5"/>
      <c r="Y1457" s="5"/>
      <c r="Z1457" s="5">
        <v>45050</v>
      </c>
      <c r="AA1457" s="3">
        <f t="shared" si="316"/>
        <v>5</v>
      </c>
      <c r="AB1457" s="3">
        <f t="shared" si="317"/>
        <v>2023</v>
      </c>
      <c r="AC1457" s="3">
        <f t="shared" si="318"/>
        <v>2027</v>
      </c>
      <c r="AD1457" s="7">
        <f t="shared" ca="1" si="319"/>
        <v>1.4527777777777777</v>
      </c>
      <c r="AE1457" s="7" t="str">
        <f t="shared" ca="1" si="324"/>
        <v>&lt; 2</v>
      </c>
      <c r="AF1457" s="5">
        <v>34197</v>
      </c>
      <c r="AG1457" s="8">
        <f t="shared" ca="1" si="320"/>
        <v>31.19178082191781</v>
      </c>
      <c r="AH1457" s="7" t="str">
        <f t="shared" ca="1" si="321"/>
        <v>&gt;25&lt; 35</v>
      </c>
      <c r="AI1457" s="9">
        <v>17180848</v>
      </c>
      <c r="AJ1457" s="10" t="s">
        <v>126</v>
      </c>
      <c r="AK1457" s="9" t="s">
        <v>4348</v>
      </c>
      <c r="AL1457" s="5">
        <v>42731</v>
      </c>
      <c r="AM1457" s="3" t="s">
        <v>93</v>
      </c>
      <c r="AN1457" s="3" t="s">
        <v>94</v>
      </c>
      <c r="AQ1457" s="11">
        <v>3</v>
      </c>
      <c r="AR1457" s="11">
        <v>1</v>
      </c>
      <c r="AS1457" s="12">
        <f t="shared" si="322"/>
        <v>45415.25</v>
      </c>
      <c r="AT1457" s="11" t="s">
        <v>135</v>
      </c>
      <c r="AU1457" s="9">
        <v>3.3069999999999999</v>
      </c>
      <c r="AV1457" s="14" t="s">
        <v>79</v>
      </c>
      <c r="AW1457" s="15">
        <v>11600</v>
      </c>
      <c r="AX1457" s="16" t="s">
        <v>4349</v>
      </c>
      <c r="AY1457" s="14">
        <v>48</v>
      </c>
      <c r="AZ1457" s="11" t="s">
        <v>128</v>
      </c>
      <c r="BA1457" s="17" t="str">
        <f t="shared" si="323"/>
        <v>04116000006317603648</v>
      </c>
      <c r="BB1457" s="26">
        <f t="shared" si="325"/>
        <v>20</v>
      </c>
      <c r="BC1457" s="19" t="s">
        <v>4350</v>
      </c>
      <c r="BD1457" s="20" t="s">
        <v>100</v>
      </c>
      <c r="BF1457" s="5"/>
      <c r="BG1457" s="27">
        <v>20632843</v>
      </c>
      <c r="BH1457" s="27">
        <v>98622831</v>
      </c>
      <c r="BI1457" s="27"/>
      <c r="BK1457" s="11" t="str">
        <f t="shared" si="326"/>
        <v>B-</v>
      </c>
      <c r="BL1457" s="11"/>
    </row>
    <row r="1458" spans="1:64" x14ac:dyDescent="0.25">
      <c r="A1458" s="3" t="s">
        <v>74</v>
      </c>
      <c r="B1458" s="4">
        <v>1460</v>
      </c>
      <c r="C1458" s="3" t="s">
        <v>57</v>
      </c>
      <c r="D1458" s="3" t="s">
        <v>8219</v>
      </c>
      <c r="E1458" s="3" t="s">
        <v>8220</v>
      </c>
      <c r="F1458" s="3"/>
      <c r="G1458" s="3"/>
      <c r="H1458" s="74"/>
      <c r="I1458" s="3" t="s">
        <v>431</v>
      </c>
      <c r="J1458" s="3"/>
      <c r="K1458" s="3" t="s">
        <v>123</v>
      </c>
      <c r="L1458" s="3" t="s">
        <v>77</v>
      </c>
      <c r="M1458" s="3" t="s">
        <v>132</v>
      </c>
      <c r="N1458" s="5">
        <v>45050</v>
      </c>
      <c r="P1458" s="3">
        <f t="shared" ca="1" si="327"/>
        <v>-109</v>
      </c>
      <c r="Q1458" s="5">
        <v>45473</v>
      </c>
      <c r="R1458" s="3" t="s">
        <v>236</v>
      </c>
      <c r="S1458" s="3"/>
      <c r="T1458" s="6" t="s">
        <v>131</v>
      </c>
      <c r="U1458" s="3" t="str">
        <f t="shared" si="315"/>
        <v>Contractuel</v>
      </c>
      <c r="V1458" s="5">
        <v>45444</v>
      </c>
      <c r="W1458" s="5">
        <v>45473</v>
      </c>
      <c r="X1458" s="5"/>
      <c r="Y1458" s="5"/>
      <c r="Z1458" s="5">
        <v>45050</v>
      </c>
      <c r="AA1458" s="3">
        <f t="shared" si="316"/>
        <v>5</v>
      </c>
      <c r="AB1458" s="3">
        <f t="shared" si="317"/>
        <v>2023</v>
      </c>
      <c r="AC1458" s="3">
        <f t="shared" si="318"/>
        <v>2027</v>
      </c>
      <c r="AD1458" s="7">
        <f t="shared" ca="1" si="319"/>
        <v>1.4527777777777777</v>
      </c>
      <c r="AE1458" s="7" t="str">
        <f t="shared" ca="1" si="324"/>
        <v>&lt; 2</v>
      </c>
      <c r="AF1458" s="5">
        <v>36590</v>
      </c>
      <c r="AG1458" s="8">
        <f t="shared" ca="1" si="320"/>
        <v>24.635616438356163</v>
      </c>
      <c r="AH1458" s="7" t="str">
        <f t="shared" ca="1" si="321"/>
        <v>&lt; 25</v>
      </c>
      <c r="AI1458" s="9">
        <v>17769830</v>
      </c>
      <c r="AJ1458" s="10" t="s">
        <v>126</v>
      </c>
      <c r="AK1458" s="9" t="s">
        <v>4351</v>
      </c>
      <c r="AL1458" s="5">
        <v>43725</v>
      </c>
      <c r="AM1458" s="3" t="s">
        <v>64</v>
      </c>
      <c r="AN1458" s="3" t="s">
        <v>94</v>
      </c>
      <c r="AQ1458">
        <v>3</v>
      </c>
      <c r="AR1458" s="11">
        <v>2</v>
      </c>
      <c r="AS1458" s="12">
        <f t="shared" si="322"/>
        <v>45780.5</v>
      </c>
      <c r="AT1458" s="11" t="s">
        <v>135</v>
      </c>
      <c r="AU1458" s="9">
        <v>3.3069999999999999</v>
      </c>
      <c r="AV1458" s="14">
        <v>17</v>
      </c>
      <c r="AW1458" s="15" t="s">
        <v>169</v>
      </c>
      <c r="AX1458" s="16" t="s">
        <v>4352</v>
      </c>
      <c r="AY1458" s="14">
        <v>54</v>
      </c>
      <c r="AZ1458" s="11" t="s">
        <v>171</v>
      </c>
      <c r="BA1458" s="17" t="str">
        <f t="shared" si="323"/>
        <v>17001000000327702854</v>
      </c>
      <c r="BB1458" s="26">
        <f t="shared" si="325"/>
        <v>20</v>
      </c>
      <c r="BC1458" s="19" t="s">
        <v>4353</v>
      </c>
      <c r="BD1458" s="20" t="s">
        <v>277</v>
      </c>
      <c r="BF1458" s="5"/>
      <c r="BG1458" s="27">
        <v>92378022</v>
      </c>
      <c r="BH1458" s="27">
        <v>99582399</v>
      </c>
      <c r="BI1458" s="27"/>
      <c r="BJ1458" t="s">
        <v>391</v>
      </c>
      <c r="BK1458" s="11" t="str">
        <f t="shared" si="326"/>
        <v>-</v>
      </c>
      <c r="BL1458" s="11" t="s">
        <v>200</v>
      </c>
    </row>
    <row r="1459" spans="1:64" x14ac:dyDescent="0.25">
      <c r="A1459" s="3" t="s">
        <v>4354</v>
      </c>
      <c r="B1459" s="4">
        <v>1461</v>
      </c>
      <c r="C1459" s="3" t="s">
        <v>87</v>
      </c>
      <c r="D1459" s="3" t="s">
        <v>7511</v>
      </c>
      <c r="E1459" s="3" t="s">
        <v>7281</v>
      </c>
      <c r="F1459" s="3"/>
      <c r="G1459" s="3"/>
      <c r="H1459" s="74"/>
      <c r="I1459" s="3" t="s">
        <v>515</v>
      </c>
      <c r="J1459" s="3" t="s">
        <v>228</v>
      </c>
      <c r="K1459" s="3" t="s">
        <v>123</v>
      </c>
      <c r="L1459" s="3" t="s">
        <v>77</v>
      </c>
      <c r="M1459" s="3" t="s">
        <v>132</v>
      </c>
      <c r="N1459" s="5">
        <v>45051</v>
      </c>
      <c r="P1459" s="3">
        <f t="shared" ca="1" si="327"/>
        <v>-200</v>
      </c>
      <c r="Q1459" s="5">
        <v>45383</v>
      </c>
      <c r="R1459" s="3" t="s">
        <v>4199</v>
      </c>
      <c r="S1459" s="3"/>
      <c r="T1459" s="6" t="s">
        <v>131</v>
      </c>
      <c r="U1459" s="3" t="str">
        <f t="shared" si="315"/>
        <v>Contractuel</v>
      </c>
      <c r="V1459" s="5">
        <v>45352</v>
      </c>
      <c r="W1459" s="5">
        <v>45382</v>
      </c>
      <c r="X1459" s="5"/>
      <c r="Y1459" s="5"/>
      <c r="Z1459" s="5">
        <v>45051</v>
      </c>
      <c r="AA1459" s="3">
        <f t="shared" si="316"/>
        <v>5</v>
      </c>
      <c r="AB1459" s="3">
        <f t="shared" si="317"/>
        <v>2023</v>
      </c>
      <c r="AC1459" s="3">
        <f t="shared" si="318"/>
        <v>2027</v>
      </c>
      <c r="AD1459" s="7">
        <f t="shared" ca="1" si="319"/>
        <v>1.45</v>
      </c>
      <c r="AE1459" s="7" t="str">
        <f t="shared" ca="1" si="324"/>
        <v>&lt; 2</v>
      </c>
      <c r="AF1459" s="5">
        <v>31746</v>
      </c>
      <c r="AG1459" s="8">
        <f t="shared" ca="1" si="320"/>
        <v>37.906849315068492</v>
      </c>
      <c r="AH1459" s="7" t="str">
        <f t="shared" ca="1" si="321"/>
        <v>&gt;35&lt; 45</v>
      </c>
      <c r="AI1459" s="9">
        <v>12896442</v>
      </c>
      <c r="AJ1459" s="10" t="s">
        <v>70</v>
      </c>
      <c r="AK1459" s="9" t="s">
        <v>4355</v>
      </c>
      <c r="AL1459" s="5">
        <v>44910</v>
      </c>
      <c r="AM1459" s="3" t="s">
        <v>93</v>
      </c>
      <c r="AN1459" s="3" t="s">
        <v>94</v>
      </c>
      <c r="AQ1459" s="11">
        <v>3</v>
      </c>
      <c r="AR1459" s="11">
        <v>1</v>
      </c>
      <c r="AS1459" s="12">
        <f t="shared" si="322"/>
        <v>45416.25</v>
      </c>
      <c r="AT1459" s="11" t="s">
        <v>135</v>
      </c>
      <c r="AU1459" s="9">
        <v>3.3069999999999999</v>
      </c>
      <c r="AV1459" s="14">
        <v>17</v>
      </c>
      <c r="AW1459" s="15" t="s">
        <v>169</v>
      </c>
      <c r="AX1459" s="16" t="s">
        <v>4356</v>
      </c>
      <c r="AY1459" s="14">
        <v>63</v>
      </c>
      <c r="AZ1459" s="11" t="s">
        <v>171</v>
      </c>
      <c r="BA1459" s="17" t="str">
        <f t="shared" si="323"/>
        <v>17001000000325481263</v>
      </c>
      <c r="BB1459" s="26">
        <f t="shared" si="325"/>
        <v>20</v>
      </c>
      <c r="BC1459" s="19" t="s">
        <v>4357</v>
      </c>
      <c r="BD1459" s="20" t="s">
        <v>100</v>
      </c>
      <c r="BF1459" s="5"/>
      <c r="BG1459" s="27">
        <v>28697689</v>
      </c>
      <c r="BH1459" s="27">
        <v>29295830</v>
      </c>
      <c r="BI1459" s="27"/>
      <c r="BJ1459" t="s">
        <v>4253</v>
      </c>
      <c r="BK1459" s="11" t="str">
        <f t="shared" si="326"/>
        <v>B-</v>
      </c>
      <c r="BL1459" s="11" t="s">
        <v>473</v>
      </c>
    </row>
    <row r="1460" spans="1:64" x14ac:dyDescent="0.25">
      <c r="A1460" s="3" t="s">
        <v>74</v>
      </c>
      <c r="B1460" s="4">
        <v>1462</v>
      </c>
      <c r="C1460" s="3" t="s">
        <v>140</v>
      </c>
      <c r="D1460" s="3" t="s">
        <v>8221</v>
      </c>
      <c r="E1460" s="3" t="s">
        <v>7229</v>
      </c>
      <c r="F1460" s="3"/>
      <c r="G1460" s="3"/>
      <c r="H1460" s="74"/>
      <c r="I1460" s="3" t="s">
        <v>515</v>
      </c>
      <c r="J1460" s="3" t="s">
        <v>228</v>
      </c>
      <c r="K1460" s="3" t="s">
        <v>123</v>
      </c>
      <c r="L1460" s="3" t="s">
        <v>77</v>
      </c>
      <c r="M1460" s="3" t="s">
        <v>132</v>
      </c>
      <c r="N1460" s="5">
        <v>45059</v>
      </c>
      <c r="P1460" s="3">
        <f t="shared" ca="1" si="327"/>
        <v>-475</v>
      </c>
      <c r="Q1460" s="5">
        <v>45059</v>
      </c>
      <c r="R1460" s="3" t="s">
        <v>4344</v>
      </c>
      <c r="S1460" s="3"/>
      <c r="T1460" s="6" t="s">
        <v>131</v>
      </c>
      <c r="U1460" s="3" t="str">
        <f t="shared" si="315"/>
        <v>Contractuel</v>
      </c>
      <c r="V1460" s="5">
        <v>45059</v>
      </c>
      <c r="W1460" s="5">
        <v>45107</v>
      </c>
      <c r="X1460" s="5"/>
      <c r="Y1460" s="5"/>
      <c r="Z1460" s="5">
        <v>45059</v>
      </c>
      <c r="AA1460" s="3">
        <f t="shared" si="316"/>
        <v>5</v>
      </c>
      <c r="AB1460" s="3">
        <f t="shared" si="317"/>
        <v>2023</v>
      </c>
      <c r="AC1460" s="3">
        <f t="shared" si="318"/>
        <v>2027</v>
      </c>
      <c r="AD1460" s="7">
        <f t="shared" ca="1" si="319"/>
        <v>1.4277777777777778</v>
      </c>
      <c r="AE1460" s="7" t="str">
        <f t="shared" ca="1" si="324"/>
        <v>&lt; 2</v>
      </c>
      <c r="AF1460" s="5">
        <v>29808</v>
      </c>
      <c r="AG1460" s="8">
        <f t="shared" ca="1" si="320"/>
        <v>43.216438356164382</v>
      </c>
      <c r="AH1460" s="7" t="str">
        <f t="shared" ca="1" si="321"/>
        <v>&gt;35&lt; 45</v>
      </c>
      <c r="AI1460" s="9">
        <v>16549745</v>
      </c>
      <c r="AJ1460" s="10" t="s">
        <v>67</v>
      </c>
      <c r="AK1460" s="9" t="s">
        <v>4358</v>
      </c>
      <c r="AL1460" s="5">
        <v>44104</v>
      </c>
      <c r="AM1460" s="3" t="s">
        <v>93</v>
      </c>
      <c r="AN1460" s="3" t="s">
        <v>94</v>
      </c>
      <c r="AQ1460" s="11">
        <v>3</v>
      </c>
      <c r="AR1460" s="11">
        <v>1</v>
      </c>
      <c r="AS1460" s="12">
        <f t="shared" si="322"/>
        <v>45424.25</v>
      </c>
      <c r="AT1460" s="11" t="s">
        <v>135</v>
      </c>
      <c r="AU1460" s="9">
        <v>3.3069999999999999</v>
      </c>
      <c r="AV1460" s="14"/>
      <c r="AW1460" s="15"/>
      <c r="AX1460" s="16"/>
      <c r="AY1460" s="14"/>
      <c r="AZ1460" s="11"/>
      <c r="BA1460" s="17" t="str">
        <f t="shared" si="323"/>
        <v/>
      </c>
      <c r="BB1460" s="26">
        <f t="shared" si="325"/>
        <v>0</v>
      </c>
      <c r="BC1460" s="19" t="s">
        <v>4359</v>
      </c>
      <c r="BD1460" s="20" t="s">
        <v>277</v>
      </c>
      <c r="BF1460" s="5">
        <v>45230</v>
      </c>
      <c r="BG1460" s="27">
        <v>55508443</v>
      </c>
      <c r="BH1460" s="27">
        <v>56148005</v>
      </c>
      <c r="BI1460" s="27"/>
      <c r="BK1460" s="11" t="str">
        <f t="shared" si="326"/>
        <v>B-</v>
      </c>
      <c r="BL1460" s="11"/>
    </row>
    <row r="1461" spans="1:64" x14ac:dyDescent="0.25">
      <c r="A1461" s="3" t="s">
        <v>74</v>
      </c>
      <c r="B1461" s="4">
        <v>1463</v>
      </c>
      <c r="C1461" s="3" t="s">
        <v>87</v>
      </c>
      <c r="D1461" s="3" t="s">
        <v>8222</v>
      </c>
      <c r="E1461" s="3" t="s">
        <v>7509</v>
      </c>
      <c r="F1461" s="3"/>
      <c r="G1461" s="3"/>
      <c r="H1461" s="74"/>
      <c r="I1461" s="3" t="s">
        <v>156</v>
      </c>
      <c r="J1461" s="3" t="s">
        <v>157</v>
      </c>
      <c r="K1461" s="3" t="s">
        <v>123</v>
      </c>
      <c r="L1461" s="3" t="s">
        <v>77</v>
      </c>
      <c r="M1461" s="3" t="s">
        <v>132</v>
      </c>
      <c r="N1461" s="5">
        <v>45056</v>
      </c>
      <c r="P1461" s="3">
        <f t="shared" ca="1" si="327"/>
        <v>-475</v>
      </c>
      <c r="Q1461" s="5">
        <v>45056</v>
      </c>
      <c r="R1461" s="3" t="s">
        <v>4360</v>
      </c>
      <c r="S1461" s="3"/>
      <c r="T1461" s="6" t="s">
        <v>131</v>
      </c>
      <c r="U1461" s="3" t="str">
        <f t="shared" si="315"/>
        <v>Contractuel</v>
      </c>
      <c r="V1461" s="5">
        <v>45056</v>
      </c>
      <c r="W1461" s="5">
        <v>45107</v>
      </c>
      <c r="X1461" s="5"/>
      <c r="Y1461" s="5"/>
      <c r="Z1461" s="5">
        <v>45056</v>
      </c>
      <c r="AA1461" s="3">
        <f t="shared" si="316"/>
        <v>5</v>
      </c>
      <c r="AB1461" s="3">
        <f t="shared" si="317"/>
        <v>2023</v>
      </c>
      <c r="AC1461" s="3">
        <f t="shared" si="318"/>
        <v>2027</v>
      </c>
      <c r="AD1461" s="7">
        <f t="shared" ca="1" si="319"/>
        <v>1.4361111111111111</v>
      </c>
      <c r="AE1461" s="7" t="str">
        <f t="shared" ca="1" si="324"/>
        <v>&lt; 2</v>
      </c>
      <c r="AF1461" s="5">
        <v>27921</v>
      </c>
      <c r="AG1461" s="8">
        <f t="shared" ca="1" si="320"/>
        <v>48.386301369863013</v>
      </c>
      <c r="AH1461" s="7" t="str">
        <f t="shared" ca="1" si="321"/>
        <v>&gt;45&lt; 55</v>
      </c>
      <c r="AI1461" s="9">
        <v>11811177</v>
      </c>
      <c r="AJ1461" s="10" t="s">
        <v>79</v>
      </c>
      <c r="AK1461" s="9" t="s">
        <v>4361</v>
      </c>
      <c r="AL1461" s="5">
        <v>39548</v>
      </c>
      <c r="AM1461" s="3" t="s">
        <v>93</v>
      </c>
      <c r="AN1461" s="3" t="s">
        <v>65</v>
      </c>
      <c r="AO1461">
        <v>2</v>
      </c>
      <c r="AQ1461" s="11">
        <v>3</v>
      </c>
      <c r="AR1461" s="11">
        <v>1</v>
      </c>
      <c r="AS1461" s="12">
        <f t="shared" si="322"/>
        <v>45421.25</v>
      </c>
      <c r="AT1461" s="11" t="s">
        <v>135</v>
      </c>
      <c r="AU1461" s="9">
        <v>3.3069999999999999</v>
      </c>
      <c r="AV1461" s="14"/>
      <c r="AW1461" s="15"/>
      <c r="AX1461" s="16"/>
      <c r="AY1461" s="14"/>
      <c r="AZ1461" s="11"/>
      <c r="BA1461" s="17" t="str">
        <f t="shared" si="323"/>
        <v/>
      </c>
      <c r="BB1461" s="26">
        <f t="shared" si="325"/>
        <v>0</v>
      </c>
      <c r="BC1461" s="19" t="s">
        <v>4362</v>
      </c>
      <c r="BD1461" s="20" t="s">
        <v>100</v>
      </c>
      <c r="BF1461" s="5"/>
      <c r="BG1461" s="27">
        <v>96995700</v>
      </c>
      <c r="BH1461" s="27">
        <v>23403970</v>
      </c>
      <c r="BI1461" s="27"/>
      <c r="BK1461" s="11" t="str">
        <f t="shared" si="326"/>
        <v>A-</v>
      </c>
      <c r="BL1461" s="11"/>
    </row>
    <row r="1462" spans="1:64" x14ac:dyDescent="0.25">
      <c r="A1462" s="3" t="s">
        <v>56</v>
      </c>
      <c r="B1462" s="4">
        <v>1464</v>
      </c>
      <c r="C1462" s="3" t="s">
        <v>87</v>
      </c>
      <c r="D1462" s="3" t="s">
        <v>8223</v>
      </c>
      <c r="E1462" s="3" t="s">
        <v>7252</v>
      </c>
      <c r="F1462" s="3"/>
      <c r="G1462" s="3"/>
      <c r="H1462" s="74"/>
      <c r="I1462" s="3" t="s">
        <v>431</v>
      </c>
      <c r="J1462" s="3"/>
      <c r="K1462" s="3" t="s">
        <v>123</v>
      </c>
      <c r="L1462" s="3" t="s">
        <v>77</v>
      </c>
      <c r="M1462" s="3" t="s">
        <v>132</v>
      </c>
      <c r="N1462" s="5">
        <v>45052</v>
      </c>
      <c r="P1462" s="3">
        <f t="shared" ca="1" si="327"/>
        <v>-47</v>
      </c>
      <c r="Q1462" s="5"/>
      <c r="R1462" s="3"/>
      <c r="S1462" s="3"/>
      <c r="T1462" s="6" t="s">
        <v>131</v>
      </c>
      <c r="U1462" s="3" t="str">
        <f t="shared" si="315"/>
        <v>Contractuel</v>
      </c>
      <c r="V1462" s="5">
        <v>45505</v>
      </c>
      <c r="W1462" s="5">
        <f>VLOOKUP(B1462,[1]base!$A:$V,22,0)</f>
        <v>45535</v>
      </c>
      <c r="X1462" s="5"/>
      <c r="Y1462" s="5"/>
      <c r="Z1462" s="5">
        <v>45054</v>
      </c>
      <c r="AA1462" s="3">
        <f t="shared" si="316"/>
        <v>5</v>
      </c>
      <c r="AB1462" s="3">
        <f t="shared" si="317"/>
        <v>2023</v>
      </c>
      <c r="AC1462" s="3">
        <f t="shared" si="318"/>
        <v>2027</v>
      </c>
      <c r="AD1462" s="7">
        <f t="shared" ca="1" si="319"/>
        <v>1.4472222222222222</v>
      </c>
      <c r="AE1462" s="7" t="str">
        <f t="shared" ca="1" si="324"/>
        <v>&lt; 2</v>
      </c>
      <c r="AF1462" s="5">
        <v>34748</v>
      </c>
      <c r="AG1462" s="8">
        <f t="shared" ca="1" si="320"/>
        <v>29.682191780821917</v>
      </c>
      <c r="AH1462" s="7" t="str">
        <f t="shared" ca="1" si="321"/>
        <v>&gt;25&lt; 35</v>
      </c>
      <c r="AI1462" s="9">
        <v>17108076</v>
      </c>
      <c r="AJ1462" s="10" t="s">
        <v>62</v>
      </c>
      <c r="AK1462" s="9" t="s">
        <v>4363</v>
      </c>
      <c r="AL1462" s="5">
        <v>42227</v>
      </c>
      <c r="AM1462" s="3" t="s">
        <v>93</v>
      </c>
      <c r="AN1462" s="3" t="s">
        <v>94</v>
      </c>
      <c r="AQ1462">
        <v>3</v>
      </c>
      <c r="AR1462" s="11">
        <v>2</v>
      </c>
      <c r="AS1462" s="12">
        <f t="shared" si="322"/>
        <v>45782.5</v>
      </c>
      <c r="AT1462" s="11" t="s">
        <v>135</v>
      </c>
      <c r="AU1462" s="9">
        <v>3.3069999999999999</v>
      </c>
      <c r="AV1462" s="14">
        <v>17</v>
      </c>
      <c r="AW1462" s="15" t="s">
        <v>169</v>
      </c>
      <c r="AX1462" s="16" t="s">
        <v>4364</v>
      </c>
      <c r="AY1462" s="14" t="s">
        <v>67</v>
      </c>
      <c r="AZ1462" s="11" t="s">
        <v>171</v>
      </c>
      <c r="BA1462" s="17" t="str">
        <f t="shared" si="323"/>
        <v>17001000000285671008</v>
      </c>
      <c r="BB1462" s="26">
        <f t="shared" si="325"/>
        <v>20</v>
      </c>
      <c r="BC1462" s="19" t="s">
        <v>4365</v>
      </c>
      <c r="BD1462" s="20" t="s">
        <v>100</v>
      </c>
      <c r="BF1462" s="5"/>
      <c r="BG1462" s="27">
        <v>22189595</v>
      </c>
      <c r="BH1462" s="27">
        <v>50495954</v>
      </c>
      <c r="BI1462" s="27"/>
      <c r="BJ1462" t="s">
        <v>3681</v>
      </c>
      <c r="BK1462" s="11" t="str">
        <f t="shared" si="326"/>
        <v>-</v>
      </c>
      <c r="BL1462" s="11" t="s">
        <v>473</v>
      </c>
    </row>
    <row r="1463" spans="1:64" x14ac:dyDescent="0.25">
      <c r="A1463" s="3" t="s">
        <v>74</v>
      </c>
      <c r="B1463" s="4">
        <v>1465</v>
      </c>
      <c r="C1463" s="3" t="s">
        <v>87</v>
      </c>
      <c r="D1463" s="3" t="s">
        <v>8202</v>
      </c>
      <c r="E1463" s="3" t="s">
        <v>8161</v>
      </c>
      <c r="F1463" s="3"/>
      <c r="G1463" s="3"/>
      <c r="H1463" s="74"/>
      <c r="I1463" s="3" t="s">
        <v>227</v>
      </c>
      <c r="J1463" s="3" t="s">
        <v>228</v>
      </c>
      <c r="K1463" s="3" t="s">
        <v>123</v>
      </c>
      <c r="L1463" s="3" t="s">
        <v>77</v>
      </c>
      <c r="M1463" s="3" t="s">
        <v>132</v>
      </c>
      <c r="N1463" s="5">
        <v>45051</v>
      </c>
      <c r="P1463" s="3">
        <f t="shared" ca="1" si="327"/>
        <v>-444</v>
      </c>
      <c r="Q1463" s="5">
        <v>45128</v>
      </c>
      <c r="R1463" s="3" t="s">
        <v>133</v>
      </c>
      <c r="S1463" s="3"/>
      <c r="T1463" s="6" t="s">
        <v>131</v>
      </c>
      <c r="U1463" s="3" t="str">
        <f t="shared" si="315"/>
        <v>Contractuel</v>
      </c>
      <c r="V1463" s="5">
        <v>45108</v>
      </c>
      <c r="W1463" s="5">
        <v>45138</v>
      </c>
      <c r="X1463" s="5"/>
      <c r="Y1463" s="5"/>
      <c r="Z1463" s="5">
        <v>45054</v>
      </c>
      <c r="AA1463" s="3">
        <f t="shared" si="316"/>
        <v>5</v>
      </c>
      <c r="AB1463" s="3">
        <f t="shared" si="317"/>
        <v>2023</v>
      </c>
      <c r="AC1463" s="3">
        <f t="shared" si="318"/>
        <v>2027</v>
      </c>
      <c r="AD1463" s="7">
        <f t="shared" ca="1" si="319"/>
        <v>1.45</v>
      </c>
      <c r="AE1463" s="7" t="str">
        <f t="shared" ca="1" si="324"/>
        <v>&lt; 2</v>
      </c>
      <c r="AF1463" s="5">
        <v>33799</v>
      </c>
      <c r="AG1463" s="8">
        <f t="shared" ca="1" si="320"/>
        <v>32.282191780821918</v>
      </c>
      <c r="AH1463" s="7" t="str">
        <f t="shared" ca="1" si="321"/>
        <v>&gt;25&lt; 35</v>
      </c>
      <c r="AI1463" s="9"/>
      <c r="AJ1463" s="10"/>
      <c r="AK1463" s="9" t="s">
        <v>4366</v>
      </c>
      <c r="AL1463" s="5">
        <v>40583</v>
      </c>
      <c r="AM1463" s="3" t="s">
        <v>93</v>
      </c>
      <c r="AN1463" s="3" t="s">
        <v>65</v>
      </c>
      <c r="AO1463">
        <v>2</v>
      </c>
      <c r="AQ1463" s="11">
        <v>3</v>
      </c>
      <c r="AR1463" s="11">
        <v>1</v>
      </c>
      <c r="AS1463" s="12">
        <f t="shared" si="322"/>
        <v>45416.25</v>
      </c>
      <c r="AT1463" s="11" t="s">
        <v>135</v>
      </c>
      <c r="AU1463" s="9">
        <v>3.3069999999999999</v>
      </c>
      <c r="AV1463" s="14" t="s">
        <v>126</v>
      </c>
      <c r="AW1463" s="15" t="s">
        <v>275</v>
      </c>
      <c r="AX1463" s="16" t="s">
        <v>4367</v>
      </c>
      <c r="AY1463" s="14">
        <v>58</v>
      </c>
      <c r="AZ1463" s="11" t="s">
        <v>145</v>
      </c>
      <c r="BA1463" s="17" t="str">
        <f t="shared" si="323"/>
        <v>07080013810555228858</v>
      </c>
      <c r="BB1463" s="26">
        <f t="shared" si="325"/>
        <v>20</v>
      </c>
      <c r="BC1463" s="19" t="s">
        <v>4368</v>
      </c>
      <c r="BD1463" s="20" t="s">
        <v>277</v>
      </c>
      <c r="BF1463" s="5"/>
      <c r="BG1463" s="27">
        <v>52155062</v>
      </c>
      <c r="BH1463" s="27"/>
      <c r="BI1463" s="27"/>
      <c r="BK1463" s="11" t="str">
        <f t="shared" si="326"/>
        <v>B-</v>
      </c>
      <c r="BL1463" s="11"/>
    </row>
    <row r="1464" spans="1:64" x14ac:dyDescent="0.25">
      <c r="A1464" s="3" t="s">
        <v>56</v>
      </c>
      <c r="B1464" s="4">
        <v>1466</v>
      </c>
      <c r="C1464" s="3" t="s">
        <v>87</v>
      </c>
      <c r="D1464" s="3" t="s">
        <v>7394</v>
      </c>
      <c r="E1464" s="3" t="s">
        <v>7216</v>
      </c>
      <c r="F1464" s="3"/>
      <c r="G1464" s="3"/>
      <c r="H1464" s="74"/>
      <c r="I1464" s="3" t="s">
        <v>561</v>
      </c>
      <c r="J1464" s="3" t="s">
        <v>157</v>
      </c>
      <c r="K1464" s="3" t="s">
        <v>123</v>
      </c>
      <c r="L1464" s="3" t="s">
        <v>77</v>
      </c>
      <c r="M1464" s="3" t="s">
        <v>132</v>
      </c>
      <c r="N1464" s="5">
        <v>45055</v>
      </c>
      <c r="P1464" s="3">
        <f t="shared" ca="1" si="327"/>
        <v>-47</v>
      </c>
      <c r="Q1464" s="5"/>
      <c r="R1464" s="3"/>
      <c r="S1464" s="3"/>
      <c r="T1464" s="6" t="s">
        <v>131</v>
      </c>
      <c r="U1464" s="3" t="str">
        <f t="shared" si="315"/>
        <v>Contractuel</v>
      </c>
      <c r="V1464" s="5">
        <v>45444</v>
      </c>
      <c r="W1464" s="5">
        <v>45535</v>
      </c>
      <c r="X1464" s="5"/>
      <c r="Y1464" s="5"/>
      <c r="Z1464" s="5">
        <v>45055</v>
      </c>
      <c r="AA1464" s="3">
        <f t="shared" si="316"/>
        <v>5</v>
      </c>
      <c r="AB1464" s="3">
        <f t="shared" si="317"/>
        <v>2023</v>
      </c>
      <c r="AC1464" s="3">
        <f t="shared" si="318"/>
        <v>2027</v>
      </c>
      <c r="AD1464" s="7">
        <f t="shared" ca="1" si="319"/>
        <v>1.4388888888888889</v>
      </c>
      <c r="AE1464" s="7" t="str">
        <f t="shared" ca="1" si="324"/>
        <v>&lt; 2</v>
      </c>
      <c r="AF1464" s="5">
        <v>33672</v>
      </c>
      <c r="AG1464" s="8">
        <f t="shared" ca="1" si="320"/>
        <v>32.630136986301373</v>
      </c>
      <c r="AH1464" s="7" t="str">
        <f t="shared" ca="1" si="321"/>
        <v>&gt;25&lt; 35</v>
      </c>
      <c r="AI1464" s="9">
        <v>16443401</v>
      </c>
      <c r="AJ1464" s="10" t="s">
        <v>141</v>
      </c>
      <c r="AK1464" s="9" t="s">
        <v>4369</v>
      </c>
      <c r="AL1464" s="5">
        <v>40613</v>
      </c>
      <c r="AM1464" s="3" t="s">
        <v>93</v>
      </c>
      <c r="AN1464" s="3" t="s">
        <v>94</v>
      </c>
      <c r="AQ1464">
        <v>3</v>
      </c>
      <c r="AR1464" s="11">
        <v>2</v>
      </c>
      <c r="AS1464" s="12">
        <f t="shared" si="322"/>
        <v>45785.5</v>
      </c>
      <c r="AT1464" s="11" t="s">
        <v>135</v>
      </c>
      <c r="AU1464" s="9">
        <v>3.3069999999999999</v>
      </c>
      <c r="AV1464" s="14">
        <v>17</v>
      </c>
      <c r="AW1464" s="15">
        <v>53594</v>
      </c>
      <c r="AX1464" s="16" t="s">
        <v>4370</v>
      </c>
      <c r="AY1464" s="14">
        <v>89</v>
      </c>
      <c r="AZ1464" s="11" t="s">
        <v>171</v>
      </c>
      <c r="BA1464" s="17" t="str">
        <f t="shared" si="323"/>
        <v>17535940174330164689</v>
      </c>
      <c r="BB1464" s="26">
        <f t="shared" si="325"/>
        <v>20</v>
      </c>
      <c r="BC1464" s="19" t="s">
        <v>4371</v>
      </c>
      <c r="BD1464" s="20" t="s">
        <v>277</v>
      </c>
      <c r="BF1464" s="5">
        <v>45176</v>
      </c>
      <c r="BG1464" s="27">
        <v>27330414</v>
      </c>
      <c r="BH1464" s="27">
        <v>28103247</v>
      </c>
      <c r="BI1464" s="27"/>
      <c r="BJ1464" t="s">
        <v>1425</v>
      </c>
      <c r="BK1464" s="11" t="str">
        <f t="shared" si="326"/>
        <v>A-</v>
      </c>
      <c r="BL1464" s="11" t="s">
        <v>235</v>
      </c>
    </row>
    <row r="1465" spans="1:64" x14ac:dyDescent="0.25">
      <c r="A1465" s="3" t="s">
        <v>56</v>
      </c>
      <c r="B1465" s="4">
        <v>1467</v>
      </c>
      <c r="C1465" s="3" t="s">
        <v>140</v>
      </c>
      <c r="D1465" s="3" t="s">
        <v>7387</v>
      </c>
      <c r="E1465" s="3" t="s">
        <v>3186</v>
      </c>
      <c r="F1465" s="3"/>
      <c r="G1465" s="3"/>
      <c r="H1465" s="74"/>
      <c r="I1465" s="3" t="s">
        <v>1140</v>
      </c>
      <c r="J1465" s="3" t="s">
        <v>157</v>
      </c>
      <c r="K1465" s="3" t="s">
        <v>123</v>
      </c>
      <c r="L1465" s="3" t="s">
        <v>77</v>
      </c>
      <c r="M1465" s="3" t="s">
        <v>132</v>
      </c>
      <c r="N1465" s="5">
        <v>45055</v>
      </c>
      <c r="P1465" s="3">
        <f t="shared" ca="1" si="327"/>
        <v>-47</v>
      </c>
      <c r="Q1465" s="5"/>
      <c r="R1465" s="3"/>
      <c r="S1465" s="3"/>
      <c r="T1465" s="6" t="s">
        <v>131</v>
      </c>
      <c r="U1465" s="3" t="str">
        <f t="shared" si="315"/>
        <v>Contractuel</v>
      </c>
      <c r="V1465" s="5">
        <v>45444</v>
      </c>
      <c r="W1465" s="5">
        <v>45535</v>
      </c>
      <c r="X1465" s="5"/>
      <c r="Y1465" s="5"/>
      <c r="Z1465" s="5">
        <v>45055</v>
      </c>
      <c r="AA1465" s="3">
        <f t="shared" si="316"/>
        <v>5</v>
      </c>
      <c r="AB1465" s="3">
        <f t="shared" si="317"/>
        <v>2023</v>
      </c>
      <c r="AC1465" s="3">
        <f t="shared" si="318"/>
        <v>2027</v>
      </c>
      <c r="AD1465" s="7">
        <f t="shared" ca="1" si="319"/>
        <v>1.4388888888888889</v>
      </c>
      <c r="AE1465" s="7" t="str">
        <f t="shared" ca="1" si="324"/>
        <v>&lt; 2</v>
      </c>
      <c r="AF1465" s="5">
        <v>27380</v>
      </c>
      <c r="AG1465" s="8">
        <f t="shared" ca="1" si="320"/>
        <v>49.868493150684934</v>
      </c>
      <c r="AH1465" s="7" t="str">
        <f t="shared" ca="1" si="321"/>
        <v>&gt;45&lt; 55</v>
      </c>
      <c r="AI1465" s="9">
        <v>11800210</v>
      </c>
      <c r="AJ1465" s="10" t="s">
        <v>102</v>
      </c>
      <c r="AK1465" s="9" t="s">
        <v>4372</v>
      </c>
      <c r="AL1465" s="5">
        <v>40610</v>
      </c>
      <c r="AM1465" s="3" t="s">
        <v>93</v>
      </c>
      <c r="AN1465" s="3" t="s">
        <v>65</v>
      </c>
      <c r="AO1465">
        <v>2</v>
      </c>
      <c r="AQ1465">
        <v>3</v>
      </c>
      <c r="AR1465" s="11">
        <v>2</v>
      </c>
      <c r="AS1465" s="12">
        <f t="shared" si="322"/>
        <v>45785.5</v>
      </c>
      <c r="AT1465" s="11" t="s">
        <v>135</v>
      </c>
      <c r="AU1465" s="9">
        <v>3.3069999999999999</v>
      </c>
      <c r="AV1465" s="14">
        <v>17</v>
      </c>
      <c r="AW1465" s="15" t="s">
        <v>169</v>
      </c>
      <c r="AX1465" s="16" t="s">
        <v>4373</v>
      </c>
      <c r="AY1465" s="14">
        <v>77</v>
      </c>
      <c r="AZ1465" s="11" t="s">
        <v>171</v>
      </c>
      <c r="BA1465" s="17" t="str">
        <f t="shared" si="323"/>
        <v>17001000000325487277</v>
      </c>
      <c r="BB1465" s="26">
        <f t="shared" si="325"/>
        <v>20</v>
      </c>
      <c r="BC1465" s="19" t="s">
        <v>4374</v>
      </c>
      <c r="BD1465" s="20" t="s">
        <v>277</v>
      </c>
      <c r="BF1465" s="5"/>
      <c r="BG1465" s="27">
        <v>22844557</v>
      </c>
      <c r="BH1465" s="27"/>
      <c r="BI1465" s="27"/>
      <c r="BJ1465" t="s">
        <v>3941</v>
      </c>
      <c r="BK1465" s="11" t="str">
        <f t="shared" si="326"/>
        <v>A-</v>
      </c>
      <c r="BL1465" s="11" t="s">
        <v>473</v>
      </c>
    </row>
    <row r="1466" spans="1:64" x14ac:dyDescent="0.25">
      <c r="A1466" s="3" t="s">
        <v>74</v>
      </c>
      <c r="B1466" s="4">
        <v>1468</v>
      </c>
      <c r="C1466" s="3" t="s">
        <v>140</v>
      </c>
      <c r="D1466" s="3" t="s">
        <v>7619</v>
      </c>
      <c r="E1466" s="3" t="s">
        <v>8733</v>
      </c>
      <c r="F1466" s="3"/>
      <c r="G1466" s="3"/>
      <c r="H1466" s="74"/>
      <c r="I1466" s="76" t="s">
        <v>2544</v>
      </c>
      <c r="J1466" s="3" t="s">
        <v>157</v>
      </c>
      <c r="K1466" s="3" t="s">
        <v>123</v>
      </c>
      <c r="L1466" s="3" t="s">
        <v>77</v>
      </c>
      <c r="M1466" s="3" t="s">
        <v>132</v>
      </c>
      <c r="N1466" s="5">
        <v>45055</v>
      </c>
      <c r="P1466" s="3">
        <f t="shared" ca="1" si="327"/>
        <v>-383</v>
      </c>
      <c r="Q1466" s="5">
        <v>45219</v>
      </c>
      <c r="R1466" s="3" t="s">
        <v>4375</v>
      </c>
      <c r="S1466" s="3"/>
      <c r="T1466" s="6" t="s">
        <v>131</v>
      </c>
      <c r="U1466" s="3" t="str">
        <f t="shared" si="315"/>
        <v>Contractuel</v>
      </c>
      <c r="V1466" s="5">
        <v>45170</v>
      </c>
      <c r="W1466" s="5">
        <v>45199</v>
      </c>
      <c r="X1466" s="5"/>
      <c r="Y1466" s="5"/>
      <c r="Z1466" s="5">
        <v>45055</v>
      </c>
      <c r="AA1466" s="3">
        <f t="shared" si="316"/>
        <v>5</v>
      </c>
      <c r="AB1466" s="3">
        <f t="shared" si="317"/>
        <v>2023</v>
      </c>
      <c r="AC1466" s="3">
        <f t="shared" si="318"/>
        <v>2027</v>
      </c>
      <c r="AD1466" s="7">
        <f t="shared" ca="1" si="319"/>
        <v>1.4388888888888889</v>
      </c>
      <c r="AE1466" s="7" t="str">
        <f t="shared" ca="1" si="324"/>
        <v>&lt; 2</v>
      </c>
      <c r="AF1466" s="5">
        <v>30683</v>
      </c>
      <c r="AG1466" s="8">
        <f t="shared" ca="1" si="320"/>
        <v>40.819178082191783</v>
      </c>
      <c r="AH1466" s="7" t="str">
        <f t="shared" ca="1" si="321"/>
        <v>&gt;35&lt; 45</v>
      </c>
      <c r="AI1466" s="9">
        <v>12664593</v>
      </c>
      <c r="AJ1466" s="10" t="s">
        <v>159</v>
      </c>
      <c r="AK1466" s="9" t="s">
        <v>4376</v>
      </c>
      <c r="AL1466" s="5">
        <v>43085</v>
      </c>
      <c r="AM1466" s="3" t="s">
        <v>93</v>
      </c>
      <c r="AN1466" s="3" t="s">
        <v>65</v>
      </c>
      <c r="AO1466">
        <v>3</v>
      </c>
      <c r="AQ1466" s="11">
        <v>3</v>
      </c>
      <c r="AR1466" s="11">
        <v>1</v>
      </c>
      <c r="AS1466" s="12">
        <f t="shared" si="322"/>
        <v>45420.25</v>
      </c>
      <c r="AT1466" s="11" t="s">
        <v>135</v>
      </c>
      <c r="AU1466" s="9">
        <v>3.3069999999999999</v>
      </c>
      <c r="AV1466" s="14">
        <v>17</v>
      </c>
      <c r="AW1466" s="15">
        <v>20600</v>
      </c>
      <c r="AX1466" s="16" t="s">
        <v>4377</v>
      </c>
      <c r="AY1466" s="14" t="s">
        <v>62</v>
      </c>
      <c r="AZ1466" s="11" t="s">
        <v>171</v>
      </c>
      <c r="BA1466" s="17" t="str">
        <f t="shared" si="323"/>
        <v>17206000000074647401</v>
      </c>
      <c r="BB1466" s="26">
        <f t="shared" si="325"/>
        <v>20</v>
      </c>
      <c r="BC1466" s="19" t="s">
        <v>4378</v>
      </c>
      <c r="BD1466" s="20" t="s">
        <v>277</v>
      </c>
      <c r="BF1466" s="5"/>
      <c r="BG1466" s="27">
        <v>22187996</v>
      </c>
      <c r="BH1466" s="27">
        <v>97557183</v>
      </c>
      <c r="BI1466" s="27"/>
      <c r="BJ1466" t="s">
        <v>391</v>
      </c>
      <c r="BK1466" s="11" t="str">
        <f t="shared" si="326"/>
        <v>A-</v>
      </c>
      <c r="BL1466" s="11" t="s">
        <v>473</v>
      </c>
    </row>
    <row r="1467" spans="1:64" x14ac:dyDescent="0.25">
      <c r="A1467" s="3" t="s">
        <v>56</v>
      </c>
      <c r="B1467" s="4">
        <v>1469</v>
      </c>
      <c r="C1467" s="3" t="s">
        <v>87</v>
      </c>
      <c r="D1467" s="3" t="s">
        <v>7208</v>
      </c>
      <c r="E1467" s="3" t="s">
        <v>8224</v>
      </c>
      <c r="F1467" s="3"/>
      <c r="G1467" s="3"/>
      <c r="H1467" s="74"/>
      <c r="I1467" s="3" t="s">
        <v>227</v>
      </c>
      <c r="J1467" s="3" t="s">
        <v>228</v>
      </c>
      <c r="K1467" s="3" t="s">
        <v>123</v>
      </c>
      <c r="L1467" s="3" t="s">
        <v>77</v>
      </c>
      <c r="M1467" s="3" t="s">
        <v>132</v>
      </c>
      <c r="N1467" s="5">
        <v>45055</v>
      </c>
      <c r="P1467" s="3">
        <f t="shared" ca="1" si="327"/>
        <v>-47</v>
      </c>
      <c r="Q1467" s="5"/>
      <c r="R1467" s="3"/>
      <c r="S1467" s="3"/>
      <c r="T1467" s="6" t="s">
        <v>131</v>
      </c>
      <c r="U1467" s="3" t="str">
        <f t="shared" si="315"/>
        <v>Contractuel</v>
      </c>
      <c r="V1467" s="5">
        <v>45444</v>
      </c>
      <c r="W1467" s="5">
        <v>45535</v>
      </c>
      <c r="X1467" s="5"/>
      <c r="Y1467" s="5"/>
      <c r="Z1467" s="5">
        <v>45055</v>
      </c>
      <c r="AA1467" s="3">
        <f t="shared" si="316"/>
        <v>5</v>
      </c>
      <c r="AB1467" s="3">
        <f t="shared" si="317"/>
        <v>2023</v>
      </c>
      <c r="AC1467" s="3">
        <f t="shared" si="318"/>
        <v>2027</v>
      </c>
      <c r="AD1467" s="7">
        <f t="shared" ca="1" si="319"/>
        <v>1.4388888888888889</v>
      </c>
      <c r="AE1467" s="7" t="str">
        <f t="shared" ca="1" si="324"/>
        <v>&lt; 2</v>
      </c>
      <c r="AF1467" s="5">
        <v>36962</v>
      </c>
      <c r="AG1467" s="8">
        <f t="shared" ca="1" si="320"/>
        <v>23.616438356164384</v>
      </c>
      <c r="AH1467" s="7" t="str">
        <f t="shared" ca="1" si="321"/>
        <v>&lt; 25</v>
      </c>
      <c r="AI1467" s="9">
        <v>17605678</v>
      </c>
      <c r="AJ1467" s="10" t="s">
        <v>67</v>
      </c>
      <c r="AK1467" s="9" t="s">
        <v>4379</v>
      </c>
      <c r="AL1467" s="5">
        <v>44765</v>
      </c>
      <c r="AM1467" s="3" t="s">
        <v>93</v>
      </c>
      <c r="AN1467" s="3" t="s">
        <v>94</v>
      </c>
      <c r="AQ1467">
        <v>3</v>
      </c>
      <c r="AR1467" s="11">
        <v>2</v>
      </c>
      <c r="AS1467" s="12">
        <f t="shared" si="322"/>
        <v>45785.5</v>
      </c>
      <c r="AT1467" s="11" t="s">
        <v>135</v>
      </c>
      <c r="AU1467" s="9">
        <v>3.3069999999999999</v>
      </c>
      <c r="AV1467" s="14">
        <v>25</v>
      </c>
      <c r="AW1467" s="15" t="s">
        <v>136</v>
      </c>
      <c r="AX1467" s="16" t="s">
        <v>4380</v>
      </c>
      <c r="AY1467" s="14">
        <v>54</v>
      </c>
      <c r="AZ1467" s="11" t="s">
        <v>164</v>
      </c>
      <c r="BA1467" s="17" t="str">
        <f t="shared" si="323"/>
        <v>25042000000106383254</v>
      </c>
      <c r="BB1467" s="26">
        <f t="shared" si="325"/>
        <v>20</v>
      </c>
      <c r="BC1467" s="19" t="s">
        <v>254</v>
      </c>
      <c r="BD1467" s="20" t="s">
        <v>100</v>
      </c>
      <c r="BF1467" s="5"/>
      <c r="BG1467" s="27">
        <v>99349753</v>
      </c>
      <c r="BH1467" s="27">
        <v>52852174</v>
      </c>
      <c r="BI1467" s="27"/>
      <c r="BJ1467" t="s">
        <v>254</v>
      </c>
      <c r="BK1467" s="11" t="str">
        <f t="shared" si="326"/>
        <v>B-</v>
      </c>
      <c r="BL1467" s="11" t="s">
        <v>235</v>
      </c>
    </row>
    <row r="1468" spans="1:64" x14ac:dyDescent="0.25">
      <c r="A1468" s="3" t="s">
        <v>56</v>
      </c>
      <c r="B1468" s="4">
        <v>1470</v>
      </c>
      <c r="C1468" s="3" t="s">
        <v>140</v>
      </c>
      <c r="D1468" s="3" t="s">
        <v>8225</v>
      </c>
      <c r="E1468" s="3" t="s">
        <v>7350</v>
      </c>
      <c r="F1468" s="3"/>
      <c r="G1468" s="3"/>
      <c r="H1468" s="74"/>
      <c r="I1468" s="3" t="s">
        <v>227</v>
      </c>
      <c r="J1468" s="3" t="s">
        <v>228</v>
      </c>
      <c r="K1468" s="3" t="s">
        <v>123</v>
      </c>
      <c r="L1468" s="3" t="s">
        <v>77</v>
      </c>
      <c r="M1468" s="3" t="s">
        <v>132</v>
      </c>
      <c r="N1468" s="5">
        <v>45055</v>
      </c>
      <c r="P1468" s="3">
        <f t="shared" ca="1" si="327"/>
        <v>-47</v>
      </c>
      <c r="Q1468" s="5"/>
      <c r="R1468" s="3"/>
      <c r="S1468" s="3"/>
      <c r="T1468" s="6" t="s">
        <v>131</v>
      </c>
      <c r="U1468" s="3" t="str">
        <f t="shared" si="315"/>
        <v>Contractuel</v>
      </c>
      <c r="V1468" s="5">
        <v>45444</v>
      </c>
      <c r="W1468" s="5">
        <v>45535</v>
      </c>
      <c r="X1468" s="5"/>
      <c r="Y1468" s="5"/>
      <c r="Z1468" s="5">
        <v>45055</v>
      </c>
      <c r="AA1468" s="3">
        <f t="shared" si="316"/>
        <v>5</v>
      </c>
      <c r="AB1468" s="3">
        <f t="shared" si="317"/>
        <v>2023</v>
      </c>
      <c r="AC1468" s="3">
        <f t="shared" si="318"/>
        <v>2027</v>
      </c>
      <c r="AD1468" s="7">
        <f t="shared" ca="1" si="319"/>
        <v>1.4388888888888889</v>
      </c>
      <c r="AE1468" s="7" t="str">
        <f t="shared" ca="1" si="324"/>
        <v>&lt; 2</v>
      </c>
      <c r="AF1468" s="5">
        <v>33355</v>
      </c>
      <c r="AG1468" s="8">
        <f t="shared" ca="1" si="320"/>
        <v>33.4986301369863</v>
      </c>
      <c r="AH1468" s="7" t="str">
        <f t="shared" ca="1" si="321"/>
        <v>&gt;25&lt; 35</v>
      </c>
      <c r="AI1468" s="9">
        <v>16539824</v>
      </c>
      <c r="AJ1468" s="10" t="s">
        <v>70</v>
      </c>
      <c r="AK1468" s="9" t="s">
        <v>4381</v>
      </c>
      <c r="AL1468" s="5">
        <v>40226</v>
      </c>
      <c r="AM1468" s="3" t="s">
        <v>93</v>
      </c>
      <c r="AN1468" s="3" t="s">
        <v>65</v>
      </c>
      <c r="AO1468">
        <v>1</v>
      </c>
      <c r="AQ1468">
        <v>3</v>
      </c>
      <c r="AR1468" s="11">
        <v>2</v>
      </c>
      <c r="AS1468" s="12">
        <f t="shared" si="322"/>
        <v>45785.5</v>
      </c>
      <c r="AT1468" s="11" t="s">
        <v>135</v>
      </c>
      <c r="AU1468" s="9">
        <v>3.3069999999999999</v>
      </c>
      <c r="AV1468" s="14">
        <v>17</v>
      </c>
      <c r="AW1468" s="15" t="s">
        <v>169</v>
      </c>
      <c r="AX1468" s="16" t="s">
        <v>4382</v>
      </c>
      <c r="AY1468" s="14">
        <v>49</v>
      </c>
      <c r="AZ1468" s="11" t="s">
        <v>171</v>
      </c>
      <c r="BA1468" s="17" t="str">
        <f t="shared" si="323"/>
        <v>17001000000327609249</v>
      </c>
      <c r="BB1468" s="26">
        <f t="shared" si="325"/>
        <v>20</v>
      </c>
      <c r="BC1468" s="19" t="s">
        <v>4383</v>
      </c>
      <c r="BD1468" s="20" t="s">
        <v>100</v>
      </c>
      <c r="BF1468" s="5">
        <v>45097</v>
      </c>
      <c r="BG1468" s="27">
        <v>42568887</v>
      </c>
      <c r="BH1468" s="27">
        <v>26199664</v>
      </c>
      <c r="BI1468" s="27"/>
      <c r="BJ1468" t="s">
        <v>3727</v>
      </c>
      <c r="BK1468" s="11" t="str">
        <f t="shared" si="326"/>
        <v>B-</v>
      </c>
      <c r="BL1468" s="11" t="s">
        <v>200</v>
      </c>
    </row>
    <row r="1469" spans="1:64" x14ac:dyDescent="0.25">
      <c r="A1469" s="3" t="s">
        <v>74</v>
      </c>
      <c r="B1469" s="4">
        <v>1471</v>
      </c>
      <c r="C1469" s="3" t="s">
        <v>57</v>
      </c>
      <c r="D1469" s="3" t="s">
        <v>7200</v>
      </c>
      <c r="E1469" s="3" t="s">
        <v>7785</v>
      </c>
      <c r="F1469" s="3"/>
      <c r="G1469" s="3"/>
      <c r="H1469" s="74"/>
      <c r="I1469" s="3"/>
      <c r="J1469" s="3"/>
      <c r="K1469" s="3" t="s">
        <v>123</v>
      </c>
      <c r="L1469" s="3" t="s">
        <v>77</v>
      </c>
      <c r="M1469" s="3" t="s">
        <v>132</v>
      </c>
      <c r="N1469" s="5">
        <v>45055</v>
      </c>
      <c r="P1469" s="3">
        <f t="shared" ca="1" si="327"/>
        <v>-475</v>
      </c>
      <c r="Q1469" s="5">
        <v>45056</v>
      </c>
      <c r="R1469" s="3" t="s">
        <v>4344</v>
      </c>
      <c r="S1469" s="3"/>
      <c r="T1469" s="6" t="s">
        <v>131</v>
      </c>
      <c r="U1469" s="3" t="str">
        <f t="shared" si="315"/>
        <v>Contractuel</v>
      </c>
      <c r="V1469" s="5">
        <v>45055</v>
      </c>
      <c r="W1469" s="5">
        <v>45107</v>
      </c>
      <c r="X1469" s="5"/>
      <c r="Y1469" s="5"/>
      <c r="Z1469" s="5">
        <v>45055</v>
      </c>
      <c r="AA1469" s="3">
        <f t="shared" si="316"/>
        <v>5</v>
      </c>
      <c r="AB1469" s="3">
        <f t="shared" si="317"/>
        <v>2023</v>
      </c>
      <c r="AC1469" s="3">
        <f t="shared" si="318"/>
        <v>2027</v>
      </c>
      <c r="AD1469" s="7">
        <f t="shared" ca="1" si="319"/>
        <v>1.4388888888888889</v>
      </c>
      <c r="AE1469" s="7" t="str">
        <f t="shared" ca="1" si="324"/>
        <v>&lt; 2</v>
      </c>
      <c r="AF1469" s="5">
        <v>35945</v>
      </c>
      <c r="AG1469" s="8">
        <f t="shared" ca="1" si="320"/>
        <v>26.402739726027399</v>
      </c>
      <c r="AH1469" s="7" t="str">
        <f t="shared" ca="1" si="321"/>
        <v>&gt;25&lt; 35</v>
      </c>
      <c r="AI1469" s="9">
        <v>17074478</v>
      </c>
      <c r="AJ1469" s="10" t="s">
        <v>141</v>
      </c>
      <c r="AK1469" s="9" t="s">
        <v>4384</v>
      </c>
      <c r="AL1469" s="5">
        <v>44372</v>
      </c>
      <c r="AM1469" s="3" t="s">
        <v>64</v>
      </c>
      <c r="AN1469" s="3" t="s">
        <v>94</v>
      </c>
      <c r="AQ1469" s="11">
        <v>3</v>
      </c>
      <c r="AR1469" s="11">
        <v>1</v>
      </c>
      <c r="AS1469" s="12">
        <f t="shared" si="322"/>
        <v>45420.25</v>
      </c>
      <c r="AT1469" s="11" t="s">
        <v>135</v>
      </c>
      <c r="AU1469" s="9">
        <v>3.3069999999999999</v>
      </c>
      <c r="AV1469" s="14">
        <v>17</v>
      </c>
      <c r="AW1469" s="15">
        <v>20600</v>
      </c>
      <c r="AX1469" s="16" t="s">
        <v>4385</v>
      </c>
      <c r="AY1469" s="14">
        <v>65</v>
      </c>
      <c r="AZ1469" s="11" t="s">
        <v>171</v>
      </c>
      <c r="BA1469" s="17" t="str">
        <f t="shared" si="323"/>
        <v>17206000000257309265</v>
      </c>
      <c r="BB1469" s="26">
        <f t="shared" si="325"/>
        <v>20</v>
      </c>
      <c r="BC1469" s="19" t="s">
        <v>4386</v>
      </c>
      <c r="BD1469" s="20" t="s">
        <v>277</v>
      </c>
      <c r="BF1469" s="5"/>
      <c r="BG1469" s="27">
        <v>94873095</v>
      </c>
      <c r="BH1469" s="27">
        <v>23499212</v>
      </c>
      <c r="BI1469" s="27"/>
      <c r="BK1469" s="11" t="str">
        <f t="shared" si="326"/>
        <v>-</v>
      </c>
      <c r="BL1469" s="11"/>
    </row>
    <row r="1470" spans="1:64" x14ac:dyDescent="0.25">
      <c r="A1470" s="3" t="s">
        <v>56</v>
      </c>
      <c r="B1470" s="4">
        <v>1472</v>
      </c>
      <c r="C1470" s="3" t="s">
        <v>57</v>
      </c>
      <c r="D1470" s="3" t="s">
        <v>7423</v>
      </c>
      <c r="E1470" s="3" t="s">
        <v>7877</v>
      </c>
      <c r="F1470" s="3"/>
      <c r="G1470" s="3"/>
      <c r="H1470" s="74"/>
      <c r="I1470" s="3" t="s">
        <v>3004</v>
      </c>
      <c r="J1470" s="3" t="s">
        <v>228</v>
      </c>
      <c r="K1470" s="3" t="s">
        <v>123</v>
      </c>
      <c r="L1470" s="3" t="s">
        <v>77</v>
      </c>
      <c r="M1470" s="3" t="s">
        <v>132</v>
      </c>
      <c r="N1470" s="5">
        <v>45055</v>
      </c>
      <c r="P1470" s="3">
        <f t="shared" ca="1" si="327"/>
        <v>-17</v>
      </c>
      <c r="Q1470" s="5"/>
      <c r="R1470" s="3"/>
      <c r="S1470" s="3"/>
      <c r="T1470" s="6" t="s">
        <v>131</v>
      </c>
      <c r="U1470" s="3" t="str">
        <f t="shared" si="315"/>
        <v>Contractuel</v>
      </c>
      <c r="V1470" s="5">
        <v>45505</v>
      </c>
      <c r="W1470" s="5">
        <f>VLOOKUP(B1470,[1]base!$A:$V,22,0)</f>
        <v>45565</v>
      </c>
      <c r="X1470" s="5"/>
      <c r="Y1470" s="5"/>
      <c r="Z1470" s="5">
        <v>45055</v>
      </c>
      <c r="AA1470" s="3">
        <f t="shared" si="316"/>
        <v>5</v>
      </c>
      <c r="AB1470" s="3">
        <f t="shared" si="317"/>
        <v>2023</v>
      </c>
      <c r="AC1470" s="3">
        <f t="shared" si="318"/>
        <v>2027</v>
      </c>
      <c r="AD1470" s="7">
        <f t="shared" ca="1" si="319"/>
        <v>1.4388888888888889</v>
      </c>
      <c r="AE1470" s="7" t="str">
        <f t="shared" ca="1" si="324"/>
        <v>&lt; 2</v>
      </c>
      <c r="AF1470" s="5">
        <v>33057</v>
      </c>
      <c r="AG1470" s="8">
        <f t="shared" ca="1" si="320"/>
        <v>34.315068493150683</v>
      </c>
      <c r="AH1470" s="7" t="str">
        <f t="shared" ca="1" si="321"/>
        <v>&gt;25&lt; 35</v>
      </c>
      <c r="AI1470" s="9">
        <v>17323934</v>
      </c>
      <c r="AJ1470" s="10" t="s">
        <v>67</v>
      </c>
      <c r="AK1470" s="9" t="s">
        <v>4387</v>
      </c>
      <c r="AL1470" s="5">
        <v>42129</v>
      </c>
      <c r="AM1470" s="3" t="s">
        <v>64</v>
      </c>
      <c r="AN1470" s="3" t="s">
        <v>94</v>
      </c>
      <c r="AQ1470">
        <v>3</v>
      </c>
      <c r="AR1470" s="11">
        <v>2</v>
      </c>
      <c r="AS1470" s="12">
        <f t="shared" si="322"/>
        <v>45785.5</v>
      </c>
      <c r="AT1470" s="11" t="s">
        <v>135</v>
      </c>
      <c r="AU1470" s="9">
        <v>3.3069999999999999</v>
      </c>
      <c r="AV1470" s="14" t="s">
        <v>79</v>
      </c>
      <c r="AW1470" s="15" t="s">
        <v>944</v>
      </c>
      <c r="AX1470" s="16" t="s">
        <v>4388</v>
      </c>
      <c r="AY1470" s="14">
        <v>78</v>
      </c>
      <c r="AZ1470" s="11" t="s">
        <v>128</v>
      </c>
      <c r="BA1470" s="17" t="str">
        <f t="shared" si="323"/>
        <v>04032118005587341878</v>
      </c>
      <c r="BB1470" s="26">
        <f t="shared" si="325"/>
        <v>20</v>
      </c>
      <c r="BC1470" s="19" t="s">
        <v>4389</v>
      </c>
      <c r="BD1470" s="20" t="s">
        <v>100</v>
      </c>
      <c r="BF1470" s="5"/>
      <c r="BG1470" s="27">
        <v>46838012</v>
      </c>
      <c r="BH1470" s="27">
        <v>25477851</v>
      </c>
      <c r="BI1470" s="27"/>
      <c r="BJ1470" t="s">
        <v>4253</v>
      </c>
      <c r="BK1470" s="11" t="s">
        <v>3009</v>
      </c>
      <c r="BL1470" s="11" t="s">
        <v>235</v>
      </c>
    </row>
    <row r="1471" spans="1:64" x14ac:dyDescent="0.25">
      <c r="A1471" s="3" t="s">
        <v>74</v>
      </c>
      <c r="B1471" s="4">
        <v>1473</v>
      </c>
      <c r="C1471" s="3" t="s">
        <v>57</v>
      </c>
      <c r="D1471" s="3" t="s">
        <v>7210</v>
      </c>
      <c r="E1471" s="3" t="s">
        <v>7678</v>
      </c>
      <c r="F1471" s="3"/>
      <c r="G1471" s="3"/>
      <c r="H1471" s="74"/>
      <c r="I1471" s="3" t="s">
        <v>4221</v>
      </c>
      <c r="J1471" s="3" t="s">
        <v>228</v>
      </c>
      <c r="K1471" s="3" t="s">
        <v>123</v>
      </c>
      <c r="L1471" s="3" t="s">
        <v>77</v>
      </c>
      <c r="M1471" s="3" t="s">
        <v>132</v>
      </c>
      <c r="N1471" s="5">
        <v>45055</v>
      </c>
      <c r="P1471" s="3">
        <f t="shared" ca="1" si="327"/>
        <v>-475</v>
      </c>
      <c r="Q1471" s="5">
        <v>45056</v>
      </c>
      <c r="R1471" s="3" t="s">
        <v>124</v>
      </c>
      <c r="S1471" s="3"/>
      <c r="T1471" s="6" t="s">
        <v>131</v>
      </c>
      <c r="U1471" s="3" t="str">
        <f t="shared" si="315"/>
        <v>Contractuel</v>
      </c>
      <c r="V1471" s="5">
        <v>45055</v>
      </c>
      <c r="W1471" s="5">
        <v>45107</v>
      </c>
      <c r="X1471" s="5"/>
      <c r="Y1471" s="5"/>
      <c r="Z1471" s="5">
        <v>45055</v>
      </c>
      <c r="AA1471" s="3">
        <f t="shared" si="316"/>
        <v>5</v>
      </c>
      <c r="AB1471" s="3">
        <f t="shared" si="317"/>
        <v>2023</v>
      </c>
      <c r="AC1471" s="3">
        <f t="shared" si="318"/>
        <v>2027</v>
      </c>
      <c r="AD1471" s="7">
        <f t="shared" ca="1" si="319"/>
        <v>1.4388888888888889</v>
      </c>
      <c r="AE1471" s="7" t="str">
        <f t="shared" ca="1" si="324"/>
        <v>&lt; 2</v>
      </c>
      <c r="AF1471" s="5">
        <v>36796</v>
      </c>
      <c r="AG1471" s="8">
        <f t="shared" ca="1" si="320"/>
        <v>24.07123287671233</v>
      </c>
      <c r="AH1471" s="7" t="str">
        <f t="shared" ca="1" si="321"/>
        <v>&lt; 25</v>
      </c>
      <c r="AI1471" s="9"/>
      <c r="AJ1471" s="10"/>
      <c r="AK1471" s="9" t="s">
        <v>4390</v>
      </c>
      <c r="AL1471" s="5">
        <v>42600</v>
      </c>
      <c r="AM1471" s="3" t="s">
        <v>64</v>
      </c>
      <c r="AN1471" s="3" t="s">
        <v>94</v>
      </c>
      <c r="AQ1471" s="11">
        <v>3</v>
      </c>
      <c r="AR1471" s="11">
        <v>1</v>
      </c>
      <c r="AS1471" s="12">
        <f t="shared" si="322"/>
        <v>45420.25</v>
      </c>
      <c r="AT1471" s="11" t="s">
        <v>135</v>
      </c>
      <c r="AU1471" s="9">
        <v>3.3069999999999999</v>
      </c>
      <c r="AV1471" s="14"/>
      <c r="AW1471" s="15"/>
      <c r="AX1471" s="16"/>
      <c r="AY1471" s="14"/>
      <c r="AZ1471" s="11"/>
      <c r="BA1471" s="17" t="str">
        <f t="shared" si="323"/>
        <v/>
      </c>
      <c r="BB1471" s="26">
        <f t="shared" si="325"/>
        <v>0</v>
      </c>
      <c r="BC1471" s="19" t="s">
        <v>4391</v>
      </c>
      <c r="BD1471" s="20" t="s">
        <v>277</v>
      </c>
      <c r="BF1471" s="5"/>
      <c r="BG1471" s="27">
        <v>23682645</v>
      </c>
      <c r="BH1471" s="27">
        <v>22710831</v>
      </c>
      <c r="BI1471" s="27"/>
      <c r="BK1471" s="11" t="str">
        <f t="shared" si="326"/>
        <v>B-</v>
      </c>
      <c r="BL1471" s="11"/>
    </row>
    <row r="1472" spans="1:64" x14ac:dyDescent="0.25">
      <c r="A1472" s="3" t="s">
        <v>56</v>
      </c>
      <c r="B1472" s="4">
        <v>1474</v>
      </c>
      <c r="C1472" s="3" t="s">
        <v>87</v>
      </c>
      <c r="D1472" s="3" t="s">
        <v>8226</v>
      </c>
      <c r="E1472" s="3" t="s">
        <v>7491</v>
      </c>
      <c r="F1472" s="3"/>
      <c r="G1472" s="3"/>
      <c r="H1472" s="74"/>
      <c r="I1472" s="3" t="s">
        <v>515</v>
      </c>
      <c r="J1472" s="3" t="s">
        <v>228</v>
      </c>
      <c r="K1472" s="3" t="s">
        <v>123</v>
      </c>
      <c r="L1472" s="3" t="s">
        <v>77</v>
      </c>
      <c r="M1472" s="3" t="s">
        <v>132</v>
      </c>
      <c r="N1472" s="5">
        <v>45056</v>
      </c>
      <c r="P1472" s="3">
        <f t="shared" ca="1" si="327"/>
        <v>-47</v>
      </c>
      <c r="Q1472" s="5"/>
      <c r="R1472" s="3"/>
      <c r="S1472" s="3"/>
      <c r="T1472" s="6" t="s">
        <v>131</v>
      </c>
      <c r="U1472" s="3" t="str">
        <f t="shared" si="315"/>
        <v>Contractuel</v>
      </c>
      <c r="V1472" s="5">
        <v>45505</v>
      </c>
      <c r="W1472" s="5">
        <f>VLOOKUP(B1472,[1]base!$A:$V,22,0)</f>
        <v>45535</v>
      </c>
      <c r="X1472" s="5"/>
      <c r="Y1472" s="5"/>
      <c r="Z1472" s="5">
        <v>45056</v>
      </c>
      <c r="AA1472" s="3">
        <f t="shared" si="316"/>
        <v>5</v>
      </c>
      <c r="AB1472" s="3">
        <f t="shared" si="317"/>
        <v>2023</v>
      </c>
      <c r="AC1472" s="3">
        <f t="shared" si="318"/>
        <v>2027</v>
      </c>
      <c r="AD1472" s="7">
        <f t="shared" ca="1" si="319"/>
        <v>1.4361111111111111</v>
      </c>
      <c r="AE1472" s="7" t="str">
        <f t="shared" ca="1" si="324"/>
        <v>&lt; 2</v>
      </c>
      <c r="AF1472" s="5">
        <v>36210</v>
      </c>
      <c r="AG1472" s="8">
        <f t="shared" ca="1" si="320"/>
        <v>25.676712328767124</v>
      </c>
      <c r="AH1472" s="7" t="str">
        <f t="shared" ca="1" si="321"/>
        <v>&gt;25&lt; 35</v>
      </c>
      <c r="AI1472" s="9">
        <v>17462873</v>
      </c>
      <c r="AJ1472" s="10" t="s">
        <v>126</v>
      </c>
      <c r="AK1472" s="9" t="s">
        <v>4392</v>
      </c>
      <c r="AL1472" s="5">
        <v>43229</v>
      </c>
      <c r="AM1472" s="3" t="s">
        <v>93</v>
      </c>
      <c r="AN1472" s="3" t="s">
        <v>94</v>
      </c>
      <c r="AQ1472">
        <v>3</v>
      </c>
      <c r="AR1472" s="11">
        <v>2</v>
      </c>
      <c r="AS1472" s="12">
        <f t="shared" si="322"/>
        <v>45786.5</v>
      </c>
      <c r="AT1472" s="11" t="s">
        <v>135</v>
      </c>
      <c r="AU1472" s="9">
        <v>3.3069999999999999</v>
      </c>
      <c r="AV1472" s="14">
        <v>10</v>
      </c>
      <c r="AW1472" s="15" t="s">
        <v>1191</v>
      </c>
      <c r="AX1472" s="16">
        <v>85006310788</v>
      </c>
      <c r="AY1472" s="14">
        <v>23</v>
      </c>
      <c r="AZ1472" s="11" t="s">
        <v>645</v>
      </c>
      <c r="BA1472" s="17" t="str">
        <f t="shared" si="323"/>
        <v>10045158500631078823</v>
      </c>
      <c r="BB1472" s="26">
        <f t="shared" si="325"/>
        <v>20</v>
      </c>
      <c r="BC1472" s="19" t="s">
        <v>4393</v>
      </c>
      <c r="BD1472" s="20" t="s">
        <v>100</v>
      </c>
      <c r="BF1472" s="5"/>
      <c r="BG1472" s="27">
        <v>58831632</v>
      </c>
      <c r="BH1472" s="27">
        <v>53724449</v>
      </c>
      <c r="BI1472" s="27"/>
      <c r="BJ1472" t="s">
        <v>608</v>
      </c>
      <c r="BK1472" s="11" t="str">
        <f t="shared" si="326"/>
        <v>B-</v>
      </c>
      <c r="BL1472" s="11" t="s">
        <v>473</v>
      </c>
    </row>
    <row r="1473" spans="1:64" x14ac:dyDescent="0.25">
      <c r="A1473" s="59" t="s">
        <v>74</v>
      </c>
      <c r="B1473" s="4">
        <v>1475</v>
      </c>
      <c r="C1473" s="59" t="s">
        <v>140</v>
      </c>
      <c r="D1473" s="59" t="s">
        <v>8227</v>
      </c>
      <c r="E1473" s="59" t="s">
        <v>7395</v>
      </c>
      <c r="F1473" s="59"/>
      <c r="G1473" s="59"/>
      <c r="H1473" s="74"/>
      <c r="I1473" s="3" t="s">
        <v>227</v>
      </c>
      <c r="J1473" s="59" t="s">
        <v>228</v>
      </c>
      <c r="K1473" s="59" t="s">
        <v>123</v>
      </c>
      <c r="L1473" s="59" t="s">
        <v>77</v>
      </c>
      <c r="M1473" s="59" t="s">
        <v>132</v>
      </c>
      <c r="N1473" s="78">
        <v>45056</v>
      </c>
      <c r="O1473" s="52"/>
      <c r="P1473" s="3">
        <f t="shared" ca="1" si="327"/>
        <v>-47</v>
      </c>
      <c r="Q1473" s="78">
        <v>45454</v>
      </c>
      <c r="R1473" s="3" t="s">
        <v>609</v>
      </c>
      <c r="S1473" s="59"/>
      <c r="T1473" s="59" t="s">
        <v>131</v>
      </c>
      <c r="U1473" s="3" t="str">
        <f t="shared" si="315"/>
        <v>Contractuel</v>
      </c>
      <c r="V1473" s="5">
        <v>45444</v>
      </c>
      <c r="W1473" s="5">
        <v>45535</v>
      </c>
      <c r="X1473" s="78"/>
      <c r="Y1473" s="78"/>
      <c r="Z1473" s="78">
        <v>45056</v>
      </c>
      <c r="AA1473" s="3">
        <f t="shared" si="316"/>
        <v>5</v>
      </c>
      <c r="AB1473" s="59">
        <f t="shared" si="317"/>
        <v>2023</v>
      </c>
      <c r="AC1473" s="59">
        <f t="shared" si="318"/>
        <v>2027</v>
      </c>
      <c r="AD1473" s="94">
        <f t="shared" ca="1" si="319"/>
        <v>1.4361111111111111</v>
      </c>
      <c r="AE1473" s="94" t="str">
        <f t="shared" ca="1" si="324"/>
        <v>&lt; 2</v>
      </c>
      <c r="AF1473" s="78">
        <v>31406</v>
      </c>
      <c r="AG1473" s="8">
        <f t="shared" ca="1" si="320"/>
        <v>38.838356164383562</v>
      </c>
      <c r="AH1473" s="7" t="str">
        <f t="shared" ca="1" si="321"/>
        <v>&gt;35&lt; 45</v>
      </c>
      <c r="AI1473" s="45">
        <v>12799611</v>
      </c>
      <c r="AJ1473" s="10" t="s">
        <v>79</v>
      </c>
      <c r="AK1473" s="45" t="s">
        <v>4394</v>
      </c>
      <c r="AL1473" s="78">
        <v>37205</v>
      </c>
      <c r="AM1473" s="59" t="s">
        <v>93</v>
      </c>
      <c r="AN1473" s="59" t="s">
        <v>65</v>
      </c>
      <c r="AO1473" s="52">
        <v>2</v>
      </c>
      <c r="AP1473" s="52"/>
      <c r="AQ1473">
        <v>3</v>
      </c>
      <c r="AR1473" s="11">
        <v>2</v>
      </c>
      <c r="AS1473" s="95">
        <f t="shared" si="322"/>
        <v>45786.5</v>
      </c>
      <c r="AT1473" s="41" t="s">
        <v>135</v>
      </c>
      <c r="AU1473" s="45">
        <v>3.3069999999999999</v>
      </c>
      <c r="AV1473" s="79" t="s">
        <v>126</v>
      </c>
      <c r="AW1473" s="80" t="s">
        <v>953</v>
      </c>
      <c r="AX1473" s="81">
        <v>55105530756</v>
      </c>
      <c r="AY1473" s="79">
        <v>75</v>
      </c>
      <c r="AZ1473" s="41" t="s">
        <v>145</v>
      </c>
      <c r="BA1473" s="82" t="str">
        <f t="shared" si="323"/>
        <v>07097015510553075675</v>
      </c>
      <c r="BB1473" s="26">
        <f t="shared" si="325"/>
        <v>20</v>
      </c>
      <c r="BC1473" s="83" t="s">
        <v>4395</v>
      </c>
      <c r="BD1473" s="41" t="s">
        <v>277</v>
      </c>
      <c r="BE1473" s="52"/>
      <c r="BF1473" s="78"/>
      <c r="BG1473" s="84">
        <v>22218533</v>
      </c>
      <c r="BH1473" s="84">
        <v>53631457</v>
      </c>
      <c r="BI1473" s="84"/>
      <c r="BJ1473" s="52" t="s">
        <v>3643</v>
      </c>
      <c r="BK1473" s="41" t="str">
        <f t="shared" si="326"/>
        <v>B-</v>
      </c>
      <c r="BL1473" s="41" t="s">
        <v>473</v>
      </c>
    </row>
    <row r="1474" spans="1:64" x14ac:dyDescent="0.25">
      <c r="A1474" s="3" t="s">
        <v>74</v>
      </c>
      <c r="B1474" s="4">
        <v>1476</v>
      </c>
      <c r="C1474" s="3" t="s">
        <v>57</v>
      </c>
      <c r="D1474" s="3" t="s">
        <v>8228</v>
      </c>
      <c r="E1474" s="3" t="s">
        <v>7464</v>
      </c>
      <c r="F1474" s="3"/>
      <c r="G1474" s="3"/>
      <c r="H1474" s="74"/>
      <c r="I1474" s="3" t="s">
        <v>561</v>
      </c>
      <c r="J1474" s="3" t="s">
        <v>157</v>
      </c>
      <c r="K1474" s="3" t="s">
        <v>123</v>
      </c>
      <c r="L1474" s="3" t="s">
        <v>77</v>
      </c>
      <c r="M1474" s="3" t="s">
        <v>132</v>
      </c>
      <c r="N1474" s="5">
        <v>45056</v>
      </c>
      <c r="P1474" s="3">
        <f t="shared" ca="1" si="327"/>
        <v>-413</v>
      </c>
      <c r="Q1474" s="5">
        <v>45170</v>
      </c>
      <c r="R1474" s="3" t="s">
        <v>609</v>
      </c>
      <c r="S1474" s="3" t="s">
        <v>1787</v>
      </c>
      <c r="T1474" s="6" t="s">
        <v>131</v>
      </c>
      <c r="U1474" s="3" t="str">
        <f t="shared" ref="U1474:U1537" si="328">IF(T1474="CDI","Titulaire","Contractuel")</f>
        <v>Contractuel</v>
      </c>
      <c r="V1474" s="5">
        <v>45139</v>
      </c>
      <c r="W1474" s="5">
        <v>45169</v>
      </c>
      <c r="X1474" s="5"/>
      <c r="Y1474" s="5"/>
      <c r="Z1474" s="5">
        <v>45056</v>
      </c>
      <c r="AA1474" s="3">
        <f t="shared" ref="AA1474:AA1537" si="329">MONTH(N1474)</f>
        <v>5</v>
      </c>
      <c r="AB1474" s="3">
        <f t="shared" ref="AB1474:AB1537" si="330">IF(N1474="","",YEAR(N1474))</f>
        <v>2023</v>
      </c>
      <c r="AC1474" s="3">
        <f t="shared" ref="AC1474:AC1537" si="331">AB1474+4</f>
        <v>2027</v>
      </c>
      <c r="AD1474" s="7">
        <f t="shared" ref="AD1474:AD1537" ca="1" si="332">IF(A1474="Non",(DAYS360(N1474,Q1474)/360),(DAYS360(N1474,TODAY())/360))</f>
        <v>1.4361111111111111</v>
      </c>
      <c r="AE1474" s="7" t="str">
        <f t="shared" ca="1" si="324"/>
        <v>&lt; 2</v>
      </c>
      <c r="AF1474" s="5">
        <v>35431</v>
      </c>
      <c r="AG1474" s="8">
        <f t="shared" ref="AG1474:AG1537" ca="1" si="333">(TODAY()-AF1474)/365</f>
        <v>27.81095890410959</v>
      </c>
      <c r="AH1474" s="7" t="str">
        <f t="shared" ref="AH1474:AH1537" ca="1" si="334">+IF(AG1474&lt;25,"&lt; 25",IF(AND(AG1474&gt;=25,AG1474&lt;35),"&gt;25&lt; 35",IF(AND(AG1474&gt;=35,AG1474&lt;45),"&gt;35&lt; 45",IF(AND(AG1474&gt;=45,AG1474&lt;=55),"&gt;45&lt; 55",IF(AG1474&gt;55,"&gt; 55")))))</f>
        <v>&gt;25&lt; 35</v>
      </c>
      <c r="AI1474" s="9">
        <v>16835587</v>
      </c>
      <c r="AJ1474" s="10" t="s">
        <v>159</v>
      </c>
      <c r="AK1474" s="9" t="s">
        <v>4396</v>
      </c>
      <c r="AL1474" s="5">
        <v>41834</v>
      </c>
      <c r="AM1474" s="3" t="s">
        <v>64</v>
      </c>
      <c r="AN1474" s="3" t="s">
        <v>94</v>
      </c>
      <c r="AQ1474" s="11">
        <v>3</v>
      </c>
      <c r="AR1474" s="11">
        <v>1</v>
      </c>
      <c r="AS1474" s="12">
        <f t="shared" ref="AS1474:AS1537" si="335">N1474+(365.25*AR1474)</f>
        <v>45421.25</v>
      </c>
      <c r="AT1474" s="11" t="s">
        <v>135</v>
      </c>
      <c r="AU1474" s="9">
        <v>3.3069999999999999</v>
      </c>
      <c r="AV1474" s="14">
        <v>17</v>
      </c>
      <c r="AW1474" s="15" t="s">
        <v>169</v>
      </c>
      <c r="AX1474" s="16" t="s">
        <v>4397</v>
      </c>
      <c r="AY1474" s="14">
        <v>10</v>
      </c>
      <c r="AZ1474" s="11" t="s">
        <v>171</v>
      </c>
      <c r="BA1474" s="17" t="str">
        <f t="shared" ref="BA1474:BA1537" si="336">CONCATENATE(AV1474,AW1474,AX1474,AY1474)</f>
        <v>17001000000273756110</v>
      </c>
      <c r="BB1474" s="26">
        <f t="shared" si="325"/>
        <v>20</v>
      </c>
      <c r="BC1474" s="19" t="s">
        <v>4398</v>
      </c>
      <c r="BD1474" s="20" t="s">
        <v>73</v>
      </c>
      <c r="BF1474" s="5"/>
      <c r="BG1474" s="27">
        <v>95138661</v>
      </c>
      <c r="BH1474" s="27"/>
      <c r="BI1474" s="27"/>
      <c r="BJ1474" t="s">
        <v>73</v>
      </c>
      <c r="BK1474" s="11" t="str">
        <f t="shared" si="326"/>
        <v>A-</v>
      </c>
      <c r="BL1474" s="11" t="s">
        <v>235</v>
      </c>
    </row>
    <row r="1475" spans="1:64" x14ac:dyDescent="0.25">
      <c r="A1475" s="3" t="s">
        <v>74</v>
      </c>
      <c r="B1475" s="4">
        <v>1477</v>
      </c>
      <c r="C1475" s="3" t="s">
        <v>140</v>
      </c>
      <c r="D1475" s="3" t="s">
        <v>8229</v>
      </c>
      <c r="E1475" s="3" t="s">
        <v>7266</v>
      </c>
      <c r="F1475" s="3"/>
      <c r="G1475" s="3"/>
      <c r="H1475" s="74"/>
      <c r="I1475" s="3" t="s">
        <v>515</v>
      </c>
      <c r="J1475" s="3" t="s">
        <v>228</v>
      </c>
      <c r="K1475" s="3" t="s">
        <v>123</v>
      </c>
      <c r="L1475" s="3" t="s">
        <v>77</v>
      </c>
      <c r="M1475" s="3" t="s">
        <v>132</v>
      </c>
      <c r="N1475" s="5">
        <v>45056</v>
      </c>
      <c r="P1475" s="3">
        <f t="shared" ca="1" si="327"/>
        <v>-47</v>
      </c>
      <c r="Q1475" s="5">
        <v>45505</v>
      </c>
      <c r="R1475" s="3" t="s">
        <v>4262</v>
      </c>
      <c r="S1475" s="3"/>
      <c r="T1475" s="6" t="s">
        <v>131</v>
      </c>
      <c r="U1475" s="3" t="str">
        <f t="shared" si="328"/>
        <v>Contractuel</v>
      </c>
      <c r="V1475" s="5">
        <v>45505</v>
      </c>
      <c r="W1475" s="5">
        <f>VLOOKUP(B1475,[1]base!$A:$V,22,0)</f>
        <v>45535</v>
      </c>
      <c r="X1475" s="5"/>
      <c r="Y1475" s="5"/>
      <c r="Z1475" s="5">
        <v>45056</v>
      </c>
      <c r="AA1475" s="3">
        <f t="shared" si="329"/>
        <v>5</v>
      </c>
      <c r="AB1475" s="3">
        <f t="shared" si="330"/>
        <v>2023</v>
      </c>
      <c r="AC1475" s="3">
        <f t="shared" si="331"/>
        <v>2027</v>
      </c>
      <c r="AD1475" s="7">
        <f t="shared" ca="1" si="332"/>
        <v>1.4361111111111111</v>
      </c>
      <c r="AE1475" s="7" t="str">
        <f t="shared" ref="AE1475:AE1538" ca="1" si="337">+IF(AD1475&lt;1,"&lt; 1",IF(AND(AD1475&gt;=1,AD1475&lt;2),"&lt; 2",IF(AND(AD1475&gt;=2,AD1475&lt;3),"&lt; 3",IF(AND(AD1475&gt;=3,AD1475&lt;=4),"&lt; 4",IF(AD1475&gt;4,"&gt; 4")))))</f>
        <v>&lt; 2</v>
      </c>
      <c r="AF1475" s="5">
        <v>33397</v>
      </c>
      <c r="AG1475" s="8">
        <f t="shared" ca="1" si="333"/>
        <v>33.38356164383562</v>
      </c>
      <c r="AH1475" s="7" t="str">
        <f t="shared" ca="1" si="334"/>
        <v>&gt;25&lt; 35</v>
      </c>
      <c r="AI1475" s="9">
        <v>16368112</v>
      </c>
      <c r="AJ1475" s="10" t="s">
        <v>67</v>
      </c>
      <c r="AK1475" s="9" t="s">
        <v>4399</v>
      </c>
      <c r="AL1475" s="5">
        <v>40932</v>
      </c>
      <c r="AM1475" s="3" t="s">
        <v>93</v>
      </c>
      <c r="AN1475" s="3" t="s">
        <v>65</v>
      </c>
      <c r="AQ1475">
        <v>3</v>
      </c>
      <c r="AR1475" s="11">
        <v>2</v>
      </c>
      <c r="AS1475" s="12">
        <f t="shared" si="335"/>
        <v>45786.5</v>
      </c>
      <c r="AT1475" s="11" t="s">
        <v>135</v>
      </c>
      <c r="AU1475" s="9">
        <v>3.3069999999999999</v>
      </c>
      <c r="AV1475" s="14">
        <v>17</v>
      </c>
      <c r="AW1475" s="15">
        <v>60600</v>
      </c>
      <c r="AX1475" s="16" t="s">
        <v>4400</v>
      </c>
      <c r="AY1475" s="14">
        <v>68</v>
      </c>
      <c r="AZ1475" s="11" t="s">
        <v>171</v>
      </c>
      <c r="BA1475" s="17" t="str">
        <f t="shared" si="336"/>
        <v>17606000000140949368</v>
      </c>
      <c r="BB1475" s="26">
        <f t="shared" ref="BB1475:BB1509" si="338">LEN(BA1475)</f>
        <v>20</v>
      </c>
      <c r="BC1475" s="19" t="s">
        <v>4371</v>
      </c>
      <c r="BD1475" s="20" t="s">
        <v>277</v>
      </c>
      <c r="BF1475" s="5"/>
      <c r="BG1475" s="27">
        <v>22692934</v>
      </c>
      <c r="BH1475" s="27">
        <v>22982593</v>
      </c>
      <c r="BI1475" s="27"/>
      <c r="BJ1475" t="s">
        <v>1425</v>
      </c>
      <c r="BK1475" s="11" t="str">
        <f t="shared" ref="BK1475:BK1537" si="339">IF(K1475="CADRE","CADRE",CONCATENATE(J1475,"-",H1475))</f>
        <v>B-</v>
      </c>
      <c r="BL1475" s="11" t="s">
        <v>473</v>
      </c>
    </row>
    <row r="1476" spans="1:64" x14ac:dyDescent="0.25">
      <c r="A1476" s="3" t="s">
        <v>74</v>
      </c>
      <c r="B1476" s="4">
        <v>1478</v>
      </c>
      <c r="C1476" s="3" t="s">
        <v>140</v>
      </c>
      <c r="D1476" s="3" t="s">
        <v>7208</v>
      </c>
      <c r="E1476" s="3" t="s">
        <v>8230</v>
      </c>
      <c r="F1476" s="3"/>
      <c r="G1476" s="3"/>
      <c r="H1476" s="74"/>
      <c r="I1476" s="3" t="s">
        <v>156</v>
      </c>
      <c r="J1476" s="3" t="s">
        <v>157</v>
      </c>
      <c r="K1476" s="3" t="s">
        <v>123</v>
      </c>
      <c r="L1476" s="3" t="s">
        <v>77</v>
      </c>
      <c r="M1476" s="3" t="s">
        <v>132</v>
      </c>
      <c r="N1476" s="5">
        <v>45056</v>
      </c>
      <c r="P1476" s="3">
        <f t="shared" ref="P1476:P1539" ca="1" si="340">IF(W1476="","",W1476-TODAY())</f>
        <v>-475</v>
      </c>
      <c r="Q1476" s="5">
        <v>45079</v>
      </c>
      <c r="R1476" s="3" t="s">
        <v>124</v>
      </c>
      <c r="S1476" s="3"/>
      <c r="T1476" s="6" t="s">
        <v>131</v>
      </c>
      <c r="U1476" s="3" t="str">
        <f t="shared" si="328"/>
        <v>Contractuel</v>
      </c>
      <c r="V1476" s="5">
        <v>45056</v>
      </c>
      <c r="W1476" s="5">
        <v>45107</v>
      </c>
      <c r="X1476" s="5"/>
      <c r="Y1476" s="5"/>
      <c r="Z1476" s="5">
        <v>45056</v>
      </c>
      <c r="AA1476" s="3">
        <f t="shared" si="329"/>
        <v>5</v>
      </c>
      <c r="AB1476" s="3">
        <f t="shared" si="330"/>
        <v>2023</v>
      </c>
      <c r="AC1476" s="3">
        <f t="shared" si="331"/>
        <v>2027</v>
      </c>
      <c r="AD1476" s="7">
        <f t="shared" ca="1" si="332"/>
        <v>1.4361111111111111</v>
      </c>
      <c r="AE1476" s="7" t="str">
        <f t="shared" ca="1" si="337"/>
        <v>&lt; 2</v>
      </c>
      <c r="AF1476" s="5">
        <v>33752</v>
      </c>
      <c r="AG1476" s="8">
        <f t="shared" ca="1" si="333"/>
        <v>32.410958904109592</v>
      </c>
      <c r="AH1476" s="7" t="str">
        <f t="shared" ca="1" si="334"/>
        <v>&gt;25&lt; 35</v>
      </c>
      <c r="AI1476" s="9">
        <v>17182335</v>
      </c>
      <c r="AJ1476" s="10" t="s">
        <v>70</v>
      </c>
      <c r="AK1476" s="9" t="s">
        <v>4401</v>
      </c>
      <c r="AL1476" s="5">
        <v>39951</v>
      </c>
      <c r="AM1476" s="3" t="s">
        <v>93</v>
      </c>
      <c r="AN1476" s="3" t="s">
        <v>4402</v>
      </c>
      <c r="AQ1476" s="11">
        <v>3</v>
      </c>
      <c r="AR1476" s="11">
        <v>1</v>
      </c>
      <c r="AS1476" s="12">
        <f t="shared" si="335"/>
        <v>45421.25</v>
      </c>
      <c r="AT1476" s="11" t="s">
        <v>135</v>
      </c>
      <c r="AU1476" s="9">
        <v>3.3069999999999999</v>
      </c>
      <c r="AV1476" s="14">
        <v>17</v>
      </c>
      <c r="AW1476" s="15" t="s">
        <v>169</v>
      </c>
      <c r="AX1476" s="16" t="s">
        <v>4403</v>
      </c>
      <c r="AY1476" s="14" t="s">
        <v>159</v>
      </c>
      <c r="AZ1476" s="11" t="s">
        <v>171</v>
      </c>
      <c r="BA1476" s="17" t="str">
        <f t="shared" si="336"/>
        <v>17001000000270015402</v>
      </c>
      <c r="BB1476" s="26">
        <f t="shared" si="338"/>
        <v>20</v>
      </c>
      <c r="BC1476" s="19" t="s">
        <v>2376</v>
      </c>
      <c r="BD1476" s="20" t="s">
        <v>277</v>
      </c>
      <c r="BF1476" s="5"/>
      <c r="BG1476" s="27">
        <v>97428864</v>
      </c>
      <c r="BH1476" s="27">
        <v>94506758</v>
      </c>
      <c r="BI1476" s="27"/>
      <c r="BK1476" s="11" t="str">
        <f t="shared" si="339"/>
        <v>A-</v>
      </c>
      <c r="BL1476" s="11"/>
    </row>
    <row r="1477" spans="1:64" x14ac:dyDescent="0.25">
      <c r="A1477" s="3" t="s">
        <v>74</v>
      </c>
      <c r="B1477" s="4">
        <v>1479</v>
      </c>
      <c r="C1477" s="3" t="s">
        <v>140</v>
      </c>
      <c r="D1477" s="3" t="s">
        <v>7427</v>
      </c>
      <c r="E1477" s="3" t="s">
        <v>7757</v>
      </c>
      <c r="F1477" s="3"/>
      <c r="G1477" s="3"/>
      <c r="H1477" s="74"/>
      <c r="I1477" s="3" t="s">
        <v>156</v>
      </c>
      <c r="J1477" s="3" t="s">
        <v>157</v>
      </c>
      <c r="K1477" s="3" t="s">
        <v>123</v>
      </c>
      <c r="L1477" s="3" t="s">
        <v>77</v>
      </c>
      <c r="M1477" s="3" t="s">
        <v>132</v>
      </c>
      <c r="N1477" s="5">
        <v>45056</v>
      </c>
      <c r="P1477" s="3">
        <f t="shared" ca="1" si="340"/>
        <v>-383</v>
      </c>
      <c r="Q1477" s="5">
        <v>45200</v>
      </c>
      <c r="R1477" s="3" t="s">
        <v>124</v>
      </c>
      <c r="S1477" s="3"/>
      <c r="T1477" s="6" t="s">
        <v>131</v>
      </c>
      <c r="U1477" s="3" t="str">
        <f t="shared" si="328"/>
        <v>Contractuel</v>
      </c>
      <c r="V1477" s="5">
        <v>45170</v>
      </c>
      <c r="W1477" s="5">
        <v>45199</v>
      </c>
      <c r="X1477" s="5"/>
      <c r="Y1477" s="5"/>
      <c r="Z1477" s="5">
        <v>45056</v>
      </c>
      <c r="AA1477" s="3">
        <f t="shared" si="329"/>
        <v>5</v>
      </c>
      <c r="AB1477" s="3">
        <f t="shared" si="330"/>
        <v>2023</v>
      </c>
      <c r="AC1477" s="3">
        <f t="shared" si="331"/>
        <v>2027</v>
      </c>
      <c r="AD1477" s="7">
        <f t="shared" ca="1" si="332"/>
        <v>1.4361111111111111</v>
      </c>
      <c r="AE1477" s="7" t="str">
        <f t="shared" ca="1" si="337"/>
        <v>&lt; 2</v>
      </c>
      <c r="AF1477" s="5">
        <v>32350</v>
      </c>
      <c r="AG1477" s="8">
        <f t="shared" ca="1" si="333"/>
        <v>36.252054794520546</v>
      </c>
      <c r="AH1477" s="7" t="str">
        <f t="shared" ca="1" si="334"/>
        <v>&gt;35&lt; 45</v>
      </c>
      <c r="AI1477" s="9">
        <v>16443208</v>
      </c>
      <c r="AJ1477" s="10" t="s">
        <v>79</v>
      </c>
      <c r="AK1477" s="9" t="s">
        <v>4404</v>
      </c>
      <c r="AL1477" s="5">
        <v>43572</v>
      </c>
      <c r="AM1477" s="3" t="s">
        <v>93</v>
      </c>
      <c r="AN1477" s="3" t="s">
        <v>65</v>
      </c>
      <c r="AO1477">
        <v>2</v>
      </c>
      <c r="AQ1477" s="11">
        <v>3</v>
      </c>
      <c r="AR1477" s="11">
        <v>1</v>
      </c>
      <c r="AS1477" s="12">
        <f t="shared" si="335"/>
        <v>45421.25</v>
      </c>
      <c r="AT1477" s="11" t="s">
        <v>135</v>
      </c>
      <c r="AU1477" s="9">
        <v>3.3069999999999999</v>
      </c>
      <c r="AV1477" s="14" t="s">
        <v>79</v>
      </c>
      <c r="AW1477" s="15" t="s">
        <v>978</v>
      </c>
      <c r="AX1477" s="16" t="s">
        <v>4405</v>
      </c>
      <c r="AY1477" s="14">
        <v>63</v>
      </c>
      <c r="AZ1477" s="11" t="s">
        <v>128</v>
      </c>
      <c r="BA1477" s="17" t="str">
        <f t="shared" si="336"/>
        <v>04025111008300923363</v>
      </c>
      <c r="BB1477" s="26">
        <f t="shared" si="338"/>
        <v>20</v>
      </c>
      <c r="BC1477" s="19" t="s">
        <v>4406</v>
      </c>
      <c r="BD1477" s="20" t="s">
        <v>277</v>
      </c>
      <c r="BF1477" s="5"/>
      <c r="BG1477" s="27">
        <v>22346341</v>
      </c>
      <c r="BH1477" s="27">
        <v>50117409</v>
      </c>
      <c r="BI1477" s="27"/>
      <c r="BJ1477" t="s">
        <v>300</v>
      </c>
      <c r="BK1477" s="11" t="str">
        <f t="shared" si="339"/>
        <v>A-</v>
      </c>
      <c r="BL1477" s="11" t="s">
        <v>473</v>
      </c>
    </row>
    <row r="1478" spans="1:64" x14ac:dyDescent="0.25">
      <c r="A1478" s="3" t="s">
        <v>56</v>
      </c>
      <c r="B1478" s="4">
        <v>1480</v>
      </c>
      <c r="C1478" s="3" t="s">
        <v>140</v>
      </c>
      <c r="D1478" s="3" t="s">
        <v>8231</v>
      </c>
      <c r="E1478" s="3" t="s">
        <v>7484</v>
      </c>
      <c r="F1478" s="3"/>
      <c r="G1478" s="3"/>
      <c r="H1478" s="74"/>
      <c r="I1478" s="43" t="s">
        <v>1920</v>
      </c>
      <c r="J1478" s="3" t="s">
        <v>157</v>
      </c>
      <c r="K1478" s="3" t="s">
        <v>123</v>
      </c>
      <c r="L1478" s="3" t="s">
        <v>77</v>
      </c>
      <c r="M1478" s="3" t="s">
        <v>132</v>
      </c>
      <c r="N1478" s="5">
        <v>45056</v>
      </c>
      <c r="P1478" s="3">
        <f t="shared" ca="1" si="340"/>
        <v>-47</v>
      </c>
      <c r="Q1478" s="5"/>
      <c r="R1478" s="3"/>
      <c r="S1478" s="3"/>
      <c r="T1478" s="6" t="s">
        <v>131</v>
      </c>
      <c r="U1478" s="3" t="str">
        <f t="shared" si="328"/>
        <v>Contractuel</v>
      </c>
      <c r="V1478" s="5">
        <v>45444</v>
      </c>
      <c r="W1478" s="5">
        <v>45535</v>
      </c>
      <c r="X1478" s="5"/>
      <c r="Y1478" s="5"/>
      <c r="Z1478" s="5">
        <v>45056</v>
      </c>
      <c r="AA1478" s="3">
        <f t="shared" si="329"/>
        <v>5</v>
      </c>
      <c r="AB1478" s="3">
        <f t="shared" si="330"/>
        <v>2023</v>
      </c>
      <c r="AC1478" s="3">
        <f t="shared" si="331"/>
        <v>2027</v>
      </c>
      <c r="AD1478" s="7">
        <f t="shared" ca="1" si="332"/>
        <v>1.4361111111111111</v>
      </c>
      <c r="AE1478" s="7" t="str">
        <f t="shared" ca="1" si="337"/>
        <v>&lt; 2</v>
      </c>
      <c r="AF1478" s="5">
        <v>26474</v>
      </c>
      <c r="AG1478" s="8">
        <f t="shared" ca="1" si="333"/>
        <v>52.350684931506848</v>
      </c>
      <c r="AH1478" s="7" t="str">
        <f t="shared" ca="1" si="334"/>
        <v>&gt;45&lt; 55</v>
      </c>
      <c r="AI1478" s="9">
        <v>11995722</v>
      </c>
      <c r="AJ1478" s="10" t="s">
        <v>91</v>
      </c>
      <c r="AK1478" s="9" t="s">
        <v>4407</v>
      </c>
      <c r="AL1478" s="5">
        <v>36845</v>
      </c>
      <c r="AM1478" s="3" t="s">
        <v>93</v>
      </c>
      <c r="AN1478" s="3" t="s">
        <v>65</v>
      </c>
      <c r="AO1478">
        <v>0</v>
      </c>
      <c r="AQ1478">
        <v>3</v>
      </c>
      <c r="AR1478" s="11">
        <v>2</v>
      </c>
      <c r="AS1478" s="12">
        <f t="shared" si="335"/>
        <v>45786.5</v>
      </c>
      <c r="AT1478" s="11" t="s">
        <v>135</v>
      </c>
      <c r="AU1478" s="9">
        <v>3.3069999999999999</v>
      </c>
      <c r="AV1478" s="14">
        <v>17</v>
      </c>
      <c r="AW1478" s="15" t="s">
        <v>169</v>
      </c>
      <c r="AX1478" s="16" t="s">
        <v>4408</v>
      </c>
      <c r="AY1478" s="14">
        <v>78</v>
      </c>
      <c r="AZ1478" s="11" t="s">
        <v>171</v>
      </c>
      <c r="BA1478" s="17" t="str">
        <f t="shared" si="336"/>
        <v>17001000000327847578</v>
      </c>
      <c r="BB1478" s="26">
        <f t="shared" si="338"/>
        <v>20</v>
      </c>
      <c r="BC1478" s="19" t="s">
        <v>4409</v>
      </c>
      <c r="BD1478" s="20" t="s">
        <v>100</v>
      </c>
      <c r="BF1478" s="5"/>
      <c r="BG1478" s="27">
        <v>55875686</v>
      </c>
      <c r="BH1478" s="27">
        <v>20600070</v>
      </c>
      <c r="BI1478" s="27"/>
      <c r="BJ1478" t="s">
        <v>3727</v>
      </c>
      <c r="BK1478" s="11" t="str">
        <f t="shared" si="339"/>
        <v>A-</v>
      </c>
      <c r="BL1478" s="11" t="s">
        <v>235</v>
      </c>
    </row>
    <row r="1479" spans="1:64" x14ac:dyDescent="0.25">
      <c r="A1479" s="3" t="s">
        <v>74</v>
      </c>
      <c r="B1479" s="4">
        <v>1481</v>
      </c>
      <c r="C1479" s="3" t="s">
        <v>87</v>
      </c>
      <c r="D1479" s="3" t="s">
        <v>8232</v>
      </c>
      <c r="E1479" s="3" t="s">
        <v>8086</v>
      </c>
      <c r="F1479" s="3"/>
      <c r="G1479" s="3"/>
      <c r="H1479" s="74"/>
      <c r="I1479" s="3" t="s">
        <v>227</v>
      </c>
      <c r="J1479" s="3" t="s">
        <v>228</v>
      </c>
      <c r="K1479" s="3" t="s">
        <v>123</v>
      </c>
      <c r="L1479" s="3" t="s">
        <v>77</v>
      </c>
      <c r="M1479" s="3" t="s">
        <v>132</v>
      </c>
      <c r="N1479" s="5">
        <v>45056</v>
      </c>
      <c r="P1479" s="3">
        <f t="shared" ca="1" si="340"/>
        <v>-475</v>
      </c>
      <c r="Q1479" s="5">
        <v>45056</v>
      </c>
      <c r="R1479" s="3" t="s">
        <v>4344</v>
      </c>
      <c r="S1479" s="3"/>
      <c r="T1479" s="6" t="s">
        <v>131</v>
      </c>
      <c r="U1479" s="3" t="str">
        <f t="shared" si="328"/>
        <v>Contractuel</v>
      </c>
      <c r="V1479" s="5">
        <v>45056</v>
      </c>
      <c r="W1479" s="5">
        <v>45107</v>
      </c>
      <c r="X1479" s="5"/>
      <c r="Y1479" s="5"/>
      <c r="Z1479" s="5">
        <v>45056</v>
      </c>
      <c r="AA1479" s="3">
        <f t="shared" si="329"/>
        <v>5</v>
      </c>
      <c r="AB1479" s="3">
        <f t="shared" si="330"/>
        <v>2023</v>
      </c>
      <c r="AC1479" s="3">
        <f t="shared" si="331"/>
        <v>2027</v>
      </c>
      <c r="AD1479" s="7">
        <f t="shared" ca="1" si="332"/>
        <v>1.4361111111111111</v>
      </c>
      <c r="AE1479" s="7" t="str">
        <f t="shared" ca="1" si="337"/>
        <v>&lt; 2</v>
      </c>
      <c r="AF1479" s="5">
        <v>29230</v>
      </c>
      <c r="AG1479" s="8">
        <f t="shared" ca="1" si="333"/>
        <v>44.8</v>
      </c>
      <c r="AH1479" s="7" t="str">
        <f t="shared" ca="1" si="334"/>
        <v>&gt;35&lt; 45</v>
      </c>
      <c r="AI1479" s="9"/>
      <c r="AJ1479" s="10"/>
      <c r="AK1479" s="9" t="s">
        <v>4410</v>
      </c>
      <c r="AL1479" s="5">
        <v>39995</v>
      </c>
      <c r="AM1479" s="3" t="s">
        <v>93</v>
      </c>
      <c r="AN1479" s="3" t="s">
        <v>94</v>
      </c>
      <c r="AO1479">
        <v>0</v>
      </c>
      <c r="AQ1479" s="11">
        <v>3</v>
      </c>
      <c r="AR1479" s="11">
        <v>1</v>
      </c>
      <c r="AS1479" s="12">
        <f t="shared" si="335"/>
        <v>45421.25</v>
      </c>
      <c r="AT1479" s="11" t="s">
        <v>135</v>
      </c>
      <c r="AU1479" s="9">
        <v>3.3069999999999999</v>
      </c>
      <c r="AV1479" s="14"/>
      <c r="AW1479" s="15"/>
      <c r="AX1479" s="16"/>
      <c r="AY1479" s="14"/>
      <c r="AZ1479" s="11"/>
      <c r="BA1479" s="17" t="str">
        <f t="shared" si="336"/>
        <v/>
      </c>
      <c r="BB1479" s="26">
        <f t="shared" si="338"/>
        <v>0</v>
      </c>
      <c r="BC1479" s="19" t="s">
        <v>4411</v>
      </c>
      <c r="BD1479" s="20" t="s">
        <v>100</v>
      </c>
      <c r="BF1479" s="5"/>
      <c r="BG1479" s="27">
        <v>22073134</v>
      </c>
      <c r="BH1479" s="27">
        <v>98748171</v>
      </c>
      <c r="BI1479" s="27"/>
      <c r="BK1479" s="11" t="str">
        <f t="shared" si="339"/>
        <v>B-</v>
      </c>
      <c r="BL1479" s="11"/>
    </row>
    <row r="1480" spans="1:64" x14ac:dyDescent="0.25">
      <c r="A1480" s="3" t="s">
        <v>74</v>
      </c>
      <c r="B1480" s="4">
        <v>1482</v>
      </c>
      <c r="C1480" s="3" t="s">
        <v>140</v>
      </c>
      <c r="D1480" s="3" t="s">
        <v>7351</v>
      </c>
      <c r="E1480" s="3" t="s">
        <v>7281</v>
      </c>
      <c r="F1480" s="3"/>
      <c r="G1480" s="3"/>
      <c r="H1480" s="74"/>
      <c r="I1480" s="3" t="s">
        <v>515</v>
      </c>
      <c r="J1480" s="3" t="s">
        <v>228</v>
      </c>
      <c r="K1480" s="3" t="s">
        <v>123</v>
      </c>
      <c r="L1480" s="3" t="s">
        <v>77</v>
      </c>
      <c r="M1480" s="3" t="s">
        <v>132</v>
      </c>
      <c r="N1480" s="5">
        <v>45057</v>
      </c>
      <c r="P1480" s="3">
        <f t="shared" ca="1" si="340"/>
        <v>-200</v>
      </c>
      <c r="Q1480" s="5">
        <v>45383</v>
      </c>
      <c r="R1480" s="3" t="s">
        <v>2627</v>
      </c>
      <c r="S1480" s="3"/>
      <c r="T1480" s="6" t="s">
        <v>131</v>
      </c>
      <c r="U1480" s="3" t="str">
        <f t="shared" si="328"/>
        <v>Contractuel</v>
      </c>
      <c r="V1480" s="5">
        <v>45323</v>
      </c>
      <c r="W1480" s="5">
        <v>45382</v>
      </c>
      <c r="X1480" s="5"/>
      <c r="Y1480" s="5"/>
      <c r="Z1480" s="5">
        <v>45057</v>
      </c>
      <c r="AA1480" s="3">
        <f t="shared" si="329"/>
        <v>5</v>
      </c>
      <c r="AB1480" s="3">
        <f t="shared" si="330"/>
        <v>2023</v>
      </c>
      <c r="AC1480" s="3">
        <f t="shared" si="331"/>
        <v>2027</v>
      </c>
      <c r="AD1480" s="7">
        <f t="shared" ca="1" si="332"/>
        <v>1.4333333333333333</v>
      </c>
      <c r="AE1480" s="7" t="str">
        <f t="shared" ca="1" si="337"/>
        <v>&lt; 2</v>
      </c>
      <c r="AF1480" s="5">
        <v>33868</v>
      </c>
      <c r="AG1480" s="8">
        <f t="shared" ca="1" si="333"/>
        <v>32.093150684931508</v>
      </c>
      <c r="AH1480" s="7" t="str">
        <f t="shared" ca="1" si="334"/>
        <v>&gt;25&lt; 35</v>
      </c>
      <c r="AI1480" s="9">
        <v>17479469</v>
      </c>
      <c r="AJ1480" s="10" t="s">
        <v>62</v>
      </c>
      <c r="AK1480" s="9" t="s">
        <v>4412</v>
      </c>
      <c r="AL1480" s="5">
        <v>44252</v>
      </c>
      <c r="AM1480" s="3" t="s">
        <v>93</v>
      </c>
      <c r="AN1480" s="3" t="s">
        <v>65</v>
      </c>
      <c r="AO1480">
        <v>3</v>
      </c>
      <c r="AQ1480" s="11">
        <v>3</v>
      </c>
      <c r="AR1480" s="11">
        <v>1</v>
      </c>
      <c r="AS1480" s="12">
        <f t="shared" si="335"/>
        <v>45422.25</v>
      </c>
      <c r="AT1480" s="11" t="s">
        <v>135</v>
      </c>
      <c r="AU1480" s="9">
        <v>3.3069999999999999</v>
      </c>
      <c r="AV1480" s="14">
        <v>17</v>
      </c>
      <c r="AW1480" s="15" t="s">
        <v>169</v>
      </c>
      <c r="AX1480" s="16" t="s">
        <v>4413</v>
      </c>
      <c r="AY1480" s="14">
        <v>10</v>
      </c>
      <c r="AZ1480" s="11" t="s">
        <v>171</v>
      </c>
      <c r="BA1480" s="17" t="str">
        <f t="shared" si="336"/>
        <v>17001000000313603710</v>
      </c>
      <c r="BB1480" s="26">
        <f t="shared" si="338"/>
        <v>20</v>
      </c>
      <c r="BC1480" s="19" t="s">
        <v>3952</v>
      </c>
      <c r="BD1480" s="20" t="s">
        <v>277</v>
      </c>
      <c r="BF1480" s="5"/>
      <c r="BG1480" s="27">
        <v>29394943</v>
      </c>
      <c r="BH1480" s="27">
        <v>29199398</v>
      </c>
      <c r="BI1480" s="27"/>
      <c r="BJ1480" t="s">
        <v>391</v>
      </c>
      <c r="BK1480" s="11" t="str">
        <f t="shared" si="339"/>
        <v>B-</v>
      </c>
      <c r="BL1480" s="11" t="s">
        <v>473</v>
      </c>
    </row>
    <row r="1481" spans="1:64" x14ac:dyDescent="0.25">
      <c r="A1481" s="3" t="s">
        <v>74</v>
      </c>
      <c r="B1481" s="4">
        <v>1483</v>
      </c>
      <c r="C1481" s="3" t="s">
        <v>140</v>
      </c>
      <c r="D1481" s="3" t="s">
        <v>7273</v>
      </c>
      <c r="E1481" s="3" t="s">
        <v>7197</v>
      </c>
      <c r="F1481" s="3"/>
      <c r="G1481" s="3"/>
      <c r="H1481" s="74"/>
      <c r="I1481" s="3" t="s">
        <v>515</v>
      </c>
      <c r="J1481" s="3" t="s">
        <v>228</v>
      </c>
      <c r="K1481" s="3" t="s">
        <v>123</v>
      </c>
      <c r="L1481" s="3" t="s">
        <v>77</v>
      </c>
      <c r="M1481" s="3" t="s">
        <v>132</v>
      </c>
      <c r="N1481" s="5">
        <v>45069</v>
      </c>
      <c r="P1481" s="3">
        <f t="shared" ca="1" si="340"/>
        <v>-291</v>
      </c>
      <c r="Q1481" s="5">
        <v>45261</v>
      </c>
      <c r="R1481" s="3" t="s">
        <v>124</v>
      </c>
      <c r="S1481" s="3"/>
      <c r="T1481" s="6" t="s">
        <v>131</v>
      </c>
      <c r="U1481" s="3" t="str">
        <f t="shared" si="328"/>
        <v>Contractuel</v>
      </c>
      <c r="V1481" s="5">
        <v>45261</v>
      </c>
      <c r="W1481" s="5">
        <v>45291</v>
      </c>
      <c r="X1481" s="5"/>
      <c r="Y1481" s="5"/>
      <c r="Z1481" s="5">
        <v>45069</v>
      </c>
      <c r="AA1481" s="3">
        <f t="shared" si="329"/>
        <v>5</v>
      </c>
      <c r="AB1481" s="3">
        <f t="shared" si="330"/>
        <v>2023</v>
      </c>
      <c r="AC1481" s="3">
        <f t="shared" si="331"/>
        <v>2027</v>
      </c>
      <c r="AD1481" s="7">
        <f t="shared" ca="1" si="332"/>
        <v>1.4</v>
      </c>
      <c r="AE1481" s="7" t="str">
        <f t="shared" ca="1" si="337"/>
        <v>&lt; 2</v>
      </c>
      <c r="AF1481" s="5">
        <v>34893</v>
      </c>
      <c r="AG1481" s="8">
        <f t="shared" ca="1" si="333"/>
        <v>29.284931506849315</v>
      </c>
      <c r="AH1481" s="7" t="str">
        <f t="shared" ca="1" si="334"/>
        <v>&gt;25&lt; 35</v>
      </c>
      <c r="AI1481" s="9">
        <v>17180866</v>
      </c>
      <c r="AJ1481" s="10" t="s">
        <v>79</v>
      </c>
      <c r="AK1481" s="9" t="s">
        <v>4414</v>
      </c>
      <c r="AL1481" s="5">
        <v>42367</v>
      </c>
      <c r="AM1481" s="3" t="s">
        <v>93</v>
      </c>
      <c r="AN1481" s="3" t="s">
        <v>65</v>
      </c>
      <c r="AO1481">
        <v>1</v>
      </c>
      <c r="AQ1481" s="11">
        <v>3</v>
      </c>
      <c r="AR1481" s="11">
        <v>1</v>
      </c>
      <c r="AS1481" s="12">
        <f t="shared" si="335"/>
        <v>45434.25</v>
      </c>
      <c r="AT1481" s="11" t="s">
        <v>135</v>
      </c>
      <c r="AU1481" s="9">
        <v>3.3069999999999999</v>
      </c>
      <c r="AV1481" s="14">
        <v>17</v>
      </c>
      <c r="AW1481" s="15" t="s">
        <v>169</v>
      </c>
      <c r="AX1481" s="16" t="s">
        <v>4415</v>
      </c>
      <c r="AY1481" s="14">
        <v>59</v>
      </c>
      <c r="AZ1481" s="11" t="s">
        <v>171</v>
      </c>
      <c r="BA1481" s="17" t="str">
        <f t="shared" si="336"/>
        <v>17001000000327825559</v>
      </c>
      <c r="BB1481" s="26">
        <f t="shared" si="338"/>
        <v>20</v>
      </c>
      <c r="BC1481" s="19" t="s">
        <v>4416</v>
      </c>
      <c r="BD1481" s="20" t="s">
        <v>277</v>
      </c>
      <c r="BF1481" s="5"/>
      <c r="BG1481" s="27">
        <v>26858814</v>
      </c>
      <c r="BH1481" s="27">
        <v>22343039</v>
      </c>
      <c r="BI1481" s="27"/>
      <c r="BJ1481" t="s">
        <v>300</v>
      </c>
      <c r="BK1481" s="11" t="str">
        <f t="shared" si="339"/>
        <v>B-</v>
      </c>
      <c r="BL1481" s="11" t="s">
        <v>235</v>
      </c>
    </row>
    <row r="1482" spans="1:64" x14ac:dyDescent="0.25">
      <c r="A1482" s="3" t="s">
        <v>74</v>
      </c>
      <c r="B1482" s="4">
        <v>1484</v>
      </c>
      <c r="C1482" s="3" t="s">
        <v>140</v>
      </c>
      <c r="D1482" s="3" t="s">
        <v>7280</v>
      </c>
      <c r="E1482" s="3" t="s">
        <v>8130</v>
      </c>
      <c r="F1482" s="3"/>
      <c r="G1482" s="3"/>
      <c r="H1482" s="74"/>
      <c r="I1482" s="3" t="s">
        <v>515</v>
      </c>
      <c r="J1482" s="3" t="s">
        <v>228</v>
      </c>
      <c r="K1482" s="3" t="s">
        <v>123</v>
      </c>
      <c r="L1482" s="3" t="s">
        <v>77</v>
      </c>
      <c r="M1482" s="3" t="s">
        <v>132</v>
      </c>
      <c r="N1482" s="5">
        <v>45059</v>
      </c>
      <c r="P1482" s="3">
        <f t="shared" ca="1" si="340"/>
        <v>-47</v>
      </c>
      <c r="Q1482" s="5">
        <v>45451</v>
      </c>
      <c r="R1482" s="3" t="s">
        <v>4417</v>
      </c>
      <c r="S1482" s="3"/>
      <c r="T1482" s="6" t="s">
        <v>131</v>
      </c>
      <c r="U1482" s="3" t="str">
        <f t="shared" si="328"/>
        <v>Contractuel</v>
      </c>
      <c r="V1482" s="5">
        <v>45444</v>
      </c>
      <c r="W1482" s="5">
        <v>45535</v>
      </c>
      <c r="X1482" s="5"/>
      <c r="Y1482" s="5"/>
      <c r="Z1482" s="5">
        <v>45059</v>
      </c>
      <c r="AA1482" s="3">
        <f t="shared" si="329"/>
        <v>5</v>
      </c>
      <c r="AB1482" s="3">
        <f t="shared" si="330"/>
        <v>2023</v>
      </c>
      <c r="AC1482" s="3">
        <f t="shared" si="331"/>
        <v>2027</v>
      </c>
      <c r="AD1482" s="7">
        <f t="shared" ca="1" si="332"/>
        <v>1.4277777777777778</v>
      </c>
      <c r="AE1482" s="7" t="str">
        <f t="shared" ca="1" si="337"/>
        <v>&lt; 2</v>
      </c>
      <c r="AF1482" s="5">
        <v>29181</v>
      </c>
      <c r="AG1482" s="8">
        <f t="shared" ca="1" si="333"/>
        <v>44.934246575342463</v>
      </c>
      <c r="AH1482" s="7" t="str">
        <f t="shared" ca="1" si="334"/>
        <v>&gt;35&lt; 45</v>
      </c>
      <c r="AI1482" s="9">
        <v>12526695</v>
      </c>
      <c r="AJ1482" s="37" t="s">
        <v>179</v>
      </c>
      <c r="AK1482" s="9" t="s">
        <v>4418</v>
      </c>
      <c r="AL1482" s="5">
        <v>35178</v>
      </c>
      <c r="AM1482" s="3" t="s">
        <v>93</v>
      </c>
      <c r="AN1482" s="3" t="s">
        <v>65</v>
      </c>
      <c r="AO1482">
        <v>2</v>
      </c>
      <c r="AQ1482">
        <v>3</v>
      </c>
      <c r="AR1482" s="11">
        <v>2</v>
      </c>
      <c r="AS1482" s="12">
        <f t="shared" si="335"/>
        <v>45789.5</v>
      </c>
      <c r="AT1482" s="11" t="s">
        <v>135</v>
      </c>
      <c r="AU1482" s="9">
        <v>3.3069999999999999</v>
      </c>
      <c r="AV1482" s="14">
        <v>17</v>
      </c>
      <c r="AW1482" s="15" t="s">
        <v>1449</v>
      </c>
      <c r="AX1482" s="16" t="s">
        <v>4419</v>
      </c>
      <c r="AY1482" s="14">
        <v>11</v>
      </c>
      <c r="AZ1482" s="11" t="s">
        <v>171</v>
      </c>
      <c r="BA1482" s="17" t="str">
        <f t="shared" si="336"/>
        <v>17002000000111593211</v>
      </c>
      <c r="BB1482" s="26">
        <f t="shared" si="338"/>
        <v>20</v>
      </c>
      <c r="BC1482" s="19" t="s">
        <v>4420</v>
      </c>
      <c r="BD1482" s="20" t="s">
        <v>100</v>
      </c>
      <c r="BF1482" s="5"/>
      <c r="BG1482" s="27">
        <v>55183635</v>
      </c>
      <c r="BH1482" s="27">
        <v>27839127</v>
      </c>
      <c r="BI1482" s="27"/>
      <c r="BJ1482" t="s">
        <v>3681</v>
      </c>
      <c r="BK1482" s="11" t="str">
        <f t="shared" si="339"/>
        <v>B-</v>
      </c>
      <c r="BL1482" s="11" t="s">
        <v>473</v>
      </c>
    </row>
    <row r="1483" spans="1:64" x14ac:dyDescent="0.25">
      <c r="A1483" s="3" t="s">
        <v>56</v>
      </c>
      <c r="B1483" s="4">
        <v>1485</v>
      </c>
      <c r="C1483" s="3" t="s">
        <v>140</v>
      </c>
      <c r="D1483" s="3" t="s">
        <v>7951</v>
      </c>
      <c r="E1483" s="3" t="s">
        <v>7226</v>
      </c>
      <c r="F1483" s="3"/>
      <c r="G1483" s="3"/>
      <c r="H1483" s="74"/>
      <c r="I1483" s="3" t="s">
        <v>515</v>
      </c>
      <c r="J1483" s="3" t="s">
        <v>228</v>
      </c>
      <c r="K1483" s="3" t="s">
        <v>123</v>
      </c>
      <c r="L1483" s="3" t="s">
        <v>77</v>
      </c>
      <c r="M1483" s="3" t="s">
        <v>132</v>
      </c>
      <c r="N1483" s="5">
        <v>45059</v>
      </c>
      <c r="P1483" s="3">
        <f t="shared" ca="1" si="340"/>
        <v>-47</v>
      </c>
      <c r="Q1483" s="5"/>
      <c r="R1483" s="3"/>
      <c r="S1483" s="3"/>
      <c r="T1483" s="6" t="s">
        <v>131</v>
      </c>
      <c r="U1483" s="3" t="str">
        <f t="shared" si="328"/>
        <v>Contractuel</v>
      </c>
      <c r="V1483" s="5">
        <v>45444</v>
      </c>
      <c r="W1483" s="5">
        <v>45535</v>
      </c>
      <c r="X1483" s="5"/>
      <c r="Y1483" s="5"/>
      <c r="Z1483" s="5">
        <v>45059</v>
      </c>
      <c r="AA1483" s="3">
        <f t="shared" si="329"/>
        <v>5</v>
      </c>
      <c r="AB1483" s="3">
        <f t="shared" si="330"/>
        <v>2023</v>
      </c>
      <c r="AC1483" s="3">
        <f t="shared" si="331"/>
        <v>2027</v>
      </c>
      <c r="AD1483" s="7">
        <f t="shared" ca="1" si="332"/>
        <v>1.4277777777777778</v>
      </c>
      <c r="AE1483" s="7" t="str">
        <f t="shared" ca="1" si="337"/>
        <v>&lt; 2</v>
      </c>
      <c r="AF1483" s="5">
        <v>34438</v>
      </c>
      <c r="AG1483" s="8">
        <f t="shared" ca="1" si="333"/>
        <v>30.531506849315068</v>
      </c>
      <c r="AH1483" s="7" t="str">
        <f t="shared" ca="1" si="334"/>
        <v>&gt;25&lt; 35</v>
      </c>
      <c r="AI1483" s="9">
        <v>17171826</v>
      </c>
      <c r="AJ1483" s="10" t="s">
        <v>159</v>
      </c>
      <c r="AK1483" s="9" t="s">
        <v>4421</v>
      </c>
      <c r="AL1483" s="5">
        <v>40705</v>
      </c>
      <c r="AM1483" s="3" t="s">
        <v>93</v>
      </c>
      <c r="AN1483" s="3" t="s">
        <v>94</v>
      </c>
      <c r="AQ1483">
        <v>3</v>
      </c>
      <c r="AR1483" s="11">
        <v>2</v>
      </c>
      <c r="AS1483" s="12">
        <f t="shared" si="335"/>
        <v>45789.5</v>
      </c>
      <c r="AT1483" s="11" t="s">
        <v>135</v>
      </c>
      <c r="AU1483" s="9">
        <v>3.3069999999999999</v>
      </c>
      <c r="AV1483" s="14">
        <v>17</v>
      </c>
      <c r="AW1483" s="15" t="s">
        <v>169</v>
      </c>
      <c r="AX1483" s="16" t="s">
        <v>4422</v>
      </c>
      <c r="AY1483" s="14" t="s">
        <v>70</v>
      </c>
      <c r="AZ1483" s="11" t="s">
        <v>171</v>
      </c>
      <c r="BA1483" s="17" t="str">
        <f t="shared" si="336"/>
        <v>17001000000178537903</v>
      </c>
      <c r="BB1483" s="26">
        <f t="shared" si="338"/>
        <v>20</v>
      </c>
      <c r="BC1483" s="19" t="s">
        <v>4386</v>
      </c>
      <c r="BD1483" s="20" t="s">
        <v>277</v>
      </c>
      <c r="BF1483" s="5">
        <v>45230</v>
      </c>
      <c r="BG1483" s="27">
        <v>24400765</v>
      </c>
      <c r="BH1483" s="27">
        <v>92098054</v>
      </c>
      <c r="BI1483" s="27"/>
      <c r="BJ1483" t="s">
        <v>4026</v>
      </c>
      <c r="BK1483" s="11" t="str">
        <f t="shared" si="339"/>
        <v>B-</v>
      </c>
      <c r="BL1483" s="11" t="s">
        <v>473</v>
      </c>
    </row>
    <row r="1484" spans="1:64" x14ac:dyDescent="0.25">
      <c r="A1484" s="3" t="s">
        <v>56</v>
      </c>
      <c r="B1484" s="4">
        <v>1486</v>
      </c>
      <c r="C1484" s="3" t="s">
        <v>87</v>
      </c>
      <c r="D1484" s="3" t="s">
        <v>7213</v>
      </c>
      <c r="E1484" s="3" t="s">
        <v>7432</v>
      </c>
      <c r="F1484" s="3"/>
      <c r="G1484" s="3"/>
      <c r="H1484" s="74"/>
      <c r="I1484" s="3" t="s">
        <v>227</v>
      </c>
      <c r="J1484" s="3" t="s">
        <v>228</v>
      </c>
      <c r="K1484" s="3" t="s">
        <v>123</v>
      </c>
      <c r="L1484" s="3" t="s">
        <v>77</v>
      </c>
      <c r="M1484" s="3" t="s">
        <v>132</v>
      </c>
      <c r="N1484" s="5">
        <v>45059</v>
      </c>
      <c r="P1484" s="3">
        <f t="shared" ca="1" si="340"/>
        <v>-47</v>
      </c>
      <c r="Q1484" s="5"/>
      <c r="R1484" s="3"/>
      <c r="S1484" s="3"/>
      <c r="T1484" s="6" t="s">
        <v>131</v>
      </c>
      <c r="U1484" s="3" t="str">
        <f t="shared" si="328"/>
        <v>Contractuel</v>
      </c>
      <c r="V1484" s="5">
        <v>45474</v>
      </c>
      <c r="W1484" s="5">
        <v>45535</v>
      </c>
      <c r="X1484" s="5"/>
      <c r="Y1484" s="5"/>
      <c r="Z1484" s="5">
        <v>45059</v>
      </c>
      <c r="AA1484" s="3">
        <f t="shared" si="329"/>
        <v>5</v>
      </c>
      <c r="AB1484" s="3">
        <f t="shared" si="330"/>
        <v>2023</v>
      </c>
      <c r="AC1484" s="3">
        <f t="shared" si="331"/>
        <v>2027</v>
      </c>
      <c r="AD1484" s="7">
        <f t="shared" ca="1" si="332"/>
        <v>1.4277777777777778</v>
      </c>
      <c r="AE1484" s="7" t="str">
        <f t="shared" ca="1" si="337"/>
        <v>&lt; 2</v>
      </c>
      <c r="AF1484" s="5">
        <v>34702</v>
      </c>
      <c r="AG1484" s="8">
        <f t="shared" ca="1" si="333"/>
        <v>29.80821917808219</v>
      </c>
      <c r="AH1484" s="7" t="str">
        <f t="shared" ca="1" si="334"/>
        <v>&gt;25&lt; 35</v>
      </c>
      <c r="AI1484" s="9">
        <v>17034729</v>
      </c>
      <c r="AJ1484" s="37" t="s">
        <v>179</v>
      </c>
      <c r="AK1484" s="9" t="s">
        <v>4423</v>
      </c>
      <c r="AL1484" s="5">
        <v>43326</v>
      </c>
      <c r="AM1484" s="3" t="s">
        <v>93</v>
      </c>
      <c r="AN1484" s="3" t="s">
        <v>94</v>
      </c>
      <c r="AQ1484">
        <v>3</v>
      </c>
      <c r="AR1484" s="11">
        <v>2</v>
      </c>
      <c r="AS1484" s="12">
        <f t="shared" si="335"/>
        <v>45789.5</v>
      </c>
      <c r="AT1484" s="11" t="s">
        <v>135</v>
      </c>
      <c r="AU1484" s="9">
        <v>3.3069999999999999</v>
      </c>
      <c r="AV1484" s="14">
        <v>17</v>
      </c>
      <c r="AW1484" s="15" t="s">
        <v>169</v>
      </c>
      <c r="AX1484" s="16" t="s">
        <v>4424</v>
      </c>
      <c r="AY1484" s="14">
        <v>42</v>
      </c>
      <c r="AZ1484" s="11" t="s">
        <v>171</v>
      </c>
      <c r="BA1484" s="17" t="str">
        <f t="shared" si="336"/>
        <v>17001000000327780842</v>
      </c>
      <c r="BB1484" s="26">
        <f t="shared" si="338"/>
        <v>20</v>
      </c>
      <c r="BC1484" s="19" t="s">
        <v>4425</v>
      </c>
      <c r="BD1484" s="20" t="s">
        <v>277</v>
      </c>
      <c r="BF1484" s="5"/>
      <c r="BG1484" s="27">
        <v>54034619</v>
      </c>
      <c r="BH1484" s="27">
        <v>22366775</v>
      </c>
      <c r="BI1484" s="27"/>
      <c r="BJ1484" t="s">
        <v>877</v>
      </c>
      <c r="BK1484" s="11" t="str">
        <f t="shared" si="339"/>
        <v>B-</v>
      </c>
      <c r="BL1484" s="11" t="s">
        <v>473</v>
      </c>
    </row>
    <row r="1485" spans="1:64" x14ac:dyDescent="0.25">
      <c r="A1485" s="3" t="s">
        <v>74</v>
      </c>
      <c r="B1485" s="4">
        <v>1487</v>
      </c>
      <c r="C1485" s="3" t="s">
        <v>140</v>
      </c>
      <c r="D1485" s="3" t="s">
        <v>7264</v>
      </c>
      <c r="E1485" s="3" t="s">
        <v>3186</v>
      </c>
      <c r="F1485" s="3"/>
      <c r="G1485" s="3"/>
      <c r="H1485" s="74"/>
      <c r="I1485" s="3" t="s">
        <v>561</v>
      </c>
      <c r="J1485" s="3" t="s">
        <v>157</v>
      </c>
      <c r="K1485" s="3" t="s">
        <v>123</v>
      </c>
      <c r="L1485" s="3" t="s">
        <v>77</v>
      </c>
      <c r="M1485" s="3" t="s">
        <v>132</v>
      </c>
      <c r="N1485" s="5">
        <v>45063</v>
      </c>
      <c r="P1485" s="3">
        <f t="shared" ca="1" si="340"/>
        <v>-475</v>
      </c>
      <c r="Q1485" s="5">
        <v>45071</v>
      </c>
      <c r="R1485" s="3" t="s">
        <v>4344</v>
      </c>
      <c r="S1485" s="3"/>
      <c r="T1485" s="6" t="s">
        <v>131</v>
      </c>
      <c r="U1485" s="3" t="str">
        <f t="shared" si="328"/>
        <v>Contractuel</v>
      </c>
      <c r="V1485" s="5">
        <v>45063</v>
      </c>
      <c r="W1485" s="5">
        <v>45107</v>
      </c>
      <c r="X1485" s="5"/>
      <c r="Y1485" s="5"/>
      <c r="Z1485" s="5">
        <v>45063</v>
      </c>
      <c r="AA1485" s="3">
        <f t="shared" si="329"/>
        <v>5</v>
      </c>
      <c r="AB1485" s="3">
        <f t="shared" si="330"/>
        <v>2023</v>
      </c>
      <c r="AC1485" s="3">
        <f t="shared" si="331"/>
        <v>2027</v>
      </c>
      <c r="AD1485" s="7">
        <f t="shared" ca="1" si="332"/>
        <v>1.4166666666666667</v>
      </c>
      <c r="AE1485" s="7" t="str">
        <f t="shared" ca="1" si="337"/>
        <v>&lt; 2</v>
      </c>
      <c r="AF1485" s="5">
        <v>30603</v>
      </c>
      <c r="AG1485" s="8">
        <f t="shared" ca="1" si="333"/>
        <v>41.038356164383565</v>
      </c>
      <c r="AH1485" s="7" t="str">
        <f t="shared" ca="1" si="334"/>
        <v>&gt;35&lt; 45</v>
      </c>
      <c r="AI1485" s="9">
        <v>12499350</v>
      </c>
      <c r="AJ1485" s="10" t="s">
        <v>102</v>
      </c>
      <c r="AK1485" s="9" t="s">
        <v>4426</v>
      </c>
      <c r="AL1485" s="5">
        <v>41223</v>
      </c>
      <c r="AM1485" s="3" t="s">
        <v>93</v>
      </c>
      <c r="AN1485" s="3" t="s">
        <v>65</v>
      </c>
      <c r="AO1485">
        <v>1</v>
      </c>
      <c r="AQ1485" s="11">
        <v>3</v>
      </c>
      <c r="AR1485" s="11">
        <v>1</v>
      </c>
      <c r="AS1485" s="12">
        <f t="shared" si="335"/>
        <v>45428.25</v>
      </c>
      <c r="AT1485" s="11" t="s">
        <v>135</v>
      </c>
      <c r="AU1485" s="9">
        <v>3.3069999999999999</v>
      </c>
      <c r="AV1485" s="14">
        <v>17</v>
      </c>
      <c r="AW1485" s="15" t="s">
        <v>169</v>
      </c>
      <c r="AX1485" s="16" t="s">
        <v>4427</v>
      </c>
      <c r="AY1485" s="14">
        <v>56</v>
      </c>
      <c r="AZ1485" s="11" t="s">
        <v>171</v>
      </c>
      <c r="BA1485" s="17" t="str">
        <f t="shared" si="336"/>
        <v>17001000000286998356</v>
      </c>
      <c r="BB1485" s="26">
        <f t="shared" si="338"/>
        <v>20</v>
      </c>
      <c r="BC1485" s="19" t="s">
        <v>4428</v>
      </c>
      <c r="BD1485" s="20" t="s">
        <v>277</v>
      </c>
      <c r="BF1485" s="5"/>
      <c r="BG1485" s="27">
        <v>58459623</v>
      </c>
      <c r="BH1485" s="27">
        <v>58355719</v>
      </c>
      <c r="BI1485" s="27"/>
      <c r="BK1485" s="11" t="str">
        <f t="shared" si="339"/>
        <v>A-</v>
      </c>
      <c r="BL1485" s="11"/>
    </row>
    <row r="1486" spans="1:64" x14ac:dyDescent="0.25">
      <c r="A1486" s="3" t="s">
        <v>56</v>
      </c>
      <c r="B1486" s="4">
        <v>1488</v>
      </c>
      <c r="C1486" s="3" t="s">
        <v>140</v>
      </c>
      <c r="D1486" s="3" t="s">
        <v>8000</v>
      </c>
      <c r="E1486" s="3" t="s">
        <v>7479</v>
      </c>
      <c r="F1486" s="3"/>
      <c r="G1486" s="3"/>
      <c r="H1486" s="74"/>
      <c r="I1486" s="43" t="s">
        <v>1920</v>
      </c>
      <c r="J1486" s="3" t="s">
        <v>157</v>
      </c>
      <c r="K1486" s="3" t="s">
        <v>123</v>
      </c>
      <c r="L1486" s="3" t="s">
        <v>77</v>
      </c>
      <c r="M1486" s="3" t="s">
        <v>132</v>
      </c>
      <c r="N1486" s="5">
        <v>45061</v>
      </c>
      <c r="P1486" s="3">
        <f t="shared" ca="1" si="340"/>
        <v>-47</v>
      </c>
      <c r="Q1486" s="5"/>
      <c r="R1486" s="3"/>
      <c r="S1486" s="3"/>
      <c r="T1486" s="6" t="s">
        <v>131</v>
      </c>
      <c r="U1486" s="3" t="str">
        <f t="shared" si="328"/>
        <v>Contractuel</v>
      </c>
      <c r="V1486" s="5">
        <v>45474</v>
      </c>
      <c r="W1486" s="5">
        <v>45535</v>
      </c>
      <c r="X1486" s="5"/>
      <c r="Y1486" s="5"/>
      <c r="Z1486" s="5">
        <v>45061</v>
      </c>
      <c r="AA1486" s="3">
        <f t="shared" si="329"/>
        <v>5</v>
      </c>
      <c r="AB1486" s="3">
        <f t="shared" si="330"/>
        <v>2023</v>
      </c>
      <c r="AC1486" s="3">
        <f t="shared" si="331"/>
        <v>2027</v>
      </c>
      <c r="AD1486" s="7">
        <f t="shared" ca="1" si="332"/>
        <v>1.4222222222222223</v>
      </c>
      <c r="AE1486" s="7" t="str">
        <f t="shared" ca="1" si="337"/>
        <v>&lt; 2</v>
      </c>
      <c r="AF1486" s="5">
        <v>30412</v>
      </c>
      <c r="AG1486" s="8">
        <f t="shared" ca="1" si="333"/>
        <v>41.561643835616437</v>
      </c>
      <c r="AH1486" s="7" t="str">
        <f t="shared" ca="1" si="334"/>
        <v>&gt;35&lt; 45</v>
      </c>
      <c r="AI1486" s="9">
        <v>12499986</v>
      </c>
      <c r="AJ1486" s="10" t="s">
        <v>67</v>
      </c>
      <c r="AK1486" s="9" t="s">
        <v>4429</v>
      </c>
      <c r="AL1486" s="5">
        <v>40107</v>
      </c>
      <c r="AM1486" s="3" t="s">
        <v>93</v>
      </c>
      <c r="AN1486" s="3" t="s">
        <v>65</v>
      </c>
      <c r="AO1486">
        <v>3</v>
      </c>
      <c r="AQ1486">
        <v>3</v>
      </c>
      <c r="AR1486" s="11">
        <v>2</v>
      </c>
      <c r="AS1486" s="12">
        <f t="shared" si="335"/>
        <v>45791.5</v>
      </c>
      <c r="AT1486" s="11" t="s">
        <v>135</v>
      </c>
      <c r="AU1486" s="9">
        <v>3.3069999999999999</v>
      </c>
      <c r="AV1486" s="14">
        <v>17</v>
      </c>
      <c r="AW1486" s="15" t="s">
        <v>169</v>
      </c>
      <c r="AX1486" s="16" t="s">
        <v>4430</v>
      </c>
      <c r="AY1486" s="14" t="s">
        <v>159</v>
      </c>
      <c r="AZ1486" s="11" t="s">
        <v>171</v>
      </c>
      <c r="BA1486" s="17" t="str">
        <f t="shared" si="336"/>
        <v>17001000000325712802</v>
      </c>
      <c r="BB1486" s="26">
        <f t="shared" si="338"/>
        <v>20</v>
      </c>
      <c r="BC1486" s="19" t="s">
        <v>4431</v>
      </c>
      <c r="BD1486" s="20" t="s">
        <v>73</v>
      </c>
      <c r="BF1486" s="5"/>
      <c r="BG1486" s="27">
        <v>58094952</v>
      </c>
      <c r="BH1486" s="27">
        <v>24749909</v>
      </c>
      <c r="BI1486" s="27"/>
      <c r="BJ1486" t="s">
        <v>73</v>
      </c>
      <c r="BK1486" s="11" t="str">
        <f t="shared" si="339"/>
        <v>A-</v>
      </c>
      <c r="BL1486" s="11" t="s">
        <v>473</v>
      </c>
    </row>
    <row r="1487" spans="1:64" x14ac:dyDescent="0.25">
      <c r="A1487" s="3" t="s">
        <v>74</v>
      </c>
      <c r="B1487" s="4">
        <v>1489</v>
      </c>
      <c r="C1487" s="3" t="s">
        <v>140</v>
      </c>
      <c r="D1487" s="3" t="s">
        <v>8233</v>
      </c>
      <c r="E1487" s="3" t="s">
        <v>7471</v>
      </c>
      <c r="F1487" s="3"/>
      <c r="G1487" s="3"/>
      <c r="H1487" s="74"/>
      <c r="I1487" s="3"/>
      <c r="J1487" s="3"/>
      <c r="K1487" s="3" t="s">
        <v>76</v>
      </c>
      <c r="L1487" s="3" t="s">
        <v>77</v>
      </c>
      <c r="M1487" s="3" t="s">
        <v>132</v>
      </c>
      <c r="N1487" s="5">
        <v>45061</v>
      </c>
      <c r="P1487" s="3">
        <f t="shared" ca="1" si="340"/>
        <v>-475</v>
      </c>
      <c r="Q1487" s="5">
        <v>45109</v>
      </c>
      <c r="R1487" s="3" t="s">
        <v>1328</v>
      </c>
      <c r="S1487" s="3"/>
      <c r="T1487" s="6" t="s">
        <v>131</v>
      </c>
      <c r="U1487" s="3" t="str">
        <f t="shared" si="328"/>
        <v>Contractuel</v>
      </c>
      <c r="V1487" s="5">
        <v>45061</v>
      </c>
      <c r="W1487" s="5">
        <v>45107</v>
      </c>
      <c r="X1487" s="5"/>
      <c r="Y1487" s="5"/>
      <c r="Z1487" s="5">
        <v>45061</v>
      </c>
      <c r="AA1487" s="3">
        <f t="shared" si="329"/>
        <v>5</v>
      </c>
      <c r="AB1487" s="3">
        <f t="shared" si="330"/>
        <v>2023</v>
      </c>
      <c r="AC1487" s="3">
        <f t="shared" si="331"/>
        <v>2027</v>
      </c>
      <c r="AD1487" s="7">
        <f t="shared" ca="1" si="332"/>
        <v>1.4222222222222223</v>
      </c>
      <c r="AE1487" s="7" t="str">
        <f t="shared" ca="1" si="337"/>
        <v>&lt; 2</v>
      </c>
      <c r="AF1487" s="5">
        <v>35409</v>
      </c>
      <c r="AG1487" s="8">
        <f t="shared" ca="1" si="333"/>
        <v>27.87123287671233</v>
      </c>
      <c r="AH1487" s="7" t="str">
        <f t="shared" ca="1" si="334"/>
        <v>&gt;25&lt; 35</v>
      </c>
      <c r="AI1487" s="9">
        <v>17283235</v>
      </c>
      <c r="AJ1487" s="37" t="s">
        <v>179</v>
      </c>
      <c r="AK1487" s="9" t="s">
        <v>4432</v>
      </c>
      <c r="AL1487" s="5">
        <v>42273</v>
      </c>
      <c r="AM1487" s="3" t="s">
        <v>93</v>
      </c>
      <c r="AN1487" s="3" t="s">
        <v>65</v>
      </c>
      <c r="AO1487">
        <v>1</v>
      </c>
      <c r="AQ1487" s="11">
        <v>3</v>
      </c>
      <c r="AR1487" s="11">
        <v>1</v>
      </c>
      <c r="AS1487" s="12">
        <f t="shared" si="335"/>
        <v>45426.25</v>
      </c>
      <c r="AT1487" s="11" t="s">
        <v>135</v>
      </c>
      <c r="AU1487" s="9">
        <v>3.3069999999999999</v>
      </c>
      <c r="AV1487" s="14">
        <v>17</v>
      </c>
      <c r="AW1487" s="15" t="s">
        <v>169</v>
      </c>
      <c r="AX1487" s="16" t="s">
        <v>4433</v>
      </c>
      <c r="AY1487" s="14">
        <v>61</v>
      </c>
      <c r="AZ1487" s="11" t="s">
        <v>171</v>
      </c>
      <c r="BA1487" s="17" t="str">
        <f t="shared" si="336"/>
        <v>17001000000290583961</v>
      </c>
      <c r="BB1487" s="26">
        <f t="shared" si="338"/>
        <v>20</v>
      </c>
      <c r="BC1487" s="19" t="s">
        <v>4416</v>
      </c>
      <c r="BD1487" s="20" t="s">
        <v>277</v>
      </c>
      <c r="BF1487" s="5"/>
      <c r="BG1487" s="27">
        <v>55611269</v>
      </c>
      <c r="BH1487" s="27">
        <v>50843507</v>
      </c>
      <c r="BI1487" s="27"/>
      <c r="BK1487" s="11" t="str">
        <f t="shared" si="339"/>
        <v>-</v>
      </c>
      <c r="BL1487" s="11" t="s">
        <v>235</v>
      </c>
    </row>
    <row r="1488" spans="1:64" x14ac:dyDescent="0.25">
      <c r="A1488" s="3" t="s">
        <v>56</v>
      </c>
      <c r="B1488" s="4">
        <v>1490</v>
      </c>
      <c r="C1488" s="3" t="s">
        <v>57</v>
      </c>
      <c r="D1488" s="3" t="s">
        <v>8234</v>
      </c>
      <c r="E1488" s="3" t="s">
        <v>7422</v>
      </c>
      <c r="F1488" s="3"/>
      <c r="G1488" s="3"/>
      <c r="H1488" s="74"/>
      <c r="I1488" s="3"/>
      <c r="J1488" s="3"/>
      <c r="K1488" s="3" t="s">
        <v>59</v>
      </c>
      <c r="L1488" s="3" t="s">
        <v>77</v>
      </c>
      <c r="M1488" s="3">
        <f>G1488</f>
        <v>0</v>
      </c>
      <c r="N1488" s="5">
        <v>45057</v>
      </c>
      <c r="O1488" s="93">
        <v>45241</v>
      </c>
      <c r="P1488" s="3" t="str">
        <f t="shared" ca="1" si="340"/>
        <v/>
      </c>
      <c r="Q1488" s="5"/>
      <c r="R1488" s="3"/>
      <c r="S1488" s="3"/>
      <c r="T1488" s="6" t="s">
        <v>61</v>
      </c>
      <c r="U1488" s="3" t="str">
        <f t="shared" si="328"/>
        <v>Titulaire</v>
      </c>
      <c r="V1488" s="5">
        <v>45057</v>
      </c>
      <c r="W1488" s="5"/>
      <c r="X1488" s="5"/>
      <c r="Y1488" s="5"/>
      <c r="Z1488" s="5">
        <v>45057</v>
      </c>
      <c r="AA1488" s="3">
        <f t="shared" si="329"/>
        <v>5</v>
      </c>
      <c r="AB1488" s="3">
        <f t="shared" si="330"/>
        <v>2023</v>
      </c>
      <c r="AC1488" s="3">
        <f t="shared" si="331"/>
        <v>2027</v>
      </c>
      <c r="AD1488" s="7">
        <f t="shared" ca="1" si="332"/>
        <v>1.4333333333333333</v>
      </c>
      <c r="AE1488" s="7" t="str">
        <f t="shared" ca="1" si="337"/>
        <v>&lt; 2</v>
      </c>
      <c r="AF1488" s="5">
        <v>30239</v>
      </c>
      <c r="AG1488" s="8">
        <f t="shared" ca="1" si="333"/>
        <v>42.035616438356165</v>
      </c>
      <c r="AH1488" s="7" t="str">
        <f t="shared" ca="1" si="334"/>
        <v>&gt;35&lt; 45</v>
      </c>
      <c r="AI1488" s="9">
        <v>16540510</v>
      </c>
      <c r="AJ1488" s="37" t="s">
        <v>179</v>
      </c>
      <c r="AK1488" s="9" t="s">
        <v>4434</v>
      </c>
      <c r="AL1488" s="5">
        <v>42947</v>
      </c>
      <c r="AM1488" s="3" t="s">
        <v>64</v>
      </c>
      <c r="AN1488" s="3" t="s">
        <v>65</v>
      </c>
      <c r="AO1488">
        <v>1</v>
      </c>
      <c r="AQ1488">
        <v>17</v>
      </c>
      <c r="AR1488" s="11">
        <v>2</v>
      </c>
      <c r="AS1488" s="12">
        <f t="shared" si="335"/>
        <v>45787.5</v>
      </c>
      <c r="AT1488" s="11" t="s">
        <v>66</v>
      </c>
      <c r="AU1488" s="9"/>
      <c r="AV1488" s="14">
        <v>32</v>
      </c>
      <c r="AW1488" s="15" t="s">
        <v>4435</v>
      </c>
      <c r="AX1488" s="16" t="s">
        <v>4436</v>
      </c>
      <c r="AY1488" s="14">
        <v>80</v>
      </c>
      <c r="AZ1488" s="11" t="s">
        <v>1686</v>
      </c>
      <c r="BA1488" s="17" t="str">
        <f t="shared" si="336"/>
        <v>32019788101177217180</v>
      </c>
      <c r="BB1488" s="26">
        <f t="shared" si="338"/>
        <v>20</v>
      </c>
      <c r="BC1488" s="19"/>
      <c r="BD1488" s="20"/>
      <c r="BF1488" s="5">
        <v>45083</v>
      </c>
      <c r="BG1488" s="27"/>
      <c r="BH1488" s="27"/>
      <c r="BI1488" s="27">
        <v>98156727</v>
      </c>
      <c r="BK1488" s="11" t="str">
        <f t="shared" si="339"/>
        <v>CADRE</v>
      </c>
      <c r="BL1488" s="11"/>
    </row>
    <row r="1489" spans="1:64" x14ac:dyDescent="0.25">
      <c r="A1489" s="3" t="s">
        <v>74</v>
      </c>
      <c r="B1489" s="4">
        <v>1491</v>
      </c>
      <c r="C1489" s="3" t="s">
        <v>140</v>
      </c>
      <c r="D1489" s="3" t="s">
        <v>8235</v>
      </c>
      <c r="E1489" s="3" t="s">
        <v>7281</v>
      </c>
      <c r="F1489" s="3"/>
      <c r="G1489" s="3"/>
      <c r="H1489" s="74"/>
      <c r="I1489" s="3"/>
      <c r="J1489" s="3"/>
      <c r="K1489" s="3" t="s">
        <v>59</v>
      </c>
      <c r="L1489" s="3" t="s">
        <v>77</v>
      </c>
      <c r="M1489" s="3">
        <f>G1489</f>
        <v>0</v>
      </c>
      <c r="N1489" s="5">
        <v>45061</v>
      </c>
      <c r="O1489" s="5"/>
      <c r="P1489" s="3" t="str">
        <f t="shared" ca="1" si="340"/>
        <v/>
      </c>
      <c r="Q1489" s="5">
        <v>45413</v>
      </c>
      <c r="R1489" s="3" t="s">
        <v>2909</v>
      </c>
      <c r="S1489" s="3"/>
      <c r="T1489" s="6" t="s">
        <v>61</v>
      </c>
      <c r="U1489" s="3" t="str">
        <f t="shared" si="328"/>
        <v>Titulaire</v>
      </c>
      <c r="V1489" s="5">
        <v>45061</v>
      </c>
      <c r="W1489" s="5"/>
      <c r="X1489" s="5"/>
      <c r="Y1489" s="5"/>
      <c r="Z1489" s="5">
        <v>45061</v>
      </c>
      <c r="AA1489" s="3">
        <f t="shared" si="329"/>
        <v>5</v>
      </c>
      <c r="AB1489" s="3">
        <f t="shared" si="330"/>
        <v>2023</v>
      </c>
      <c r="AC1489" s="3">
        <f t="shared" si="331"/>
        <v>2027</v>
      </c>
      <c r="AD1489" s="7">
        <f t="shared" ca="1" si="332"/>
        <v>1.4222222222222223</v>
      </c>
      <c r="AE1489" s="7" t="str">
        <f t="shared" ca="1" si="337"/>
        <v>&lt; 2</v>
      </c>
      <c r="AF1489" s="5">
        <v>30169</v>
      </c>
      <c r="AG1489" s="8">
        <f t="shared" ca="1" si="333"/>
        <v>42.227397260273975</v>
      </c>
      <c r="AH1489" s="7" t="str">
        <f t="shared" ca="1" si="334"/>
        <v>&gt;35&lt; 45</v>
      </c>
      <c r="AI1489" s="9">
        <v>16161990</v>
      </c>
      <c r="AJ1489" s="10" t="s">
        <v>79</v>
      </c>
      <c r="AK1489" s="9" t="s">
        <v>4437</v>
      </c>
      <c r="AL1489" s="5">
        <v>43150</v>
      </c>
      <c r="AM1489" s="3" t="s">
        <v>93</v>
      </c>
      <c r="AN1489" s="3" t="s">
        <v>65</v>
      </c>
      <c r="AO1489">
        <v>1</v>
      </c>
      <c r="AQ1489" s="11"/>
      <c r="AR1489" s="11">
        <v>1</v>
      </c>
      <c r="AS1489" s="12">
        <f t="shared" si="335"/>
        <v>45426.25</v>
      </c>
      <c r="AT1489" s="11" t="s">
        <v>66</v>
      </c>
      <c r="AU1489" s="9">
        <v>2200</v>
      </c>
      <c r="AV1489" s="14" t="s">
        <v>70</v>
      </c>
      <c r="AW1489" s="15" t="s">
        <v>4438</v>
      </c>
      <c r="AX1489" s="16" t="s">
        <v>4439</v>
      </c>
      <c r="AY1489" s="14">
        <v>23</v>
      </c>
      <c r="AZ1489" s="11" t="s">
        <v>2246</v>
      </c>
      <c r="BA1489" s="17" t="str">
        <f t="shared" si="336"/>
        <v>03008050010110932523</v>
      </c>
      <c r="BB1489" s="26">
        <f t="shared" si="338"/>
        <v>20</v>
      </c>
      <c r="BC1489" s="19" t="s">
        <v>4440</v>
      </c>
      <c r="BD1489" s="20" t="s">
        <v>277</v>
      </c>
      <c r="BF1489" s="5"/>
      <c r="BG1489" s="27">
        <v>24247146</v>
      </c>
      <c r="BH1489" s="27"/>
      <c r="BI1489" s="27">
        <v>98156713</v>
      </c>
      <c r="BK1489" s="11" t="str">
        <f t="shared" si="339"/>
        <v>CADRE</v>
      </c>
      <c r="BL1489" s="11"/>
    </row>
    <row r="1490" spans="1:64" x14ac:dyDescent="0.25">
      <c r="A1490" s="3" t="s">
        <v>56</v>
      </c>
      <c r="B1490" s="4">
        <v>1492</v>
      </c>
      <c r="C1490" s="3" t="s">
        <v>140</v>
      </c>
      <c r="D1490" s="3" t="s">
        <v>8198</v>
      </c>
      <c r="E1490" s="3" t="s">
        <v>7484</v>
      </c>
      <c r="F1490" s="3"/>
      <c r="G1490" s="3"/>
      <c r="H1490" s="74"/>
      <c r="I1490" s="3" t="s">
        <v>467</v>
      </c>
      <c r="J1490" s="3" t="s">
        <v>157</v>
      </c>
      <c r="K1490" s="3" t="s">
        <v>123</v>
      </c>
      <c r="L1490" s="3" t="s">
        <v>77</v>
      </c>
      <c r="M1490" s="3" t="s">
        <v>132</v>
      </c>
      <c r="N1490" s="5">
        <v>45062</v>
      </c>
      <c r="P1490" s="3">
        <f t="shared" ca="1" si="340"/>
        <v>-47</v>
      </c>
      <c r="Q1490" s="5"/>
      <c r="R1490" s="3"/>
      <c r="S1490" s="3"/>
      <c r="T1490" s="6" t="s">
        <v>131</v>
      </c>
      <c r="U1490" s="3" t="str">
        <f t="shared" si="328"/>
        <v>Contractuel</v>
      </c>
      <c r="V1490" s="5">
        <v>45474</v>
      </c>
      <c r="W1490" s="5">
        <v>45535</v>
      </c>
      <c r="X1490" s="5"/>
      <c r="Y1490" s="5"/>
      <c r="Z1490" s="5">
        <v>45062</v>
      </c>
      <c r="AA1490" s="3">
        <f t="shared" si="329"/>
        <v>5</v>
      </c>
      <c r="AB1490" s="3">
        <f t="shared" si="330"/>
        <v>2023</v>
      </c>
      <c r="AC1490" s="3">
        <f t="shared" si="331"/>
        <v>2027</v>
      </c>
      <c r="AD1490" s="7">
        <f t="shared" ca="1" si="332"/>
        <v>1.4194444444444445</v>
      </c>
      <c r="AE1490" s="7" t="str">
        <f t="shared" ca="1" si="337"/>
        <v>&lt; 2</v>
      </c>
      <c r="AF1490" s="5">
        <v>28134</v>
      </c>
      <c r="AG1490" s="8">
        <f t="shared" ca="1" si="333"/>
        <v>47.802739726027397</v>
      </c>
      <c r="AH1490" s="7" t="str">
        <f t="shared" ca="1" si="334"/>
        <v>&gt;45&lt; 55</v>
      </c>
      <c r="AI1490" s="9">
        <v>12280969</v>
      </c>
      <c r="AJ1490" s="10" t="s">
        <v>70</v>
      </c>
      <c r="AK1490" s="9" t="s">
        <v>4441</v>
      </c>
      <c r="AL1490" s="5">
        <v>44538</v>
      </c>
      <c r="AM1490" s="3" t="s">
        <v>93</v>
      </c>
      <c r="AN1490" s="3" t="s">
        <v>65</v>
      </c>
      <c r="AO1490">
        <v>2</v>
      </c>
      <c r="AQ1490">
        <v>3</v>
      </c>
      <c r="AR1490" s="11">
        <v>2</v>
      </c>
      <c r="AS1490" s="12">
        <f t="shared" si="335"/>
        <v>45792.5</v>
      </c>
      <c r="AT1490" s="11" t="s">
        <v>135</v>
      </c>
      <c r="AU1490" s="9">
        <v>3.3069999999999999</v>
      </c>
      <c r="AV1490" s="14">
        <v>14</v>
      </c>
      <c r="AW1490" s="15" t="s">
        <v>732</v>
      </c>
      <c r="AX1490" s="16" t="s">
        <v>4442</v>
      </c>
      <c r="AY1490" s="14">
        <v>28</v>
      </c>
      <c r="AZ1490" s="11" t="s">
        <v>154</v>
      </c>
      <c r="BA1490" s="17" t="str">
        <f t="shared" si="336"/>
        <v>14089089100701399428</v>
      </c>
      <c r="BB1490" s="26">
        <f t="shared" si="338"/>
        <v>20</v>
      </c>
      <c r="BC1490" s="19" t="s">
        <v>4443</v>
      </c>
      <c r="BD1490" s="20" t="s">
        <v>100</v>
      </c>
      <c r="BF1490" s="5"/>
      <c r="BG1490" s="27">
        <v>56335684</v>
      </c>
      <c r="BH1490" s="27">
        <v>25110725</v>
      </c>
      <c r="BI1490" s="27"/>
      <c r="BJ1490" t="s">
        <v>734</v>
      </c>
      <c r="BK1490" s="11" t="str">
        <f t="shared" si="339"/>
        <v>A-</v>
      </c>
      <c r="BL1490" s="11" t="s">
        <v>473</v>
      </c>
    </row>
    <row r="1491" spans="1:64" x14ac:dyDescent="0.25">
      <c r="A1491" s="3" t="s">
        <v>74</v>
      </c>
      <c r="B1491" s="4">
        <v>1493</v>
      </c>
      <c r="C1491" s="3" t="s">
        <v>140</v>
      </c>
      <c r="D1491" s="3" t="s">
        <v>8236</v>
      </c>
      <c r="E1491" s="3" t="s">
        <v>8194</v>
      </c>
      <c r="F1491" s="3"/>
      <c r="G1491" s="3"/>
      <c r="H1491" s="74"/>
      <c r="I1491" s="3" t="s">
        <v>561</v>
      </c>
      <c r="J1491" s="3" t="s">
        <v>157</v>
      </c>
      <c r="K1491" s="3" t="s">
        <v>123</v>
      </c>
      <c r="L1491" s="3" t="s">
        <v>77</v>
      </c>
      <c r="M1491" s="3" t="s">
        <v>132</v>
      </c>
      <c r="N1491" s="5">
        <v>45062</v>
      </c>
      <c r="P1491" s="3">
        <f t="shared" ca="1" si="340"/>
        <v>-475</v>
      </c>
      <c r="Q1491" s="5">
        <v>45063</v>
      </c>
      <c r="R1491" s="3" t="s">
        <v>4344</v>
      </c>
      <c r="S1491" s="3"/>
      <c r="T1491" s="6" t="s">
        <v>131</v>
      </c>
      <c r="U1491" s="3" t="str">
        <f t="shared" si="328"/>
        <v>Contractuel</v>
      </c>
      <c r="V1491" s="5">
        <v>45062</v>
      </c>
      <c r="W1491" s="5">
        <v>45107</v>
      </c>
      <c r="X1491" s="5"/>
      <c r="Y1491" s="5"/>
      <c r="Z1491" s="5">
        <v>45062</v>
      </c>
      <c r="AA1491" s="3">
        <f t="shared" si="329"/>
        <v>5</v>
      </c>
      <c r="AB1491" s="3">
        <f t="shared" si="330"/>
        <v>2023</v>
      </c>
      <c r="AC1491" s="3">
        <f t="shared" si="331"/>
        <v>2027</v>
      </c>
      <c r="AD1491" s="7">
        <f t="shared" ca="1" si="332"/>
        <v>1.4194444444444445</v>
      </c>
      <c r="AE1491" s="7" t="str">
        <f t="shared" ca="1" si="337"/>
        <v>&lt; 2</v>
      </c>
      <c r="AF1491" s="5">
        <v>27745</v>
      </c>
      <c r="AG1491" s="8">
        <f t="shared" ca="1" si="333"/>
        <v>48.868493150684934</v>
      </c>
      <c r="AH1491" s="7" t="str">
        <f t="shared" ca="1" si="334"/>
        <v>&gt;45&lt; 55</v>
      </c>
      <c r="AI1491" s="9">
        <v>12230032</v>
      </c>
      <c r="AJ1491" s="10" t="s">
        <v>62</v>
      </c>
      <c r="AK1491" s="9" t="s">
        <v>4444</v>
      </c>
      <c r="AL1491" s="5">
        <v>43748</v>
      </c>
      <c r="AM1491" s="3" t="s">
        <v>93</v>
      </c>
      <c r="AN1491" s="3" t="s">
        <v>65</v>
      </c>
      <c r="AO1491">
        <v>2</v>
      </c>
      <c r="AQ1491" s="11">
        <v>3</v>
      </c>
      <c r="AR1491" s="11">
        <v>1</v>
      </c>
      <c r="AS1491" s="12">
        <f t="shared" si="335"/>
        <v>45427.25</v>
      </c>
      <c r="AT1491" s="11" t="s">
        <v>135</v>
      </c>
      <c r="AU1491" s="9">
        <v>3.3069999999999999</v>
      </c>
      <c r="AV1491" s="14">
        <v>17</v>
      </c>
      <c r="AW1491" s="15">
        <v>20600</v>
      </c>
      <c r="AX1491" s="16" t="s">
        <v>4445</v>
      </c>
      <c r="AY1491" s="14">
        <v>29</v>
      </c>
      <c r="AZ1491" s="11" t="s">
        <v>171</v>
      </c>
      <c r="BA1491" s="17" t="str">
        <f t="shared" si="336"/>
        <v>17206000000032474129</v>
      </c>
      <c r="BB1491" s="26">
        <f t="shared" si="338"/>
        <v>20</v>
      </c>
      <c r="BC1491" s="19" t="s">
        <v>4446</v>
      </c>
      <c r="BD1491" s="20" t="s">
        <v>100</v>
      </c>
      <c r="BF1491" s="5"/>
      <c r="BG1491" s="27">
        <v>92122508</v>
      </c>
      <c r="BH1491" s="27">
        <v>22656899</v>
      </c>
      <c r="BI1491" s="27"/>
      <c r="BK1491" s="11" t="str">
        <f t="shared" si="339"/>
        <v>A-</v>
      </c>
      <c r="BL1491" s="11"/>
    </row>
    <row r="1492" spans="1:64" x14ac:dyDescent="0.25">
      <c r="A1492" s="3" t="s">
        <v>74</v>
      </c>
      <c r="B1492" s="4">
        <v>1494</v>
      </c>
      <c r="C1492" s="3" t="s">
        <v>87</v>
      </c>
      <c r="D1492" s="3" t="s">
        <v>8237</v>
      </c>
      <c r="E1492" s="3" t="s">
        <v>8238</v>
      </c>
      <c r="F1492" s="3"/>
      <c r="G1492" s="3"/>
      <c r="H1492" s="74"/>
      <c r="I1492" s="3" t="s">
        <v>459</v>
      </c>
      <c r="J1492" s="3" t="s">
        <v>228</v>
      </c>
      <c r="K1492" s="3" t="s">
        <v>76</v>
      </c>
      <c r="L1492" s="3" t="s">
        <v>77</v>
      </c>
      <c r="M1492" s="3" t="s">
        <v>132</v>
      </c>
      <c r="N1492" s="5">
        <v>45063</v>
      </c>
      <c r="P1492" s="3" t="str">
        <f t="shared" ca="1" si="340"/>
        <v/>
      </c>
      <c r="Q1492" s="5">
        <v>45337</v>
      </c>
      <c r="R1492" s="3" t="s">
        <v>2667</v>
      </c>
      <c r="S1492" s="3"/>
      <c r="T1492" s="6" t="s">
        <v>317</v>
      </c>
      <c r="U1492" s="3" t="str">
        <f t="shared" si="328"/>
        <v>Contractuel</v>
      </c>
      <c r="V1492" s="5">
        <v>45063</v>
      </c>
      <c r="W1492" s="5"/>
      <c r="X1492" s="5">
        <v>45063</v>
      </c>
      <c r="Y1492" s="5">
        <v>45428</v>
      </c>
      <c r="Z1492" s="5">
        <v>45063</v>
      </c>
      <c r="AA1492" s="3">
        <f t="shared" si="329"/>
        <v>5</v>
      </c>
      <c r="AB1492" s="3">
        <f t="shared" si="330"/>
        <v>2023</v>
      </c>
      <c r="AC1492" s="3">
        <f t="shared" si="331"/>
        <v>2027</v>
      </c>
      <c r="AD1492" s="7">
        <f t="shared" ca="1" si="332"/>
        <v>1.4166666666666667</v>
      </c>
      <c r="AE1492" s="7" t="str">
        <f t="shared" ca="1" si="337"/>
        <v>&lt; 2</v>
      </c>
      <c r="AF1492" s="5">
        <v>36364</v>
      </c>
      <c r="AG1492" s="8">
        <f t="shared" ca="1" si="333"/>
        <v>25.254794520547946</v>
      </c>
      <c r="AH1492" s="7" t="str">
        <f t="shared" ca="1" si="334"/>
        <v>&gt;25&lt; 35</v>
      </c>
      <c r="AI1492" s="9"/>
      <c r="AJ1492" s="10"/>
      <c r="AK1492" s="9" t="s">
        <v>4447</v>
      </c>
      <c r="AL1492" s="5">
        <v>42972</v>
      </c>
      <c r="AM1492" s="3" t="s">
        <v>93</v>
      </c>
      <c r="AN1492" s="3" t="s">
        <v>94</v>
      </c>
      <c r="AQ1492" s="11">
        <v>3</v>
      </c>
      <c r="AR1492" s="11">
        <v>1</v>
      </c>
      <c r="AS1492" s="12">
        <f t="shared" si="335"/>
        <v>45428.25</v>
      </c>
      <c r="AT1492" s="11" t="s">
        <v>135</v>
      </c>
      <c r="AU1492" s="9">
        <f>(690-200)/208</f>
        <v>2.3557692307692308</v>
      </c>
      <c r="AV1492" s="14">
        <v>17</v>
      </c>
      <c r="AW1492" s="15" t="s">
        <v>169</v>
      </c>
      <c r="AX1492" s="16" t="s">
        <v>4448</v>
      </c>
      <c r="AY1492" s="14">
        <v>42</v>
      </c>
      <c r="AZ1492" s="11" t="s">
        <v>171</v>
      </c>
      <c r="BA1492" s="17" t="str">
        <f t="shared" si="336"/>
        <v>17001000000327247342</v>
      </c>
      <c r="BB1492" s="26">
        <f t="shared" si="338"/>
        <v>20</v>
      </c>
      <c r="BC1492" s="19" t="s">
        <v>4449</v>
      </c>
      <c r="BD1492" s="20" t="s">
        <v>100</v>
      </c>
      <c r="BF1492" s="5"/>
      <c r="BG1492" s="27">
        <v>55054007</v>
      </c>
      <c r="BH1492" s="27">
        <v>22476178</v>
      </c>
      <c r="BI1492" s="27"/>
      <c r="BJ1492" t="s">
        <v>608</v>
      </c>
      <c r="BK1492" s="11" t="str">
        <f t="shared" si="339"/>
        <v>B-</v>
      </c>
      <c r="BL1492" s="11" t="s">
        <v>235</v>
      </c>
    </row>
    <row r="1493" spans="1:64" x14ac:dyDescent="0.25">
      <c r="A1493" s="3" t="s">
        <v>56</v>
      </c>
      <c r="B1493" s="4">
        <v>1495</v>
      </c>
      <c r="C1493" s="3" t="s">
        <v>87</v>
      </c>
      <c r="D1493" s="3" t="s">
        <v>7253</v>
      </c>
      <c r="E1493" s="3" t="s">
        <v>8239</v>
      </c>
      <c r="F1493" s="3"/>
      <c r="G1493" s="3"/>
      <c r="H1493" s="74"/>
      <c r="I1493" s="3" t="s">
        <v>187</v>
      </c>
      <c r="J1493" s="3" t="s">
        <v>157</v>
      </c>
      <c r="K1493" s="3" t="s">
        <v>123</v>
      </c>
      <c r="L1493" s="3" t="s">
        <v>77</v>
      </c>
      <c r="M1493" s="3" t="s">
        <v>132</v>
      </c>
      <c r="N1493" s="5">
        <v>45062</v>
      </c>
      <c r="P1493" s="3">
        <f t="shared" ca="1" si="340"/>
        <v>-47</v>
      </c>
      <c r="Q1493" s="5"/>
      <c r="R1493" s="3"/>
      <c r="S1493" s="3"/>
      <c r="T1493" s="6" t="s">
        <v>131</v>
      </c>
      <c r="U1493" s="3" t="str">
        <f t="shared" si="328"/>
        <v>Contractuel</v>
      </c>
      <c r="V1493" s="5">
        <v>45474</v>
      </c>
      <c r="W1493" s="5">
        <v>45535</v>
      </c>
      <c r="X1493" s="5"/>
      <c r="Y1493" s="5"/>
      <c r="Z1493" s="5">
        <v>45062</v>
      </c>
      <c r="AA1493" s="3">
        <f t="shared" si="329"/>
        <v>5</v>
      </c>
      <c r="AB1493" s="3">
        <f t="shared" si="330"/>
        <v>2023</v>
      </c>
      <c r="AC1493" s="3">
        <f t="shared" si="331"/>
        <v>2027</v>
      </c>
      <c r="AD1493" s="7">
        <f t="shared" ca="1" si="332"/>
        <v>1.4194444444444445</v>
      </c>
      <c r="AE1493" s="7" t="str">
        <f t="shared" ca="1" si="337"/>
        <v>&lt; 2</v>
      </c>
      <c r="AF1493" s="5">
        <v>34864</v>
      </c>
      <c r="AG1493" s="8">
        <f t="shared" ca="1" si="333"/>
        <v>29.364383561643837</v>
      </c>
      <c r="AH1493" s="7" t="str">
        <f t="shared" ca="1" si="334"/>
        <v>&gt;25&lt; 35</v>
      </c>
      <c r="AI1493" s="9">
        <v>17680420</v>
      </c>
      <c r="AJ1493" s="10" t="s">
        <v>159</v>
      </c>
      <c r="AK1493" s="9" t="s">
        <v>4450</v>
      </c>
      <c r="AL1493" s="5">
        <v>41528</v>
      </c>
      <c r="AM1493" s="3" t="s">
        <v>93</v>
      </c>
      <c r="AN1493" s="3" t="s">
        <v>94</v>
      </c>
      <c r="AQ1493">
        <v>3</v>
      </c>
      <c r="AR1493" s="11">
        <v>2</v>
      </c>
      <c r="AS1493" s="12">
        <f t="shared" si="335"/>
        <v>45792.5</v>
      </c>
      <c r="AT1493" s="11" t="s">
        <v>135</v>
      </c>
      <c r="AU1493" s="9">
        <v>3.3069999999999999</v>
      </c>
      <c r="AV1493" s="14">
        <v>17</v>
      </c>
      <c r="AW1493" s="15" t="s">
        <v>169</v>
      </c>
      <c r="AX1493" s="16" t="s">
        <v>4451</v>
      </c>
      <c r="AY1493" s="14">
        <v>62</v>
      </c>
      <c r="AZ1493" s="11" t="s">
        <v>171</v>
      </c>
      <c r="BA1493" s="17" t="str">
        <f t="shared" si="336"/>
        <v>17001000000325720562</v>
      </c>
      <c r="BB1493" s="26">
        <f t="shared" si="338"/>
        <v>20</v>
      </c>
      <c r="BC1493" s="19" t="s">
        <v>4452</v>
      </c>
      <c r="BD1493" s="20" t="s">
        <v>100</v>
      </c>
      <c r="BF1493" s="5"/>
      <c r="BG1493" s="27">
        <v>27874919</v>
      </c>
      <c r="BH1493" s="27">
        <v>23215717</v>
      </c>
      <c r="BI1493" s="27"/>
      <c r="BJ1493" t="s">
        <v>792</v>
      </c>
      <c r="BK1493" s="11" t="s">
        <v>193</v>
      </c>
      <c r="BL1493" s="11" t="s">
        <v>473</v>
      </c>
    </row>
    <row r="1494" spans="1:64" x14ac:dyDescent="0.25">
      <c r="A1494" s="3" t="s">
        <v>74</v>
      </c>
      <c r="B1494" s="4">
        <v>1496</v>
      </c>
      <c r="C1494" s="3" t="s">
        <v>140</v>
      </c>
      <c r="D1494" s="3" t="s">
        <v>7208</v>
      </c>
      <c r="E1494" s="3" t="s">
        <v>8163</v>
      </c>
      <c r="F1494" s="3"/>
      <c r="G1494" s="3"/>
      <c r="H1494" s="74"/>
      <c r="I1494" s="3" t="s">
        <v>4453</v>
      </c>
      <c r="J1494" s="3" t="s">
        <v>228</v>
      </c>
      <c r="K1494" s="3" t="s">
        <v>123</v>
      </c>
      <c r="L1494" s="3" t="s">
        <v>77</v>
      </c>
      <c r="M1494" s="3" t="s">
        <v>132</v>
      </c>
      <c r="N1494" s="5">
        <v>45063</v>
      </c>
      <c r="P1494" s="3">
        <f t="shared" ca="1" si="340"/>
        <v>-475</v>
      </c>
      <c r="Q1494" s="5">
        <v>45065</v>
      </c>
      <c r="R1494" s="3" t="s">
        <v>4344</v>
      </c>
      <c r="S1494" s="3"/>
      <c r="T1494" s="6" t="s">
        <v>131</v>
      </c>
      <c r="U1494" s="3" t="str">
        <f t="shared" si="328"/>
        <v>Contractuel</v>
      </c>
      <c r="V1494" s="5">
        <v>45063</v>
      </c>
      <c r="W1494" s="5">
        <v>45107</v>
      </c>
      <c r="X1494" s="5"/>
      <c r="Y1494" s="5"/>
      <c r="Z1494" s="5">
        <v>45063</v>
      </c>
      <c r="AA1494" s="3">
        <f t="shared" si="329"/>
        <v>5</v>
      </c>
      <c r="AB1494" s="3">
        <f t="shared" si="330"/>
        <v>2023</v>
      </c>
      <c r="AC1494" s="3">
        <f t="shared" si="331"/>
        <v>2027</v>
      </c>
      <c r="AD1494" s="7">
        <f t="shared" ca="1" si="332"/>
        <v>1.4166666666666667</v>
      </c>
      <c r="AE1494" s="7" t="str">
        <f t="shared" ca="1" si="337"/>
        <v>&lt; 2</v>
      </c>
      <c r="AF1494" s="5">
        <v>31323</v>
      </c>
      <c r="AG1494" s="8">
        <f t="shared" ca="1" si="333"/>
        <v>39.065753424657537</v>
      </c>
      <c r="AH1494" s="7" t="str">
        <f t="shared" ca="1" si="334"/>
        <v>&gt;35&lt; 45</v>
      </c>
      <c r="AI1494" s="9">
        <v>12795197</v>
      </c>
      <c r="AJ1494" s="10" t="s">
        <v>79</v>
      </c>
      <c r="AK1494" s="9" t="s">
        <v>4454</v>
      </c>
      <c r="AL1494" s="5">
        <v>37400</v>
      </c>
      <c r="AM1494" s="3" t="s">
        <v>93</v>
      </c>
      <c r="AN1494" s="3" t="s">
        <v>65</v>
      </c>
      <c r="AO1494">
        <v>2</v>
      </c>
      <c r="AQ1494" s="11">
        <v>3</v>
      </c>
      <c r="AR1494" s="11">
        <v>1</v>
      </c>
      <c r="AS1494" s="12">
        <f t="shared" si="335"/>
        <v>45428.25</v>
      </c>
      <c r="AT1494" s="11" t="s">
        <v>135</v>
      </c>
      <c r="AU1494" s="9">
        <v>3.3069999999999999</v>
      </c>
      <c r="AV1494" s="14">
        <v>17</v>
      </c>
      <c r="AW1494" s="15" t="s">
        <v>169</v>
      </c>
      <c r="AX1494" s="16" t="s">
        <v>4455</v>
      </c>
      <c r="AY1494" s="14">
        <v>59</v>
      </c>
      <c r="AZ1494" s="11" t="s">
        <v>171</v>
      </c>
      <c r="BA1494" s="17" t="str">
        <f t="shared" si="336"/>
        <v>17001000000073075959</v>
      </c>
      <c r="BB1494" s="26">
        <f t="shared" si="338"/>
        <v>20</v>
      </c>
      <c r="BC1494" s="19" t="s">
        <v>4456</v>
      </c>
      <c r="BD1494" s="20" t="s">
        <v>277</v>
      </c>
      <c r="BF1494" s="5"/>
      <c r="BG1494" s="27">
        <v>58601527</v>
      </c>
      <c r="BH1494" s="27">
        <v>52001187</v>
      </c>
      <c r="BI1494" s="27"/>
      <c r="BK1494" s="11" t="str">
        <f t="shared" si="339"/>
        <v>B-</v>
      </c>
      <c r="BL1494" s="11"/>
    </row>
    <row r="1495" spans="1:64" x14ac:dyDescent="0.25">
      <c r="A1495" s="3" t="s">
        <v>56</v>
      </c>
      <c r="B1495" s="4">
        <v>1497</v>
      </c>
      <c r="C1495" s="3" t="s">
        <v>1732</v>
      </c>
      <c r="D1495" s="3" t="s">
        <v>7274</v>
      </c>
      <c r="E1495" s="3" t="s">
        <v>7275</v>
      </c>
      <c r="F1495" s="3"/>
      <c r="G1495" s="3"/>
      <c r="H1495" s="74"/>
      <c r="I1495" s="3" t="s">
        <v>515</v>
      </c>
      <c r="J1495" s="3" t="s">
        <v>228</v>
      </c>
      <c r="K1495" s="3" t="s">
        <v>123</v>
      </c>
      <c r="L1495" s="3" t="s">
        <v>77</v>
      </c>
      <c r="M1495" s="3" t="s">
        <v>132</v>
      </c>
      <c r="N1495" s="5">
        <v>45063</v>
      </c>
      <c r="P1495" s="3">
        <f t="shared" ca="1" si="340"/>
        <v>-47</v>
      </c>
      <c r="Q1495" s="5"/>
      <c r="R1495" s="3"/>
      <c r="S1495" s="3"/>
      <c r="T1495" s="6" t="s">
        <v>131</v>
      </c>
      <c r="U1495" s="3" t="str">
        <f t="shared" si="328"/>
        <v>Contractuel</v>
      </c>
      <c r="V1495" s="5">
        <v>45444</v>
      </c>
      <c r="W1495" s="5">
        <v>45535</v>
      </c>
      <c r="X1495" s="5"/>
      <c r="Y1495" s="5"/>
      <c r="Z1495" s="5">
        <v>45063</v>
      </c>
      <c r="AA1495" s="3">
        <f t="shared" si="329"/>
        <v>5</v>
      </c>
      <c r="AB1495" s="3">
        <f t="shared" si="330"/>
        <v>2023</v>
      </c>
      <c r="AC1495" s="3">
        <f t="shared" si="331"/>
        <v>2027</v>
      </c>
      <c r="AD1495" s="7">
        <f t="shared" ca="1" si="332"/>
        <v>1.4166666666666667</v>
      </c>
      <c r="AE1495" s="7" t="str">
        <f t="shared" ca="1" si="337"/>
        <v>&lt; 2</v>
      </c>
      <c r="AF1495" s="5">
        <v>35560</v>
      </c>
      <c r="AG1495" s="8">
        <f t="shared" ca="1" si="333"/>
        <v>27.457534246575342</v>
      </c>
      <c r="AH1495" s="7" t="str">
        <f t="shared" ca="1" si="334"/>
        <v>&gt;25&lt; 35</v>
      </c>
      <c r="AI1495" s="9">
        <v>16796877</v>
      </c>
      <c r="AJ1495" s="10" t="s">
        <v>91</v>
      </c>
      <c r="AK1495" s="9" t="s">
        <v>4457</v>
      </c>
      <c r="AL1495" s="5">
        <v>43210</v>
      </c>
      <c r="AM1495" s="3" t="s">
        <v>93</v>
      </c>
      <c r="AN1495" s="3" t="s">
        <v>94</v>
      </c>
      <c r="AQ1495">
        <v>3</v>
      </c>
      <c r="AR1495" s="11">
        <v>2</v>
      </c>
      <c r="AS1495" s="12">
        <f t="shared" si="335"/>
        <v>45793.5</v>
      </c>
      <c r="AT1495" s="11" t="s">
        <v>135</v>
      </c>
      <c r="AU1495" s="9">
        <v>3.3069999999999999</v>
      </c>
      <c r="AV1495" s="14" t="s">
        <v>348</v>
      </c>
      <c r="AW1495" s="15" t="s">
        <v>349</v>
      </c>
      <c r="AX1495" s="16" t="s">
        <v>350</v>
      </c>
      <c r="AY1495" s="14" t="s">
        <v>351</v>
      </c>
      <c r="AZ1495" s="11" t="s">
        <v>352</v>
      </c>
      <c r="BA1495" s="17" t="str">
        <f t="shared" si="336"/>
        <v>12406000000233435218</v>
      </c>
      <c r="BB1495" s="26">
        <f t="shared" si="338"/>
        <v>20</v>
      </c>
      <c r="BC1495" s="19" t="s">
        <v>4458</v>
      </c>
      <c r="BD1495" s="20" t="s">
        <v>100</v>
      </c>
      <c r="BF1495" s="5"/>
      <c r="BG1495" s="27">
        <v>56126378</v>
      </c>
      <c r="BH1495" s="27"/>
      <c r="BI1495" s="27"/>
      <c r="BJ1495" t="s">
        <v>566</v>
      </c>
      <c r="BK1495" s="11" t="str">
        <f t="shared" si="339"/>
        <v>B-</v>
      </c>
      <c r="BL1495" s="11" t="s">
        <v>473</v>
      </c>
    </row>
    <row r="1496" spans="1:64" x14ac:dyDescent="0.25">
      <c r="A1496" s="3" t="s">
        <v>74</v>
      </c>
      <c r="B1496" s="4">
        <v>1498</v>
      </c>
      <c r="C1496" s="3" t="s">
        <v>140</v>
      </c>
      <c r="D1496" s="3" t="s">
        <v>8240</v>
      </c>
      <c r="E1496" s="3" t="s">
        <v>7420</v>
      </c>
      <c r="F1496" s="3"/>
      <c r="G1496" s="3"/>
      <c r="H1496" s="74"/>
      <c r="I1496" s="3" t="s">
        <v>3846</v>
      </c>
      <c r="J1496" s="3" t="s">
        <v>157</v>
      </c>
      <c r="K1496" s="3" t="s">
        <v>123</v>
      </c>
      <c r="L1496" s="3" t="s">
        <v>77</v>
      </c>
      <c r="M1496" s="3" t="s">
        <v>132</v>
      </c>
      <c r="N1496" s="5">
        <v>45064</v>
      </c>
      <c r="P1496" s="3">
        <f t="shared" ca="1" si="340"/>
        <v>-231</v>
      </c>
      <c r="Q1496" s="5">
        <v>45308</v>
      </c>
      <c r="R1496" s="3" t="s">
        <v>2627</v>
      </c>
      <c r="S1496" s="3"/>
      <c r="T1496" s="6" t="s">
        <v>131</v>
      </c>
      <c r="U1496" s="3" t="str">
        <f t="shared" si="328"/>
        <v>Contractuel</v>
      </c>
      <c r="V1496" s="5">
        <v>45292</v>
      </c>
      <c r="W1496" s="5">
        <v>45351</v>
      </c>
      <c r="X1496" s="5"/>
      <c r="Y1496" s="5"/>
      <c r="Z1496" s="5">
        <v>45064</v>
      </c>
      <c r="AA1496" s="3">
        <f t="shared" si="329"/>
        <v>5</v>
      </c>
      <c r="AB1496" s="3">
        <f t="shared" si="330"/>
        <v>2023</v>
      </c>
      <c r="AC1496" s="3">
        <f t="shared" si="331"/>
        <v>2027</v>
      </c>
      <c r="AD1496" s="7">
        <f t="shared" ca="1" si="332"/>
        <v>1.413888888888889</v>
      </c>
      <c r="AE1496" s="7" t="str">
        <f t="shared" ca="1" si="337"/>
        <v>&lt; 2</v>
      </c>
      <c r="AF1496" s="5">
        <v>34486</v>
      </c>
      <c r="AG1496" s="8">
        <f t="shared" ca="1" si="333"/>
        <v>30.4</v>
      </c>
      <c r="AH1496" s="7" t="str">
        <f t="shared" ca="1" si="334"/>
        <v>&gt;25&lt; 35</v>
      </c>
      <c r="AI1496" s="9">
        <v>17127648</v>
      </c>
      <c r="AJ1496" s="37" t="s">
        <v>179</v>
      </c>
      <c r="AK1496" s="9" t="s">
        <v>4459</v>
      </c>
      <c r="AL1496" s="5">
        <v>41131</v>
      </c>
      <c r="AM1496" s="3" t="s">
        <v>93</v>
      </c>
      <c r="AN1496" s="3" t="s">
        <v>65</v>
      </c>
      <c r="AO1496">
        <v>1</v>
      </c>
      <c r="AQ1496" s="11">
        <v>3</v>
      </c>
      <c r="AR1496" s="11">
        <v>1</v>
      </c>
      <c r="AS1496" s="12">
        <f t="shared" si="335"/>
        <v>45429.25</v>
      </c>
      <c r="AT1496" s="11" t="s">
        <v>135</v>
      </c>
      <c r="AU1496" s="9">
        <v>3.3069999999999999</v>
      </c>
      <c r="AV1496" s="14">
        <v>12</v>
      </c>
      <c r="AW1496" s="15" t="s">
        <v>1131</v>
      </c>
      <c r="AX1496" s="16" t="s">
        <v>4460</v>
      </c>
      <c r="AY1496" s="14" t="s">
        <v>141</v>
      </c>
      <c r="AZ1496" s="11" t="s">
        <v>352</v>
      </c>
      <c r="BA1496" s="17" t="str">
        <f t="shared" si="336"/>
        <v>12055000000240742309</v>
      </c>
      <c r="BB1496" s="26">
        <f t="shared" si="338"/>
        <v>20</v>
      </c>
      <c r="BC1496" s="19" t="s">
        <v>4449</v>
      </c>
      <c r="BD1496" s="20" t="s">
        <v>100</v>
      </c>
      <c r="BF1496" s="5"/>
      <c r="BG1496" s="27">
        <v>27261882</v>
      </c>
      <c r="BH1496" s="27">
        <v>26611845</v>
      </c>
      <c r="BI1496" s="27"/>
      <c r="BJ1496" t="s">
        <v>608</v>
      </c>
      <c r="BK1496" s="11" t="str">
        <f t="shared" si="339"/>
        <v>A-</v>
      </c>
      <c r="BL1496" s="11" t="s">
        <v>235</v>
      </c>
    </row>
    <row r="1497" spans="1:64" x14ac:dyDescent="0.25">
      <c r="A1497" s="3" t="s">
        <v>56</v>
      </c>
      <c r="B1497" s="4">
        <v>1499</v>
      </c>
      <c r="C1497" s="3" t="s">
        <v>140</v>
      </c>
      <c r="D1497" s="3" t="s">
        <v>7210</v>
      </c>
      <c r="E1497" s="3" t="s">
        <v>7335</v>
      </c>
      <c r="F1497" s="3"/>
      <c r="G1497" s="3"/>
      <c r="H1497" s="74"/>
      <c r="I1497" s="3" t="s">
        <v>1140</v>
      </c>
      <c r="J1497" s="3" t="s">
        <v>157</v>
      </c>
      <c r="K1497" s="3" t="s">
        <v>123</v>
      </c>
      <c r="L1497" s="3" t="s">
        <v>77</v>
      </c>
      <c r="M1497" s="3" t="s">
        <v>132</v>
      </c>
      <c r="N1497" s="5">
        <v>45064</v>
      </c>
      <c r="P1497" s="3">
        <f t="shared" ca="1" si="340"/>
        <v>-47</v>
      </c>
      <c r="Q1497" s="5"/>
      <c r="R1497" s="3"/>
      <c r="S1497" s="3"/>
      <c r="T1497" s="6" t="s">
        <v>131</v>
      </c>
      <c r="U1497" s="3" t="str">
        <f t="shared" si="328"/>
        <v>Contractuel</v>
      </c>
      <c r="V1497" s="5">
        <v>45444</v>
      </c>
      <c r="W1497" s="5">
        <v>45535</v>
      </c>
      <c r="X1497" s="5"/>
      <c r="Y1497" s="5"/>
      <c r="Z1497" s="5">
        <v>45064</v>
      </c>
      <c r="AA1497" s="3">
        <f t="shared" si="329"/>
        <v>5</v>
      </c>
      <c r="AB1497" s="3">
        <f t="shared" si="330"/>
        <v>2023</v>
      </c>
      <c r="AC1497" s="3">
        <f t="shared" si="331"/>
        <v>2027</v>
      </c>
      <c r="AD1497" s="7">
        <f t="shared" ca="1" si="332"/>
        <v>1.413888888888889</v>
      </c>
      <c r="AE1497" s="7" t="str">
        <f t="shared" ca="1" si="337"/>
        <v>&lt; 2</v>
      </c>
      <c r="AF1497" s="5">
        <v>32174</v>
      </c>
      <c r="AG1497" s="8">
        <f t="shared" ca="1" si="333"/>
        <v>36.734246575342468</v>
      </c>
      <c r="AH1497" s="7" t="str">
        <f t="shared" ca="1" si="334"/>
        <v>&gt;35&lt; 45</v>
      </c>
      <c r="AI1497" s="9">
        <v>12669812</v>
      </c>
      <c r="AJ1497" s="10" t="s">
        <v>102</v>
      </c>
      <c r="AK1497" s="9" t="s">
        <v>4461</v>
      </c>
      <c r="AL1497" s="5">
        <v>38840</v>
      </c>
      <c r="AM1497" s="3" t="s">
        <v>93</v>
      </c>
      <c r="AN1497" s="3" t="s">
        <v>65</v>
      </c>
      <c r="AO1497">
        <v>2</v>
      </c>
      <c r="AQ1497">
        <v>3</v>
      </c>
      <c r="AR1497" s="11">
        <v>2</v>
      </c>
      <c r="AS1497" s="12">
        <f t="shared" si="335"/>
        <v>45794.5</v>
      </c>
      <c r="AT1497" s="11" t="s">
        <v>135</v>
      </c>
      <c r="AU1497" s="9">
        <v>3.3069999999999999</v>
      </c>
      <c r="AV1497" s="14">
        <v>17</v>
      </c>
      <c r="AW1497" s="15" t="s">
        <v>169</v>
      </c>
      <c r="AX1497" s="16" t="s">
        <v>4462</v>
      </c>
      <c r="AY1497" s="14">
        <v>84</v>
      </c>
      <c r="AZ1497" s="11" t="s">
        <v>171</v>
      </c>
      <c r="BA1497" s="17" t="str">
        <f t="shared" si="336"/>
        <v>17001000000327527284</v>
      </c>
      <c r="BB1497" s="26">
        <f t="shared" si="338"/>
        <v>20</v>
      </c>
      <c r="BC1497" s="19" t="s">
        <v>4463</v>
      </c>
      <c r="BD1497" s="20" t="s">
        <v>277</v>
      </c>
      <c r="BF1497" s="5"/>
      <c r="BG1497" s="27">
        <v>24756045</v>
      </c>
      <c r="BH1497" s="27">
        <v>24550971</v>
      </c>
      <c r="BI1497" s="27"/>
      <c r="BJ1497" t="s">
        <v>3941</v>
      </c>
      <c r="BK1497" s="11" t="str">
        <f t="shared" si="339"/>
        <v>A-</v>
      </c>
      <c r="BL1497" s="11" t="s">
        <v>473</v>
      </c>
    </row>
    <row r="1498" spans="1:64" x14ac:dyDescent="0.25">
      <c r="A1498" s="3" t="s">
        <v>74</v>
      </c>
      <c r="B1498" s="4">
        <v>1500</v>
      </c>
      <c r="C1498" s="3" t="s">
        <v>87</v>
      </c>
      <c r="D1498" s="3" t="s">
        <v>7649</v>
      </c>
      <c r="E1498" s="3" t="s">
        <v>7481</v>
      </c>
      <c r="F1498" s="3"/>
      <c r="G1498" s="3"/>
      <c r="H1498" s="74"/>
      <c r="I1498" s="3" t="s">
        <v>561</v>
      </c>
      <c r="J1498" s="3" t="s">
        <v>157</v>
      </c>
      <c r="K1498" s="3" t="s">
        <v>123</v>
      </c>
      <c r="L1498" s="3" t="s">
        <v>77</v>
      </c>
      <c r="M1498" s="3" t="s">
        <v>132</v>
      </c>
      <c r="N1498" s="5">
        <v>45065</v>
      </c>
      <c r="P1498" s="3">
        <f t="shared" ca="1" si="340"/>
        <v>-383</v>
      </c>
      <c r="Q1498" s="5">
        <v>45201</v>
      </c>
      <c r="R1498" s="3" t="s">
        <v>1601</v>
      </c>
      <c r="S1498" s="3" t="s">
        <v>1601</v>
      </c>
      <c r="T1498" s="6" t="s">
        <v>131</v>
      </c>
      <c r="U1498" s="3" t="str">
        <f t="shared" si="328"/>
        <v>Contractuel</v>
      </c>
      <c r="V1498" s="5">
        <v>45170</v>
      </c>
      <c r="W1498" s="5">
        <v>45199</v>
      </c>
      <c r="X1498" s="5"/>
      <c r="Y1498" s="5"/>
      <c r="Z1498" s="5">
        <v>45065</v>
      </c>
      <c r="AA1498" s="3">
        <f t="shared" si="329"/>
        <v>5</v>
      </c>
      <c r="AB1498" s="3">
        <f t="shared" si="330"/>
        <v>2023</v>
      </c>
      <c r="AC1498" s="3">
        <f t="shared" si="331"/>
        <v>2027</v>
      </c>
      <c r="AD1498" s="7">
        <f t="shared" ca="1" si="332"/>
        <v>1.4111111111111112</v>
      </c>
      <c r="AE1498" s="7" t="str">
        <f t="shared" ca="1" si="337"/>
        <v>&lt; 2</v>
      </c>
      <c r="AF1498" s="5">
        <v>30904</v>
      </c>
      <c r="AG1498" s="8">
        <f t="shared" ca="1" si="333"/>
        <v>40.213698630136989</v>
      </c>
      <c r="AH1498" s="7" t="str">
        <f t="shared" ca="1" si="334"/>
        <v>&gt;35&lt; 45</v>
      </c>
      <c r="AI1498" s="9">
        <v>12665118</v>
      </c>
      <c r="AJ1498" s="10" t="s">
        <v>91</v>
      </c>
      <c r="AK1498" s="9" t="s">
        <v>4464</v>
      </c>
      <c r="AL1498" s="5">
        <v>36994</v>
      </c>
      <c r="AM1498" s="3" t="s">
        <v>93</v>
      </c>
      <c r="AN1498" s="3" t="s">
        <v>94</v>
      </c>
      <c r="AQ1498" s="11">
        <v>3</v>
      </c>
      <c r="AR1498" s="11">
        <v>1</v>
      </c>
      <c r="AS1498" s="12">
        <f t="shared" si="335"/>
        <v>45430.25</v>
      </c>
      <c r="AT1498" s="11" t="s">
        <v>135</v>
      </c>
      <c r="AU1498" s="9">
        <v>3.3069999999999999</v>
      </c>
      <c r="AV1498" s="14">
        <v>17</v>
      </c>
      <c r="AW1498" s="15" t="s">
        <v>169</v>
      </c>
      <c r="AX1498" s="16" t="s">
        <v>4465</v>
      </c>
      <c r="AY1498" s="14">
        <v>49</v>
      </c>
      <c r="AZ1498" s="11" t="s">
        <v>171</v>
      </c>
      <c r="BA1498" s="17" t="str">
        <f t="shared" si="336"/>
        <v>17001000000327580149</v>
      </c>
      <c r="BB1498" s="26">
        <f t="shared" si="338"/>
        <v>20</v>
      </c>
      <c r="BC1498" s="19" t="s">
        <v>4466</v>
      </c>
      <c r="BD1498" s="20" t="s">
        <v>277</v>
      </c>
      <c r="BF1498" s="5"/>
      <c r="BG1498" s="27">
        <v>27644779</v>
      </c>
      <c r="BH1498" s="27"/>
      <c r="BI1498" s="27"/>
      <c r="BJ1498" t="s">
        <v>300</v>
      </c>
      <c r="BK1498" s="11" t="str">
        <f t="shared" si="339"/>
        <v>A-</v>
      </c>
      <c r="BL1498" s="11" t="s">
        <v>473</v>
      </c>
    </row>
    <row r="1499" spans="1:64" x14ac:dyDescent="0.25">
      <c r="A1499" s="3" t="s">
        <v>74</v>
      </c>
      <c r="B1499" s="4">
        <v>1501</v>
      </c>
      <c r="C1499" s="3" t="s">
        <v>87</v>
      </c>
      <c r="D1499" s="3" t="s">
        <v>7728</v>
      </c>
      <c r="E1499" s="3" t="s">
        <v>8241</v>
      </c>
      <c r="F1499" s="3"/>
      <c r="G1499" s="3"/>
      <c r="H1499" s="74"/>
      <c r="I1499" s="3"/>
      <c r="J1499" s="3"/>
      <c r="K1499" s="3" t="s">
        <v>123</v>
      </c>
      <c r="L1499" s="3" t="s">
        <v>77</v>
      </c>
      <c r="M1499" s="3" t="s">
        <v>132</v>
      </c>
      <c r="N1499" s="5">
        <v>45065</v>
      </c>
      <c r="P1499" s="3">
        <f t="shared" ca="1" si="340"/>
        <v>-475</v>
      </c>
      <c r="Q1499" s="5">
        <v>45115</v>
      </c>
      <c r="R1499" s="3" t="s">
        <v>124</v>
      </c>
      <c r="S1499" s="3"/>
      <c r="T1499" s="6" t="s">
        <v>131</v>
      </c>
      <c r="U1499" s="3" t="str">
        <f t="shared" si="328"/>
        <v>Contractuel</v>
      </c>
      <c r="V1499" s="5">
        <v>45065</v>
      </c>
      <c r="W1499" s="5">
        <v>45107</v>
      </c>
      <c r="X1499" s="5"/>
      <c r="Y1499" s="5"/>
      <c r="Z1499" s="5">
        <v>45065</v>
      </c>
      <c r="AA1499" s="3">
        <f t="shared" si="329"/>
        <v>5</v>
      </c>
      <c r="AB1499" s="3">
        <f t="shared" si="330"/>
        <v>2023</v>
      </c>
      <c r="AC1499" s="3">
        <f t="shared" si="331"/>
        <v>2027</v>
      </c>
      <c r="AD1499" s="7">
        <f t="shared" ca="1" si="332"/>
        <v>1.4111111111111112</v>
      </c>
      <c r="AE1499" s="7" t="str">
        <f t="shared" ca="1" si="337"/>
        <v>&lt; 2</v>
      </c>
      <c r="AF1499" s="5">
        <v>37850</v>
      </c>
      <c r="AG1499" s="8">
        <f t="shared" ca="1" si="333"/>
        <v>21.183561643835617</v>
      </c>
      <c r="AH1499" s="7" t="str">
        <f t="shared" ca="1" si="334"/>
        <v>&lt; 25</v>
      </c>
      <c r="AI1499" s="9"/>
      <c r="AJ1499" s="10"/>
      <c r="AK1499" s="9" t="s">
        <v>4467</v>
      </c>
      <c r="AL1499" s="5">
        <v>44152</v>
      </c>
      <c r="AM1499" s="3" t="s">
        <v>93</v>
      </c>
      <c r="AN1499" s="3" t="s">
        <v>94</v>
      </c>
      <c r="AQ1499" s="11">
        <v>3</v>
      </c>
      <c r="AR1499" s="11">
        <v>1</v>
      </c>
      <c r="AS1499" s="12">
        <f t="shared" si="335"/>
        <v>45430.25</v>
      </c>
      <c r="AT1499" s="11" t="s">
        <v>135</v>
      </c>
      <c r="AU1499" s="9">
        <v>3.3069999999999999</v>
      </c>
      <c r="AV1499" s="14">
        <v>14</v>
      </c>
      <c r="AW1499" s="15" t="s">
        <v>2553</v>
      </c>
      <c r="AX1499" s="16">
        <v>31007050057</v>
      </c>
      <c r="AY1499" s="14">
        <v>96</v>
      </c>
      <c r="AZ1499" s="11" t="s">
        <v>154</v>
      </c>
      <c r="BA1499" s="17" t="str">
        <f t="shared" si="336"/>
        <v>14043043100705005796</v>
      </c>
      <c r="BB1499" s="26">
        <f t="shared" si="338"/>
        <v>20</v>
      </c>
      <c r="BC1499" s="19" t="s">
        <v>347</v>
      </c>
      <c r="BD1499" s="20" t="s">
        <v>73</v>
      </c>
      <c r="BF1499" s="5"/>
      <c r="BG1499" s="27">
        <v>20237673</v>
      </c>
      <c r="BH1499" s="27">
        <v>28269328</v>
      </c>
      <c r="BI1499" s="27"/>
      <c r="BK1499" s="11" t="str">
        <f t="shared" si="339"/>
        <v>-</v>
      </c>
      <c r="BL1499" s="11"/>
    </row>
    <row r="1500" spans="1:64" x14ac:dyDescent="0.25">
      <c r="A1500" s="3" t="s">
        <v>56</v>
      </c>
      <c r="B1500" s="4">
        <v>1502</v>
      </c>
      <c r="C1500" s="3" t="s">
        <v>87</v>
      </c>
      <c r="D1500" s="3" t="s">
        <v>7555</v>
      </c>
      <c r="E1500" s="3" t="s">
        <v>7226</v>
      </c>
      <c r="F1500" s="3"/>
      <c r="G1500" s="3"/>
      <c r="H1500" s="74"/>
      <c r="I1500" s="3" t="s">
        <v>227</v>
      </c>
      <c r="J1500" s="3" t="s">
        <v>228</v>
      </c>
      <c r="K1500" s="3" t="s">
        <v>123</v>
      </c>
      <c r="L1500" s="3" t="s">
        <v>77</v>
      </c>
      <c r="M1500" s="3" t="s">
        <v>132</v>
      </c>
      <c r="N1500" s="5">
        <v>45065</v>
      </c>
      <c r="P1500" s="3">
        <f t="shared" ca="1" si="340"/>
        <v>-47</v>
      </c>
      <c r="Q1500" s="5"/>
      <c r="R1500" s="3"/>
      <c r="S1500" s="3"/>
      <c r="T1500" s="6" t="s">
        <v>131</v>
      </c>
      <c r="U1500" s="3" t="str">
        <f t="shared" si="328"/>
        <v>Contractuel</v>
      </c>
      <c r="V1500" s="5">
        <v>45444</v>
      </c>
      <c r="W1500" s="5">
        <v>45535</v>
      </c>
      <c r="X1500" s="5"/>
      <c r="Y1500" s="5"/>
      <c r="Z1500" s="5">
        <v>45065</v>
      </c>
      <c r="AA1500" s="3">
        <f t="shared" si="329"/>
        <v>5</v>
      </c>
      <c r="AB1500" s="3">
        <f t="shared" si="330"/>
        <v>2023</v>
      </c>
      <c r="AC1500" s="3">
        <f t="shared" si="331"/>
        <v>2027</v>
      </c>
      <c r="AD1500" s="7">
        <f t="shared" ca="1" si="332"/>
        <v>1.4111111111111112</v>
      </c>
      <c r="AE1500" s="7" t="str">
        <f t="shared" ca="1" si="337"/>
        <v>&lt; 2</v>
      </c>
      <c r="AF1500" s="5">
        <v>33786</v>
      </c>
      <c r="AG1500" s="8">
        <f t="shared" ca="1" si="333"/>
        <v>32.317808219178083</v>
      </c>
      <c r="AH1500" s="7" t="str">
        <f t="shared" ca="1" si="334"/>
        <v>&gt;25&lt; 35</v>
      </c>
      <c r="AI1500" s="9">
        <v>16836682</v>
      </c>
      <c r="AJ1500" s="10" t="s">
        <v>79</v>
      </c>
      <c r="AK1500" s="9" t="s">
        <v>4468</v>
      </c>
      <c r="AL1500" s="5">
        <v>40767</v>
      </c>
      <c r="AM1500" s="3" t="s">
        <v>93</v>
      </c>
      <c r="AN1500" s="3" t="s">
        <v>94</v>
      </c>
      <c r="AQ1500">
        <v>3</v>
      </c>
      <c r="AR1500" s="11">
        <v>2</v>
      </c>
      <c r="AS1500" s="12">
        <f t="shared" si="335"/>
        <v>45795.5</v>
      </c>
      <c r="AT1500" s="11" t="s">
        <v>135</v>
      </c>
      <c r="AU1500" s="9">
        <v>3.3069999999999999</v>
      </c>
      <c r="AV1500" s="14">
        <v>17</v>
      </c>
      <c r="AW1500" s="15" t="s">
        <v>169</v>
      </c>
      <c r="AX1500" s="16" t="s">
        <v>4469</v>
      </c>
      <c r="AY1500" s="14">
        <v>43</v>
      </c>
      <c r="AZ1500" s="11" t="s">
        <v>171</v>
      </c>
      <c r="BA1500" s="17" t="str">
        <f t="shared" si="336"/>
        <v>17001000000344167343</v>
      </c>
      <c r="BB1500" s="26">
        <f t="shared" si="338"/>
        <v>20</v>
      </c>
      <c r="BC1500" s="19" t="s">
        <v>207</v>
      </c>
      <c r="BD1500" s="20" t="s">
        <v>73</v>
      </c>
      <c r="BF1500" s="5">
        <v>45176</v>
      </c>
      <c r="BG1500" s="27">
        <v>27037800</v>
      </c>
      <c r="BH1500" s="27">
        <v>20994704</v>
      </c>
      <c r="BI1500" s="27"/>
      <c r="BJ1500" t="s">
        <v>207</v>
      </c>
      <c r="BK1500" s="11" t="str">
        <f t="shared" si="339"/>
        <v>B-</v>
      </c>
      <c r="BL1500" s="11" t="s">
        <v>473</v>
      </c>
    </row>
    <row r="1501" spans="1:64" x14ac:dyDescent="0.25">
      <c r="A1501" s="3" t="s">
        <v>56</v>
      </c>
      <c r="B1501" s="4">
        <v>1503</v>
      </c>
      <c r="C1501" s="3" t="s">
        <v>87</v>
      </c>
      <c r="D1501" s="3" t="s">
        <v>8242</v>
      </c>
      <c r="E1501" s="3" t="s">
        <v>7467</v>
      </c>
      <c r="F1501" s="3"/>
      <c r="G1501" s="3"/>
      <c r="H1501" s="74"/>
      <c r="I1501" s="3" t="s">
        <v>227</v>
      </c>
      <c r="J1501" s="3" t="s">
        <v>228</v>
      </c>
      <c r="K1501" s="3" t="s">
        <v>123</v>
      </c>
      <c r="L1501" s="3" t="s">
        <v>77</v>
      </c>
      <c r="M1501" s="3" t="s">
        <v>132</v>
      </c>
      <c r="N1501" s="5">
        <v>45065</v>
      </c>
      <c r="P1501" s="3">
        <f t="shared" ca="1" si="340"/>
        <v>-47</v>
      </c>
      <c r="Q1501" s="5"/>
      <c r="R1501" s="3"/>
      <c r="S1501" s="3"/>
      <c r="T1501" s="6" t="s">
        <v>131</v>
      </c>
      <c r="U1501" s="3" t="str">
        <f t="shared" si="328"/>
        <v>Contractuel</v>
      </c>
      <c r="V1501" s="5">
        <v>45444</v>
      </c>
      <c r="W1501" s="5">
        <v>45535</v>
      </c>
      <c r="X1501" s="5"/>
      <c r="Y1501" s="5"/>
      <c r="Z1501" s="5">
        <v>45065</v>
      </c>
      <c r="AA1501" s="3">
        <f t="shared" si="329"/>
        <v>5</v>
      </c>
      <c r="AB1501" s="3">
        <f t="shared" si="330"/>
        <v>2023</v>
      </c>
      <c r="AC1501" s="3">
        <f t="shared" si="331"/>
        <v>2027</v>
      </c>
      <c r="AD1501" s="7">
        <f t="shared" ca="1" si="332"/>
        <v>1.4111111111111112</v>
      </c>
      <c r="AE1501" s="7" t="str">
        <f t="shared" ca="1" si="337"/>
        <v>&lt; 2</v>
      </c>
      <c r="AF1501" s="5">
        <v>32102</v>
      </c>
      <c r="AG1501" s="8">
        <f t="shared" ca="1" si="333"/>
        <v>36.93150684931507</v>
      </c>
      <c r="AH1501" s="7" t="str">
        <f t="shared" ca="1" si="334"/>
        <v>&gt;35&lt; 45</v>
      </c>
      <c r="AI1501" s="9">
        <v>16282002</v>
      </c>
      <c r="AJ1501" s="10" t="s">
        <v>79</v>
      </c>
      <c r="AK1501" s="9" t="s">
        <v>4470</v>
      </c>
      <c r="AL1501" s="5">
        <v>43580</v>
      </c>
      <c r="AM1501" s="3" t="s">
        <v>93</v>
      </c>
      <c r="AN1501" s="3" t="s">
        <v>94</v>
      </c>
      <c r="AQ1501">
        <v>3</v>
      </c>
      <c r="AR1501" s="11">
        <v>2</v>
      </c>
      <c r="AS1501" s="12">
        <f t="shared" si="335"/>
        <v>45795.5</v>
      </c>
      <c r="AT1501" s="11" t="s">
        <v>135</v>
      </c>
      <c r="AU1501" s="9">
        <v>3.3069999999999999</v>
      </c>
      <c r="AV1501" s="14">
        <v>10</v>
      </c>
      <c r="AW1501" s="15">
        <v>20306</v>
      </c>
      <c r="AX1501" s="16" t="s">
        <v>4471</v>
      </c>
      <c r="AY1501" s="14">
        <v>30</v>
      </c>
      <c r="AZ1501" s="11" t="s">
        <v>503</v>
      </c>
      <c r="BA1501" s="17" t="str">
        <f t="shared" si="336"/>
        <v>10203066516124678830</v>
      </c>
      <c r="BB1501" s="26">
        <f t="shared" si="338"/>
        <v>20</v>
      </c>
      <c r="BC1501" s="19" t="s">
        <v>4472</v>
      </c>
      <c r="BD1501" s="20" t="s">
        <v>100</v>
      </c>
      <c r="BF1501" s="5"/>
      <c r="BG1501" s="27">
        <v>25571122</v>
      </c>
      <c r="BH1501" s="27">
        <v>22710450</v>
      </c>
      <c r="BI1501" s="27"/>
      <c r="BJ1501" t="s">
        <v>4472</v>
      </c>
      <c r="BK1501" s="11" t="str">
        <f t="shared" si="339"/>
        <v>B-</v>
      </c>
      <c r="BL1501" s="11" t="s">
        <v>235</v>
      </c>
    </row>
    <row r="1502" spans="1:64" x14ac:dyDescent="0.25">
      <c r="A1502" s="3" t="s">
        <v>74</v>
      </c>
      <c r="B1502" s="4">
        <v>1504</v>
      </c>
      <c r="C1502" s="3" t="s">
        <v>87</v>
      </c>
      <c r="D1502" s="3" t="s">
        <v>8243</v>
      </c>
      <c r="E1502" s="3" t="s">
        <v>8038</v>
      </c>
      <c r="F1502" s="3"/>
      <c r="G1502" s="3"/>
      <c r="H1502" s="74"/>
      <c r="I1502" s="3" t="s">
        <v>459</v>
      </c>
      <c r="J1502" s="3"/>
      <c r="K1502" s="3" t="s">
        <v>123</v>
      </c>
      <c r="L1502" s="3" t="s">
        <v>77</v>
      </c>
      <c r="M1502" s="3" t="s">
        <v>132</v>
      </c>
      <c r="N1502" s="5">
        <v>45069</v>
      </c>
      <c r="P1502" s="3">
        <f t="shared" ca="1" si="340"/>
        <v>-444</v>
      </c>
      <c r="Q1502" s="5">
        <v>45145</v>
      </c>
      <c r="R1502" s="3" t="s">
        <v>4473</v>
      </c>
      <c r="S1502" s="3"/>
      <c r="T1502" s="6" t="s">
        <v>131</v>
      </c>
      <c r="U1502" s="3" t="str">
        <f t="shared" si="328"/>
        <v>Contractuel</v>
      </c>
      <c r="V1502" s="5">
        <v>45108</v>
      </c>
      <c r="W1502" s="5">
        <v>45138</v>
      </c>
      <c r="X1502" s="5"/>
      <c r="Y1502" s="5"/>
      <c r="Z1502" s="5">
        <v>45069</v>
      </c>
      <c r="AA1502" s="3">
        <f t="shared" si="329"/>
        <v>5</v>
      </c>
      <c r="AB1502" s="3">
        <f t="shared" si="330"/>
        <v>2023</v>
      </c>
      <c r="AC1502" s="3">
        <f t="shared" si="331"/>
        <v>2027</v>
      </c>
      <c r="AD1502" s="7">
        <f t="shared" ca="1" si="332"/>
        <v>1.4</v>
      </c>
      <c r="AE1502" s="7" t="str">
        <f t="shared" ca="1" si="337"/>
        <v>&lt; 2</v>
      </c>
      <c r="AF1502" s="5">
        <v>28756</v>
      </c>
      <c r="AG1502" s="8">
        <f t="shared" ca="1" si="333"/>
        <v>46.098630136986301</v>
      </c>
      <c r="AH1502" s="7" t="str">
        <f t="shared" ca="1" si="334"/>
        <v>&gt;45&lt; 55</v>
      </c>
      <c r="AI1502" s="9">
        <v>12250070</v>
      </c>
      <c r="AJ1502" s="10" t="s">
        <v>159</v>
      </c>
      <c r="AK1502" s="9" t="s">
        <v>4474</v>
      </c>
      <c r="AL1502" s="5">
        <v>40820</v>
      </c>
      <c r="AM1502" s="3" t="s">
        <v>93</v>
      </c>
      <c r="AN1502" s="3" t="s">
        <v>94</v>
      </c>
      <c r="AQ1502" s="11">
        <v>3</v>
      </c>
      <c r="AR1502" s="11">
        <v>1</v>
      </c>
      <c r="AS1502" s="12">
        <f t="shared" si="335"/>
        <v>45434.25</v>
      </c>
      <c r="AT1502" s="11" t="s">
        <v>135</v>
      </c>
      <c r="AU1502" s="9">
        <v>3.3069999999999999</v>
      </c>
      <c r="AV1502" s="14">
        <v>17</v>
      </c>
      <c r="AW1502" s="15" t="s">
        <v>169</v>
      </c>
      <c r="AX1502" s="16" t="s">
        <v>4475</v>
      </c>
      <c r="AY1502" s="14">
        <v>71</v>
      </c>
      <c r="AZ1502" s="11" t="s">
        <v>171</v>
      </c>
      <c r="BA1502" s="17" t="str">
        <f t="shared" si="336"/>
        <v>17001000000327718471</v>
      </c>
      <c r="BB1502" s="26">
        <f t="shared" si="338"/>
        <v>20</v>
      </c>
      <c r="BC1502" s="19" t="s">
        <v>4476</v>
      </c>
      <c r="BD1502" s="20" t="s">
        <v>100</v>
      </c>
      <c r="BF1502" s="5"/>
      <c r="BG1502" s="27">
        <v>56599817</v>
      </c>
      <c r="BH1502" s="27">
        <v>22512511</v>
      </c>
      <c r="BI1502" s="27"/>
      <c r="BJ1502" t="s">
        <v>4477</v>
      </c>
      <c r="BK1502" s="11" t="str">
        <f t="shared" si="339"/>
        <v>-</v>
      </c>
      <c r="BL1502" s="11" t="s">
        <v>473</v>
      </c>
    </row>
    <row r="1503" spans="1:64" x14ac:dyDescent="0.25">
      <c r="A1503" s="3" t="s">
        <v>74</v>
      </c>
      <c r="B1503" s="4">
        <v>1505</v>
      </c>
      <c r="C1503" s="3" t="s">
        <v>87</v>
      </c>
      <c r="D1503" s="3" t="s">
        <v>7291</v>
      </c>
      <c r="E1503" s="3" t="s">
        <v>7398</v>
      </c>
      <c r="F1503" s="3"/>
      <c r="G1503" s="3"/>
      <c r="H1503" s="74"/>
      <c r="I1503" s="3" t="s">
        <v>4221</v>
      </c>
      <c r="J1503" s="3" t="s">
        <v>228</v>
      </c>
      <c r="K1503" s="3" t="s">
        <v>123</v>
      </c>
      <c r="L1503" s="3" t="s">
        <v>77</v>
      </c>
      <c r="M1503" s="3" t="s">
        <v>132</v>
      </c>
      <c r="N1503" s="5">
        <v>45069</v>
      </c>
      <c r="P1503" s="3">
        <f t="shared" ca="1" si="340"/>
        <v>-475</v>
      </c>
      <c r="Q1503" s="5">
        <v>45107</v>
      </c>
      <c r="R1503" s="3" t="s">
        <v>236</v>
      </c>
      <c r="S1503" s="3"/>
      <c r="T1503" s="6" t="s">
        <v>131</v>
      </c>
      <c r="U1503" s="3" t="str">
        <f t="shared" si="328"/>
        <v>Contractuel</v>
      </c>
      <c r="V1503" s="5">
        <v>45069</v>
      </c>
      <c r="W1503" s="5">
        <v>45107</v>
      </c>
      <c r="X1503" s="5"/>
      <c r="Y1503" s="5"/>
      <c r="Z1503" s="5">
        <v>45069</v>
      </c>
      <c r="AA1503" s="3">
        <f t="shared" si="329"/>
        <v>5</v>
      </c>
      <c r="AB1503" s="3">
        <f t="shared" si="330"/>
        <v>2023</v>
      </c>
      <c r="AC1503" s="3">
        <f t="shared" si="331"/>
        <v>2027</v>
      </c>
      <c r="AD1503" s="7">
        <f t="shared" ca="1" si="332"/>
        <v>1.4</v>
      </c>
      <c r="AE1503" s="7" t="str">
        <f t="shared" ca="1" si="337"/>
        <v>&lt; 2</v>
      </c>
      <c r="AF1503" s="5">
        <v>31582</v>
      </c>
      <c r="AG1503" s="8">
        <f t="shared" ca="1" si="333"/>
        <v>38.356164383561641</v>
      </c>
      <c r="AH1503" s="7" t="str">
        <f t="shared" ca="1" si="334"/>
        <v>&gt;35&lt; 45</v>
      </c>
      <c r="AI1503" s="9">
        <v>45348901</v>
      </c>
      <c r="AJ1503" s="37" t="s">
        <v>179</v>
      </c>
      <c r="AK1503" s="9" t="s">
        <v>4478</v>
      </c>
      <c r="AL1503" s="5">
        <v>43285</v>
      </c>
      <c r="AM1503" s="3" t="s">
        <v>93</v>
      </c>
      <c r="AN1503" s="3" t="s">
        <v>94</v>
      </c>
      <c r="AQ1503" s="11">
        <v>3</v>
      </c>
      <c r="AR1503" s="11">
        <v>1</v>
      </c>
      <c r="AS1503" s="12">
        <f t="shared" si="335"/>
        <v>45434.25</v>
      </c>
      <c r="AT1503" s="11" t="s">
        <v>135</v>
      </c>
      <c r="AU1503" s="9">
        <v>3.3069999999999999</v>
      </c>
      <c r="AV1503" s="14">
        <v>17</v>
      </c>
      <c r="AW1503" s="15" t="s">
        <v>169</v>
      </c>
      <c r="AX1503" s="16" t="s">
        <v>4479</v>
      </c>
      <c r="AY1503" s="14">
        <v>86</v>
      </c>
      <c r="AZ1503" s="11" t="s">
        <v>171</v>
      </c>
      <c r="BA1503" s="17" t="str">
        <f t="shared" si="336"/>
        <v>17001000000273524086</v>
      </c>
      <c r="BB1503" s="26">
        <f t="shared" si="338"/>
        <v>20</v>
      </c>
      <c r="BC1503" s="19" t="s">
        <v>4480</v>
      </c>
      <c r="BD1503" s="20" t="s">
        <v>100</v>
      </c>
      <c r="BF1503" s="5"/>
      <c r="BG1503" s="27">
        <v>50776746</v>
      </c>
      <c r="BH1503" s="27">
        <v>24136085</v>
      </c>
      <c r="BI1503" s="27"/>
      <c r="BK1503" s="11" t="str">
        <f t="shared" si="339"/>
        <v>B-</v>
      </c>
      <c r="BL1503" s="11"/>
    </row>
    <row r="1504" spans="1:64" x14ac:dyDescent="0.25">
      <c r="A1504" s="3" t="s">
        <v>74</v>
      </c>
      <c r="B1504" s="4">
        <v>1506</v>
      </c>
      <c r="C1504" s="3" t="s">
        <v>140</v>
      </c>
      <c r="D1504" s="3" t="s">
        <v>8244</v>
      </c>
      <c r="E1504" s="3" t="s">
        <v>8100</v>
      </c>
      <c r="F1504" s="3"/>
      <c r="G1504" s="3"/>
      <c r="H1504" s="74"/>
      <c r="I1504" s="3" t="s">
        <v>3846</v>
      </c>
      <c r="J1504" s="3" t="s">
        <v>157</v>
      </c>
      <c r="K1504" s="3" t="s">
        <v>123</v>
      </c>
      <c r="L1504" s="3" t="s">
        <v>77</v>
      </c>
      <c r="M1504" s="3" t="s">
        <v>132</v>
      </c>
      <c r="N1504" s="5">
        <v>45069</v>
      </c>
      <c r="P1504" s="3">
        <f t="shared" ca="1" si="340"/>
        <v>-352</v>
      </c>
      <c r="Q1504" s="5">
        <v>45218</v>
      </c>
      <c r="R1504" s="5" t="s">
        <v>1442</v>
      </c>
      <c r="S1504" s="3"/>
      <c r="T1504" s="6" t="s">
        <v>131</v>
      </c>
      <c r="U1504" s="3" t="str">
        <f t="shared" si="328"/>
        <v>Contractuel</v>
      </c>
      <c r="V1504" s="5">
        <v>45200</v>
      </c>
      <c r="W1504" s="5">
        <v>45230</v>
      </c>
      <c r="X1504" s="5"/>
      <c r="Y1504" s="5"/>
      <c r="Z1504" s="5">
        <v>45069</v>
      </c>
      <c r="AA1504" s="3">
        <f t="shared" si="329"/>
        <v>5</v>
      </c>
      <c r="AB1504" s="3">
        <f t="shared" si="330"/>
        <v>2023</v>
      </c>
      <c r="AC1504" s="3">
        <f t="shared" si="331"/>
        <v>2027</v>
      </c>
      <c r="AD1504" s="7">
        <f t="shared" ca="1" si="332"/>
        <v>1.4</v>
      </c>
      <c r="AE1504" s="7" t="str">
        <f t="shared" ca="1" si="337"/>
        <v>&lt; 2</v>
      </c>
      <c r="AF1504" s="5">
        <v>31908</v>
      </c>
      <c r="AG1504" s="8">
        <f t="shared" ca="1" si="333"/>
        <v>37.463013698630135</v>
      </c>
      <c r="AH1504" s="7" t="str">
        <f t="shared" ca="1" si="334"/>
        <v>&gt;35&lt; 45</v>
      </c>
      <c r="AI1504" s="9">
        <v>17591290</v>
      </c>
      <c r="AJ1504" s="10" t="s">
        <v>67</v>
      </c>
      <c r="AK1504" s="9" t="s">
        <v>4481</v>
      </c>
      <c r="AL1504" s="5">
        <v>40221</v>
      </c>
      <c r="AM1504" s="3" t="s">
        <v>93</v>
      </c>
      <c r="AN1504" s="3" t="s">
        <v>65</v>
      </c>
      <c r="AQ1504" s="11">
        <v>3</v>
      </c>
      <c r="AR1504" s="11">
        <v>1</v>
      </c>
      <c r="AS1504" s="12">
        <f t="shared" si="335"/>
        <v>45434.25</v>
      </c>
      <c r="AT1504" s="11" t="s">
        <v>135</v>
      </c>
      <c r="AU1504" s="9">
        <v>3.3069999999999999</v>
      </c>
      <c r="AV1504" s="14">
        <v>17</v>
      </c>
      <c r="AW1504" s="15" t="s">
        <v>169</v>
      </c>
      <c r="AX1504" s="16" t="s">
        <v>4482</v>
      </c>
      <c r="AY1504" s="14">
        <v>28</v>
      </c>
      <c r="AZ1504" s="11" t="s">
        <v>171</v>
      </c>
      <c r="BA1504" s="17" t="str">
        <f t="shared" si="336"/>
        <v>17001000000153058428</v>
      </c>
      <c r="BB1504" s="26">
        <f t="shared" si="338"/>
        <v>20</v>
      </c>
      <c r="BC1504" s="19" t="s">
        <v>4483</v>
      </c>
      <c r="BD1504" s="20" t="s">
        <v>100</v>
      </c>
      <c r="BF1504" s="5"/>
      <c r="BG1504" s="27">
        <v>22378083</v>
      </c>
      <c r="BH1504" s="27">
        <v>97440431</v>
      </c>
      <c r="BI1504" s="27"/>
      <c r="BJ1504" t="s">
        <v>566</v>
      </c>
      <c r="BK1504" s="11" t="str">
        <f t="shared" si="339"/>
        <v>A-</v>
      </c>
      <c r="BL1504" s="11" t="s">
        <v>473</v>
      </c>
    </row>
    <row r="1505" spans="1:64" x14ac:dyDescent="0.25">
      <c r="A1505" s="3" t="s">
        <v>56</v>
      </c>
      <c r="B1505" s="4">
        <v>1507</v>
      </c>
      <c r="C1505" s="3" t="s">
        <v>140</v>
      </c>
      <c r="D1505" s="3" t="s">
        <v>7789</v>
      </c>
      <c r="E1505" s="3" t="s">
        <v>7491</v>
      </c>
      <c r="F1505" s="3"/>
      <c r="G1505" s="3"/>
      <c r="H1505" s="74"/>
      <c r="I1505" s="3" t="s">
        <v>4221</v>
      </c>
      <c r="J1505" s="3" t="s">
        <v>228</v>
      </c>
      <c r="K1505" s="3" t="s">
        <v>123</v>
      </c>
      <c r="L1505" s="3" t="s">
        <v>77</v>
      </c>
      <c r="M1505" s="3" t="s">
        <v>132</v>
      </c>
      <c r="N1505" s="5">
        <v>45070</v>
      </c>
      <c r="P1505" s="3">
        <f t="shared" ca="1" si="340"/>
        <v>-17</v>
      </c>
      <c r="Q1505" s="5"/>
      <c r="R1505" s="3"/>
      <c r="S1505" s="3"/>
      <c r="T1505" s="6" t="s">
        <v>131</v>
      </c>
      <c r="U1505" s="3" t="str">
        <f t="shared" si="328"/>
        <v>Contractuel</v>
      </c>
      <c r="V1505" s="5">
        <v>45505</v>
      </c>
      <c r="W1505" s="5">
        <f>VLOOKUP(B1505,[1]base!$A:$V,22,0)</f>
        <v>45565</v>
      </c>
      <c r="X1505" s="5"/>
      <c r="Y1505" s="5"/>
      <c r="Z1505" s="5">
        <v>45070</v>
      </c>
      <c r="AA1505" s="3">
        <f t="shared" si="329"/>
        <v>5</v>
      </c>
      <c r="AB1505" s="3">
        <f t="shared" si="330"/>
        <v>2023</v>
      </c>
      <c r="AC1505" s="3">
        <f t="shared" si="331"/>
        <v>2027</v>
      </c>
      <c r="AD1505" s="7">
        <f t="shared" ca="1" si="332"/>
        <v>1.3972222222222221</v>
      </c>
      <c r="AE1505" s="7" t="str">
        <f t="shared" ca="1" si="337"/>
        <v>&lt; 2</v>
      </c>
      <c r="AF1505" s="5">
        <v>30072</v>
      </c>
      <c r="AG1505" s="8">
        <f t="shared" ca="1" si="333"/>
        <v>42.493150684931507</v>
      </c>
      <c r="AH1505" s="7" t="str">
        <f t="shared" ca="1" si="334"/>
        <v>&gt;35&lt; 45</v>
      </c>
      <c r="AI1505" s="9">
        <v>12516555</v>
      </c>
      <c r="AJ1505" s="37" t="s">
        <v>179</v>
      </c>
      <c r="AK1505" s="9" t="s">
        <v>4484</v>
      </c>
      <c r="AL1505" s="5">
        <v>37194</v>
      </c>
      <c r="AM1505" s="3" t="s">
        <v>93</v>
      </c>
      <c r="AN1505" s="3" t="s">
        <v>65</v>
      </c>
      <c r="AO1505">
        <v>0</v>
      </c>
      <c r="AQ1505">
        <v>3</v>
      </c>
      <c r="AR1505" s="11">
        <v>2</v>
      </c>
      <c r="AS1505" s="12">
        <f t="shared" si="335"/>
        <v>45800.5</v>
      </c>
      <c r="AT1505" s="11" t="s">
        <v>135</v>
      </c>
      <c r="AU1505" s="9">
        <v>3.3069999999999999</v>
      </c>
      <c r="AV1505" s="14">
        <v>17</v>
      </c>
      <c r="AW1505" s="15" t="s">
        <v>169</v>
      </c>
      <c r="AX1505" s="16" t="s">
        <v>4485</v>
      </c>
      <c r="AY1505" s="14">
        <v>96</v>
      </c>
      <c r="AZ1505" s="11" t="s">
        <v>171</v>
      </c>
      <c r="BA1505" s="17" t="str">
        <f t="shared" si="336"/>
        <v>17001000000327672396</v>
      </c>
      <c r="BB1505" s="26">
        <f t="shared" si="338"/>
        <v>20</v>
      </c>
      <c r="BC1505" s="19" t="s">
        <v>4463</v>
      </c>
      <c r="BD1505" s="20" t="s">
        <v>277</v>
      </c>
      <c r="BF1505" s="5"/>
      <c r="BG1505" s="27">
        <v>92844458</v>
      </c>
      <c r="BH1505" s="27">
        <v>20570112</v>
      </c>
      <c r="BI1505" s="27"/>
      <c r="BJ1505" t="s">
        <v>3941</v>
      </c>
      <c r="BK1505" s="11" t="str">
        <f t="shared" si="339"/>
        <v>B-</v>
      </c>
      <c r="BL1505" s="11" t="s">
        <v>473</v>
      </c>
    </row>
    <row r="1506" spans="1:64" x14ac:dyDescent="0.25">
      <c r="A1506" s="3" t="s">
        <v>74</v>
      </c>
      <c r="B1506" s="4">
        <v>1508</v>
      </c>
      <c r="C1506" s="3" t="s">
        <v>87</v>
      </c>
      <c r="D1506" s="3" t="s">
        <v>7460</v>
      </c>
      <c r="E1506" s="3" t="s">
        <v>7308</v>
      </c>
      <c r="F1506" s="3"/>
      <c r="G1506" s="3"/>
      <c r="H1506" s="74"/>
      <c r="I1506" s="3" t="s">
        <v>227</v>
      </c>
      <c r="J1506" s="3" t="s">
        <v>228</v>
      </c>
      <c r="K1506" s="3" t="s">
        <v>123</v>
      </c>
      <c r="L1506" s="3" t="s">
        <v>77</v>
      </c>
      <c r="M1506" s="3" t="s">
        <v>132</v>
      </c>
      <c r="N1506" s="5">
        <v>45071</v>
      </c>
      <c r="P1506" s="3">
        <f t="shared" ca="1" si="340"/>
        <v>-475</v>
      </c>
      <c r="Q1506" s="5">
        <v>45079</v>
      </c>
      <c r="R1506" s="3" t="s">
        <v>1601</v>
      </c>
      <c r="S1506" s="3"/>
      <c r="T1506" s="6" t="s">
        <v>131</v>
      </c>
      <c r="U1506" s="3" t="str">
        <f t="shared" si="328"/>
        <v>Contractuel</v>
      </c>
      <c r="V1506" s="5">
        <v>45071</v>
      </c>
      <c r="W1506" s="5">
        <v>45107</v>
      </c>
      <c r="X1506" s="5"/>
      <c r="Y1506" s="5"/>
      <c r="Z1506" s="5">
        <v>45071</v>
      </c>
      <c r="AA1506" s="3">
        <f t="shared" si="329"/>
        <v>5</v>
      </c>
      <c r="AB1506" s="3">
        <f t="shared" si="330"/>
        <v>2023</v>
      </c>
      <c r="AC1506" s="3">
        <f t="shared" si="331"/>
        <v>2027</v>
      </c>
      <c r="AD1506" s="7">
        <f t="shared" ca="1" si="332"/>
        <v>1.3944444444444444</v>
      </c>
      <c r="AE1506" s="7" t="str">
        <f t="shared" ca="1" si="337"/>
        <v>&lt; 2</v>
      </c>
      <c r="AF1506" s="5">
        <v>36159</v>
      </c>
      <c r="AG1506" s="8">
        <f t="shared" ca="1" si="333"/>
        <v>25.816438356164383</v>
      </c>
      <c r="AH1506" s="7" t="str">
        <f t="shared" ca="1" si="334"/>
        <v>&gt;25&lt; 35</v>
      </c>
      <c r="AI1506" s="9"/>
      <c r="AJ1506" s="10"/>
      <c r="AK1506" s="9">
        <v>11661456</v>
      </c>
      <c r="AL1506" s="5">
        <v>43837</v>
      </c>
      <c r="AM1506" s="3" t="s">
        <v>93</v>
      </c>
      <c r="AN1506" s="3" t="s">
        <v>94</v>
      </c>
      <c r="AQ1506" s="11">
        <v>3</v>
      </c>
      <c r="AR1506" s="11">
        <v>1</v>
      </c>
      <c r="AS1506" s="12">
        <f t="shared" si="335"/>
        <v>45436.25</v>
      </c>
      <c r="AT1506" s="11" t="s">
        <v>135</v>
      </c>
      <c r="AU1506" s="9">
        <v>3.3069999999999999</v>
      </c>
      <c r="AV1506" s="14" t="s">
        <v>62</v>
      </c>
      <c r="AW1506" s="15" t="s">
        <v>2906</v>
      </c>
      <c r="AX1506" s="16">
        <v>51110176579</v>
      </c>
      <c r="AY1506" s="14" t="s">
        <v>126</v>
      </c>
      <c r="AZ1506" s="11" t="s">
        <v>85</v>
      </c>
      <c r="BA1506" s="17" t="str">
        <f t="shared" si="336"/>
        <v>01035075111017657907</v>
      </c>
      <c r="BB1506" s="26">
        <f t="shared" si="338"/>
        <v>20</v>
      </c>
      <c r="BC1506" s="19" t="s">
        <v>2908</v>
      </c>
      <c r="BD1506" s="20" t="s">
        <v>233</v>
      </c>
      <c r="BF1506" s="5"/>
      <c r="BG1506" s="27">
        <v>26200867</v>
      </c>
      <c r="BH1506" s="27">
        <v>25395312</v>
      </c>
      <c r="BI1506" s="27"/>
      <c r="BK1506" s="11" t="str">
        <f t="shared" si="339"/>
        <v>B-</v>
      </c>
      <c r="BL1506" s="11" t="s">
        <v>235</v>
      </c>
    </row>
    <row r="1507" spans="1:64" x14ac:dyDescent="0.25">
      <c r="A1507" s="3" t="s">
        <v>74</v>
      </c>
      <c r="B1507" s="4">
        <v>1509</v>
      </c>
      <c r="C1507" s="3" t="s">
        <v>87</v>
      </c>
      <c r="D1507" s="3" t="s">
        <v>7855</v>
      </c>
      <c r="E1507" s="3" t="s">
        <v>7388</v>
      </c>
      <c r="F1507" s="3"/>
      <c r="G1507" s="3"/>
      <c r="H1507" s="74"/>
      <c r="I1507" s="3" t="s">
        <v>467</v>
      </c>
      <c r="J1507" s="3" t="s">
        <v>157</v>
      </c>
      <c r="K1507" s="3" t="s">
        <v>123</v>
      </c>
      <c r="L1507" s="3" t="s">
        <v>77</v>
      </c>
      <c r="M1507" s="3" t="s">
        <v>132</v>
      </c>
      <c r="N1507" s="5">
        <v>45071</v>
      </c>
      <c r="P1507" s="3">
        <f t="shared" ca="1" si="340"/>
        <v>-200</v>
      </c>
      <c r="Q1507" s="5">
        <v>45337</v>
      </c>
      <c r="R1507" s="3" t="s">
        <v>124</v>
      </c>
      <c r="S1507" s="3"/>
      <c r="T1507" s="6" t="s">
        <v>131</v>
      </c>
      <c r="U1507" s="3" t="str">
        <f t="shared" si="328"/>
        <v>Contractuel</v>
      </c>
      <c r="V1507" s="5">
        <v>45323</v>
      </c>
      <c r="W1507" s="5">
        <v>45382</v>
      </c>
      <c r="X1507" s="5"/>
      <c r="Y1507" s="5"/>
      <c r="Z1507" s="5">
        <v>45071</v>
      </c>
      <c r="AA1507" s="3">
        <f t="shared" si="329"/>
        <v>5</v>
      </c>
      <c r="AB1507" s="3">
        <f t="shared" si="330"/>
        <v>2023</v>
      </c>
      <c r="AC1507" s="3">
        <f t="shared" si="331"/>
        <v>2027</v>
      </c>
      <c r="AD1507" s="7">
        <f t="shared" ca="1" si="332"/>
        <v>1.3944444444444444</v>
      </c>
      <c r="AE1507" s="7" t="str">
        <f t="shared" ca="1" si="337"/>
        <v>&lt; 2</v>
      </c>
      <c r="AF1507" s="5">
        <v>36844</v>
      </c>
      <c r="AG1507" s="8">
        <f t="shared" ca="1" si="333"/>
        <v>23.93972602739726</v>
      </c>
      <c r="AH1507" s="7" t="str">
        <f t="shared" ca="1" si="334"/>
        <v>&lt; 25</v>
      </c>
      <c r="AI1507" s="9">
        <v>17331291</v>
      </c>
      <c r="AJ1507" s="10" t="s">
        <v>67</v>
      </c>
      <c r="AK1507" s="9" t="s">
        <v>4486</v>
      </c>
      <c r="AL1507" s="5">
        <v>43399</v>
      </c>
      <c r="AM1507" s="3" t="s">
        <v>93</v>
      </c>
      <c r="AN1507" s="3" t="s">
        <v>94</v>
      </c>
      <c r="AQ1507" s="11">
        <v>3</v>
      </c>
      <c r="AR1507" s="11">
        <v>1</v>
      </c>
      <c r="AS1507" s="12">
        <f t="shared" si="335"/>
        <v>45436.25</v>
      </c>
      <c r="AT1507" s="11" t="s">
        <v>135</v>
      </c>
      <c r="AU1507" s="9">
        <v>3.3069999999999999</v>
      </c>
      <c r="AV1507" s="14">
        <v>17</v>
      </c>
      <c r="AW1507" s="15" t="s">
        <v>169</v>
      </c>
      <c r="AX1507" s="16" t="s">
        <v>4487</v>
      </c>
      <c r="AY1507" s="14">
        <v>31</v>
      </c>
      <c r="AZ1507" s="11" t="s">
        <v>171</v>
      </c>
      <c r="BA1507" s="17" t="str">
        <f t="shared" si="336"/>
        <v>17001000000327726231</v>
      </c>
      <c r="BB1507" s="26">
        <f t="shared" si="338"/>
        <v>20</v>
      </c>
      <c r="BC1507" s="19" t="s">
        <v>4463</v>
      </c>
      <c r="BD1507" s="20" t="s">
        <v>277</v>
      </c>
      <c r="BF1507" s="5"/>
      <c r="BG1507" s="27">
        <v>29406587</v>
      </c>
      <c r="BH1507" s="27">
        <v>50953811</v>
      </c>
      <c r="BI1507" s="27"/>
      <c r="BJ1507" t="s">
        <v>3941</v>
      </c>
      <c r="BK1507" s="11" t="str">
        <f t="shared" si="339"/>
        <v>A-</v>
      </c>
      <c r="BL1507" s="11" t="s">
        <v>473</v>
      </c>
    </row>
    <row r="1508" spans="1:64" x14ac:dyDescent="0.25">
      <c r="A1508" s="3" t="s">
        <v>56</v>
      </c>
      <c r="B1508" s="4">
        <v>1510</v>
      </c>
      <c r="C1508" s="3" t="s">
        <v>140</v>
      </c>
      <c r="D1508" s="3" t="s">
        <v>7368</v>
      </c>
      <c r="E1508" s="3" t="s">
        <v>7335</v>
      </c>
      <c r="F1508" s="3"/>
      <c r="G1508" s="3"/>
      <c r="H1508" s="74"/>
      <c r="I1508" s="3" t="s">
        <v>467</v>
      </c>
      <c r="J1508" s="3" t="s">
        <v>157</v>
      </c>
      <c r="K1508" s="3" t="s">
        <v>123</v>
      </c>
      <c r="L1508" s="3" t="s">
        <v>77</v>
      </c>
      <c r="M1508" s="3" t="s">
        <v>132</v>
      </c>
      <c r="N1508" s="5">
        <v>45071</v>
      </c>
      <c r="P1508" s="3">
        <f t="shared" ca="1" si="340"/>
        <v>-17</v>
      </c>
      <c r="Q1508" s="5"/>
      <c r="R1508" s="3"/>
      <c r="S1508" s="3"/>
      <c r="T1508" s="6" t="s">
        <v>131</v>
      </c>
      <c r="U1508" s="3" t="str">
        <f t="shared" si="328"/>
        <v>Contractuel</v>
      </c>
      <c r="V1508" s="5">
        <v>45505</v>
      </c>
      <c r="W1508" s="5">
        <f>VLOOKUP(B1508,[1]base!$A:$V,22,0)</f>
        <v>45565</v>
      </c>
      <c r="X1508" s="5"/>
      <c r="Y1508" s="5"/>
      <c r="Z1508" s="5">
        <v>45071</v>
      </c>
      <c r="AA1508" s="3">
        <f t="shared" si="329"/>
        <v>5</v>
      </c>
      <c r="AB1508" s="3">
        <f t="shared" si="330"/>
        <v>2023</v>
      </c>
      <c r="AC1508" s="3">
        <f t="shared" si="331"/>
        <v>2027</v>
      </c>
      <c r="AD1508" s="7">
        <f t="shared" ca="1" si="332"/>
        <v>1.3944444444444444</v>
      </c>
      <c r="AE1508" s="7" t="str">
        <f t="shared" ca="1" si="337"/>
        <v>&lt; 2</v>
      </c>
      <c r="AF1508" s="5">
        <v>30052</v>
      </c>
      <c r="AG1508" s="8">
        <f t="shared" ca="1" si="333"/>
        <v>42.547945205479451</v>
      </c>
      <c r="AH1508" s="7" t="str">
        <f t="shared" ca="1" si="334"/>
        <v>&gt;35&lt; 45</v>
      </c>
      <c r="AI1508" s="9">
        <v>12662560</v>
      </c>
      <c r="AJ1508" s="10" t="s">
        <v>91</v>
      </c>
      <c r="AK1508" s="9" t="s">
        <v>4488</v>
      </c>
      <c r="AL1508" s="5">
        <v>44525</v>
      </c>
      <c r="AM1508" s="3" t="s">
        <v>93</v>
      </c>
      <c r="AN1508" s="3" t="s">
        <v>65</v>
      </c>
      <c r="AQ1508">
        <v>3</v>
      </c>
      <c r="AR1508" s="11">
        <v>2</v>
      </c>
      <c r="AS1508" s="12">
        <f t="shared" si="335"/>
        <v>45801.5</v>
      </c>
      <c r="AT1508" s="11" t="s">
        <v>135</v>
      </c>
      <c r="AU1508" s="9">
        <v>3.3069999999999999</v>
      </c>
      <c r="AV1508" s="14" t="s">
        <v>79</v>
      </c>
      <c r="AW1508" s="15" t="s">
        <v>1886</v>
      </c>
      <c r="AX1508" s="16" t="s">
        <v>4489</v>
      </c>
      <c r="AY1508" s="14">
        <v>88</v>
      </c>
      <c r="AZ1508" s="11" t="s">
        <v>128</v>
      </c>
      <c r="BA1508" s="17" t="str">
        <f t="shared" si="336"/>
        <v>04053138007602390288</v>
      </c>
      <c r="BB1508" s="26">
        <f t="shared" si="338"/>
        <v>20</v>
      </c>
      <c r="BC1508" s="19" t="s">
        <v>4490</v>
      </c>
      <c r="BD1508" s="20" t="s">
        <v>100</v>
      </c>
      <c r="BF1508" s="5">
        <v>45097</v>
      </c>
      <c r="BG1508" s="27">
        <v>25436539</v>
      </c>
      <c r="BH1508" s="27">
        <v>90373940</v>
      </c>
      <c r="BI1508" s="27"/>
      <c r="BJ1508" t="s">
        <v>566</v>
      </c>
      <c r="BK1508" s="11" t="str">
        <f t="shared" si="339"/>
        <v>A-</v>
      </c>
      <c r="BL1508" s="11" t="s">
        <v>473</v>
      </c>
    </row>
    <row r="1509" spans="1:64" x14ac:dyDescent="0.25">
      <c r="A1509" s="3" t="s">
        <v>56</v>
      </c>
      <c r="B1509" s="4">
        <v>1511</v>
      </c>
      <c r="C1509" s="3" t="s">
        <v>140</v>
      </c>
      <c r="D1509" s="3" t="s">
        <v>7317</v>
      </c>
      <c r="E1509" s="3" t="s">
        <v>7473</v>
      </c>
      <c r="F1509" s="3"/>
      <c r="G1509" s="3"/>
      <c r="H1509" s="74"/>
      <c r="I1509" s="3" t="s">
        <v>1837</v>
      </c>
      <c r="J1509" s="3" t="s">
        <v>157</v>
      </c>
      <c r="K1509" s="3" t="s">
        <v>123</v>
      </c>
      <c r="L1509" s="3" t="s">
        <v>77</v>
      </c>
      <c r="M1509" s="3" t="s">
        <v>132</v>
      </c>
      <c r="N1509" s="5">
        <v>45070</v>
      </c>
      <c r="P1509" s="3">
        <f t="shared" ca="1" si="340"/>
        <v>-47</v>
      </c>
      <c r="Q1509" s="5"/>
      <c r="R1509" s="3"/>
      <c r="S1509" s="3"/>
      <c r="T1509" s="6" t="s">
        <v>131</v>
      </c>
      <c r="U1509" s="3" t="str">
        <f t="shared" si="328"/>
        <v>Contractuel</v>
      </c>
      <c r="V1509" s="5">
        <v>45474</v>
      </c>
      <c r="W1509" s="5">
        <v>45535</v>
      </c>
      <c r="X1509" s="5"/>
      <c r="Y1509" s="5"/>
      <c r="Z1509" s="5">
        <v>45070</v>
      </c>
      <c r="AA1509" s="3">
        <f t="shared" si="329"/>
        <v>5</v>
      </c>
      <c r="AB1509" s="3">
        <f t="shared" si="330"/>
        <v>2023</v>
      </c>
      <c r="AC1509" s="3">
        <f t="shared" si="331"/>
        <v>2027</v>
      </c>
      <c r="AD1509" s="7">
        <f t="shared" ca="1" si="332"/>
        <v>1.3972222222222221</v>
      </c>
      <c r="AE1509" s="7" t="str">
        <f t="shared" ca="1" si="337"/>
        <v>&lt; 2</v>
      </c>
      <c r="AF1509" s="5">
        <v>29504</v>
      </c>
      <c r="AG1509" s="8">
        <f t="shared" ca="1" si="333"/>
        <v>44.049315068493151</v>
      </c>
      <c r="AH1509" s="7" t="str">
        <f t="shared" ca="1" si="334"/>
        <v>&gt;35&lt; 45</v>
      </c>
      <c r="AI1509" s="9">
        <v>12383529</v>
      </c>
      <c r="AJ1509" s="10" t="s">
        <v>67</v>
      </c>
      <c r="AK1509" s="9" t="s">
        <v>4491</v>
      </c>
      <c r="AL1509" s="5">
        <v>38783</v>
      </c>
      <c r="AM1509" s="3" t="s">
        <v>93</v>
      </c>
      <c r="AN1509" s="3" t="s">
        <v>65</v>
      </c>
      <c r="AO1509">
        <v>2</v>
      </c>
      <c r="AQ1509">
        <v>3</v>
      </c>
      <c r="AR1509" s="11">
        <v>2</v>
      </c>
      <c r="AS1509" s="12">
        <f t="shared" si="335"/>
        <v>45800.5</v>
      </c>
      <c r="AT1509" s="11" t="s">
        <v>135</v>
      </c>
      <c r="AU1509" s="9">
        <v>3.3069999999999999</v>
      </c>
      <c r="AV1509" s="14">
        <v>17</v>
      </c>
      <c r="AW1509" s="15" t="s">
        <v>169</v>
      </c>
      <c r="AX1509" s="16" t="s">
        <v>4492</v>
      </c>
      <c r="AY1509" s="14">
        <v>13</v>
      </c>
      <c r="AZ1509" s="11" t="s">
        <v>171</v>
      </c>
      <c r="BA1509" s="17" t="str">
        <f t="shared" si="336"/>
        <v>17001000000272669613</v>
      </c>
      <c r="BB1509" s="26">
        <f t="shared" si="338"/>
        <v>20</v>
      </c>
      <c r="BC1509" s="19" t="s">
        <v>2268</v>
      </c>
      <c r="BD1509" s="20" t="s">
        <v>277</v>
      </c>
      <c r="BF1509" s="5"/>
      <c r="BG1509" s="27">
        <v>50426158</v>
      </c>
      <c r="BH1509" s="27">
        <v>58302724</v>
      </c>
      <c r="BI1509" s="27"/>
      <c r="BJ1509" t="s">
        <v>3101</v>
      </c>
      <c r="BK1509" s="11" t="str">
        <f t="shared" si="339"/>
        <v>A-</v>
      </c>
      <c r="BL1509" s="11" t="s">
        <v>473</v>
      </c>
    </row>
    <row r="1510" spans="1:64" x14ac:dyDescent="0.25">
      <c r="A1510" s="3" t="s">
        <v>74</v>
      </c>
      <c r="B1510" s="4">
        <v>1512</v>
      </c>
      <c r="C1510" s="3" t="s">
        <v>57</v>
      </c>
      <c r="D1510" s="3" t="s">
        <v>7900</v>
      </c>
      <c r="E1510" s="3" t="s">
        <v>8245</v>
      </c>
      <c r="F1510" s="3"/>
      <c r="G1510" s="3"/>
      <c r="H1510" s="74"/>
      <c r="I1510" s="3" t="s">
        <v>227</v>
      </c>
      <c r="J1510" s="3" t="s">
        <v>228</v>
      </c>
      <c r="K1510" s="3" t="s">
        <v>123</v>
      </c>
      <c r="L1510" s="3" t="s">
        <v>77</v>
      </c>
      <c r="M1510" s="3" t="s">
        <v>132</v>
      </c>
      <c r="N1510" s="5">
        <v>45071</v>
      </c>
      <c r="P1510" s="3">
        <f t="shared" ca="1" si="340"/>
        <v>-322</v>
      </c>
      <c r="Q1510" s="5">
        <v>45257</v>
      </c>
      <c r="R1510" s="3" t="s">
        <v>1466</v>
      </c>
      <c r="S1510" s="3"/>
      <c r="T1510" s="6" t="s">
        <v>131</v>
      </c>
      <c r="U1510" s="3" t="str">
        <f t="shared" si="328"/>
        <v>Contractuel</v>
      </c>
      <c r="V1510" s="5">
        <v>45231</v>
      </c>
      <c r="W1510" s="5">
        <v>45260</v>
      </c>
      <c r="X1510" s="5"/>
      <c r="Y1510" s="5"/>
      <c r="Z1510" s="5">
        <v>45071</v>
      </c>
      <c r="AA1510" s="3">
        <f t="shared" si="329"/>
        <v>5</v>
      </c>
      <c r="AB1510" s="3">
        <f t="shared" si="330"/>
        <v>2023</v>
      </c>
      <c r="AC1510" s="3">
        <f t="shared" si="331"/>
        <v>2027</v>
      </c>
      <c r="AD1510" s="7">
        <f t="shared" ca="1" si="332"/>
        <v>1.3944444444444444</v>
      </c>
      <c r="AE1510" s="7" t="str">
        <f t="shared" ca="1" si="337"/>
        <v>&lt; 2</v>
      </c>
      <c r="AF1510" s="5">
        <v>35816</v>
      </c>
      <c r="AG1510" s="8">
        <f t="shared" ca="1" si="333"/>
        <v>26.756164383561643</v>
      </c>
      <c r="AH1510" s="7" t="str">
        <f t="shared" ca="1" si="334"/>
        <v>&gt;25&lt; 35</v>
      </c>
      <c r="AI1510" s="9"/>
      <c r="AJ1510" s="10"/>
      <c r="AK1510" s="9" t="s">
        <v>4493</v>
      </c>
      <c r="AL1510" s="5">
        <v>44557</v>
      </c>
      <c r="AM1510" s="3" t="s">
        <v>64</v>
      </c>
      <c r="AN1510" s="3" t="s">
        <v>94</v>
      </c>
      <c r="AQ1510" s="11">
        <v>3</v>
      </c>
      <c r="AR1510" s="11">
        <v>1</v>
      </c>
      <c r="AS1510" s="12">
        <f t="shared" si="335"/>
        <v>45436.25</v>
      </c>
      <c r="AT1510" s="11" t="s">
        <v>135</v>
      </c>
      <c r="AU1510" s="9">
        <v>3.3069999999999999</v>
      </c>
      <c r="AV1510" s="14">
        <v>17</v>
      </c>
      <c r="AW1510" s="15" t="s">
        <v>169</v>
      </c>
      <c r="AX1510" s="16" t="s">
        <v>4494</v>
      </c>
      <c r="AY1510" s="14">
        <v>31</v>
      </c>
      <c r="AZ1510" s="11" t="s">
        <v>171</v>
      </c>
      <c r="BA1510" s="17" t="str">
        <f t="shared" si="336"/>
        <v>17001000000325116931</v>
      </c>
      <c r="BB1510" s="26">
        <f>LEN(BA1510)</f>
        <v>20</v>
      </c>
      <c r="BC1510" s="19" t="s">
        <v>4495</v>
      </c>
      <c r="BD1510" s="20" t="s">
        <v>277</v>
      </c>
      <c r="BF1510" s="5"/>
      <c r="BG1510" s="27">
        <v>50242606</v>
      </c>
      <c r="BH1510" s="27">
        <v>21260054</v>
      </c>
      <c r="BI1510" s="27"/>
      <c r="BJ1510" t="s">
        <v>4496</v>
      </c>
      <c r="BK1510" s="11" t="str">
        <f t="shared" si="339"/>
        <v>B-</v>
      </c>
      <c r="BL1510" s="11" t="s">
        <v>473</v>
      </c>
    </row>
    <row r="1511" spans="1:64" x14ac:dyDescent="0.25">
      <c r="A1511" s="3" t="s">
        <v>74</v>
      </c>
      <c r="B1511" s="4">
        <v>1513</v>
      </c>
      <c r="C1511" s="3" t="s">
        <v>57</v>
      </c>
      <c r="D1511" s="3" t="s">
        <v>7564</v>
      </c>
      <c r="E1511" s="3" t="s">
        <v>7838</v>
      </c>
      <c r="F1511" s="3"/>
      <c r="G1511" s="3"/>
      <c r="H1511" s="74"/>
      <c r="I1511" s="43" t="s">
        <v>1837</v>
      </c>
      <c r="J1511" s="43" t="s">
        <v>157</v>
      </c>
      <c r="K1511" s="3" t="s">
        <v>123</v>
      </c>
      <c r="L1511" s="3" t="s">
        <v>77</v>
      </c>
      <c r="M1511" s="3" t="s">
        <v>132</v>
      </c>
      <c r="N1511" s="5">
        <v>45072</v>
      </c>
      <c r="P1511" s="3">
        <f t="shared" ca="1" si="340"/>
        <v>-139</v>
      </c>
      <c r="Q1511" s="5">
        <v>45443</v>
      </c>
      <c r="R1511" s="3" t="s">
        <v>236</v>
      </c>
      <c r="S1511" s="3" t="s">
        <v>609</v>
      </c>
      <c r="T1511" s="6" t="s">
        <v>131</v>
      </c>
      <c r="U1511" s="3" t="str">
        <f t="shared" si="328"/>
        <v>Contractuel</v>
      </c>
      <c r="V1511" s="5">
        <v>45383</v>
      </c>
      <c r="W1511" s="5">
        <v>45443</v>
      </c>
      <c r="X1511" s="5"/>
      <c r="Y1511" s="5"/>
      <c r="Z1511" s="5">
        <v>45072</v>
      </c>
      <c r="AA1511" s="3">
        <f t="shared" si="329"/>
        <v>5</v>
      </c>
      <c r="AB1511" s="3">
        <f t="shared" si="330"/>
        <v>2023</v>
      </c>
      <c r="AC1511" s="3">
        <f t="shared" si="331"/>
        <v>2027</v>
      </c>
      <c r="AD1511" s="7">
        <f t="shared" ca="1" si="332"/>
        <v>1.3916666666666666</v>
      </c>
      <c r="AE1511" s="7" t="str">
        <f t="shared" ca="1" si="337"/>
        <v>&lt; 2</v>
      </c>
      <c r="AF1511" s="5">
        <v>34008</v>
      </c>
      <c r="AG1511" s="8">
        <f t="shared" ca="1" si="333"/>
        <v>31.709589041095889</v>
      </c>
      <c r="AH1511" s="7" t="str">
        <f t="shared" ca="1" si="334"/>
        <v>&gt;25&lt; 35</v>
      </c>
      <c r="AI1511" s="9">
        <v>17134224</v>
      </c>
      <c r="AJ1511" s="10" t="s">
        <v>67</v>
      </c>
      <c r="AK1511" s="9" t="s">
        <v>2307</v>
      </c>
      <c r="AL1511" s="5">
        <v>40875</v>
      </c>
      <c r="AM1511" s="3" t="s">
        <v>64</v>
      </c>
      <c r="AN1511" s="3" t="s">
        <v>94</v>
      </c>
      <c r="AQ1511">
        <v>3</v>
      </c>
      <c r="AR1511" s="11">
        <v>2</v>
      </c>
      <c r="AS1511" s="12">
        <f t="shared" si="335"/>
        <v>45802.5</v>
      </c>
      <c r="AT1511" s="11" t="s">
        <v>135</v>
      </c>
      <c r="AU1511" s="9">
        <v>3.3069999999999999</v>
      </c>
      <c r="AV1511" s="14" t="s">
        <v>79</v>
      </c>
      <c r="AW1511" s="15">
        <v>11109</v>
      </c>
      <c r="AX1511" s="16">
        <v>30053602918</v>
      </c>
      <c r="AY1511" s="14">
        <v>67</v>
      </c>
      <c r="AZ1511" s="11" t="s">
        <v>128</v>
      </c>
      <c r="BA1511" s="17" t="str">
        <f t="shared" si="336"/>
        <v>04111093005360291867</v>
      </c>
      <c r="BB1511" s="26">
        <f>LEN(BA1511)</f>
        <v>20</v>
      </c>
      <c r="BC1511" s="19" t="s">
        <v>4497</v>
      </c>
      <c r="BD1511" s="20" t="s">
        <v>388</v>
      </c>
      <c r="BF1511" s="5"/>
      <c r="BG1511" s="27">
        <v>25712195</v>
      </c>
      <c r="BH1511" s="27">
        <v>50461940</v>
      </c>
      <c r="BI1511" s="27"/>
      <c r="BJ1511" t="s">
        <v>2306</v>
      </c>
      <c r="BK1511" s="11" t="str">
        <f t="shared" si="339"/>
        <v>A-</v>
      </c>
      <c r="BL1511" s="11" t="s">
        <v>473</v>
      </c>
    </row>
    <row r="1512" spans="1:64" x14ac:dyDescent="0.25">
      <c r="A1512" s="3" t="s">
        <v>56</v>
      </c>
      <c r="B1512" s="4">
        <v>1514</v>
      </c>
      <c r="C1512" s="3" t="s">
        <v>140</v>
      </c>
      <c r="D1512" s="3" t="s">
        <v>8246</v>
      </c>
      <c r="E1512" s="3" t="s">
        <v>8247</v>
      </c>
      <c r="F1512" s="3"/>
      <c r="G1512" s="3"/>
      <c r="H1512" s="74"/>
      <c r="I1512" s="3" t="s">
        <v>515</v>
      </c>
      <c r="J1512" s="3" t="s">
        <v>228</v>
      </c>
      <c r="K1512" s="3" t="s">
        <v>123</v>
      </c>
      <c r="L1512" s="3" t="s">
        <v>77</v>
      </c>
      <c r="M1512" s="3" t="s">
        <v>132</v>
      </c>
      <c r="N1512" s="5">
        <v>45075</v>
      </c>
      <c r="P1512" s="3">
        <f t="shared" ca="1" si="340"/>
        <v>-17</v>
      </c>
      <c r="Q1512" s="5"/>
      <c r="R1512" s="3"/>
      <c r="S1512" s="3"/>
      <c r="T1512" s="6" t="s">
        <v>131</v>
      </c>
      <c r="U1512" s="3" t="str">
        <f t="shared" si="328"/>
        <v>Contractuel</v>
      </c>
      <c r="V1512" s="5">
        <v>45505</v>
      </c>
      <c r="W1512" s="5">
        <f>VLOOKUP(B1512,[1]base!$A:$V,22,0)</f>
        <v>45565</v>
      </c>
      <c r="X1512" s="5"/>
      <c r="Y1512" s="5"/>
      <c r="Z1512" s="5">
        <v>45075</v>
      </c>
      <c r="AA1512" s="3">
        <f t="shared" si="329"/>
        <v>5</v>
      </c>
      <c r="AB1512" s="3">
        <f t="shared" si="330"/>
        <v>2023</v>
      </c>
      <c r="AC1512" s="3">
        <f t="shared" si="331"/>
        <v>2027</v>
      </c>
      <c r="AD1512" s="7">
        <f t="shared" ca="1" si="332"/>
        <v>1.3833333333333333</v>
      </c>
      <c r="AE1512" s="7" t="str">
        <f t="shared" ca="1" si="337"/>
        <v>&lt; 2</v>
      </c>
      <c r="AF1512" s="5">
        <v>34050</v>
      </c>
      <c r="AG1512" s="8">
        <f t="shared" ca="1" si="333"/>
        <v>31.594520547945205</v>
      </c>
      <c r="AH1512" s="7" t="str">
        <f t="shared" ca="1" si="334"/>
        <v>&gt;25&lt; 35</v>
      </c>
      <c r="AI1512" s="9">
        <v>16626452</v>
      </c>
      <c r="AJ1512" s="10" t="s">
        <v>126</v>
      </c>
      <c r="AK1512" s="9" t="s">
        <v>4498</v>
      </c>
      <c r="AL1512" s="5">
        <v>40936</v>
      </c>
      <c r="AM1512" s="3" t="s">
        <v>93</v>
      </c>
      <c r="AN1512" s="3" t="s">
        <v>65</v>
      </c>
      <c r="AQ1512">
        <v>3</v>
      </c>
      <c r="AR1512" s="11">
        <v>2</v>
      </c>
      <c r="AS1512" s="12">
        <f t="shared" si="335"/>
        <v>45805.5</v>
      </c>
      <c r="AT1512" s="11" t="s">
        <v>135</v>
      </c>
      <c r="AU1512" s="9">
        <v>3.3069999999999999</v>
      </c>
      <c r="AV1512" s="14" t="s">
        <v>126</v>
      </c>
      <c r="AW1512" s="15" t="s">
        <v>953</v>
      </c>
      <c r="AX1512" s="16">
        <v>55105520310</v>
      </c>
      <c r="AY1512" s="14">
        <v>82</v>
      </c>
      <c r="AZ1512" s="11" t="s">
        <v>145</v>
      </c>
      <c r="BA1512" s="17" t="str">
        <f t="shared" si="336"/>
        <v>07097015510552031082</v>
      </c>
      <c r="BB1512" s="26">
        <f>LEN(BA1512)</f>
        <v>20</v>
      </c>
      <c r="BC1512" s="19" t="s">
        <v>4499</v>
      </c>
      <c r="BD1512" s="20" t="s">
        <v>277</v>
      </c>
      <c r="BF1512" s="5"/>
      <c r="BG1512" s="27">
        <v>54190145</v>
      </c>
      <c r="BH1512" s="27">
        <v>26478970</v>
      </c>
      <c r="BI1512" s="27"/>
      <c r="BJ1512" t="s">
        <v>3941</v>
      </c>
      <c r="BK1512" s="11" t="str">
        <f t="shared" si="339"/>
        <v>B-</v>
      </c>
      <c r="BL1512" s="11" t="s">
        <v>473</v>
      </c>
    </row>
    <row r="1513" spans="1:64" x14ac:dyDescent="0.25">
      <c r="A1513" s="3" t="s">
        <v>74</v>
      </c>
      <c r="B1513" s="4">
        <v>1515</v>
      </c>
      <c r="C1513" s="3" t="s">
        <v>140</v>
      </c>
      <c r="D1513" s="3" t="s">
        <v>7552</v>
      </c>
      <c r="E1513" s="3" t="s">
        <v>7507</v>
      </c>
      <c r="F1513" s="3"/>
      <c r="G1513" s="3"/>
      <c r="H1513" s="74"/>
      <c r="I1513" s="3"/>
      <c r="J1513" s="3"/>
      <c r="K1513" s="3" t="s">
        <v>123</v>
      </c>
      <c r="L1513" s="3" t="s">
        <v>77</v>
      </c>
      <c r="M1513" s="3" t="s">
        <v>132</v>
      </c>
      <c r="N1513" s="5">
        <v>45078</v>
      </c>
      <c r="P1513" s="3">
        <f t="shared" ca="1" si="340"/>
        <v>-475</v>
      </c>
      <c r="Q1513" s="5">
        <v>45078</v>
      </c>
      <c r="R1513" s="3" t="s">
        <v>4500</v>
      </c>
      <c r="S1513" s="3"/>
      <c r="T1513" s="6" t="s">
        <v>131</v>
      </c>
      <c r="U1513" s="3" t="str">
        <f t="shared" si="328"/>
        <v>Contractuel</v>
      </c>
      <c r="V1513" s="5">
        <v>45078</v>
      </c>
      <c r="W1513" s="5">
        <v>45107</v>
      </c>
      <c r="X1513" s="5"/>
      <c r="Y1513" s="5"/>
      <c r="Z1513" s="5">
        <v>45078</v>
      </c>
      <c r="AA1513" s="3">
        <f t="shared" si="329"/>
        <v>6</v>
      </c>
      <c r="AB1513" s="3">
        <f t="shared" si="330"/>
        <v>2023</v>
      </c>
      <c r="AC1513" s="3">
        <f t="shared" si="331"/>
        <v>2027</v>
      </c>
      <c r="AD1513" s="7">
        <f t="shared" ca="1" si="332"/>
        <v>1.3777777777777778</v>
      </c>
      <c r="AE1513" s="7" t="str">
        <f t="shared" ca="1" si="337"/>
        <v>&lt; 2</v>
      </c>
      <c r="AF1513" s="5">
        <v>31195</v>
      </c>
      <c r="AG1513" s="8">
        <f t="shared" ca="1" si="333"/>
        <v>39.416438356164385</v>
      </c>
      <c r="AH1513" s="7" t="str">
        <f t="shared" ca="1" si="334"/>
        <v>&gt;35&lt; 45</v>
      </c>
      <c r="AI1513" s="9"/>
      <c r="AJ1513" s="10"/>
      <c r="AK1513" s="9" t="s">
        <v>1114</v>
      </c>
      <c r="AL1513" s="5">
        <v>44802</v>
      </c>
      <c r="AM1513" s="3" t="s">
        <v>93</v>
      </c>
      <c r="AN1513" s="3" t="s">
        <v>65</v>
      </c>
      <c r="AO1513">
        <v>3</v>
      </c>
      <c r="AQ1513" s="11">
        <v>3</v>
      </c>
      <c r="AR1513" s="11">
        <v>1</v>
      </c>
      <c r="AS1513" s="12">
        <f t="shared" si="335"/>
        <v>45443.25</v>
      </c>
      <c r="AT1513" s="11" t="s">
        <v>135</v>
      </c>
      <c r="AU1513" s="9">
        <v>3.3069999999999999</v>
      </c>
      <c r="AV1513" s="14"/>
      <c r="AW1513" s="15"/>
      <c r="AX1513" s="16"/>
      <c r="AY1513" s="14"/>
      <c r="AZ1513" s="11"/>
      <c r="BA1513" s="17" t="str">
        <f t="shared" si="336"/>
        <v/>
      </c>
      <c r="BB1513" s="26">
        <f t="shared" ref="BB1513:BB1576" si="341">LEN(BA1513)</f>
        <v>0</v>
      </c>
      <c r="BC1513" s="19" t="s">
        <v>4501</v>
      </c>
      <c r="BD1513" s="20" t="s">
        <v>277</v>
      </c>
      <c r="BF1513" s="5"/>
      <c r="BG1513" s="27">
        <v>93698096</v>
      </c>
      <c r="BH1513" s="27">
        <v>23608555</v>
      </c>
      <c r="BI1513" s="27"/>
      <c r="BK1513" s="11" t="str">
        <f t="shared" si="339"/>
        <v>-</v>
      </c>
      <c r="BL1513" s="11"/>
    </row>
    <row r="1514" spans="1:64" x14ac:dyDescent="0.25">
      <c r="A1514" s="3" t="s">
        <v>56</v>
      </c>
      <c r="B1514" s="4">
        <v>1516</v>
      </c>
      <c r="C1514" s="3" t="s">
        <v>140</v>
      </c>
      <c r="D1514" s="3" t="s">
        <v>7469</v>
      </c>
      <c r="E1514" s="3" t="s">
        <v>7350</v>
      </c>
      <c r="F1514" s="3"/>
      <c r="G1514" s="3"/>
      <c r="H1514" s="74"/>
      <c r="I1514" s="3" t="s">
        <v>561</v>
      </c>
      <c r="J1514" s="3" t="s">
        <v>157</v>
      </c>
      <c r="K1514" s="3" t="s">
        <v>123</v>
      </c>
      <c r="L1514" s="3" t="s">
        <v>77</v>
      </c>
      <c r="M1514" s="3" t="s">
        <v>132</v>
      </c>
      <c r="N1514" s="5">
        <v>45078</v>
      </c>
      <c r="P1514" s="3">
        <f t="shared" ca="1" si="340"/>
        <v>-17</v>
      </c>
      <c r="Q1514" s="5"/>
      <c r="R1514" s="3"/>
      <c r="S1514" s="3"/>
      <c r="T1514" s="6" t="s">
        <v>131</v>
      </c>
      <c r="U1514" s="3" t="str">
        <f t="shared" si="328"/>
        <v>Contractuel</v>
      </c>
      <c r="V1514" s="5">
        <v>45505</v>
      </c>
      <c r="W1514" s="5">
        <f>VLOOKUP(B1514,[1]base!$A:$V,22,0)</f>
        <v>45565</v>
      </c>
      <c r="X1514" s="5"/>
      <c r="Y1514" s="5"/>
      <c r="Z1514" s="5">
        <v>45078</v>
      </c>
      <c r="AA1514" s="3">
        <f t="shared" si="329"/>
        <v>6</v>
      </c>
      <c r="AB1514" s="3">
        <f t="shared" si="330"/>
        <v>2023</v>
      </c>
      <c r="AC1514" s="3">
        <f t="shared" si="331"/>
        <v>2027</v>
      </c>
      <c r="AD1514" s="7">
        <f t="shared" ca="1" si="332"/>
        <v>1.3777777777777778</v>
      </c>
      <c r="AE1514" s="7" t="str">
        <f t="shared" ca="1" si="337"/>
        <v>&lt; 2</v>
      </c>
      <c r="AF1514" s="5">
        <v>28061</v>
      </c>
      <c r="AG1514" s="8">
        <f t="shared" ca="1" si="333"/>
        <v>48.0027397260274</v>
      </c>
      <c r="AH1514" s="7" t="str">
        <f t="shared" ca="1" si="334"/>
        <v>&gt;45&lt; 55</v>
      </c>
      <c r="AI1514" s="9">
        <v>11814298</v>
      </c>
      <c r="AJ1514" s="10" t="s">
        <v>159</v>
      </c>
      <c r="AK1514" s="9" t="s">
        <v>4502</v>
      </c>
      <c r="AL1514" s="5">
        <v>37627</v>
      </c>
      <c r="AM1514" s="3" t="s">
        <v>93</v>
      </c>
      <c r="AN1514" s="3" t="s">
        <v>65</v>
      </c>
      <c r="AO1514">
        <v>3</v>
      </c>
      <c r="AQ1514">
        <v>3</v>
      </c>
      <c r="AR1514" s="11">
        <v>2</v>
      </c>
      <c r="AS1514" s="12">
        <f t="shared" si="335"/>
        <v>45808.5</v>
      </c>
      <c r="AT1514" s="11" t="s">
        <v>135</v>
      </c>
      <c r="AU1514" s="9">
        <v>3.3069999999999999</v>
      </c>
      <c r="AV1514" s="14">
        <v>17</v>
      </c>
      <c r="AW1514" s="15" t="s">
        <v>169</v>
      </c>
      <c r="AX1514" s="16" t="s">
        <v>4503</v>
      </c>
      <c r="AY1514" s="14">
        <v>88</v>
      </c>
      <c r="AZ1514" s="11" t="s">
        <v>171</v>
      </c>
      <c r="BA1514" s="17" t="str">
        <f t="shared" si="336"/>
        <v>17001000000328219088</v>
      </c>
      <c r="BB1514" s="26">
        <f t="shared" si="341"/>
        <v>20</v>
      </c>
      <c r="BC1514" s="19" t="s">
        <v>263</v>
      </c>
      <c r="BD1514" s="20" t="s">
        <v>277</v>
      </c>
      <c r="BF1514" s="5"/>
      <c r="BG1514" s="27">
        <v>97038192</v>
      </c>
      <c r="BH1514" s="27">
        <v>98597319</v>
      </c>
      <c r="BI1514" s="27"/>
      <c r="BJ1514" t="s">
        <v>4477</v>
      </c>
      <c r="BK1514" s="11" t="str">
        <f t="shared" si="339"/>
        <v>A-</v>
      </c>
      <c r="BL1514" s="11" t="s">
        <v>473</v>
      </c>
    </row>
    <row r="1515" spans="1:64" x14ac:dyDescent="0.25">
      <c r="A1515" s="3" t="s">
        <v>56</v>
      </c>
      <c r="B1515" s="4">
        <v>1517</v>
      </c>
      <c r="C1515" s="3" t="s">
        <v>57</v>
      </c>
      <c r="D1515" s="3" t="s">
        <v>7191</v>
      </c>
      <c r="E1515" s="3" t="s">
        <v>8248</v>
      </c>
      <c r="F1515" s="3"/>
      <c r="G1515" s="3"/>
      <c r="H1515" s="74"/>
      <c r="I1515" s="3" t="s">
        <v>156</v>
      </c>
      <c r="J1515" s="3" t="s">
        <v>157</v>
      </c>
      <c r="K1515" s="3" t="s">
        <v>123</v>
      </c>
      <c r="L1515" s="3" t="s">
        <v>77</v>
      </c>
      <c r="M1515" s="3" t="s">
        <v>132</v>
      </c>
      <c r="N1515" s="5">
        <v>45078</v>
      </c>
      <c r="P1515" s="3">
        <f t="shared" ca="1" si="340"/>
        <v>-17</v>
      </c>
      <c r="Q1515" s="5"/>
      <c r="R1515" s="3"/>
      <c r="S1515" s="3"/>
      <c r="T1515" s="6" t="s">
        <v>131</v>
      </c>
      <c r="U1515" s="3" t="str">
        <f t="shared" si="328"/>
        <v>Contractuel</v>
      </c>
      <c r="V1515" s="5">
        <v>45505</v>
      </c>
      <c r="W1515" s="5">
        <f>VLOOKUP(B1515,[1]base!$A:$V,22,0)</f>
        <v>45565</v>
      </c>
      <c r="X1515" s="5"/>
      <c r="Y1515" s="5"/>
      <c r="Z1515" s="5">
        <v>45078</v>
      </c>
      <c r="AA1515" s="3">
        <f t="shared" si="329"/>
        <v>6</v>
      </c>
      <c r="AB1515" s="3">
        <f t="shared" si="330"/>
        <v>2023</v>
      </c>
      <c r="AC1515" s="3">
        <f t="shared" si="331"/>
        <v>2027</v>
      </c>
      <c r="AD1515" s="7">
        <f t="shared" ca="1" si="332"/>
        <v>1.3777777777777778</v>
      </c>
      <c r="AE1515" s="7" t="str">
        <f t="shared" ca="1" si="337"/>
        <v>&lt; 2</v>
      </c>
      <c r="AF1515" s="5">
        <v>34085</v>
      </c>
      <c r="AG1515" s="8">
        <f t="shared" ca="1" si="333"/>
        <v>31.4986301369863</v>
      </c>
      <c r="AH1515" s="7" t="str">
        <f t="shared" ca="1" si="334"/>
        <v>&gt;25&lt; 35</v>
      </c>
      <c r="AI1515" s="9">
        <v>17672892</v>
      </c>
      <c r="AJ1515" s="10" t="s">
        <v>67</v>
      </c>
      <c r="AK1515" s="9" t="s">
        <v>4504</v>
      </c>
      <c r="AL1515" s="5">
        <v>41585</v>
      </c>
      <c r="AM1515" s="3" t="s">
        <v>64</v>
      </c>
      <c r="AN1515" s="3" t="s">
        <v>94</v>
      </c>
      <c r="AQ1515">
        <v>3</v>
      </c>
      <c r="AR1515" s="11">
        <v>2</v>
      </c>
      <c r="AS1515" s="12">
        <f t="shared" si="335"/>
        <v>45808.5</v>
      </c>
      <c r="AT1515" s="11" t="s">
        <v>135</v>
      </c>
      <c r="AU1515" s="9">
        <v>3.3069999999999999</v>
      </c>
      <c r="AV1515" s="14" t="s">
        <v>79</v>
      </c>
      <c r="AW1515" s="15">
        <v>11109</v>
      </c>
      <c r="AX1515" s="16">
        <v>30082708108</v>
      </c>
      <c r="AY1515" s="14">
        <v>17</v>
      </c>
      <c r="AZ1515" s="11" t="s">
        <v>128</v>
      </c>
      <c r="BA1515" s="17" t="str">
        <f t="shared" si="336"/>
        <v>04111093008270810817</v>
      </c>
      <c r="BB1515" s="26">
        <f t="shared" si="341"/>
        <v>20</v>
      </c>
      <c r="BC1515" s="19" t="s">
        <v>4497</v>
      </c>
      <c r="BD1515" s="20" t="s">
        <v>388</v>
      </c>
      <c r="BF1515" s="5"/>
      <c r="BG1515" s="27">
        <v>22499418</v>
      </c>
      <c r="BH1515" s="27">
        <v>24571831</v>
      </c>
      <c r="BI1515" s="27"/>
      <c r="BJ1515" t="s">
        <v>2306</v>
      </c>
      <c r="BK1515" s="11" t="str">
        <f t="shared" si="339"/>
        <v>A-</v>
      </c>
      <c r="BL1515" s="11" t="s">
        <v>473</v>
      </c>
    </row>
    <row r="1516" spans="1:64" x14ac:dyDescent="0.25">
      <c r="A1516" s="3" t="s">
        <v>56</v>
      </c>
      <c r="B1516" s="4">
        <v>1518</v>
      </c>
      <c r="C1516" s="3" t="s">
        <v>140</v>
      </c>
      <c r="D1516" s="3" t="s">
        <v>8158</v>
      </c>
      <c r="E1516" s="3" t="s">
        <v>7320</v>
      </c>
      <c r="F1516" s="3"/>
      <c r="G1516" s="3"/>
      <c r="H1516" s="74"/>
      <c r="I1516" s="3" t="s">
        <v>227</v>
      </c>
      <c r="J1516" s="3" t="s">
        <v>228</v>
      </c>
      <c r="K1516" s="3" t="s">
        <v>123</v>
      </c>
      <c r="L1516" s="3" t="s">
        <v>77</v>
      </c>
      <c r="M1516" s="3" t="s">
        <v>132</v>
      </c>
      <c r="N1516" s="5">
        <v>45079</v>
      </c>
      <c r="P1516" s="3">
        <f t="shared" ca="1" si="340"/>
        <v>-17</v>
      </c>
      <c r="Q1516" s="5"/>
      <c r="R1516" s="3"/>
      <c r="S1516" s="3"/>
      <c r="T1516" s="6" t="s">
        <v>131</v>
      </c>
      <c r="U1516" s="3" t="str">
        <f t="shared" si="328"/>
        <v>Contractuel</v>
      </c>
      <c r="V1516" s="5">
        <v>45505</v>
      </c>
      <c r="W1516" s="5">
        <f>VLOOKUP(B1516,[1]base!$A:$V,22,0)</f>
        <v>45565</v>
      </c>
      <c r="X1516" s="5"/>
      <c r="Y1516" s="5"/>
      <c r="Z1516" s="5">
        <v>45079</v>
      </c>
      <c r="AA1516" s="3">
        <f t="shared" si="329"/>
        <v>6</v>
      </c>
      <c r="AB1516" s="3">
        <f t="shared" si="330"/>
        <v>2023</v>
      </c>
      <c r="AC1516" s="3">
        <f t="shared" si="331"/>
        <v>2027</v>
      </c>
      <c r="AD1516" s="7">
        <f t="shared" ca="1" si="332"/>
        <v>1.375</v>
      </c>
      <c r="AE1516" s="7" t="str">
        <f t="shared" ca="1" si="337"/>
        <v>&lt; 2</v>
      </c>
      <c r="AF1516" s="5">
        <v>26171</v>
      </c>
      <c r="AG1516" s="8">
        <f t="shared" ca="1" si="333"/>
        <v>53.180821917808217</v>
      </c>
      <c r="AH1516" s="7" t="str">
        <f t="shared" ca="1" si="334"/>
        <v>&gt;45&lt; 55</v>
      </c>
      <c r="AI1516" s="9">
        <v>11651239</v>
      </c>
      <c r="AJ1516" s="37" t="s">
        <v>179</v>
      </c>
      <c r="AK1516" s="9" t="s">
        <v>4505</v>
      </c>
      <c r="AL1516" s="5">
        <v>38377</v>
      </c>
      <c r="AM1516" s="3" t="s">
        <v>93</v>
      </c>
      <c r="AN1516" s="3" t="s">
        <v>65</v>
      </c>
      <c r="AO1516">
        <v>0</v>
      </c>
      <c r="AQ1516">
        <v>3</v>
      </c>
      <c r="AR1516" s="11">
        <v>2</v>
      </c>
      <c r="AS1516" s="12">
        <f t="shared" si="335"/>
        <v>45809.5</v>
      </c>
      <c r="AT1516" s="11" t="s">
        <v>135</v>
      </c>
      <c r="AU1516" s="9">
        <v>3.5</v>
      </c>
      <c r="AV1516" s="14">
        <v>17</v>
      </c>
      <c r="AW1516" s="15" t="s">
        <v>169</v>
      </c>
      <c r="AX1516" s="16" t="s">
        <v>4506</v>
      </c>
      <c r="AY1516" s="14">
        <v>23</v>
      </c>
      <c r="AZ1516" s="11" t="s">
        <v>171</v>
      </c>
      <c r="BA1516" s="17" t="str">
        <f t="shared" si="336"/>
        <v>17001000000328447523</v>
      </c>
      <c r="BB1516" s="26">
        <f t="shared" si="341"/>
        <v>20</v>
      </c>
      <c r="BC1516" s="19" t="s">
        <v>3931</v>
      </c>
      <c r="BD1516" s="20" t="s">
        <v>100</v>
      </c>
      <c r="BF1516" s="5">
        <v>45097</v>
      </c>
      <c r="BG1516" s="27">
        <v>90422056</v>
      </c>
      <c r="BH1516" s="27">
        <v>51607804</v>
      </c>
      <c r="BI1516" s="27"/>
      <c r="BJ1516" t="s">
        <v>3681</v>
      </c>
      <c r="BK1516" s="11" t="str">
        <f t="shared" si="339"/>
        <v>B-</v>
      </c>
      <c r="BL1516" s="11" t="s">
        <v>473</v>
      </c>
    </row>
    <row r="1517" spans="1:64" x14ac:dyDescent="0.25">
      <c r="A1517" s="3" t="s">
        <v>56</v>
      </c>
      <c r="B1517" s="4">
        <v>1519</v>
      </c>
      <c r="C1517" s="3" t="s">
        <v>140</v>
      </c>
      <c r="D1517" s="3" t="s">
        <v>7241</v>
      </c>
      <c r="E1517" s="3" t="s">
        <v>7240</v>
      </c>
      <c r="F1517" s="3"/>
      <c r="G1517" s="3"/>
      <c r="H1517" s="74"/>
      <c r="I1517" s="3" t="s">
        <v>515</v>
      </c>
      <c r="J1517" s="3" t="s">
        <v>228</v>
      </c>
      <c r="K1517" s="3" t="s">
        <v>123</v>
      </c>
      <c r="L1517" s="3" t="s">
        <v>77</v>
      </c>
      <c r="M1517" s="3" t="s">
        <v>132</v>
      </c>
      <c r="N1517" s="5">
        <v>45078</v>
      </c>
      <c r="P1517" s="3">
        <f t="shared" ca="1" si="340"/>
        <v>-17</v>
      </c>
      <c r="Q1517" s="5"/>
      <c r="R1517" s="3"/>
      <c r="S1517" s="3"/>
      <c r="T1517" s="6" t="s">
        <v>131</v>
      </c>
      <c r="U1517" s="3" t="str">
        <f t="shared" si="328"/>
        <v>Contractuel</v>
      </c>
      <c r="V1517" s="5">
        <v>45505</v>
      </c>
      <c r="W1517" s="5">
        <f>VLOOKUP(B1517,[1]base!$A:$V,22,0)</f>
        <v>45565</v>
      </c>
      <c r="X1517" s="5"/>
      <c r="Y1517" s="5"/>
      <c r="Z1517" s="5">
        <v>45078</v>
      </c>
      <c r="AA1517" s="3">
        <f t="shared" si="329"/>
        <v>6</v>
      </c>
      <c r="AB1517" s="3">
        <f t="shared" si="330"/>
        <v>2023</v>
      </c>
      <c r="AC1517" s="3">
        <f t="shared" si="331"/>
        <v>2027</v>
      </c>
      <c r="AD1517" s="7">
        <f t="shared" ca="1" si="332"/>
        <v>1.3777777777777778</v>
      </c>
      <c r="AE1517" s="7" t="str">
        <f t="shared" ca="1" si="337"/>
        <v>&lt; 2</v>
      </c>
      <c r="AF1517" s="5">
        <v>26826</v>
      </c>
      <c r="AG1517" s="8">
        <f t="shared" ca="1" si="333"/>
        <v>51.386301369863013</v>
      </c>
      <c r="AH1517" s="7" t="str">
        <f t="shared" ca="1" si="334"/>
        <v>&gt;45&lt; 55</v>
      </c>
      <c r="AI1517" s="9">
        <v>11588979</v>
      </c>
      <c r="AJ1517" s="10" t="s">
        <v>67</v>
      </c>
      <c r="AK1517" s="9" t="s">
        <v>4507</v>
      </c>
      <c r="AL1517" s="5">
        <v>44890</v>
      </c>
      <c r="AM1517" s="3" t="s">
        <v>93</v>
      </c>
      <c r="AN1517" s="3" t="s">
        <v>65</v>
      </c>
      <c r="AO1517">
        <v>3</v>
      </c>
      <c r="AQ1517">
        <v>3</v>
      </c>
      <c r="AR1517" s="11">
        <v>2</v>
      </c>
      <c r="AS1517" s="12">
        <f t="shared" si="335"/>
        <v>45808.5</v>
      </c>
      <c r="AT1517" s="11" t="s">
        <v>135</v>
      </c>
      <c r="AU1517" s="9">
        <v>3.5</v>
      </c>
      <c r="AV1517" s="14">
        <v>17</v>
      </c>
      <c r="AW1517" s="15" t="s">
        <v>169</v>
      </c>
      <c r="AX1517" s="16" t="s">
        <v>4508</v>
      </c>
      <c r="AY1517" s="14">
        <v>58</v>
      </c>
      <c r="AZ1517" s="11" t="s">
        <v>171</v>
      </c>
      <c r="BA1517" s="17" t="str">
        <f t="shared" si="336"/>
        <v>17001000000289837158</v>
      </c>
      <c r="BB1517" s="26">
        <f t="shared" si="341"/>
        <v>20</v>
      </c>
      <c r="BC1517" s="19" t="s">
        <v>4509</v>
      </c>
      <c r="BD1517" s="20" t="s">
        <v>277</v>
      </c>
      <c r="BF1517" s="5"/>
      <c r="BG1517" s="27">
        <v>50722730</v>
      </c>
      <c r="BH1517" s="27">
        <v>98613220</v>
      </c>
      <c r="BI1517" s="27"/>
      <c r="BJ1517" t="s">
        <v>4496</v>
      </c>
      <c r="BK1517" s="11" t="str">
        <f t="shared" si="339"/>
        <v>B-</v>
      </c>
      <c r="BL1517" s="11" t="s">
        <v>473</v>
      </c>
    </row>
    <row r="1518" spans="1:64" x14ac:dyDescent="0.25">
      <c r="A1518" s="3" t="s">
        <v>74</v>
      </c>
      <c r="B1518" s="4">
        <v>1520</v>
      </c>
      <c r="C1518" s="3" t="s">
        <v>140</v>
      </c>
      <c r="D1518" s="36" t="s">
        <v>8249</v>
      </c>
      <c r="E1518" s="3" t="s">
        <v>7288</v>
      </c>
      <c r="F1518" s="3"/>
      <c r="G1518" s="43"/>
      <c r="H1518" s="74"/>
      <c r="I1518" s="3" t="s">
        <v>2219</v>
      </c>
      <c r="J1518" s="3" t="s">
        <v>157</v>
      </c>
      <c r="K1518" s="3" t="s">
        <v>123</v>
      </c>
      <c r="L1518" s="3" t="s">
        <v>77</v>
      </c>
      <c r="M1518" s="3" t="s">
        <v>132</v>
      </c>
      <c r="N1518" s="5">
        <v>45078</v>
      </c>
      <c r="P1518" s="3">
        <f t="shared" ca="1" si="340"/>
        <v>-200</v>
      </c>
      <c r="Q1518" s="5">
        <v>45353</v>
      </c>
      <c r="R1518" s="3" t="s">
        <v>1601</v>
      </c>
      <c r="S1518" s="3"/>
      <c r="T1518" s="6" t="s">
        <v>131</v>
      </c>
      <c r="U1518" s="3" t="str">
        <f t="shared" si="328"/>
        <v>Contractuel</v>
      </c>
      <c r="V1518" s="5">
        <v>45323</v>
      </c>
      <c r="W1518" s="5">
        <v>45382</v>
      </c>
      <c r="X1518" s="5"/>
      <c r="Y1518" s="5"/>
      <c r="Z1518" s="5">
        <v>45078</v>
      </c>
      <c r="AA1518" s="3">
        <f t="shared" si="329"/>
        <v>6</v>
      </c>
      <c r="AB1518" s="3">
        <f t="shared" si="330"/>
        <v>2023</v>
      </c>
      <c r="AC1518" s="3">
        <f t="shared" si="331"/>
        <v>2027</v>
      </c>
      <c r="AD1518" s="7">
        <f t="shared" ca="1" si="332"/>
        <v>1.3777777777777778</v>
      </c>
      <c r="AE1518" s="7" t="str">
        <f t="shared" ca="1" si="337"/>
        <v>&lt; 2</v>
      </c>
      <c r="AF1518" s="5">
        <v>32181</v>
      </c>
      <c r="AG1518" s="8">
        <f t="shared" ca="1" si="333"/>
        <v>36.715068493150682</v>
      </c>
      <c r="AH1518" s="7" t="str">
        <f t="shared" ca="1" si="334"/>
        <v>&gt;35&lt; 45</v>
      </c>
      <c r="AI1518" s="9">
        <v>17659505</v>
      </c>
      <c r="AJ1518" s="10" t="s">
        <v>79</v>
      </c>
      <c r="AK1518" s="9" t="s">
        <v>4510</v>
      </c>
      <c r="AL1518" s="5">
        <v>42245</v>
      </c>
      <c r="AM1518" s="3" t="s">
        <v>93</v>
      </c>
      <c r="AN1518" s="3" t="s">
        <v>65</v>
      </c>
      <c r="AO1518">
        <v>2</v>
      </c>
      <c r="AQ1518" s="11">
        <v>3</v>
      </c>
      <c r="AR1518" s="11">
        <v>1</v>
      </c>
      <c r="AS1518" s="12">
        <f t="shared" si="335"/>
        <v>45443.25</v>
      </c>
      <c r="AT1518" s="11" t="s">
        <v>135</v>
      </c>
      <c r="AU1518" s="9">
        <v>3.5</v>
      </c>
      <c r="AV1518" s="14">
        <v>17</v>
      </c>
      <c r="AW1518" s="15" t="s">
        <v>169</v>
      </c>
      <c r="AX1518" s="16" t="s">
        <v>4511</v>
      </c>
      <c r="AY1518" s="14">
        <v>59</v>
      </c>
      <c r="AZ1518" s="11" t="s">
        <v>171</v>
      </c>
      <c r="BA1518" s="17" t="str">
        <f t="shared" si="336"/>
        <v>17001000000327951659</v>
      </c>
      <c r="BB1518" s="26">
        <f t="shared" si="341"/>
        <v>20</v>
      </c>
      <c r="BC1518" s="19" t="s">
        <v>4512</v>
      </c>
      <c r="BD1518" s="20" t="s">
        <v>277</v>
      </c>
      <c r="BF1518" s="5">
        <v>45176</v>
      </c>
      <c r="BG1518" s="27">
        <v>58078659</v>
      </c>
      <c r="BH1518" s="27">
        <v>58048629</v>
      </c>
      <c r="BI1518" s="27"/>
      <c r="BJ1518" t="s">
        <v>4513</v>
      </c>
      <c r="BK1518" s="11" t="str">
        <f t="shared" si="339"/>
        <v>A-</v>
      </c>
      <c r="BL1518" s="11" t="s">
        <v>473</v>
      </c>
    </row>
    <row r="1519" spans="1:64" x14ac:dyDescent="0.25">
      <c r="A1519" s="3" t="s">
        <v>74</v>
      </c>
      <c r="B1519" s="4">
        <v>1521</v>
      </c>
      <c r="C1519" s="3" t="s">
        <v>140</v>
      </c>
      <c r="D1519" s="3" t="s">
        <v>8250</v>
      </c>
      <c r="E1519" s="3" t="s">
        <v>7432</v>
      </c>
      <c r="F1519" s="3"/>
      <c r="G1519" s="3"/>
      <c r="H1519" s="74"/>
      <c r="I1519" s="3" t="s">
        <v>459</v>
      </c>
      <c r="J1519" s="3" t="s">
        <v>228</v>
      </c>
      <c r="K1519" s="3" t="s">
        <v>123</v>
      </c>
      <c r="L1519" s="3" t="s">
        <v>77</v>
      </c>
      <c r="M1519" s="3" t="s">
        <v>132</v>
      </c>
      <c r="N1519" s="5">
        <v>45078</v>
      </c>
      <c r="P1519" s="3">
        <f t="shared" ca="1" si="340"/>
        <v>-413</v>
      </c>
      <c r="Q1519" s="5">
        <v>45154</v>
      </c>
      <c r="R1519" s="3" t="s">
        <v>4033</v>
      </c>
      <c r="S1519" s="3"/>
      <c r="T1519" s="6" t="s">
        <v>131</v>
      </c>
      <c r="U1519" s="3" t="str">
        <f t="shared" si="328"/>
        <v>Contractuel</v>
      </c>
      <c r="V1519" s="5">
        <v>45139</v>
      </c>
      <c r="W1519" s="5">
        <v>45169</v>
      </c>
      <c r="X1519" s="5"/>
      <c r="Y1519" s="5"/>
      <c r="Z1519" s="5">
        <v>45078</v>
      </c>
      <c r="AA1519" s="3">
        <f t="shared" si="329"/>
        <v>6</v>
      </c>
      <c r="AB1519" s="3">
        <f t="shared" si="330"/>
        <v>2023</v>
      </c>
      <c r="AC1519" s="3">
        <f t="shared" si="331"/>
        <v>2027</v>
      </c>
      <c r="AD1519" s="7">
        <f t="shared" ca="1" si="332"/>
        <v>1.3777777777777778</v>
      </c>
      <c r="AE1519" s="7" t="str">
        <f t="shared" ca="1" si="337"/>
        <v>&lt; 2</v>
      </c>
      <c r="AF1519" s="5">
        <v>31454</v>
      </c>
      <c r="AG1519" s="8">
        <f t="shared" ca="1" si="333"/>
        <v>38.706849315068496</v>
      </c>
      <c r="AH1519" s="7" t="str">
        <f t="shared" ca="1" si="334"/>
        <v>&gt;35&lt; 45</v>
      </c>
      <c r="AI1519" s="9">
        <v>12163690</v>
      </c>
      <c r="AJ1519" s="10" t="s">
        <v>126</v>
      </c>
      <c r="AK1519" s="9" t="s">
        <v>4514</v>
      </c>
      <c r="AL1519" s="5">
        <v>43864</v>
      </c>
      <c r="AM1519" s="3" t="s">
        <v>93</v>
      </c>
      <c r="AN1519" s="3" t="s">
        <v>65</v>
      </c>
      <c r="AO1519">
        <v>3</v>
      </c>
      <c r="AQ1519" s="11">
        <v>3</v>
      </c>
      <c r="AR1519" s="11">
        <v>1</v>
      </c>
      <c r="AS1519" s="12">
        <f t="shared" si="335"/>
        <v>45443.25</v>
      </c>
      <c r="AT1519" s="11" t="s">
        <v>135</v>
      </c>
      <c r="AU1519" s="9">
        <v>3.5</v>
      </c>
      <c r="AV1519" s="14">
        <v>17</v>
      </c>
      <c r="AW1519" s="15">
        <v>20600</v>
      </c>
      <c r="AX1519" s="16" t="s">
        <v>4515</v>
      </c>
      <c r="AY1519" s="14">
        <v>58</v>
      </c>
      <c r="AZ1519" s="11" t="s">
        <v>171</v>
      </c>
      <c r="BA1519" s="17" t="str">
        <f t="shared" si="336"/>
        <v>17206000000059591158</v>
      </c>
      <c r="BB1519" s="26">
        <f t="shared" si="341"/>
        <v>20</v>
      </c>
      <c r="BC1519" s="19" t="s">
        <v>4516</v>
      </c>
      <c r="BD1519" s="20" t="s">
        <v>395</v>
      </c>
      <c r="BF1519" s="5"/>
      <c r="BG1519" s="27">
        <v>23595189</v>
      </c>
      <c r="BH1519" s="27">
        <v>20772956</v>
      </c>
      <c r="BI1519" s="27"/>
      <c r="BJ1519" t="s">
        <v>4517</v>
      </c>
      <c r="BK1519" s="11" t="str">
        <f t="shared" si="339"/>
        <v>B-</v>
      </c>
      <c r="BL1519" s="11" t="s">
        <v>473</v>
      </c>
    </row>
    <row r="1520" spans="1:64" x14ac:dyDescent="0.25">
      <c r="A1520" s="3" t="s">
        <v>56</v>
      </c>
      <c r="B1520" s="4">
        <v>1522</v>
      </c>
      <c r="C1520" s="3" t="s">
        <v>140</v>
      </c>
      <c r="D1520" s="3" t="s">
        <v>8251</v>
      </c>
      <c r="E1520" s="3" t="s">
        <v>8252</v>
      </c>
      <c r="F1520" s="3"/>
      <c r="G1520" s="3"/>
      <c r="H1520" s="74"/>
      <c r="I1520" s="3" t="s">
        <v>561</v>
      </c>
      <c r="J1520" s="3" t="s">
        <v>157</v>
      </c>
      <c r="K1520" s="3" t="s">
        <v>123</v>
      </c>
      <c r="L1520" s="3" t="s">
        <v>77</v>
      </c>
      <c r="M1520" s="3" t="s">
        <v>132</v>
      </c>
      <c r="N1520" s="5">
        <v>45078</v>
      </c>
      <c r="P1520" s="3">
        <f t="shared" ca="1" si="340"/>
        <v>-17</v>
      </c>
      <c r="Q1520" s="5"/>
      <c r="R1520" s="3"/>
      <c r="S1520" s="3"/>
      <c r="T1520" s="6" t="s">
        <v>131</v>
      </c>
      <c r="U1520" s="3" t="str">
        <f t="shared" si="328"/>
        <v>Contractuel</v>
      </c>
      <c r="V1520" s="5">
        <v>45505</v>
      </c>
      <c r="W1520" s="5">
        <f>VLOOKUP(B1520,[1]base!$A:$V,22,0)</f>
        <v>45565</v>
      </c>
      <c r="X1520" s="5"/>
      <c r="Y1520" s="5"/>
      <c r="Z1520" s="5">
        <v>45078</v>
      </c>
      <c r="AA1520" s="3">
        <f t="shared" si="329"/>
        <v>6</v>
      </c>
      <c r="AB1520" s="3">
        <f t="shared" si="330"/>
        <v>2023</v>
      </c>
      <c r="AC1520" s="3">
        <f t="shared" si="331"/>
        <v>2027</v>
      </c>
      <c r="AD1520" s="7">
        <f t="shared" ca="1" si="332"/>
        <v>1.3777777777777778</v>
      </c>
      <c r="AE1520" s="7" t="str">
        <f t="shared" ca="1" si="337"/>
        <v>&lt; 2</v>
      </c>
      <c r="AF1520" s="5">
        <v>29029</v>
      </c>
      <c r="AG1520" s="8">
        <f t="shared" ca="1" si="333"/>
        <v>45.350684931506848</v>
      </c>
      <c r="AH1520" s="7" t="str">
        <f t="shared" ca="1" si="334"/>
        <v>&gt;45&lt; 55</v>
      </c>
      <c r="AI1520" s="9">
        <v>12259428</v>
      </c>
      <c r="AJ1520" s="10" t="s">
        <v>159</v>
      </c>
      <c r="AK1520" s="9" t="s">
        <v>4518</v>
      </c>
      <c r="AL1520" s="5">
        <v>36411</v>
      </c>
      <c r="AM1520" s="3" t="s">
        <v>93</v>
      </c>
      <c r="AN1520" s="3" t="s">
        <v>65</v>
      </c>
      <c r="AO1520">
        <v>1</v>
      </c>
      <c r="AQ1520">
        <v>3</v>
      </c>
      <c r="AR1520" s="11">
        <v>2</v>
      </c>
      <c r="AS1520" s="12">
        <f t="shared" si="335"/>
        <v>45808.5</v>
      </c>
      <c r="AT1520" s="11" t="s">
        <v>135</v>
      </c>
      <c r="AU1520" s="9">
        <v>3.5</v>
      </c>
      <c r="AV1520" s="14" t="s">
        <v>79</v>
      </c>
      <c r="AW1520" s="15" t="s">
        <v>4519</v>
      </c>
      <c r="AX1520" s="16" t="s">
        <v>4520</v>
      </c>
      <c r="AY1520" s="14">
        <v>45</v>
      </c>
      <c r="AZ1520" s="11" t="s">
        <v>128</v>
      </c>
      <c r="BA1520" s="17" t="str">
        <f t="shared" si="336"/>
        <v>04071156008274056445</v>
      </c>
      <c r="BB1520" s="26">
        <f t="shared" si="341"/>
        <v>20</v>
      </c>
      <c r="BC1520" s="19" t="s">
        <v>4521</v>
      </c>
      <c r="BD1520" s="20" t="s">
        <v>100</v>
      </c>
      <c r="BF1520" s="5"/>
      <c r="BG1520" s="27">
        <v>26147727</v>
      </c>
      <c r="BH1520" s="27">
        <v>25791471</v>
      </c>
      <c r="BI1520" s="27"/>
      <c r="BJ1520" t="s">
        <v>2621</v>
      </c>
      <c r="BK1520" s="11" t="str">
        <f t="shared" si="339"/>
        <v>A-</v>
      </c>
      <c r="BL1520" s="11" t="s">
        <v>473</v>
      </c>
    </row>
    <row r="1521" spans="1:64" x14ac:dyDescent="0.25">
      <c r="A1521" s="3" t="s">
        <v>56</v>
      </c>
      <c r="B1521" s="4">
        <v>1523</v>
      </c>
      <c r="C1521" s="3" t="s">
        <v>57</v>
      </c>
      <c r="D1521" s="3" t="s">
        <v>7434</v>
      </c>
      <c r="E1521" s="3" t="s">
        <v>7361</v>
      </c>
      <c r="F1521" s="3"/>
      <c r="G1521" s="3"/>
      <c r="H1521" s="74"/>
      <c r="I1521" s="3"/>
      <c r="J1521" s="3"/>
      <c r="K1521" s="3" t="s">
        <v>59</v>
      </c>
      <c r="L1521" s="3" t="s">
        <v>3667</v>
      </c>
      <c r="M1521" s="3">
        <f>G1521</f>
        <v>0</v>
      </c>
      <c r="N1521" s="5">
        <v>45078</v>
      </c>
      <c r="O1521" s="5"/>
      <c r="P1521" s="3" t="str">
        <f t="shared" ca="1" si="340"/>
        <v/>
      </c>
      <c r="Q1521" s="5"/>
      <c r="R1521" s="3"/>
      <c r="S1521" s="3"/>
      <c r="T1521" s="6" t="s">
        <v>61</v>
      </c>
      <c r="U1521" s="3" t="str">
        <f t="shared" si="328"/>
        <v>Titulaire</v>
      </c>
      <c r="V1521" s="5">
        <v>45078</v>
      </c>
      <c r="W1521" s="5"/>
      <c r="X1521" s="5"/>
      <c r="Y1521" s="5"/>
      <c r="Z1521" s="5">
        <v>45078</v>
      </c>
      <c r="AA1521" s="3">
        <f t="shared" si="329"/>
        <v>6</v>
      </c>
      <c r="AB1521" s="3">
        <f t="shared" si="330"/>
        <v>2023</v>
      </c>
      <c r="AC1521" s="3">
        <f t="shared" si="331"/>
        <v>2027</v>
      </c>
      <c r="AD1521" s="7">
        <f t="shared" ca="1" si="332"/>
        <v>1.3777777777777778</v>
      </c>
      <c r="AE1521" s="7" t="str">
        <f t="shared" ca="1" si="337"/>
        <v>&lt; 2</v>
      </c>
      <c r="AF1521" s="5">
        <v>29053</v>
      </c>
      <c r="AG1521" s="8">
        <f t="shared" ca="1" si="333"/>
        <v>45.284931506849318</v>
      </c>
      <c r="AH1521" s="7" t="str">
        <f t="shared" ca="1" si="334"/>
        <v>&gt;45&lt; 55</v>
      </c>
      <c r="AI1521" s="9">
        <v>12782587</v>
      </c>
      <c r="AJ1521" s="37" t="s">
        <v>179</v>
      </c>
      <c r="AK1521" s="9" t="s">
        <v>4522</v>
      </c>
      <c r="AL1521" s="5">
        <v>43664</v>
      </c>
      <c r="AM1521" s="3" t="s">
        <v>64</v>
      </c>
      <c r="AN1521" s="3" t="s">
        <v>94</v>
      </c>
      <c r="AQ1521">
        <v>15</v>
      </c>
      <c r="AR1521" s="11">
        <v>2</v>
      </c>
      <c r="AS1521" s="12">
        <f t="shared" si="335"/>
        <v>45808.5</v>
      </c>
      <c r="AT1521" s="11" t="s">
        <v>66</v>
      </c>
      <c r="AU1521" s="9">
        <v>3000</v>
      </c>
      <c r="AV1521" s="14" t="s">
        <v>126</v>
      </c>
      <c r="AW1521" s="15">
        <v>30900</v>
      </c>
      <c r="AX1521" s="16">
        <v>75105580438</v>
      </c>
      <c r="AY1521" s="14">
        <v>96</v>
      </c>
      <c r="AZ1521" s="11" t="s">
        <v>145</v>
      </c>
      <c r="BA1521" s="17" t="str">
        <f t="shared" si="336"/>
        <v>07309007510558043896</v>
      </c>
      <c r="BB1521" s="26">
        <f t="shared" si="341"/>
        <v>20</v>
      </c>
      <c r="BC1521" s="19" t="s">
        <v>4523</v>
      </c>
      <c r="BD1521" s="20" t="s">
        <v>1358</v>
      </c>
      <c r="BF1521" s="5">
        <v>45083</v>
      </c>
      <c r="BG1521" s="27"/>
      <c r="BH1521" s="27"/>
      <c r="BI1521" s="27">
        <v>98156743</v>
      </c>
      <c r="BK1521" s="11" t="str">
        <f t="shared" si="339"/>
        <v>CADRE</v>
      </c>
      <c r="BL1521" s="11"/>
    </row>
    <row r="1522" spans="1:64" x14ac:dyDescent="0.25">
      <c r="A1522" s="3" t="s">
        <v>74</v>
      </c>
      <c r="B1522" s="4">
        <v>1524</v>
      </c>
      <c r="C1522" s="3" t="s">
        <v>57</v>
      </c>
      <c r="D1522" s="3" t="s">
        <v>8253</v>
      </c>
      <c r="E1522" s="3" t="s">
        <v>7184</v>
      </c>
      <c r="F1522" s="3"/>
      <c r="G1522" s="3"/>
      <c r="H1522" s="74"/>
      <c r="I1522" s="3"/>
      <c r="J1522" s="3"/>
      <c r="K1522" s="3" t="s">
        <v>76</v>
      </c>
      <c r="L1522" s="3" t="s">
        <v>77</v>
      </c>
      <c r="M1522" s="3" t="s">
        <v>132</v>
      </c>
      <c r="N1522" s="5">
        <v>45078</v>
      </c>
      <c r="P1522" s="3" t="str">
        <f t="shared" ca="1" si="340"/>
        <v/>
      </c>
      <c r="Q1522" s="5">
        <v>45080</v>
      </c>
      <c r="R1522" s="3" t="s">
        <v>4524</v>
      </c>
      <c r="S1522" s="3"/>
      <c r="T1522" s="6" t="s">
        <v>61</v>
      </c>
      <c r="U1522" s="3" t="str">
        <f t="shared" si="328"/>
        <v>Titulaire</v>
      </c>
      <c r="V1522" s="5">
        <v>45078</v>
      </c>
      <c r="W1522" s="5"/>
      <c r="X1522" s="5"/>
      <c r="Y1522" s="5"/>
      <c r="Z1522" s="5">
        <v>45078</v>
      </c>
      <c r="AA1522" s="3">
        <f t="shared" si="329"/>
        <v>6</v>
      </c>
      <c r="AB1522" s="3">
        <f t="shared" si="330"/>
        <v>2023</v>
      </c>
      <c r="AC1522" s="3">
        <f t="shared" si="331"/>
        <v>2027</v>
      </c>
      <c r="AD1522" s="7">
        <f t="shared" ca="1" si="332"/>
        <v>1.3777777777777778</v>
      </c>
      <c r="AE1522" s="7" t="str">
        <f t="shared" ca="1" si="337"/>
        <v>&lt; 2</v>
      </c>
      <c r="AF1522" s="5">
        <v>28950</v>
      </c>
      <c r="AG1522" s="8">
        <f t="shared" ca="1" si="333"/>
        <v>45.56712328767123</v>
      </c>
      <c r="AH1522" s="7" t="str">
        <f t="shared" ca="1" si="334"/>
        <v>&gt;45&lt; 55</v>
      </c>
      <c r="AI1522" s="92"/>
      <c r="AJ1522" s="10"/>
      <c r="AK1522" s="92" t="s">
        <v>4525</v>
      </c>
      <c r="AL1522" s="5">
        <v>42906</v>
      </c>
      <c r="AM1522" s="3" t="s">
        <v>64</v>
      </c>
      <c r="AN1522" s="3"/>
      <c r="AQ1522" s="11">
        <v>3</v>
      </c>
      <c r="AR1522" s="11">
        <v>1</v>
      </c>
      <c r="AS1522" s="12">
        <f t="shared" si="335"/>
        <v>45443.25</v>
      </c>
      <c r="AT1522" s="11" t="s">
        <v>66</v>
      </c>
      <c r="AU1522" s="9">
        <v>1800</v>
      </c>
      <c r="AV1522" s="14"/>
      <c r="AW1522" s="15"/>
      <c r="AX1522" s="16"/>
      <c r="AY1522" s="14"/>
      <c r="AZ1522" s="11"/>
      <c r="BA1522" s="17" t="str">
        <f t="shared" si="336"/>
        <v/>
      </c>
      <c r="BB1522" s="26">
        <f t="shared" si="341"/>
        <v>0</v>
      </c>
      <c r="BC1522" s="19" t="s">
        <v>4526</v>
      </c>
      <c r="BD1522" s="20" t="s">
        <v>3614</v>
      </c>
      <c r="BF1522" s="5"/>
      <c r="BG1522" s="27"/>
      <c r="BH1522" s="27"/>
      <c r="BI1522" s="27"/>
      <c r="BK1522" s="11" t="str">
        <f t="shared" si="339"/>
        <v>-</v>
      </c>
      <c r="BL1522" s="11"/>
    </row>
    <row r="1523" spans="1:64" x14ac:dyDescent="0.25">
      <c r="A1523" s="3" t="s">
        <v>56</v>
      </c>
      <c r="B1523" s="4">
        <v>1525</v>
      </c>
      <c r="C1523" s="3" t="s">
        <v>57</v>
      </c>
      <c r="D1523" s="3" t="s">
        <v>7453</v>
      </c>
      <c r="E1523" s="3" t="s">
        <v>7381</v>
      </c>
      <c r="F1523" s="3"/>
      <c r="G1523" s="3"/>
      <c r="H1523" s="74"/>
      <c r="I1523" s="3"/>
      <c r="J1523" s="3"/>
      <c r="K1523" s="3" t="s">
        <v>76</v>
      </c>
      <c r="L1523" s="3" t="s">
        <v>77</v>
      </c>
      <c r="M1523" s="3" t="s">
        <v>132</v>
      </c>
      <c r="N1523" s="5">
        <v>45078</v>
      </c>
      <c r="P1523" s="3" t="str">
        <f t="shared" ca="1" si="340"/>
        <v/>
      </c>
      <c r="Q1523" s="5"/>
      <c r="R1523" s="3"/>
      <c r="S1523" s="3"/>
      <c r="T1523" s="6" t="s">
        <v>61</v>
      </c>
      <c r="U1523" s="3" t="str">
        <f t="shared" si="328"/>
        <v>Titulaire</v>
      </c>
      <c r="V1523" s="5">
        <v>45298</v>
      </c>
      <c r="W1523" s="5"/>
      <c r="X1523" s="5">
        <v>45078</v>
      </c>
      <c r="Y1523" s="5">
        <v>45297</v>
      </c>
      <c r="Z1523" s="5">
        <v>45078</v>
      </c>
      <c r="AA1523" s="3">
        <f t="shared" si="329"/>
        <v>6</v>
      </c>
      <c r="AB1523" s="3">
        <f t="shared" si="330"/>
        <v>2023</v>
      </c>
      <c r="AC1523" s="3">
        <f t="shared" si="331"/>
        <v>2027</v>
      </c>
      <c r="AD1523" s="7">
        <f t="shared" ca="1" si="332"/>
        <v>1.3777777777777778</v>
      </c>
      <c r="AE1523" s="7" t="str">
        <f t="shared" ca="1" si="337"/>
        <v>&lt; 2</v>
      </c>
      <c r="AF1523" s="5">
        <v>36476</v>
      </c>
      <c r="AG1523" s="8">
        <f t="shared" ca="1" si="333"/>
        <v>24.947945205479453</v>
      </c>
      <c r="AH1523" s="7" t="str">
        <f t="shared" ca="1" si="334"/>
        <v>&lt; 25</v>
      </c>
      <c r="AI1523" s="9">
        <v>17756592</v>
      </c>
      <c r="AJ1523" s="10" t="s">
        <v>159</v>
      </c>
      <c r="AK1523" s="9" t="s">
        <v>4527</v>
      </c>
      <c r="AL1523" s="5">
        <v>43124</v>
      </c>
      <c r="AM1523" s="3" t="s">
        <v>64</v>
      </c>
      <c r="AN1523" s="3" t="s">
        <v>94</v>
      </c>
      <c r="AQ1523">
        <v>6</v>
      </c>
      <c r="AR1523" s="11">
        <v>2</v>
      </c>
      <c r="AS1523" s="12">
        <f t="shared" si="335"/>
        <v>45808.5</v>
      </c>
      <c r="AT1523" s="11" t="s">
        <v>66</v>
      </c>
      <c r="AU1523" s="9">
        <v>600</v>
      </c>
      <c r="AV1523" s="14">
        <v>17</v>
      </c>
      <c r="AW1523" s="15" t="s">
        <v>169</v>
      </c>
      <c r="AX1523" s="16" t="s">
        <v>4528</v>
      </c>
      <c r="AY1523" s="14">
        <v>77</v>
      </c>
      <c r="AZ1523" s="11" t="s">
        <v>171</v>
      </c>
      <c r="BA1523" s="17" t="str">
        <f t="shared" si="336"/>
        <v>17001000000308143677</v>
      </c>
      <c r="BB1523" s="26">
        <f t="shared" si="341"/>
        <v>20</v>
      </c>
      <c r="BC1523" s="19" t="s">
        <v>4529</v>
      </c>
      <c r="BD1523" s="20" t="s">
        <v>277</v>
      </c>
      <c r="BF1523" s="5">
        <v>45083</v>
      </c>
      <c r="BG1523" s="27"/>
      <c r="BH1523" s="27"/>
      <c r="BI1523" s="27"/>
      <c r="BJ1523" t="s">
        <v>4530</v>
      </c>
      <c r="BK1523" s="11" t="str">
        <f t="shared" si="339"/>
        <v>-</v>
      </c>
      <c r="BL1523" s="11" t="s">
        <v>167</v>
      </c>
    </row>
    <row r="1524" spans="1:64" x14ac:dyDescent="0.25">
      <c r="A1524" s="3" t="s">
        <v>74</v>
      </c>
      <c r="B1524" s="4">
        <v>1526</v>
      </c>
      <c r="C1524" s="3" t="s">
        <v>87</v>
      </c>
      <c r="D1524" s="3" t="s">
        <v>8254</v>
      </c>
      <c r="E1524" s="3" t="s">
        <v>7580</v>
      </c>
      <c r="F1524" s="3"/>
      <c r="G1524" s="3"/>
      <c r="H1524" s="74"/>
      <c r="I1524" s="3" t="s">
        <v>2219</v>
      </c>
      <c r="J1524" s="3" t="s">
        <v>157</v>
      </c>
      <c r="K1524" s="3" t="s">
        <v>123</v>
      </c>
      <c r="L1524" s="3" t="s">
        <v>77</v>
      </c>
      <c r="M1524" s="3" t="s">
        <v>132</v>
      </c>
      <c r="N1524" s="5">
        <v>45082</v>
      </c>
      <c r="P1524" s="3">
        <f t="shared" ca="1" si="340"/>
        <v>-413</v>
      </c>
      <c r="Q1524" s="5">
        <v>45175</v>
      </c>
      <c r="R1524" s="3" t="s">
        <v>1530</v>
      </c>
      <c r="S1524" s="3"/>
      <c r="T1524" s="6" t="s">
        <v>131</v>
      </c>
      <c r="U1524" s="3" t="str">
        <f t="shared" si="328"/>
        <v>Contractuel</v>
      </c>
      <c r="V1524" s="5">
        <v>45139</v>
      </c>
      <c r="W1524" s="5">
        <v>45169</v>
      </c>
      <c r="X1524" s="5"/>
      <c r="Y1524" s="5"/>
      <c r="Z1524" s="5">
        <v>45082</v>
      </c>
      <c r="AA1524" s="3">
        <f t="shared" si="329"/>
        <v>6</v>
      </c>
      <c r="AB1524" s="3">
        <f t="shared" si="330"/>
        <v>2023</v>
      </c>
      <c r="AC1524" s="3">
        <f t="shared" si="331"/>
        <v>2027</v>
      </c>
      <c r="AD1524" s="7">
        <f t="shared" ca="1" si="332"/>
        <v>1.3666666666666667</v>
      </c>
      <c r="AE1524" s="7" t="str">
        <f t="shared" ca="1" si="337"/>
        <v>&lt; 2</v>
      </c>
      <c r="AF1524" s="5">
        <v>36739</v>
      </c>
      <c r="AG1524" s="8">
        <f t="shared" ca="1" si="333"/>
        <v>24.227397260273971</v>
      </c>
      <c r="AH1524" s="7" t="str">
        <f t="shared" ca="1" si="334"/>
        <v>&lt; 25</v>
      </c>
      <c r="AI1524" s="9"/>
      <c r="AJ1524" s="10"/>
      <c r="AK1524" s="9" t="s">
        <v>4531</v>
      </c>
      <c r="AL1524" s="5">
        <v>43378</v>
      </c>
      <c r="AM1524" s="3" t="s">
        <v>93</v>
      </c>
      <c r="AN1524" s="3" t="s">
        <v>94</v>
      </c>
      <c r="AQ1524" s="11">
        <v>3</v>
      </c>
      <c r="AR1524" s="11">
        <v>1</v>
      </c>
      <c r="AS1524" s="12">
        <f t="shared" si="335"/>
        <v>45447.25</v>
      </c>
      <c r="AT1524" s="11" t="s">
        <v>135</v>
      </c>
      <c r="AU1524" s="9">
        <v>3.5</v>
      </c>
      <c r="AV1524" s="14" t="s">
        <v>91</v>
      </c>
      <c r="AW1524" s="15" t="s">
        <v>136</v>
      </c>
      <c r="AX1524" s="16" t="s">
        <v>4532</v>
      </c>
      <c r="AY1524" s="14">
        <v>78</v>
      </c>
      <c r="AZ1524" s="11" t="s">
        <v>4094</v>
      </c>
      <c r="BA1524" s="17" t="str">
        <f t="shared" si="336"/>
        <v>05042000110501508078</v>
      </c>
      <c r="BB1524" s="26">
        <f t="shared" si="341"/>
        <v>20</v>
      </c>
      <c r="BC1524" s="19" t="s">
        <v>4533</v>
      </c>
      <c r="BD1524" s="20" t="s">
        <v>100</v>
      </c>
      <c r="BF1524" s="5"/>
      <c r="BG1524" s="27">
        <v>20928620</v>
      </c>
      <c r="BH1524" s="27">
        <v>96154538</v>
      </c>
      <c r="BI1524" s="27"/>
      <c r="BJ1524" t="s">
        <v>1677</v>
      </c>
      <c r="BK1524" s="11" t="str">
        <f t="shared" si="339"/>
        <v>A-</v>
      </c>
      <c r="BL1524" s="11" t="s">
        <v>473</v>
      </c>
    </row>
    <row r="1525" spans="1:64" x14ac:dyDescent="0.25">
      <c r="A1525" s="3" t="s">
        <v>56</v>
      </c>
      <c r="B1525" s="4">
        <v>1527</v>
      </c>
      <c r="C1525" s="3" t="s">
        <v>57</v>
      </c>
      <c r="D1525" s="36" t="s">
        <v>8255</v>
      </c>
      <c r="E1525" s="3" t="s">
        <v>7359</v>
      </c>
      <c r="F1525" s="3"/>
      <c r="G1525" s="43"/>
      <c r="H1525" s="74"/>
      <c r="I1525" s="3" t="s">
        <v>1889</v>
      </c>
      <c r="J1525" s="3" t="s">
        <v>157</v>
      </c>
      <c r="K1525" s="3" t="s">
        <v>123</v>
      </c>
      <c r="L1525" s="3" t="s">
        <v>77</v>
      </c>
      <c r="M1525" s="3" t="s">
        <v>132</v>
      </c>
      <c r="N1525" s="5">
        <v>45082</v>
      </c>
      <c r="P1525" s="3">
        <f t="shared" ca="1" si="340"/>
        <v>-17</v>
      </c>
      <c r="Q1525" s="5"/>
      <c r="R1525" s="3"/>
      <c r="S1525" s="3"/>
      <c r="T1525" s="6" t="s">
        <v>131</v>
      </c>
      <c r="U1525" s="3" t="str">
        <f t="shared" si="328"/>
        <v>Contractuel</v>
      </c>
      <c r="V1525" s="5">
        <v>45505</v>
      </c>
      <c r="W1525" s="5">
        <f>VLOOKUP(B1525,[1]base!$A:$V,22,0)</f>
        <v>45565</v>
      </c>
      <c r="X1525" s="5"/>
      <c r="Y1525" s="5"/>
      <c r="Z1525" s="5">
        <v>45082</v>
      </c>
      <c r="AA1525" s="3">
        <f t="shared" si="329"/>
        <v>6</v>
      </c>
      <c r="AB1525" s="3">
        <f t="shared" si="330"/>
        <v>2023</v>
      </c>
      <c r="AC1525" s="3">
        <f t="shared" si="331"/>
        <v>2027</v>
      </c>
      <c r="AD1525" s="7">
        <f t="shared" ca="1" si="332"/>
        <v>1.3666666666666667</v>
      </c>
      <c r="AE1525" s="7" t="str">
        <f t="shared" ca="1" si="337"/>
        <v>&lt; 2</v>
      </c>
      <c r="AF1525" s="5">
        <v>34295</v>
      </c>
      <c r="AG1525" s="8">
        <f t="shared" ca="1" si="333"/>
        <v>30.923287671232877</v>
      </c>
      <c r="AH1525" s="7" t="str">
        <f t="shared" ca="1" si="334"/>
        <v>&gt;25&lt; 35</v>
      </c>
      <c r="AI1525" s="9">
        <v>17779232</v>
      </c>
      <c r="AJ1525" s="10" t="s">
        <v>179</v>
      </c>
      <c r="AK1525" s="9" t="s">
        <v>4534</v>
      </c>
      <c r="AL1525" s="5">
        <v>42114</v>
      </c>
      <c r="AM1525" s="3" t="s">
        <v>64</v>
      </c>
      <c r="AN1525" s="3" t="s">
        <v>94</v>
      </c>
      <c r="AQ1525">
        <v>3</v>
      </c>
      <c r="AR1525" s="11">
        <v>2</v>
      </c>
      <c r="AS1525" s="12">
        <f t="shared" si="335"/>
        <v>45812.5</v>
      </c>
      <c r="AT1525" s="11" t="s">
        <v>135</v>
      </c>
      <c r="AU1525" s="9">
        <v>3.5</v>
      </c>
      <c r="AV1525" s="14">
        <v>17</v>
      </c>
      <c r="AW1525" s="15" t="s">
        <v>169</v>
      </c>
      <c r="AX1525" s="16" t="s">
        <v>4535</v>
      </c>
      <c r="AY1525" s="14">
        <v>93</v>
      </c>
      <c r="AZ1525" s="11" t="s">
        <v>171</v>
      </c>
      <c r="BA1525" s="17" t="str">
        <f t="shared" si="336"/>
        <v>17001000000328855893</v>
      </c>
      <c r="BB1525" s="26">
        <f t="shared" si="341"/>
        <v>20</v>
      </c>
      <c r="BC1525" s="19" t="s">
        <v>4536</v>
      </c>
      <c r="BD1525" s="20" t="s">
        <v>73</v>
      </c>
      <c r="BF1525" s="5">
        <v>45176</v>
      </c>
      <c r="BG1525" s="27">
        <v>56990275</v>
      </c>
      <c r="BH1525" s="27">
        <v>97330286</v>
      </c>
      <c r="BI1525" s="27"/>
      <c r="BJ1525" t="s">
        <v>4537</v>
      </c>
      <c r="BK1525" s="11" t="s">
        <v>1892</v>
      </c>
      <c r="BL1525" s="11" t="s">
        <v>473</v>
      </c>
    </row>
    <row r="1526" spans="1:64" x14ac:dyDescent="0.25">
      <c r="A1526" s="3" t="s">
        <v>56</v>
      </c>
      <c r="B1526" s="4">
        <v>1528</v>
      </c>
      <c r="C1526" s="3" t="s">
        <v>140</v>
      </c>
      <c r="D1526" s="3" t="s">
        <v>7291</v>
      </c>
      <c r="E1526" s="3" t="s">
        <v>7413</v>
      </c>
      <c r="F1526" s="3"/>
      <c r="G1526" s="3"/>
      <c r="H1526" s="74"/>
      <c r="I1526" s="3" t="s">
        <v>4221</v>
      </c>
      <c r="J1526" s="3" t="s">
        <v>228</v>
      </c>
      <c r="K1526" s="3" t="s">
        <v>123</v>
      </c>
      <c r="L1526" s="3" t="s">
        <v>77</v>
      </c>
      <c r="M1526" s="3" t="s">
        <v>132</v>
      </c>
      <c r="N1526" s="5">
        <v>45083</v>
      </c>
      <c r="P1526" s="3">
        <f t="shared" ca="1" si="340"/>
        <v>-17</v>
      </c>
      <c r="Q1526" s="5"/>
      <c r="R1526" s="3"/>
      <c r="S1526" s="3"/>
      <c r="T1526" s="6" t="s">
        <v>131</v>
      </c>
      <c r="U1526" s="3" t="str">
        <f t="shared" si="328"/>
        <v>Contractuel</v>
      </c>
      <c r="V1526" s="5">
        <v>45505</v>
      </c>
      <c r="W1526" s="5">
        <f>VLOOKUP(B1526,[1]base!$A:$V,22,0)</f>
        <v>45565</v>
      </c>
      <c r="X1526" s="5"/>
      <c r="Y1526" s="5"/>
      <c r="Z1526" s="5">
        <v>45083</v>
      </c>
      <c r="AA1526" s="3">
        <f t="shared" si="329"/>
        <v>6</v>
      </c>
      <c r="AB1526" s="3">
        <f t="shared" si="330"/>
        <v>2023</v>
      </c>
      <c r="AC1526" s="3">
        <f t="shared" si="331"/>
        <v>2027</v>
      </c>
      <c r="AD1526" s="7">
        <f t="shared" ca="1" si="332"/>
        <v>1.3638888888888889</v>
      </c>
      <c r="AE1526" s="7" t="str">
        <f t="shared" ca="1" si="337"/>
        <v>&lt; 2</v>
      </c>
      <c r="AF1526" s="5">
        <v>32145</v>
      </c>
      <c r="AG1526" s="8">
        <f t="shared" ca="1" si="333"/>
        <v>36.813698630136983</v>
      </c>
      <c r="AH1526" s="7" t="str">
        <f t="shared" ca="1" si="334"/>
        <v>&gt;35&lt; 45</v>
      </c>
      <c r="AI1526" s="9">
        <v>16481227</v>
      </c>
      <c r="AJ1526" s="10" t="s">
        <v>62</v>
      </c>
      <c r="AK1526" s="9" t="s">
        <v>4538</v>
      </c>
      <c r="AL1526" s="5">
        <v>39354</v>
      </c>
      <c r="AM1526" s="3" t="s">
        <v>93</v>
      </c>
      <c r="AN1526" s="3" t="s">
        <v>65</v>
      </c>
      <c r="AO1526">
        <v>2</v>
      </c>
      <c r="AQ1526">
        <v>3</v>
      </c>
      <c r="AR1526" s="11">
        <v>2</v>
      </c>
      <c r="AS1526" s="12">
        <f t="shared" si="335"/>
        <v>45813.5</v>
      </c>
      <c r="AT1526" s="11" t="s">
        <v>135</v>
      </c>
      <c r="AU1526" s="9">
        <v>3.5</v>
      </c>
      <c r="AV1526" s="14">
        <v>17</v>
      </c>
      <c r="AW1526" s="15" t="s">
        <v>169</v>
      </c>
      <c r="AX1526" s="16" t="s">
        <v>4539</v>
      </c>
      <c r="AY1526" s="14">
        <v>65</v>
      </c>
      <c r="AZ1526" s="11" t="s">
        <v>171</v>
      </c>
      <c r="BA1526" s="17" t="str">
        <f t="shared" si="336"/>
        <v>17001000000118315065</v>
      </c>
      <c r="BB1526" s="26">
        <f t="shared" si="341"/>
        <v>20</v>
      </c>
      <c r="BC1526" s="19" t="s">
        <v>4540</v>
      </c>
      <c r="BD1526" s="20" t="s">
        <v>395</v>
      </c>
      <c r="BE1526">
        <v>0</v>
      </c>
      <c r="BF1526" s="5"/>
      <c r="BG1526" s="27">
        <v>20730627</v>
      </c>
      <c r="BH1526" s="27">
        <v>21260539</v>
      </c>
      <c r="BI1526" s="27"/>
      <c r="BJ1526" t="s">
        <v>4026</v>
      </c>
      <c r="BK1526" s="11" t="str">
        <f t="shared" si="339"/>
        <v>B-</v>
      </c>
      <c r="BL1526" s="11" t="s">
        <v>473</v>
      </c>
    </row>
    <row r="1527" spans="1:64" x14ac:dyDescent="0.25">
      <c r="A1527" s="3" t="s">
        <v>56</v>
      </c>
      <c r="B1527" s="4">
        <v>1529</v>
      </c>
      <c r="C1527" s="3" t="s">
        <v>140</v>
      </c>
      <c r="D1527" s="3" t="s">
        <v>7368</v>
      </c>
      <c r="E1527" s="3" t="s">
        <v>8246</v>
      </c>
      <c r="F1527" s="3"/>
      <c r="G1527" s="3"/>
      <c r="H1527" s="74"/>
      <c r="I1527" s="43" t="s">
        <v>467</v>
      </c>
      <c r="J1527" s="43" t="s">
        <v>157</v>
      </c>
      <c r="K1527" s="3" t="s">
        <v>76</v>
      </c>
      <c r="L1527" s="3" t="s">
        <v>77</v>
      </c>
      <c r="M1527" s="3" t="s">
        <v>132</v>
      </c>
      <c r="N1527" s="5">
        <v>45083</v>
      </c>
      <c r="P1527" s="3">
        <f t="shared" ca="1" si="340"/>
        <v>-17</v>
      </c>
      <c r="Q1527" s="5"/>
      <c r="R1527" s="3"/>
      <c r="S1527" s="3"/>
      <c r="T1527" s="6" t="s">
        <v>131</v>
      </c>
      <c r="U1527" s="3" t="str">
        <f t="shared" si="328"/>
        <v>Contractuel</v>
      </c>
      <c r="V1527" s="5">
        <v>45505</v>
      </c>
      <c r="W1527" s="5">
        <f>VLOOKUP(B1527,[1]base!$A:$V,22,0)</f>
        <v>45565</v>
      </c>
      <c r="X1527" s="5"/>
      <c r="Y1527" s="5"/>
      <c r="Z1527" s="5">
        <v>45083</v>
      </c>
      <c r="AA1527" s="3">
        <f t="shared" si="329"/>
        <v>6</v>
      </c>
      <c r="AB1527" s="3">
        <f t="shared" si="330"/>
        <v>2023</v>
      </c>
      <c r="AC1527" s="3">
        <f t="shared" si="331"/>
        <v>2027</v>
      </c>
      <c r="AD1527" s="7">
        <f t="shared" ca="1" si="332"/>
        <v>1.3638888888888889</v>
      </c>
      <c r="AE1527" s="7" t="str">
        <f t="shared" ca="1" si="337"/>
        <v>&lt; 2</v>
      </c>
      <c r="AF1527" s="5">
        <v>35488</v>
      </c>
      <c r="AG1527" s="8">
        <f t="shared" ca="1" si="333"/>
        <v>27.654794520547945</v>
      </c>
      <c r="AH1527" s="7" t="str">
        <f t="shared" ca="1" si="334"/>
        <v>&gt;25&lt; 35</v>
      </c>
      <c r="AI1527" s="9">
        <v>17378430</v>
      </c>
      <c r="AJ1527" s="10" t="s">
        <v>62</v>
      </c>
      <c r="AK1527" s="9" t="s">
        <v>4541</v>
      </c>
      <c r="AL1527" s="5">
        <v>42672</v>
      </c>
      <c r="AM1527" s="3" t="s">
        <v>93</v>
      </c>
      <c r="AN1527" s="3" t="s">
        <v>65</v>
      </c>
      <c r="AO1527">
        <v>1</v>
      </c>
      <c r="AQ1527">
        <v>3</v>
      </c>
      <c r="AR1527" s="11">
        <v>2</v>
      </c>
      <c r="AS1527" s="12">
        <f t="shared" si="335"/>
        <v>45813.5</v>
      </c>
      <c r="AT1527" s="11" t="s">
        <v>135</v>
      </c>
      <c r="AU1527" s="9">
        <v>3.5</v>
      </c>
      <c r="AV1527" s="14">
        <v>17</v>
      </c>
      <c r="AW1527" s="15" t="s">
        <v>169</v>
      </c>
      <c r="AX1527" s="16" t="s">
        <v>4542</v>
      </c>
      <c r="AY1527" s="14">
        <v>16</v>
      </c>
      <c r="AZ1527" s="11" t="s">
        <v>171</v>
      </c>
      <c r="BA1527" s="17" t="str">
        <f t="shared" si="336"/>
        <v>17001000000290575716</v>
      </c>
      <c r="BB1527" s="26">
        <f t="shared" si="341"/>
        <v>20</v>
      </c>
      <c r="BC1527" s="19" t="s">
        <v>4543</v>
      </c>
      <c r="BD1527" s="20" t="s">
        <v>100</v>
      </c>
      <c r="BF1527" s="5"/>
      <c r="BG1527" s="27">
        <v>29330848</v>
      </c>
      <c r="BH1527" s="27">
        <v>29510680</v>
      </c>
      <c r="BI1527" s="27"/>
      <c r="BJ1527" t="s">
        <v>4253</v>
      </c>
      <c r="BK1527" s="11" t="str">
        <f t="shared" si="339"/>
        <v>A-</v>
      </c>
      <c r="BL1527" s="11" t="s">
        <v>235</v>
      </c>
    </row>
    <row r="1528" spans="1:64" x14ac:dyDescent="0.25">
      <c r="A1528" s="3" t="s">
        <v>56</v>
      </c>
      <c r="B1528" s="4">
        <v>1530</v>
      </c>
      <c r="C1528" s="3" t="s">
        <v>140</v>
      </c>
      <c r="D1528" s="3" t="s">
        <v>7341</v>
      </c>
      <c r="E1528" s="3" t="s">
        <v>8256</v>
      </c>
      <c r="F1528" s="3"/>
      <c r="G1528" s="3"/>
      <c r="H1528" s="74"/>
      <c r="I1528" s="3" t="s">
        <v>515</v>
      </c>
      <c r="J1528" s="3" t="s">
        <v>228</v>
      </c>
      <c r="K1528" s="3" t="s">
        <v>123</v>
      </c>
      <c r="L1528" s="3" t="s">
        <v>77</v>
      </c>
      <c r="M1528" s="3" t="s">
        <v>132</v>
      </c>
      <c r="N1528" s="5">
        <v>45083</v>
      </c>
      <c r="P1528" s="3">
        <f t="shared" ca="1" si="340"/>
        <v>-17</v>
      </c>
      <c r="Q1528" s="5"/>
      <c r="R1528" s="3"/>
      <c r="S1528" s="3"/>
      <c r="T1528" s="6" t="s">
        <v>131</v>
      </c>
      <c r="U1528" s="3" t="str">
        <f t="shared" si="328"/>
        <v>Contractuel</v>
      </c>
      <c r="V1528" s="5">
        <v>45505</v>
      </c>
      <c r="W1528" s="5">
        <f>VLOOKUP(B1528,[1]base!$A:$V,22,0)</f>
        <v>45565</v>
      </c>
      <c r="X1528" s="5"/>
      <c r="Y1528" s="5"/>
      <c r="Z1528" s="5">
        <v>45083</v>
      </c>
      <c r="AA1528" s="3">
        <f t="shared" si="329"/>
        <v>6</v>
      </c>
      <c r="AB1528" s="3">
        <f t="shared" si="330"/>
        <v>2023</v>
      </c>
      <c r="AC1528" s="3">
        <f t="shared" si="331"/>
        <v>2027</v>
      </c>
      <c r="AD1528" s="7">
        <f t="shared" ca="1" si="332"/>
        <v>1.3638888888888889</v>
      </c>
      <c r="AE1528" s="7" t="str">
        <f t="shared" ca="1" si="337"/>
        <v>&lt; 2</v>
      </c>
      <c r="AF1528" s="5">
        <v>30446</v>
      </c>
      <c r="AG1528" s="8">
        <f t="shared" ca="1" si="333"/>
        <v>41.468493150684928</v>
      </c>
      <c r="AH1528" s="7" t="str">
        <f t="shared" ca="1" si="334"/>
        <v>&gt;35&lt; 45</v>
      </c>
      <c r="AI1528" s="9">
        <v>12620190</v>
      </c>
      <c r="AJ1528" s="10" t="s">
        <v>62</v>
      </c>
      <c r="AK1528" s="9" t="s">
        <v>4544</v>
      </c>
      <c r="AL1528" s="5">
        <v>39685</v>
      </c>
      <c r="AM1528" s="3" t="s">
        <v>93</v>
      </c>
      <c r="AN1528" s="3" t="s">
        <v>65</v>
      </c>
      <c r="AO1528">
        <v>3</v>
      </c>
      <c r="AQ1528">
        <v>3</v>
      </c>
      <c r="AR1528" s="11">
        <v>2</v>
      </c>
      <c r="AS1528" s="12">
        <f t="shared" si="335"/>
        <v>45813.5</v>
      </c>
      <c r="AT1528" s="11" t="s">
        <v>135</v>
      </c>
      <c r="AU1528" s="9">
        <v>3.5</v>
      </c>
      <c r="AV1528" s="14">
        <v>17</v>
      </c>
      <c r="AW1528" s="15" t="s">
        <v>169</v>
      </c>
      <c r="AX1528" s="16" t="s">
        <v>4545</v>
      </c>
      <c r="AY1528" s="14">
        <v>16</v>
      </c>
      <c r="AZ1528" s="11" t="s">
        <v>171</v>
      </c>
      <c r="BA1528" s="17" t="str">
        <f t="shared" si="336"/>
        <v>17001000000328250516</v>
      </c>
      <c r="BB1528" s="26">
        <f t="shared" si="341"/>
        <v>20</v>
      </c>
      <c r="BC1528" s="19" t="s">
        <v>4546</v>
      </c>
      <c r="BD1528" s="20" t="s">
        <v>277</v>
      </c>
      <c r="BF1528" s="5"/>
      <c r="BG1528" s="27">
        <v>55801381</v>
      </c>
      <c r="BH1528" s="27"/>
      <c r="BI1528" s="27"/>
      <c r="BJ1528" t="s">
        <v>3941</v>
      </c>
      <c r="BK1528" s="11" t="str">
        <f t="shared" si="339"/>
        <v>B-</v>
      </c>
      <c r="BL1528" s="11" t="s">
        <v>473</v>
      </c>
    </row>
    <row r="1529" spans="1:64" x14ac:dyDescent="0.25">
      <c r="A1529" s="3" t="s">
        <v>74</v>
      </c>
      <c r="B1529" s="4">
        <v>1531</v>
      </c>
      <c r="C1529" s="3" t="s">
        <v>87</v>
      </c>
      <c r="D1529" s="3" t="s">
        <v>7210</v>
      </c>
      <c r="E1529" s="3" t="s">
        <v>7471</v>
      </c>
      <c r="F1529" s="3"/>
      <c r="G1529" s="3"/>
      <c r="H1529" s="74"/>
      <c r="I1529" s="3" t="s">
        <v>227</v>
      </c>
      <c r="J1529" s="3" t="s">
        <v>228</v>
      </c>
      <c r="K1529" s="3" t="s">
        <v>123</v>
      </c>
      <c r="L1529" s="3" t="s">
        <v>77</v>
      </c>
      <c r="M1529" s="3" t="s">
        <v>132</v>
      </c>
      <c r="N1529" s="5">
        <v>45084</v>
      </c>
      <c r="P1529" s="3">
        <f t="shared" ca="1" si="340"/>
        <v>-444</v>
      </c>
      <c r="Q1529" s="5">
        <v>45087</v>
      </c>
      <c r="R1529" s="3" t="s">
        <v>4547</v>
      </c>
      <c r="S1529" s="3"/>
      <c r="T1529" s="6" t="s">
        <v>131</v>
      </c>
      <c r="U1529" s="3" t="str">
        <f t="shared" si="328"/>
        <v>Contractuel</v>
      </c>
      <c r="V1529" s="5">
        <v>45084</v>
      </c>
      <c r="W1529" s="5">
        <v>45138</v>
      </c>
      <c r="X1529" s="5"/>
      <c r="Y1529" s="5"/>
      <c r="Z1529" s="5">
        <v>45084</v>
      </c>
      <c r="AA1529" s="3">
        <f t="shared" si="329"/>
        <v>6</v>
      </c>
      <c r="AB1529" s="3">
        <f t="shared" si="330"/>
        <v>2023</v>
      </c>
      <c r="AC1529" s="3">
        <f t="shared" si="331"/>
        <v>2027</v>
      </c>
      <c r="AD1529" s="7">
        <f t="shared" ca="1" si="332"/>
        <v>1.3611111111111112</v>
      </c>
      <c r="AE1529" s="7" t="str">
        <f t="shared" ca="1" si="337"/>
        <v>&lt; 2</v>
      </c>
      <c r="AF1529" s="5">
        <v>35383</v>
      </c>
      <c r="AG1529" s="8">
        <f t="shared" ca="1" si="333"/>
        <v>27.942465753424656</v>
      </c>
      <c r="AH1529" s="7" t="str">
        <f t="shared" ca="1" si="334"/>
        <v>&gt;25&lt; 35</v>
      </c>
      <c r="AI1529" s="9">
        <v>16925497</v>
      </c>
      <c r="AJ1529" s="37" t="s">
        <v>179</v>
      </c>
      <c r="AK1529" s="9" t="s">
        <v>4548</v>
      </c>
      <c r="AL1529" s="5">
        <v>42094</v>
      </c>
      <c r="AM1529" s="3" t="s">
        <v>93</v>
      </c>
      <c r="AN1529" s="3" t="s">
        <v>94</v>
      </c>
      <c r="AQ1529" s="11">
        <v>3</v>
      </c>
      <c r="AR1529" s="11">
        <v>1</v>
      </c>
      <c r="AS1529" s="12">
        <f t="shared" si="335"/>
        <v>45449.25</v>
      </c>
      <c r="AT1529" s="11" t="s">
        <v>135</v>
      </c>
      <c r="AU1529" s="9">
        <v>3.5</v>
      </c>
      <c r="AV1529" s="14"/>
      <c r="AW1529" s="15"/>
      <c r="AX1529" s="16"/>
      <c r="AY1529" s="14"/>
      <c r="AZ1529" s="11"/>
      <c r="BA1529" s="17" t="str">
        <f t="shared" si="336"/>
        <v/>
      </c>
      <c r="BB1529" s="26">
        <f t="shared" si="341"/>
        <v>0</v>
      </c>
      <c r="BC1529" s="19" t="s">
        <v>4549</v>
      </c>
      <c r="BD1529" s="20" t="s">
        <v>277</v>
      </c>
      <c r="BF1529" s="5"/>
      <c r="BG1529" s="27">
        <v>55243858</v>
      </c>
      <c r="BH1529" s="27">
        <v>52592243</v>
      </c>
      <c r="BI1529" s="27"/>
      <c r="BK1529" s="11" t="str">
        <f t="shared" si="339"/>
        <v>B-</v>
      </c>
      <c r="BL1529" s="11"/>
    </row>
    <row r="1530" spans="1:64" x14ac:dyDescent="0.25">
      <c r="A1530" s="3" t="s">
        <v>74</v>
      </c>
      <c r="B1530" s="4">
        <v>1532</v>
      </c>
      <c r="C1530" s="3" t="s">
        <v>140</v>
      </c>
      <c r="D1530" s="3" t="s">
        <v>8257</v>
      </c>
      <c r="E1530" s="3" t="s">
        <v>7320</v>
      </c>
      <c r="F1530" s="3"/>
      <c r="G1530" s="3"/>
      <c r="H1530" s="74"/>
      <c r="I1530" s="3" t="s">
        <v>515</v>
      </c>
      <c r="J1530" s="3" t="s">
        <v>228</v>
      </c>
      <c r="K1530" s="3" t="s">
        <v>123</v>
      </c>
      <c r="L1530" s="3" t="s">
        <v>77</v>
      </c>
      <c r="M1530" s="3" t="s">
        <v>132</v>
      </c>
      <c r="N1530" s="5">
        <v>45084</v>
      </c>
      <c r="P1530" s="3">
        <f t="shared" ca="1" si="340"/>
        <v>-139</v>
      </c>
      <c r="Q1530" s="5">
        <v>45451</v>
      </c>
      <c r="R1530" s="3" t="s">
        <v>609</v>
      </c>
      <c r="S1530" s="3"/>
      <c r="T1530" s="6" t="s">
        <v>131</v>
      </c>
      <c r="U1530" s="3" t="str">
        <f t="shared" si="328"/>
        <v>Contractuel</v>
      </c>
      <c r="V1530" s="5">
        <v>45383</v>
      </c>
      <c r="W1530" s="5">
        <v>45443</v>
      </c>
      <c r="X1530" s="5"/>
      <c r="Y1530" s="5"/>
      <c r="Z1530" s="5">
        <v>45084</v>
      </c>
      <c r="AA1530" s="3">
        <f t="shared" si="329"/>
        <v>6</v>
      </c>
      <c r="AB1530" s="3">
        <f t="shared" si="330"/>
        <v>2023</v>
      </c>
      <c r="AC1530" s="3">
        <f t="shared" si="331"/>
        <v>2027</v>
      </c>
      <c r="AD1530" s="7">
        <f t="shared" ca="1" si="332"/>
        <v>1.3611111111111112</v>
      </c>
      <c r="AE1530" s="7" t="str">
        <f t="shared" ca="1" si="337"/>
        <v>&lt; 2</v>
      </c>
      <c r="AF1530" s="5">
        <v>31125</v>
      </c>
      <c r="AG1530" s="8">
        <f t="shared" ca="1" si="333"/>
        <v>39.608219178082194</v>
      </c>
      <c r="AH1530" s="7" t="str">
        <f t="shared" ca="1" si="334"/>
        <v>&gt;35&lt; 45</v>
      </c>
      <c r="AI1530" s="9">
        <v>17691838</v>
      </c>
      <c r="AJ1530" s="10" t="s">
        <v>91</v>
      </c>
      <c r="AK1530" s="9" t="s">
        <v>4550</v>
      </c>
      <c r="AL1530" s="5">
        <v>42697</v>
      </c>
      <c r="AM1530" s="3" t="s">
        <v>93</v>
      </c>
      <c r="AN1530" s="3" t="s">
        <v>65</v>
      </c>
      <c r="AQ1530">
        <v>3</v>
      </c>
      <c r="AR1530" s="11">
        <v>1</v>
      </c>
      <c r="AS1530" s="12">
        <f t="shared" si="335"/>
        <v>45449.25</v>
      </c>
      <c r="AT1530" s="11" t="s">
        <v>135</v>
      </c>
      <c r="AU1530" s="9">
        <v>3.5</v>
      </c>
      <c r="AV1530" s="14" t="s">
        <v>126</v>
      </c>
      <c r="AW1530" s="15" t="s">
        <v>275</v>
      </c>
      <c r="AX1530" s="16">
        <v>38105552517</v>
      </c>
      <c r="AY1530" s="14">
        <v>50</v>
      </c>
      <c r="AZ1530" s="11" t="s">
        <v>145</v>
      </c>
      <c r="BA1530" s="17" t="str">
        <f t="shared" si="336"/>
        <v>07080013810555251750</v>
      </c>
      <c r="BB1530" s="26">
        <f t="shared" si="341"/>
        <v>20</v>
      </c>
      <c r="BC1530" s="19" t="s">
        <v>4551</v>
      </c>
      <c r="BD1530" s="20" t="s">
        <v>277</v>
      </c>
      <c r="BF1530" s="5"/>
      <c r="BG1530" s="27">
        <v>22899194</v>
      </c>
      <c r="BH1530" s="27"/>
      <c r="BI1530" s="27"/>
      <c r="BJ1530" t="s">
        <v>608</v>
      </c>
      <c r="BK1530" s="11" t="str">
        <f t="shared" si="339"/>
        <v>B-</v>
      </c>
      <c r="BL1530" s="11" t="s">
        <v>473</v>
      </c>
    </row>
    <row r="1531" spans="1:64" x14ac:dyDescent="0.25">
      <c r="A1531" s="3" t="s">
        <v>74</v>
      </c>
      <c r="B1531" s="4">
        <v>1533</v>
      </c>
      <c r="C1531" s="3" t="s">
        <v>87</v>
      </c>
      <c r="D1531" s="3" t="s">
        <v>8258</v>
      </c>
      <c r="E1531" s="3" t="s">
        <v>7388</v>
      </c>
      <c r="F1531" s="3"/>
      <c r="G1531" s="3"/>
      <c r="H1531" s="74"/>
      <c r="I1531" s="43" t="s">
        <v>467</v>
      </c>
      <c r="J1531" s="3" t="s">
        <v>157</v>
      </c>
      <c r="K1531" s="3" t="s">
        <v>123</v>
      </c>
      <c r="L1531" s="3" t="s">
        <v>77</v>
      </c>
      <c r="M1531" s="3" t="s">
        <v>132</v>
      </c>
      <c r="N1531" s="5">
        <v>45084</v>
      </c>
      <c r="P1531" s="3">
        <f t="shared" ca="1" si="340"/>
        <v>-260</v>
      </c>
      <c r="Q1531" s="5">
        <v>45334</v>
      </c>
      <c r="R1531" s="3" t="s">
        <v>4262</v>
      </c>
      <c r="S1531" s="3"/>
      <c r="T1531" s="6" t="s">
        <v>131</v>
      </c>
      <c r="U1531" s="3" t="str">
        <f t="shared" si="328"/>
        <v>Contractuel</v>
      </c>
      <c r="V1531" s="5">
        <v>45261</v>
      </c>
      <c r="W1531" s="5">
        <v>45322</v>
      </c>
      <c r="X1531" s="5"/>
      <c r="Y1531" s="5"/>
      <c r="Z1531" s="5">
        <v>45084</v>
      </c>
      <c r="AA1531" s="3">
        <f t="shared" si="329"/>
        <v>6</v>
      </c>
      <c r="AB1531" s="3">
        <f t="shared" si="330"/>
        <v>2023</v>
      </c>
      <c r="AC1531" s="3">
        <f t="shared" si="331"/>
        <v>2027</v>
      </c>
      <c r="AD1531" s="7">
        <f t="shared" ca="1" si="332"/>
        <v>1.3611111111111112</v>
      </c>
      <c r="AE1531" s="7" t="str">
        <f t="shared" ca="1" si="337"/>
        <v>&lt; 2</v>
      </c>
      <c r="AF1531" s="5">
        <v>36368</v>
      </c>
      <c r="AG1531" s="8">
        <f t="shared" ca="1" si="333"/>
        <v>25.243835616438357</v>
      </c>
      <c r="AH1531" s="7" t="str">
        <f t="shared" ca="1" si="334"/>
        <v>&gt;25&lt; 35</v>
      </c>
      <c r="AI1531" s="9">
        <v>17442616</v>
      </c>
      <c r="AJ1531" s="10" t="s">
        <v>62</v>
      </c>
      <c r="AK1531" s="9" t="s">
        <v>4552</v>
      </c>
      <c r="AL1531" s="5">
        <v>43343</v>
      </c>
      <c r="AM1531" s="3" t="s">
        <v>93</v>
      </c>
      <c r="AN1531" s="3" t="s">
        <v>94</v>
      </c>
      <c r="AQ1531" s="11">
        <v>3</v>
      </c>
      <c r="AR1531" s="11">
        <v>1</v>
      </c>
      <c r="AS1531" s="12">
        <f t="shared" si="335"/>
        <v>45449.25</v>
      </c>
      <c r="AT1531" s="11" t="s">
        <v>135</v>
      </c>
      <c r="AU1531" s="9">
        <v>3.5</v>
      </c>
      <c r="AV1531" s="14" t="s">
        <v>79</v>
      </c>
      <c r="AW1531" s="15" t="s">
        <v>1912</v>
      </c>
      <c r="AX1531" s="16" t="s">
        <v>4553</v>
      </c>
      <c r="AY1531" s="14">
        <v>18</v>
      </c>
      <c r="AZ1531" s="11" t="s">
        <v>128</v>
      </c>
      <c r="BA1531" s="17" t="str">
        <f t="shared" si="336"/>
        <v>04401075008298480818</v>
      </c>
      <c r="BB1531" s="26">
        <f t="shared" si="341"/>
        <v>20</v>
      </c>
      <c r="BC1531" s="19" t="s">
        <v>4554</v>
      </c>
      <c r="BD1531" s="20" t="s">
        <v>277</v>
      </c>
      <c r="BF1531" s="5"/>
      <c r="BG1531" s="27">
        <v>55158024</v>
      </c>
      <c r="BH1531" s="27">
        <v>54020802</v>
      </c>
      <c r="BI1531" s="27"/>
      <c r="BJ1531" t="s">
        <v>4555</v>
      </c>
      <c r="BK1531" s="11" t="str">
        <f t="shared" si="339"/>
        <v>A-</v>
      </c>
      <c r="BL1531" s="11" t="s">
        <v>473</v>
      </c>
    </row>
    <row r="1532" spans="1:64" x14ac:dyDescent="0.25">
      <c r="A1532" s="3" t="s">
        <v>74</v>
      </c>
      <c r="B1532" s="4">
        <v>1534</v>
      </c>
      <c r="C1532" s="3" t="s">
        <v>57</v>
      </c>
      <c r="D1532" s="3" t="s">
        <v>8259</v>
      </c>
      <c r="E1532" s="3" t="s">
        <v>8734</v>
      </c>
      <c r="F1532" s="3"/>
      <c r="G1532" s="3"/>
      <c r="H1532" s="74"/>
      <c r="I1532" s="43" t="s">
        <v>1465</v>
      </c>
      <c r="J1532" s="3"/>
      <c r="K1532" s="3" t="s">
        <v>76</v>
      </c>
      <c r="L1532" s="3" t="s">
        <v>77</v>
      </c>
      <c r="M1532" s="3" t="s">
        <v>132</v>
      </c>
      <c r="N1532" s="5">
        <v>45085</v>
      </c>
      <c r="P1532" s="3">
        <f t="shared" ca="1" si="340"/>
        <v>-260</v>
      </c>
      <c r="Q1532" s="5">
        <v>45316</v>
      </c>
      <c r="R1532" s="3" t="s">
        <v>4556</v>
      </c>
      <c r="S1532" s="3"/>
      <c r="T1532" s="6" t="s">
        <v>131</v>
      </c>
      <c r="U1532" s="3" t="str">
        <f t="shared" si="328"/>
        <v>Contractuel</v>
      </c>
      <c r="V1532" s="5">
        <v>45231</v>
      </c>
      <c r="W1532" s="5">
        <v>45322</v>
      </c>
      <c r="X1532" s="5"/>
      <c r="Y1532" s="5"/>
      <c r="Z1532" s="5">
        <v>45085</v>
      </c>
      <c r="AA1532" s="3">
        <f t="shared" si="329"/>
        <v>6</v>
      </c>
      <c r="AB1532" s="3">
        <f t="shared" si="330"/>
        <v>2023</v>
      </c>
      <c r="AC1532" s="3">
        <f t="shared" si="331"/>
        <v>2027</v>
      </c>
      <c r="AD1532" s="7">
        <f t="shared" ca="1" si="332"/>
        <v>1.3583333333333334</v>
      </c>
      <c r="AE1532" s="7" t="str">
        <f t="shared" ca="1" si="337"/>
        <v>&lt; 2</v>
      </c>
      <c r="AF1532" s="5">
        <v>30939</v>
      </c>
      <c r="AG1532" s="8">
        <f t="shared" ca="1" si="333"/>
        <v>40.11780821917808</v>
      </c>
      <c r="AH1532" s="7" t="str">
        <f t="shared" ca="1" si="334"/>
        <v>&gt;35&lt; 45</v>
      </c>
      <c r="AI1532" s="9">
        <v>16097663</v>
      </c>
      <c r="AJ1532" s="10" t="s">
        <v>102</v>
      </c>
      <c r="AK1532" s="9" t="s">
        <v>4557</v>
      </c>
      <c r="AL1532" s="5">
        <v>41118</v>
      </c>
      <c r="AM1532" s="3" t="s">
        <v>64</v>
      </c>
      <c r="AN1532" s="3" t="s">
        <v>65</v>
      </c>
      <c r="AO1532">
        <v>1</v>
      </c>
      <c r="AQ1532" s="11">
        <v>3</v>
      </c>
      <c r="AR1532" s="11">
        <v>1</v>
      </c>
      <c r="AS1532" s="12">
        <f t="shared" si="335"/>
        <v>45450.25</v>
      </c>
      <c r="AT1532" s="11" t="s">
        <v>135</v>
      </c>
      <c r="AU1532" s="9">
        <v>3.5630000000000002</v>
      </c>
      <c r="AV1532" s="14" t="s">
        <v>79</v>
      </c>
      <c r="AW1532" s="15" t="s">
        <v>720</v>
      </c>
      <c r="AX1532" s="16">
        <v>80040879579</v>
      </c>
      <c r="AY1532" s="14">
        <v>51</v>
      </c>
      <c r="AZ1532" s="11" t="s">
        <v>128</v>
      </c>
      <c r="BA1532" s="17" t="str">
        <f t="shared" si="336"/>
        <v>04043128004087957951</v>
      </c>
      <c r="BB1532" s="26">
        <f t="shared" si="341"/>
        <v>20</v>
      </c>
      <c r="BC1532" s="19" t="s">
        <v>3931</v>
      </c>
      <c r="BD1532" s="20" t="s">
        <v>100</v>
      </c>
      <c r="BF1532" s="5"/>
      <c r="BG1532" s="27">
        <v>97636913</v>
      </c>
      <c r="BH1532" s="27">
        <v>20135855</v>
      </c>
      <c r="BI1532" s="27"/>
      <c r="BJ1532" t="s">
        <v>477</v>
      </c>
      <c r="BK1532" s="11" t="str">
        <f t="shared" si="339"/>
        <v>-</v>
      </c>
      <c r="BL1532" s="11" t="s">
        <v>473</v>
      </c>
    </row>
    <row r="1533" spans="1:64" x14ac:dyDescent="0.25">
      <c r="A1533" s="3" t="s">
        <v>56</v>
      </c>
      <c r="B1533" s="4">
        <v>1535</v>
      </c>
      <c r="C1533" s="3" t="s">
        <v>87</v>
      </c>
      <c r="D1533" s="3" t="s">
        <v>7979</v>
      </c>
      <c r="E1533" s="3" t="s">
        <v>8261</v>
      </c>
      <c r="F1533" s="3"/>
      <c r="G1533" s="3"/>
      <c r="H1533" s="74"/>
      <c r="I1533" s="3" t="s">
        <v>459</v>
      </c>
      <c r="J1533" s="3" t="s">
        <v>228</v>
      </c>
      <c r="K1533" s="3" t="s">
        <v>123</v>
      </c>
      <c r="L1533" s="3" t="s">
        <v>77</v>
      </c>
      <c r="M1533" s="3" t="s">
        <v>132</v>
      </c>
      <c r="N1533" s="5">
        <v>45086</v>
      </c>
      <c r="P1533" s="3">
        <f t="shared" ca="1" si="340"/>
        <v>-17</v>
      </c>
      <c r="Q1533" s="5"/>
      <c r="R1533" s="3"/>
      <c r="S1533" s="3"/>
      <c r="T1533" s="6" t="s">
        <v>131</v>
      </c>
      <c r="U1533" s="3" t="str">
        <f t="shared" si="328"/>
        <v>Contractuel</v>
      </c>
      <c r="V1533" s="5">
        <v>45505</v>
      </c>
      <c r="W1533" s="5">
        <f>VLOOKUP(B1533,[1]base!$A:$V,22,0)</f>
        <v>45565</v>
      </c>
      <c r="X1533" s="5"/>
      <c r="Y1533" s="5"/>
      <c r="Z1533" s="5">
        <v>45086</v>
      </c>
      <c r="AA1533" s="3">
        <f t="shared" si="329"/>
        <v>6</v>
      </c>
      <c r="AB1533" s="3">
        <f t="shared" si="330"/>
        <v>2023</v>
      </c>
      <c r="AC1533" s="3">
        <f t="shared" si="331"/>
        <v>2027</v>
      </c>
      <c r="AD1533" s="7">
        <f t="shared" ca="1" si="332"/>
        <v>1.3555555555555556</v>
      </c>
      <c r="AE1533" s="7" t="str">
        <f t="shared" ca="1" si="337"/>
        <v>&lt; 2</v>
      </c>
      <c r="AF1533" s="5">
        <v>36814</v>
      </c>
      <c r="AG1533" s="8">
        <f t="shared" ca="1" si="333"/>
        <v>24.021917808219179</v>
      </c>
      <c r="AH1533" s="7" t="str">
        <f t="shared" ca="1" si="334"/>
        <v>&lt; 25</v>
      </c>
      <c r="AI1533" s="9">
        <v>17545625</v>
      </c>
      <c r="AJ1533" s="37" t="s">
        <v>179</v>
      </c>
      <c r="AK1533" s="9" t="s">
        <v>4558</v>
      </c>
      <c r="AL1533" s="5">
        <v>43049</v>
      </c>
      <c r="AM1533" s="3" t="s">
        <v>93</v>
      </c>
      <c r="AN1533" s="3" t="s">
        <v>94</v>
      </c>
      <c r="AQ1533">
        <v>3</v>
      </c>
      <c r="AR1533" s="11">
        <v>2</v>
      </c>
      <c r="AS1533" s="12">
        <f t="shared" si="335"/>
        <v>45816.5</v>
      </c>
      <c r="AT1533" s="11" t="s">
        <v>135</v>
      </c>
      <c r="AU1533" s="9">
        <v>3.5</v>
      </c>
      <c r="AV1533" s="14">
        <v>17</v>
      </c>
      <c r="AW1533" s="15" t="s">
        <v>169</v>
      </c>
      <c r="AX1533" s="16" t="s">
        <v>4559</v>
      </c>
      <c r="AY1533" s="14">
        <v>68</v>
      </c>
      <c r="AZ1533" s="11" t="s">
        <v>171</v>
      </c>
      <c r="BA1533" s="17" t="str">
        <f t="shared" si="336"/>
        <v>17001000000308493168</v>
      </c>
      <c r="BB1533" s="26">
        <f t="shared" si="341"/>
        <v>20</v>
      </c>
      <c r="BC1533" s="19" t="s">
        <v>4328</v>
      </c>
      <c r="BD1533" s="20" t="s">
        <v>73</v>
      </c>
      <c r="BF1533" s="5"/>
      <c r="BG1533" s="27">
        <v>22382513</v>
      </c>
      <c r="BH1533" s="27">
        <v>21281889</v>
      </c>
      <c r="BI1533" s="27"/>
      <c r="BJ1533" t="s">
        <v>4560</v>
      </c>
      <c r="BK1533" s="11" t="str">
        <f t="shared" si="339"/>
        <v>B-</v>
      </c>
      <c r="BL1533" s="11" t="s">
        <v>473</v>
      </c>
    </row>
    <row r="1534" spans="1:64" x14ac:dyDescent="0.25">
      <c r="A1534" s="3" t="s">
        <v>74</v>
      </c>
      <c r="B1534" s="4">
        <v>1536</v>
      </c>
      <c r="C1534" s="3" t="s">
        <v>87</v>
      </c>
      <c r="D1534" s="3" t="s">
        <v>7243</v>
      </c>
      <c r="E1534" s="3" t="s">
        <v>7424</v>
      </c>
      <c r="F1534" s="3"/>
      <c r="G1534" s="3"/>
      <c r="H1534" s="74"/>
      <c r="I1534" s="3" t="s">
        <v>487</v>
      </c>
      <c r="J1534" s="3" t="s">
        <v>228</v>
      </c>
      <c r="K1534" s="3" t="s">
        <v>123</v>
      </c>
      <c r="L1534" s="3" t="s">
        <v>77</v>
      </c>
      <c r="M1534" s="3" t="s">
        <v>132</v>
      </c>
      <c r="N1534" s="5">
        <v>45085</v>
      </c>
      <c r="P1534" s="3">
        <f t="shared" ca="1" si="340"/>
        <v>-352</v>
      </c>
      <c r="Q1534" s="5">
        <v>45238</v>
      </c>
      <c r="R1534" s="3" t="s">
        <v>124</v>
      </c>
      <c r="S1534" s="3"/>
      <c r="T1534" s="6" t="s">
        <v>131</v>
      </c>
      <c r="U1534" s="3" t="str">
        <f t="shared" si="328"/>
        <v>Contractuel</v>
      </c>
      <c r="V1534" s="5">
        <v>45200</v>
      </c>
      <c r="W1534" s="5">
        <v>45230</v>
      </c>
      <c r="X1534" s="5"/>
      <c r="Y1534" s="5"/>
      <c r="Z1534" s="5">
        <v>45085</v>
      </c>
      <c r="AA1534" s="3">
        <f t="shared" si="329"/>
        <v>6</v>
      </c>
      <c r="AB1534" s="3">
        <f t="shared" si="330"/>
        <v>2023</v>
      </c>
      <c r="AC1534" s="3">
        <f t="shared" si="331"/>
        <v>2027</v>
      </c>
      <c r="AD1534" s="7">
        <f t="shared" ca="1" si="332"/>
        <v>1.3583333333333334</v>
      </c>
      <c r="AE1534" s="7" t="str">
        <f t="shared" ca="1" si="337"/>
        <v>&lt; 2</v>
      </c>
      <c r="AF1534" s="5">
        <v>35796</v>
      </c>
      <c r="AG1534" s="8">
        <f t="shared" ca="1" si="333"/>
        <v>26.81095890410959</v>
      </c>
      <c r="AH1534" s="7" t="str">
        <f t="shared" ca="1" si="334"/>
        <v>&gt;25&lt; 35</v>
      </c>
      <c r="AI1534" s="9">
        <v>17331061</v>
      </c>
      <c r="AJ1534" s="10" t="s">
        <v>102</v>
      </c>
      <c r="AK1534" s="9" t="s">
        <v>4561</v>
      </c>
      <c r="AL1534" s="5">
        <v>42238</v>
      </c>
      <c r="AM1534" s="3" t="s">
        <v>93</v>
      </c>
      <c r="AN1534" s="3" t="s">
        <v>94</v>
      </c>
      <c r="AQ1534" s="11">
        <v>3</v>
      </c>
      <c r="AR1534" s="11">
        <v>1</v>
      </c>
      <c r="AS1534" s="12">
        <f t="shared" si="335"/>
        <v>45450.25</v>
      </c>
      <c r="AT1534" s="11" t="s">
        <v>135</v>
      </c>
      <c r="AU1534" s="9">
        <v>3.5</v>
      </c>
      <c r="AV1534" s="14">
        <v>17</v>
      </c>
      <c r="AW1534" s="15" t="s">
        <v>169</v>
      </c>
      <c r="AX1534" s="16" t="s">
        <v>4562</v>
      </c>
      <c r="AY1534" s="14" t="s">
        <v>141</v>
      </c>
      <c r="AZ1534" s="11" t="s">
        <v>171</v>
      </c>
      <c r="BA1534" s="17" t="str">
        <f t="shared" si="336"/>
        <v>17001000000328305709</v>
      </c>
      <c r="BB1534" s="26">
        <f t="shared" si="341"/>
        <v>20</v>
      </c>
      <c r="BC1534" s="19" t="s">
        <v>2109</v>
      </c>
      <c r="BD1534" s="20" t="s">
        <v>277</v>
      </c>
      <c r="BF1534" s="5"/>
      <c r="BG1534" s="27">
        <v>28716167</v>
      </c>
      <c r="BH1534" s="27"/>
      <c r="BI1534" s="27"/>
      <c r="BJ1534" t="s">
        <v>3941</v>
      </c>
      <c r="BK1534" s="11" t="str">
        <f t="shared" si="339"/>
        <v>B-</v>
      </c>
      <c r="BL1534" s="11" t="s">
        <v>235</v>
      </c>
    </row>
    <row r="1535" spans="1:64" x14ac:dyDescent="0.25">
      <c r="A1535" s="3" t="s">
        <v>56</v>
      </c>
      <c r="B1535" s="4">
        <v>1537</v>
      </c>
      <c r="C1535" s="3" t="s">
        <v>140</v>
      </c>
      <c r="D1535" s="3" t="s">
        <v>7206</v>
      </c>
      <c r="E1535" s="3" t="s">
        <v>7236</v>
      </c>
      <c r="F1535" s="3"/>
      <c r="G1535" s="3"/>
      <c r="H1535" s="74"/>
      <c r="I1535" s="3" t="s">
        <v>459</v>
      </c>
      <c r="J1535" s="3" t="s">
        <v>228</v>
      </c>
      <c r="K1535" s="3" t="s">
        <v>123</v>
      </c>
      <c r="L1535" s="3" t="s">
        <v>77</v>
      </c>
      <c r="M1535" s="3" t="s">
        <v>132</v>
      </c>
      <c r="N1535" s="5">
        <v>45086</v>
      </c>
      <c r="P1535" s="3">
        <f t="shared" ca="1" si="340"/>
        <v>-17</v>
      </c>
      <c r="Q1535" s="5"/>
      <c r="R1535" s="3"/>
      <c r="S1535" s="3"/>
      <c r="T1535" s="6" t="s">
        <v>131</v>
      </c>
      <c r="U1535" s="3" t="str">
        <f t="shared" si="328"/>
        <v>Contractuel</v>
      </c>
      <c r="V1535" s="5">
        <v>45505</v>
      </c>
      <c r="W1535" s="5">
        <f>VLOOKUP(B1535,[1]base!$A:$V,22,0)</f>
        <v>45565</v>
      </c>
      <c r="X1535" s="5"/>
      <c r="Y1535" s="5"/>
      <c r="Z1535" s="5">
        <v>45087</v>
      </c>
      <c r="AA1535" s="3">
        <f t="shared" si="329"/>
        <v>6</v>
      </c>
      <c r="AB1535" s="3">
        <f t="shared" si="330"/>
        <v>2023</v>
      </c>
      <c r="AC1535" s="3">
        <f t="shared" si="331"/>
        <v>2027</v>
      </c>
      <c r="AD1535" s="7">
        <f t="shared" ca="1" si="332"/>
        <v>1.3555555555555556</v>
      </c>
      <c r="AE1535" s="7" t="str">
        <f t="shared" ca="1" si="337"/>
        <v>&lt; 2</v>
      </c>
      <c r="AF1535" s="5">
        <v>28054</v>
      </c>
      <c r="AG1535" s="8">
        <f t="shared" ca="1" si="333"/>
        <v>48.021917808219179</v>
      </c>
      <c r="AH1535" s="7" t="str">
        <f t="shared" ca="1" si="334"/>
        <v>&gt;45&lt; 55</v>
      </c>
      <c r="AI1535" s="9">
        <v>14016615</v>
      </c>
      <c r="AJ1535" s="10" t="s">
        <v>126</v>
      </c>
      <c r="AK1535" s="9" t="s">
        <v>4563</v>
      </c>
      <c r="AL1535" s="5">
        <v>35684</v>
      </c>
      <c r="AM1535" s="3" t="s">
        <v>93</v>
      </c>
      <c r="AN1535" s="3" t="s">
        <v>65</v>
      </c>
      <c r="AO1535">
        <v>3</v>
      </c>
      <c r="AQ1535">
        <v>3</v>
      </c>
      <c r="AR1535" s="11">
        <v>2</v>
      </c>
      <c r="AS1535" s="12">
        <f t="shared" si="335"/>
        <v>45816.5</v>
      </c>
      <c r="AT1535" s="11" t="s">
        <v>135</v>
      </c>
      <c r="AU1535" s="9">
        <v>3.5</v>
      </c>
      <c r="AV1535" s="14">
        <v>12</v>
      </c>
      <c r="AW1535" s="15" t="s">
        <v>1131</v>
      </c>
      <c r="AX1535" s="16" t="s">
        <v>4564</v>
      </c>
      <c r="AY1535" s="14">
        <v>10</v>
      </c>
      <c r="AZ1535" s="11" t="s">
        <v>352</v>
      </c>
      <c r="BA1535" s="17" t="str">
        <f t="shared" si="336"/>
        <v>12055000000242462410</v>
      </c>
      <c r="BB1535" s="26">
        <f t="shared" si="341"/>
        <v>20</v>
      </c>
      <c r="BC1535" s="19" t="s">
        <v>4565</v>
      </c>
      <c r="BD1535" s="20" t="s">
        <v>277</v>
      </c>
      <c r="BF1535" s="5"/>
      <c r="BG1535" s="27">
        <v>93864982</v>
      </c>
      <c r="BH1535" s="27">
        <v>97387890</v>
      </c>
      <c r="BI1535" s="27"/>
      <c r="BJ1535" t="s">
        <v>391</v>
      </c>
      <c r="BK1535" s="11" t="str">
        <f t="shared" si="339"/>
        <v>B-</v>
      </c>
      <c r="BL1535" s="11" t="s">
        <v>473</v>
      </c>
    </row>
    <row r="1536" spans="1:64" x14ac:dyDescent="0.25">
      <c r="A1536" s="3" t="s">
        <v>74</v>
      </c>
      <c r="B1536" s="4">
        <v>1538</v>
      </c>
      <c r="C1536" s="3" t="s">
        <v>140</v>
      </c>
      <c r="D1536" s="3" t="s">
        <v>8262</v>
      </c>
      <c r="E1536" s="3" t="s">
        <v>7491</v>
      </c>
      <c r="F1536" s="3"/>
      <c r="G1536" s="3"/>
      <c r="H1536" s="74"/>
      <c r="I1536" s="3" t="s">
        <v>459</v>
      </c>
      <c r="J1536" s="3" t="s">
        <v>228</v>
      </c>
      <c r="K1536" s="3" t="s">
        <v>123</v>
      </c>
      <c r="L1536" s="3" t="s">
        <v>77</v>
      </c>
      <c r="M1536" s="3" t="s">
        <v>132</v>
      </c>
      <c r="N1536" s="5">
        <v>45091</v>
      </c>
      <c r="P1536" s="3">
        <f t="shared" ca="1" si="340"/>
        <v>-413</v>
      </c>
      <c r="Q1536" s="5">
        <v>45154</v>
      </c>
      <c r="R1536" s="3" t="s">
        <v>4033</v>
      </c>
      <c r="S1536" s="3"/>
      <c r="T1536" s="6" t="s">
        <v>131</v>
      </c>
      <c r="U1536" s="3" t="str">
        <f t="shared" si="328"/>
        <v>Contractuel</v>
      </c>
      <c r="V1536" s="5">
        <v>45139</v>
      </c>
      <c r="W1536" s="5">
        <v>45169</v>
      </c>
      <c r="X1536" s="5"/>
      <c r="Y1536" s="5"/>
      <c r="Z1536" s="5">
        <v>45091</v>
      </c>
      <c r="AA1536" s="3">
        <f t="shared" si="329"/>
        <v>6</v>
      </c>
      <c r="AB1536" s="3">
        <f t="shared" si="330"/>
        <v>2023</v>
      </c>
      <c r="AC1536" s="3">
        <f t="shared" si="331"/>
        <v>2027</v>
      </c>
      <c r="AD1536" s="7">
        <f t="shared" ca="1" si="332"/>
        <v>1.3416666666666666</v>
      </c>
      <c r="AE1536" s="7" t="str">
        <f t="shared" ca="1" si="337"/>
        <v>&lt; 2</v>
      </c>
      <c r="AF1536" s="5">
        <v>30194</v>
      </c>
      <c r="AG1536" s="8">
        <f t="shared" ca="1" si="333"/>
        <v>42.158904109589038</v>
      </c>
      <c r="AH1536" s="7" t="str">
        <f t="shared" ca="1" si="334"/>
        <v>&gt;35&lt; 45</v>
      </c>
      <c r="AI1536" s="9">
        <v>12591209</v>
      </c>
      <c r="AJ1536" s="10" t="s">
        <v>70</v>
      </c>
      <c r="AK1536" s="9" t="s">
        <v>4566</v>
      </c>
      <c r="AL1536" s="5">
        <v>36615</v>
      </c>
      <c r="AM1536" s="3" t="s">
        <v>93</v>
      </c>
      <c r="AN1536" s="3" t="s">
        <v>94</v>
      </c>
      <c r="AQ1536" s="11"/>
      <c r="AR1536" s="11">
        <v>1</v>
      </c>
      <c r="AS1536" s="12">
        <f t="shared" si="335"/>
        <v>45456.25</v>
      </c>
      <c r="AT1536" s="11" t="s">
        <v>135</v>
      </c>
      <c r="AU1536" s="9">
        <v>3.5</v>
      </c>
      <c r="AV1536" s="14">
        <v>11</v>
      </c>
      <c r="AW1536" s="15" t="s">
        <v>4567</v>
      </c>
      <c r="AX1536" s="16" t="s">
        <v>4568</v>
      </c>
      <c r="AY1536" s="14">
        <v>81</v>
      </c>
      <c r="AZ1536" s="11" t="s">
        <v>109</v>
      </c>
      <c r="BA1536" s="17" t="str">
        <f t="shared" si="336"/>
        <v>11074002344400878881</v>
      </c>
      <c r="BB1536" s="26">
        <f t="shared" si="341"/>
        <v>20</v>
      </c>
      <c r="BC1536" s="19" t="s">
        <v>4569</v>
      </c>
      <c r="BD1536" s="20" t="s">
        <v>395</v>
      </c>
      <c r="BF1536" s="5">
        <v>45117</v>
      </c>
      <c r="BG1536" s="27">
        <v>99880163</v>
      </c>
      <c r="BH1536" s="27"/>
      <c r="BI1536" s="27"/>
      <c r="BJ1536" t="s">
        <v>4570</v>
      </c>
      <c r="BK1536" s="11" t="str">
        <f t="shared" si="339"/>
        <v>B-</v>
      </c>
      <c r="BL1536" s="11" t="s">
        <v>473</v>
      </c>
    </row>
    <row r="1537" spans="1:64" x14ac:dyDescent="0.25">
      <c r="A1537" s="3" t="s">
        <v>56</v>
      </c>
      <c r="B1537" s="4">
        <v>1539</v>
      </c>
      <c r="C1537" s="3" t="s">
        <v>140</v>
      </c>
      <c r="D1537" s="3" t="s">
        <v>7394</v>
      </c>
      <c r="E1537" s="3" t="s">
        <v>7420</v>
      </c>
      <c r="F1537" s="3"/>
      <c r="G1537" s="3"/>
      <c r="H1537" s="74"/>
      <c r="I1537" s="3" t="s">
        <v>459</v>
      </c>
      <c r="J1537" s="3" t="s">
        <v>228</v>
      </c>
      <c r="K1537" s="3" t="s">
        <v>123</v>
      </c>
      <c r="L1537" s="3" t="s">
        <v>77</v>
      </c>
      <c r="M1537" s="3" t="s">
        <v>132</v>
      </c>
      <c r="N1537" s="5">
        <v>45086</v>
      </c>
      <c r="P1537" s="3">
        <f t="shared" ca="1" si="340"/>
        <v>-17</v>
      </c>
      <c r="Q1537" s="5"/>
      <c r="R1537" s="3"/>
      <c r="S1537" s="3"/>
      <c r="T1537" s="6" t="s">
        <v>131</v>
      </c>
      <c r="U1537" s="3" t="str">
        <f t="shared" si="328"/>
        <v>Contractuel</v>
      </c>
      <c r="V1537" s="5">
        <v>45505</v>
      </c>
      <c r="W1537" s="5">
        <f>VLOOKUP(B1537,[1]base!$A:$V,22,0)</f>
        <v>45565</v>
      </c>
      <c r="X1537" s="5"/>
      <c r="Y1537" s="5"/>
      <c r="Z1537" s="5">
        <v>45087</v>
      </c>
      <c r="AA1537" s="3">
        <f t="shared" si="329"/>
        <v>6</v>
      </c>
      <c r="AB1537" s="3">
        <f t="shared" si="330"/>
        <v>2023</v>
      </c>
      <c r="AC1537" s="3">
        <f t="shared" si="331"/>
        <v>2027</v>
      </c>
      <c r="AD1537" s="7">
        <f t="shared" ca="1" si="332"/>
        <v>1.3555555555555556</v>
      </c>
      <c r="AE1537" s="7" t="str">
        <f t="shared" ca="1" si="337"/>
        <v>&lt; 2</v>
      </c>
      <c r="AF1537" s="5">
        <v>29348</v>
      </c>
      <c r="AG1537" s="8">
        <f t="shared" ca="1" si="333"/>
        <v>44.476712328767121</v>
      </c>
      <c r="AH1537" s="7" t="str">
        <f t="shared" ca="1" si="334"/>
        <v>&gt;35&lt; 45</v>
      </c>
      <c r="AI1537" s="9">
        <v>12158199</v>
      </c>
      <c r="AJ1537" s="10" t="s">
        <v>70</v>
      </c>
      <c r="AK1537" s="9" t="s">
        <v>4571</v>
      </c>
      <c r="AL1537" s="5">
        <v>43699</v>
      </c>
      <c r="AM1537" s="3" t="s">
        <v>93</v>
      </c>
      <c r="AN1537" s="3" t="s">
        <v>65</v>
      </c>
      <c r="AO1537">
        <v>2</v>
      </c>
      <c r="AQ1537">
        <v>3</v>
      </c>
      <c r="AR1537" s="11">
        <v>2</v>
      </c>
      <c r="AS1537" s="12">
        <f t="shared" si="335"/>
        <v>45816.5</v>
      </c>
      <c r="AT1537" s="11" t="s">
        <v>135</v>
      </c>
      <c r="AU1537" s="9">
        <v>3.5</v>
      </c>
      <c r="AV1537" s="14">
        <v>17</v>
      </c>
      <c r="AW1537" s="15" t="s">
        <v>169</v>
      </c>
      <c r="AX1537" s="16" t="s">
        <v>4572</v>
      </c>
      <c r="AY1537" s="14">
        <v>83</v>
      </c>
      <c r="AZ1537" s="11" t="s">
        <v>171</v>
      </c>
      <c r="BA1537" s="17" t="str">
        <f t="shared" si="336"/>
        <v>17001000000328251583</v>
      </c>
      <c r="BB1537" s="26">
        <f t="shared" si="341"/>
        <v>20</v>
      </c>
      <c r="BC1537" s="19" t="s">
        <v>3958</v>
      </c>
      <c r="BD1537" s="20" t="s">
        <v>277</v>
      </c>
      <c r="BF1537" s="5">
        <v>45117</v>
      </c>
      <c r="BG1537" s="27">
        <v>20003992</v>
      </c>
      <c r="BH1537" s="27">
        <v>98343051</v>
      </c>
      <c r="BI1537" s="27"/>
      <c r="BJ1537" s="11" t="s">
        <v>300</v>
      </c>
      <c r="BK1537" s="11" t="str">
        <f t="shared" si="339"/>
        <v>B-</v>
      </c>
      <c r="BL1537" s="11" t="s">
        <v>473</v>
      </c>
    </row>
    <row r="1538" spans="1:64" x14ac:dyDescent="0.25">
      <c r="A1538" s="3" t="s">
        <v>56</v>
      </c>
      <c r="B1538" s="4">
        <v>1540</v>
      </c>
      <c r="C1538" s="3" t="s">
        <v>140</v>
      </c>
      <c r="D1538" s="3" t="s">
        <v>7542</v>
      </c>
      <c r="E1538" s="3" t="s">
        <v>7314</v>
      </c>
      <c r="F1538" s="3"/>
      <c r="G1538" s="3"/>
      <c r="H1538" s="74"/>
      <c r="I1538" s="3" t="s">
        <v>459</v>
      </c>
      <c r="J1538" s="3" t="s">
        <v>228</v>
      </c>
      <c r="K1538" s="3" t="s">
        <v>123</v>
      </c>
      <c r="L1538" s="3" t="s">
        <v>77</v>
      </c>
      <c r="M1538" s="3" t="s">
        <v>132</v>
      </c>
      <c r="N1538" s="5">
        <v>45086</v>
      </c>
      <c r="P1538" s="3">
        <f t="shared" ca="1" si="340"/>
        <v>-17</v>
      </c>
      <c r="Q1538" s="5"/>
      <c r="R1538" s="3"/>
      <c r="S1538" s="3"/>
      <c r="T1538" s="6" t="s">
        <v>131</v>
      </c>
      <c r="U1538" s="3" t="str">
        <f t="shared" ref="U1538:U1601" si="342">IF(T1538="CDI","Titulaire","Contractuel")</f>
        <v>Contractuel</v>
      </c>
      <c r="V1538" s="5">
        <v>45505</v>
      </c>
      <c r="W1538" s="5">
        <f>VLOOKUP(B1538,[1]base!$A:$V,22,0)</f>
        <v>45565</v>
      </c>
      <c r="X1538" s="5"/>
      <c r="Y1538" s="5"/>
      <c r="Z1538" s="5">
        <v>45087</v>
      </c>
      <c r="AA1538" s="3">
        <f t="shared" ref="AA1538:AA1601" si="343">MONTH(N1538)</f>
        <v>6</v>
      </c>
      <c r="AB1538" s="3">
        <f t="shared" ref="AB1538:AB1601" si="344">IF(N1538="","",YEAR(N1538))</f>
        <v>2023</v>
      </c>
      <c r="AC1538" s="3">
        <f t="shared" ref="AC1538:AC1601" si="345">AB1538+4</f>
        <v>2027</v>
      </c>
      <c r="AD1538" s="7">
        <f t="shared" ref="AD1538:AD1601" ca="1" si="346">IF(A1538="Non",(DAYS360(N1538,Q1538)/360),(DAYS360(N1538,TODAY())/360))</f>
        <v>1.3555555555555556</v>
      </c>
      <c r="AE1538" s="7" t="str">
        <f t="shared" ca="1" si="337"/>
        <v>&lt; 2</v>
      </c>
      <c r="AF1538" s="5">
        <v>29983</v>
      </c>
      <c r="AG1538" s="8">
        <f t="shared" ref="AG1538:AG1601" ca="1" si="347">(TODAY()-AF1538)/365</f>
        <v>42.736986301369861</v>
      </c>
      <c r="AH1538" s="7" t="str">
        <f t="shared" ref="AH1538:AH1601" ca="1" si="348">+IF(AG1538&lt;25,"&lt; 25",IF(AND(AG1538&gt;=25,AG1538&lt;35),"&gt;25&lt; 35",IF(AND(AG1538&gt;=35,AG1538&lt;45),"&gt;35&lt; 45",IF(AND(AG1538&gt;=45,AG1538&lt;=55),"&gt;45&lt; 55",IF(AG1538&gt;55,"&gt; 55")))))</f>
        <v>&gt;35&lt; 45</v>
      </c>
      <c r="AI1538" s="9">
        <v>12224627</v>
      </c>
      <c r="AJ1538" s="10" t="s">
        <v>91</v>
      </c>
      <c r="AK1538" s="9" t="s">
        <v>4573</v>
      </c>
      <c r="AL1538" s="5">
        <v>44476</v>
      </c>
      <c r="AM1538" s="3" t="s">
        <v>93</v>
      </c>
      <c r="AN1538" s="3" t="s">
        <v>65</v>
      </c>
      <c r="AO1538">
        <v>3</v>
      </c>
      <c r="AQ1538">
        <v>3</v>
      </c>
      <c r="AR1538" s="11">
        <v>2</v>
      </c>
      <c r="AS1538" s="12">
        <f t="shared" ref="AS1538:AS1601" si="349">N1538+(365.25*AR1538)</f>
        <v>45816.5</v>
      </c>
      <c r="AT1538" s="11" t="s">
        <v>135</v>
      </c>
      <c r="AU1538" s="9">
        <v>3.5</v>
      </c>
      <c r="AV1538" s="14">
        <v>17</v>
      </c>
      <c r="AW1538" s="15" t="s">
        <v>169</v>
      </c>
      <c r="AX1538" s="16" t="s">
        <v>4574</v>
      </c>
      <c r="AY1538" s="14" t="s">
        <v>62</v>
      </c>
      <c r="AZ1538" s="11" t="s">
        <v>171</v>
      </c>
      <c r="BA1538" s="17" t="str">
        <f t="shared" ref="BA1538:BA1601" si="350">CONCATENATE(AV1538,AW1538,AX1538,AY1538)</f>
        <v>17001000000328251001</v>
      </c>
      <c r="BB1538" s="26">
        <f t="shared" si="341"/>
        <v>20</v>
      </c>
      <c r="BC1538" s="19" t="s">
        <v>3958</v>
      </c>
      <c r="BD1538" s="20" t="s">
        <v>277</v>
      </c>
      <c r="BF1538" s="5">
        <v>45089</v>
      </c>
      <c r="BG1538" s="27">
        <v>20580486</v>
      </c>
      <c r="BH1538" s="27">
        <v>22258351</v>
      </c>
      <c r="BI1538" s="27"/>
      <c r="BJ1538" s="11" t="s">
        <v>300</v>
      </c>
      <c r="BK1538" s="11" t="str">
        <f>IF(K1538="CADRE","CADRE",CONCATENATE(J1538,"-",H1538))</f>
        <v>B-</v>
      </c>
      <c r="BL1538" s="11" t="s">
        <v>473</v>
      </c>
    </row>
    <row r="1539" spans="1:64" x14ac:dyDescent="0.25">
      <c r="A1539" s="3" t="s">
        <v>74</v>
      </c>
      <c r="B1539" s="4">
        <v>1541</v>
      </c>
      <c r="C1539" s="3" t="s">
        <v>87</v>
      </c>
      <c r="D1539" s="3" t="s">
        <v>7289</v>
      </c>
      <c r="E1539" s="3" t="s">
        <v>7535</v>
      </c>
      <c r="F1539" s="3"/>
      <c r="G1539" s="3"/>
      <c r="H1539" s="74"/>
      <c r="I1539" s="3" t="s">
        <v>515</v>
      </c>
      <c r="J1539" s="3" t="s">
        <v>228</v>
      </c>
      <c r="K1539" s="3" t="s">
        <v>76</v>
      </c>
      <c r="L1539" s="3" t="s">
        <v>77</v>
      </c>
      <c r="M1539" s="3" t="s">
        <v>132</v>
      </c>
      <c r="N1539" s="5">
        <v>45087</v>
      </c>
      <c r="P1539" s="3">
        <f t="shared" ca="1" si="340"/>
        <v>-383</v>
      </c>
      <c r="Q1539" s="5">
        <v>45199</v>
      </c>
      <c r="R1539" s="3" t="s">
        <v>4575</v>
      </c>
      <c r="S1539" s="3"/>
      <c r="T1539" s="6" t="s">
        <v>131</v>
      </c>
      <c r="U1539" s="3" t="str">
        <f t="shared" si="342"/>
        <v>Contractuel</v>
      </c>
      <c r="V1539" s="5">
        <v>45170</v>
      </c>
      <c r="W1539" s="5">
        <v>45199</v>
      </c>
      <c r="X1539" s="5"/>
      <c r="Y1539" s="5"/>
      <c r="Z1539" s="5">
        <v>45087</v>
      </c>
      <c r="AA1539" s="3">
        <f t="shared" si="343"/>
        <v>6</v>
      </c>
      <c r="AB1539" s="3">
        <f t="shared" si="344"/>
        <v>2023</v>
      </c>
      <c r="AC1539" s="3">
        <f t="shared" si="345"/>
        <v>2027</v>
      </c>
      <c r="AD1539" s="7">
        <f t="shared" ca="1" si="346"/>
        <v>1.3527777777777779</v>
      </c>
      <c r="AE1539" s="7" t="str">
        <f t="shared" ref="AE1539:AE1602" ca="1" si="351">+IF(AD1539&lt;1,"&lt; 1",IF(AND(AD1539&gt;=1,AD1539&lt;2),"&lt; 2",IF(AND(AD1539&gt;=2,AD1539&lt;3),"&lt; 3",IF(AND(AD1539&gt;=3,AD1539&lt;=4),"&lt; 4",IF(AD1539&gt;4,"&gt; 4")))))</f>
        <v>&lt; 2</v>
      </c>
      <c r="AF1539" s="5">
        <v>35736</v>
      </c>
      <c r="AG1539" s="8">
        <f t="shared" ca="1" si="347"/>
        <v>26.975342465753425</v>
      </c>
      <c r="AH1539" s="7" t="str">
        <f t="shared" ca="1" si="348"/>
        <v>&gt;25&lt; 35</v>
      </c>
      <c r="AI1539" s="9"/>
      <c r="AJ1539" s="10"/>
      <c r="AK1539" s="9" t="s">
        <v>4576</v>
      </c>
      <c r="AL1539" s="5">
        <v>42978</v>
      </c>
      <c r="AM1539" s="3" t="s">
        <v>93</v>
      </c>
      <c r="AN1539" s="3" t="s">
        <v>94</v>
      </c>
      <c r="AQ1539" s="11">
        <v>3</v>
      </c>
      <c r="AR1539" s="11">
        <v>1</v>
      </c>
      <c r="AS1539" s="12">
        <f t="shared" si="349"/>
        <v>45452.25</v>
      </c>
      <c r="AT1539" s="11" t="s">
        <v>135</v>
      </c>
      <c r="AU1539" s="9">
        <v>3.6629999999999998</v>
      </c>
      <c r="AV1539" s="14">
        <v>17</v>
      </c>
      <c r="AW1539" s="15" t="s">
        <v>169</v>
      </c>
      <c r="AX1539" s="16" t="s">
        <v>4577</v>
      </c>
      <c r="AY1539" s="14">
        <v>21</v>
      </c>
      <c r="AZ1539" s="11" t="s">
        <v>171</v>
      </c>
      <c r="BA1539" s="17" t="str">
        <f t="shared" si="350"/>
        <v>17001000000298148021</v>
      </c>
      <c r="BB1539" s="26">
        <f t="shared" si="341"/>
        <v>20</v>
      </c>
      <c r="BC1539" s="19" t="s">
        <v>4142</v>
      </c>
      <c r="BD1539" s="20" t="s">
        <v>277</v>
      </c>
      <c r="BF1539" s="5"/>
      <c r="BG1539" s="27">
        <v>25881272</v>
      </c>
      <c r="BH1539" s="27">
        <v>24724375</v>
      </c>
      <c r="BI1539" s="27"/>
      <c r="BJ1539" t="s">
        <v>391</v>
      </c>
      <c r="BK1539" s="11" t="str">
        <f t="shared" ref="BK1539:BK1602" si="352">IF(K1539="CADRE","CADRE",CONCATENATE(J1539,"-",H1539))</f>
        <v>B-</v>
      </c>
      <c r="BL1539" s="11" t="s">
        <v>235</v>
      </c>
    </row>
    <row r="1540" spans="1:64" x14ac:dyDescent="0.25">
      <c r="A1540" s="3" t="s">
        <v>56</v>
      </c>
      <c r="B1540" s="4">
        <v>1542</v>
      </c>
      <c r="C1540" s="3" t="s">
        <v>140</v>
      </c>
      <c r="D1540" s="3" t="s">
        <v>8263</v>
      </c>
      <c r="E1540" s="3" t="s">
        <v>7248</v>
      </c>
      <c r="F1540" s="3"/>
      <c r="G1540" s="3"/>
      <c r="H1540" s="74"/>
      <c r="I1540" s="3" t="s">
        <v>459</v>
      </c>
      <c r="J1540" s="3" t="s">
        <v>228</v>
      </c>
      <c r="K1540" s="3" t="s">
        <v>123</v>
      </c>
      <c r="L1540" s="3" t="s">
        <v>77</v>
      </c>
      <c r="M1540" s="3" t="s">
        <v>132</v>
      </c>
      <c r="N1540" s="5">
        <v>45087</v>
      </c>
      <c r="P1540" s="3">
        <f t="shared" ref="P1540:P1603" ca="1" si="353">IF(W1540="","",W1540-TODAY())</f>
        <v>-17</v>
      </c>
      <c r="Q1540" s="5"/>
      <c r="R1540" s="3"/>
      <c r="S1540" s="3"/>
      <c r="T1540" s="6" t="s">
        <v>131</v>
      </c>
      <c r="U1540" s="3" t="str">
        <f t="shared" si="342"/>
        <v>Contractuel</v>
      </c>
      <c r="V1540" s="5">
        <v>45505</v>
      </c>
      <c r="W1540" s="5">
        <f>VLOOKUP(B1540,[1]base!$A:$V,22,0)</f>
        <v>45565</v>
      </c>
      <c r="X1540" s="5"/>
      <c r="Y1540" s="5"/>
      <c r="Z1540" s="5">
        <v>45087</v>
      </c>
      <c r="AA1540" s="3">
        <f t="shared" si="343"/>
        <v>6</v>
      </c>
      <c r="AB1540" s="3">
        <f t="shared" si="344"/>
        <v>2023</v>
      </c>
      <c r="AC1540" s="3">
        <f t="shared" si="345"/>
        <v>2027</v>
      </c>
      <c r="AD1540" s="7">
        <f t="shared" ca="1" si="346"/>
        <v>1.3527777777777779</v>
      </c>
      <c r="AE1540" s="7" t="str">
        <f t="shared" ca="1" si="351"/>
        <v>&lt; 2</v>
      </c>
      <c r="AF1540" s="5">
        <v>30128</v>
      </c>
      <c r="AG1540" s="8">
        <f t="shared" ca="1" si="347"/>
        <v>42.339726027397262</v>
      </c>
      <c r="AH1540" s="7" t="str">
        <f t="shared" ca="1" si="348"/>
        <v>&gt;35&lt; 45</v>
      </c>
      <c r="AI1540" s="9">
        <v>12935135</v>
      </c>
      <c r="AJ1540" s="10" t="s">
        <v>62</v>
      </c>
      <c r="AK1540" s="9" t="s">
        <v>4578</v>
      </c>
      <c r="AL1540" s="5">
        <v>36570</v>
      </c>
      <c r="AM1540" s="3" t="s">
        <v>93</v>
      </c>
      <c r="AN1540" s="3" t="s">
        <v>65</v>
      </c>
      <c r="AO1540">
        <v>1</v>
      </c>
      <c r="AQ1540">
        <v>3</v>
      </c>
      <c r="AR1540" s="11">
        <v>2</v>
      </c>
      <c r="AS1540" s="12">
        <f t="shared" si="349"/>
        <v>45817.5</v>
      </c>
      <c r="AT1540" s="11" t="s">
        <v>135</v>
      </c>
      <c r="AU1540" s="9">
        <v>3.5</v>
      </c>
      <c r="AV1540" s="14" t="s">
        <v>79</v>
      </c>
      <c r="AW1540" s="15" t="s">
        <v>1886</v>
      </c>
      <c r="AX1540" s="16">
        <v>80062044458</v>
      </c>
      <c r="AY1540" s="14">
        <v>82</v>
      </c>
      <c r="AZ1540" s="11" t="s">
        <v>128</v>
      </c>
      <c r="BA1540" s="17" t="str">
        <f t="shared" si="350"/>
        <v>04053138006204445882</v>
      </c>
      <c r="BB1540" s="26">
        <f t="shared" si="341"/>
        <v>20</v>
      </c>
      <c r="BC1540" s="19" t="s">
        <v>3931</v>
      </c>
      <c r="BD1540" s="20" t="s">
        <v>100</v>
      </c>
      <c r="BF1540" s="5"/>
      <c r="BG1540" s="27">
        <v>97994206</v>
      </c>
      <c r="BH1540" s="27">
        <v>92163253</v>
      </c>
      <c r="BI1540" s="27"/>
      <c r="BJ1540" t="s">
        <v>477</v>
      </c>
      <c r="BK1540" s="11" t="str">
        <f t="shared" si="352"/>
        <v>B-</v>
      </c>
      <c r="BL1540" s="11" t="s">
        <v>473</v>
      </c>
    </row>
    <row r="1541" spans="1:64" x14ac:dyDescent="0.25">
      <c r="A1541" s="3" t="s">
        <v>56</v>
      </c>
      <c r="B1541" s="4">
        <v>1543</v>
      </c>
      <c r="C1541" s="3" t="s">
        <v>140</v>
      </c>
      <c r="D1541" s="3" t="s">
        <v>7962</v>
      </c>
      <c r="E1541" s="3" t="s">
        <v>7242</v>
      </c>
      <c r="F1541" s="3"/>
      <c r="G1541" s="3"/>
      <c r="H1541" s="74"/>
      <c r="I1541" s="3" t="s">
        <v>459</v>
      </c>
      <c r="J1541" s="3" t="s">
        <v>228</v>
      </c>
      <c r="K1541" s="3" t="s">
        <v>123</v>
      </c>
      <c r="L1541" s="3" t="s">
        <v>77</v>
      </c>
      <c r="M1541" s="3" t="s">
        <v>132</v>
      </c>
      <c r="N1541" s="5">
        <v>45087</v>
      </c>
      <c r="P1541" s="3">
        <f t="shared" ca="1" si="353"/>
        <v>-17</v>
      </c>
      <c r="Q1541" s="5"/>
      <c r="R1541" s="3"/>
      <c r="S1541" s="3"/>
      <c r="T1541" s="6" t="s">
        <v>131</v>
      </c>
      <c r="U1541" s="3" t="str">
        <f t="shared" si="342"/>
        <v>Contractuel</v>
      </c>
      <c r="V1541" s="5">
        <v>45505</v>
      </c>
      <c r="W1541" s="5">
        <f>VLOOKUP(B1541,[1]base!$A:$V,22,0)</f>
        <v>45565</v>
      </c>
      <c r="X1541" s="5"/>
      <c r="Y1541" s="5"/>
      <c r="Z1541" s="5">
        <v>45087</v>
      </c>
      <c r="AA1541" s="3">
        <f t="shared" si="343"/>
        <v>6</v>
      </c>
      <c r="AB1541" s="3">
        <f t="shared" si="344"/>
        <v>2023</v>
      </c>
      <c r="AC1541" s="3">
        <f t="shared" si="345"/>
        <v>2027</v>
      </c>
      <c r="AD1541" s="7">
        <f t="shared" ca="1" si="346"/>
        <v>1.3527777777777779</v>
      </c>
      <c r="AE1541" s="7" t="str">
        <f t="shared" ca="1" si="351"/>
        <v>&lt; 2</v>
      </c>
      <c r="AF1541" s="5">
        <v>34583</v>
      </c>
      <c r="AG1541" s="8">
        <f t="shared" ca="1" si="347"/>
        <v>30.134246575342466</v>
      </c>
      <c r="AH1541" s="7" t="str">
        <f t="shared" ca="1" si="348"/>
        <v>&gt;25&lt; 35</v>
      </c>
      <c r="AI1541" s="9">
        <v>16627330</v>
      </c>
      <c r="AJ1541" s="10" t="s">
        <v>70</v>
      </c>
      <c r="AK1541" s="9" t="s">
        <v>4579</v>
      </c>
      <c r="AL1541" s="5">
        <v>40472</v>
      </c>
      <c r="AM1541" s="3" t="s">
        <v>93</v>
      </c>
      <c r="AN1541" s="3" t="s">
        <v>65</v>
      </c>
      <c r="AO1541">
        <v>1</v>
      </c>
      <c r="AQ1541">
        <v>3</v>
      </c>
      <c r="AR1541" s="11">
        <v>2</v>
      </c>
      <c r="AS1541" s="12">
        <f t="shared" si="349"/>
        <v>45817.5</v>
      </c>
      <c r="AT1541" s="11" t="s">
        <v>135</v>
      </c>
      <c r="AU1541" s="9">
        <v>3.5</v>
      </c>
      <c r="AV1541" s="14" t="s">
        <v>79</v>
      </c>
      <c r="AW1541" s="15" t="s">
        <v>1886</v>
      </c>
      <c r="AX1541" s="16">
        <v>80086393162</v>
      </c>
      <c r="AY1541" s="14">
        <v>14</v>
      </c>
      <c r="AZ1541" s="11" t="s">
        <v>128</v>
      </c>
      <c r="BA1541" s="17" t="str">
        <f t="shared" si="350"/>
        <v>04053138008639316214</v>
      </c>
      <c r="BB1541" s="26">
        <f t="shared" si="341"/>
        <v>20</v>
      </c>
      <c r="BC1541" s="19" t="s">
        <v>3931</v>
      </c>
      <c r="BD1541" s="20" t="s">
        <v>100</v>
      </c>
      <c r="BF1541" s="5"/>
      <c r="BG1541" s="27">
        <v>29061253</v>
      </c>
      <c r="BH1541" s="27">
        <v>24222441</v>
      </c>
      <c r="BI1541" s="27"/>
      <c r="BJ1541" t="s">
        <v>477</v>
      </c>
      <c r="BK1541" s="11" t="str">
        <f t="shared" si="352"/>
        <v>B-</v>
      </c>
      <c r="BL1541" s="11" t="s">
        <v>473</v>
      </c>
    </row>
    <row r="1542" spans="1:64" x14ac:dyDescent="0.25">
      <c r="A1542" s="3" t="s">
        <v>56</v>
      </c>
      <c r="B1542" s="4">
        <v>1544</v>
      </c>
      <c r="C1542" s="3" t="s">
        <v>87</v>
      </c>
      <c r="D1542" s="3" t="s">
        <v>8264</v>
      </c>
      <c r="E1542" s="3" t="s">
        <v>7432</v>
      </c>
      <c r="F1542" s="3"/>
      <c r="G1542" s="3"/>
      <c r="H1542" s="74"/>
      <c r="I1542" s="3" t="s">
        <v>459</v>
      </c>
      <c r="J1542" s="3" t="s">
        <v>228</v>
      </c>
      <c r="K1542" s="3" t="s">
        <v>123</v>
      </c>
      <c r="L1542" s="3" t="s">
        <v>77</v>
      </c>
      <c r="M1542" s="3" t="s">
        <v>132</v>
      </c>
      <c r="N1542" s="5">
        <v>45087</v>
      </c>
      <c r="P1542" s="3">
        <f t="shared" ca="1" si="353"/>
        <v>-17</v>
      </c>
      <c r="Q1542" s="5"/>
      <c r="R1542" s="3"/>
      <c r="S1542" s="3"/>
      <c r="T1542" s="6" t="s">
        <v>131</v>
      </c>
      <c r="U1542" s="3" t="str">
        <f t="shared" si="342"/>
        <v>Contractuel</v>
      </c>
      <c r="V1542" s="5">
        <v>45505</v>
      </c>
      <c r="W1542" s="5">
        <f>VLOOKUP(B1542,[1]base!$A:$V,22,0)</f>
        <v>45565</v>
      </c>
      <c r="X1542" s="5"/>
      <c r="Y1542" s="5"/>
      <c r="Z1542" s="5">
        <v>45087</v>
      </c>
      <c r="AA1542" s="3">
        <f t="shared" si="343"/>
        <v>6</v>
      </c>
      <c r="AB1542" s="3">
        <f t="shared" si="344"/>
        <v>2023</v>
      </c>
      <c r="AC1542" s="3">
        <f t="shared" si="345"/>
        <v>2027</v>
      </c>
      <c r="AD1542" s="7">
        <f t="shared" ca="1" si="346"/>
        <v>1.3527777777777779</v>
      </c>
      <c r="AE1542" s="7" t="str">
        <f t="shared" ca="1" si="351"/>
        <v>&lt; 2</v>
      </c>
      <c r="AF1542" s="5">
        <v>35686</v>
      </c>
      <c r="AG1542" s="8">
        <f t="shared" ca="1" si="347"/>
        <v>27.112328767123287</v>
      </c>
      <c r="AH1542" s="7" t="str">
        <f t="shared" ca="1" si="348"/>
        <v>&gt;25&lt; 35</v>
      </c>
      <c r="AI1542" s="9">
        <v>17460464</v>
      </c>
      <c r="AJ1542" s="10" t="s">
        <v>102</v>
      </c>
      <c r="AK1542" s="9" t="s">
        <v>4580</v>
      </c>
      <c r="AL1542" s="5">
        <v>43734</v>
      </c>
      <c r="AM1542" s="3" t="s">
        <v>93</v>
      </c>
      <c r="AN1542" s="3" t="s">
        <v>94</v>
      </c>
      <c r="AQ1542">
        <v>3</v>
      </c>
      <c r="AR1542" s="11">
        <v>2</v>
      </c>
      <c r="AS1542" s="12">
        <f t="shared" si="349"/>
        <v>45817.5</v>
      </c>
      <c r="AT1542" s="11" t="s">
        <v>135</v>
      </c>
      <c r="AU1542" s="9">
        <v>3.5</v>
      </c>
      <c r="AV1542" s="14" t="s">
        <v>126</v>
      </c>
      <c r="AW1542" s="15" t="s">
        <v>854</v>
      </c>
      <c r="AX1542" s="16" t="s">
        <v>4581</v>
      </c>
      <c r="AY1542" s="14">
        <v>52</v>
      </c>
      <c r="AZ1542" s="11" t="s">
        <v>145</v>
      </c>
      <c r="BA1542" s="17" t="str">
        <f t="shared" si="350"/>
        <v>07043010110553334552</v>
      </c>
      <c r="BB1542" s="26">
        <f t="shared" si="341"/>
        <v>20</v>
      </c>
      <c r="BC1542" s="19" t="s">
        <v>3931</v>
      </c>
      <c r="BD1542" s="20" t="s">
        <v>100</v>
      </c>
      <c r="BF1542" s="5"/>
      <c r="BG1542" s="27">
        <v>50223625</v>
      </c>
      <c r="BH1542" s="27">
        <v>23091146</v>
      </c>
      <c r="BI1542" s="27"/>
      <c r="BJ1542" t="s">
        <v>477</v>
      </c>
      <c r="BK1542" s="11" t="str">
        <f t="shared" si="352"/>
        <v>B-</v>
      </c>
      <c r="BL1542" s="11" t="s">
        <v>473</v>
      </c>
    </row>
    <row r="1543" spans="1:64" x14ac:dyDescent="0.25">
      <c r="A1543" s="3" t="s">
        <v>74</v>
      </c>
      <c r="B1543" s="4">
        <v>1545</v>
      </c>
      <c r="C1543" s="3" t="s">
        <v>140</v>
      </c>
      <c r="D1543" s="3" t="s">
        <v>7634</v>
      </c>
      <c r="E1543" s="3" t="s">
        <v>7472</v>
      </c>
      <c r="F1543" s="3"/>
      <c r="G1543" s="3"/>
      <c r="H1543" s="74"/>
      <c r="I1543" s="3" t="s">
        <v>4582</v>
      </c>
      <c r="J1543" s="3" t="s">
        <v>228</v>
      </c>
      <c r="K1543" s="3" t="s">
        <v>123</v>
      </c>
      <c r="L1543" s="3" t="s">
        <v>77</v>
      </c>
      <c r="M1543" s="3" t="s">
        <v>132</v>
      </c>
      <c r="N1543" s="5">
        <v>45087</v>
      </c>
      <c r="P1543" s="3">
        <f t="shared" ca="1" si="353"/>
        <v>-444</v>
      </c>
      <c r="Q1543" s="5">
        <v>45108</v>
      </c>
      <c r="R1543" s="3" t="s">
        <v>4583</v>
      </c>
      <c r="S1543" s="3"/>
      <c r="T1543" s="6" t="s">
        <v>131</v>
      </c>
      <c r="U1543" s="3" t="str">
        <f t="shared" si="342"/>
        <v>Contractuel</v>
      </c>
      <c r="V1543" s="5">
        <v>45087</v>
      </c>
      <c r="W1543" s="5">
        <v>45138</v>
      </c>
      <c r="X1543" s="5"/>
      <c r="Y1543" s="5"/>
      <c r="Z1543" s="5">
        <v>45087</v>
      </c>
      <c r="AA1543" s="3">
        <f t="shared" si="343"/>
        <v>6</v>
      </c>
      <c r="AB1543" s="3">
        <f t="shared" si="344"/>
        <v>2023</v>
      </c>
      <c r="AC1543" s="3">
        <f t="shared" si="345"/>
        <v>2027</v>
      </c>
      <c r="AD1543" s="7">
        <f t="shared" ca="1" si="346"/>
        <v>1.3527777777777779</v>
      </c>
      <c r="AE1543" s="7" t="str">
        <f t="shared" ca="1" si="351"/>
        <v>&lt; 2</v>
      </c>
      <c r="AF1543" s="5">
        <v>27881</v>
      </c>
      <c r="AG1543" s="8">
        <f t="shared" ca="1" si="347"/>
        <v>48.495890410958907</v>
      </c>
      <c r="AH1543" s="7" t="str">
        <f t="shared" ca="1" si="348"/>
        <v>&gt;45&lt; 55</v>
      </c>
      <c r="AI1543" s="9"/>
      <c r="AJ1543" s="10"/>
      <c r="AK1543" s="9" t="s">
        <v>4584</v>
      </c>
      <c r="AL1543" s="5">
        <v>44025</v>
      </c>
      <c r="AM1543" s="3" t="s">
        <v>93</v>
      </c>
      <c r="AN1543" s="3" t="s">
        <v>65</v>
      </c>
      <c r="AO1543">
        <v>4</v>
      </c>
      <c r="AQ1543" s="11">
        <v>3</v>
      </c>
      <c r="AR1543" s="11">
        <v>1</v>
      </c>
      <c r="AS1543" s="12">
        <f t="shared" si="349"/>
        <v>45452.25</v>
      </c>
      <c r="AT1543" s="11" t="s">
        <v>135</v>
      </c>
      <c r="AU1543" s="9">
        <v>3.5</v>
      </c>
      <c r="AV1543" s="14">
        <v>17</v>
      </c>
      <c r="AW1543" s="15" t="s">
        <v>169</v>
      </c>
      <c r="AX1543" s="16" t="s">
        <v>4585</v>
      </c>
      <c r="AY1543" s="14">
        <v>47</v>
      </c>
      <c r="AZ1543" s="11" t="s">
        <v>171</v>
      </c>
      <c r="BA1543" s="17" t="str">
        <f t="shared" si="350"/>
        <v>17001000000328485547</v>
      </c>
      <c r="BB1543" s="26">
        <f t="shared" si="341"/>
        <v>20</v>
      </c>
      <c r="BC1543" s="19" t="s">
        <v>4586</v>
      </c>
      <c r="BD1543" s="20" t="s">
        <v>277</v>
      </c>
      <c r="BF1543" s="5">
        <v>45089</v>
      </c>
      <c r="BG1543" s="27">
        <v>97372081</v>
      </c>
      <c r="BH1543" s="27">
        <v>50066311</v>
      </c>
      <c r="BI1543" s="27"/>
      <c r="BJ1543" t="s">
        <v>391</v>
      </c>
      <c r="BK1543" s="11" t="str">
        <f t="shared" si="352"/>
        <v>B-</v>
      </c>
      <c r="BL1543" s="11"/>
    </row>
    <row r="1544" spans="1:64" x14ac:dyDescent="0.25">
      <c r="A1544" s="3" t="s">
        <v>56</v>
      </c>
      <c r="B1544" s="4">
        <v>1546</v>
      </c>
      <c r="C1544" s="3" t="s">
        <v>57</v>
      </c>
      <c r="D1544" s="3" t="s">
        <v>7546</v>
      </c>
      <c r="E1544" s="3" t="s">
        <v>7359</v>
      </c>
      <c r="F1544" s="3"/>
      <c r="G1544" s="3"/>
      <c r="H1544" s="74"/>
      <c r="I1544" s="43" t="s">
        <v>1465</v>
      </c>
      <c r="J1544" s="3"/>
      <c r="K1544" s="3" t="s">
        <v>76</v>
      </c>
      <c r="L1544" s="3" t="s">
        <v>77</v>
      </c>
      <c r="M1544" s="3" t="s">
        <v>132</v>
      </c>
      <c r="N1544" s="5">
        <v>45089</v>
      </c>
      <c r="P1544" s="3">
        <f t="shared" ca="1" si="353"/>
        <v>-47</v>
      </c>
      <c r="Q1544" s="5"/>
      <c r="R1544" s="3"/>
      <c r="S1544" s="3"/>
      <c r="T1544" s="6" t="s">
        <v>131</v>
      </c>
      <c r="U1544" s="3" t="str">
        <f t="shared" si="342"/>
        <v>Contractuel</v>
      </c>
      <c r="V1544" s="5">
        <v>45505</v>
      </c>
      <c r="W1544" s="5">
        <f>VLOOKUP(B1544,[1]base!$A:$V,22,0)</f>
        <v>45535</v>
      </c>
      <c r="X1544" s="5"/>
      <c r="Y1544" s="5"/>
      <c r="Z1544" s="5">
        <v>45089</v>
      </c>
      <c r="AA1544" s="3">
        <f t="shared" si="343"/>
        <v>6</v>
      </c>
      <c r="AB1544" s="3">
        <f t="shared" si="344"/>
        <v>2023</v>
      </c>
      <c r="AC1544" s="3">
        <f t="shared" si="345"/>
        <v>2027</v>
      </c>
      <c r="AD1544" s="7">
        <f t="shared" ca="1" si="346"/>
        <v>1.3472222222222223</v>
      </c>
      <c r="AE1544" s="7" t="str">
        <f t="shared" ca="1" si="351"/>
        <v>&lt; 2</v>
      </c>
      <c r="AF1544" s="5">
        <v>36211</v>
      </c>
      <c r="AG1544" s="8">
        <f t="shared" ca="1" si="347"/>
        <v>25.673972602739727</v>
      </c>
      <c r="AH1544" s="7" t="str">
        <f t="shared" ca="1" si="348"/>
        <v>&gt;25&lt; 35</v>
      </c>
      <c r="AI1544" s="9">
        <v>17657085</v>
      </c>
      <c r="AJ1544" s="10" t="s">
        <v>102</v>
      </c>
      <c r="AK1544" s="9" t="s">
        <v>4587</v>
      </c>
      <c r="AL1544" s="5">
        <v>43168</v>
      </c>
      <c r="AM1544" s="3" t="s">
        <v>64</v>
      </c>
      <c r="AN1544" s="3" t="s">
        <v>94</v>
      </c>
      <c r="AQ1544">
        <v>3</v>
      </c>
      <c r="AR1544" s="11">
        <v>2</v>
      </c>
      <c r="AS1544" s="12">
        <f t="shared" si="349"/>
        <v>45819.5</v>
      </c>
      <c r="AT1544" s="11" t="s">
        <v>135</v>
      </c>
      <c r="AU1544" s="9">
        <v>3.5630000000000002</v>
      </c>
      <c r="AV1544" s="14">
        <v>12</v>
      </c>
      <c r="AW1544" s="15">
        <v>40600</v>
      </c>
      <c r="AX1544" s="16" t="s">
        <v>4588</v>
      </c>
      <c r="AY1544" s="14">
        <v>21</v>
      </c>
      <c r="AZ1544" s="11" t="s">
        <v>352</v>
      </c>
      <c r="BA1544" s="17" t="str">
        <f t="shared" si="350"/>
        <v>12406000000238653721</v>
      </c>
      <c r="BB1544" s="26">
        <f t="shared" si="341"/>
        <v>20</v>
      </c>
      <c r="BC1544" s="19" t="s">
        <v>4589</v>
      </c>
      <c r="BD1544" s="20" t="s">
        <v>100</v>
      </c>
      <c r="BF1544" s="5"/>
      <c r="BG1544" s="27">
        <v>25277560</v>
      </c>
      <c r="BH1544" s="27">
        <v>96193251</v>
      </c>
      <c r="BI1544" s="27"/>
      <c r="BJ1544" t="s">
        <v>566</v>
      </c>
      <c r="BK1544" s="11" t="str">
        <f t="shared" si="352"/>
        <v>-</v>
      </c>
      <c r="BL1544" s="11" t="s">
        <v>200</v>
      </c>
    </row>
    <row r="1545" spans="1:64" x14ac:dyDescent="0.25">
      <c r="A1545" s="3" t="s">
        <v>74</v>
      </c>
      <c r="B1545" s="4">
        <v>1547</v>
      </c>
      <c r="C1545" s="3" t="s">
        <v>57</v>
      </c>
      <c r="D1545" s="3" t="s">
        <v>7291</v>
      </c>
      <c r="E1545" s="3" t="s">
        <v>7264</v>
      </c>
      <c r="F1545" s="3"/>
      <c r="G1545" s="3"/>
      <c r="H1545" s="74"/>
      <c r="I1545" s="3"/>
      <c r="J1545" s="3"/>
      <c r="K1545" s="3" t="s">
        <v>59</v>
      </c>
      <c r="L1545" s="3" t="s">
        <v>77</v>
      </c>
      <c r="M1545" s="3" t="s">
        <v>221</v>
      </c>
      <c r="N1545" s="5">
        <v>45089</v>
      </c>
      <c r="O1545" s="5"/>
      <c r="P1545" s="3" t="str">
        <f t="shared" ca="1" si="353"/>
        <v/>
      </c>
      <c r="Q1545" s="5">
        <v>45268</v>
      </c>
      <c r="R1545" s="3" t="s">
        <v>4590</v>
      </c>
      <c r="S1545" s="3"/>
      <c r="T1545" s="6" t="s">
        <v>61</v>
      </c>
      <c r="U1545" s="3" t="str">
        <f t="shared" si="342"/>
        <v>Titulaire</v>
      </c>
      <c r="V1545" s="5">
        <v>45089</v>
      </c>
      <c r="W1545" s="5"/>
      <c r="X1545" s="5"/>
      <c r="Y1545" s="5"/>
      <c r="Z1545" s="5">
        <v>45089</v>
      </c>
      <c r="AA1545" s="3">
        <f t="shared" si="343"/>
        <v>6</v>
      </c>
      <c r="AB1545" s="3">
        <f t="shared" si="344"/>
        <v>2023</v>
      </c>
      <c r="AC1545" s="3">
        <f t="shared" si="345"/>
        <v>2027</v>
      </c>
      <c r="AD1545" s="7">
        <f t="shared" ca="1" si="346"/>
        <v>1.3472222222222223</v>
      </c>
      <c r="AE1545" s="7" t="str">
        <f t="shared" ca="1" si="351"/>
        <v>&lt; 2</v>
      </c>
      <c r="AF1545" s="5">
        <v>33683</v>
      </c>
      <c r="AG1545" s="8">
        <f t="shared" ca="1" si="347"/>
        <v>32.6</v>
      </c>
      <c r="AH1545" s="7" t="str">
        <f t="shared" ca="1" si="348"/>
        <v>&gt;25&lt; 35</v>
      </c>
      <c r="AI1545" s="9">
        <v>17041816</v>
      </c>
      <c r="AJ1545" s="10" t="s">
        <v>141</v>
      </c>
      <c r="AK1545" s="9" t="s">
        <v>4591</v>
      </c>
      <c r="AL1545" s="5">
        <v>44446</v>
      </c>
      <c r="AM1545" s="3" t="s">
        <v>64</v>
      </c>
      <c r="AN1545" s="3" t="s">
        <v>94</v>
      </c>
      <c r="AQ1545" s="11"/>
      <c r="AR1545" s="11">
        <v>1</v>
      </c>
      <c r="AS1545" s="12">
        <f t="shared" si="349"/>
        <v>45454.25</v>
      </c>
      <c r="AT1545" s="11" t="s">
        <v>66</v>
      </c>
      <c r="AU1545" s="9">
        <v>1850</v>
      </c>
      <c r="AV1545" s="14" t="s">
        <v>91</v>
      </c>
      <c r="AW1545" s="15">
        <v>40100</v>
      </c>
      <c r="AX1545" s="16" t="s">
        <v>4592</v>
      </c>
      <c r="AY1545" s="14">
        <v>23</v>
      </c>
      <c r="AZ1545" s="11" t="s">
        <v>4094</v>
      </c>
      <c r="BA1545" s="17" t="str">
        <f t="shared" si="350"/>
        <v>05401000016502604023</v>
      </c>
      <c r="BB1545" s="26">
        <f t="shared" si="341"/>
        <v>20</v>
      </c>
      <c r="BC1545" s="19" t="s">
        <v>4593</v>
      </c>
      <c r="BD1545" s="20" t="s">
        <v>395</v>
      </c>
      <c r="BF1545" s="5"/>
      <c r="BG1545" s="27">
        <v>20606454</v>
      </c>
      <c r="BH1545" s="27"/>
      <c r="BI1545" s="27">
        <v>98156744</v>
      </c>
      <c r="BK1545" s="11" t="str">
        <f t="shared" si="352"/>
        <v>CADRE</v>
      </c>
      <c r="BL1545" s="11"/>
    </row>
    <row r="1546" spans="1:64" x14ac:dyDescent="0.25">
      <c r="A1546" s="3" t="s">
        <v>74</v>
      </c>
      <c r="B1546" s="4">
        <v>1548</v>
      </c>
      <c r="C1546" s="3" t="s">
        <v>140</v>
      </c>
      <c r="D1546" s="3" t="s">
        <v>8265</v>
      </c>
      <c r="E1546" s="3" t="s">
        <v>7283</v>
      </c>
      <c r="F1546" s="3"/>
      <c r="G1546" s="3"/>
      <c r="H1546" s="74"/>
      <c r="I1546" s="3" t="s">
        <v>156</v>
      </c>
      <c r="J1546" s="3" t="s">
        <v>157</v>
      </c>
      <c r="K1546" s="3" t="s">
        <v>123</v>
      </c>
      <c r="L1546" s="3" t="s">
        <v>77</v>
      </c>
      <c r="M1546" s="3" t="s">
        <v>132</v>
      </c>
      <c r="N1546" s="5">
        <v>45091</v>
      </c>
      <c r="P1546" s="3">
        <f t="shared" ca="1" si="353"/>
        <v>-78</v>
      </c>
      <c r="Q1546" s="5">
        <v>45464</v>
      </c>
      <c r="R1546" s="3" t="s">
        <v>3201</v>
      </c>
      <c r="S1546" s="3"/>
      <c r="T1546" s="6" t="s">
        <v>131</v>
      </c>
      <c r="U1546" s="3" t="str">
        <f t="shared" si="342"/>
        <v>Contractuel</v>
      </c>
      <c r="V1546" s="5">
        <v>45444</v>
      </c>
      <c r="W1546" s="5">
        <v>45504</v>
      </c>
      <c r="X1546" s="5"/>
      <c r="Y1546" s="5"/>
      <c r="Z1546" s="5">
        <v>45091</v>
      </c>
      <c r="AA1546" s="3">
        <f t="shared" si="343"/>
        <v>6</v>
      </c>
      <c r="AB1546" s="3">
        <f t="shared" si="344"/>
        <v>2023</v>
      </c>
      <c r="AC1546" s="3">
        <f t="shared" si="345"/>
        <v>2027</v>
      </c>
      <c r="AD1546" s="7">
        <f t="shared" ca="1" si="346"/>
        <v>1.3416666666666666</v>
      </c>
      <c r="AE1546" s="7" t="str">
        <f t="shared" ca="1" si="351"/>
        <v>&lt; 2</v>
      </c>
      <c r="AF1546" s="5">
        <v>27188</v>
      </c>
      <c r="AG1546" s="8">
        <f t="shared" ca="1" si="347"/>
        <v>50.394520547945206</v>
      </c>
      <c r="AH1546" s="7" t="str">
        <f t="shared" ca="1" si="348"/>
        <v>&gt;45&lt; 55</v>
      </c>
      <c r="AI1546" s="9">
        <v>11756334</v>
      </c>
      <c r="AJ1546" s="10" t="s">
        <v>62</v>
      </c>
      <c r="AK1546" s="9" t="s">
        <v>4594</v>
      </c>
      <c r="AL1546" s="5">
        <v>42985</v>
      </c>
      <c r="AM1546" s="3" t="s">
        <v>93</v>
      </c>
      <c r="AN1546" s="3" t="s">
        <v>65</v>
      </c>
      <c r="AO1546">
        <v>3</v>
      </c>
      <c r="AQ1546">
        <v>3</v>
      </c>
      <c r="AR1546" s="11">
        <v>1</v>
      </c>
      <c r="AS1546" s="12">
        <f t="shared" si="349"/>
        <v>45456.25</v>
      </c>
      <c r="AT1546" s="11" t="s">
        <v>135</v>
      </c>
      <c r="AU1546" s="9">
        <v>3.5</v>
      </c>
      <c r="AV1546" s="14">
        <v>17</v>
      </c>
      <c r="AW1546" s="15" t="s">
        <v>169</v>
      </c>
      <c r="AX1546" s="16" t="s">
        <v>4595</v>
      </c>
      <c r="AY1546" s="14">
        <v>18</v>
      </c>
      <c r="AZ1546" s="11" t="s">
        <v>171</v>
      </c>
      <c r="BA1546" s="17" t="str">
        <f t="shared" si="350"/>
        <v>17001000000328431518</v>
      </c>
      <c r="BB1546" s="26">
        <f t="shared" si="341"/>
        <v>20</v>
      </c>
      <c r="BC1546" s="19" t="s">
        <v>4596</v>
      </c>
      <c r="BD1546" s="20"/>
      <c r="BF1546" s="5"/>
      <c r="BG1546" s="27">
        <v>93068481</v>
      </c>
      <c r="BH1546" s="27">
        <v>98928378</v>
      </c>
      <c r="BI1546" s="27"/>
      <c r="BJ1546" t="s">
        <v>391</v>
      </c>
      <c r="BK1546" s="11" t="str">
        <f t="shared" si="352"/>
        <v>A-</v>
      </c>
      <c r="BL1546" s="11" t="s">
        <v>473</v>
      </c>
    </row>
    <row r="1547" spans="1:64" x14ac:dyDescent="0.25">
      <c r="A1547" s="3" t="s">
        <v>74</v>
      </c>
      <c r="B1547" s="4">
        <v>1549</v>
      </c>
      <c r="C1547" s="3" t="s">
        <v>140</v>
      </c>
      <c r="D1547" s="3" t="s">
        <v>7401</v>
      </c>
      <c r="E1547" s="3" t="s">
        <v>7597</v>
      </c>
      <c r="F1547" s="3"/>
      <c r="G1547" s="3"/>
      <c r="H1547" s="74"/>
      <c r="I1547" s="3" t="s">
        <v>156</v>
      </c>
      <c r="J1547" s="3" t="s">
        <v>157</v>
      </c>
      <c r="K1547" s="3" t="s">
        <v>123</v>
      </c>
      <c r="L1547" s="3" t="s">
        <v>77</v>
      </c>
      <c r="M1547" s="3" t="s">
        <v>132</v>
      </c>
      <c r="N1547" s="5">
        <v>45091</v>
      </c>
      <c r="P1547" s="3">
        <f t="shared" ca="1" si="353"/>
        <v>-322</v>
      </c>
      <c r="Q1547" s="5">
        <v>45232</v>
      </c>
      <c r="R1547" s="3" t="s">
        <v>124</v>
      </c>
      <c r="S1547" s="3"/>
      <c r="T1547" s="6" t="s">
        <v>131</v>
      </c>
      <c r="U1547" s="3" t="str">
        <f t="shared" si="342"/>
        <v>Contractuel</v>
      </c>
      <c r="V1547" s="5">
        <v>45231</v>
      </c>
      <c r="W1547" s="5">
        <v>45260</v>
      </c>
      <c r="X1547" s="5"/>
      <c r="Y1547" s="5"/>
      <c r="Z1547" s="5">
        <v>45091</v>
      </c>
      <c r="AA1547" s="3">
        <f t="shared" si="343"/>
        <v>6</v>
      </c>
      <c r="AB1547" s="3">
        <f t="shared" si="344"/>
        <v>2023</v>
      </c>
      <c r="AC1547" s="3">
        <f t="shared" si="345"/>
        <v>2027</v>
      </c>
      <c r="AD1547" s="7">
        <f t="shared" ca="1" si="346"/>
        <v>1.3416666666666666</v>
      </c>
      <c r="AE1547" s="7" t="str">
        <f t="shared" ca="1" si="351"/>
        <v>&lt; 2</v>
      </c>
      <c r="AF1547" s="5">
        <v>35459</v>
      </c>
      <c r="AG1547" s="8">
        <f t="shared" ca="1" si="347"/>
        <v>27.734246575342464</v>
      </c>
      <c r="AH1547" s="7" t="str">
        <f t="shared" ca="1" si="348"/>
        <v>&gt;25&lt; 35</v>
      </c>
      <c r="AI1547" s="9">
        <v>16796453</v>
      </c>
      <c r="AJ1547" s="10" t="s">
        <v>126</v>
      </c>
      <c r="AK1547" s="9" t="s">
        <v>4597</v>
      </c>
      <c r="AL1547" s="5">
        <v>44551</v>
      </c>
      <c r="AM1547" s="3" t="s">
        <v>93</v>
      </c>
      <c r="AN1547" s="3" t="s">
        <v>65</v>
      </c>
      <c r="AO1547">
        <v>2</v>
      </c>
      <c r="AQ1547" s="11">
        <v>3</v>
      </c>
      <c r="AR1547" s="11">
        <v>1</v>
      </c>
      <c r="AS1547" s="12">
        <f t="shared" si="349"/>
        <v>45456.25</v>
      </c>
      <c r="AT1547" s="11" t="s">
        <v>135</v>
      </c>
      <c r="AU1547" s="9">
        <v>3.5</v>
      </c>
      <c r="AV1547" s="14">
        <v>17</v>
      </c>
      <c r="AW1547" s="15" t="s">
        <v>169</v>
      </c>
      <c r="AX1547" s="16" t="s">
        <v>4598</v>
      </c>
      <c r="AY1547" s="14">
        <v>66</v>
      </c>
      <c r="AZ1547" s="11" t="s">
        <v>171</v>
      </c>
      <c r="BA1547" s="17" t="str">
        <f t="shared" si="350"/>
        <v>17001000000328866466</v>
      </c>
      <c r="BB1547" s="26">
        <f t="shared" si="341"/>
        <v>20</v>
      </c>
      <c r="BC1547" s="19" t="s">
        <v>4272</v>
      </c>
      <c r="BD1547" s="20" t="s">
        <v>100</v>
      </c>
      <c r="BF1547" s="5"/>
      <c r="BG1547" s="27">
        <v>47014642</v>
      </c>
      <c r="BH1547" s="27"/>
      <c r="BI1547" s="27"/>
      <c r="BJ1547" t="s">
        <v>254</v>
      </c>
      <c r="BK1547" s="11" t="str">
        <f t="shared" si="352"/>
        <v>A-</v>
      </c>
      <c r="BL1547" s="11" t="s">
        <v>473</v>
      </c>
    </row>
    <row r="1548" spans="1:64" x14ac:dyDescent="0.25">
      <c r="A1548" s="3" t="s">
        <v>74</v>
      </c>
      <c r="B1548" s="4">
        <v>1550</v>
      </c>
      <c r="C1548" s="3" t="s">
        <v>140</v>
      </c>
      <c r="D1548" s="3" t="s">
        <v>7552</v>
      </c>
      <c r="E1548" s="3" t="s">
        <v>7596</v>
      </c>
      <c r="F1548" s="3"/>
      <c r="G1548" s="3"/>
      <c r="H1548" s="74"/>
      <c r="I1548" s="3" t="s">
        <v>561</v>
      </c>
      <c r="J1548" s="3" t="s">
        <v>157</v>
      </c>
      <c r="K1548" s="3" t="s">
        <v>123</v>
      </c>
      <c r="L1548" s="3" t="s">
        <v>77</v>
      </c>
      <c r="M1548" s="3" t="s">
        <v>132</v>
      </c>
      <c r="N1548" s="5">
        <v>45091</v>
      </c>
      <c r="P1548" s="3">
        <f t="shared" ca="1" si="353"/>
        <v>-231</v>
      </c>
      <c r="Q1548" s="5">
        <v>45323</v>
      </c>
      <c r="R1548" s="3" t="s">
        <v>124</v>
      </c>
      <c r="S1548" s="3"/>
      <c r="T1548" s="6" t="s">
        <v>131</v>
      </c>
      <c r="U1548" s="3" t="str">
        <f t="shared" si="342"/>
        <v>Contractuel</v>
      </c>
      <c r="V1548" s="5">
        <v>45292</v>
      </c>
      <c r="W1548" s="5">
        <v>45351</v>
      </c>
      <c r="X1548" s="5"/>
      <c r="Y1548" s="5"/>
      <c r="Z1548" s="5">
        <v>45091</v>
      </c>
      <c r="AA1548" s="3">
        <f t="shared" si="343"/>
        <v>6</v>
      </c>
      <c r="AB1548" s="3">
        <f t="shared" si="344"/>
        <v>2023</v>
      </c>
      <c r="AC1548" s="3">
        <f t="shared" si="345"/>
        <v>2027</v>
      </c>
      <c r="AD1548" s="7">
        <f t="shared" ca="1" si="346"/>
        <v>1.3416666666666666</v>
      </c>
      <c r="AE1548" s="7" t="str">
        <f t="shared" ca="1" si="351"/>
        <v>&lt; 2</v>
      </c>
      <c r="AF1548" s="5">
        <v>27764</v>
      </c>
      <c r="AG1548" s="8">
        <f t="shared" ca="1" si="347"/>
        <v>48.816438356164383</v>
      </c>
      <c r="AH1548" s="7" t="str">
        <f t="shared" ca="1" si="348"/>
        <v>&gt;45&lt; 55</v>
      </c>
      <c r="AI1548" s="9">
        <v>11620666</v>
      </c>
      <c r="AJ1548" s="10" t="s">
        <v>126</v>
      </c>
      <c r="AK1548" s="9" t="s">
        <v>4599</v>
      </c>
      <c r="AL1548" s="5">
        <v>44827</v>
      </c>
      <c r="AM1548" s="3" t="s">
        <v>93</v>
      </c>
      <c r="AN1548" s="3" t="s">
        <v>65</v>
      </c>
      <c r="AQ1548" s="11">
        <v>3</v>
      </c>
      <c r="AR1548" s="11">
        <v>1</v>
      </c>
      <c r="AS1548" s="12">
        <f t="shared" si="349"/>
        <v>45456.25</v>
      </c>
      <c r="AT1548" s="11" t="s">
        <v>135</v>
      </c>
      <c r="AU1548" s="9">
        <v>3.5</v>
      </c>
      <c r="AV1548" s="14" t="s">
        <v>79</v>
      </c>
      <c r="AW1548" s="15" t="s">
        <v>978</v>
      </c>
      <c r="AX1548" s="16">
        <v>10083024380</v>
      </c>
      <c r="AY1548" s="14">
        <v>18</v>
      </c>
      <c r="AZ1548" s="11" t="s">
        <v>128</v>
      </c>
      <c r="BA1548" s="17" t="str">
        <f t="shared" si="350"/>
        <v>04025111008302438018</v>
      </c>
      <c r="BB1548" s="26">
        <f t="shared" si="341"/>
        <v>20</v>
      </c>
      <c r="BC1548" s="19" t="s">
        <v>3958</v>
      </c>
      <c r="BD1548" s="20" t="s">
        <v>277</v>
      </c>
      <c r="BF1548" s="5"/>
      <c r="BG1548" s="27">
        <v>26664643</v>
      </c>
      <c r="BH1548" s="27"/>
      <c r="BI1548" s="27"/>
      <c r="BJ1548" t="s">
        <v>300</v>
      </c>
      <c r="BK1548" s="11" t="str">
        <f t="shared" si="352"/>
        <v>A-</v>
      </c>
      <c r="BL1548" s="11" t="s">
        <v>473</v>
      </c>
    </row>
    <row r="1549" spans="1:64" x14ac:dyDescent="0.25">
      <c r="A1549" s="3" t="s">
        <v>74</v>
      </c>
      <c r="B1549" s="4">
        <v>1551</v>
      </c>
      <c r="C1549" s="3" t="s">
        <v>140</v>
      </c>
      <c r="D1549" s="3" t="s">
        <v>8266</v>
      </c>
      <c r="E1549" s="3" t="s">
        <v>8016</v>
      </c>
      <c r="F1549" s="3"/>
      <c r="G1549" s="3"/>
      <c r="H1549" s="74"/>
      <c r="I1549" s="3" t="s">
        <v>3846</v>
      </c>
      <c r="J1549" s="3" t="s">
        <v>157</v>
      </c>
      <c r="K1549" s="3" t="s">
        <v>123</v>
      </c>
      <c r="L1549" s="3" t="s">
        <v>77</v>
      </c>
      <c r="M1549" s="3" t="s">
        <v>132</v>
      </c>
      <c r="N1549" s="5">
        <v>45091</v>
      </c>
      <c r="P1549" s="3">
        <f t="shared" ca="1" si="353"/>
        <v>-444</v>
      </c>
      <c r="Q1549" s="5">
        <v>45111</v>
      </c>
      <c r="R1549" s="3" t="s">
        <v>1328</v>
      </c>
      <c r="S1549" s="3"/>
      <c r="T1549" s="6" t="s">
        <v>131</v>
      </c>
      <c r="U1549" s="3" t="str">
        <f t="shared" si="342"/>
        <v>Contractuel</v>
      </c>
      <c r="V1549" s="5">
        <v>45091</v>
      </c>
      <c r="W1549" s="5">
        <v>45138</v>
      </c>
      <c r="X1549" s="5"/>
      <c r="Y1549" s="5"/>
      <c r="Z1549" s="5">
        <v>45091</v>
      </c>
      <c r="AA1549" s="3">
        <f t="shared" si="343"/>
        <v>6</v>
      </c>
      <c r="AB1549" s="3">
        <f t="shared" si="344"/>
        <v>2023</v>
      </c>
      <c r="AC1549" s="3">
        <f t="shared" si="345"/>
        <v>2027</v>
      </c>
      <c r="AD1549" s="7">
        <f t="shared" ca="1" si="346"/>
        <v>1.3416666666666666</v>
      </c>
      <c r="AE1549" s="7" t="str">
        <f t="shared" ca="1" si="351"/>
        <v>&lt; 2</v>
      </c>
      <c r="AF1549" s="5">
        <v>30088</v>
      </c>
      <c r="AG1549" s="8">
        <f t="shared" ca="1" si="347"/>
        <v>42.449315068493149</v>
      </c>
      <c r="AH1549" s="7" t="str">
        <f t="shared" ca="1" si="348"/>
        <v>&gt;35&lt; 45</v>
      </c>
      <c r="AI1549" s="9">
        <v>12666088</v>
      </c>
      <c r="AJ1549" s="10" t="s">
        <v>141</v>
      </c>
      <c r="AK1549" s="9" t="s">
        <v>4600</v>
      </c>
      <c r="AL1549" s="5">
        <v>37391</v>
      </c>
      <c r="AM1549" s="3" t="s">
        <v>93</v>
      </c>
      <c r="AN1549" s="3" t="s">
        <v>65</v>
      </c>
      <c r="AO1549">
        <v>2</v>
      </c>
      <c r="AQ1549" s="11">
        <v>3</v>
      </c>
      <c r="AR1549" s="11">
        <v>1</v>
      </c>
      <c r="AS1549" s="12">
        <f t="shared" si="349"/>
        <v>45456.25</v>
      </c>
      <c r="AT1549" s="11" t="s">
        <v>135</v>
      </c>
      <c r="AU1549" s="9">
        <v>3.5</v>
      </c>
      <c r="AV1549" s="14">
        <v>17</v>
      </c>
      <c r="AW1549" s="15" t="s">
        <v>169</v>
      </c>
      <c r="AX1549" s="16" t="s">
        <v>4601</v>
      </c>
      <c r="AY1549" s="14">
        <v>97</v>
      </c>
      <c r="AZ1549" s="11" t="s">
        <v>171</v>
      </c>
      <c r="BA1549" s="17" t="str">
        <f t="shared" si="350"/>
        <v>17001000000328529197</v>
      </c>
      <c r="BB1549" s="26">
        <f t="shared" si="341"/>
        <v>20</v>
      </c>
      <c r="BC1549" s="19" t="s">
        <v>3958</v>
      </c>
      <c r="BD1549" s="20" t="s">
        <v>277</v>
      </c>
      <c r="BF1549" s="5"/>
      <c r="BG1549" s="27">
        <v>21706718</v>
      </c>
      <c r="BH1549" s="27">
        <v>25370163</v>
      </c>
      <c r="BI1549" s="27"/>
      <c r="BK1549" s="11" t="str">
        <f t="shared" si="352"/>
        <v>A-</v>
      </c>
      <c r="BL1549" s="11"/>
    </row>
    <row r="1550" spans="1:64" x14ac:dyDescent="0.25">
      <c r="A1550" s="3" t="s">
        <v>56</v>
      </c>
      <c r="B1550" s="4">
        <v>1552</v>
      </c>
      <c r="C1550" s="3" t="s">
        <v>140</v>
      </c>
      <c r="D1550" s="3" t="s">
        <v>7213</v>
      </c>
      <c r="E1550" s="3" t="s">
        <v>7226</v>
      </c>
      <c r="F1550" s="3"/>
      <c r="G1550" s="3"/>
      <c r="H1550" s="74"/>
      <c r="I1550" s="3" t="s">
        <v>561</v>
      </c>
      <c r="J1550" s="3" t="s">
        <v>157</v>
      </c>
      <c r="K1550" s="3" t="s">
        <v>123</v>
      </c>
      <c r="L1550" s="3" t="s">
        <v>77</v>
      </c>
      <c r="M1550" s="3" t="s">
        <v>132</v>
      </c>
      <c r="N1550" s="5">
        <v>45091</v>
      </c>
      <c r="P1550" s="3">
        <f t="shared" ca="1" si="353"/>
        <v>-17</v>
      </c>
      <c r="Q1550" s="5"/>
      <c r="R1550" s="3"/>
      <c r="S1550" s="3"/>
      <c r="T1550" s="6" t="s">
        <v>131</v>
      </c>
      <c r="U1550" s="3" t="str">
        <f t="shared" si="342"/>
        <v>Contractuel</v>
      </c>
      <c r="V1550" s="5">
        <v>45505</v>
      </c>
      <c r="W1550" s="5">
        <f>VLOOKUP(B1550,[1]base!$A:$V,22,0)</f>
        <v>45565</v>
      </c>
      <c r="X1550" s="5"/>
      <c r="Y1550" s="5"/>
      <c r="Z1550" s="5">
        <v>45091</v>
      </c>
      <c r="AA1550" s="3">
        <f t="shared" si="343"/>
        <v>6</v>
      </c>
      <c r="AB1550" s="3">
        <f t="shared" si="344"/>
        <v>2023</v>
      </c>
      <c r="AC1550" s="3">
        <f t="shared" si="345"/>
        <v>2027</v>
      </c>
      <c r="AD1550" s="7">
        <f t="shared" ca="1" si="346"/>
        <v>1.3416666666666666</v>
      </c>
      <c r="AE1550" s="7" t="str">
        <f t="shared" ca="1" si="351"/>
        <v>&lt; 2</v>
      </c>
      <c r="AF1550" s="5">
        <v>30895</v>
      </c>
      <c r="AG1550" s="8">
        <f t="shared" ca="1" si="347"/>
        <v>40.238356164383561</v>
      </c>
      <c r="AH1550" s="7" t="str">
        <f t="shared" ca="1" si="348"/>
        <v>&gt;35&lt; 45</v>
      </c>
      <c r="AI1550" s="9">
        <v>12958086</v>
      </c>
      <c r="AJ1550" s="10" t="s">
        <v>159</v>
      </c>
      <c r="AK1550" s="9" t="s">
        <v>4602</v>
      </c>
      <c r="AL1550" s="5">
        <v>37958</v>
      </c>
      <c r="AM1550" s="3" t="s">
        <v>93</v>
      </c>
      <c r="AN1550" s="3" t="s">
        <v>65</v>
      </c>
      <c r="AO1550">
        <v>4</v>
      </c>
      <c r="AQ1550">
        <v>3</v>
      </c>
      <c r="AR1550" s="11">
        <v>2</v>
      </c>
      <c r="AS1550" s="12">
        <f t="shared" si="349"/>
        <v>45821.5</v>
      </c>
      <c r="AT1550" s="11" t="s">
        <v>135</v>
      </c>
      <c r="AU1550" s="9">
        <v>3.5</v>
      </c>
      <c r="AV1550" s="14">
        <v>17</v>
      </c>
      <c r="AW1550" s="15">
        <v>20600</v>
      </c>
      <c r="AX1550" s="16" t="s">
        <v>4603</v>
      </c>
      <c r="AY1550" s="14">
        <v>97</v>
      </c>
      <c r="AZ1550" s="11" t="s">
        <v>171</v>
      </c>
      <c r="BA1550" s="17" t="str">
        <f t="shared" si="350"/>
        <v>17206000000105771597</v>
      </c>
      <c r="BB1550" s="26">
        <f t="shared" si="341"/>
        <v>20</v>
      </c>
      <c r="BC1550" s="19" t="s">
        <v>3958</v>
      </c>
      <c r="BD1550" s="20" t="s">
        <v>277</v>
      </c>
      <c r="BF1550" s="5"/>
      <c r="BG1550" s="27">
        <v>20131366</v>
      </c>
      <c r="BH1550" s="27"/>
      <c r="BI1550" s="27"/>
      <c r="BJ1550" s="11" t="s">
        <v>300</v>
      </c>
      <c r="BK1550" s="11" t="str">
        <f t="shared" si="352"/>
        <v>A-</v>
      </c>
      <c r="BL1550" s="11" t="s">
        <v>473</v>
      </c>
    </row>
    <row r="1551" spans="1:64" x14ac:dyDescent="0.25">
      <c r="A1551" s="3" t="s">
        <v>56</v>
      </c>
      <c r="B1551" s="4">
        <v>1553</v>
      </c>
      <c r="C1551" s="3" t="s">
        <v>87</v>
      </c>
      <c r="D1551" s="3" t="s">
        <v>8204</v>
      </c>
      <c r="E1551" s="3" t="s">
        <v>7252</v>
      </c>
      <c r="F1551" s="3"/>
      <c r="G1551" s="3"/>
      <c r="H1551" s="74"/>
      <c r="I1551" s="3" t="s">
        <v>467</v>
      </c>
      <c r="J1551" s="3" t="s">
        <v>157</v>
      </c>
      <c r="K1551" s="3" t="s">
        <v>123</v>
      </c>
      <c r="L1551" s="3" t="s">
        <v>77</v>
      </c>
      <c r="M1551" s="3" t="s">
        <v>132</v>
      </c>
      <c r="N1551" s="5">
        <v>45091</v>
      </c>
      <c r="P1551" s="3">
        <f t="shared" ca="1" si="353"/>
        <v>-17</v>
      </c>
      <c r="Q1551" s="5"/>
      <c r="R1551" s="3"/>
      <c r="S1551" s="3"/>
      <c r="T1551" s="6" t="s">
        <v>131</v>
      </c>
      <c r="U1551" s="3" t="str">
        <f t="shared" si="342"/>
        <v>Contractuel</v>
      </c>
      <c r="V1551" s="5">
        <v>45505</v>
      </c>
      <c r="W1551" s="5">
        <f>VLOOKUP(B1551,[1]base!$A:$V,22,0)</f>
        <v>45565</v>
      </c>
      <c r="X1551" s="5"/>
      <c r="Y1551" s="5"/>
      <c r="Z1551" s="5">
        <v>45091</v>
      </c>
      <c r="AA1551" s="3">
        <f t="shared" si="343"/>
        <v>6</v>
      </c>
      <c r="AB1551" s="3">
        <f t="shared" si="344"/>
        <v>2023</v>
      </c>
      <c r="AC1551" s="3">
        <f t="shared" si="345"/>
        <v>2027</v>
      </c>
      <c r="AD1551" s="7">
        <f t="shared" ca="1" si="346"/>
        <v>1.3416666666666666</v>
      </c>
      <c r="AE1551" s="7" t="str">
        <f t="shared" ca="1" si="351"/>
        <v>&lt; 2</v>
      </c>
      <c r="AF1551" s="5">
        <v>36399</v>
      </c>
      <c r="AG1551" s="8">
        <f t="shared" ca="1" si="347"/>
        <v>25.158904109589042</v>
      </c>
      <c r="AH1551" s="7" t="str">
        <f t="shared" ca="1" si="348"/>
        <v>&gt;25&lt; 35</v>
      </c>
      <c r="AI1551" s="9">
        <v>17591126</v>
      </c>
      <c r="AJ1551" s="10" t="s">
        <v>67</v>
      </c>
      <c r="AK1551" s="9" t="s">
        <v>4604</v>
      </c>
      <c r="AL1551" s="5">
        <v>43178</v>
      </c>
      <c r="AM1551" s="3" t="s">
        <v>93</v>
      </c>
      <c r="AN1551" s="3" t="s">
        <v>94</v>
      </c>
      <c r="AQ1551">
        <v>3</v>
      </c>
      <c r="AR1551" s="11">
        <v>2</v>
      </c>
      <c r="AS1551" s="12">
        <f t="shared" si="349"/>
        <v>45821.5</v>
      </c>
      <c r="AT1551" s="11" t="s">
        <v>135</v>
      </c>
      <c r="AU1551" s="9">
        <v>3.5</v>
      </c>
      <c r="AV1551" s="14">
        <v>25</v>
      </c>
      <c r="AW1551" s="15" t="s">
        <v>752</v>
      </c>
      <c r="AX1551" s="16" t="s">
        <v>4605</v>
      </c>
      <c r="AY1551" s="14">
        <v>92</v>
      </c>
      <c r="AZ1551" s="11" t="s">
        <v>164</v>
      </c>
      <c r="BA1551" s="17" t="str">
        <f t="shared" si="350"/>
        <v>25032000000105743892</v>
      </c>
      <c r="BB1551" s="26">
        <f t="shared" si="341"/>
        <v>20</v>
      </c>
      <c r="BC1551" s="19" t="s">
        <v>4606</v>
      </c>
      <c r="BD1551" s="20" t="s">
        <v>100</v>
      </c>
      <c r="BF1551" s="5"/>
      <c r="BG1551" s="27">
        <v>28512919</v>
      </c>
      <c r="BH1551" s="27"/>
      <c r="BI1551" s="27"/>
      <c r="BJ1551" t="s">
        <v>3681</v>
      </c>
      <c r="BK1551" s="11" t="str">
        <f t="shared" si="352"/>
        <v>A-</v>
      </c>
      <c r="BL1551" s="11" t="s">
        <v>473</v>
      </c>
    </row>
    <row r="1552" spans="1:64" x14ac:dyDescent="0.25">
      <c r="A1552" s="3" t="s">
        <v>74</v>
      </c>
      <c r="B1552" s="4">
        <v>1554</v>
      </c>
      <c r="C1552" s="3" t="s">
        <v>140</v>
      </c>
      <c r="D1552" s="3" t="s">
        <v>8267</v>
      </c>
      <c r="E1552" s="3" t="s">
        <v>7491</v>
      </c>
      <c r="F1552" s="3"/>
      <c r="G1552" s="3"/>
      <c r="H1552" s="74"/>
      <c r="I1552" s="3" t="s">
        <v>2219</v>
      </c>
      <c r="J1552" s="3" t="s">
        <v>157</v>
      </c>
      <c r="K1552" s="3" t="s">
        <v>123</v>
      </c>
      <c r="L1552" s="3" t="s">
        <v>77</v>
      </c>
      <c r="M1552" s="3" t="s">
        <v>132</v>
      </c>
      <c r="N1552" s="5">
        <v>45092</v>
      </c>
      <c r="P1552" s="3">
        <f t="shared" ca="1" si="353"/>
        <v>-413</v>
      </c>
      <c r="Q1552" s="5">
        <v>45170</v>
      </c>
      <c r="R1552" s="3" t="s">
        <v>124</v>
      </c>
      <c r="S1552" s="3" t="s">
        <v>1787</v>
      </c>
      <c r="T1552" s="6" t="s">
        <v>131</v>
      </c>
      <c r="U1552" s="3" t="str">
        <f t="shared" si="342"/>
        <v>Contractuel</v>
      </c>
      <c r="V1552" s="5">
        <v>45139</v>
      </c>
      <c r="W1552" s="5">
        <v>45169</v>
      </c>
      <c r="X1552" s="5"/>
      <c r="Y1552" s="5"/>
      <c r="Z1552" s="5">
        <v>45092</v>
      </c>
      <c r="AA1552" s="3">
        <f t="shared" si="343"/>
        <v>6</v>
      </c>
      <c r="AB1552" s="3">
        <f t="shared" si="344"/>
        <v>2023</v>
      </c>
      <c r="AC1552" s="3">
        <f t="shared" si="345"/>
        <v>2027</v>
      </c>
      <c r="AD1552" s="7">
        <f t="shared" ca="1" si="346"/>
        <v>1.3388888888888888</v>
      </c>
      <c r="AE1552" s="7" t="str">
        <f t="shared" ca="1" si="351"/>
        <v>&lt; 2</v>
      </c>
      <c r="AF1552" s="5">
        <v>32660</v>
      </c>
      <c r="AG1552" s="8">
        <f t="shared" ca="1" si="347"/>
        <v>35.402739726027399</v>
      </c>
      <c r="AH1552" s="7" t="str">
        <f t="shared" ca="1" si="348"/>
        <v>&gt;35&lt; 45</v>
      </c>
      <c r="AI1552" s="9">
        <v>16603816</v>
      </c>
      <c r="AJ1552" s="10" t="s">
        <v>126</v>
      </c>
      <c r="AK1552" s="9" t="s">
        <v>1660</v>
      </c>
      <c r="AL1552" s="5">
        <v>39942</v>
      </c>
      <c r="AM1552" s="3" t="s">
        <v>93</v>
      </c>
      <c r="AN1552" s="3" t="s">
        <v>65</v>
      </c>
      <c r="AO1552">
        <v>2</v>
      </c>
      <c r="AQ1552" s="11">
        <v>3</v>
      </c>
      <c r="AR1552" s="11">
        <v>1</v>
      </c>
      <c r="AS1552" s="12">
        <f t="shared" si="349"/>
        <v>45457.25</v>
      </c>
      <c r="AT1552" s="11" t="s">
        <v>135</v>
      </c>
      <c r="AU1552" s="9">
        <v>3.5</v>
      </c>
      <c r="AV1552" s="14">
        <v>17</v>
      </c>
      <c r="AW1552" s="15" t="s">
        <v>169</v>
      </c>
      <c r="AX1552" s="16" t="s">
        <v>1661</v>
      </c>
      <c r="AY1552" s="14">
        <v>38</v>
      </c>
      <c r="AZ1552" s="11" t="s">
        <v>171</v>
      </c>
      <c r="BA1552" s="17" t="str">
        <f t="shared" si="350"/>
        <v>17001000000259150238</v>
      </c>
      <c r="BB1552" s="26">
        <f t="shared" si="341"/>
        <v>20</v>
      </c>
      <c r="BC1552" s="19" t="s">
        <v>4607</v>
      </c>
      <c r="BD1552" s="20" t="s">
        <v>100</v>
      </c>
      <c r="BF1552" s="5"/>
      <c r="BG1552" s="27">
        <v>28087067</v>
      </c>
      <c r="BH1552" s="27"/>
      <c r="BI1552" s="27"/>
      <c r="BJ1552" t="s">
        <v>792</v>
      </c>
      <c r="BK1552" s="11" t="str">
        <f t="shared" si="352"/>
        <v>A-</v>
      </c>
      <c r="BL1552" s="11" t="s">
        <v>473</v>
      </c>
    </row>
    <row r="1553" spans="1:64" x14ac:dyDescent="0.25">
      <c r="A1553" s="3" t="s">
        <v>56</v>
      </c>
      <c r="B1553" s="4">
        <v>1555</v>
      </c>
      <c r="C1553" s="3" t="s">
        <v>140</v>
      </c>
      <c r="D1553" s="3" t="s">
        <v>8268</v>
      </c>
      <c r="E1553" s="3" t="s">
        <v>7661</v>
      </c>
      <c r="F1553" s="3"/>
      <c r="G1553" s="3"/>
      <c r="H1553" s="74"/>
      <c r="I1553" s="3" t="s">
        <v>561</v>
      </c>
      <c r="J1553" s="3" t="s">
        <v>157</v>
      </c>
      <c r="K1553" s="3" t="s">
        <v>123</v>
      </c>
      <c r="L1553" s="3" t="s">
        <v>77</v>
      </c>
      <c r="M1553" s="3" t="s">
        <v>132</v>
      </c>
      <c r="N1553" s="5">
        <v>45092</v>
      </c>
      <c r="P1553" s="3">
        <f t="shared" ca="1" si="353"/>
        <v>-17</v>
      </c>
      <c r="Q1553" s="5"/>
      <c r="R1553" s="3"/>
      <c r="S1553" s="3"/>
      <c r="T1553" s="6" t="s">
        <v>131</v>
      </c>
      <c r="U1553" s="3" t="str">
        <f t="shared" si="342"/>
        <v>Contractuel</v>
      </c>
      <c r="V1553" s="5">
        <v>45505</v>
      </c>
      <c r="W1553" s="5">
        <f>VLOOKUP(B1553,[1]base!$A:$V,22,0)</f>
        <v>45565</v>
      </c>
      <c r="X1553" s="5"/>
      <c r="Y1553" s="5"/>
      <c r="Z1553" s="5">
        <v>45092</v>
      </c>
      <c r="AA1553" s="3">
        <f t="shared" si="343"/>
        <v>6</v>
      </c>
      <c r="AB1553" s="3">
        <f t="shared" si="344"/>
        <v>2023</v>
      </c>
      <c r="AC1553" s="3">
        <f t="shared" si="345"/>
        <v>2027</v>
      </c>
      <c r="AD1553" s="7">
        <f t="shared" ca="1" si="346"/>
        <v>1.3388888888888888</v>
      </c>
      <c r="AE1553" s="7" t="str">
        <f t="shared" ca="1" si="351"/>
        <v>&lt; 2</v>
      </c>
      <c r="AF1553" s="5">
        <v>31626</v>
      </c>
      <c r="AG1553" s="8">
        <f t="shared" ca="1" si="347"/>
        <v>38.235616438356168</v>
      </c>
      <c r="AH1553" s="7" t="str">
        <f t="shared" ca="1" si="348"/>
        <v>&gt;35&lt; 45</v>
      </c>
      <c r="AI1553" s="9">
        <v>17667715</v>
      </c>
      <c r="AJ1553" s="10" t="s">
        <v>70</v>
      </c>
      <c r="AK1553" s="9" t="s">
        <v>4608</v>
      </c>
      <c r="AL1553" s="5">
        <v>38120</v>
      </c>
      <c r="AM1553" s="3" t="s">
        <v>93</v>
      </c>
      <c r="AN1553" s="3" t="s">
        <v>65</v>
      </c>
      <c r="AO1553">
        <v>3</v>
      </c>
      <c r="AQ1553">
        <v>3</v>
      </c>
      <c r="AR1553" s="11">
        <v>2</v>
      </c>
      <c r="AS1553" s="12">
        <f t="shared" si="349"/>
        <v>45822.5</v>
      </c>
      <c r="AT1553" s="11" t="s">
        <v>135</v>
      </c>
      <c r="AU1553" s="9">
        <v>3.5</v>
      </c>
      <c r="AV1553" s="14">
        <v>17</v>
      </c>
      <c r="AW1553" s="15">
        <v>53594</v>
      </c>
      <c r="AX1553" s="16" t="s">
        <v>4609</v>
      </c>
      <c r="AY1553" s="14">
        <v>90</v>
      </c>
      <c r="AZ1553" s="11" t="s">
        <v>171</v>
      </c>
      <c r="BA1553" s="17" t="str">
        <f t="shared" si="350"/>
        <v>17535940174330730490</v>
      </c>
      <c r="BB1553" s="26">
        <f t="shared" si="341"/>
        <v>20</v>
      </c>
      <c r="BC1553" s="19" t="s">
        <v>4551</v>
      </c>
      <c r="BD1553" s="20" t="s">
        <v>277</v>
      </c>
      <c r="BF1553" s="5">
        <v>45117</v>
      </c>
      <c r="BG1553" s="27">
        <v>58268940</v>
      </c>
      <c r="BH1553" s="27">
        <v>54825198</v>
      </c>
      <c r="BI1553" s="27"/>
      <c r="BJ1553" t="s">
        <v>608</v>
      </c>
      <c r="BK1553" s="11" t="str">
        <f t="shared" si="352"/>
        <v>A-</v>
      </c>
      <c r="BL1553" s="11" t="s">
        <v>473</v>
      </c>
    </row>
    <row r="1554" spans="1:64" x14ac:dyDescent="0.25">
      <c r="A1554" s="3" t="s">
        <v>56</v>
      </c>
      <c r="B1554" s="4">
        <v>1556</v>
      </c>
      <c r="C1554" s="3" t="s">
        <v>57</v>
      </c>
      <c r="D1554" s="3" t="s">
        <v>8205</v>
      </c>
      <c r="E1554" s="3" t="s">
        <v>7872</v>
      </c>
      <c r="F1554" s="3"/>
      <c r="G1554" s="3"/>
      <c r="H1554" s="74"/>
      <c r="I1554" s="3"/>
      <c r="J1554" s="3"/>
      <c r="K1554" s="3" t="s">
        <v>59</v>
      </c>
      <c r="L1554" s="3" t="s">
        <v>77</v>
      </c>
      <c r="M1554" s="3" t="s">
        <v>125</v>
      </c>
      <c r="N1554" s="5">
        <v>45093</v>
      </c>
      <c r="O1554" s="5"/>
      <c r="P1554" s="3" t="str">
        <f t="shared" ca="1" si="353"/>
        <v/>
      </c>
      <c r="Q1554" s="5"/>
      <c r="R1554" s="3"/>
      <c r="S1554" s="3"/>
      <c r="T1554" s="6" t="s">
        <v>61</v>
      </c>
      <c r="U1554" s="3" t="str">
        <f t="shared" si="342"/>
        <v>Titulaire</v>
      </c>
      <c r="V1554" s="5">
        <v>45093</v>
      </c>
      <c r="W1554" s="5"/>
      <c r="X1554" s="5"/>
      <c r="Y1554" s="5"/>
      <c r="Z1554" s="5">
        <v>45093</v>
      </c>
      <c r="AA1554" s="3">
        <f t="shared" si="343"/>
        <v>6</v>
      </c>
      <c r="AB1554" s="3">
        <f t="shared" si="344"/>
        <v>2023</v>
      </c>
      <c r="AC1554" s="3">
        <f t="shared" si="345"/>
        <v>2027</v>
      </c>
      <c r="AD1554" s="7">
        <f t="shared" ca="1" si="346"/>
        <v>1.336111111111111</v>
      </c>
      <c r="AE1554" s="7" t="str">
        <f t="shared" ca="1" si="351"/>
        <v>&lt; 2</v>
      </c>
      <c r="AF1554" s="5">
        <v>33518</v>
      </c>
      <c r="AG1554" s="8">
        <f t="shared" ca="1" si="347"/>
        <v>33.052054794520551</v>
      </c>
      <c r="AH1554" s="7" t="str">
        <f t="shared" ca="1" si="348"/>
        <v>&gt;25&lt; 35</v>
      </c>
      <c r="AI1554" s="9">
        <v>17524384</v>
      </c>
      <c r="AJ1554" s="10" t="s">
        <v>102</v>
      </c>
      <c r="AK1554" s="9" t="s">
        <v>4610</v>
      </c>
      <c r="AL1554" s="5">
        <v>44489</v>
      </c>
      <c r="AM1554" s="3" t="s">
        <v>4611</v>
      </c>
      <c r="AN1554" s="3" t="s">
        <v>94</v>
      </c>
      <c r="AQ1554">
        <v>15</v>
      </c>
      <c r="AR1554" s="11">
        <v>2</v>
      </c>
      <c r="AS1554" s="12">
        <f t="shared" si="349"/>
        <v>45823.5</v>
      </c>
      <c r="AT1554" s="11" t="s">
        <v>66</v>
      </c>
      <c r="AU1554" s="9">
        <v>1600</v>
      </c>
      <c r="AV1554" s="14" t="s">
        <v>79</v>
      </c>
      <c r="AW1554" s="15">
        <v>10403</v>
      </c>
      <c r="AX1554" s="16">
        <v>80040472045</v>
      </c>
      <c r="AY1554" s="14">
        <v>74</v>
      </c>
      <c r="AZ1554" s="11" t="s">
        <v>128</v>
      </c>
      <c r="BA1554" s="17" t="str">
        <f t="shared" si="350"/>
        <v>04104038004047204574</v>
      </c>
      <c r="BB1554" s="26">
        <f t="shared" si="341"/>
        <v>20</v>
      </c>
      <c r="BC1554" s="19" t="s">
        <v>4612</v>
      </c>
      <c r="BD1554" s="20" t="s">
        <v>100</v>
      </c>
      <c r="BF1554" s="5"/>
      <c r="BG1554" s="27"/>
      <c r="BH1554" s="27"/>
      <c r="BI1554" s="27"/>
      <c r="BK1554" s="11" t="str">
        <f t="shared" si="352"/>
        <v>CADRE</v>
      </c>
      <c r="BL1554" s="11"/>
    </row>
    <row r="1555" spans="1:64" x14ac:dyDescent="0.25">
      <c r="A1555" s="3" t="s">
        <v>74</v>
      </c>
      <c r="B1555" s="4">
        <v>1557</v>
      </c>
      <c r="C1555" s="3" t="s">
        <v>140</v>
      </c>
      <c r="D1555" s="3" t="s">
        <v>7213</v>
      </c>
      <c r="E1555" s="3" t="s">
        <v>7252</v>
      </c>
      <c r="F1555" s="3"/>
      <c r="G1555" s="3"/>
      <c r="H1555" s="74"/>
      <c r="I1555" s="3" t="s">
        <v>487</v>
      </c>
      <c r="J1555" s="3" t="s">
        <v>228</v>
      </c>
      <c r="K1555" s="3" t="s">
        <v>123</v>
      </c>
      <c r="L1555" s="3" t="s">
        <v>77</v>
      </c>
      <c r="M1555" s="3" t="s">
        <v>132</v>
      </c>
      <c r="N1555" s="5">
        <v>45096</v>
      </c>
      <c r="P1555" s="3">
        <f t="shared" ca="1" si="353"/>
        <v>-78</v>
      </c>
      <c r="Q1555" s="5">
        <v>45475</v>
      </c>
      <c r="R1555" s="3" t="s">
        <v>124</v>
      </c>
      <c r="S1555" s="96"/>
      <c r="T1555" s="96" t="s">
        <v>131</v>
      </c>
      <c r="U1555" s="3" t="str">
        <f t="shared" si="342"/>
        <v>Contractuel</v>
      </c>
      <c r="V1555" s="5">
        <v>45444</v>
      </c>
      <c r="W1555" s="5">
        <v>45504</v>
      </c>
      <c r="X1555" s="5"/>
      <c r="Y1555" s="5"/>
      <c r="Z1555" s="5">
        <v>45096</v>
      </c>
      <c r="AA1555" s="3">
        <f t="shared" si="343"/>
        <v>6</v>
      </c>
      <c r="AB1555" s="3">
        <f t="shared" si="344"/>
        <v>2023</v>
      </c>
      <c r="AC1555" s="3">
        <f t="shared" si="345"/>
        <v>2027</v>
      </c>
      <c r="AD1555" s="7">
        <f t="shared" ca="1" si="346"/>
        <v>1.3277777777777777</v>
      </c>
      <c r="AE1555" s="7" t="str">
        <f t="shared" ca="1" si="351"/>
        <v>&lt; 2</v>
      </c>
      <c r="AF1555" s="5">
        <v>35132</v>
      </c>
      <c r="AG1555" s="8">
        <f t="shared" ca="1" si="347"/>
        <v>28.63013698630137</v>
      </c>
      <c r="AH1555" s="7" t="str">
        <f t="shared" ca="1" si="348"/>
        <v>&gt;25&lt; 35</v>
      </c>
      <c r="AI1555" s="9">
        <v>17053009</v>
      </c>
      <c r="AJ1555" s="10" t="s">
        <v>62</v>
      </c>
      <c r="AK1555" s="9" t="s">
        <v>4613</v>
      </c>
      <c r="AL1555" s="5">
        <v>41692</v>
      </c>
      <c r="AM1555" s="3" t="s">
        <v>93</v>
      </c>
      <c r="AN1555" s="3" t="s">
        <v>65</v>
      </c>
      <c r="AO1555">
        <v>1</v>
      </c>
      <c r="AQ1555">
        <v>3</v>
      </c>
      <c r="AR1555" s="11">
        <v>2</v>
      </c>
      <c r="AS1555" s="12">
        <f t="shared" si="349"/>
        <v>45826.5</v>
      </c>
      <c r="AT1555" s="11" t="s">
        <v>135</v>
      </c>
      <c r="AU1555" s="9">
        <v>3.5</v>
      </c>
      <c r="AV1555" s="14">
        <v>25</v>
      </c>
      <c r="AW1555" s="15" t="s">
        <v>713</v>
      </c>
      <c r="AX1555" s="16" t="s">
        <v>4614</v>
      </c>
      <c r="AY1555" s="14">
        <v>33</v>
      </c>
      <c r="AZ1555" s="11" t="s">
        <v>164</v>
      </c>
      <c r="BA1555" s="17" t="str">
        <f t="shared" si="350"/>
        <v>25024000000017801433</v>
      </c>
      <c r="BB1555" s="26">
        <f t="shared" si="341"/>
        <v>20</v>
      </c>
      <c r="BC1555" s="19" t="s">
        <v>4615</v>
      </c>
      <c r="BD1555" s="20" t="s">
        <v>277</v>
      </c>
      <c r="BF1555" s="5"/>
      <c r="BG1555" s="27">
        <v>27626806</v>
      </c>
      <c r="BH1555" s="27">
        <v>21121855</v>
      </c>
      <c r="BI1555" s="27"/>
      <c r="BJ1555" t="s">
        <v>391</v>
      </c>
      <c r="BK1555" s="11" t="str">
        <f t="shared" si="352"/>
        <v>B-</v>
      </c>
      <c r="BL1555" s="11" t="s">
        <v>473</v>
      </c>
    </row>
    <row r="1556" spans="1:64" x14ac:dyDescent="0.25">
      <c r="A1556" s="3" t="s">
        <v>56</v>
      </c>
      <c r="B1556" s="4">
        <v>1558</v>
      </c>
      <c r="C1556" s="3" t="s">
        <v>57</v>
      </c>
      <c r="D1556" s="3" t="s">
        <v>7232</v>
      </c>
      <c r="E1556" s="3" t="s">
        <v>7842</v>
      </c>
      <c r="F1556" s="3"/>
      <c r="G1556" s="43"/>
      <c r="H1556" s="74"/>
      <c r="I1556" s="3" t="s">
        <v>3004</v>
      </c>
      <c r="J1556" s="3" t="s">
        <v>228</v>
      </c>
      <c r="K1556" s="3" t="s">
        <v>123</v>
      </c>
      <c r="L1556" s="3" t="s">
        <v>77</v>
      </c>
      <c r="M1556" s="3" t="s">
        <v>132</v>
      </c>
      <c r="N1556" s="5">
        <v>45111</v>
      </c>
      <c r="P1556" s="3">
        <f t="shared" ca="1" si="353"/>
        <v>-17</v>
      </c>
      <c r="Q1556" s="5"/>
      <c r="R1556" s="3"/>
      <c r="S1556" s="3"/>
      <c r="T1556" s="6" t="s">
        <v>131</v>
      </c>
      <c r="U1556" s="3" t="str">
        <f t="shared" si="342"/>
        <v>Contractuel</v>
      </c>
      <c r="V1556" s="5">
        <v>45505</v>
      </c>
      <c r="W1556" s="5">
        <f>VLOOKUP(B1556,[1]base!$A:$V,22,0)</f>
        <v>45565</v>
      </c>
      <c r="X1556" s="5"/>
      <c r="Y1556" s="5"/>
      <c r="Z1556" s="5">
        <v>45111</v>
      </c>
      <c r="AA1556" s="3">
        <f t="shared" si="343"/>
        <v>7</v>
      </c>
      <c r="AB1556" s="3">
        <f t="shared" si="344"/>
        <v>2023</v>
      </c>
      <c r="AC1556" s="3">
        <f t="shared" si="345"/>
        <v>2027</v>
      </c>
      <c r="AD1556" s="7">
        <f t="shared" ca="1" si="346"/>
        <v>1.2861111111111112</v>
      </c>
      <c r="AE1556" s="7" t="str">
        <f t="shared" ca="1" si="351"/>
        <v>&lt; 2</v>
      </c>
      <c r="AF1556" s="5">
        <v>37731</v>
      </c>
      <c r="AG1556" s="8">
        <f t="shared" ca="1" si="347"/>
        <v>21.509589041095889</v>
      </c>
      <c r="AH1556" s="7" t="str">
        <f t="shared" ca="1" si="348"/>
        <v>&lt; 25</v>
      </c>
      <c r="AI1556" s="9">
        <v>17655788</v>
      </c>
      <c r="AJ1556" s="37" t="s">
        <v>179</v>
      </c>
      <c r="AK1556" s="9" t="s">
        <v>4616</v>
      </c>
      <c r="AL1556" s="5">
        <v>43717</v>
      </c>
      <c r="AM1556" s="3" t="s">
        <v>4611</v>
      </c>
      <c r="AN1556" s="3" t="s">
        <v>94</v>
      </c>
      <c r="AQ1556">
        <v>3</v>
      </c>
      <c r="AR1556" s="11">
        <v>2</v>
      </c>
      <c r="AS1556" s="12">
        <f t="shared" si="349"/>
        <v>45841.5</v>
      </c>
      <c r="AT1556" s="11" t="s">
        <v>135</v>
      </c>
      <c r="AU1556" s="9">
        <v>3.5</v>
      </c>
      <c r="AV1556" s="14">
        <v>17</v>
      </c>
      <c r="AW1556" s="15" t="s">
        <v>169</v>
      </c>
      <c r="AX1556" s="16" t="s">
        <v>4617</v>
      </c>
      <c r="AY1556" s="14">
        <v>88</v>
      </c>
      <c r="AZ1556" s="11" t="s">
        <v>171</v>
      </c>
      <c r="BA1556" s="17" t="str">
        <f t="shared" si="350"/>
        <v>17001000000328801088</v>
      </c>
      <c r="BB1556" s="26">
        <f t="shared" si="341"/>
        <v>20</v>
      </c>
      <c r="BC1556" s="19" t="s">
        <v>4554</v>
      </c>
      <c r="BD1556" s="20" t="s">
        <v>277</v>
      </c>
      <c r="BF1556" s="5"/>
      <c r="BG1556" s="27">
        <v>23517878</v>
      </c>
      <c r="BH1556" s="27">
        <v>50347229</v>
      </c>
      <c r="BI1556" s="27"/>
      <c r="BJ1556" t="s">
        <v>4555</v>
      </c>
      <c r="BK1556" s="11" t="s">
        <v>3009</v>
      </c>
      <c r="BL1556" s="11" t="s">
        <v>473</v>
      </c>
    </row>
    <row r="1557" spans="1:64" x14ac:dyDescent="0.25">
      <c r="A1557" s="3" t="s">
        <v>74</v>
      </c>
      <c r="B1557" s="4">
        <v>1559</v>
      </c>
      <c r="C1557" s="3" t="s">
        <v>57</v>
      </c>
      <c r="D1557" s="3" t="s">
        <v>8269</v>
      </c>
      <c r="E1557" s="3" t="s">
        <v>7677</v>
      </c>
      <c r="F1557" s="3"/>
      <c r="G1557" s="3"/>
      <c r="H1557" s="74"/>
      <c r="I1557" s="3" t="s">
        <v>2219</v>
      </c>
      <c r="J1557" s="3" t="s">
        <v>157</v>
      </c>
      <c r="K1557" s="3" t="s">
        <v>123</v>
      </c>
      <c r="L1557" s="3" t="s">
        <v>77</v>
      </c>
      <c r="M1557" s="3" t="s">
        <v>132</v>
      </c>
      <c r="N1557" s="5">
        <v>45111</v>
      </c>
      <c r="P1557" s="3">
        <f t="shared" ca="1" si="353"/>
        <v>-413</v>
      </c>
      <c r="Q1557" s="5">
        <v>45170</v>
      </c>
      <c r="R1557" s="3" t="s">
        <v>124</v>
      </c>
      <c r="S1557" s="3"/>
      <c r="T1557" s="6" t="s">
        <v>131</v>
      </c>
      <c r="U1557" s="3" t="str">
        <f t="shared" si="342"/>
        <v>Contractuel</v>
      </c>
      <c r="V1557" s="5">
        <v>45139</v>
      </c>
      <c r="W1557" s="5">
        <v>45169</v>
      </c>
      <c r="X1557" s="5"/>
      <c r="Y1557" s="5"/>
      <c r="Z1557" s="5">
        <v>45111</v>
      </c>
      <c r="AA1557" s="3">
        <f t="shared" si="343"/>
        <v>7</v>
      </c>
      <c r="AB1557" s="3">
        <f t="shared" si="344"/>
        <v>2023</v>
      </c>
      <c r="AC1557" s="3">
        <f t="shared" si="345"/>
        <v>2027</v>
      </c>
      <c r="AD1557" s="7">
        <f t="shared" ca="1" si="346"/>
        <v>1.2861111111111112</v>
      </c>
      <c r="AE1557" s="7" t="str">
        <f t="shared" ca="1" si="351"/>
        <v>&lt; 2</v>
      </c>
      <c r="AF1557" s="5">
        <v>38098</v>
      </c>
      <c r="AG1557" s="8">
        <f t="shared" ca="1" si="347"/>
        <v>20.504109589041096</v>
      </c>
      <c r="AH1557" s="7" t="str">
        <f t="shared" ca="1" si="348"/>
        <v>&lt; 25</v>
      </c>
      <c r="AI1557" s="9"/>
      <c r="AJ1557" s="10"/>
      <c r="AK1557" s="9" t="s">
        <v>4618</v>
      </c>
      <c r="AL1557" s="5">
        <v>43804</v>
      </c>
      <c r="AM1557" s="3" t="s">
        <v>4611</v>
      </c>
      <c r="AN1557" s="3" t="s">
        <v>94</v>
      </c>
      <c r="AQ1557" s="11">
        <v>3</v>
      </c>
      <c r="AR1557" s="11">
        <v>1</v>
      </c>
      <c r="AS1557" s="12">
        <f t="shared" si="349"/>
        <v>45476.25</v>
      </c>
      <c r="AT1557" s="11" t="s">
        <v>135</v>
      </c>
      <c r="AU1557" s="9">
        <v>3.5</v>
      </c>
      <c r="AV1557" s="14">
        <v>17</v>
      </c>
      <c r="AW1557" s="15">
        <v>53594</v>
      </c>
      <c r="AX1557" s="16" t="s">
        <v>4619</v>
      </c>
      <c r="AY1557" s="14">
        <v>57</v>
      </c>
      <c r="AZ1557" s="11" t="s">
        <v>171</v>
      </c>
      <c r="BA1557" s="17" t="str">
        <f t="shared" si="350"/>
        <v>17535940171382338957</v>
      </c>
      <c r="BB1557" s="26">
        <f t="shared" si="341"/>
        <v>20</v>
      </c>
      <c r="BC1557" s="19" t="s">
        <v>4620</v>
      </c>
      <c r="BD1557" s="20" t="s">
        <v>100</v>
      </c>
      <c r="BF1557" s="5"/>
      <c r="BG1557" s="27">
        <v>54820271</v>
      </c>
      <c r="BH1557" s="27">
        <v>50413840</v>
      </c>
      <c r="BI1557" s="27"/>
      <c r="BJ1557" t="s">
        <v>734</v>
      </c>
      <c r="BK1557" s="11" t="str">
        <f t="shared" si="352"/>
        <v>A-</v>
      </c>
      <c r="BL1557" s="11" t="s">
        <v>473</v>
      </c>
    </row>
    <row r="1558" spans="1:64" x14ac:dyDescent="0.25">
      <c r="A1558" s="3" t="s">
        <v>56</v>
      </c>
      <c r="B1558" s="4">
        <v>1560</v>
      </c>
      <c r="C1558" s="3" t="s">
        <v>57</v>
      </c>
      <c r="D1558" s="3" t="s">
        <v>7883</v>
      </c>
      <c r="E1558" s="3" t="s">
        <v>8270</v>
      </c>
      <c r="F1558" s="3"/>
      <c r="G1558" s="3"/>
      <c r="H1558" s="74"/>
      <c r="I1558" s="3"/>
      <c r="J1558" s="3"/>
      <c r="K1558" s="3" t="s">
        <v>59</v>
      </c>
      <c r="L1558" s="3" t="s">
        <v>77</v>
      </c>
      <c r="M1558" s="3" t="s">
        <v>4621</v>
      </c>
      <c r="N1558" s="5">
        <v>45110</v>
      </c>
      <c r="O1558" s="5"/>
      <c r="P1558" s="3" t="str">
        <f t="shared" ca="1" si="353"/>
        <v/>
      </c>
      <c r="Q1558" s="5"/>
      <c r="R1558" s="3"/>
      <c r="S1558" s="3"/>
      <c r="T1558" s="6" t="s">
        <v>61</v>
      </c>
      <c r="U1558" s="3" t="str">
        <f t="shared" si="342"/>
        <v>Titulaire</v>
      </c>
      <c r="V1558" s="5">
        <v>45110</v>
      </c>
      <c r="W1558" s="5"/>
      <c r="X1558" s="5"/>
      <c r="Y1558" s="5"/>
      <c r="Z1558" s="5">
        <v>45110</v>
      </c>
      <c r="AA1558" s="3">
        <f t="shared" si="343"/>
        <v>7</v>
      </c>
      <c r="AB1558" s="3">
        <f t="shared" si="344"/>
        <v>2023</v>
      </c>
      <c r="AC1558" s="3">
        <f t="shared" si="345"/>
        <v>2027</v>
      </c>
      <c r="AD1558" s="7">
        <f t="shared" ca="1" si="346"/>
        <v>1.288888888888889</v>
      </c>
      <c r="AE1558" s="7" t="str">
        <f t="shared" ca="1" si="351"/>
        <v>&lt; 2</v>
      </c>
      <c r="AF1558" s="5">
        <v>29292</v>
      </c>
      <c r="AG1558" s="8">
        <f t="shared" ca="1" si="347"/>
        <v>44.630136986301373</v>
      </c>
      <c r="AH1558" s="7" t="str">
        <f t="shared" ca="1" si="348"/>
        <v>&gt;35&lt; 45</v>
      </c>
      <c r="AI1558" s="9">
        <v>12419662</v>
      </c>
      <c r="AJ1558" s="10" t="s">
        <v>126</v>
      </c>
      <c r="AK1558" s="9" t="s">
        <v>2533</v>
      </c>
      <c r="AL1558" s="5">
        <v>45069</v>
      </c>
      <c r="AM1558" s="3" t="s">
        <v>4611</v>
      </c>
      <c r="AN1558" s="3" t="s">
        <v>65</v>
      </c>
      <c r="AO1558">
        <v>3</v>
      </c>
      <c r="AQ1558">
        <v>17</v>
      </c>
      <c r="AR1558" s="11">
        <v>2</v>
      </c>
      <c r="AS1558" s="12">
        <f t="shared" si="349"/>
        <v>45840.5</v>
      </c>
      <c r="AT1558" s="11" t="s">
        <v>66</v>
      </c>
      <c r="AU1558" s="9">
        <v>4200</v>
      </c>
      <c r="AV1558" s="14" t="s">
        <v>79</v>
      </c>
      <c r="AW1558" s="15">
        <v>11818</v>
      </c>
      <c r="AX1558" s="16">
        <v>60022951487</v>
      </c>
      <c r="AY1558" s="14">
        <v>88</v>
      </c>
      <c r="AZ1558" s="11" t="s">
        <v>128</v>
      </c>
      <c r="BA1558" s="17" t="str">
        <f t="shared" si="350"/>
        <v>04118186002295148788</v>
      </c>
      <c r="BB1558" s="26">
        <f t="shared" si="341"/>
        <v>20</v>
      </c>
      <c r="BC1558" s="19" t="s">
        <v>4622</v>
      </c>
      <c r="BD1558" s="20" t="s">
        <v>73</v>
      </c>
      <c r="BF1558" s="5">
        <v>45117</v>
      </c>
      <c r="BG1558" s="27"/>
      <c r="BH1558" s="27"/>
      <c r="BI1558" s="27">
        <v>98139382</v>
      </c>
      <c r="BK1558" s="11" t="str">
        <f t="shared" si="352"/>
        <v>CADRE</v>
      </c>
      <c r="BL1558" s="11"/>
    </row>
    <row r="1559" spans="1:64" x14ac:dyDescent="0.25">
      <c r="A1559" s="3" t="s">
        <v>56</v>
      </c>
      <c r="B1559" s="4">
        <v>1561</v>
      </c>
      <c r="C1559" s="3" t="s">
        <v>140</v>
      </c>
      <c r="D1559" s="3" t="s">
        <v>7463</v>
      </c>
      <c r="E1559" s="3" t="s">
        <v>7999</v>
      </c>
      <c r="F1559" s="3"/>
      <c r="G1559" s="3"/>
      <c r="H1559" s="74"/>
      <c r="I1559" s="3"/>
      <c r="J1559" s="3"/>
      <c r="K1559" s="3" t="s">
        <v>59</v>
      </c>
      <c r="L1559" s="3" t="s">
        <v>77</v>
      </c>
      <c r="M1559" s="3" t="s">
        <v>2275</v>
      </c>
      <c r="N1559" s="5">
        <v>45110</v>
      </c>
      <c r="P1559" s="3" t="str">
        <f t="shared" ca="1" si="353"/>
        <v/>
      </c>
      <c r="Q1559" s="5"/>
      <c r="R1559" s="3"/>
      <c r="S1559" s="3"/>
      <c r="T1559" s="6" t="s">
        <v>61</v>
      </c>
      <c r="U1559" s="3" t="str">
        <f t="shared" si="342"/>
        <v>Titulaire</v>
      </c>
      <c r="V1559" s="5">
        <v>45110</v>
      </c>
      <c r="W1559" s="5"/>
      <c r="X1559" s="5"/>
      <c r="Y1559" s="5"/>
      <c r="Z1559" s="5">
        <v>45110</v>
      </c>
      <c r="AA1559" s="3">
        <f t="shared" si="343"/>
        <v>7</v>
      </c>
      <c r="AB1559" s="3">
        <f t="shared" si="344"/>
        <v>2023</v>
      </c>
      <c r="AC1559" s="3">
        <f t="shared" si="345"/>
        <v>2027</v>
      </c>
      <c r="AD1559" s="7">
        <f t="shared" ca="1" si="346"/>
        <v>1.288888888888889</v>
      </c>
      <c r="AE1559" s="7" t="str">
        <f t="shared" ca="1" si="351"/>
        <v>&lt; 2</v>
      </c>
      <c r="AF1559" s="5">
        <v>32651</v>
      </c>
      <c r="AG1559" s="8">
        <f t="shared" ca="1" si="347"/>
        <v>35.42739726027397</v>
      </c>
      <c r="AH1559" s="7" t="str">
        <f t="shared" ca="1" si="348"/>
        <v>&gt;35&lt; 45</v>
      </c>
      <c r="AI1559" s="9">
        <v>16868317</v>
      </c>
      <c r="AJ1559" s="37" t="s">
        <v>179</v>
      </c>
      <c r="AK1559" s="9" t="s">
        <v>4623</v>
      </c>
      <c r="AL1559" s="5">
        <v>45069</v>
      </c>
      <c r="AM1559" s="3" t="s">
        <v>93</v>
      </c>
      <c r="AN1559" s="3" t="s">
        <v>65</v>
      </c>
      <c r="AQ1559">
        <v>15</v>
      </c>
      <c r="AR1559" s="11">
        <v>2</v>
      </c>
      <c r="AS1559" s="12">
        <f t="shared" si="349"/>
        <v>45840.5</v>
      </c>
      <c r="AT1559" s="11" t="s">
        <v>66</v>
      </c>
      <c r="AU1559" s="9">
        <v>2800</v>
      </c>
      <c r="AV1559" s="14">
        <v>14</v>
      </c>
      <c r="AW1559" s="15" t="s">
        <v>4624</v>
      </c>
      <c r="AX1559" s="16">
        <v>51007010208</v>
      </c>
      <c r="AY1559" s="14">
        <v>26</v>
      </c>
      <c r="AZ1559" s="11" t="s">
        <v>154</v>
      </c>
      <c r="BA1559" s="17" t="str">
        <f t="shared" si="350"/>
        <v>14035035100701020826</v>
      </c>
      <c r="BB1559" s="26">
        <f t="shared" si="341"/>
        <v>20</v>
      </c>
      <c r="BC1559" s="19" t="s">
        <v>4625</v>
      </c>
      <c r="BD1559" s="20" t="s">
        <v>4626</v>
      </c>
      <c r="BF1559" s="5">
        <v>45117</v>
      </c>
      <c r="BG1559" s="27"/>
      <c r="BH1559" s="27"/>
      <c r="BI1559" s="27">
        <v>98156742</v>
      </c>
      <c r="BK1559" s="11" t="str">
        <f t="shared" si="352"/>
        <v>CADRE</v>
      </c>
      <c r="BL1559" s="11"/>
    </row>
    <row r="1560" spans="1:64" x14ac:dyDescent="0.25">
      <c r="A1560" s="3" t="s">
        <v>74</v>
      </c>
      <c r="B1560" s="4">
        <v>1562</v>
      </c>
      <c r="C1560" s="3" t="s">
        <v>1732</v>
      </c>
      <c r="D1560" s="3" t="s">
        <v>7940</v>
      </c>
      <c r="E1560" s="3" t="s">
        <v>8121</v>
      </c>
      <c r="F1560" s="3"/>
      <c r="G1560" s="3"/>
      <c r="H1560" s="74"/>
      <c r="I1560" s="3" t="s">
        <v>4221</v>
      </c>
      <c r="J1560" s="3" t="s">
        <v>228</v>
      </c>
      <c r="K1560" s="3" t="s">
        <v>123</v>
      </c>
      <c r="L1560" s="3" t="s">
        <v>77</v>
      </c>
      <c r="M1560" s="3" t="s">
        <v>132</v>
      </c>
      <c r="N1560" s="5">
        <v>45111</v>
      </c>
      <c r="P1560" s="3">
        <f t="shared" ca="1" si="353"/>
        <v>-413</v>
      </c>
      <c r="Q1560" s="5">
        <v>45159</v>
      </c>
      <c r="R1560" s="3" t="s">
        <v>4590</v>
      </c>
      <c r="S1560" s="3" t="s">
        <v>1787</v>
      </c>
      <c r="T1560" s="6" t="s">
        <v>131</v>
      </c>
      <c r="U1560" s="3" t="str">
        <f t="shared" si="342"/>
        <v>Contractuel</v>
      </c>
      <c r="V1560" s="5">
        <v>45139</v>
      </c>
      <c r="W1560" s="5">
        <v>45169</v>
      </c>
      <c r="X1560" s="5"/>
      <c r="Y1560" s="5"/>
      <c r="Z1560" s="5">
        <v>45111</v>
      </c>
      <c r="AA1560" s="3">
        <f t="shared" si="343"/>
        <v>7</v>
      </c>
      <c r="AB1560" s="3">
        <f t="shared" si="344"/>
        <v>2023</v>
      </c>
      <c r="AC1560" s="3">
        <f t="shared" si="345"/>
        <v>2027</v>
      </c>
      <c r="AD1560" s="7">
        <f t="shared" ca="1" si="346"/>
        <v>1.2861111111111112</v>
      </c>
      <c r="AE1560" s="7" t="str">
        <f t="shared" ca="1" si="351"/>
        <v>&lt; 2</v>
      </c>
      <c r="AF1560" s="5">
        <v>36566</v>
      </c>
      <c r="AG1560" s="8">
        <f t="shared" ca="1" si="347"/>
        <v>24.701369863013699</v>
      </c>
      <c r="AH1560" s="7" t="str">
        <f t="shared" ca="1" si="348"/>
        <v>&lt; 25</v>
      </c>
      <c r="AI1560" s="9">
        <v>17580668</v>
      </c>
      <c r="AJ1560" s="10" t="s">
        <v>91</v>
      </c>
      <c r="AK1560" s="9" t="s">
        <v>4627</v>
      </c>
      <c r="AL1560" s="5">
        <v>45058</v>
      </c>
      <c r="AM1560" s="3" t="s">
        <v>93</v>
      </c>
      <c r="AN1560" s="3" t="s">
        <v>94</v>
      </c>
      <c r="AQ1560" s="11">
        <v>3</v>
      </c>
      <c r="AR1560" s="11">
        <v>1</v>
      </c>
      <c r="AS1560" s="12">
        <f t="shared" si="349"/>
        <v>45476.25</v>
      </c>
      <c r="AT1560" s="11" t="s">
        <v>135</v>
      </c>
      <c r="AU1560" s="9">
        <v>3.5</v>
      </c>
      <c r="AV1560" s="14" t="s">
        <v>195</v>
      </c>
      <c r="AW1560" s="15" t="s">
        <v>2299</v>
      </c>
      <c r="AX1560" s="16" t="s">
        <v>2832</v>
      </c>
      <c r="AY1560" s="14" t="s">
        <v>450</v>
      </c>
      <c r="AZ1560" s="11" t="s">
        <v>171</v>
      </c>
      <c r="BA1560" s="17" t="str">
        <f t="shared" si="350"/>
        <v>17206000000311781943</v>
      </c>
      <c r="BB1560" s="26">
        <f t="shared" si="341"/>
        <v>20</v>
      </c>
      <c r="BC1560" s="19" t="s">
        <v>4628</v>
      </c>
      <c r="BD1560" s="20" t="s">
        <v>277</v>
      </c>
      <c r="BF1560" s="5"/>
      <c r="BG1560" s="27">
        <v>95232716</v>
      </c>
      <c r="BH1560" s="27">
        <v>26661814</v>
      </c>
      <c r="BI1560" s="27"/>
      <c r="BJ1560" t="s">
        <v>4629</v>
      </c>
      <c r="BK1560" s="11" t="str">
        <f t="shared" si="352"/>
        <v>B-</v>
      </c>
      <c r="BL1560" s="11" t="s">
        <v>235</v>
      </c>
    </row>
    <row r="1561" spans="1:64" x14ac:dyDescent="0.25">
      <c r="A1561" s="3" t="s">
        <v>74</v>
      </c>
      <c r="B1561" s="4">
        <v>1563</v>
      </c>
      <c r="C1561" s="3" t="s">
        <v>1732</v>
      </c>
      <c r="D1561" s="3" t="s">
        <v>8271</v>
      </c>
      <c r="E1561" s="3" t="s">
        <v>8272</v>
      </c>
      <c r="F1561" s="3"/>
      <c r="G1561" s="3"/>
      <c r="H1561" s="74"/>
      <c r="I1561" s="3" t="s">
        <v>431</v>
      </c>
      <c r="J1561" s="3"/>
      <c r="K1561" s="3" t="s">
        <v>123</v>
      </c>
      <c r="L1561" s="3" t="s">
        <v>77</v>
      </c>
      <c r="M1561" s="3" t="s">
        <v>132</v>
      </c>
      <c r="N1561" s="5">
        <v>45112</v>
      </c>
      <c r="P1561" s="3">
        <f t="shared" ca="1" si="353"/>
        <v>-383</v>
      </c>
      <c r="Q1561" s="5">
        <v>45199</v>
      </c>
      <c r="R1561" s="3" t="s">
        <v>609</v>
      </c>
      <c r="S1561" s="3"/>
      <c r="T1561" s="6" t="s">
        <v>131</v>
      </c>
      <c r="U1561" s="3" t="str">
        <f t="shared" si="342"/>
        <v>Contractuel</v>
      </c>
      <c r="V1561" s="5">
        <v>45170</v>
      </c>
      <c r="W1561" s="5">
        <v>45199</v>
      </c>
      <c r="X1561" s="5"/>
      <c r="Y1561" s="5"/>
      <c r="Z1561" s="5">
        <v>45112</v>
      </c>
      <c r="AA1561" s="3">
        <f t="shared" si="343"/>
        <v>7</v>
      </c>
      <c r="AB1561" s="3">
        <f t="shared" si="344"/>
        <v>2023</v>
      </c>
      <c r="AC1561" s="3">
        <f t="shared" si="345"/>
        <v>2027</v>
      </c>
      <c r="AD1561" s="7">
        <f t="shared" ca="1" si="346"/>
        <v>1.2833333333333334</v>
      </c>
      <c r="AE1561" s="7" t="str">
        <f t="shared" ca="1" si="351"/>
        <v>&lt; 2</v>
      </c>
      <c r="AF1561" s="5">
        <v>37388</v>
      </c>
      <c r="AG1561" s="8">
        <f t="shared" ca="1" si="347"/>
        <v>22.449315068493149</v>
      </c>
      <c r="AH1561" s="7" t="str">
        <f t="shared" ca="1" si="348"/>
        <v>&lt; 25</v>
      </c>
      <c r="AI1561" s="9"/>
      <c r="AJ1561" s="10"/>
      <c r="AK1561" s="9" t="s">
        <v>4630</v>
      </c>
      <c r="AL1561" s="5">
        <v>43999</v>
      </c>
      <c r="AM1561" s="3" t="s">
        <v>93</v>
      </c>
      <c r="AN1561" s="3" t="s">
        <v>94</v>
      </c>
      <c r="AQ1561" s="11">
        <v>3</v>
      </c>
      <c r="AR1561" s="11">
        <v>1</v>
      </c>
      <c r="AS1561" s="12">
        <f t="shared" si="349"/>
        <v>45477.25</v>
      </c>
      <c r="AT1561" s="11" t="s">
        <v>135</v>
      </c>
      <c r="AU1561" s="9">
        <v>3.5</v>
      </c>
      <c r="AV1561" s="14" t="s">
        <v>126</v>
      </c>
      <c r="AW1561" s="15" t="s">
        <v>1976</v>
      </c>
      <c r="AX1561" s="16">
        <v>49105513638</v>
      </c>
      <c r="AY1561" s="14">
        <v>28</v>
      </c>
      <c r="AZ1561" s="11" t="s">
        <v>145</v>
      </c>
      <c r="BA1561" s="17" t="str">
        <f t="shared" si="350"/>
        <v>07091014910551363828</v>
      </c>
      <c r="BB1561" s="26">
        <f t="shared" si="341"/>
        <v>20</v>
      </c>
      <c r="BC1561" s="19" t="s">
        <v>4631</v>
      </c>
      <c r="BD1561" s="20" t="s">
        <v>277</v>
      </c>
      <c r="BF1561" s="5"/>
      <c r="BG1561" s="27">
        <v>26190680</v>
      </c>
      <c r="BH1561" s="27">
        <v>54847411</v>
      </c>
      <c r="BI1561" s="27"/>
      <c r="BJ1561" t="s">
        <v>391</v>
      </c>
      <c r="BK1561" s="11" t="str">
        <f t="shared" si="352"/>
        <v>-</v>
      </c>
      <c r="BL1561" s="11" t="s">
        <v>473</v>
      </c>
    </row>
    <row r="1562" spans="1:64" x14ac:dyDescent="0.25">
      <c r="A1562" s="3" t="s">
        <v>74</v>
      </c>
      <c r="B1562" s="4">
        <v>1564</v>
      </c>
      <c r="C1562" s="3" t="s">
        <v>57</v>
      </c>
      <c r="D1562" s="3" t="s">
        <v>7617</v>
      </c>
      <c r="E1562" s="3" t="s">
        <v>7448</v>
      </c>
      <c r="F1562" s="3"/>
      <c r="G1562" s="3"/>
      <c r="H1562" s="74"/>
      <c r="I1562" s="3" t="s">
        <v>431</v>
      </c>
      <c r="J1562" s="3"/>
      <c r="K1562" s="3" t="s">
        <v>123</v>
      </c>
      <c r="L1562" s="3" t="s">
        <v>77</v>
      </c>
      <c r="M1562" s="3" t="s">
        <v>132</v>
      </c>
      <c r="N1562" s="5">
        <v>45112</v>
      </c>
      <c r="P1562" s="3">
        <f t="shared" ca="1" si="353"/>
        <v>-231</v>
      </c>
      <c r="Q1562" s="5">
        <v>45351</v>
      </c>
      <c r="R1562" s="3" t="s">
        <v>236</v>
      </c>
      <c r="S1562" s="3" t="s">
        <v>4632</v>
      </c>
      <c r="T1562" s="6" t="s">
        <v>131</v>
      </c>
      <c r="U1562" s="3" t="str">
        <f t="shared" si="342"/>
        <v>Contractuel</v>
      </c>
      <c r="V1562" s="5">
        <v>45292</v>
      </c>
      <c r="W1562" s="5">
        <v>45351</v>
      </c>
      <c r="X1562" s="5"/>
      <c r="Y1562" s="5"/>
      <c r="Z1562" s="5">
        <v>45112</v>
      </c>
      <c r="AA1562" s="3">
        <f t="shared" si="343"/>
        <v>7</v>
      </c>
      <c r="AB1562" s="3">
        <f t="shared" si="344"/>
        <v>2023</v>
      </c>
      <c r="AC1562" s="3">
        <f t="shared" si="345"/>
        <v>2027</v>
      </c>
      <c r="AD1562" s="7">
        <f t="shared" ca="1" si="346"/>
        <v>1.2833333333333334</v>
      </c>
      <c r="AE1562" s="7" t="str">
        <f t="shared" ca="1" si="351"/>
        <v>&lt; 2</v>
      </c>
      <c r="AF1562" s="5">
        <v>32141</v>
      </c>
      <c r="AG1562" s="8">
        <f t="shared" ca="1" si="347"/>
        <v>36.824657534246576</v>
      </c>
      <c r="AH1562" s="7" t="str">
        <f t="shared" ca="1" si="348"/>
        <v>&gt;35&lt; 45</v>
      </c>
      <c r="AI1562" s="9">
        <v>16531971</v>
      </c>
      <c r="AJ1562" s="10" t="s">
        <v>62</v>
      </c>
      <c r="AK1562" s="9" t="s">
        <v>2809</v>
      </c>
      <c r="AL1562" s="5">
        <v>42128</v>
      </c>
      <c r="AM1562" s="3" t="s">
        <v>4611</v>
      </c>
      <c r="AN1562" s="3" t="s">
        <v>94</v>
      </c>
      <c r="AQ1562" s="11">
        <v>3</v>
      </c>
      <c r="AR1562" s="11">
        <v>1</v>
      </c>
      <c r="AS1562" s="12">
        <f t="shared" si="349"/>
        <v>45477.25</v>
      </c>
      <c r="AT1562" s="11" t="s">
        <v>135</v>
      </c>
      <c r="AU1562" s="9">
        <v>3.5</v>
      </c>
      <c r="AV1562" s="14">
        <v>17</v>
      </c>
      <c r="AW1562" s="15" t="s">
        <v>169</v>
      </c>
      <c r="AX1562" s="16" t="s">
        <v>2810</v>
      </c>
      <c r="AY1562" s="14">
        <v>59</v>
      </c>
      <c r="AZ1562" s="11" t="s">
        <v>171</v>
      </c>
      <c r="BA1562" s="17" t="str">
        <f t="shared" si="350"/>
        <v>17001000000129586659</v>
      </c>
      <c r="BB1562" s="26">
        <f t="shared" si="341"/>
        <v>20</v>
      </c>
      <c r="BC1562" s="19" t="s">
        <v>4633</v>
      </c>
      <c r="BD1562" s="20" t="s">
        <v>277</v>
      </c>
      <c r="BF1562" s="5">
        <v>45163</v>
      </c>
      <c r="BG1562" s="27">
        <v>20195353</v>
      </c>
      <c r="BH1562" s="27">
        <v>22604208</v>
      </c>
      <c r="BI1562" s="27"/>
      <c r="BJ1562" t="s">
        <v>4530</v>
      </c>
      <c r="BK1562" s="11" t="str">
        <f t="shared" si="352"/>
        <v>-</v>
      </c>
      <c r="BL1562" s="11" t="s">
        <v>473</v>
      </c>
    </row>
    <row r="1563" spans="1:64" x14ac:dyDescent="0.25">
      <c r="A1563" s="3" t="s">
        <v>74</v>
      </c>
      <c r="B1563" s="4">
        <v>1565</v>
      </c>
      <c r="C1563" s="3" t="s">
        <v>1732</v>
      </c>
      <c r="D1563" s="3" t="s">
        <v>7555</v>
      </c>
      <c r="E1563" s="3" t="s">
        <v>8273</v>
      </c>
      <c r="F1563" s="3"/>
      <c r="G1563" s="3"/>
      <c r="H1563" s="74"/>
      <c r="I1563" s="3" t="s">
        <v>431</v>
      </c>
      <c r="J1563" s="3"/>
      <c r="K1563" s="3" t="s">
        <v>123</v>
      </c>
      <c r="L1563" s="3" t="s">
        <v>77</v>
      </c>
      <c r="M1563" s="3" t="s">
        <v>132</v>
      </c>
      <c r="N1563" s="5">
        <v>45113</v>
      </c>
      <c r="P1563" s="3">
        <f t="shared" ca="1" si="353"/>
        <v>-413</v>
      </c>
      <c r="Q1563" s="5">
        <v>45170</v>
      </c>
      <c r="R1563" s="3" t="s">
        <v>236</v>
      </c>
      <c r="S1563" s="3"/>
      <c r="T1563" s="6" t="s">
        <v>131</v>
      </c>
      <c r="U1563" s="3" t="str">
        <f t="shared" si="342"/>
        <v>Contractuel</v>
      </c>
      <c r="V1563" s="5">
        <v>45139</v>
      </c>
      <c r="W1563" s="5">
        <v>45169</v>
      </c>
      <c r="X1563" s="5"/>
      <c r="Y1563" s="5"/>
      <c r="Z1563" s="5">
        <v>45113</v>
      </c>
      <c r="AA1563" s="3">
        <f t="shared" si="343"/>
        <v>7</v>
      </c>
      <c r="AB1563" s="3">
        <f t="shared" si="344"/>
        <v>2023</v>
      </c>
      <c r="AC1563" s="3">
        <f t="shared" si="345"/>
        <v>2027</v>
      </c>
      <c r="AD1563" s="7">
        <f t="shared" ca="1" si="346"/>
        <v>1.2805555555555554</v>
      </c>
      <c r="AE1563" s="7" t="str">
        <f t="shared" ca="1" si="351"/>
        <v>&lt; 2</v>
      </c>
      <c r="AF1563" s="5">
        <v>37117</v>
      </c>
      <c r="AG1563" s="8">
        <f t="shared" ca="1" si="347"/>
        <v>23.19178082191781</v>
      </c>
      <c r="AH1563" s="7" t="str">
        <f t="shared" ca="1" si="348"/>
        <v>&lt; 25</v>
      </c>
      <c r="AI1563" s="9">
        <v>17439330</v>
      </c>
      <c r="AJ1563" s="10" t="s">
        <v>159</v>
      </c>
      <c r="AK1563" s="9" t="s">
        <v>4634</v>
      </c>
      <c r="AL1563" s="5">
        <v>43530</v>
      </c>
      <c r="AM1563" s="3" t="s">
        <v>93</v>
      </c>
      <c r="AN1563" s="3" t="s">
        <v>94</v>
      </c>
      <c r="AQ1563" s="11">
        <v>3</v>
      </c>
      <c r="AR1563" s="11">
        <v>1</v>
      </c>
      <c r="AS1563" s="12">
        <f t="shared" si="349"/>
        <v>45478.25</v>
      </c>
      <c r="AT1563" s="11" t="s">
        <v>135</v>
      </c>
      <c r="AU1563" s="9">
        <v>3.5</v>
      </c>
      <c r="AV1563" s="14">
        <v>17</v>
      </c>
      <c r="AW1563" s="15" t="s">
        <v>169</v>
      </c>
      <c r="AX1563" s="16" t="s">
        <v>4635</v>
      </c>
      <c r="AY1563" s="14">
        <v>17</v>
      </c>
      <c r="AZ1563" s="11" t="s">
        <v>171</v>
      </c>
      <c r="BA1563" s="17" t="str">
        <f t="shared" si="350"/>
        <v>17001000000308669417</v>
      </c>
      <c r="BB1563" s="26">
        <f t="shared" si="341"/>
        <v>20</v>
      </c>
      <c r="BC1563" s="19" t="s">
        <v>4636</v>
      </c>
      <c r="BD1563" s="20" t="s">
        <v>100</v>
      </c>
      <c r="BF1563" s="5"/>
      <c r="BG1563" s="27">
        <v>21219818</v>
      </c>
      <c r="BH1563" s="27">
        <v>22465857</v>
      </c>
      <c r="BI1563" s="27"/>
      <c r="BJ1563" t="s">
        <v>1677</v>
      </c>
      <c r="BK1563" s="11" t="str">
        <f t="shared" si="352"/>
        <v>-</v>
      </c>
      <c r="BL1563" s="11" t="s">
        <v>473</v>
      </c>
    </row>
    <row r="1564" spans="1:64" x14ac:dyDescent="0.25">
      <c r="A1564" s="3" t="s">
        <v>74</v>
      </c>
      <c r="B1564" s="4">
        <v>1566</v>
      </c>
      <c r="C1564" s="3" t="s">
        <v>57</v>
      </c>
      <c r="D1564" s="3" t="s">
        <v>8182</v>
      </c>
      <c r="E1564" s="3" t="s">
        <v>8274</v>
      </c>
      <c r="F1564" s="3"/>
      <c r="G1564" s="3"/>
      <c r="H1564" s="74"/>
      <c r="I1564" s="3" t="s">
        <v>431</v>
      </c>
      <c r="J1564" s="3"/>
      <c r="K1564" s="3" t="s">
        <v>123</v>
      </c>
      <c r="L1564" s="3" t="s">
        <v>77</v>
      </c>
      <c r="M1564" s="3" t="s">
        <v>132</v>
      </c>
      <c r="N1564" s="5">
        <v>45113</v>
      </c>
      <c r="O1564" s="97"/>
      <c r="P1564" s="3">
        <f t="shared" ca="1" si="353"/>
        <v>-260</v>
      </c>
      <c r="Q1564" s="5">
        <v>45322</v>
      </c>
      <c r="R1564" s="3" t="s">
        <v>609</v>
      </c>
      <c r="S1564" s="3"/>
      <c r="T1564" s="6" t="s">
        <v>131</v>
      </c>
      <c r="U1564" s="3" t="str">
        <f t="shared" si="342"/>
        <v>Contractuel</v>
      </c>
      <c r="V1564" s="5">
        <v>45261</v>
      </c>
      <c r="W1564" s="5">
        <v>45322</v>
      </c>
      <c r="X1564" s="5"/>
      <c r="Y1564" s="5"/>
      <c r="Z1564" s="5">
        <v>45113</v>
      </c>
      <c r="AA1564" s="3">
        <f t="shared" si="343"/>
        <v>7</v>
      </c>
      <c r="AB1564" s="3">
        <f t="shared" si="344"/>
        <v>2023</v>
      </c>
      <c r="AC1564" s="3">
        <f t="shared" si="345"/>
        <v>2027</v>
      </c>
      <c r="AD1564" s="7">
        <f t="shared" ca="1" si="346"/>
        <v>1.2805555555555554</v>
      </c>
      <c r="AE1564" s="7" t="str">
        <f t="shared" ca="1" si="351"/>
        <v>&lt; 2</v>
      </c>
      <c r="AF1564" s="5">
        <v>35527</v>
      </c>
      <c r="AG1564" s="8">
        <f t="shared" ca="1" si="347"/>
        <v>27.547945205479451</v>
      </c>
      <c r="AH1564" s="7" t="str">
        <f t="shared" ca="1" si="348"/>
        <v>&gt;25&lt; 35</v>
      </c>
      <c r="AI1564" s="9">
        <v>17655083</v>
      </c>
      <c r="AJ1564" s="10" t="s">
        <v>159</v>
      </c>
      <c r="AK1564" s="9" t="s">
        <v>4637</v>
      </c>
      <c r="AL1564" s="5">
        <v>41821</v>
      </c>
      <c r="AM1564" s="3" t="s">
        <v>4611</v>
      </c>
      <c r="AN1564" s="3" t="s">
        <v>94</v>
      </c>
      <c r="AQ1564" s="11">
        <v>3</v>
      </c>
      <c r="AR1564" s="11">
        <v>1</v>
      </c>
      <c r="AS1564" s="12">
        <f t="shared" si="349"/>
        <v>45478.25</v>
      </c>
      <c r="AT1564" s="11" t="s">
        <v>135</v>
      </c>
      <c r="AU1564" s="9">
        <v>3.5</v>
      </c>
      <c r="AV1564" s="14">
        <v>17</v>
      </c>
      <c r="AW1564" s="15" t="s">
        <v>169</v>
      </c>
      <c r="AX1564" s="16" t="s">
        <v>4638</v>
      </c>
      <c r="AY1564" s="14">
        <v>31</v>
      </c>
      <c r="AZ1564" s="11" t="s">
        <v>171</v>
      </c>
      <c r="BA1564" s="17" t="str">
        <f t="shared" si="350"/>
        <v>17001000000328929031</v>
      </c>
      <c r="BB1564" s="26">
        <f t="shared" si="341"/>
        <v>20</v>
      </c>
      <c r="BC1564" s="19" t="s">
        <v>4639</v>
      </c>
      <c r="BD1564" s="20" t="s">
        <v>277</v>
      </c>
      <c r="BF1564" s="5">
        <v>45163</v>
      </c>
      <c r="BG1564" s="27">
        <v>92827398</v>
      </c>
      <c r="BH1564" s="27"/>
      <c r="BI1564" s="27"/>
      <c r="BJ1564" t="s">
        <v>391</v>
      </c>
      <c r="BK1564" s="11" t="str">
        <f t="shared" si="352"/>
        <v>-</v>
      </c>
      <c r="BL1564" s="11" t="s">
        <v>473</v>
      </c>
    </row>
    <row r="1565" spans="1:64" x14ac:dyDescent="0.25">
      <c r="A1565" s="3" t="s">
        <v>74</v>
      </c>
      <c r="B1565" s="4">
        <v>1567</v>
      </c>
      <c r="C1565" s="3" t="s">
        <v>1732</v>
      </c>
      <c r="D1565" s="3" t="s">
        <v>7269</v>
      </c>
      <c r="E1565" s="3" t="s">
        <v>6991</v>
      </c>
      <c r="F1565" s="3"/>
      <c r="G1565" s="3"/>
      <c r="H1565" s="74"/>
      <c r="I1565" s="3" t="s">
        <v>431</v>
      </c>
      <c r="J1565" s="3"/>
      <c r="K1565" s="3" t="s">
        <v>123</v>
      </c>
      <c r="L1565" s="3" t="s">
        <v>77</v>
      </c>
      <c r="M1565" s="3" t="s">
        <v>132</v>
      </c>
      <c r="N1565" s="5">
        <v>45114</v>
      </c>
      <c r="P1565" s="3">
        <f t="shared" ca="1" si="353"/>
        <v>-139</v>
      </c>
      <c r="Q1565" s="5">
        <v>45444</v>
      </c>
      <c r="R1565" s="3" t="s">
        <v>124</v>
      </c>
      <c r="S1565" s="3"/>
      <c r="T1565" s="6" t="s">
        <v>131</v>
      </c>
      <c r="U1565" s="3" t="str">
        <f t="shared" si="342"/>
        <v>Contractuel</v>
      </c>
      <c r="V1565" s="5">
        <v>45413</v>
      </c>
      <c r="W1565" s="5">
        <v>45443</v>
      </c>
      <c r="X1565" s="5"/>
      <c r="Y1565" s="5"/>
      <c r="Z1565" s="5">
        <v>45114</v>
      </c>
      <c r="AA1565" s="3">
        <f t="shared" si="343"/>
        <v>7</v>
      </c>
      <c r="AB1565" s="3">
        <f t="shared" si="344"/>
        <v>2023</v>
      </c>
      <c r="AC1565" s="3">
        <f t="shared" si="345"/>
        <v>2027</v>
      </c>
      <c r="AD1565" s="7">
        <f t="shared" ca="1" si="346"/>
        <v>1.2777777777777777</v>
      </c>
      <c r="AE1565" s="7" t="str">
        <f t="shared" ca="1" si="351"/>
        <v>&lt; 2</v>
      </c>
      <c r="AF1565" s="5">
        <v>37158</v>
      </c>
      <c r="AG1565" s="8">
        <f t="shared" ca="1" si="347"/>
        <v>23.079452054794519</v>
      </c>
      <c r="AH1565" s="7" t="str">
        <f t="shared" ca="1" si="348"/>
        <v>&lt; 25</v>
      </c>
      <c r="AI1565" s="9">
        <v>17443671</v>
      </c>
      <c r="AJ1565" s="10" t="s">
        <v>62</v>
      </c>
      <c r="AK1565" s="9" t="s">
        <v>4640</v>
      </c>
      <c r="AL1565" s="5">
        <v>43704</v>
      </c>
      <c r="AM1565" s="3" t="s">
        <v>93</v>
      </c>
      <c r="AN1565" s="3" t="s">
        <v>94</v>
      </c>
      <c r="AQ1565">
        <v>3</v>
      </c>
      <c r="AR1565" s="11">
        <v>1</v>
      </c>
      <c r="AS1565" s="12">
        <f t="shared" si="349"/>
        <v>45479.25</v>
      </c>
      <c r="AT1565" s="11" t="s">
        <v>135</v>
      </c>
      <c r="AU1565" s="9">
        <v>3.5</v>
      </c>
      <c r="AV1565" s="14">
        <v>17</v>
      </c>
      <c r="AW1565" s="15">
        <v>53594</v>
      </c>
      <c r="AX1565" s="16" t="s">
        <v>4641</v>
      </c>
      <c r="AY1565" s="14">
        <v>43</v>
      </c>
      <c r="AZ1565" s="11" t="s">
        <v>171</v>
      </c>
      <c r="BA1565" s="17" t="str">
        <f t="shared" si="350"/>
        <v>17535940171229189343</v>
      </c>
      <c r="BB1565" s="26">
        <f t="shared" si="341"/>
        <v>20</v>
      </c>
      <c r="BC1565" s="19" t="s">
        <v>4642</v>
      </c>
      <c r="BD1565" s="20" t="s">
        <v>277</v>
      </c>
      <c r="BF1565" s="5">
        <v>45163</v>
      </c>
      <c r="BG1565" s="27">
        <v>52991023</v>
      </c>
      <c r="BH1565" s="27">
        <v>54701011</v>
      </c>
      <c r="BI1565" s="27"/>
      <c r="BJ1565" t="s">
        <v>4513</v>
      </c>
      <c r="BK1565" s="11" t="str">
        <f t="shared" si="352"/>
        <v>-</v>
      </c>
      <c r="BL1565" s="11" t="s">
        <v>473</v>
      </c>
    </row>
    <row r="1566" spans="1:64" x14ac:dyDescent="0.25">
      <c r="A1566" s="3" t="s">
        <v>56</v>
      </c>
      <c r="B1566" s="4">
        <v>1568</v>
      </c>
      <c r="C1566" s="3" t="s">
        <v>140</v>
      </c>
      <c r="D1566" s="3" t="s">
        <v>7476</v>
      </c>
      <c r="E1566" s="3" t="s">
        <v>7477</v>
      </c>
      <c r="F1566" s="3"/>
      <c r="G1566" s="3"/>
      <c r="H1566" s="74"/>
      <c r="I1566" s="3" t="s">
        <v>515</v>
      </c>
      <c r="J1566" s="3" t="s">
        <v>228</v>
      </c>
      <c r="K1566" s="3" t="s">
        <v>123</v>
      </c>
      <c r="L1566" s="3" t="s">
        <v>77</v>
      </c>
      <c r="M1566" s="3" t="s">
        <v>158</v>
      </c>
      <c r="N1566" s="5">
        <v>45110</v>
      </c>
      <c r="P1566" s="3">
        <f t="shared" ca="1" si="353"/>
        <v>-17</v>
      </c>
      <c r="Q1566" s="5"/>
      <c r="R1566" s="3"/>
      <c r="S1566" s="3"/>
      <c r="T1566" s="6" t="s">
        <v>131</v>
      </c>
      <c r="U1566" s="3" t="str">
        <f t="shared" si="342"/>
        <v>Contractuel</v>
      </c>
      <c r="V1566" s="5">
        <v>45505</v>
      </c>
      <c r="W1566" s="5">
        <f>VLOOKUP(B1566,[1]base!$A:$V,22,0)</f>
        <v>45565</v>
      </c>
      <c r="X1566" s="5"/>
      <c r="Y1566" s="5"/>
      <c r="Z1566" s="5">
        <v>45110</v>
      </c>
      <c r="AA1566" s="3">
        <f t="shared" si="343"/>
        <v>7</v>
      </c>
      <c r="AB1566" s="3">
        <f t="shared" si="344"/>
        <v>2023</v>
      </c>
      <c r="AC1566" s="3">
        <f t="shared" si="345"/>
        <v>2027</v>
      </c>
      <c r="AD1566" s="7">
        <f t="shared" ca="1" si="346"/>
        <v>1.288888888888889</v>
      </c>
      <c r="AE1566" s="7" t="str">
        <f t="shared" ca="1" si="351"/>
        <v>&lt; 2</v>
      </c>
      <c r="AF1566" s="5">
        <v>32187</v>
      </c>
      <c r="AG1566" s="8">
        <f t="shared" ca="1" si="347"/>
        <v>36.698630136986303</v>
      </c>
      <c r="AH1566" s="7" t="str">
        <f t="shared" ca="1" si="348"/>
        <v>&gt;35&lt; 45</v>
      </c>
      <c r="AI1566" s="9">
        <v>16281990</v>
      </c>
      <c r="AJ1566" s="37" t="s">
        <v>179</v>
      </c>
      <c r="AK1566" s="9" t="s">
        <v>918</v>
      </c>
      <c r="AL1566" s="5">
        <v>38411</v>
      </c>
      <c r="AM1566" s="3" t="s">
        <v>93</v>
      </c>
      <c r="AN1566" s="3" t="s">
        <v>65</v>
      </c>
      <c r="AO1566">
        <v>1</v>
      </c>
      <c r="AQ1566">
        <v>3</v>
      </c>
      <c r="AR1566" s="11">
        <v>2</v>
      </c>
      <c r="AS1566" s="12">
        <f t="shared" si="349"/>
        <v>45840.5</v>
      </c>
      <c r="AT1566" s="11" t="s">
        <v>135</v>
      </c>
      <c r="AU1566" s="9">
        <v>3.5089999999999999</v>
      </c>
      <c r="AV1566" s="14" t="s">
        <v>195</v>
      </c>
      <c r="AW1566" s="15" t="s">
        <v>169</v>
      </c>
      <c r="AX1566" s="16" t="s">
        <v>919</v>
      </c>
      <c r="AY1566" s="14" t="s">
        <v>496</v>
      </c>
      <c r="AZ1566" s="11" t="s">
        <v>171</v>
      </c>
      <c r="BA1566" s="17" t="str">
        <f t="shared" si="350"/>
        <v>17001000000290927244</v>
      </c>
      <c r="BB1566" s="26">
        <f t="shared" si="341"/>
        <v>20</v>
      </c>
      <c r="BC1566" s="19" t="s">
        <v>920</v>
      </c>
      <c r="BD1566" s="20" t="s">
        <v>452</v>
      </c>
      <c r="BE1566">
        <v>2021</v>
      </c>
      <c r="BF1566" s="5">
        <v>45230</v>
      </c>
      <c r="BG1566" s="27">
        <v>20886121</v>
      </c>
      <c r="BH1566" s="27"/>
      <c r="BI1566" s="27"/>
      <c r="BJ1566" t="s">
        <v>300</v>
      </c>
      <c r="BK1566" s="11" t="str">
        <f t="shared" si="352"/>
        <v>B-</v>
      </c>
      <c r="BL1566" s="11" t="s">
        <v>473</v>
      </c>
    </row>
    <row r="1567" spans="1:64" x14ac:dyDescent="0.25">
      <c r="A1567" s="3" t="s">
        <v>56</v>
      </c>
      <c r="B1567" s="4">
        <v>1569</v>
      </c>
      <c r="C1567" s="3" t="s">
        <v>57</v>
      </c>
      <c r="D1567" s="3" t="s">
        <v>8275</v>
      </c>
      <c r="E1567" s="3" t="s">
        <v>8276</v>
      </c>
      <c r="F1567" s="3"/>
      <c r="G1567" s="3"/>
      <c r="H1567" s="74"/>
      <c r="I1567" s="3"/>
      <c r="J1567" s="3"/>
      <c r="K1567" s="3" t="s">
        <v>59</v>
      </c>
      <c r="L1567" s="3" t="s">
        <v>3667</v>
      </c>
      <c r="M1567" s="3" t="s">
        <v>4643</v>
      </c>
      <c r="N1567" s="5">
        <v>45117</v>
      </c>
      <c r="O1567" s="93">
        <v>45232</v>
      </c>
      <c r="P1567" s="3" t="str">
        <f t="shared" ca="1" si="353"/>
        <v/>
      </c>
      <c r="Q1567" s="5"/>
      <c r="R1567" s="3"/>
      <c r="S1567" s="3"/>
      <c r="T1567" s="6" t="s">
        <v>61</v>
      </c>
      <c r="U1567" s="3" t="str">
        <f t="shared" si="342"/>
        <v>Titulaire</v>
      </c>
      <c r="V1567" s="5">
        <v>45117</v>
      </c>
      <c r="W1567" s="5"/>
      <c r="X1567" s="5"/>
      <c r="Y1567" s="5"/>
      <c r="Z1567" s="5">
        <v>45117</v>
      </c>
      <c r="AA1567" s="3">
        <f t="shared" si="343"/>
        <v>7</v>
      </c>
      <c r="AB1567" s="3">
        <f t="shared" si="344"/>
        <v>2023</v>
      </c>
      <c r="AC1567" s="3">
        <f t="shared" si="345"/>
        <v>2027</v>
      </c>
      <c r="AD1567" s="7">
        <f t="shared" ca="1" si="346"/>
        <v>1.2694444444444444</v>
      </c>
      <c r="AE1567" s="7" t="str">
        <f t="shared" ca="1" si="351"/>
        <v>&lt; 2</v>
      </c>
      <c r="AF1567" s="5">
        <v>26471</v>
      </c>
      <c r="AG1567" s="8">
        <f t="shared" ca="1" si="347"/>
        <v>52.358904109589041</v>
      </c>
      <c r="AH1567" s="7" t="str">
        <f t="shared" ca="1" si="348"/>
        <v>&gt;45&lt; 55</v>
      </c>
      <c r="AI1567" s="9">
        <v>16230114</v>
      </c>
      <c r="AJ1567" s="10" t="s">
        <v>67</v>
      </c>
      <c r="AK1567" s="9">
        <v>14527160</v>
      </c>
      <c r="AL1567" s="5">
        <v>44741</v>
      </c>
      <c r="AM1567" s="3" t="s">
        <v>4611</v>
      </c>
      <c r="AN1567" s="3" t="s">
        <v>65</v>
      </c>
      <c r="AO1567">
        <v>2</v>
      </c>
      <c r="AQ1567">
        <v>16</v>
      </c>
      <c r="AR1567" s="11">
        <v>2</v>
      </c>
      <c r="AS1567" s="12">
        <f t="shared" si="349"/>
        <v>45847.5</v>
      </c>
      <c r="AT1567" s="11" t="s">
        <v>66</v>
      </c>
      <c r="AU1567" s="9">
        <v>4700</v>
      </c>
      <c r="AV1567" s="14">
        <v>12</v>
      </c>
      <c r="AW1567" s="15" t="s">
        <v>368</v>
      </c>
      <c r="AX1567" s="16" t="s">
        <v>4644</v>
      </c>
      <c r="AY1567" s="14">
        <v>64</v>
      </c>
      <c r="AZ1567" s="11" t="s">
        <v>352</v>
      </c>
      <c r="BA1567" s="17" t="str">
        <f t="shared" si="350"/>
        <v>12000000000202482164</v>
      </c>
      <c r="BB1567" s="26">
        <f t="shared" si="341"/>
        <v>20</v>
      </c>
      <c r="BC1567" s="19"/>
      <c r="BD1567" s="20"/>
      <c r="BF1567" s="5">
        <v>45117</v>
      </c>
      <c r="BG1567" s="27"/>
      <c r="BH1567" s="27"/>
      <c r="BI1567" s="27">
        <v>98156728</v>
      </c>
      <c r="BK1567" s="11" t="str">
        <f t="shared" si="352"/>
        <v>CADRE</v>
      </c>
      <c r="BL1567" s="11"/>
    </row>
    <row r="1568" spans="1:64" x14ac:dyDescent="0.25">
      <c r="A1568" s="3" t="s">
        <v>56</v>
      </c>
      <c r="B1568" s="4">
        <v>1570</v>
      </c>
      <c r="C1568" s="3" t="s">
        <v>57</v>
      </c>
      <c r="D1568" s="3" t="s">
        <v>7241</v>
      </c>
      <c r="E1568" s="3" t="s">
        <v>8735</v>
      </c>
      <c r="F1568" s="3"/>
      <c r="G1568" s="3"/>
      <c r="H1568" s="74"/>
      <c r="I1568" s="3"/>
      <c r="J1568" s="3"/>
      <c r="K1568" s="3" t="s">
        <v>76</v>
      </c>
      <c r="L1568" s="3" t="s">
        <v>3667</v>
      </c>
      <c r="M1568" s="3" t="s">
        <v>4645</v>
      </c>
      <c r="N1568" s="5">
        <v>45124</v>
      </c>
      <c r="P1568" s="3" t="str">
        <f t="shared" ca="1" si="353"/>
        <v/>
      </c>
      <c r="Q1568" s="5"/>
      <c r="R1568" s="3"/>
      <c r="S1568" s="3"/>
      <c r="T1568" s="6" t="s">
        <v>61</v>
      </c>
      <c r="U1568" s="3" t="str">
        <f t="shared" si="342"/>
        <v>Titulaire</v>
      </c>
      <c r="V1568" s="5">
        <v>45124</v>
      </c>
      <c r="W1568" s="5"/>
      <c r="X1568" s="5"/>
      <c r="Y1568" s="5"/>
      <c r="Z1568" s="5">
        <v>45124</v>
      </c>
      <c r="AA1568" s="3">
        <f t="shared" si="343"/>
        <v>7</v>
      </c>
      <c r="AB1568" s="3">
        <f t="shared" si="344"/>
        <v>2023</v>
      </c>
      <c r="AC1568" s="3">
        <f t="shared" si="345"/>
        <v>2027</v>
      </c>
      <c r="AD1568" s="7">
        <f t="shared" ca="1" si="346"/>
        <v>1.25</v>
      </c>
      <c r="AE1568" s="7" t="str">
        <f t="shared" ca="1" si="351"/>
        <v>&lt; 2</v>
      </c>
      <c r="AF1568" s="5">
        <v>32409</v>
      </c>
      <c r="AG1568" s="8">
        <f t="shared" ca="1" si="347"/>
        <v>36.090410958904108</v>
      </c>
      <c r="AH1568" s="7" t="str">
        <f t="shared" ca="1" si="348"/>
        <v>&gt;35&lt; 45</v>
      </c>
      <c r="AI1568" s="9">
        <v>16122871</v>
      </c>
      <c r="AJ1568" s="37" t="s">
        <v>179</v>
      </c>
      <c r="AK1568" s="9" t="s">
        <v>4646</v>
      </c>
      <c r="AL1568" s="5">
        <v>44869</v>
      </c>
      <c r="AM1568" s="3" t="s">
        <v>4611</v>
      </c>
      <c r="AN1568" s="3" t="s">
        <v>94</v>
      </c>
      <c r="AQ1568">
        <v>7</v>
      </c>
      <c r="AR1568" s="11">
        <v>2</v>
      </c>
      <c r="AS1568" s="12">
        <f t="shared" si="349"/>
        <v>45854.5</v>
      </c>
      <c r="AT1568" s="11" t="s">
        <v>66</v>
      </c>
      <c r="AU1568" s="9">
        <v>1800</v>
      </c>
      <c r="AV1568" s="14">
        <v>12</v>
      </c>
      <c r="AW1568" s="15" t="s">
        <v>4647</v>
      </c>
      <c r="AX1568" s="16" t="s">
        <v>4648</v>
      </c>
      <c r="AY1568" s="14">
        <v>31</v>
      </c>
      <c r="AZ1568" s="11" t="s">
        <v>352</v>
      </c>
      <c r="BA1568" s="17" t="str">
        <f t="shared" si="350"/>
        <v>12207000000226122031</v>
      </c>
      <c r="BB1568" s="26">
        <f t="shared" si="341"/>
        <v>20</v>
      </c>
      <c r="BC1568" s="19" t="s">
        <v>4649</v>
      </c>
      <c r="BD1568" s="20" t="s">
        <v>100</v>
      </c>
      <c r="BF1568" s="5"/>
      <c r="BG1568" s="27">
        <v>26609940</v>
      </c>
      <c r="BH1568" s="27"/>
      <c r="BI1568" s="27"/>
      <c r="BJ1568" t="s">
        <v>4650</v>
      </c>
      <c r="BK1568" s="11" t="str">
        <f t="shared" si="352"/>
        <v>-</v>
      </c>
      <c r="BL1568" s="11" t="s">
        <v>3407</v>
      </c>
    </row>
    <row r="1569" spans="1:64" x14ac:dyDescent="0.25">
      <c r="A1569" s="3" t="s">
        <v>74</v>
      </c>
      <c r="B1569" s="4">
        <v>1571</v>
      </c>
      <c r="C1569" s="3" t="s">
        <v>57</v>
      </c>
      <c r="D1569" s="3" t="s">
        <v>7657</v>
      </c>
      <c r="E1569" s="3" t="s">
        <v>8277</v>
      </c>
      <c r="F1569" s="3"/>
      <c r="G1569" s="3"/>
      <c r="H1569" s="74"/>
      <c r="I1569" s="43" t="s">
        <v>1465</v>
      </c>
      <c r="J1569" s="3"/>
      <c r="K1569" s="3" t="s">
        <v>76</v>
      </c>
      <c r="L1569" s="3" t="s">
        <v>77</v>
      </c>
      <c r="M1569" s="3" t="s">
        <v>1222</v>
      </c>
      <c r="N1569" s="5">
        <v>45128</v>
      </c>
      <c r="P1569" s="3">
        <f t="shared" ca="1" si="353"/>
        <v>-139</v>
      </c>
      <c r="Q1569" s="5">
        <v>45383</v>
      </c>
      <c r="R1569" s="3" t="s">
        <v>1728</v>
      </c>
      <c r="S1569" s="3"/>
      <c r="T1569" s="6" t="s">
        <v>131</v>
      </c>
      <c r="U1569" s="3" t="str">
        <f t="shared" si="342"/>
        <v>Contractuel</v>
      </c>
      <c r="V1569" s="5">
        <v>45352</v>
      </c>
      <c r="W1569" s="5">
        <v>45443</v>
      </c>
      <c r="X1569" s="5"/>
      <c r="Y1569" s="5"/>
      <c r="Z1569" s="5">
        <v>45128</v>
      </c>
      <c r="AA1569" s="3">
        <f t="shared" si="343"/>
        <v>7</v>
      </c>
      <c r="AB1569" s="3">
        <f t="shared" si="344"/>
        <v>2023</v>
      </c>
      <c r="AC1569" s="3">
        <f t="shared" si="345"/>
        <v>2027</v>
      </c>
      <c r="AD1569" s="7">
        <f t="shared" ca="1" si="346"/>
        <v>1.2388888888888889</v>
      </c>
      <c r="AE1569" s="7" t="str">
        <f t="shared" ca="1" si="351"/>
        <v>&lt; 2</v>
      </c>
      <c r="AF1569" s="5">
        <v>33210</v>
      </c>
      <c r="AG1569" s="8">
        <f t="shared" ca="1" si="347"/>
        <v>33.895890410958906</v>
      </c>
      <c r="AH1569" s="7" t="str">
        <f t="shared" ca="1" si="348"/>
        <v>&gt;25&lt; 35</v>
      </c>
      <c r="AI1569" s="9"/>
      <c r="AJ1569" s="10"/>
      <c r="AK1569" s="9" t="s">
        <v>4651</v>
      </c>
      <c r="AL1569" s="5">
        <v>43762</v>
      </c>
      <c r="AM1569" s="3" t="s">
        <v>4611</v>
      </c>
      <c r="AN1569" s="3" t="s">
        <v>94</v>
      </c>
      <c r="AQ1569" s="11">
        <v>3</v>
      </c>
      <c r="AR1569" s="11">
        <v>1</v>
      </c>
      <c r="AS1569" s="12">
        <f t="shared" si="349"/>
        <v>45493.25</v>
      </c>
      <c r="AT1569" s="11" t="s">
        <v>135</v>
      </c>
      <c r="AU1569" s="9">
        <v>3.5</v>
      </c>
      <c r="AV1569" s="14">
        <v>17</v>
      </c>
      <c r="AW1569" s="15">
        <v>20600</v>
      </c>
      <c r="AX1569" s="16" t="s">
        <v>4652</v>
      </c>
      <c r="AY1569" s="14">
        <v>44</v>
      </c>
      <c r="AZ1569" s="11" t="s">
        <v>171</v>
      </c>
      <c r="BA1569" s="17" t="str">
        <f t="shared" si="350"/>
        <v>17206000000298825944</v>
      </c>
      <c r="BB1569" s="26">
        <f t="shared" si="341"/>
        <v>20</v>
      </c>
      <c r="BC1569" s="19" t="s">
        <v>4653</v>
      </c>
      <c r="BD1569" s="20" t="s">
        <v>395</v>
      </c>
      <c r="BF1569" s="5"/>
      <c r="BG1569" s="27">
        <v>42756026</v>
      </c>
      <c r="BH1569" s="27"/>
      <c r="BI1569" s="27"/>
      <c r="BJ1569" t="s">
        <v>4654</v>
      </c>
      <c r="BK1569" s="11" t="str">
        <f t="shared" si="352"/>
        <v>-</v>
      </c>
      <c r="BL1569" s="11" t="s">
        <v>200</v>
      </c>
    </row>
    <row r="1570" spans="1:64" x14ac:dyDescent="0.25">
      <c r="A1570" s="3" t="s">
        <v>74</v>
      </c>
      <c r="B1570" s="4">
        <v>1572</v>
      </c>
      <c r="C1570" s="3" t="s">
        <v>1732</v>
      </c>
      <c r="D1570" s="3" t="s">
        <v>7940</v>
      </c>
      <c r="E1570" s="3" t="s">
        <v>7459</v>
      </c>
      <c r="F1570" s="3"/>
      <c r="G1570" s="3"/>
      <c r="H1570" s="74"/>
      <c r="I1570" s="3" t="s">
        <v>459</v>
      </c>
      <c r="J1570" s="3" t="s">
        <v>228</v>
      </c>
      <c r="K1570" s="3" t="s">
        <v>76</v>
      </c>
      <c r="L1570" s="3" t="s">
        <v>77</v>
      </c>
      <c r="M1570" s="3" t="s">
        <v>158</v>
      </c>
      <c r="N1570" s="5">
        <v>45156</v>
      </c>
      <c r="P1570" s="3">
        <f t="shared" ca="1" si="353"/>
        <v>-260</v>
      </c>
      <c r="Q1570" s="5">
        <v>45327</v>
      </c>
      <c r="R1570" s="3" t="s">
        <v>115</v>
      </c>
      <c r="S1570" s="3"/>
      <c r="T1570" s="6" t="s">
        <v>131</v>
      </c>
      <c r="U1570" s="3" t="str">
        <f t="shared" si="342"/>
        <v>Contractuel</v>
      </c>
      <c r="V1570" s="5">
        <v>45261</v>
      </c>
      <c r="W1570" s="5">
        <v>45322</v>
      </c>
      <c r="X1570" s="5"/>
      <c r="Y1570" s="5"/>
      <c r="Z1570" s="5">
        <v>45156</v>
      </c>
      <c r="AA1570" s="3">
        <f t="shared" si="343"/>
        <v>8</v>
      </c>
      <c r="AB1570" s="3">
        <f t="shared" si="344"/>
        <v>2023</v>
      </c>
      <c r="AC1570" s="3">
        <f t="shared" si="345"/>
        <v>2027</v>
      </c>
      <c r="AD1570" s="7">
        <f t="shared" ca="1" si="346"/>
        <v>1.163888888888889</v>
      </c>
      <c r="AE1570" s="7" t="str">
        <f t="shared" ca="1" si="351"/>
        <v>&lt; 2</v>
      </c>
      <c r="AF1570" s="5">
        <v>34325</v>
      </c>
      <c r="AG1570" s="8">
        <f t="shared" ca="1" si="347"/>
        <v>30.841095890410958</v>
      </c>
      <c r="AH1570" s="7" t="str">
        <f t="shared" ca="1" si="348"/>
        <v>&gt;25&lt; 35</v>
      </c>
      <c r="AI1570" s="9">
        <v>17117981</v>
      </c>
      <c r="AJ1570" s="10" t="s">
        <v>102</v>
      </c>
      <c r="AK1570" s="9" t="s">
        <v>4655</v>
      </c>
      <c r="AL1570" s="5">
        <v>40973</v>
      </c>
      <c r="AM1570" s="3" t="s">
        <v>93</v>
      </c>
      <c r="AN1570" s="3" t="s">
        <v>94</v>
      </c>
      <c r="AQ1570" s="11">
        <v>3</v>
      </c>
      <c r="AR1570" s="11">
        <v>1</v>
      </c>
      <c r="AS1570" s="12">
        <f t="shared" si="349"/>
        <v>45521.25</v>
      </c>
      <c r="AT1570" s="11" t="s">
        <v>135</v>
      </c>
      <c r="AU1570" s="9">
        <v>3.6629999999999998</v>
      </c>
      <c r="AV1570" s="14">
        <v>17</v>
      </c>
      <c r="AW1570" s="15" t="s">
        <v>169</v>
      </c>
      <c r="AX1570" s="16" t="s">
        <v>4656</v>
      </c>
      <c r="AY1570" s="14">
        <v>80</v>
      </c>
      <c r="AZ1570" s="11" t="s">
        <v>171</v>
      </c>
      <c r="BA1570" s="17" t="str">
        <f t="shared" si="350"/>
        <v>17001000000309918680</v>
      </c>
      <c r="BB1570" s="26">
        <f t="shared" si="341"/>
        <v>20</v>
      </c>
      <c r="BC1570" s="19" t="s">
        <v>3920</v>
      </c>
      <c r="BD1570" s="20" t="s">
        <v>277</v>
      </c>
      <c r="BF1570" s="5">
        <v>45279</v>
      </c>
      <c r="BG1570" s="27">
        <v>25213323</v>
      </c>
      <c r="BH1570" s="27">
        <v>93714107</v>
      </c>
      <c r="BI1570" s="27"/>
      <c r="BK1570" s="11" t="str">
        <f t="shared" si="352"/>
        <v>B-</v>
      </c>
      <c r="BL1570" s="11" t="s">
        <v>235</v>
      </c>
    </row>
    <row r="1571" spans="1:64" x14ac:dyDescent="0.25">
      <c r="A1571" s="3" t="s">
        <v>56</v>
      </c>
      <c r="B1571" s="4">
        <v>1573</v>
      </c>
      <c r="C1571" s="3" t="s">
        <v>1732</v>
      </c>
      <c r="D1571" s="3" t="s">
        <v>7213</v>
      </c>
      <c r="E1571" s="3" t="s">
        <v>7252</v>
      </c>
      <c r="F1571" s="3"/>
      <c r="G1571" s="3"/>
      <c r="H1571" s="74"/>
      <c r="I1571" s="3" t="s">
        <v>4221</v>
      </c>
      <c r="J1571" s="3" t="s">
        <v>228</v>
      </c>
      <c r="K1571" s="3" t="s">
        <v>76</v>
      </c>
      <c r="L1571" s="3" t="s">
        <v>77</v>
      </c>
      <c r="M1571" s="3" t="s">
        <v>158</v>
      </c>
      <c r="N1571" s="5">
        <v>45153</v>
      </c>
      <c r="P1571" s="3">
        <f t="shared" ca="1" si="353"/>
        <v>-47</v>
      </c>
      <c r="Q1571" s="5"/>
      <c r="R1571" s="3"/>
      <c r="S1571" s="3"/>
      <c r="T1571" s="6" t="s">
        <v>131</v>
      </c>
      <c r="U1571" s="3" t="str">
        <f t="shared" si="342"/>
        <v>Contractuel</v>
      </c>
      <c r="V1571" s="5">
        <v>45505</v>
      </c>
      <c r="W1571" s="5">
        <f>VLOOKUP(B1571,[1]base!$A:$V,22,0)</f>
        <v>45535</v>
      </c>
      <c r="X1571" s="5"/>
      <c r="Y1571" s="5"/>
      <c r="Z1571" s="5">
        <v>45153</v>
      </c>
      <c r="AA1571" s="3">
        <f t="shared" si="343"/>
        <v>8</v>
      </c>
      <c r="AB1571" s="3">
        <f t="shared" si="344"/>
        <v>2023</v>
      </c>
      <c r="AC1571" s="3">
        <f t="shared" si="345"/>
        <v>2027</v>
      </c>
      <c r="AD1571" s="7">
        <f t="shared" ca="1" si="346"/>
        <v>1.1722222222222223</v>
      </c>
      <c r="AE1571" s="7" t="str">
        <f t="shared" ca="1" si="351"/>
        <v>&lt; 2</v>
      </c>
      <c r="AF1571" s="5">
        <v>36365</v>
      </c>
      <c r="AG1571" s="8">
        <f t="shared" ca="1" si="347"/>
        <v>25.252054794520546</v>
      </c>
      <c r="AH1571" s="7" t="str">
        <f t="shared" ca="1" si="348"/>
        <v>&gt;25&lt; 35</v>
      </c>
      <c r="AI1571" s="9">
        <v>17580066</v>
      </c>
      <c r="AJ1571" s="10" t="s">
        <v>70</v>
      </c>
      <c r="AK1571" s="9" t="s">
        <v>4657</v>
      </c>
      <c r="AL1571" s="5">
        <v>42973</v>
      </c>
      <c r="AM1571" s="3" t="s">
        <v>93</v>
      </c>
      <c r="AN1571" s="3" t="s">
        <v>94</v>
      </c>
      <c r="AQ1571">
        <v>3</v>
      </c>
      <c r="AR1571" s="11">
        <v>2</v>
      </c>
      <c r="AS1571" s="12">
        <f t="shared" si="349"/>
        <v>45883.5</v>
      </c>
      <c r="AT1571" s="11" t="s">
        <v>135</v>
      </c>
      <c r="AU1571" s="9">
        <v>3.6629999999999998</v>
      </c>
      <c r="AV1571" s="14">
        <v>17</v>
      </c>
      <c r="AW1571" s="15" t="s">
        <v>169</v>
      </c>
      <c r="AX1571" s="16" t="s">
        <v>4658</v>
      </c>
      <c r="AY1571" s="14">
        <v>12</v>
      </c>
      <c r="AZ1571" s="11" t="s">
        <v>171</v>
      </c>
      <c r="BA1571" s="17" t="str">
        <f t="shared" si="350"/>
        <v>17001000000311388812</v>
      </c>
      <c r="BB1571" s="26">
        <f t="shared" si="341"/>
        <v>20</v>
      </c>
      <c r="BC1571" s="19" t="s">
        <v>4142</v>
      </c>
      <c r="BD1571" s="20" t="s">
        <v>277</v>
      </c>
      <c r="BF1571" s="5"/>
      <c r="BG1571" s="27">
        <v>97015659</v>
      </c>
      <c r="BH1571" s="27">
        <v>54743391</v>
      </c>
      <c r="BI1571" s="27"/>
      <c r="BJ1571" t="s">
        <v>391</v>
      </c>
      <c r="BK1571" s="11" t="str">
        <f t="shared" si="352"/>
        <v>B-</v>
      </c>
      <c r="BL1571" s="11" t="s">
        <v>235</v>
      </c>
    </row>
    <row r="1572" spans="1:64" x14ac:dyDescent="0.25">
      <c r="A1572" s="3" t="s">
        <v>74</v>
      </c>
      <c r="B1572" s="4">
        <v>1574</v>
      </c>
      <c r="C1572" s="3" t="s">
        <v>1732</v>
      </c>
      <c r="D1572" s="3" t="s">
        <v>7338</v>
      </c>
      <c r="E1572" s="3" t="s">
        <v>8278</v>
      </c>
      <c r="F1572" s="3"/>
      <c r="G1572" s="3"/>
      <c r="H1572" s="74"/>
      <c r="I1572" s="76" t="s">
        <v>2544</v>
      </c>
      <c r="J1572" s="3" t="s">
        <v>157</v>
      </c>
      <c r="K1572" s="3" t="s">
        <v>76</v>
      </c>
      <c r="L1572" s="3" t="s">
        <v>77</v>
      </c>
      <c r="M1572" s="3" t="s">
        <v>158</v>
      </c>
      <c r="N1572" s="5">
        <v>45154</v>
      </c>
      <c r="P1572" s="3">
        <f t="shared" ca="1" si="353"/>
        <v>-352</v>
      </c>
      <c r="Q1572" s="5">
        <v>45241</v>
      </c>
      <c r="R1572" s="3" t="s">
        <v>115</v>
      </c>
      <c r="S1572" s="3"/>
      <c r="T1572" s="6" t="s">
        <v>131</v>
      </c>
      <c r="U1572" s="3" t="str">
        <f t="shared" si="342"/>
        <v>Contractuel</v>
      </c>
      <c r="V1572" s="5">
        <v>45200</v>
      </c>
      <c r="W1572" s="5">
        <v>45230</v>
      </c>
      <c r="X1572" s="5"/>
      <c r="Y1572" s="5"/>
      <c r="Z1572" s="5">
        <v>45154</v>
      </c>
      <c r="AA1572" s="3">
        <f t="shared" si="343"/>
        <v>8</v>
      </c>
      <c r="AB1572" s="3">
        <f t="shared" si="344"/>
        <v>2023</v>
      </c>
      <c r="AC1572" s="3">
        <f t="shared" si="345"/>
        <v>2027</v>
      </c>
      <c r="AD1572" s="7">
        <f t="shared" ca="1" si="346"/>
        <v>1.1694444444444445</v>
      </c>
      <c r="AE1572" s="7" t="str">
        <f t="shared" ca="1" si="351"/>
        <v>&lt; 2</v>
      </c>
      <c r="AF1572" s="5">
        <v>35738</v>
      </c>
      <c r="AG1572" s="8">
        <f t="shared" ca="1" si="347"/>
        <v>26.969863013698632</v>
      </c>
      <c r="AH1572" s="7" t="str">
        <f t="shared" ca="1" si="348"/>
        <v>&gt;25&lt; 35</v>
      </c>
      <c r="AI1572" s="9"/>
      <c r="AJ1572" s="10"/>
      <c r="AK1572" s="9" t="s">
        <v>4659</v>
      </c>
      <c r="AL1572" s="5">
        <v>45055</v>
      </c>
      <c r="AM1572" s="3" t="s">
        <v>93</v>
      </c>
      <c r="AN1572" s="3" t="s">
        <v>94</v>
      </c>
      <c r="AQ1572" s="11">
        <v>3</v>
      </c>
      <c r="AR1572" s="11">
        <v>1</v>
      </c>
      <c r="AS1572" s="12">
        <f t="shared" si="349"/>
        <v>45519.25</v>
      </c>
      <c r="AT1572" s="11" t="s">
        <v>135</v>
      </c>
      <c r="AU1572" s="9">
        <v>3.6629999999999998</v>
      </c>
      <c r="AV1572" s="14" t="s">
        <v>79</v>
      </c>
      <c r="AW1572" s="15" t="s">
        <v>453</v>
      </c>
      <c r="AX1572" s="16">
        <v>50053271441</v>
      </c>
      <c r="AY1572" s="14">
        <v>54</v>
      </c>
      <c r="AZ1572" s="11" t="s">
        <v>128</v>
      </c>
      <c r="BA1572" s="17" t="str">
        <f t="shared" si="350"/>
        <v>04004005005327144154</v>
      </c>
      <c r="BB1572" s="26">
        <f t="shared" si="341"/>
        <v>20</v>
      </c>
      <c r="BC1572" s="19" t="s">
        <v>4660</v>
      </c>
      <c r="BD1572" s="20" t="s">
        <v>277</v>
      </c>
      <c r="BF1572" s="5">
        <v>45176</v>
      </c>
      <c r="BG1572" s="27">
        <v>51119260</v>
      </c>
      <c r="BH1572" s="27">
        <v>93638963</v>
      </c>
      <c r="BI1572" s="27"/>
      <c r="BK1572" s="11" t="str">
        <f t="shared" si="352"/>
        <v>A-</v>
      </c>
      <c r="BL1572" s="11" t="s">
        <v>235</v>
      </c>
    </row>
    <row r="1573" spans="1:64" x14ac:dyDescent="0.25">
      <c r="A1573" s="3" t="s">
        <v>74</v>
      </c>
      <c r="B1573" s="4">
        <v>1575</v>
      </c>
      <c r="C1573" s="3" t="s">
        <v>140</v>
      </c>
      <c r="D1573" s="3" t="s">
        <v>8279</v>
      </c>
      <c r="E1573" s="3" t="s">
        <v>7509</v>
      </c>
      <c r="F1573" s="3"/>
      <c r="G1573" s="3"/>
      <c r="H1573" s="74"/>
      <c r="I1573" s="3" t="s">
        <v>459</v>
      </c>
      <c r="J1573" s="3" t="s">
        <v>228</v>
      </c>
      <c r="K1573" s="3" t="s">
        <v>123</v>
      </c>
      <c r="L1573" s="3" t="s">
        <v>77</v>
      </c>
      <c r="M1573" s="3" t="s">
        <v>158</v>
      </c>
      <c r="N1573" s="5">
        <v>45155</v>
      </c>
      <c r="P1573" s="3">
        <f t="shared" ca="1" si="353"/>
        <v>-78</v>
      </c>
      <c r="Q1573" s="5">
        <v>45505</v>
      </c>
      <c r="R1573" s="3" t="s">
        <v>2627</v>
      </c>
      <c r="S1573" s="3"/>
      <c r="T1573" s="6" t="s">
        <v>131</v>
      </c>
      <c r="U1573" s="3" t="str">
        <f t="shared" si="342"/>
        <v>Contractuel</v>
      </c>
      <c r="V1573" s="5">
        <v>45444</v>
      </c>
      <c r="W1573" s="5">
        <v>45504</v>
      </c>
      <c r="X1573" s="5"/>
      <c r="Y1573" s="5"/>
      <c r="Z1573" s="5">
        <v>45155</v>
      </c>
      <c r="AA1573" s="3">
        <f t="shared" si="343"/>
        <v>8</v>
      </c>
      <c r="AB1573" s="3">
        <f t="shared" si="344"/>
        <v>2023</v>
      </c>
      <c r="AC1573" s="3">
        <f t="shared" si="345"/>
        <v>2027</v>
      </c>
      <c r="AD1573" s="7">
        <f t="shared" ca="1" si="346"/>
        <v>1.1666666666666667</v>
      </c>
      <c r="AE1573" s="7" t="str">
        <f t="shared" ca="1" si="351"/>
        <v>&lt; 2</v>
      </c>
      <c r="AF1573" s="5">
        <v>27652</v>
      </c>
      <c r="AG1573" s="8">
        <f t="shared" ca="1" si="347"/>
        <v>49.123287671232873</v>
      </c>
      <c r="AH1573" s="7" t="str">
        <f t="shared" ca="1" si="348"/>
        <v>&gt;45&lt; 55</v>
      </c>
      <c r="AI1573" s="9">
        <v>11622594</v>
      </c>
      <c r="AJ1573" s="37" t="s">
        <v>179</v>
      </c>
      <c r="AK1573" s="9" t="s">
        <v>4661</v>
      </c>
      <c r="AL1573" s="5">
        <v>38255</v>
      </c>
      <c r="AM1573" s="3" t="s">
        <v>93</v>
      </c>
      <c r="AN1573" s="3" t="s">
        <v>65</v>
      </c>
      <c r="AO1573">
        <v>3</v>
      </c>
      <c r="AQ1573">
        <v>3</v>
      </c>
      <c r="AR1573" s="11">
        <v>1</v>
      </c>
      <c r="AS1573" s="12">
        <f t="shared" si="349"/>
        <v>45520.25</v>
      </c>
      <c r="AT1573" s="11" t="s">
        <v>135</v>
      </c>
      <c r="AU1573" s="9">
        <v>3.5</v>
      </c>
      <c r="AV1573" s="14">
        <v>25</v>
      </c>
      <c r="AW1573" s="15" t="s">
        <v>223</v>
      </c>
      <c r="AX1573" s="16" t="s">
        <v>4662</v>
      </c>
      <c r="AY1573" s="14">
        <v>24</v>
      </c>
      <c r="AZ1573" s="11" t="s">
        <v>164</v>
      </c>
      <c r="BA1573" s="17" t="str">
        <f t="shared" si="350"/>
        <v>25166000000116907024</v>
      </c>
      <c r="BB1573" s="26">
        <f t="shared" si="341"/>
        <v>20</v>
      </c>
      <c r="BC1573" s="19" t="s">
        <v>4663</v>
      </c>
      <c r="BD1573" s="20" t="s">
        <v>100</v>
      </c>
      <c r="BF1573" s="5"/>
      <c r="BG1573" s="27">
        <v>54266719</v>
      </c>
      <c r="BH1573" s="27">
        <v>29798506</v>
      </c>
      <c r="BI1573" s="27"/>
      <c r="BJ1573" t="s">
        <v>608</v>
      </c>
      <c r="BK1573" s="11" t="str">
        <f t="shared" si="352"/>
        <v>B-</v>
      </c>
      <c r="BL1573" s="11" t="s">
        <v>473</v>
      </c>
    </row>
    <row r="1574" spans="1:64" x14ac:dyDescent="0.25">
      <c r="A1574" s="3" t="s">
        <v>74</v>
      </c>
      <c r="B1574" s="4">
        <v>1576</v>
      </c>
      <c r="C1574" s="3" t="s">
        <v>140</v>
      </c>
      <c r="D1574" s="3" t="s">
        <v>7291</v>
      </c>
      <c r="E1574" s="3" t="s">
        <v>7281</v>
      </c>
      <c r="F1574" s="3"/>
      <c r="G1574" s="3"/>
      <c r="H1574" s="74"/>
      <c r="I1574" s="3" t="s">
        <v>459</v>
      </c>
      <c r="J1574" s="3" t="s">
        <v>228</v>
      </c>
      <c r="K1574" s="3" t="s">
        <v>123</v>
      </c>
      <c r="L1574" s="3" t="s">
        <v>77</v>
      </c>
      <c r="M1574" s="3" t="s">
        <v>158</v>
      </c>
      <c r="N1574" s="5">
        <v>45156</v>
      </c>
      <c r="P1574" s="3">
        <f t="shared" ca="1" si="353"/>
        <v>-383</v>
      </c>
      <c r="Q1574" s="5">
        <v>45177</v>
      </c>
      <c r="R1574" s="3" t="s">
        <v>124</v>
      </c>
      <c r="S1574" s="3" t="s">
        <v>4664</v>
      </c>
      <c r="T1574" s="6" t="s">
        <v>131</v>
      </c>
      <c r="U1574" s="3" t="str">
        <f t="shared" si="342"/>
        <v>Contractuel</v>
      </c>
      <c r="V1574" s="5">
        <v>45156</v>
      </c>
      <c r="W1574" s="5">
        <v>45199</v>
      </c>
      <c r="X1574" s="5"/>
      <c r="Y1574" s="5"/>
      <c r="Z1574" s="5">
        <v>45156</v>
      </c>
      <c r="AA1574" s="3">
        <f t="shared" si="343"/>
        <v>8</v>
      </c>
      <c r="AB1574" s="3">
        <f t="shared" si="344"/>
        <v>2023</v>
      </c>
      <c r="AC1574" s="3">
        <f t="shared" si="345"/>
        <v>2027</v>
      </c>
      <c r="AD1574" s="7">
        <f t="shared" ca="1" si="346"/>
        <v>1.163888888888889</v>
      </c>
      <c r="AE1574" s="7" t="str">
        <f t="shared" ca="1" si="351"/>
        <v>&lt; 2</v>
      </c>
      <c r="AF1574" s="5">
        <v>30712</v>
      </c>
      <c r="AG1574" s="8">
        <f t="shared" ca="1" si="347"/>
        <v>40.739726027397261</v>
      </c>
      <c r="AH1574" s="7" t="str">
        <f t="shared" ca="1" si="348"/>
        <v>&gt;35&lt; 45</v>
      </c>
      <c r="AI1574" s="9"/>
      <c r="AJ1574" s="10"/>
      <c r="AK1574" s="9" t="s">
        <v>389</v>
      </c>
      <c r="AL1574" s="5">
        <v>43117</v>
      </c>
      <c r="AM1574" s="3" t="s">
        <v>93</v>
      </c>
      <c r="AN1574" s="3" t="s">
        <v>65</v>
      </c>
      <c r="AO1574">
        <v>2</v>
      </c>
      <c r="AQ1574" s="11">
        <v>3</v>
      </c>
      <c r="AR1574" s="11">
        <v>1</v>
      </c>
      <c r="AS1574" s="12">
        <f t="shared" si="349"/>
        <v>45521.25</v>
      </c>
      <c r="AT1574" s="11" t="s">
        <v>135</v>
      </c>
      <c r="AU1574" s="9">
        <v>3.5</v>
      </c>
      <c r="AV1574" s="14" t="s">
        <v>126</v>
      </c>
      <c r="AW1574" s="15" t="s">
        <v>1976</v>
      </c>
      <c r="AX1574" s="16">
        <v>49105513821</v>
      </c>
      <c r="AY1574" s="14">
        <v>61</v>
      </c>
      <c r="AZ1574" s="11" t="s">
        <v>145</v>
      </c>
      <c r="BA1574" s="17" t="str">
        <f t="shared" si="350"/>
        <v>07091014910551382161</v>
      </c>
      <c r="BB1574" s="26">
        <f t="shared" si="341"/>
        <v>20</v>
      </c>
      <c r="BC1574" s="19" t="s">
        <v>608</v>
      </c>
      <c r="BD1574" s="20" t="s">
        <v>277</v>
      </c>
      <c r="BF1574" s="5"/>
      <c r="BG1574" s="27">
        <v>99297574</v>
      </c>
      <c r="BH1574" s="27">
        <v>58078964</v>
      </c>
      <c r="BI1574" s="27"/>
      <c r="BK1574" s="11" t="str">
        <f t="shared" si="352"/>
        <v>B-</v>
      </c>
      <c r="BL1574" s="11" t="s">
        <v>473</v>
      </c>
    </row>
    <row r="1575" spans="1:64" x14ac:dyDescent="0.25">
      <c r="A1575" s="3" t="s">
        <v>74</v>
      </c>
      <c r="B1575" s="4">
        <v>1577</v>
      </c>
      <c r="C1575" s="3" t="s">
        <v>57</v>
      </c>
      <c r="D1575" s="3" t="s">
        <v>8280</v>
      </c>
      <c r="E1575" s="3" t="s">
        <v>7767</v>
      </c>
      <c r="F1575" s="3"/>
      <c r="G1575" s="3"/>
      <c r="H1575" s="74"/>
      <c r="I1575" s="3" t="s">
        <v>459</v>
      </c>
      <c r="J1575" s="3" t="s">
        <v>228</v>
      </c>
      <c r="K1575" s="3" t="s">
        <v>123</v>
      </c>
      <c r="L1575" s="3" t="s">
        <v>77</v>
      </c>
      <c r="M1575" s="3" t="s">
        <v>158</v>
      </c>
      <c r="N1575" s="5">
        <v>45156</v>
      </c>
      <c r="P1575" s="3">
        <f t="shared" ca="1" si="353"/>
        <v>-260</v>
      </c>
      <c r="Q1575" s="5">
        <v>45292</v>
      </c>
      <c r="R1575" s="3" t="s">
        <v>3769</v>
      </c>
      <c r="S1575" s="3"/>
      <c r="T1575" s="6" t="s">
        <v>131</v>
      </c>
      <c r="U1575" s="3" t="str">
        <f t="shared" si="342"/>
        <v>Contractuel</v>
      </c>
      <c r="V1575" s="5">
        <v>45261</v>
      </c>
      <c r="W1575" s="5">
        <v>45322</v>
      </c>
      <c r="X1575" s="5"/>
      <c r="Y1575" s="5"/>
      <c r="Z1575" s="5">
        <v>45156</v>
      </c>
      <c r="AA1575" s="3">
        <f t="shared" si="343"/>
        <v>8</v>
      </c>
      <c r="AB1575" s="3">
        <f t="shared" si="344"/>
        <v>2023</v>
      </c>
      <c r="AC1575" s="3">
        <f t="shared" si="345"/>
        <v>2027</v>
      </c>
      <c r="AD1575" s="7">
        <f t="shared" ca="1" si="346"/>
        <v>1.163888888888889</v>
      </c>
      <c r="AE1575" s="7" t="str">
        <f t="shared" ca="1" si="351"/>
        <v>&lt; 2</v>
      </c>
      <c r="AF1575" s="5">
        <v>35962</v>
      </c>
      <c r="AG1575" s="8">
        <f t="shared" ca="1" si="347"/>
        <v>26.356164383561644</v>
      </c>
      <c r="AH1575" s="7" t="str">
        <f t="shared" ca="1" si="348"/>
        <v>&gt;25&lt; 35</v>
      </c>
      <c r="AI1575" s="9"/>
      <c r="AJ1575" s="10"/>
      <c r="AK1575" s="9" t="s">
        <v>4665</v>
      </c>
      <c r="AL1575" s="5">
        <v>41822</v>
      </c>
      <c r="AM1575" s="3" t="s">
        <v>4611</v>
      </c>
      <c r="AN1575" s="3" t="s">
        <v>94</v>
      </c>
      <c r="AQ1575" s="11">
        <v>3</v>
      </c>
      <c r="AR1575" s="11">
        <v>1</v>
      </c>
      <c r="AS1575" s="12">
        <f t="shared" si="349"/>
        <v>45521.25</v>
      </c>
      <c r="AT1575" s="11" t="s">
        <v>135</v>
      </c>
      <c r="AU1575" s="9">
        <v>3.5</v>
      </c>
      <c r="AV1575" s="14">
        <v>24</v>
      </c>
      <c r="AW1575" s="15" t="s">
        <v>1669</v>
      </c>
      <c r="AX1575" s="16">
        <v>98342531101</v>
      </c>
      <c r="AY1575" s="14">
        <v>12</v>
      </c>
      <c r="AZ1575" s="11" t="s">
        <v>358</v>
      </c>
      <c r="BA1575" s="17" t="str">
        <f t="shared" si="350"/>
        <v>24011029834253110112</v>
      </c>
      <c r="BB1575" s="26">
        <f t="shared" si="341"/>
        <v>20</v>
      </c>
      <c r="BC1575" s="19" t="s">
        <v>4666</v>
      </c>
      <c r="BD1575" s="20" t="s">
        <v>73</v>
      </c>
      <c r="BF1575" s="5"/>
      <c r="BG1575" s="27">
        <v>51047518</v>
      </c>
      <c r="BH1575" s="27"/>
      <c r="BI1575" s="27"/>
      <c r="BK1575" s="11" t="str">
        <f t="shared" si="352"/>
        <v>B-</v>
      </c>
      <c r="BL1575" s="11" t="s">
        <v>473</v>
      </c>
    </row>
    <row r="1576" spans="1:64" x14ac:dyDescent="0.25">
      <c r="A1576" s="3" t="s">
        <v>56</v>
      </c>
      <c r="B1576" s="4">
        <v>1578</v>
      </c>
      <c r="C1576" s="3" t="s">
        <v>140</v>
      </c>
      <c r="D1576" s="3" t="s">
        <v>8281</v>
      </c>
      <c r="E1576" s="3" t="s">
        <v>7227</v>
      </c>
      <c r="F1576" s="3"/>
      <c r="G1576" s="3"/>
      <c r="H1576" s="74"/>
      <c r="I1576" s="3" t="s">
        <v>227</v>
      </c>
      <c r="J1576" s="3" t="s">
        <v>228</v>
      </c>
      <c r="K1576" s="3" t="s">
        <v>123</v>
      </c>
      <c r="L1576" s="3" t="s">
        <v>77</v>
      </c>
      <c r="M1576" s="3" t="s">
        <v>158</v>
      </c>
      <c r="N1576" s="5">
        <v>45156</v>
      </c>
      <c r="P1576" s="3">
        <f t="shared" ca="1" si="353"/>
        <v>-47</v>
      </c>
      <c r="Q1576" s="5"/>
      <c r="R1576" s="3"/>
      <c r="S1576" s="3"/>
      <c r="T1576" s="6" t="s">
        <v>131</v>
      </c>
      <c r="U1576" s="3" t="str">
        <f t="shared" si="342"/>
        <v>Contractuel</v>
      </c>
      <c r="V1576" s="5">
        <v>45505</v>
      </c>
      <c r="W1576" s="5">
        <f>VLOOKUP(B1576,[1]base!$A:$V,22,0)</f>
        <v>45535</v>
      </c>
      <c r="X1576" s="5"/>
      <c r="Y1576" s="5"/>
      <c r="Z1576" s="5">
        <v>45156</v>
      </c>
      <c r="AA1576" s="3">
        <f t="shared" si="343"/>
        <v>8</v>
      </c>
      <c r="AB1576" s="3">
        <f t="shared" si="344"/>
        <v>2023</v>
      </c>
      <c r="AC1576" s="3">
        <f t="shared" si="345"/>
        <v>2027</v>
      </c>
      <c r="AD1576" s="7">
        <f t="shared" ca="1" si="346"/>
        <v>1.163888888888889</v>
      </c>
      <c r="AE1576" s="7" t="str">
        <f t="shared" ca="1" si="351"/>
        <v>&lt; 2</v>
      </c>
      <c r="AF1576" s="5">
        <v>33758</v>
      </c>
      <c r="AG1576" s="8">
        <f t="shared" ca="1" si="347"/>
        <v>32.394520547945206</v>
      </c>
      <c r="AH1576" s="7" t="str">
        <f t="shared" ca="1" si="348"/>
        <v>&gt;25&lt; 35</v>
      </c>
      <c r="AI1576" s="9">
        <v>16441845</v>
      </c>
      <c r="AJ1576" s="10" t="s">
        <v>126</v>
      </c>
      <c r="AK1576" s="9" t="s">
        <v>4667</v>
      </c>
      <c r="AL1576" s="5">
        <v>40703</v>
      </c>
      <c r="AM1576" s="3" t="s">
        <v>93</v>
      </c>
      <c r="AN1576" s="3" t="s">
        <v>65</v>
      </c>
      <c r="AO1576">
        <v>3</v>
      </c>
      <c r="AQ1576">
        <v>3</v>
      </c>
      <c r="AR1576" s="11">
        <v>2</v>
      </c>
      <c r="AS1576" s="12">
        <f t="shared" si="349"/>
        <v>45886.5</v>
      </c>
      <c r="AT1576" s="11" t="s">
        <v>135</v>
      </c>
      <c r="AU1576" s="9">
        <v>3.6629999999999998</v>
      </c>
      <c r="AV1576" s="14">
        <v>17</v>
      </c>
      <c r="AW1576" s="15">
        <v>20600</v>
      </c>
      <c r="AX1576" s="16" t="s">
        <v>4668</v>
      </c>
      <c r="AY1576" s="14" t="s">
        <v>70</v>
      </c>
      <c r="AZ1576" s="11" t="s">
        <v>171</v>
      </c>
      <c r="BA1576" s="17" t="str">
        <f t="shared" si="350"/>
        <v>17206000000170683803</v>
      </c>
      <c r="BB1576" s="26">
        <f t="shared" si="341"/>
        <v>20</v>
      </c>
      <c r="BC1576" s="19" t="s">
        <v>608</v>
      </c>
      <c r="BD1576" s="20" t="s">
        <v>277</v>
      </c>
      <c r="BF1576" s="5"/>
      <c r="BG1576" s="27">
        <v>90576245</v>
      </c>
      <c r="BH1576" s="27"/>
      <c r="BI1576" s="27"/>
      <c r="BJ1576" t="s">
        <v>608</v>
      </c>
      <c r="BK1576" s="11" t="str">
        <f t="shared" si="352"/>
        <v>B-</v>
      </c>
      <c r="BL1576" s="11" t="s">
        <v>235</v>
      </c>
    </row>
    <row r="1577" spans="1:64" x14ac:dyDescent="0.25">
      <c r="A1577" s="3" t="s">
        <v>56</v>
      </c>
      <c r="B1577" s="4">
        <v>1579</v>
      </c>
      <c r="C1577" s="3" t="s">
        <v>140</v>
      </c>
      <c r="D1577" s="3" t="s">
        <v>7341</v>
      </c>
      <c r="E1577" s="3" t="s">
        <v>7332</v>
      </c>
      <c r="F1577" s="3"/>
      <c r="G1577" s="3"/>
      <c r="H1577" s="74"/>
      <c r="I1577" s="3" t="s">
        <v>459</v>
      </c>
      <c r="J1577" s="3" t="s">
        <v>228</v>
      </c>
      <c r="K1577" s="3" t="s">
        <v>123</v>
      </c>
      <c r="L1577" s="3" t="s">
        <v>77</v>
      </c>
      <c r="M1577" s="3" t="s">
        <v>158</v>
      </c>
      <c r="N1577" s="5">
        <v>45159</v>
      </c>
      <c r="P1577" s="3">
        <f t="shared" ca="1" si="353"/>
        <v>-47</v>
      </c>
      <c r="Q1577" s="5"/>
      <c r="R1577" s="3"/>
      <c r="S1577" s="3"/>
      <c r="T1577" s="6" t="s">
        <v>131</v>
      </c>
      <c r="U1577" s="3" t="str">
        <f t="shared" si="342"/>
        <v>Contractuel</v>
      </c>
      <c r="V1577" s="5">
        <v>45505</v>
      </c>
      <c r="W1577" s="5">
        <f>VLOOKUP(B1577,[1]base!$A:$V,22,0)</f>
        <v>45535</v>
      </c>
      <c r="X1577" s="5"/>
      <c r="Y1577" s="5"/>
      <c r="Z1577" s="5">
        <v>45159</v>
      </c>
      <c r="AA1577" s="3">
        <f t="shared" si="343"/>
        <v>8</v>
      </c>
      <c r="AB1577" s="3">
        <f t="shared" si="344"/>
        <v>2023</v>
      </c>
      <c r="AC1577" s="3">
        <f t="shared" si="345"/>
        <v>2027</v>
      </c>
      <c r="AD1577" s="7">
        <f t="shared" ca="1" si="346"/>
        <v>1.1555555555555554</v>
      </c>
      <c r="AE1577" s="7" t="str">
        <f t="shared" ca="1" si="351"/>
        <v>&lt; 2</v>
      </c>
      <c r="AF1577" s="5">
        <v>30935</v>
      </c>
      <c r="AG1577" s="8">
        <f t="shared" ca="1" si="347"/>
        <v>40.128767123287673</v>
      </c>
      <c r="AH1577" s="7" t="str">
        <f t="shared" ca="1" si="348"/>
        <v>&gt;35&lt; 45</v>
      </c>
      <c r="AI1577" s="9">
        <v>12490087</v>
      </c>
      <c r="AJ1577" s="10" t="s">
        <v>91</v>
      </c>
      <c r="AK1577" s="9" t="s">
        <v>4669</v>
      </c>
      <c r="AL1577" s="5">
        <v>43248</v>
      </c>
      <c r="AM1577" s="3" t="s">
        <v>93</v>
      </c>
      <c r="AN1577" s="3" t="s">
        <v>65</v>
      </c>
      <c r="AO1577">
        <v>2</v>
      </c>
      <c r="AQ1577">
        <v>3</v>
      </c>
      <c r="AR1577" s="11">
        <v>2</v>
      </c>
      <c r="AS1577" s="12">
        <f t="shared" si="349"/>
        <v>45889.5</v>
      </c>
      <c r="AT1577" s="11" t="s">
        <v>135</v>
      </c>
      <c r="AU1577" s="9">
        <v>3.5</v>
      </c>
      <c r="AV1577" s="14">
        <v>17</v>
      </c>
      <c r="AW1577" s="15" t="s">
        <v>169</v>
      </c>
      <c r="AX1577" s="16" t="s">
        <v>4670</v>
      </c>
      <c r="AY1577" s="14">
        <v>42</v>
      </c>
      <c r="AZ1577" s="11" t="s">
        <v>171</v>
      </c>
      <c r="BA1577" s="17" t="str">
        <f t="shared" si="350"/>
        <v>17001000000330079742</v>
      </c>
      <c r="BB1577" s="26">
        <f t="shared" ref="BB1577:BB1640" si="354">LEN(BA1577)</f>
        <v>20</v>
      </c>
      <c r="BC1577" s="19" t="s">
        <v>3681</v>
      </c>
      <c r="BD1577" s="20" t="s">
        <v>100</v>
      </c>
      <c r="BF1577" s="5"/>
      <c r="BG1577" s="27">
        <v>50065747</v>
      </c>
      <c r="BH1577" s="27">
        <v>50647995</v>
      </c>
      <c r="BI1577" s="27"/>
      <c r="BJ1577" t="s">
        <v>233</v>
      </c>
      <c r="BK1577" s="11" t="str">
        <f t="shared" si="352"/>
        <v>B-</v>
      </c>
      <c r="BL1577" s="11" t="s">
        <v>473</v>
      </c>
    </row>
    <row r="1578" spans="1:64" x14ac:dyDescent="0.25">
      <c r="A1578" s="3" t="s">
        <v>56</v>
      </c>
      <c r="B1578" s="4">
        <v>1580</v>
      </c>
      <c r="C1578" s="3" t="s">
        <v>140</v>
      </c>
      <c r="D1578" s="3" t="s">
        <v>8282</v>
      </c>
      <c r="E1578" s="3" t="s">
        <v>8161</v>
      </c>
      <c r="F1578" s="3"/>
      <c r="G1578" s="3"/>
      <c r="H1578" s="74"/>
      <c r="I1578" s="3" t="s">
        <v>459</v>
      </c>
      <c r="J1578" s="3" t="s">
        <v>228</v>
      </c>
      <c r="K1578" s="3" t="s">
        <v>123</v>
      </c>
      <c r="L1578" s="3" t="s">
        <v>77</v>
      </c>
      <c r="M1578" s="3" t="s">
        <v>158</v>
      </c>
      <c r="N1578" s="5">
        <v>45157</v>
      </c>
      <c r="P1578" s="3">
        <f t="shared" ca="1" si="353"/>
        <v>-47</v>
      </c>
      <c r="Q1578" s="5"/>
      <c r="R1578" s="3"/>
      <c r="S1578" s="3"/>
      <c r="T1578" s="6" t="s">
        <v>131</v>
      </c>
      <c r="U1578" s="3" t="str">
        <f t="shared" si="342"/>
        <v>Contractuel</v>
      </c>
      <c r="V1578" s="5">
        <v>45505</v>
      </c>
      <c r="W1578" s="5">
        <f>VLOOKUP(B1578,[1]base!$A:$V,22,0)</f>
        <v>45535</v>
      </c>
      <c r="X1578" s="5"/>
      <c r="Y1578" s="5"/>
      <c r="Z1578" s="5">
        <v>45157</v>
      </c>
      <c r="AA1578" s="3">
        <f t="shared" si="343"/>
        <v>8</v>
      </c>
      <c r="AB1578" s="3">
        <f t="shared" si="344"/>
        <v>2023</v>
      </c>
      <c r="AC1578" s="3">
        <f t="shared" si="345"/>
        <v>2027</v>
      </c>
      <c r="AD1578" s="7">
        <f t="shared" ca="1" si="346"/>
        <v>1.1611111111111112</v>
      </c>
      <c r="AE1578" s="7" t="str">
        <f t="shared" ca="1" si="351"/>
        <v>&lt; 2</v>
      </c>
      <c r="AF1578" s="5">
        <v>30067</v>
      </c>
      <c r="AG1578" s="8">
        <f t="shared" ca="1" si="347"/>
        <v>42.506849315068493</v>
      </c>
      <c r="AH1578" s="7" t="str">
        <f t="shared" ca="1" si="348"/>
        <v>&gt;35&lt; 45</v>
      </c>
      <c r="AI1578" s="9">
        <v>12497859</v>
      </c>
      <c r="AJ1578" s="10" t="s">
        <v>102</v>
      </c>
      <c r="AK1578" s="9" t="s">
        <v>4671</v>
      </c>
      <c r="AL1578" s="5">
        <v>36045</v>
      </c>
      <c r="AM1578" s="3" t="s">
        <v>93</v>
      </c>
      <c r="AN1578" s="3" t="s">
        <v>65</v>
      </c>
      <c r="AO1578">
        <v>2</v>
      </c>
      <c r="AQ1578">
        <v>3</v>
      </c>
      <c r="AR1578" s="11">
        <v>2</v>
      </c>
      <c r="AS1578" s="12">
        <f t="shared" si="349"/>
        <v>45887.5</v>
      </c>
      <c r="AT1578" s="11" t="s">
        <v>135</v>
      </c>
      <c r="AU1578" s="9">
        <v>3.5</v>
      </c>
      <c r="AV1578" s="14">
        <v>17</v>
      </c>
      <c r="AW1578" s="15" t="s">
        <v>169</v>
      </c>
      <c r="AX1578" s="16" t="s">
        <v>4672</v>
      </c>
      <c r="AY1578" s="14">
        <v>81</v>
      </c>
      <c r="AZ1578" s="11" t="s">
        <v>171</v>
      </c>
      <c r="BA1578" s="17" t="str">
        <f t="shared" si="350"/>
        <v>17001000000330291881</v>
      </c>
      <c r="BB1578" s="26">
        <f t="shared" si="354"/>
        <v>20</v>
      </c>
      <c r="BC1578" s="19" t="s">
        <v>3101</v>
      </c>
      <c r="BD1578" s="20" t="s">
        <v>277</v>
      </c>
      <c r="BF1578" s="5"/>
      <c r="BG1578" s="27">
        <v>29590818</v>
      </c>
      <c r="BH1578" s="27">
        <v>92390395</v>
      </c>
      <c r="BI1578" s="27"/>
      <c r="BJ1578" t="s">
        <v>3101</v>
      </c>
      <c r="BK1578" s="11" t="str">
        <f t="shared" si="352"/>
        <v>B-</v>
      </c>
      <c r="BL1578" s="11" t="s">
        <v>473</v>
      </c>
    </row>
    <row r="1579" spans="1:64" x14ac:dyDescent="0.25">
      <c r="A1579" s="3" t="s">
        <v>56</v>
      </c>
      <c r="B1579" s="4">
        <v>1581</v>
      </c>
      <c r="C1579" s="3" t="s">
        <v>140</v>
      </c>
      <c r="D1579" s="3" t="s">
        <v>7289</v>
      </c>
      <c r="E1579" s="3" t="s">
        <v>7281</v>
      </c>
      <c r="F1579" s="3"/>
      <c r="G1579" s="3"/>
      <c r="H1579" s="74"/>
      <c r="I1579" s="3" t="s">
        <v>459</v>
      </c>
      <c r="J1579" s="3" t="s">
        <v>228</v>
      </c>
      <c r="K1579" s="3" t="s">
        <v>123</v>
      </c>
      <c r="L1579" s="3" t="s">
        <v>77</v>
      </c>
      <c r="M1579" s="3" t="s">
        <v>158</v>
      </c>
      <c r="N1579" s="5">
        <v>45157</v>
      </c>
      <c r="P1579" s="3">
        <f t="shared" ca="1" si="353"/>
        <v>-47</v>
      </c>
      <c r="Q1579" s="5"/>
      <c r="R1579" s="3"/>
      <c r="S1579" s="3"/>
      <c r="T1579" s="6" t="s">
        <v>131</v>
      </c>
      <c r="U1579" s="3" t="str">
        <f t="shared" si="342"/>
        <v>Contractuel</v>
      </c>
      <c r="V1579" s="5">
        <v>45505</v>
      </c>
      <c r="W1579" s="5">
        <f>VLOOKUP(B1579,[1]base!$A:$V,22,0)</f>
        <v>45535</v>
      </c>
      <c r="X1579" s="5"/>
      <c r="Y1579" s="5"/>
      <c r="Z1579" s="5">
        <v>45157</v>
      </c>
      <c r="AA1579" s="3">
        <f t="shared" si="343"/>
        <v>8</v>
      </c>
      <c r="AB1579" s="3">
        <f t="shared" si="344"/>
        <v>2023</v>
      </c>
      <c r="AC1579" s="3">
        <f t="shared" si="345"/>
        <v>2027</v>
      </c>
      <c r="AD1579" s="7">
        <f t="shared" ca="1" si="346"/>
        <v>1.1611111111111112</v>
      </c>
      <c r="AE1579" s="7" t="str">
        <f t="shared" ca="1" si="351"/>
        <v>&lt; 2</v>
      </c>
      <c r="AF1579" s="5">
        <v>28205</v>
      </c>
      <c r="AG1579" s="8">
        <f t="shared" ca="1" si="347"/>
        <v>47.608219178082194</v>
      </c>
      <c r="AH1579" s="7" t="str">
        <f t="shared" ca="1" si="348"/>
        <v>&gt;45&lt; 55</v>
      </c>
      <c r="AI1579" s="9">
        <v>12148016</v>
      </c>
      <c r="AJ1579" s="10" t="s">
        <v>91</v>
      </c>
      <c r="AK1579" s="9" t="s">
        <v>4673</v>
      </c>
      <c r="AL1579" s="5">
        <v>40889</v>
      </c>
      <c r="AM1579" s="3" t="s">
        <v>93</v>
      </c>
      <c r="AN1579" s="3" t="s">
        <v>65</v>
      </c>
      <c r="AO1579">
        <v>2</v>
      </c>
      <c r="AQ1579">
        <v>3</v>
      </c>
      <c r="AR1579" s="11">
        <v>2</v>
      </c>
      <c r="AS1579" s="12">
        <f t="shared" si="349"/>
        <v>45887.5</v>
      </c>
      <c r="AT1579" s="11" t="s">
        <v>135</v>
      </c>
      <c r="AU1579" s="9">
        <v>3.5</v>
      </c>
      <c r="AV1579" s="14">
        <v>17</v>
      </c>
      <c r="AW1579" s="15" t="s">
        <v>169</v>
      </c>
      <c r="AX1579" s="16" t="s">
        <v>4674</v>
      </c>
      <c r="AY1579" s="14" t="s">
        <v>126</v>
      </c>
      <c r="AZ1579" s="11" t="s">
        <v>171</v>
      </c>
      <c r="BA1579" s="17" t="str">
        <f t="shared" si="350"/>
        <v>17001000000330229607</v>
      </c>
      <c r="BB1579" s="26">
        <f t="shared" si="354"/>
        <v>20</v>
      </c>
      <c r="BC1579" s="19" t="s">
        <v>608</v>
      </c>
      <c r="BD1579" s="20" t="s">
        <v>277</v>
      </c>
      <c r="BF1579" s="5"/>
      <c r="BG1579" s="27">
        <v>28252694</v>
      </c>
      <c r="BH1579" s="27">
        <v>29290581</v>
      </c>
      <c r="BI1579" s="27"/>
      <c r="BJ1579" t="s">
        <v>608</v>
      </c>
      <c r="BK1579" s="11" t="str">
        <f t="shared" si="352"/>
        <v>B-</v>
      </c>
      <c r="BL1579" s="11" t="s">
        <v>473</v>
      </c>
    </row>
    <row r="1580" spans="1:64" x14ac:dyDescent="0.25">
      <c r="A1580" s="3" t="s">
        <v>56</v>
      </c>
      <c r="B1580" s="4">
        <v>1582</v>
      </c>
      <c r="C1580" s="3" t="s">
        <v>140</v>
      </c>
      <c r="D1580" s="3" t="s">
        <v>8283</v>
      </c>
      <c r="E1580" s="3" t="s">
        <v>8284</v>
      </c>
      <c r="F1580" s="3"/>
      <c r="G1580" s="3"/>
      <c r="H1580" s="74"/>
      <c r="I1580" s="3" t="s">
        <v>3004</v>
      </c>
      <c r="J1580" s="3" t="s">
        <v>228</v>
      </c>
      <c r="K1580" s="3" t="s">
        <v>123</v>
      </c>
      <c r="L1580" s="3" t="s">
        <v>77</v>
      </c>
      <c r="M1580" s="3" t="s">
        <v>158</v>
      </c>
      <c r="N1580" s="5">
        <v>45156</v>
      </c>
      <c r="P1580" s="3">
        <f t="shared" ca="1" si="353"/>
        <v>-47</v>
      </c>
      <c r="Q1580" s="5"/>
      <c r="R1580" s="3"/>
      <c r="S1580" s="3"/>
      <c r="T1580" s="6" t="s">
        <v>131</v>
      </c>
      <c r="U1580" s="3" t="str">
        <f t="shared" si="342"/>
        <v>Contractuel</v>
      </c>
      <c r="V1580" s="5">
        <v>45505</v>
      </c>
      <c r="W1580" s="5">
        <f>VLOOKUP(B1580,[1]base!$A:$V,22,0)</f>
        <v>45535</v>
      </c>
      <c r="X1580" s="5"/>
      <c r="Y1580" s="5"/>
      <c r="Z1580" s="5">
        <v>45156</v>
      </c>
      <c r="AA1580" s="3">
        <f t="shared" si="343"/>
        <v>8</v>
      </c>
      <c r="AB1580" s="3">
        <f t="shared" si="344"/>
        <v>2023</v>
      </c>
      <c r="AC1580" s="3">
        <f t="shared" si="345"/>
        <v>2027</v>
      </c>
      <c r="AD1580" s="7">
        <f t="shared" ca="1" si="346"/>
        <v>1.163888888888889</v>
      </c>
      <c r="AE1580" s="7" t="str">
        <f t="shared" ca="1" si="351"/>
        <v>&lt; 2</v>
      </c>
      <c r="AF1580" s="5">
        <v>30498</v>
      </c>
      <c r="AG1580" s="8">
        <f t="shared" ca="1" si="347"/>
        <v>41.326027397260276</v>
      </c>
      <c r="AH1580" s="7" t="str">
        <f t="shared" ca="1" si="348"/>
        <v>&gt;35&lt; 45</v>
      </c>
      <c r="AI1580" s="9">
        <v>12836886</v>
      </c>
      <c r="AJ1580" s="10" t="s">
        <v>159</v>
      </c>
      <c r="AK1580" s="9" t="s">
        <v>4675</v>
      </c>
      <c r="AL1580" s="5">
        <v>36958</v>
      </c>
      <c r="AM1580" s="3" t="s">
        <v>93</v>
      </c>
      <c r="AN1580" s="3" t="s">
        <v>94</v>
      </c>
      <c r="AQ1580">
        <v>3</v>
      </c>
      <c r="AR1580" s="11">
        <v>2</v>
      </c>
      <c r="AS1580" s="12">
        <f t="shared" si="349"/>
        <v>45886.5</v>
      </c>
      <c r="AT1580" s="11" t="s">
        <v>135</v>
      </c>
      <c r="AU1580" s="9">
        <v>3.5</v>
      </c>
      <c r="AV1580" s="14">
        <v>17</v>
      </c>
      <c r="AW1580" s="15" t="s">
        <v>169</v>
      </c>
      <c r="AX1580" s="16" t="s">
        <v>4676</v>
      </c>
      <c r="AY1580" s="14">
        <v>60</v>
      </c>
      <c r="AZ1580" s="11" t="s">
        <v>171</v>
      </c>
      <c r="BA1580" s="17" t="str">
        <f t="shared" si="350"/>
        <v>17001000000330273160</v>
      </c>
      <c r="BB1580" s="26">
        <f t="shared" si="354"/>
        <v>20</v>
      </c>
      <c r="BC1580" s="19" t="s">
        <v>4302</v>
      </c>
      <c r="BD1580" s="20" t="s">
        <v>100</v>
      </c>
      <c r="BF1580" s="5"/>
      <c r="BG1580" s="27">
        <v>98788573</v>
      </c>
      <c r="BH1580" s="27">
        <v>96181441</v>
      </c>
      <c r="BI1580" s="27"/>
      <c r="BJ1580" t="s">
        <v>233</v>
      </c>
      <c r="BK1580" s="11" t="s">
        <v>3009</v>
      </c>
      <c r="BL1580" s="11" t="s">
        <v>473</v>
      </c>
    </row>
    <row r="1581" spans="1:64" x14ac:dyDescent="0.25">
      <c r="A1581" s="3" t="s">
        <v>74</v>
      </c>
      <c r="B1581" s="4">
        <v>1583</v>
      </c>
      <c r="C1581" s="3" t="s">
        <v>140</v>
      </c>
      <c r="D1581" s="3" t="s">
        <v>7341</v>
      </c>
      <c r="E1581" s="3" t="s">
        <v>7491</v>
      </c>
      <c r="F1581" s="3"/>
      <c r="G1581" s="3"/>
      <c r="H1581" s="74"/>
      <c r="I1581" s="3" t="s">
        <v>467</v>
      </c>
      <c r="J1581" s="3" t="s">
        <v>157</v>
      </c>
      <c r="K1581" s="3" t="s">
        <v>123</v>
      </c>
      <c r="L1581" s="3" t="s">
        <v>77</v>
      </c>
      <c r="M1581" s="3" t="s">
        <v>158</v>
      </c>
      <c r="N1581" s="5">
        <v>45156</v>
      </c>
      <c r="P1581" s="3">
        <f t="shared" ca="1" si="353"/>
        <v>-109</v>
      </c>
      <c r="Q1581" s="5">
        <v>45444</v>
      </c>
      <c r="R1581" s="3" t="s">
        <v>124</v>
      </c>
      <c r="S1581" s="3"/>
      <c r="T1581" s="6" t="s">
        <v>131</v>
      </c>
      <c r="U1581" s="3" t="str">
        <f t="shared" si="342"/>
        <v>Contractuel</v>
      </c>
      <c r="V1581" s="5">
        <v>45413</v>
      </c>
      <c r="W1581" s="5">
        <v>45473</v>
      </c>
      <c r="X1581" s="5"/>
      <c r="Y1581" s="5"/>
      <c r="Z1581" s="5">
        <v>45156</v>
      </c>
      <c r="AA1581" s="3">
        <f t="shared" si="343"/>
        <v>8</v>
      </c>
      <c r="AB1581" s="3">
        <f t="shared" si="344"/>
        <v>2023</v>
      </c>
      <c r="AC1581" s="3">
        <f t="shared" si="345"/>
        <v>2027</v>
      </c>
      <c r="AD1581" s="7">
        <f t="shared" ca="1" si="346"/>
        <v>1.163888888888889</v>
      </c>
      <c r="AE1581" s="7" t="str">
        <f t="shared" ca="1" si="351"/>
        <v>&lt; 2</v>
      </c>
      <c r="AF1581" s="5">
        <v>28869</v>
      </c>
      <c r="AG1581" s="8">
        <f t="shared" ca="1" si="347"/>
        <v>45.789041095890411</v>
      </c>
      <c r="AH1581" s="7" t="str">
        <f t="shared" ca="1" si="348"/>
        <v>&gt;45&lt; 55</v>
      </c>
      <c r="AI1581" s="9"/>
      <c r="AJ1581" s="10"/>
      <c r="AK1581" s="9" t="s">
        <v>4677</v>
      </c>
      <c r="AL1581" s="5">
        <v>41359</v>
      </c>
      <c r="AM1581" s="3" t="s">
        <v>93</v>
      </c>
      <c r="AN1581" s="3" t="s">
        <v>65</v>
      </c>
      <c r="AO1581">
        <v>2</v>
      </c>
      <c r="AQ1581">
        <v>3</v>
      </c>
      <c r="AR1581" s="11">
        <v>1</v>
      </c>
      <c r="AS1581" s="12">
        <f t="shared" si="349"/>
        <v>45521.25</v>
      </c>
      <c r="AT1581" s="11" t="s">
        <v>135</v>
      </c>
      <c r="AU1581" s="9">
        <v>3.5</v>
      </c>
      <c r="AV1581" s="14">
        <v>12</v>
      </c>
      <c r="AW1581" s="15" t="s">
        <v>1131</v>
      </c>
      <c r="AX1581" s="16" t="s">
        <v>4678</v>
      </c>
      <c r="AY1581" s="14">
        <v>57</v>
      </c>
      <c r="AZ1581" s="11" t="s">
        <v>352</v>
      </c>
      <c r="BA1581" s="17" t="str">
        <f t="shared" si="350"/>
        <v>12055000000242748657</v>
      </c>
      <c r="BB1581" s="26">
        <f t="shared" si="354"/>
        <v>20</v>
      </c>
      <c r="BC1581" s="19" t="s">
        <v>4679</v>
      </c>
      <c r="BD1581" s="20" t="s">
        <v>277</v>
      </c>
      <c r="BF1581" s="5"/>
      <c r="BG1581" s="27">
        <v>95445306</v>
      </c>
      <c r="BH1581" s="27">
        <v>97276730</v>
      </c>
      <c r="BI1581" s="27"/>
      <c r="BJ1581" t="s">
        <v>936</v>
      </c>
      <c r="BK1581" s="11" t="str">
        <f t="shared" si="352"/>
        <v>A-</v>
      </c>
      <c r="BL1581" s="11" t="s">
        <v>473</v>
      </c>
    </row>
    <row r="1582" spans="1:64" x14ac:dyDescent="0.25">
      <c r="A1582" s="3" t="s">
        <v>74</v>
      </c>
      <c r="B1582" s="4">
        <v>1584</v>
      </c>
      <c r="C1582" s="3" t="s">
        <v>140</v>
      </c>
      <c r="D1582" s="3" t="s">
        <v>8737</v>
      </c>
      <c r="E1582" s="3" t="s">
        <v>8736</v>
      </c>
      <c r="F1582" s="3"/>
      <c r="G1582" s="3"/>
      <c r="H1582" s="74"/>
      <c r="I1582" s="3" t="s">
        <v>459</v>
      </c>
      <c r="J1582" s="3" t="s">
        <v>228</v>
      </c>
      <c r="K1582" s="3" t="s">
        <v>123</v>
      </c>
      <c r="L1582" s="3" t="s">
        <v>77</v>
      </c>
      <c r="M1582" s="3" t="s">
        <v>158</v>
      </c>
      <c r="N1582" s="5">
        <v>45156</v>
      </c>
      <c r="P1582" s="3">
        <f t="shared" ca="1" si="353"/>
        <v>-383</v>
      </c>
      <c r="Q1582" s="5">
        <v>45170</v>
      </c>
      <c r="R1582" s="3" t="s">
        <v>124</v>
      </c>
      <c r="S1582" s="3" t="s">
        <v>3657</v>
      </c>
      <c r="T1582" s="6" t="s">
        <v>131</v>
      </c>
      <c r="U1582" s="3" t="str">
        <f t="shared" si="342"/>
        <v>Contractuel</v>
      </c>
      <c r="V1582" s="5">
        <v>45156</v>
      </c>
      <c r="W1582" s="5">
        <v>45199</v>
      </c>
      <c r="X1582" s="5"/>
      <c r="Y1582" s="5"/>
      <c r="Z1582" s="5">
        <v>45156</v>
      </c>
      <c r="AA1582" s="3">
        <f t="shared" si="343"/>
        <v>8</v>
      </c>
      <c r="AB1582" s="3">
        <f t="shared" si="344"/>
        <v>2023</v>
      </c>
      <c r="AC1582" s="3">
        <f t="shared" si="345"/>
        <v>2027</v>
      </c>
      <c r="AD1582" s="7">
        <f t="shared" ca="1" si="346"/>
        <v>1.163888888888889</v>
      </c>
      <c r="AE1582" s="7" t="str">
        <f t="shared" ca="1" si="351"/>
        <v>&lt; 2</v>
      </c>
      <c r="AF1582" s="5">
        <v>33843</v>
      </c>
      <c r="AG1582" s="8">
        <f t="shared" ca="1" si="347"/>
        <v>32.161643835616438</v>
      </c>
      <c r="AH1582" s="7" t="str">
        <f t="shared" ca="1" si="348"/>
        <v>&gt;25&lt; 35</v>
      </c>
      <c r="AI1582" s="9"/>
      <c r="AJ1582" s="10"/>
      <c r="AK1582" s="9" t="s">
        <v>4680</v>
      </c>
      <c r="AL1582" s="5">
        <v>43722</v>
      </c>
      <c r="AM1582" s="3" t="s">
        <v>93</v>
      </c>
      <c r="AN1582" s="3" t="s">
        <v>65</v>
      </c>
      <c r="AO1582">
        <v>2</v>
      </c>
      <c r="AQ1582" s="11">
        <v>3</v>
      </c>
      <c r="AR1582" s="11">
        <v>1</v>
      </c>
      <c r="AS1582" s="12">
        <f t="shared" si="349"/>
        <v>45521.25</v>
      </c>
      <c r="AT1582" s="11" t="s">
        <v>135</v>
      </c>
      <c r="AU1582" s="9">
        <v>3.5</v>
      </c>
      <c r="AV1582" s="14">
        <v>25</v>
      </c>
      <c r="AW1582" s="15" t="s">
        <v>1046</v>
      </c>
      <c r="AX1582" s="16" t="s">
        <v>4681</v>
      </c>
      <c r="AY1582" s="14">
        <v>72</v>
      </c>
      <c r="AZ1582" s="11" t="s">
        <v>164</v>
      </c>
      <c r="BA1582" s="17" t="str">
        <f t="shared" si="350"/>
        <v>25033000000116978872</v>
      </c>
      <c r="BB1582" s="26">
        <f t="shared" si="354"/>
        <v>20</v>
      </c>
      <c r="BC1582" s="19" t="s">
        <v>4682</v>
      </c>
      <c r="BD1582" s="20" t="s">
        <v>100</v>
      </c>
      <c r="BF1582" s="5"/>
      <c r="BG1582" s="27">
        <v>29780134</v>
      </c>
      <c r="BH1582" s="27">
        <v>24968823</v>
      </c>
      <c r="BI1582" s="27"/>
      <c r="BK1582" s="11" t="str">
        <f t="shared" si="352"/>
        <v>B-</v>
      </c>
      <c r="BL1582" s="11" t="s">
        <v>473</v>
      </c>
    </row>
    <row r="1583" spans="1:64" x14ac:dyDescent="0.25">
      <c r="A1583" s="3" t="s">
        <v>74</v>
      </c>
      <c r="B1583" s="4">
        <v>1585</v>
      </c>
      <c r="C1583" s="3" t="s">
        <v>140</v>
      </c>
      <c r="D1583" s="3" t="s">
        <v>7912</v>
      </c>
      <c r="E1583" s="3" t="s">
        <v>7507</v>
      </c>
      <c r="F1583" s="3"/>
      <c r="G1583" s="3"/>
      <c r="H1583" s="74"/>
      <c r="I1583" s="3" t="s">
        <v>459</v>
      </c>
      <c r="J1583" s="3" t="s">
        <v>228</v>
      </c>
      <c r="K1583" s="3" t="s">
        <v>123</v>
      </c>
      <c r="L1583" s="3" t="s">
        <v>77</v>
      </c>
      <c r="M1583" s="3" t="s">
        <v>158</v>
      </c>
      <c r="N1583" s="5">
        <v>45157</v>
      </c>
      <c r="P1583" s="3">
        <f t="shared" ca="1" si="353"/>
        <v>-352</v>
      </c>
      <c r="Q1583" s="5">
        <v>45245</v>
      </c>
      <c r="R1583" s="3" t="s">
        <v>124</v>
      </c>
      <c r="S1583" s="3"/>
      <c r="T1583" s="6" t="s">
        <v>131</v>
      </c>
      <c r="U1583" s="3" t="str">
        <f t="shared" si="342"/>
        <v>Contractuel</v>
      </c>
      <c r="V1583" s="5">
        <v>45200</v>
      </c>
      <c r="W1583" s="5">
        <v>45230</v>
      </c>
      <c r="X1583" s="5"/>
      <c r="Y1583" s="5"/>
      <c r="Z1583" s="5">
        <v>45157</v>
      </c>
      <c r="AA1583" s="3">
        <f t="shared" si="343"/>
        <v>8</v>
      </c>
      <c r="AB1583" s="3">
        <f t="shared" si="344"/>
        <v>2023</v>
      </c>
      <c r="AC1583" s="3">
        <f t="shared" si="345"/>
        <v>2027</v>
      </c>
      <c r="AD1583" s="7">
        <f t="shared" ca="1" si="346"/>
        <v>1.1611111111111112</v>
      </c>
      <c r="AE1583" s="7" t="str">
        <f t="shared" ca="1" si="351"/>
        <v>&lt; 2</v>
      </c>
      <c r="AF1583" s="5">
        <v>28577</v>
      </c>
      <c r="AG1583" s="8">
        <f t="shared" ca="1" si="347"/>
        <v>46.589041095890408</v>
      </c>
      <c r="AH1583" s="7" t="str">
        <f t="shared" ca="1" si="348"/>
        <v>&gt;45&lt; 55</v>
      </c>
      <c r="AI1583" s="9"/>
      <c r="AJ1583" s="10"/>
      <c r="AK1583" s="9" t="s">
        <v>4683</v>
      </c>
      <c r="AL1583" s="5">
        <v>40415</v>
      </c>
      <c r="AM1583" s="3" t="s">
        <v>93</v>
      </c>
      <c r="AN1583" s="3" t="s">
        <v>65</v>
      </c>
      <c r="AO1583">
        <v>3</v>
      </c>
      <c r="AQ1583" s="11">
        <v>3</v>
      </c>
      <c r="AR1583" s="11">
        <v>1</v>
      </c>
      <c r="AS1583" s="12">
        <f t="shared" si="349"/>
        <v>45522.25</v>
      </c>
      <c r="AT1583" s="11" t="s">
        <v>135</v>
      </c>
      <c r="AU1583" s="9">
        <v>3.5</v>
      </c>
      <c r="AV1583" s="14">
        <v>17</v>
      </c>
      <c r="AW1583" s="15" t="s">
        <v>169</v>
      </c>
      <c r="AX1583" s="16" t="s">
        <v>4684</v>
      </c>
      <c r="AY1583" s="14">
        <v>58</v>
      </c>
      <c r="AZ1583" s="11"/>
      <c r="BA1583" s="17" t="str">
        <f t="shared" si="350"/>
        <v>17001000000330227958</v>
      </c>
      <c r="BB1583" s="26">
        <f t="shared" si="354"/>
        <v>20</v>
      </c>
      <c r="BC1583" s="19" t="s">
        <v>4685</v>
      </c>
      <c r="BD1583" s="20" t="s">
        <v>100</v>
      </c>
      <c r="BF1583" s="5"/>
      <c r="BG1583" s="27">
        <v>29622979</v>
      </c>
      <c r="BH1583" s="27">
        <v>21836697</v>
      </c>
      <c r="BI1583" s="27"/>
      <c r="BK1583" s="11" t="str">
        <f t="shared" si="352"/>
        <v>B-</v>
      </c>
      <c r="BL1583" s="11" t="s">
        <v>473</v>
      </c>
    </row>
    <row r="1584" spans="1:64" x14ac:dyDescent="0.25">
      <c r="A1584" s="3" t="s">
        <v>74</v>
      </c>
      <c r="B1584" s="4">
        <v>1586</v>
      </c>
      <c r="C1584" s="36" t="s">
        <v>140</v>
      </c>
      <c r="D1584" s="36" t="s">
        <v>7423</v>
      </c>
      <c r="E1584" s="3" t="s">
        <v>7332</v>
      </c>
      <c r="F1584" s="3"/>
      <c r="G1584" s="3"/>
      <c r="H1584" s="74"/>
      <c r="I1584" s="3" t="s">
        <v>459</v>
      </c>
      <c r="J1584" s="3" t="s">
        <v>228</v>
      </c>
      <c r="K1584" s="3" t="s">
        <v>123</v>
      </c>
      <c r="L1584" s="3" t="s">
        <v>77</v>
      </c>
      <c r="M1584" s="3" t="s">
        <v>158</v>
      </c>
      <c r="N1584" s="5">
        <v>45157</v>
      </c>
      <c r="P1584" s="3">
        <f t="shared" ca="1" si="353"/>
        <v>-260</v>
      </c>
      <c r="Q1584" s="5">
        <v>45313</v>
      </c>
      <c r="R1584" s="3" t="s">
        <v>4686</v>
      </c>
      <c r="S1584" s="3"/>
      <c r="T1584" s="6" t="s">
        <v>131</v>
      </c>
      <c r="U1584" s="3" t="str">
        <f t="shared" si="342"/>
        <v>Contractuel</v>
      </c>
      <c r="V1584" s="5">
        <v>45261</v>
      </c>
      <c r="W1584" s="5">
        <v>45322</v>
      </c>
      <c r="X1584" s="5"/>
      <c r="Y1584" s="5"/>
      <c r="Z1584" s="5">
        <v>45157</v>
      </c>
      <c r="AA1584" s="3">
        <f t="shared" si="343"/>
        <v>8</v>
      </c>
      <c r="AB1584" s="3">
        <f t="shared" si="344"/>
        <v>2023</v>
      </c>
      <c r="AC1584" s="3">
        <f t="shared" si="345"/>
        <v>2027</v>
      </c>
      <c r="AD1584" s="7">
        <f t="shared" ca="1" si="346"/>
        <v>1.1611111111111112</v>
      </c>
      <c r="AE1584" s="7" t="str">
        <f t="shared" ca="1" si="351"/>
        <v>&lt; 2</v>
      </c>
      <c r="AF1584" s="5">
        <v>30868</v>
      </c>
      <c r="AG1584" s="8">
        <f t="shared" ca="1" si="347"/>
        <v>40.31232876712329</v>
      </c>
      <c r="AH1584" s="7" t="str">
        <f t="shared" ca="1" si="348"/>
        <v>&gt;35&lt; 45</v>
      </c>
      <c r="AI1584" s="9">
        <v>16066955</v>
      </c>
      <c r="AJ1584" s="10" t="s">
        <v>67</v>
      </c>
      <c r="AK1584" s="9" t="s">
        <v>4687</v>
      </c>
      <c r="AL1584" s="5">
        <v>42826</v>
      </c>
      <c r="AM1584" s="3" t="s">
        <v>93</v>
      </c>
      <c r="AN1584" s="3" t="s">
        <v>65</v>
      </c>
      <c r="AO1584">
        <v>3</v>
      </c>
      <c r="AQ1584" s="11">
        <v>3</v>
      </c>
      <c r="AR1584" s="11">
        <v>1</v>
      </c>
      <c r="AS1584" s="12">
        <f t="shared" si="349"/>
        <v>45522.25</v>
      </c>
      <c r="AT1584" s="11" t="s">
        <v>135</v>
      </c>
      <c r="AU1584" s="9">
        <v>3.5</v>
      </c>
      <c r="AV1584" s="14" t="s">
        <v>91</v>
      </c>
      <c r="AW1584" s="15" t="s">
        <v>136</v>
      </c>
      <c r="AX1584" s="16" t="s">
        <v>4688</v>
      </c>
      <c r="AY1584" s="14" t="s">
        <v>102</v>
      </c>
      <c r="AZ1584" s="11" t="s">
        <v>4094</v>
      </c>
      <c r="BA1584" s="17" t="str">
        <f t="shared" si="350"/>
        <v>05042000110501549206</v>
      </c>
      <c r="BB1584" s="26">
        <f t="shared" si="354"/>
        <v>20</v>
      </c>
      <c r="BC1584" s="19" t="s">
        <v>4689</v>
      </c>
      <c r="BD1584" s="20" t="s">
        <v>277</v>
      </c>
      <c r="BF1584" s="5"/>
      <c r="BG1584" s="27">
        <v>28477212</v>
      </c>
      <c r="BH1584" s="27">
        <v>24237480</v>
      </c>
      <c r="BI1584" s="27"/>
      <c r="BK1584" s="11" t="str">
        <f t="shared" si="352"/>
        <v>B-</v>
      </c>
      <c r="BL1584" s="11" t="s">
        <v>473</v>
      </c>
    </row>
    <row r="1585" spans="1:64" x14ac:dyDescent="0.25">
      <c r="A1585" s="3" t="s">
        <v>74</v>
      </c>
      <c r="B1585" s="4">
        <v>1587</v>
      </c>
      <c r="C1585" s="3" t="s">
        <v>140</v>
      </c>
      <c r="D1585" s="3" t="s">
        <v>7336</v>
      </c>
      <c r="E1585" s="3" t="s">
        <v>7345</v>
      </c>
      <c r="F1585" s="3"/>
      <c r="G1585" s="3"/>
      <c r="H1585" s="74"/>
      <c r="I1585" s="3" t="s">
        <v>467</v>
      </c>
      <c r="J1585" s="3" t="s">
        <v>157</v>
      </c>
      <c r="K1585" s="3" t="s">
        <v>123</v>
      </c>
      <c r="L1585" s="3" t="s">
        <v>77</v>
      </c>
      <c r="M1585" s="3" t="s">
        <v>158</v>
      </c>
      <c r="N1585" s="5">
        <v>45161</v>
      </c>
      <c r="P1585" s="3">
        <f t="shared" ca="1" si="353"/>
        <v>-352</v>
      </c>
      <c r="Q1585" s="5">
        <v>45223</v>
      </c>
      <c r="R1585" s="3" t="s">
        <v>124</v>
      </c>
      <c r="S1585" s="3"/>
      <c r="T1585" s="6" t="s">
        <v>131</v>
      </c>
      <c r="U1585" s="3" t="str">
        <f t="shared" si="342"/>
        <v>Contractuel</v>
      </c>
      <c r="V1585" s="5">
        <v>45200</v>
      </c>
      <c r="W1585" s="5">
        <v>45230</v>
      </c>
      <c r="X1585" s="5"/>
      <c r="Y1585" s="5"/>
      <c r="Z1585" s="5">
        <v>45161</v>
      </c>
      <c r="AA1585" s="3">
        <f t="shared" si="343"/>
        <v>8</v>
      </c>
      <c r="AB1585" s="3">
        <f t="shared" si="344"/>
        <v>2023</v>
      </c>
      <c r="AC1585" s="3">
        <f t="shared" si="345"/>
        <v>2027</v>
      </c>
      <c r="AD1585" s="7">
        <f t="shared" ca="1" si="346"/>
        <v>1.1499999999999999</v>
      </c>
      <c r="AE1585" s="7" t="str">
        <f t="shared" ca="1" si="351"/>
        <v>&lt; 2</v>
      </c>
      <c r="AF1585" s="5">
        <v>27489</v>
      </c>
      <c r="AG1585" s="8">
        <f t="shared" ca="1" si="347"/>
        <v>49.56986301369863</v>
      </c>
      <c r="AH1585" s="7" t="str">
        <f t="shared" ca="1" si="348"/>
        <v>&gt;45&lt; 55</v>
      </c>
      <c r="AI1585" s="9">
        <v>12349834</v>
      </c>
      <c r="AJ1585" s="10" t="s">
        <v>141</v>
      </c>
      <c r="AK1585" s="9" t="s">
        <v>4690</v>
      </c>
      <c r="AL1585" s="5">
        <v>35157</v>
      </c>
      <c r="AM1585" s="3" t="s">
        <v>93</v>
      </c>
      <c r="AN1585" s="3" t="s">
        <v>65</v>
      </c>
      <c r="AO1585">
        <v>2</v>
      </c>
      <c r="AQ1585" s="11">
        <v>3</v>
      </c>
      <c r="AR1585" s="11">
        <v>1</v>
      </c>
      <c r="AS1585" s="12">
        <f t="shared" si="349"/>
        <v>45526.25</v>
      </c>
      <c r="AT1585" s="11" t="s">
        <v>135</v>
      </c>
      <c r="AU1585" s="9">
        <v>3.5</v>
      </c>
      <c r="AV1585" s="14">
        <v>17</v>
      </c>
      <c r="AW1585" s="15" t="s">
        <v>169</v>
      </c>
      <c r="AX1585" s="16" t="s">
        <v>4691</v>
      </c>
      <c r="AY1585" s="14">
        <v>18</v>
      </c>
      <c r="AZ1585" s="11" t="s">
        <v>171</v>
      </c>
      <c r="BA1585" s="17" t="str">
        <f t="shared" si="350"/>
        <v>17001000000136468518</v>
      </c>
      <c r="BB1585" s="26">
        <f t="shared" si="354"/>
        <v>20</v>
      </c>
      <c r="BC1585" s="19" t="s">
        <v>4692</v>
      </c>
      <c r="BD1585" s="20" t="s">
        <v>277</v>
      </c>
      <c r="BF1585" s="5"/>
      <c r="BG1585" s="27">
        <v>52348198</v>
      </c>
      <c r="BH1585" s="27">
        <v>22998375</v>
      </c>
      <c r="BI1585" s="27"/>
      <c r="BK1585" s="11" t="str">
        <f t="shared" si="352"/>
        <v>A-</v>
      </c>
      <c r="BL1585" s="11" t="s">
        <v>473</v>
      </c>
    </row>
    <row r="1586" spans="1:64" x14ac:dyDescent="0.25">
      <c r="A1586" s="3" t="s">
        <v>56</v>
      </c>
      <c r="B1586" s="4">
        <v>1588</v>
      </c>
      <c r="C1586" s="3" t="s">
        <v>140</v>
      </c>
      <c r="D1586" s="3" t="s">
        <v>7325</v>
      </c>
      <c r="E1586" s="3" t="s">
        <v>7483</v>
      </c>
      <c r="F1586" s="3"/>
      <c r="G1586" s="3"/>
      <c r="H1586" s="74"/>
      <c r="I1586" s="3" t="s">
        <v>459</v>
      </c>
      <c r="J1586" s="3" t="s">
        <v>228</v>
      </c>
      <c r="K1586" s="3" t="s">
        <v>123</v>
      </c>
      <c r="L1586" s="3" t="s">
        <v>77</v>
      </c>
      <c r="M1586" s="3" t="s">
        <v>158</v>
      </c>
      <c r="N1586" s="5">
        <v>45162</v>
      </c>
      <c r="P1586" s="3">
        <f t="shared" ca="1" si="353"/>
        <v>-47</v>
      </c>
      <c r="Q1586" s="5"/>
      <c r="R1586" s="3"/>
      <c r="S1586" s="3"/>
      <c r="T1586" s="6" t="s">
        <v>131</v>
      </c>
      <c r="U1586" s="3" t="str">
        <f t="shared" si="342"/>
        <v>Contractuel</v>
      </c>
      <c r="V1586" s="5">
        <v>45505</v>
      </c>
      <c r="W1586" s="5">
        <f>VLOOKUP(B1586,[1]base!$A:$V,22,0)</f>
        <v>45535</v>
      </c>
      <c r="X1586" s="5"/>
      <c r="Y1586" s="5"/>
      <c r="Z1586" s="5">
        <v>45162</v>
      </c>
      <c r="AA1586" s="3">
        <f t="shared" si="343"/>
        <v>8</v>
      </c>
      <c r="AB1586" s="3">
        <f t="shared" si="344"/>
        <v>2023</v>
      </c>
      <c r="AC1586" s="3">
        <f t="shared" si="345"/>
        <v>2027</v>
      </c>
      <c r="AD1586" s="7">
        <f t="shared" ca="1" si="346"/>
        <v>1.1472222222222221</v>
      </c>
      <c r="AE1586" s="7" t="str">
        <f t="shared" ca="1" si="351"/>
        <v>&lt; 2</v>
      </c>
      <c r="AF1586" s="5">
        <v>28010</v>
      </c>
      <c r="AG1586" s="8">
        <f t="shared" ca="1" si="347"/>
        <v>48.142465753424659</v>
      </c>
      <c r="AH1586" s="7" t="str">
        <f t="shared" ca="1" si="348"/>
        <v>&gt;45&lt; 55</v>
      </c>
      <c r="AI1586" s="9">
        <v>12152648</v>
      </c>
      <c r="AJ1586" s="10" t="s">
        <v>70</v>
      </c>
      <c r="AK1586" s="9" t="s">
        <v>4693</v>
      </c>
      <c r="AL1586" s="5">
        <v>39645</v>
      </c>
      <c r="AM1586" s="3" t="s">
        <v>93</v>
      </c>
      <c r="AN1586" s="3" t="s">
        <v>65</v>
      </c>
      <c r="AO1586">
        <v>3</v>
      </c>
      <c r="AQ1586">
        <v>3</v>
      </c>
      <c r="AR1586" s="11">
        <v>2</v>
      </c>
      <c r="AS1586" s="12">
        <f t="shared" si="349"/>
        <v>45892.5</v>
      </c>
      <c r="AT1586" s="11" t="s">
        <v>135</v>
      </c>
      <c r="AU1586" s="9">
        <v>3.5</v>
      </c>
      <c r="AV1586" s="14" t="s">
        <v>126</v>
      </c>
      <c r="AW1586" s="15" t="s">
        <v>664</v>
      </c>
      <c r="AX1586" s="16">
        <v>35105509293</v>
      </c>
      <c r="AY1586" s="14">
        <v>86</v>
      </c>
      <c r="AZ1586" s="11" t="s">
        <v>145</v>
      </c>
      <c r="BA1586" s="17" t="str">
        <f t="shared" si="350"/>
        <v>07077013510550929386</v>
      </c>
      <c r="BB1586" s="26">
        <f t="shared" si="354"/>
        <v>20</v>
      </c>
      <c r="BC1586" s="19" t="s">
        <v>4694</v>
      </c>
      <c r="BD1586" s="20" t="s">
        <v>100</v>
      </c>
      <c r="BF1586" s="5">
        <v>45279</v>
      </c>
      <c r="BG1586" s="27">
        <v>22488245</v>
      </c>
      <c r="BH1586" s="27">
        <v>58074117</v>
      </c>
      <c r="BI1586" s="27"/>
      <c r="BJ1586" t="s">
        <v>734</v>
      </c>
      <c r="BK1586" s="11" t="str">
        <f t="shared" si="352"/>
        <v>B-</v>
      </c>
      <c r="BL1586" s="11" t="s">
        <v>473</v>
      </c>
    </row>
    <row r="1587" spans="1:64" x14ac:dyDescent="0.25">
      <c r="A1587" s="3" t="s">
        <v>74</v>
      </c>
      <c r="B1587" s="4">
        <v>1589</v>
      </c>
      <c r="C1587" s="3" t="s">
        <v>140</v>
      </c>
      <c r="D1587" s="3" t="s">
        <v>7282</v>
      </c>
      <c r="E1587" s="3" t="s">
        <v>7375</v>
      </c>
      <c r="F1587" s="3"/>
      <c r="G1587" s="3"/>
      <c r="H1587" s="74"/>
      <c r="I1587" s="3" t="s">
        <v>459</v>
      </c>
      <c r="J1587" s="3" t="s">
        <v>228</v>
      </c>
      <c r="K1587" s="3" t="s">
        <v>123</v>
      </c>
      <c r="L1587" s="3" t="s">
        <v>77</v>
      </c>
      <c r="M1587" s="3" t="s">
        <v>158</v>
      </c>
      <c r="N1587" s="5">
        <v>45173</v>
      </c>
      <c r="P1587" s="3">
        <f t="shared" ca="1" si="353"/>
        <v>-291</v>
      </c>
      <c r="Q1587" s="5">
        <v>45291</v>
      </c>
      <c r="R1587" s="3" t="s">
        <v>236</v>
      </c>
      <c r="S1587" s="3"/>
      <c r="T1587" s="6" t="s">
        <v>131</v>
      </c>
      <c r="U1587" s="3" t="str">
        <f t="shared" si="342"/>
        <v>Contractuel</v>
      </c>
      <c r="V1587" s="5">
        <v>45261</v>
      </c>
      <c r="W1587" s="5">
        <v>45291</v>
      </c>
      <c r="X1587" s="5"/>
      <c r="Y1587" s="5"/>
      <c r="Z1587" s="5">
        <v>45173</v>
      </c>
      <c r="AA1587" s="3">
        <f t="shared" si="343"/>
        <v>9</v>
      </c>
      <c r="AB1587" s="3">
        <f t="shared" si="344"/>
        <v>2023</v>
      </c>
      <c r="AC1587" s="3">
        <f t="shared" si="345"/>
        <v>2027</v>
      </c>
      <c r="AD1587" s="7">
        <f t="shared" ca="1" si="346"/>
        <v>1.1194444444444445</v>
      </c>
      <c r="AE1587" s="7" t="str">
        <f t="shared" ca="1" si="351"/>
        <v>&lt; 2</v>
      </c>
      <c r="AF1587" s="5">
        <v>30225</v>
      </c>
      <c r="AG1587" s="8">
        <f t="shared" ca="1" si="347"/>
        <v>42.073972602739723</v>
      </c>
      <c r="AH1587" s="7" t="str">
        <f t="shared" ca="1" si="348"/>
        <v>&gt;35&lt; 45</v>
      </c>
      <c r="AI1587" s="9">
        <v>12633205</v>
      </c>
      <c r="AJ1587" s="10" t="s">
        <v>126</v>
      </c>
      <c r="AK1587" s="9" t="s">
        <v>4695</v>
      </c>
      <c r="AL1587" s="5">
        <v>37844</v>
      </c>
      <c r="AM1587" s="3" t="s">
        <v>93</v>
      </c>
      <c r="AN1587" s="3" t="s">
        <v>65</v>
      </c>
      <c r="AO1587">
        <v>2</v>
      </c>
      <c r="AQ1587" s="11">
        <v>3</v>
      </c>
      <c r="AR1587" s="11">
        <v>1</v>
      </c>
      <c r="AS1587" s="12">
        <f t="shared" si="349"/>
        <v>45538.25</v>
      </c>
      <c r="AT1587" s="11" t="s">
        <v>135</v>
      </c>
      <c r="AU1587" s="9">
        <v>3.5</v>
      </c>
      <c r="AV1587" s="14">
        <v>17</v>
      </c>
      <c r="AW1587" s="15">
        <v>20600</v>
      </c>
      <c r="AX1587" s="16" t="s">
        <v>4696</v>
      </c>
      <c r="AY1587" s="14">
        <v>87</v>
      </c>
      <c r="AZ1587" s="11" t="s">
        <v>171</v>
      </c>
      <c r="BA1587" s="17" t="str">
        <f t="shared" si="350"/>
        <v>17206000000254139887</v>
      </c>
      <c r="BB1587" s="26">
        <f t="shared" si="354"/>
        <v>20</v>
      </c>
      <c r="BC1587" s="19" t="s">
        <v>4697</v>
      </c>
      <c r="BD1587" s="20" t="s">
        <v>277</v>
      </c>
      <c r="BF1587" s="5"/>
      <c r="BG1587" s="27">
        <v>20385783</v>
      </c>
      <c r="BH1587" s="27">
        <v>97597780</v>
      </c>
      <c r="BI1587" s="27"/>
      <c r="BK1587" s="11" t="str">
        <f t="shared" si="352"/>
        <v>B-</v>
      </c>
      <c r="BL1587" s="11" t="s">
        <v>473</v>
      </c>
    </row>
    <row r="1588" spans="1:64" x14ac:dyDescent="0.25">
      <c r="A1588" s="3" t="s">
        <v>56</v>
      </c>
      <c r="B1588" s="4">
        <v>1590</v>
      </c>
      <c r="C1588" s="3" t="s">
        <v>140</v>
      </c>
      <c r="D1588" s="3" t="s">
        <v>8285</v>
      </c>
      <c r="E1588" s="3" t="s">
        <v>8286</v>
      </c>
      <c r="F1588" s="3"/>
      <c r="G1588" s="3"/>
      <c r="H1588" s="74"/>
      <c r="I1588" s="3" t="s">
        <v>459</v>
      </c>
      <c r="J1588" s="3" t="s">
        <v>228</v>
      </c>
      <c r="K1588" s="3" t="s">
        <v>123</v>
      </c>
      <c r="L1588" s="3" t="s">
        <v>77</v>
      </c>
      <c r="M1588" s="3" t="s">
        <v>158</v>
      </c>
      <c r="N1588" s="5">
        <v>45173</v>
      </c>
      <c r="P1588" s="3">
        <f t="shared" ca="1" si="353"/>
        <v>-47</v>
      </c>
      <c r="Q1588" s="5"/>
      <c r="R1588" s="3"/>
      <c r="S1588" s="3"/>
      <c r="T1588" s="6" t="s">
        <v>131</v>
      </c>
      <c r="U1588" s="3" t="str">
        <f t="shared" si="342"/>
        <v>Contractuel</v>
      </c>
      <c r="V1588" s="5">
        <v>45505</v>
      </c>
      <c r="W1588" s="5">
        <f>VLOOKUP(B1588,[1]base!$A:$V,22,0)</f>
        <v>45535</v>
      </c>
      <c r="X1588" s="5"/>
      <c r="Y1588" s="5"/>
      <c r="Z1588" s="5">
        <v>45173</v>
      </c>
      <c r="AA1588" s="3">
        <f t="shared" si="343"/>
        <v>9</v>
      </c>
      <c r="AB1588" s="3">
        <f t="shared" si="344"/>
        <v>2023</v>
      </c>
      <c r="AC1588" s="3">
        <f t="shared" si="345"/>
        <v>2027</v>
      </c>
      <c r="AD1588" s="7">
        <f t="shared" ca="1" si="346"/>
        <v>1.1194444444444445</v>
      </c>
      <c r="AE1588" s="7" t="str">
        <f t="shared" ca="1" si="351"/>
        <v>&lt; 2</v>
      </c>
      <c r="AF1588" s="5">
        <v>34385</v>
      </c>
      <c r="AG1588" s="8">
        <f t="shared" ca="1" si="347"/>
        <v>30.676712328767124</v>
      </c>
      <c r="AH1588" s="7" t="str">
        <f t="shared" ca="1" si="348"/>
        <v>&gt;25&lt; 35</v>
      </c>
      <c r="AI1588" s="9">
        <v>16925428</v>
      </c>
      <c r="AJ1588" s="10" t="s">
        <v>79</v>
      </c>
      <c r="AK1588" s="9" t="s">
        <v>4698</v>
      </c>
      <c r="AL1588" s="5">
        <v>41557</v>
      </c>
      <c r="AM1588" s="3" t="s">
        <v>93</v>
      </c>
      <c r="AN1588" s="3" t="s">
        <v>65</v>
      </c>
      <c r="AO1588">
        <v>3</v>
      </c>
      <c r="AQ1588">
        <v>3</v>
      </c>
      <c r="AR1588" s="11">
        <v>1</v>
      </c>
      <c r="AS1588" s="12">
        <f t="shared" si="349"/>
        <v>45538.25</v>
      </c>
      <c r="AT1588" s="11" t="s">
        <v>135</v>
      </c>
      <c r="AU1588" s="9">
        <v>3.5</v>
      </c>
      <c r="AV1588" s="14">
        <v>17</v>
      </c>
      <c r="AW1588" s="15" t="s">
        <v>169</v>
      </c>
      <c r="AX1588" s="16" t="s">
        <v>4699</v>
      </c>
      <c r="AY1588" s="14">
        <v>18</v>
      </c>
      <c r="AZ1588" s="11" t="s">
        <v>171</v>
      </c>
      <c r="BA1588" s="17" t="str">
        <f t="shared" si="350"/>
        <v>17001000000330458818</v>
      </c>
      <c r="BB1588" s="26">
        <f t="shared" si="354"/>
        <v>20</v>
      </c>
      <c r="BC1588" s="19" t="s">
        <v>4700</v>
      </c>
      <c r="BD1588" s="20" t="s">
        <v>277</v>
      </c>
      <c r="BF1588" s="5">
        <v>45279</v>
      </c>
      <c r="BG1588" s="27">
        <v>27573215</v>
      </c>
      <c r="BH1588" s="27">
        <v>25636428</v>
      </c>
      <c r="BI1588" s="27"/>
      <c r="BJ1588" t="s">
        <v>1408</v>
      </c>
      <c r="BK1588" s="11" t="str">
        <f t="shared" si="352"/>
        <v>B-</v>
      </c>
      <c r="BL1588" s="11" t="s">
        <v>473</v>
      </c>
    </row>
    <row r="1589" spans="1:64" x14ac:dyDescent="0.25">
      <c r="A1589" s="3" t="s">
        <v>74</v>
      </c>
      <c r="B1589" s="4">
        <v>1591</v>
      </c>
      <c r="C1589" s="3" t="s">
        <v>140</v>
      </c>
      <c r="D1589" s="3" t="s">
        <v>7513</v>
      </c>
      <c r="E1589" s="3" t="s">
        <v>8214</v>
      </c>
      <c r="F1589" s="3"/>
      <c r="G1589" s="3"/>
      <c r="H1589" s="74"/>
      <c r="I1589" s="3" t="s">
        <v>459</v>
      </c>
      <c r="J1589" s="3" t="s">
        <v>228</v>
      </c>
      <c r="K1589" s="3" t="s">
        <v>123</v>
      </c>
      <c r="L1589" s="3" t="s">
        <v>77</v>
      </c>
      <c r="M1589" s="3" t="s">
        <v>158</v>
      </c>
      <c r="N1589" s="5">
        <v>45173</v>
      </c>
      <c r="P1589" s="3">
        <f t="shared" ca="1" si="353"/>
        <v>-78</v>
      </c>
      <c r="Q1589" s="5">
        <v>45504</v>
      </c>
      <c r="R1589" s="3" t="s">
        <v>719</v>
      </c>
      <c r="S1589" s="3" t="s">
        <v>4701</v>
      </c>
      <c r="T1589" s="6" t="s">
        <v>131</v>
      </c>
      <c r="U1589" s="3" t="str">
        <f t="shared" si="342"/>
        <v>Contractuel</v>
      </c>
      <c r="V1589" s="5">
        <v>45474</v>
      </c>
      <c r="W1589" s="5">
        <v>45504</v>
      </c>
      <c r="X1589" s="5"/>
      <c r="Y1589" s="5"/>
      <c r="Z1589" s="5">
        <v>45173</v>
      </c>
      <c r="AA1589" s="3">
        <f t="shared" si="343"/>
        <v>9</v>
      </c>
      <c r="AB1589" s="3">
        <f t="shared" si="344"/>
        <v>2023</v>
      </c>
      <c r="AC1589" s="3">
        <f t="shared" si="345"/>
        <v>2027</v>
      </c>
      <c r="AD1589" s="7">
        <f t="shared" ca="1" si="346"/>
        <v>1.1194444444444445</v>
      </c>
      <c r="AE1589" s="7" t="str">
        <f t="shared" ca="1" si="351"/>
        <v>&lt; 2</v>
      </c>
      <c r="AF1589" s="5">
        <v>27506</v>
      </c>
      <c r="AG1589" s="8">
        <f t="shared" ca="1" si="347"/>
        <v>49.523287671232879</v>
      </c>
      <c r="AH1589" s="7" t="str">
        <f t="shared" ca="1" si="348"/>
        <v>&gt;45&lt; 55</v>
      </c>
      <c r="AI1589" s="9">
        <v>12665163</v>
      </c>
      <c r="AJ1589" s="10" t="s">
        <v>141</v>
      </c>
      <c r="AK1589" s="9" t="s">
        <v>4702</v>
      </c>
      <c r="AL1589" s="5">
        <v>43124</v>
      </c>
      <c r="AM1589" s="3" t="s">
        <v>93</v>
      </c>
      <c r="AN1589" s="3" t="s">
        <v>65</v>
      </c>
      <c r="AO1589">
        <v>1</v>
      </c>
      <c r="AQ1589">
        <v>3</v>
      </c>
      <c r="AR1589" s="11">
        <v>1</v>
      </c>
      <c r="AS1589" s="12">
        <f t="shared" si="349"/>
        <v>45538.25</v>
      </c>
      <c r="AT1589" s="11" t="s">
        <v>135</v>
      </c>
      <c r="AU1589" s="9">
        <v>3.5</v>
      </c>
      <c r="AV1589" s="14">
        <v>17</v>
      </c>
      <c r="AW1589" s="15" t="s">
        <v>169</v>
      </c>
      <c r="AX1589" s="16" t="s">
        <v>4703</v>
      </c>
      <c r="AY1589" s="14">
        <v>62</v>
      </c>
      <c r="AZ1589" s="11" t="s">
        <v>171</v>
      </c>
      <c r="BA1589" s="17" t="str">
        <f t="shared" si="350"/>
        <v>17001000000330492962</v>
      </c>
      <c r="BB1589" s="26">
        <f t="shared" si="354"/>
        <v>20</v>
      </c>
      <c r="BC1589" s="19" t="s">
        <v>4704</v>
      </c>
      <c r="BD1589" s="20" t="s">
        <v>388</v>
      </c>
      <c r="BF1589" s="5"/>
      <c r="BG1589" s="27">
        <v>54875157</v>
      </c>
      <c r="BH1589" s="27">
        <v>27875636</v>
      </c>
      <c r="BI1589" s="27"/>
      <c r="BJ1589" t="s">
        <v>2972</v>
      </c>
      <c r="BK1589" s="11" t="str">
        <f t="shared" si="352"/>
        <v>B-</v>
      </c>
      <c r="BL1589" s="11" t="s">
        <v>473</v>
      </c>
    </row>
    <row r="1590" spans="1:64" x14ac:dyDescent="0.25">
      <c r="A1590" s="3" t="s">
        <v>56</v>
      </c>
      <c r="B1590" s="4">
        <v>1592</v>
      </c>
      <c r="C1590" s="3" t="s">
        <v>140</v>
      </c>
      <c r="D1590" s="3" t="s">
        <v>7213</v>
      </c>
      <c r="E1590" s="3" t="s">
        <v>7509</v>
      </c>
      <c r="F1590" s="3"/>
      <c r="G1590" s="3"/>
      <c r="H1590" s="74"/>
      <c r="I1590" s="3" t="s">
        <v>459</v>
      </c>
      <c r="J1590" s="3" t="s">
        <v>228</v>
      </c>
      <c r="K1590" s="3" t="s">
        <v>123</v>
      </c>
      <c r="L1590" s="3" t="s">
        <v>77</v>
      </c>
      <c r="M1590" s="3" t="s">
        <v>158</v>
      </c>
      <c r="N1590" s="5">
        <v>45173</v>
      </c>
      <c r="P1590" s="3">
        <f t="shared" ca="1" si="353"/>
        <v>-47</v>
      </c>
      <c r="Q1590" s="5"/>
      <c r="R1590" s="3"/>
      <c r="S1590" s="3"/>
      <c r="T1590" s="6" t="s">
        <v>131</v>
      </c>
      <c r="U1590" s="3" t="str">
        <f t="shared" si="342"/>
        <v>Contractuel</v>
      </c>
      <c r="V1590" s="5">
        <v>45505</v>
      </c>
      <c r="W1590" s="5">
        <f>VLOOKUP(B1590,[1]base!$A:$V,22,0)</f>
        <v>45535</v>
      </c>
      <c r="X1590" s="5"/>
      <c r="Y1590" s="5"/>
      <c r="Z1590" s="5">
        <v>45173</v>
      </c>
      <c r="AA1590" s="3">
        <f t="shared" si="343"/>
        <v>9</v>
      </c>
      <c r="AB1590" s="3">
        <f t="shared" si="344"/>
        <v>2023</v>
      </c>
      <c r="AC1590" s="3">
        <f t="shared" si="345"/>
        <v>2027</v>
      </c>
      <c r="AD1590" s="7">
        <f t="shared" ca="1" si="346"/>
        <v>1.1194444444444445</v>
      </c>
      <c r="AE1590" s="7" t="str">
        <f t="shared" ca="1" si="351"/>
        <v>&lt; 2</v>
      </c>
      <c r="AF1590" s="5">
        <v>29182</v>
      </c>
      <c r="AG1590" s="8">
        <f t="shared" ca="1" si="347"/>
        <v>44.93150684931507</v>
      </c>
      <c r="AH1590" s="7" t="str">
        <f t="shared" ca="1" si="348"/>
        <v>&gt;35&lt; 45</v>
      </c>
      <c r="AI1590" s="9">
        <v>16616976</v>
      </c>
      <c r="AJ1590" s="10" t="s">
        <v>91</v>
      </c>
      <c r="AK1590" s="9" t="s">
        <v>4705</v>
      </c>
      <c r="AL1590" s="5">
        <v>37517</v>
      </c>
      <c r="AM1590" s="3" t="s">
        <v>93</v>
      </c>
      <c r="AN1590" s="3" t="s">
        <v>65</v>
      </c>
      <c r="AO1590">
        <v>2</v>
      </c>
      <c r="AQ1590">
        <v>3</v>
      </c>
      <c r="AR1590" s="11">
        <v>1</v>
      </c>
      <c r="AS1590" s="12">
        <f t="shared" si="349"/>
        <v>45538.25</v>
      </c>
      <c r="AT1590" s="11" t="s">
        <v>135</v>
      </c>
      <c r="AU1590" s="9">
        <v>3.5</v>
      </c>
      <c r="AV1590" s="14">
        <v>17</v>
      </c>
      <c r="AW1590" s="15">
        <v>53594</v>
      </c>
      <c r="AX1590" s="16" t="s">
        <v>4706</v>
      </c>
      <c r="AY1590" s="14">
        <v>72</v>
      </c>
      <c r="AZ1590" s="11" t="s">
        <v>171</v>
      </c>
      <c r="BA1590" s="17" t="str">
        <f t="shared" si="350"/>
        <v>17535940711569149872</v>
      </c>
      <c r="BB1590" s="26">
        <f t="shared" si="354"/>
        <v>20</v>
      </c>
      <c r="BC1590" s="19" t="s">
        <v>4707</v>
      </c>
      <c r="BD1590" s="20" t="s">
        <v>277</v>
      </c>
      <c r="BF1590" s="5"/>
      <c r="BG1590" s="27">
        <v>58040517</v>
      </c>
      <c r="BH1590" s="27">
        <v>58433998</v>
      </c>
      <c r="BI1590" s="27"/>
      <c r="BJ1590" t="s">
        <v>608</v>
      </c>
      <c r="BK1590" s="11" t="str">
        <f t="shared" si="352"/>
        <v>B-</v>
      </c>
      <c r="BL1590" s="11" t="s">
        <v>473</v>
      </c>
    </row>
    <row r="1591" spans="1:64" x14ac:dyDescent="0.25">
      <c r="A1591" s="3" t="s">
        <v>56</v>
      </c>
      <c r="B1591" s="4">
        <v>1593</v>
      </c>
      <c r="C1591" s="3" t="s">
        <v>140</v>
      </c>
      <c r="D1591" s="3" t="s">
        <v>8287</v>
      </c>
      <c r="E1591" s="3" t="s">
        <v>7288</v>
      </c>
      <c r="F1591" s="3"/>
      <c r="G1591" s="3"/>
      <c r="H1591" s="74"/>
      <c r="I1591" s="3" t="s">
        <v>459</v>
      </c>
      <c r="J1591" s="3" t="s">
        <v>228</v>
      </c>
      <c r="K1591" s="3" t="s">
        <v>123</v>
      </c>
      <c r="L1591" s="3" t="s">
        <v>77</v>
      </c>
      <c r="M1591" s="3" t="s">
        <v>158</v>
      </c>
      <c r="N1591" s="5">
        <v>45173</v>
      </c>
      <c r="P1591" s="3">
        <f t="shared" ca="1" si="353"/>
        <v>-47</v>
      </c>
      <c r="Q1591" s="5"/>
      <c r="R1591" s="3"/>
      <c r="S1591" s="3"/>
      <c r="T1591" s="6" t="s">
        <v>131</v>
      </c>
      <c r="U1591" s="3" t="str">
        <f t="shared" si="342"/>
        <v>Contractuel</v>
      </c>
      <c r="V1591" s="5">
        <v>45505</v>
      </c>
      <c r="W1591" s="5">
        <f>VLOOKUP(B1591,[1]base!$A:$V,22,0)</f>
        <v>45535</v>
      </c>
      <c r="X1591" s="5"/>
      <c r="Y1591" s="5"/>
      <c r="Z1591" s="5">
        <v>45173</v>
      </c>
      <c r="AA1591" s="3">
        <f t="shared" si="343"/>
        <v>9</v>
      </c>
      <c r="AB1591" s="3">
        <f t="shared" si="344"/>
        <v>2023</v>
      </c>
      <c r="AC1591" s="3">
        <f t="shared" si="345"/>
        <v>2027</v>
      </c>
      <c r="AD1591" s="7">
        <f t="shared" ca="1" si="346"/>
        <v>1.1194444444444445</v>
      </c>
      <c r="AE1591" s="7" t="str">
        <f t="shared" ca="1" si="351"/>
        <v>&lt; 2</v>
      </c>
      <c r="AF1591" s="5">
        <v>30474</v>
      </c>
      <c r="AG1591" s="8">
        <f t="shared" ca="1" si="347"/>
        <v>41.391780821917806</v>
      </c>
      <c r="AH1591" s="7" t="str">
        <f t="shared" ca="1" si="348"/>
        <v>&gt;35&lt; 45</v>
      </c>
      <c r="AI1591" s="9">
        <v>16262810</v>
      </c>
      <c r="AJ1591" s="10" t="s">
        <v>67</v>
      </c>
      <c r="AK1591" s="9" t="s">
        <v>4708</v>
      </c>
      <c r="AL1591" s="5">
        <v>42313</v>
      </c>
      <c r="AM1591" s="3" t="s">
        <v>93</v>
      </c>
      <c r="AN1591" s="3" t="s">
        <v>65</v>
      </c>
      <c r="AO1591">
        <v>0</v>
      </c>
      <c r="AQ1591">
        <v>3</v>
      </c>
      <c r="AR1591" s="11">
        <v>1</v>
      </c>
      <c r="AS1591" s="12">
        <f t="shared" si="349"/>
        <v>45538.25</v>
      </c>
      <c r="AT1591" s="11" t="s">
        <v>135</v>
      </c>
      <c r="AU1591" s="9">
        <v>3.5</v>
      </c>
      <c r="AV1591" s="14">
        <v>25</v>
      </c>
      <c r="AW1591" s="15">
        <v>13500</v>
      </c>
      <c r="AX1591" s="16" t="s">
        <v>4709</v>
      </c>
      <c r="AY1591" s="14">
        <v>20</v>
      </c>
      <c r="AZ1591" s="11" t="s">
        <v>164</v>
      </c>
      <c r="BA1591" s="17" t="str">
        <f t="shared" si="350"/>
        <v>25135000000087530320</v>
      </c>
      <c r="BB1591" s="26">
        <f t="shared" si="354"/>
        <v>20</v>
      </c>
      <c r="BC1591" s="19" t="s">
        <v>4710</v>
      </c>
      <c r="BD1591" s="20" t="s">
        <v>277</v>
      </c>
      <c r="BF1591" s="5"/>
      <c r="BG1591" s="27">
        <v>21180935</v>
      </c>
      <c r="BH1591" s="27">
        <v>94258309</v>
      </c>
      <c r="BI1591" s="27"/>
      <c r="BJ1591" t="s">
        <v>3101</v>
      </c>
      <c r="BK1591" s="11" t="str">
        <f t="shared" si="352"/>
        <v>B-</v>
      </c>
      <c r="BL1591" s="11" t="s">
        <v>473</v>
      </c>
    </row>
    <row r="1592" spans="1:64" x14ac:dyDescent="0.25">
      <c r="A1592" s="3" t="s">
        <v>56</v>
      </c>
      <c r="B1592" s="4">
        <v>1594</v>
      </c>
      <c r="C1592" s="3" t="s">
        <v>1732</v>
      </c>
      <c r="D1592" s="3" t="s">
        <v>8288</v>
      </c>
      <c r="E1592" s="3" t="s">
        <v>8289</v>
      </c>
      <c r="F1592" s="3"/>
      <c r="G1592" s="3"/>
      <c r="H1592" s="74"/>
      <c r="I1592" s="3" t="s">
        <v>459</v>
      </c>
      <c r="J1592" s="3" t="s">
        <v>228</v>
      </c>
      <c r="K1592" s="3" t="s">
        <v>123</v>
      </c>
      <c r="L1592" s="3" t="s">
        <v>77</v>
      </c>
      <c r="M1592" s="3" t="s">
        <v>158</v>
      </c>
      <c r="N1592" s="5">
        <v>45173</v>
      </c>
      <c r="P1592" s="3">
        <f t="shared" ca="1" si="353"/>
        <v>-47</v>
      </c>
      <c r="Q1592" s="5"/>
      <c r="R1592" s="3"/>
      <c r="S1592" s="3"/>
      <c r="T1592" s="6" t="s">
        <v>131</v>
      </c>
      <c r="U1592" s="3" t="str">
        <f t="shared" si="342"/>
        <v>Contractuel</v>
      </c>
      <c r="V1592" s="5">
        <v>45505</v>
      </c>
      <c r="W1592" s="5">
        <f>VLOOKUP(B1592,[1]base!$A:$V,22,0)</f>
        <v>45535</v>
      </c>
      <c r="X1592" s="5"/>
      <c r="Y1592" s="5"/>
      <c r="Z1592" s="5">
        <v>45173</v>
      </c>
      <c r="AA1592" s="3">
        <f t="shared" si="343"/>
        <v>9</v>
      </c>
      <c r="AB1592" s="3">
        <f t="shared" si="344"/>
        <v>2023</v>
      </c>
      <c r="AC1592" s="3">
        <f t="shared" si="345"/>
        <v>2027</v>
      </c>
      <c r="AD1592" s="7">
        <f t="shared" ca="1" si="346"/>
        <v>1.1194444444444445</v>
      </c>
      <c r="AE1592" s="7" t="str">
        <f t="shared" ca="1" si="351"/>
        <v>&lt; 2</v>
      </c>
      <c r="AF1592" s="5">
        <v>38459</v>
      </c>
      <c r="AG1592" s="8">
        <f t="shared" ca="1" si="347"/>
        <v>19.515068493150686</v>
      </c>
      <c r="AH1592" s="7" t="str">
        <f t="shared" ca="1" si="348"/>
        <v>&lt; 25</v>
      </c>
      <c r="AI1592" s="9">
        <v>17695201</v>
      </c>
      <c r="AJ1592" s="10" t="s">
        <v>91</v>
      </c>
      <c r="AK1592" s="9" t="s">
        <v>4711</v>
      </c>
      <c r="AL1592" s="5">
        <v>45125</v>
      </c>
      <c r="AM1592" s="3" t="s">
        <v>93</v>
      </c>
      <c r="AN1592" s="3" t="s">
        <v>94</v>
      </c>
      <c r="AQ1592">
        <v>3</v>
      </c>
      <c r="AR1592" s="11">
        <v>1</v>
      </c>
      <c r="AS1592" s="12">
        <f t="shared" si="349"/>
        <v>45538.25</v>
      </c>
      <c r="AT1592" s="11" t="s">
        <v>135</v>
      </c>
      <c r="AU1592" s="9">
        <v>3.5</v>
      </c>
      <c r="AV1592" s="14">
        <v>17</v>
      </c>
      <c r="AW1592" s="15" t="s">
        <v>169</v>
      </c>
      <c r="AX1592" s="16" t="s">
        <v>4712</v>
      </c>
      <c r="AY1592" s="14">
        <v>71</v>
      </c>
      <c r="AZ1592" s="11" t="s">
        <v>171</v>
      </c>
      <c r="BA1592" s="17" t="str">
        <f t="shared" si="350"/>
        <v>17001000000330482971</v>
      </c>
      <c r="BB1592" s="26">
        <f t="shared" si="354"/>
        <v>20</v>
      </c>
      <c r="BC1592" s="19" t="s">
        <v>4707</v>
      </c>
      <c r="BD1592" s="20" t="s">
        <v>277</v>
      </c>
      <c r="BF1592" s="5"/>
      <c r="BG1592" s="27">
        <v>51033997</v>
      </c>
      <c r="BH1592" s="27"/>
      <c r="BI1592" s="27"/>
      <c r="BJ1592" t="s">
        <v>608</v>
      </c>
      <c r="BK1592" s="11" t="str">
        <f t="shared" si="352"/>
        <v>B-</v>
      </c>
      <c r="BL1592" s="11" t="s">
        <v>473</v>
      </c>
    </row>
    <row r="1593" spans="1:64" x14ac:dyDescent="0.25">
      <c r="A1593" s="3" t="s">
        <v>56</v>
      </c>
      <c r="B1593" s="4">
        <v>1595</v>
      </c>
      <c r="C1593" s="3" t="s">
        <v>1732</v>
      </c>
      <c r="D1593" s="3" t="s">
        <v>7501</v>
      </c>
      <c r="E1593" s="3" t="s">
        <v>7279</v>
      </c>
      <c r="F1593" s="3"/>
      <c r="G1593" s="3"/>
      <c r="H1593" s="74"/>
      <c r="I1593" s="3" t="s">
        <v>459</v>
      </c>
      <c r="J1593" s="3" t="s">
        <v>228</v>
      </c>
      <c r="K1593" s="3" t="s">
        <v>123</v>
      </c>
      <c r="L1593" s="3" t="s">
        <v>77</v>
      </c>
      <c r="M1593" s="3" t="s">
        <v>158</v>
      </c>
      <c r="N1593" s="5">
        <v>45173</v>
      </c>
      <c r="P1593" s="3">
        <f t="shared" ca="1" si="353"/>
        <v>-47</v>
      </c>
      <c r="Q1593" s="5"/>
      <c r="R1593" s="3"/>
      <c r="S1593" s="3"/>
      <c r="T1593" s="6" t="s">
        <v>131</v>
      </c>
      <c r="U1593" s="3" t="str">
        <f t="shared" si="342"/>
        <v>Contractuel</v>
      </c>
      <c r="V1593" s="5">
        <v>45505</v>
      </c>
      <c r="W1593" s="5">
        <f>VLOOKUP(B1593,[1]base!$A:$V,22,0)</f>
        <v>45535</v>
      </c>
      <c r="X1593" s="5"/>
      <c r="Y1593" s="5"/>
      <c r="Z1593" s="5">
        <v>45173</v>
      </c>
      <c r="AA1593" s="3">
        <f t="shared" si="343"/>
        <v>9</v>
      </c>
      <c r="AB1593" s="3">
        <f t="shared" si="344"/>
        <v>2023</v>
      </c>
      <c r="AC1593" s="3">
        <f t="shared" si="345"/>
        <v>2027</v>
      </c>
      <c r="AD1593" s="7">
        <f t="shared" ca="1" si="346"/>
        <v>1.1194444444444445</v>
      </c>
      <c r="AE1593" s="7" t="str">
        <f t="shared" ca="1" si="351"/>
        <v>&lt; 2</v>
      </c>
      <c r="AF1593" s="5">
        <v>37317</v>
      </c>
      <c r="AG1593" s="8">
        <f t="shared" ca="1" si="347"/>
        <v>22.643835616438356</v>
      </c>
      <c r="AH1593" s="7" t="str">
        <f t="shared" ca="1" si="348"/>
        <v>&lt; 25</v>
      </c>
      <c r="AI1593" s="9">
        <v>17655714</v>
      </c>
      <c r="AJ1593" s="10" t="s">
        <v>79</v>
      </c>
      <c r="AK1593" s="9" t="s">
        <v>4713</v>
      </c>
      <c r="AL1593" s="5">
        <v>44281</v>
      </c>
      <c r="AM1593" s="3" t="s">
        <v>93</v>
      </c>
      <c r="AN1593" s="3" t="s">
        <v>94</v>
      </c>
      <c r="AQ1593">
        <v>3</v>
      </c>
      <c r="AR1593" s="11">
        <v>1</v>
      </c>
      <c r="AS1593" s="12">
        <f t="shared" si="349"/>
        <v>45538.25</v>
      </c>
      <c r="AT1593" s="11" t="s">
        <v>135</v>
      </c>
      <c r="AU1593" s="9">
        <v>3.5</v>
      </c>
      <c r="AV1593" s="14">
        <v>10</v>
      </c>
      <c r="AW1593" s="15">
        <v>31612</v>
      </c>
      <c r="AX1593" s="16">
        <v>61057940788</v>
      </c>
      <c r="AY1593" s="14" t="s">
        <v>141</v>
      </c>
      <c r="AZ1593" s="11" t="s">
        <v>503</v>
      </c>
      <c r="BA1593" s="17" t="str">
        <f t="shared" si="350"/>
        <v>10316126105794078809</v>
      </c>
      <c r="BB1593" s="26">
        <f t="shared" si="354"/>
        <v>20</v>
      </c>
      <c r="BC1593" s="19" t="s">
        <v>4714</v>
      </c>
      <c r="BD1593" s="20" t="s">
        <v>277</v>
      </c>
      <c r="BF1593" s="5"/>
      <c r="BG1593" s="27">
        <v>22138284</v>
      </c>
      <c r="BH1593" s="27"/>
      <c r="BI1593" s="27"/>
      <c r="BJ1593" t="s">
        <v>3101</v>
      </c>
      <c r="BK1593" s="11" t="str">
        <f t="shared" si="352"/>
        <v>B-</v>
      </c>
      <c r="BL1593" s="11" t="s">
        <v>473</v>
      </c>
    </row>
    <row r="1594" spans="1:64" x14ac:dyDescent="0.25">
      <c r="A1594" s="3" t="s">
        <v>56</v>
      </c>
      <c r="B1594" s="4">
        <v>1596</v>
      </c>
      <c r="C1594" s="3" t="s">
        <v>1732</v>
      </c>
      <c r="D1594" s="3" t="s">
        <v>7192</v>
      </c>
      <c r="E1594" s="3" t="s">
        <v>7428</v>
      </c>
      <c r="F1594" s="3"/>
      <c r="G1594" s="3"/>
      <c r="H1594" s="74"/>
      <c r="I1594" s="3" t="s">
        <v>459</v>
      </c>
      <c r="J1594" s="3" t="s">
        <v>228</v>
      </c>
      <c r="K1594" s="3" t="s">
        <v>123</v>
      </c>
      <c r="L1594" s="3" t="s">
        <v>77</v>
      </c>
      <c r="M1594" s="3" t="s">
        <v>158</v>
      </c>
      <c r="N1594" s="5">
        <v>45173</v>
      </c>
      <c r="P1594" s="3">
        <f t="shared" ca="1" si="353"/>
        <v>-47</v>
      </c>
      <c r="Q1594" s="5"/>
      <c r="R1594" s="3"/>
      <c r="S1594" s="3"/>
      <c r="T1594" s="6" t="s">
        <v>131</v>
      </c>
      <c r="U1594" s="3" t="str">
        <f t="shared" si="342"/>
        <v>Contractuel</v>
      </c>
      <c r="V1594" s="5">
        <v>45505</v>
      </c>
      <c r="W1594" s="5">
        <f>VLOOKUP(B1594,[1]base!$A:$V,22,0)</f>
        <v>45535</v>
      </c>
      <c r="X1594" s="5"/>
      <c r="Y1594" s="5"/>
      <c r="Z1594" s="5">
        <v>45173</v>
      </c>
      <c r="AA1594" s="3">
        <f t="shared" si="343"/>
        <v>9</v>
      </c>
      <c r="AB1594" s="3">
        <f t="shared" si="344"/>
        <v>2023</v>
      </c>
      <c r="AC1594" s="3">
        <f t="shared" si="345"/>
        <v>2027</v>
      </c>
      <c r="AD1594" s="7">
        <f t="shared" ca="1" si="346"/>
        <v>1.1194444444444445</v>
      </c>
      <c r="AE1594" s="7" t="str">
        <f t="shared" ca="1" si="351"/>
        <v>&lt; 2</v>
      </c>
      <c r="AF1594" s="5">
        <v>35893</v>
      </c>
      <c r="AG1594" s="8">
        <f t="shared" ca="1" si="347"/>
        <v>26.545205479452054</v>
      </c>
      <c r="AH1594" s="7" t="str">
        <f t="shared" ca="1" si="348"/>
        <v>&gt;25&lt; 35</v>
      </c>
      <c r="AI1594" s="9">
        <v>17134593</v>
      </c>
      <c r="AJ1594" s="10" t="s">
        <v>62</v>
      </c>
      <c r="AK1594" s="9" t="s">
        <v>4715</v>
      </c>
      <c r="AL1594" s="5">
        <v>42718</v>
      </c>
      <c r="AM1594" s="3" t="s">
        <v>93</v>
      </c>
      <c r="AN1594" s="3" t="s">
        <v>94</v>
      </c>
      <c r="AQ1594">
        <v>3</v>
      </c>
      <c r="AR1594" s="11">
        <v>1</v>
      </c>
      <c r="AS1594" s="12">
        <f t="shared" si="349"/>
        <v>45538.25</v>
      </c>
      <c r="AT1594" s="11" t="s">
        <v>135</v>
      </c>
      <c r="AU1594" s="9">
        <v>3.5</v>
      </c>
      <c r="AV1594" s="14">
        <v>17</v>
      </c>
      <c r="AW1594" s="15">
        <v>53594</v>
      </c>
      <c r="AX1594" s="16" t="s">
        <v>4716</v>
      </c>
      <c r="AY1594" s="14" t="s">
        <v>91</v>
      </c>
      <c r="AZ1594" s="11" t="s">
        <v>171</v>
      </c>
      <c r="BA1594" s="17" t="str">
        <f t="shared" si="350"/>
        <v>17535940171558673705</v>
      </c>
      <c r="BB1594" s="26">
        <f t="shared" si="354"/>
        <v>20</v>
      </c>
      <c r="BC1594" s="19" t="s">
        <v>4717</v>
      </c>
      <c r="BD1594" s="20" t="s">
        <v>100</v>
      </c>
      <c r="BF1594" s="5"/>
      <c r="BG1594" s="27">
        <v>28080888</v>
      </c>
      <c r="BH1594" s="27">
        <v>94325738</v>
      </c>
      <c r="BI1594" s="27"/>
      <c r="BJ1594" t="s">
        <v>4472</v>
      </c>
      <c r="BK1594" s="11" t="str">
        <f t="shared" si="352"/>
        <v>B-</v>
      </c>
      <c r="BL1594" s="11" t="s">
        <v>473</v>
      </c>
    </row>
    <row r="1595" spans="1:64" x14ac:dyDescent="0.25">
      <c r="A1595" s="59" t="s">
        <v>74</v>
      </c>
      <c r="B1595" s="4">
        <v>1597</v>
      </c>
      <c r="C1595" s="59" t="s">
        <v>1732</v>
      </c>
      <c r="D1595" s="59" t="s">
        <v>7532</v>
      </c>
      <c r="E1595" s="3" t="s">
        <v>7355</v>
      </c>
      <c r="F1595" s="3"/>
      <c r="G1595" s="3"/>
      <c r="H1595" s="74"/>
      <c r="I1595" s="3" t="s">
        <v>459</v>
      </c>
      <c r="J1595" s="3" t="s">
        <v>228</v>
      </c>
      <c r="K1595" s="3" t="s">
        <v>123</v>
      </c>
      <c r="L1595" s="3" t="s">
        <v>77</v>
      </c>
      <c r="M1595" s="3" t="s">
        <v>158</v>
      </c>
      <c r="N1595" s="5">
        <v>45173</v>
      </c>
      <c r="P1595" s="3">
        <f t="shared" ca="1" si="353"/>
        <v>-231</v>
      </c>
      <c r="Q1595" s="5">
        <v>45350</v>
      </c>
      <c r="R1595" s="3" t="s">
        <v>4718</v>
      </c>
      <c r="S1595" s="3"/>
      <c r="T1595" s="6" t="s">
        <v>131</v>
      </c>
      <c r="U1595" s="3" t="str">
        <f t="shared" si="342"/>
        <v>Contractuel</v>
      </c>
      <c r="V1595" s="5">
        <v>45292</v>
      </c>
      <c r="W1595" s="5">
        <v>45351</v>
      </c>
      <c r="X1595" s="5"/>
      <c r="Y1595" s="5"/>
      <c r="Z1595" s="5">
        <v>45173</v>
      </c>
      <c r="AA1595" s="3">
        <f t="shared" si="343"/>
        <v>9</v>
      </c>
      <c r="AB1595" s="3">
        <f t="shared" si="344"/>
        <v>2023</v>
      </c>
      <c r="AC1595" s="3">
        <f t="shared" si="345"/>
        <v>2027</v>
      </c>
      <c r="AD1595" s="7">
        <f t="shared" ca="1" si="346"/>
        <v>1.1194444444444445</v>
      </c>
      <c r="AE1595" s="7" t="str">
        <f t="shared" ca="1" si="351"/>
        <v>&lt; 2</v>
      </c>
      <c r="AF1595" s="5">
        <v>36049</v>
      </c>
      <c r="AG1595" s="8">
        <f t="shared" ca="1" si="347"/>
        <v>26.117808219178084</v>
      </c>
      <c r="AH1595" s="7" t="str">
        <f t="shared" ca="1" si="348"/>
        <v>&gt;25&lt; 35</v>
      </c>
      <c r="AI1595" s="9">
        <v>17694118</v>
      </c>
      <c r="AJ1595" s="37" t="s">
        <v>179</v>
      </c>
      <c r="AK1595" s="9" t="s">
        <v>4719</v>
      </c>
      <c r="AL1595" s="5">
        <v>45041</v>
      </c>
      <c r="AM1595" s="3" t="s">
        <v>93</v>
      </c>
      <c r="AN1595" s="3" t="s">
        <v>94</v>
      </c>
      <c r="AQ1595" s="11">
        <v>3</v>
      </c>
      <c r="AR1595" s="11">
        <v>1</v>
      </c>
      <c r="AS1595" s="12">
        <f t="shared" si="349"/>
        <v>45538.25</v>
      </c>
      <c r="AT1595" s="11" t="s">
        <v>135</v>
      </c>
      <c r="AU1595" s="9">
        <v>3.5</v>
      </c>
      <c r="AV1595" s="14">
        <v>25</v>
      </c>
      <c r="AW1595" s="15" t="s">
        <v>1046</v>
      </c>
      <c r="AX1595" s="16" t="s">
        <v>4720</v>
      </c>
      <c r="AY1595" s="14">
        <v>83</v>
      </c>
      <c r="AZ1595" s="11" t="s">
        <v>164</v>
      </c>
      <c r="BA1595" s="17" t="str">
        <f t="shared" si="350"/>
        <v>25033000000117935583</v>
      </c>
      <c r="BB1595" s="26">
        <f t="shared" si="354"/>
        <v>20</v>
      </c>
      <c r="BC1595" s="19" t="s">
        <v>4721</v>
      </c>
      <c r="BD1595" s="20" t="s">
        <v>100</v>
      </c>
      <c r="BF1595" s="5"/>
      <c r="BG1595" s="27">
        <v>51064551</v>
      </c>
      <c r="BH1595" s="27">
        <v>51064623</v>
      </c>
      <c r="BI1595" s="27"/>
      <c r="BJ1595" t="s">
        <v>566</v>
      </c>
      <c r="BK1595" s="11" t="str">
        <f t="shared" si="352"/>
        <v>B-</v>
      </c>
      <c r="BL1595" s="11" t="s">
        <v>473</v>
      </c>
    </row>
    <row r="1596" spans="1:64" x14ac:dyDescent="0.25">
      <c r="A1596" s="3" t="s">
        <v>74</v>
      </c>
      <c r="B1596" s="4">
        <v>1598</v>
      </c>
      <c r="C1596" s="3" t="s">
        <v>140</v>
      </c>
      <c r="D1596" s="3" t="s">
        <v>7528</v>
      </c>
      <c r="E1596" s="3" t="s">
        <v>7207</v>
      </c>
      <c r="F1596" s="3"/>
      <c r="G1596" s="3"/>
      <c r="H1596" s="74"/>
      <c r="I1596" s="3" t="s">
        <v>227</v>
      </c>
      <c r="J1596" s="3" t="s">
        <v>228</v>
      </c>
      <c r="K1596" s="3" t="s">
        <v>123</v>
      </c>
      <c r="L1596" s="3" t="s">
        <v>77</v>
      </c>
      <c r="M1596" s="3" t="s">
        <v>158</v>
      </c>
      <c r="N1596" s="5">
        <v>45181</v>
      </c>
      <c r="P1596" s="3">
        <f t="shared" ca="1" si="353"/>
        <v>-231</v>
      </c>
      <c r="Q1596" s="5">
        <v>45321</v>
      </c>
      <c r="R1596" s="3" t="s">
        <v>133</v>
      </c>
      <c r="S1596" s="3"/>
      <c r="T1596" s="6" t="s">
        <v>131</v>
      </c>
      <c r="U1596" s="3" t="str">
        <f t="shared" si="342"/>
        <v>Contractuel</v>
      </c>
      <c r="V1596" s="5">
        <v>45292</v>
      </c>
      <c r="W1596" s="5">
        <v>45351</v>
      </c>
      <c r="X1596" s="5"/>
      <c r="Y1596" s="5"/>
      <c r="Z1596" s="5">
        <v>45181</v>
      </c>
      <c r="AA1596" s="3">
        <f t="shared" si="343"/>
        <v>9</v>
      </c>
      <c r="AB1596" s="3">
        <f t="shared" si="344"/>
        <v>2023</v>
      </c>
      <c r="AC1596" s="3">
        <f t="shared" si="345"/>
        <v>2027</v>
      </c>
      <c r="AD1596" s="7">
        <f t="shared" ca="1" si="346"/>
        <v>1.0972222222222223</v>
      </c>
      <c r="AE1596" s="7" t="str">
        <f t="shared" ca="1" si="351"/>
        <v>&lt; 2</v>
      </c>
      <c r="AF1596" s="5">
        <v>31744</v>
      </c>
      <c r="AG1596" s="8">
        <f t="shared" ca="1" si="347"/>
        <v>37.912328767123284</v>
      </c>
      <c r="AH1596" s="7" t="str">
        <f t="shared" ca="1" si="348"/>
        <v>&gt;35&lt; 45</v>
      </c>
      <c r="AI1596" s="9">
        <v>16241387</v>
      </c>
      <c r="AJ1596" s="10" t="s">
        <v>91</v>
      </c>
      <c r="AK1596" s="9" t="s">
        <v>4722</v>
      </c>
      <c r="AL1596" s="5">
        <v>42468</v>
      </c>
      <c r="AM1596" s="3" t="s">
        <v>93</v>
      </c>
      <c r="AN1596" s="3" t="s">
        <v>65</v>
      </c>
      <c r="AO1596">
        <v>1</v>
      </c>
      <c r="AQ1596" s="11">
        <v>3</v>
      </c>
      <c r="AR1596" s="11">
        <v>1</v>
      </c>
      <c r="AS1596" s="12">
        <f t="shared" si="349"/>
        <v>45546.25</v>
      </c>
      <c r="AT1596" s="11" t="s">
        <v>135</v>
      </c>
      <c r="AU1596" s="9">
        <v>3.5</v>
      </c>
      <c r="AV1596" s="14">
        <v>17</v>
      </c>
      <c r="AW1596" s="15" t="s">
        <v>169</v>
      </c>
      <c r="AX1596" s="16" t="s">
        <v>4723</v>
      </c>
      <c r="AY1596" s="14">
        <v>35</v>
      </c>
      <c r="AZ1596" s="11" t="s">
        <v>171</v>
      </c>
      <c r="BA1596" s="17" t="str">
        <f t="shared" si="350"/>
        <v>17001000000331192235</v>
      </c>
      <c r="BB1596" s="26">
        <f t="shared" si="354"/>
        <v>20</v>
      </c>
      <c r="BC1596" s="19" t="s">
        <v>4724</v>
      </c>
      <c r="BD1596" s="20" t="s">
        <v>277</v>
      </c>
      <c r="BF1596" s="5"/>
      <c r="BG1596" s="27">
        <v>25021704</v>
      </c>
      <c r="BH1596" s="27">
        <v>53631847</v>
      </c>
      <c r="BI1596" s="27"/>
      <c r="BK1596" s="11" t="str">
        <f t="shared" si="352"/>
        <v>B-</v>
      </c>
      <c r="BL1596" s="11" t="s">
        <v>473</v>
      </c>
    </row>
    <row r="1597" spans="1:64" x14ac:dyDescent="0.25">
      <c r="A1597" s="3" t="s">
        <v>74</v>
      </c>
      <c r="B1597" s="4">
        <v>1599</v>
      </c>
      <c r="C1597" s="3" t="s">
        <v>140</v>
      </c>
      <c r="D1597" s="3" t="s">
        <v>7183</v>
      </c>
      <c r="E1597" s="3" t="s">
        <v>7524</v>
      </c>
      <c r="F1597" s="3"/>
      <c r="G1597" s="3"/>
      <c r="H1597" s="74"/>
      <c r="I1597" s="3" t="s">
        <v>487</v>
      </c>
      <c r="J1597" s="3" t="s">
        <v>228</v>
      </c>
      <c r="K1597" s="3" t="s">
        <v>123</v>
      </c>
      <c r="L1597" s="3" t="s">
        <v>77</v>
      </c>
      <c r="M1597" s="3" t="s">
        <v>158</v>
      </c>
      <c r="N1597" s="5">
        <v>45170</v>
      </c>
      <c r="P1597" s="3">
        <f t="shared" ca="1" si="353"/>
        <v>-352</v>
      </c>
      <c r="Q1597" s="5">
        <v>45200</v>
      </c>
      <c r="R1597" s="3"/>
      <c r="S1597" s="3"/>
      <c r="T1597" s="6" t="s">
        <v>131</v>
      </c>
      <c r="U1597" s="3" t="str">
        <f t="shared" si="342"/>
        <v>Contractuel</v>
      </c>
      <c r="V1597" s="5">
        <v>45200</v>
      </c>
      <c r="W1597" s="5">
        <v>45230</v>
      </c>
      <c r="X1597" s="5"/>
      <c r="Y1597" s="5"/>
      <c r="Z1597" s="5">
        <v>45170</v>
      </c>
      <c r="AA1597" s="3">
        <f t="shared" si="343"/>
        <v>9</v>
      </c>
      <c r="AB1597" s="3">
        <f t="shared" si="344"/>
        <v>2023</v>
      </c>
      <c r="AC1597" s="3">
        <f t="shared" si="345"/>
        <v>2027</v>
      </c>
      <c r="AD1597" s="7">
        <f t="shared" ca="1" si="346"/>
        <v>1.1277777777777778</v>
      </c>
      <c r="AE1597" s="7" t="str">
        <f t="shared" ca="1" si="351"/>
        <v>&lt; 2</v>
      </c>
      <c r="AF1597" s="5">
        <v>27758</v>
      </c>
      <c r="AG1597" s="8">
        <f t="shared" ca="1" si="347"/>
        <v>48.832876712328769</v>
      </c>
      <c r="AH1597" s="7" t="str">
        <f t="shared" ca="1" si="348"/>
        <v>&gt;45&lt; 55</v>
      </c>
      <c r="AI1597" s="9">
        <v>12289676</v>
      </c>
      <c r="AJ1597" s="10" t="s">
        <v>67</v>
      </c>
      <c r="AK1597" s="9" t="s">
        <v>2050</v>
      </c>
      <c r="AL1597" s="5">
        <v>37200</v>
      </c>
      <c r="AM1597" s="3" t="s">
        <v>93</v>
      </c>
      <c r="AN1597" s="3" t="s">
        <v>65</v>
      </c>
      <c r="AQ1597" s="11">
        <v>3</v>
      </c>
      <c r="AR1597" s="11">
        <v>1</v>
      </c>
      <c r="AS1597" s="12">
        <f t="shared" si="349"/>
        <v>45535.25</v>
      </c>
      <c r="AT1597" s="11" t="s">
        <v>135</v>
      </c>
      <c r="AU1597" s="9">
        <v>3.5</v>
      </c>
      <c r="AV1597" s="14" t="s">
        <v>126</v>
      </c>
      <c r="AW1597" s="15">
        <v>50300</v>
      </c>
      <c r="AX1597" s="16">
        <v>73121646108</v>
      </c>
      <c r="AY1597" s="14">
        <v>68</v>
      </c>
      <c r="AZ1597" s="11" t="s">
        <v>145</v>
      </c>
      <c r="BA1597" s="17" t="str">
        <f t="shared" si="350"/>
        <v>07503007312164610868</v>
      </c>
      <c r="BB1597" s="26">
        <f t="shared" si="354"/>
        <v>20</v>
      </c>
      <c r="BC1597" s="19" t="s">
        <v>3931</v>
      </c>
      <c r="BD1597" s="20" t="s">
        <v>100</v>
      </c>
      <c r="BF1597" s="5"/>
      <c r="BG1597" s="27">
        <v>55999225</v>
      </c>
      <c r="BH1597" s="27"/>
      <c r="BI1597" s="27"/>
      <c r="BK1597" s="11" t="str">
        <f t="shared" si="352"/>
        <v>B-</v>
      </c>
      <c r="BL1597" s="11" t="s">
        <v>473</v>
      </c>
    </row>
    <row r="1598" spans="1:64" x14ac:dyDescent="0.25">
      <c r="A1598" s="3" t="s">
        <v>74</v>
      </c>
      <c r="B1598" s="4">
        <v>1600</v>
      </c>
      <c r="C1598" s="3" t="s">
        <v>1732</v>
      </c>
      <c r="D1598" s="3" t="s">
        <v>7312</v>
      </c>
      <c r="E1598" s="3" t="s">
        <v>7350</v>
      </c>
      <c r="F1598" s="3"/>
      <c r="G1598" s="3"/>
      <c r="H1598" s="74"/>
      <c r="I1598" s="3" t="s">
        <v>459</v>
      </c>
      <c r="J1598" s="3" t="s">
        <v>228</v>
      </c>
      <c r="K1598" s="3" t="s">
        <v>123</v>
      </c>
      <c r="L1598" s="3" t="s">
        <v>77</v>
      </c>
      <c r="M1598" s="3" t="s">
        <v>158</v>
      </c>
      <c r="N1598" s="5">
        <v>45173</v>
      </c>
      <c r="P1598" s="3">
        <f t="shared" ca="1" si="353"/>
        <v>-383</v>
      </c>
      <c r="Q1598" s="5">
        <v>45204</v>
      </c>
      <c r="R1598" s="3" t="s">
        <v>4725</v>
      </c>
      <c r="S1598" s="3"/>
      <c r="T1598" s="6" t="s">
        <v>131</v>
      </c>
      <c r="U1598" s="3" t="str">
        <f t="shared" si="342"/>
        <v>Contractuel</v>
      </c>
      <c r="V1598" s="5">
        <v>45173</v>
      </c>
      <c r="W1598" s="5">
        <v>45199</v>
      </c>
      <c r="X1598" s="5"/>
      <c r="Y1598" s="5"/>
      <c r="Z1598" s="5">
        <v>45173</v>
      </c>
      <c r="AA1598" s="3">
        <f t="shared" si="343"/>
        <v>9</v>
      </c>
      <c r="AB1598" s="3">
        <f t="shared" si="344"/>
        <v>2023</v>
      </c>
      <c r="AC1598" s="3">
        <f t="shared" si="345"/>
        <v>2027</v>
      </c>
      <c r="AD1598" s="7">
        <f t="shared" ca="1" si="346"/>
        <v>1.1194444444444445</v>
      </c>
      <c r="AE1598" s="7" t="str">
        <f t="shared" ca="1" si="351"/>
        <v>&lt; 2</v>
      </c>
      <c r="AF1598" s="5">
        <v>32714</v>
      </c>
      <c r="AG1598" s="8">
        <f t="shared" ca="1" si="347"/>
        <v>35.254794520547946</v>
      </c>
      <c r="AH1598" s="7" t="str">
        <f t="shared" ca="1" si="348"/>
        <v>&gt;35&lt; 45</v>
      </c>
      <c r="AI1598" s="9"/>
      <c r="AJ1598" s="10"/>
      <c r="AK1598" s="9" t="s">
        <v>4726</v>
      </c>
      <c r="AL1598" s="5">
        <v>42248</v>
      </c>
      <c r="AM1598" s="3" t="s">
        <v>93</v>
      </c>
      <c r="AN1598" s="3" t="s">
        <v>94</v>
      </c>
      <c r="AQ1598" s="11">
        <v>3</v>
      </c>
      <c r="AR1598" s="11">
        <v>1</v>
      </c>
      <c r="AS1598" s="12">
        <f t="shared" si="349"/>
        <v>45538.25</v>
      </c>
      <c r="AT1598" s="11" t="s">
        <v>135</v>
      </c>
      <c r="AU1598" s="9">
        <v>3.5</v>
      </c>
      <c r="AV1598" s="14">
        <v>17</v>
      </c>
      <c r="AW1598" s="15">
        <v>53594</v>
      </c>
      <c r="AX1598" s="16" t="s">
        <v>4727</v>
      </c>
      <c r="AY1598" s="14">
        <v>54</v>
      </c>
      <c r="AZ1598" s="11" t="s">
        <v>171</v>
      </c>
      <c r="BA1598" s="17" t="str">
        <f t="shared" si="350"/>
        <v>17535940174327491854</v>
      </c>
      <c r="BB1598" s="26">
        <f t="shared" si="354"/>
        <v>20</v>
      </c>
      <c r="BC1598" s="19" t="s">
        <v>4724</v>
      </c>
      <c r="BD1598" s="20" t="s">
        <v>277</v>
      </c>
      <c r="BF1598" s="5"/>
      <c r="BG1598" s="27">
        <v>27450608</v>
      </c>
      <c r="BH1598" s="27"/>
      <c r="BI1598" s="27"/>
      <c r="BK1598" s="11" t="str">
        <f t="shared" si="352"/>
        <v>B-</v>
      </c>
      <c r="BL1598" s="11" t="s">
        <v>473</v>
      </c>
    </row>
    <row r="1599" spans="1:64" x14ac:dyDescent="0.25">
      <c r="A1599" s="3" t="s">
        <v>56</v>
      </c>
      <c r="B1599" s="4">
        <v>1601</v>
      </c>
      <c r="C1599" s="3" t="s">
        <v>1732</v>
      </c>
      <c r="D1599" s="3" t="s">
        <v>7542</v>
      </c>
      <c r="E1599" s="3" t="s">
        <v>7268</v>
      </c>
      <c r="F1599" s="3"/>
      <c r="G1599" s="3"/>
      <c r="H1599" s="74"/>
      <c r="I1599" s="3" t="s">
        <v>459</v>
      </c>
      <c r="J1599" s="3" t="s">
        <v>228</v>
      </c>
      <c r="K1599" s="3" t="s">
        <v>123</v>
      </c>
      <c r="L1599" s="3" t="s">
        <v>77</v>
      </c>
      <c r="M1599" s="3" t="s">
        <v>158</v>
      </c>
      <c r="N1599" s="5">
        <v>45173</v>
      </c>
      <c r="P1599" s="3">
        <f t="shared" ca="1" si="353"/>
        <v>-47</v>
      </c>
      <c r="Q1599" s="5"/>
      <c r="R1599" s="3"/>
      <c r="S1599" s="3"/>
      <c r="T1599" s="6" t="s">
        <v>131</v>
      </c>
      <c r="U1599" s="3" t="str">
        <f t="shared" si="342"/>
        <v>Contractuel</v>
      </c>
      <c r="V1599" s="5">
        <v>45505</v>
      </c>
      <c r="W1599" s="5">
        <f>VLOOKUP(B1599,[1]base!$A:$V,22,0)</f>
        <v>45535</v>
      </c>
      <c r="X1599" s="5"/>
      <c r="Y1599" s="5"/>
      <c r="Z1599" s="5">
        <v>45173</v>
      </c>
      <c r="AA1599" s="3">
        <f t="shared" si="343"/>
        <v>9</v>
      </c>
      <c r="AB1599" s="3">
        <f t="shared" si="344"/>
        <v>2023</v>
      </c>
      <c r="AC1599" s="3">
        <f t="shared" si="345"/>
        <v>2027</v>
      </c>
      <c r="AD1599" s="7">
        <f t="shared" ca="1" si="346"/>
        <v>1.1194444444444445</v>
      </c>
      <c r="AE1599" s="7" t="str">
        <f t="shared" ca="1" si="351"/>
        <v>&lt; 2</v>
      </c>
      <c r="AF1599" s="5">
        <v>35705</v>
      </c>
      <c r="AG1599" s="8">
        <f t="shared" ca="1" si="347"/>
        <v>27.06027397260274</v>
      </c>
      <c r="AH1599" s="7" t="str">
        <f t="shared" ca="1" si="348"/>
        <v>&gt;25&lt; 35</v>
      </c>
      <c r="AI1599" s="9">
        <v>16927816</v>
      </c>
      <c r="AJ1599" s="37" t="s">
        <v>179</v>
      </c>
      <c r="AK1599" s="9" t="s">
        <v>4728</v>
      </c>
      <c r="AL1599" s="5">
        <v>42871</v>
      </c>
      <c r="AM1599" s="3" t="s">
        <v>93</v>
      </c>
      <c r="AN1599" s="3" t="s">
        <v>94</v>
      </c>
      <c r="AQ1599">
        <v>3</v>
      </c>
      <c r="AR1599" s="11">
        <v>1</v>
      </c>
      <c r="AS1599" s="12">
        <f t="shared" si="349"/>
        <v>45538.25</v>
      </c>
      <c r="AT1599" s="11" t="s">
        <v>135</v>
      </c>
      <c r="AU1599" s="9">
        <v>3.5</v>
      </c>
      <c r="AV1599" s="14">
        <v>17</v>
      </c>
      <c r="AW1599" s="15" t="s">
        <v>169</v>
      </c>
      <c r="AX1599" s="16" t="s">
        <v>4729</v>
      </c>
      <c r="AY1599" s="14">
        <v>40</v>
      </c>
      <c r="AZ1599" s="11" t="s">
        <v>171</v>
      </c>
      <c r="BA1599" s="17" t="str">
        <f t="shared" si="350"/>
        <v>17001000000292330640</v>
      </c>
      <c r="BB1599" s="26">
        <f t="shared" si="354"/>
        <v>20</v>
      </c>
      <c r="BC1599" s="19" t="s">
        <v>3958</v>
      </c>
      <c r="BD1599" s="20" t="s">
        <v>277</v>
      </c>
      <c r="BF1599" s="5"/>
      <c r="BG1599" s="27">
        <v>24157191</v>
      </c>
      <c r="BH1599" s="27">
        <v>26976612</v>
      </c>
      <c r="BI1599" s="27"/>
      <c r="BJ1599" s="11" t="s">
        <v>300</v>
      </c>
      <c r="BK1599" s="11" t="str">
        <f t="shared" si="352"/>
        <v>B-</v>
      </c>
      <c r="BL1599" s="11" t="s">
        <v>473</v>
      </c>
    </row>
    <row r="1600" spans="1:64" x14ac:dyDescent="0.25">
      <c r="A1600" s="3" t="s">
        <v>56</v>
      </c>
      <c r="B1600" s="4">
        <v>1602</v>
      </c>
      <c r="C1600" s="3" t="s">
        <v>1732</v>
      </c>
      <c r="D1600" s="3" t="s">
        <v>7241</v>
      </c>
      <c r="E1600" s="3" t="s">
        <v>7311</v>
      </c>
      <c r="F1600" s="3"/>
      <c r="G1600" s="3"/>
      <c r="H1600" s="74"/>
      <c r="I1600" s="3" t="s">
        <v>459</v>
      </c>
      <c r="J1600" s="3" t="s">
        <v>228</v>
      </c>
      <c r="K1600" s="3" t="s">
        <v>123</v>
      </c>
      <c r="L1600" s="3" t="s">
        <v>77</v>
      </c>
      <c r="M1600" s="3" t="s">
        <v>158</v>
      </c>
      <c r="N1600" s="5">
        <v>45173</v>
      </c>
      <c r="P1600" s="3">
        <f t="shared" ca="1" si="353"/>
        <v>-47</v>
      </c>
      <c r="Q1600" s="5"/>
      <c r="R1600" s="3"/>
      <c r="S1600" s="3"/>
      <c r="T1600" s="6" t="s">
        <v>131</v>
      </c>
      <c r="U1600" s="3" t="str">
        <f t="shared" si="342"/>
        <v>Contractuel</v>
      </c>
      <c r="V1600" s="5">
        <v>45505</v>
      </c>
      <c r="W1600" s="5">
        <f>VLOOKUP(B1600,[1]base!$A:$V,22,0)</f>
        <v>45535</v>
      </c>
      <c r="X1600" s="5"/>
      <c r="Y1600" s="5"/>
      <c r="Z1600" s="5">
        <v>45173</v>
      </c>
      <c r="AA1600" s="3">
        <f t="shared" si="343"/>
        <v>9</v>
      </c>
      <c r="AB1600" s="3">
        <f t="shared" si="344"/>
        <v>2023</v>
      </c>
      <c r="AC1600" s="3">
        <f t="shared" si="345"/>
        <v>2027</v>
      </c>
      <c r="AD1600" s="7">
        <f t="shared" ca="1" si="346"/>
        <v>1.1194444444444445</v>
      </c>
      <c r="AE1600" s="7" t="str">
        <f t="shared" ca="1" si="351"/>
        <v>&lt; 2</v>
      </c>
      <c r="AF1600" s="5">
        <v>35280</v>
      </c>
      <c r="AG1600" s="8">
        <f t="shared" ca="1" si="347"/>
        <v>28.224657534246575</v>
      </c>
      <c r="AH1600" s="7" t="str">
        <f t="shared" ca="1" si="348"/>
        <v>&gt;25&lt; 35</v>
      </c>
      <c r="AI1600" s="9">
        <v>17219284</v>
      </c>
      <c r="AJ1600" s="10" t="s">
        <v>79</v>
      </c>
      <c r="AK1600" s="9" t="s">
        <v>4730</v>
      </c>
      <c r="AL1600" s="5">
        <v>43238</v>
      </c>
      <c r="AM1600" s="3" t="s">
        <v>93</v>
      </c>
      <c r="AN1600" s="3" t="s">
        <v>94</v>
      </c>
      <c r="AQ1600">
        <v>3</v>
      </c>
      <c r="AR1600" s="11">
        <v>1</v>
      </c>
      <c r="AS1600" s="12">
        <f t="shared" si="349"/>
        <v>45538.25</v>
      </c>
      <c r="AT1600" s="11" t="s">
        <v>135</v>
      </c>
      <c r="AU1600" s="9">
        <v>3.5</v>
      </c>
      <c r="AV1600" s="14">
        <v>17</v>
      </c>
      <c r="AW1600" s="15" t="s">
        <v>169</v>
      </c>
      <c r="AX1600" s="16" t="s">
        <v>4731</v>
      </c>
      <c r="AY1600" s="14">
        <v>69</v>
      </c>
      <c r="AZ1600" s="11" t="s">
        <v>171</v>
      </c>
      <c r="BA1600" s="17" t="str">
        <f t="shared" si="350"/>
        <v>17001000000330544469</v>
      </c>
      <c r="BB1600" s="26">
        <f t="shared" si="354"/>
        <v>20</v>
      </c>
      <c r="BC1600" s="86" t="s">
        <v>1001</v>
      </c>
      <c r="BD1600" s="20" t="s">
        <v>100</v>
      </c>
      <c r="BF1600" s="5"/>
      <c r="BG1600" s="27">
        <v>50499301</v>
      </c>
      <c r="BH1600" s="27">
        <v>25682496</v>
      </c>
      <c r="BI1600" s="27"/>
      <c r="BJ1600" s="86" t="s">
        <v>1001</v>
      </c>
      <c r="BK1600" s="11" t="str">
        <f t="shared" si="352"/>
        <v>B-</v>
      </c>
      <c r="BL1600" s="11" t="s">
        <v>473</v>
      </c>
    </row>
    <row r="1601" spans="1:64" x14ac:dyDescent="0.25">
      <c r="A1601" s="3" t="s">
        <v>56</v>
      </c>
      <c r="B1601" s="4">
        <v>1603</v>
      </c>
      <c r="C1601" s="3" t="s">
        <v>1732</v>
      </c>
      <c r="D1601" s="3" t="s">
        <v>7241</v>
      </c>
      <c r="E1601" s="3" t="s">
        <v>8290</v>
      </c>
      <c r="F1601" s="3"/>
      <c r="G1601" s="3"/>
      <c r="H1601" s="74"/>
      <c r="I1601" s="3" t="s">
        <v>459</v>
      </c>
      <c r="J1601" s="3" t="s">
        <v>228</v>
      </c>
      <c r="K1601" s="3" t="s">
        <v>123</v>
      </c>
      <c r="L1601" s="3" t="s">
        <v>77</v>
      </c>
      <c r="M1601" s="3" t="s">
        <v>158</v>
      </c>
      <c r="N1601" s="5">
        <v>45173</v>
      </c>
      <c r="P1601" s="3">
        <f t="shared" ca="1" si="353"/>
        <v>-47</v>
      </c>
      <c r="Q1601" s="5"/>
      <c r="R1601" s="3"/>
      <c r="S1601" s="3"/>
      <c r="T1601" s="6" t="s">
        <v>131</v>
      </c>
      <c r="U1601" s="3" t="str">
        <f t="shared" si="342"/>
        <v>Contractuel</v>
      </c>
      <c r="V1601" s="5">
        <v>45505</v>
      </c>
      <c r="W1601" s="5">
        <f>VLOOKUP(B1601,[1]base!$A:$V,22,0)</f>
        <v>45535</v>
      </c>
      <c r="X1601" s="5"/>
      <c r="Y1601" s="5"/>
      <c r="Z1601" s="5">
        <v>45173</v>
      </c>
      <c r="AA1601" s="3">
        <f t="shared" si="343"/>
        <v>9</v>
      </c>
      <c r="AB1601" s="3">
        <f t="shared" si="344"/>
        <v>2023</v>
      </c>
      <c r="AC1601" s="3">
        <f t="shared" si="345"/>
        <v>2027</v>
      </c>
      <c r="AD1601" s="7">
        <f t="shared" ca="1" si="346"/>
        <v>1.1194444444444445</v>
      </c>
      <c r="AE1601" s="7" t="str">
        <f t="shared" ca="1" si="351"/>
        <v>&lt; 2</v>
      </c>
      <c r="AF1601" s="5">
        <v>36799</v>
      </c>
      <c r="AG1601" s="8">
        <f t="shared" ca="1" si="347"/>
        <v>24.063013698630137</v>
      </c>
      <c r="AH1601" s="7" t="str">
        <f t="shared" ca="1" si="348"/>
        <v>&lt; 25</v>
      </c>
      <c r="AI1601" s="9">
        <v>17764155</v>
      </c>
      <c r="AJ1601" s="10" t="s">
        <v>91</v>
      </c>
      <c r="AK1601" s="9" t="s">
        <v>4732</v>
      </c>
      <c r="AL1601" s="5">
        <v>44125</v>
      </c>
      <c r="AM1601" s="3" t="s">
        <v>93</v>
      </c>
      <c r="AN1601" s="3" t="s">
        <v>94</v>
      </c>
      <c r="AQ1601">
        <v>3</v>
      </c>
      <c r="AR1601" s="11">
        <v>1</v>
      </c>
      <c r="AS1601" s="12">
        <f t="shared" si="349"/>
        <v>45538.25</v>
      </c>
      <c r="AT1601" s="11" t="s">
        <v>135</v>
      </c>
      <c r="AU1601" s="9">
        <v>3.5</v>
      </c>
      <c r="AV1601" s="14">
        <v>17</v>
      </c>
      <c r="AW1601" s="15" t="s">
        <v>169</v>
      </c>
      <c r="AX1601" s="16" t="s">
        <v>4733</v>
      </c>
      <c r="AY1601" s="14" t="s">
        <v>159</v>
      </c>
      <c r="AZ1601" s="11" t="s">
        <v>171</v>
      </c>
      <c r="BA1601" s="17" t="str">
        <f t="shared" si="350"/>
        <v>17001000000330543402</v>
      </c>
      <c r="BB1601" s="26">
        <f t="shared" si="354"/>
        <v>20</v>
      </c>
      <c r="BC1601" s="86" t="s">
        <v>1001</v>
      </c>
      <c r="BD1601" s="20" t="s">
        <v>100</v>
      </c>
      <c r="BF1601" s="5"/>
      <c r="BG1601" s="27">
        <v>54666371</v>
      </c>
      <c r="BH1601" s="27">
        <v>25682496</v>
      </c>
      <c r="BI1601" s="27"/>
      <c r="BJ1601" s="86" t="s">
        <v>1001</v>
      </c>
      <c r="BK1601" s="11" t="str">
        <f t="shared" si="352"/>
        <v>B-</v>
      </c>
      <c r="BL1601" s="11" t="s">
        <v>473</v>
      </c>
    </row>
    <row r="1602" spans="1:64" x14ac:dyDescent="0.25">
      <c r="A1602" s="3" t="s">
        <v>74</v>
      </c>
      <c r="B1602" s="4">
        <v>1604</v>
      </c>
      <c r="C1602" s="3" t="s">
        <v>87</v>
      </c>
      <c r="D1602" s="3" t="s">
        <v>7756</v>
      </c>
      <c r="E1602" s="3" t="s">
        <v>8239</v>
      </c>
      <c r="F1602" s="3"/>
      <c r="G1602" s="3"/>
      <c r="H1602" s="74"/>
      <c r="I1602" s="3" t="s">
        <v>459</v>
      </c>
      <c r="J1602" s="3" t="s">
        <v>228</v>
      </c>
      <c r="K1602" s="3" t="s">
        <v>123</v>
      </c>
      <c r="L1602" s="3" t="s">
        <v>77</v>
      </c>
      <c r="M1602" s="3" t="s">
        <v>158</v>
      </c>
      <c r="N1602" s="5">
        <v>45173</v>
      </c>
      <c r="P1602" s="3">
        <f t="shared" ca="1" si="353"/>
        <v>-170</v>
      </c>
      <c r="Q1602" s="5">
        <v>45388</v>
      </c>
      <c r="R1602" s="3" t="s">
        <v>124</v>
      </c>
      <c r="S1602" s="3"/>
      <c r="T1602" s="6" t="s">
        <v>131</v>
      </c>
      <c r="U1602" s="3" t="str">
        <f t="shared" ref="U1602:U1665" si="355">IF(T1602="CDI","Titulaire","Contractuel")</f>
        <v>Contractuel</v>
      </c>
      <c r="V1602" s="5">
        <v>45352</v>
      </c>
      <c r="W1602" s="5">
        <v>45412</v>
      </c>
      <c r="X1602" s="5"/>
      <c r="Y1602" s="5"/>
      <c r="Z1602" s="5">
        <v>45173</v>
      </c>
      <c r="AA1602" s="3">
        <f t="shared" ref="AA1602:AA1665" si="356">MONTH(N1602)</f>
        <v>9</v>
      </c>
      <c r="AB1602" s="3">
        <f t="shared" ref="AB1602:AB1665" si="357">IF(N1602="","",YEAR(N1602))</f>
        <v>2023</v>
      </c>
      <c r="AC1602" s="3">
        <f t="shared" ref="AC1602:AC1665" si="358">AB1602+4</f>
        <v>2027</v>
      </c>
      <c r="AD1602" s="7">
        <f t="shared" ref="AD1602:AD1665" ca="1" si="359">IF(A1602="Non",(DAYS360(N1602,Q1602)/360),(DAYS360(N1602,TODAY())/360))</f>
        <v>1.1194444444444445</v>
      </c>
      <c r="AE1602" s="7" t="str">
        <f t="shared" ca="1" si="351"/>
        <v>&lt; 2</v>
      </c>
      <c r="AF1602" s="5">
        <v>36005</v>
      </c>
      <c r="AG1602" s="8">
        <f t="shared" ref="AG1602:AG1665" ca="1" si="360">(TODAY()-AF1602)/365</f>
        <v>26.238356164383561</v>
      </c>
      <c r="AH1602" s="7" t="str">
        <f t="shared" ref="AH1602:AH1665" ca="1" si="361">+IF(AG1602&lt;25,"&lt; 25",IF(AND(AG1602&gt;=25,AG1602&lt;35),"&gt;25&lt; 35",IF(AND(AG1602&gt;=35,AG1602&lt;45),"&gt;35&lt; 45",IF(AND(AG1602&gt;=45,AG1602&lt;=55),"&gt;45&lt; 55",IF(AG1602&gt;55,"&gt; 55")))))</f>
        <v>&gt;25&lt; 35</v>
      </c>
      <c r="AI1602" s="9"/>
      <c r="AJ1602" s="10"/>
      <c r="AK1602" s="9" t="s">
        <v>4734</v>
      </c>
      <c r="AL1602" s="5">
        <v>44854</v>
      </c>
      <c r="AM1602" s="3" t="s">
        <v>93</v>
      </c>
      <c r="AN1602" s="3" t="s">
        <v>94</v>
      </c>
      <c r="AQ1602" s="11">
        <v>3</v>
      </c>
      <c r="AR1602" s="11">
        <v>1</v>
      </c>
      <c r="AS1602" s="12">
        <f t="shared" ref="AS1602:AS1665" si="362">N1602+(365.25*AR1602)</f>
        <v>45538.25</v>
      </c>
      <c r="AT1602" s="11" t="s">
        <v>135</v>
      </c>
      <c r="AU1602" s="9">
        <v>3.5</v>
      </c>
      <c r="AV1602" s="14" t="s">
        <v>70</v>
      </c>
      <c r="AW1602" s="15">
        <v>23013</v>
      </c>
      <c r="AX1602" s="16">
        <v>80101107177</v>
      </c>
      <c r="AY1602" s="14">
        <v>31</v>
      </c>
      <c r="AZ1602" s="11" t="s">
        <v>2246</v>
      </c>
      <c r="BA1602" s="17" t="str">
        <f t="shared" ref="BA1602:BA1665" si="363">CONCATENATE(AV1602,AW1602,AX1602,AY1602)</f>
        <v>03230138010110717731</v>
      </c>
      <c r="BB1602" s="26">
        <f t="shared" si="354"/>
        <v>20</v>
      </c>
      <c r="BC1602" s="19" t="s">
        <v>3101</v>
      </c>
      <c r="BD1602" s="20" t="s">
        <v>277</v>
      </c>
      <c r="BF1602" s="5"/>
      <c r="BG1602" s="27">
        <v>50640961</v>
      </c>
      <c r="BH1602" s="27">
        <v>25355411</v>
      </c>
      <c r="BI1602" s="27"/>
      <c r="BJ1602" t="s">
        <v>3101</v>
      </c>
      <c r="BK1602" s="11" t="str">
        <f t="shared" si="352"/>
        <v>B-</v>
      </c>
      <c r="BL1602" s="11" t="s">
        <v>473</v>
      </c>
    </row>
    <row r="1603" spans="1:64" x14ac:dyDescent="0.25">
      <c r="A1603" s="3" t="s">
        <v>56</v>
      </c>
      <c r="B1603" s="4">
        <v>1605</v>
      </c>
      <c r="C1603" s="3" t="s">
        <v>87</v>
      </c>
      <c r="D1603" s="3" t="s">
        <v>8291</v>
      </c>
      <c r="E1603" s="3" t="s">
        <v>7550</v>
      </c>
      <c r="F1603" s="3"/>
      <c r="G1603" s="3"/>
      <c r="H1603" s="74"/>
      <c r="I1603" s="76" t="s">
        <v>2544</v>
      </c>
      <c r="J1603" s="3" t="s">
        <v>228</v>
      </c>
      <c r="K1603" s="3" t="s">
        <v>76</v>
      </c>
      <c r="L1603" s="3" t="s">
        <v>77</v>
      </c>
      <c r="M1603" s="3" t="s">
        <v>158</v>
      </c>
      <c r="N1603" s="5">
        <v>45173</v>
      </c>
      <c r="P1603" s="3">
        <f t="shared" ca="1" si="353"/>
        <v>-47</v>
      </c>
      <c r="Q1603" s="5"/>
      <c r="R1603" s="3"/>
      <c r="S1603" s="3"/>
      <c r="T1603" s="6" t="s">
        <v>131</v>
      </c>
      <c r="U1603" s="3" t="str">
        <f t="shared" si="355"/>
        <v>Contractuel</v>
      </c>
      <c r="V1603" s="5">
        <v>45505</v>
      </c>
      <c r="W1603" s="5">
        <f>VLOOKUP(B1603,[1]base!$A:$V,22,0)</f>
        <v>45535</v>
      </c>
      <c r="X1603" s="5"/>
      <c r="Y1603" s="5"/>
      <c r="Z1603" s="5">
        <v>45173</v>
      </c>
      <c r="AA1603" s="3">
        <f t="shared" si="356"/>
        <v>9</v>
      </c>
      <c r="AB1603" s="3">
        <f t="shared" si="357"/>
        <v>2023</v>
      </c>
      <c r="AC1603" s="3">
        <f t="shared" si="358"/>
        <v>2027</v>
      </c>
      <c r="AD1603" s="7">
        <f t="shared" ca="1" si="359"/>
        <v>1.1194444444444445</v>
      </c>
      <c r="AE1603" s="7" t="str">
        <f t="shared" ref="AE1603:AE1666" ca="1" si="364">+IF(AD1603&lt;1,"&lt; 1",IF(AND(AD1603&gt;=1,AD1603&lt;2),"&lt; 2",IF(AND(AD1603&gt;=2,AD1603&lt;3),"&lt; 3",IF(AND(AD1603&gt;=3,AD1603&lt;=4),"&lt; 4",IF(AD1603&gt;4,"&gt; 4")))))</f>
        <v>&lt; 2</v>
      </c>
      <c r="AF1603" s="5">
        <v>36666</v>
      </c>
      <c r="AG1603" s="8">
        <f t="shared" ca="1" si="360"/>
        <v>24.427397260273974</v>
      </c>
      <c r="AH1603" s="7" t="str">
        <f t="shared" ca="1" si="361"/>
        <v>&lt; 25</v>
      </c>
      <c r="AI1603" s="9">
        <v>17776075</v>
      </c>
      <c r="AJ1603" s="10" t="s">
        <v>102</v>
      </c>
      <c r="AK1603" s="9" t="s">
        <v>4735</v>
      </c>
      <c r="AL1603" s="5">
        <v>43540</v>
      </c>
      <c r="AM1603" s="3" t="s">
        <v>93</v>
      </c>
      <c r="AN1603" s="3" t="s">
        <v>94</v>
      </c>
      <c r="AQ1603">
        <v>3</v>
      </c>
      <c r="AR1603" s="11">
        <v>1</v>
      </c>
      <c r="AS1603" s="12">
        <f t="shared" si="362"/>
        <v>45538.25</v>
      </c>
      <c r="AT1603" s="11" t="s">
        <v>135</v>
      </c>
      <c r="AU1603" s="9">
        <v>3.6629999999999998</v>
      </c>
      <c r="AV1603" s="14">
        <v>17</v>
      </c>
      <c r="AW1603" s="15">
        <v>53594</v>
      </c>
      <c r="AX1603" s="16" t="s">
        <v>4736</v>
      </c>
      <c r="AY1603" s="14">
        <v>39</v>
      </c>
      <c r="AZ1603" s="11" t="s">
        <v>171</v>
      </c>
      <c r="BA1603" s="17" t="str">
        <f t="shared" si="363"/>
        <v>17535940171563147539</v>
      </c>
      <c r="BB1603" s="26">
        <f t="shared" si="354"/>
        <v>20</v>
      </c>
      <c r="BC1603" s="19" t="s">
        <v>3931</v>
      </c>
      <c r="BD1603" s="20" t="s">
        <v>100</v>
      </c>
      <c r="BF1603" s="5">
        <v>45176</v>
      </c>
      <c r="BG1603" s="27">
        <v>28592937</v>
      </c>
      <c r="BH1603" s="27">
        <v>52651523</v>
      </c>
      <c r="BI1603" s="27"/>
      <c r="BJ1603" t="s">
        <v>477</v>
      </c>
      <c r="BK1603" s="11" t="str">
        <f t="shared" ref="BK1603:BK1666" si="365">IF(K1603="CADRE","CADRE",CONCATENATE(J1603,"-",H1603))</f>
        <v>B-</v>
      </c>
      <c r="BL1603" s="11" t="s">
        <v>235</v>
      </c>
    </row>
    <row r="1604" spans="1:64" x14ac:dyDescent="0.25">
      <c r="A1604" s="3" t="s">
        <v>56</v>
      </c>
      <c r="B1604" s="4">
        <v>1606</v>
      </c>
      <c r="C1604" s="3" t="s">
        <v>140</v>
      </c>
      <c r="D1604" s="3" t="s">
        <v>7210</v>
      </c>
      <c r="E1604" s="3" t="s">
        <v>7205</v>
      </c>
      <c r="F1604" s="3"/>
      <c r="G1604" s="3"/>
      <c r="H1604" s="74"/>
      <c r="I1604" s="3" t="s">
        <v>459</v>
      </c>
      <c r="J1604" s="3" t="s">
        <v>228</v>
      </c>
      <c r="K1604" s="3" t="s">
        <v>123</v>
      </c>
      <c r="L1604" s="3" t="s">
        <v>77</v>
      </c>
      <c r="M1604" s="3" t="s">
        <v>158</v>
      </c>
      <c r="N1604" s="5">
        <v>45173</v>
      </c>
      <c r="P1604" s="3">
        <f t="shared" ref="P1604:P1667" ca="1" si="366">IF(W1604="","",W1604-TODAY())</f>
        <v>-47</v>
      </c>
      <c r="Q1604" s="5"/>
      <c r="R1604" s="3"/>
      <c r="S1604" s="3"/>
      <c r="T1604" s="6" t="s">
        <v>131</v>
      </c>
      <c r="U1604" s="3" t="str">
        <f t="shared" si="355"/>
        <v>Contractuel</v>
      </c>
      <c r="V1604" s="5">
        <v>45505</v>
      </c>
      <c r="W1604" s="5">
        <f>VLOOKUP(B1604,[1]base!$A:$V,22,0)</f>
        <v>45535</v>
      </c>
      <c r="X1604" s="5"/>
      <c r="Y1604" s="5"/>
      <c r="Z1604" s="5">
        <v>45173</v>
      </c>
      <c r="AA1604" s="3">
        <f t="shared" si="356"/>
        <v>9</v>
      </c>
      <c r="AB1604" s="3">
        <f t="shared" si="357"/>
        <v>2023</v>
      </c>
      <c r="AC1604" s="3">
        <f t="shared" si="358"/>
        <v>2027</v>
      </c>
      <c r="AD1604" s="7">
        <f t="shared" ca="1" si="359"/>
        <v>1.1194444444444445</v>
      </c>
      <c r="AE1604" s="7" t="str">
        <f t="shared" ca="1" si="364"/>
        <v>&lt; 2</v>
      </c>
      <c r="AF1604" s="5">
        <v>33680</v>
      </c>
      <c r="AG1604" s="8">
        <f t="shared" ca="1" si="360"/>
        <v>32.608219178082194</v>
      </c>
      <c r="AH1604" s="7" t="str">
        <f t="shared" ca="1" si="361"/>
        <v>&gt;25&lt; 35</v>
      </c>
      <c r="AI1604" s="9">
        <v>16627524</v>
      </c>
      <c r="AJ1604" s="10" t="s">
        <v>141</v>
      </c>
      <c r="AK1604" s="9" t="s">
        <v>4737</v>
      </c>
      <c r="AL1604" s="5">
        <v>40368</v>
      </c>
      <c r="AM1604" s="3" t="s">
        <v>93</v>
      </c>
      <c r="AN1604" s="3" t="s">
        <v>65</v>
      </c>
      <c r="AQ1604">
        <v>3</v>
      </c>
      <c r="AR1604" s="11">
        <v>1</v>
      </c>
      <c r="AS1604" s="12">
        <f t="shared" si="362"/>
        <v>45538.25</v>
      </c>
      <c r="AT1604" s="11" t="s">
        <v>135</v>
      </c>
      <c r="AU1604" s="9">
        <v>3.5</v>
      </c>
      <c r="AV1604" s="14">
        <v>17</v>
      </c>
      <c r="AW1604" s="15" t="s">
        <v>169</v>
      </c>
      <c r="AX1604" s="16" t="s">
        <v>4738</v>
      </c>
      <c r="AY1604" s="14" t="s">
        <v>62</v>
      </c>
      <c r="AZ1604" s="11" t="s">
        <v>171</v>
      </c>
      <c r="BA1604" s="17" t="str">
        <f t="shared" si="363"/>
        <v>17001000000301915501</v>
      </c>
      <c r="BB1604" s="26">
        <f t="shared" si="354"/>
        <v>20</v>
      </c>
      <c r="BC1604" s="19" t="s">
        <v>4739</v>
      </c>
      <c r="BD1604" s="20" t="s">
        <v>277</v>
      </c>
      <c r="BF1604" s="5"/>
      <c r="BG1604" s="27">
        <v>26168042</v>
      </c>
      <c r="BH1604" s="27">
        <v>26931861</v>
      </c>
      <c r="BI1604" s="27"/>
      <c r="BJ1604" t="s">
        <v>4740</v>
      </c>
      <c r="BK1604" s="11" t="str">
        <f t="shared" si="365"/>
        <v>B-</v>
      </c>
      <c r="BL1604" s="11" t="s">
        <v>473</v>
      </c>
    </row>
    <row r="1605" spans="1:64" x14ac:dyDescent="0.25">
      <c r="A1605" s="3" t="s">
        <v>74</v>
      </c>
      <c r="B1605" s="4">
        <v>1607</v>
      </c>
      <c r="C1605" s="3" t="s">
        <v>140</v>
      </c>
      <c r="D1605" s="3" t="s">
        <v>7287</v>
      </c>
      <c r="E1605" s="3" t="s">
        <v>7549</v>
      </c>
      <c r="F1605" s="3"/>
      <c r="G1605" s="3"/>
      <c r="H1605" s="74"/>
      <c r="I1605" s="3" t="s">
        <v>459</v>
      </c>
      <c r="J1605" s="3" t="s">
        <v>228</v>
      </c>
      <c r="K1605" s="3" t="s">
        <v>123</v>
      </c>
      <c r="L1605" s="3" t="s">
        <v>77</v>
      </c>
      <c r="M1605" s="3" t="s">
        <v>158</v>
      </c>
      <c r="N1605" s="5">
        <v>45173</v>
      </c>
      <c r="P1605" s="3">
        <f t="shared" ca="1" si="366"/>
        <v>-231</v>
      </c>
      <c r="Q1605" s="5">
        <v>45355</v>
      </c>
      <c r="R1605" s="3" t="s">
        <v>124</v>
      </c>
      <c r="S1605" s="3"/>
      <c r="T1605" s="6" t="s">
        <v>131</v>
      </c>
      <c r="U1605" s="3" t="str">
        <f t="shared" si="355"/>
        <v>Contractuel</v>
      </c>
      <c r="V1605" s="5">
        <v>45292</v>
      </c>
      <c r="W1605" s="5">
        <v>45351</v>
      </c>
      <c r="X1605" s="5"/>
      <c r="Y1605" s="5"/>
      <c r="Z1605" s="5">
        <v>45173</v>
      </c>
      <c r="AA1605" s="3">
        <f t="shared" si="356"/>
        <v>9</v>
      </c>
      <c r="AB1605" s="3">
        <f t="shared" si="357"/>
        <v>2023</v>
      </c>
      <c r="AC1605" s="3">
        <f t="shared" si="358"/>
        <v>2027</v>
      </c>
      <c r="AD1605" s="7">
        <f t="shared" ca="1" si="359"/>
        <v>1.1194444444444445</v>
      </c>
      <c r="AE1605" s="7" t="str">
        <f t="shared" ca="1" si="364"/>
        <v>&lt; 2</v>
      </c>
      <c r="AF1605" s="5">
        <v>27887</v>
      </c>
      <c r="AG1605" s="8">
        <f t="shared" ca="1" si="360"/>
        <v>48.479452054794521</v>
      </c>
      <c r="AH1605" s="7" t="str">
        <f t="shared" ca="1" si="361"/>
        <v>&gt;45&lt; 55</v>
      </c>
      <c r="AI1605" s="9">
        <v>11812031</v>
      </c>
      <c r="AJ1605" s="10" t="s">
        <v>67</v>
      </c>
      <c r="AK1605" s="9" t="s">
        <v>4741</v>
      </c>
      <c r="AL1605" s="5">
        <v>45086</v>
      </c>
      <c r="AM1605" s="3" t="s">
        <v>93</v>
      </c>
      <c r="AN1605" s="3" t="s">
        <v>65</v>
      </c>
      <c r="AO1605">
        <v>3</v>
      </c>
      <c r="AQ1605" s="11">
        <v>3</v>
      </c>
      <c r="AR1605" s="11">
        <v>1</v>
      </c>
      <c r="AS1605" s="12">
        <f t="shared" si="362"/>
        <v>45538.25</v>
      </c>
      <c r="AT1605" s="11" t="s">
        <v>135</v>
      </c>
      <c r="AU1605" s="9">
        <v>3.5</v>
      </c>
      <c r="AV1605" s="14">
        <v>17</v>
      </c>
      <c r="AW1605" s="15" t="s">
        <v>169</v>
      </c>
      <c r="AX1605" s="16" t="s">
        <v>4742</v>
      </c>
      <c r="AY1605" s="14">
        <v>39</v>
      </c>
      <c r="AZ1605" s="11" t="s">
        <v>171</v>
      </c>
      <c r="BA1605" s="17" t="str">
        <f t="shared" si="363"/>
        <v>17001000000330496939</v>
      </c>
      <c r="BB1605" s="26">
        <f t="shared" si="354"/>
        <v>20</v>
      </c>
      <c r="BC1605" s="19" t="s">
        <v>4743</v>
      </c>
      <c r="BD1605" s="20" t="s">
        <v>100</v>
      </c>
      <c r="BF1605" s="5">
        <v>45212</v>
      </c>
      <c r="BG1605" s="27">
        <v>20092450</v>
      </c>
      <c r="BH1605" s="27"/>
      <c r="BI1605" s="27"/>
      <c r="BJ1605" t="s">
        <v>3681</v>
      </c>
      <c r="BK1605" s="11" t="str">
        <f t="shared" si="365"/>
        <v>B-</v>
      </c>
      <c r="BL1605" s="11" t="s">
        <v>473</v>
      </c>
    </row>
    <row r="1606" spans="1:64" x14ac:dyDescent="0.25">
      <c r="A1606" s="3" t="s">
        <v>56</v>
      </c>
      <c r="B1606" s="4">
        <v>1608</v>
      </c>
      <c r="C1606" s="3" t="s">
        <v>140</v>
      </c>
      <c r="D1606" s="3" t="s">
        <v>7259</v>
      </c>
      <c r="E1606" s="3" t="s">
        <v>8292</v>
      </c>
      <c r="F1606" s="3"/>
      <c r="G1606" s="3"/>
      <c r="H1606" s="74"/>
      <c r="I1606" s="3" t="s">
        <v>459</v>
      </c>
      <c r="J1606" s="3" t="s">
        <v>228</v>
      </c>
      <c r="K1606" s="3" t="s">
        <v>123</v>
      </c>
      <c r="L1606" s="3" t="s">
        <v>77</v>
      </c>
      <c r="M1606" s="3" t="s">
        <v>158</v>
      </c>
      <c r="N1606" s="5">
        <v>45173</v>
      </c>
      <c r="P1606" s="3">
        <f t="shared" ca="1" si="366"/>
        <v>-47</v>
      </c>
      <c r="Q1606" s="5"/>
      <c r="R1606" s="3"/>
      <c r="S1606" s="3"/>
      <c r="T1606" s="6" t="s">
        <v>131</v>
      </c>
      <c r="U1606" s="3" t="str">
        <f t="shared" si="355"/>
        <v>Contractuel</v>
      </c>
      <c r="V1606" s="5">
        <v>45505</v>
      </c>
      <c r="W1606" s="5">
        <f>VLOOKUP(B1606,[1]base!$A:$V,22,0)</f>
        <v>45535</v>
      </c>
      <c r="X1606" s="5"/>
      <c r="Y1606" s="5"/>
      <c r="Z1606" s="5">
        <v>45173</v>
      </c>
      <c r="AA1606" s="3">
        <f t="shared" si="356"/>
        <v>9</v>
      </c>
      <c r="AB1606" s="3">
        <f t="shared" si="357"/>
        <v>2023</v>
      </c>
      <c r="AC1606" s="3">
        <f t="shared" si="358"/>
        <v>2027</v>
      </c>
      <c r="AD1606" s="7">
        <f t="shared" ca="1" si="359"/>
        <v>1.1194444444444445</v>
      </c>
      <c r="AE1606" s="7" t="str">
        <f t="shared" ca="1" si="364"/>
        <v>&lt; 2</v>
      </c>
      <c r="AF1606" s="5">
        <v>35549</v>
      </c>
      <c r="AG1606" s="8">
        <f t="shared" ca="1" si="360"/>
        <v>27.487671232876714</v>
      </c>
      <c r="AH1606" s="7" t="str">
        <f t="shared" ca="1" si="361"/>
        <v>&gt;25&lt; 35</v>
      </c>
      <c r="AI1606" s="9">
        <v>17323736</v>
      </c>
      <c r="AJ1606" s="10" t="s">
        <v>67</v>
      </c>
      <c r="AK1606" s="9" t="s">
        <v>4744</v>
      </c>
      <c r="AL1606" s="5">
        <v>42192</v>
      </c>
      <c r="AM1606" s="3" t="s">
        <v>93</v>
      </c>
      <c r="AN1606" s="3" t="s">
        <v>65</v>
      </c>
      <c r="AQ1606">
        <v>3</v>
      </c>
      <c r="AR1606" s="11">
        <v>1</v>
      </c>
      <c r="AS1606" s="12">
        <f t="shared" si="362"/>
        <v>45538.25</v>
      </c>
      <c r="AT1606" s="11" t="s">
        <v>135</v>
      </c>
      <c r="AU1606" s="9">
        <v>3.5</v>
      </c>
      <c r="AV1606" s="14" t="s">
        <v>67</v>
      </c>
      <c r="AW1606" s="15" t="s">
        <v>1468</v>
      </c>
      <c r="AX1606" s="16">
        <v>10140097187</v>
      </c>
      <c r="AY1606" s="14" t="s">
        <v>159</v>
      </c>
      <c r="AZ1606" s="11" t="s">
        <v>71</v>
      </c>
      <c r="BA1606" s="17" t="str">
        <f t="shared" si="363"/>
        <v>08020011014009718702</v>
      </c>
      <c r="BB1606" s="26">
        <f t="shared" si="354"/>
        <v>20</v>
      </c>
      <c r="BC1606" s="19" t="s">
        <v>4362</v>
      </c>
      <c r="BD1606" s="20" t="s">
        <v>100</v>
      </c>
      <c r="BF1606" s="5"/>
      <c r="BG1606" s="27">
        <v>52609997</v>
      </c>
      <c r="BH1606" s="27">
        <v>25190053</v>
      </c>
      <c r="BI1606" s="27"/>
      <c r="BJ1606" t="s">
        <v>566</v>
      </c>
      <c r="BK1606" s="11" t="str">
        <f t="shared" si="365"/>
        <v>B-</v>
      </c>
      <c r="BL1606" s="11" t="s">
        <v>473</v>
      </c>
    </row>
    <row r="1607" spans="1:64" x14ac:dyDescent="0.25">
      <c r="A1607" s="3" t="s">
        <v>56</v>
      </c>
      <c r="B1607" s="4">
        <v>1609</v>
      </c>
      <c r="C1607" s="3" t="s">
        <v>140</v>
      </c>
      <c r="D1607" s="3" t="s">
        <v>8293</v>
      </c>
      <c r="E1607" s="3" t="s">
        <v>7390</v>
      </c>
      <c r="F1607" s="3"/>
      <c r="G1607" s="3"/>
      <c r="H1607" s="74"/>
      <c r="I1607" s="3" t="s">
        <v>459</v>
      </c>
      <c r="J1607" s="3" t="s">
        <v>228</v>
      </c>
      <c r="K1607" s="3" t="s">
        <v>123</v>
      </c>
      <c r="L1607" s="3" t="s">
        <v>77</v>
      </c>
      <c r="M1607" s="3" t="s">
        <v>158</v>
      </c>
      <c r="N1607" s="5">
        <v>45173</v>
      </c>
      <c r="P1607" s="3">
        <f t="shared" ca="1" si="366"/>
        <v>-47</v>
      </c>
      <c r="Q1607" s="5"/>
      <c r="R1607" s="3"/>
      <c r="S1607" s="3"/>
      <c r="T1607" s="6" t="s">
        <v>131</v>
      </c>
      <c r="U1607" s="3" t="str">
        <f t="shared" si="355"/>
        <v>Contractuel</v>
      </c>
      <c r="V1607" s="5">
        <v>45505</v>
      </c>
      <c r="W1607" s="5">
        <f>VLOOKUP(B1607,[1]base!$A:$V,22,0)</f>
        <v>45535</v>
      </c>
      <c r="X1607" s="5"/>
      <c r="Y1607" s="5"/>
      <c r="Z1607" s="5">
        <v>45173</v>
      </c>
      <c r="AA1607" s="3">
        <f t="shared" si="356"/>
        <v>9</v>
      </c>
      <c r="AB1607" s="3">
        <f t="shared" si="357"/>
        <v>2023</v>
      </c>
      <c r="AC1607" s="3">
        <f t="shared" si="358"/>
        <v>2027</v>
      </c>
      <c r="AD1607" s="7">
        <f t="shared" ca="1" si="359"/>
        <v>1.1194444444444445</v>
      </c>
      <c r="AE1607" s="7" t="str">
        <f t="shared" ca="1" si="364"/>
        <v>&lt; 2</v>
      </c>
      <c r="AF1607" s="5">
        <v>32401</v>
      </c>
      <c r="AG1607" s="8">
        <f t="shared" ca="1" si="360"/>
        <v>36.112328767123287</v>
      </c>
      <c r="AH1607" s="7" t="str">
        <f t="shared" ca="1" si="361"/>
        <v>&gt;35&lt; 45</v>
      </c>
      <c r="AI1607" s="9">
        <v>16538743</v>
      </c>
      <c r="AJ1607" s="10" t="s">
        <v>70</v>
      </c>
      <c r="AK1607" s="9" t="s">
        <v>4745</v>
      </c>
      <c r="AL1607" s="5">
        <v>42044</v>
      </c>
      <c r="AM1607" s="3" t="s">
        <v>93</v>
      </c>
      <c r="AN1607" s="3" t="s">
        <v>94</v>
      </c>
      <c r="AQ1607">
        <v>3</v>
      </c>
      <c r="AR1607" s="11">
        <v>1</v>
      </c>
      <c r="AS1607" s="12">
        <f t="shared" si="362"/>
        <v>45538.25</v>
      </c>
      <c r="AT1607" s="11" t="s">
        <v>135</v>
      </c>
      <c r="AU1607" s="9">
        <v>3.5</v>
      </c>
      <c r="AV1607" s="14" t="s">
        <v>79</v>
      </c>
      <c r="AW1607" s="15" t="s">
        <v>1886</v>
      </c>
      <c r="AX1607" s="16">
        <v>80083875591</v>
      </c>
      <c r="AY1607" s="14">
        <v>16</v>
      </c>
      <c r="AZ1607" s="11" t="s">
        <v>128</v>
      </c>
      <c r="BA1607" s="17" t="str">
        <f t="shared" si="363"/>
        <v>04053138008387559116</v>
      </c>
      <c r="BB1607" s="26">
        <f t="shared" si="354"/>
        <v>20</v>
      </c>
      <c r="BC1607" s="19" t="s">
        <v>4682</v>
      </c>
      <c r="BD1607" s="20" t="s">
        <v>100</v>
      </c>
      <c r="BF1607" s="5"/>
      <c r="BG1607" s="27">
        <v>20150094</v>
      </c>
      <c r="BH1607" s="27">
        <v>29007715</v>
      </c>
      <c r="BI1607" s="27"/>
      <c r="BJ1607" t="s">
        <v>566</v>
      </c>
      <c r="BK1607" s="11" t="str">
        <f t="shared" si="365"/>
        <v>B-</v>
      </c>
      <c r="BL1607" s="11" t="s">
        <v>473</v>
      </c>
    </row>
    <row r="1608" spans="1:64" x14ac:dyDescent="0.25">
      <c r="A1608" s="3" t="s">
        <v>74</v>
      </c>
      <c r="B1608" s="4">
        <v>1610</v>
      </c>
      <c r="C1608" s="3" t="s">
        <v>57</v>
      </c>
      <c r="D1608" s="3" t="s">
        <v>8294</v>
      </c>
      <c r="E1608" s="3" t="s">
        <v>7505</v>
      </c>
      <c r="F1608" s="3"/>
      <c r="G1608" s="3"/>
      <c r="H1608" s="74"/>
      <c r="I1608" s="3" t="s">
        <v>487</v>
      </c>
      <c r="J1608" s="3" t="s">
        <v>228</v>
      </c>
      <c r="K1608" s="3" t="s">
        <v>123</v>
      </c>
      <c r="L1608" s="3" t="s">
        <v>77</v>
      </c>
      <c r="M1608" s="3" t="s">
        <v>158</v>
      </c>
      <c r="N1608" s="5">
        <v>45173</v>
      </c>
      <c r="P1608" s="3">
        <f t="shared" ca="1" si="366"/>
        <v>-383</v>
      </c>
      <c r="Q1608" s="5">
        <v>45208</v>
      </c>
      <c r="R1608" s="3" t="s">
        <v>1601</v>
      </c>
      <c r="S1608" s="3"/>
      <c r="T1608" s="6" t="s">
        <v>131</v>
      </c>
      <c r="U1608" s="3" t="str">
        <f t="shared" si="355"/>
        <v>Contractuel</v>
      </c>
      <c r="V1608" s="5">
        <v>45173</v>
      </c>
      <c r="W1608" s="5">
        <v>45199</v>
      </c>
      <c r="X1608" s="5"/>
      <c r="Y1608" s="5"/>
      <c r="Z1608" s="5">
        <v>45173</v>
      </c>
      <c r="AA1608" s="3">
        <f t="shared" si="356"/>
        <v>9</v>
      </c>
      <c r="AB1608" s="3">
        <f t="shared" si="357"/>
        <v>2023</v>
      </c>
      <c r="AC1608" s="3">
        <f t="shared" si="358"/>
        <v>2027</v>
      </c>
      <c r="AD1608" s="7">
        <f t="shared" ca="1" si="359"/>
        <v>1.1194444444444445</v>
      </c>
      <c r="AE1608" s="7" t="str">
        <f t="shared" ca="1" si="364"/>
        <v>&lt; 2</v>
      </c>
      <c r="AF1608" s="5">
        <v>33859</v>
      </c>
      <c r="AG1608" s="8">
        <f t="shared" ca="1" si="360"/>
        <v>32.11780821917808</v>
      </c>
      <c r="AH1608" s="7" t="str">
        <f t="shared" ca="1" si="361"/>
        <v>&gt;25&lt; 35</v>
      </c>
      <c r="AI1608" s="9">
        <v>17038551</v>
      </c>
      <c r="AJ1608" s="10" t="s">
        <v>79</v>
      </c>
      <c r="AK1608" s="9" t="s">
        <v>4746</v>
      </c>
      <c r="AL1608" s="5">
        <v>44908</v>
      </c>
      <c r="AM1608" s="3" t="s">
        <v>4611</v>
      </c>
      <c r="AN1608" s="3" t="s">
        <v>94</v>
      </c>
      <c r="AQ1608" s="11">
        <v>3</v>
      </c>
      <c r="AR1608" s="11">
        <v>1</v>
      </c>
      <c r="AS1608" s="12">
        <f t="shared" si="362"/>
        <v>45538.25</v>
      </c>
      <c r="AT1608" s="11" t="s">
        <v>135</v>
      </c>
      <c r="AU1608" s="9">
        <v>3.5</v>
      </c>
      <c r="AV1608" s="14" t="s">
        <v>67</v>
      </c>
      <c r="AW1608" s="15">
        <v>10200</v>
      </c>
      <c r="AX1608" s="16" t="s">
        <v>4747</v>
      </c>
      <c r="AY1608" s="14">
        <v>97</v>
      </c>
      <c r="AZ1608" s="11" t="s">
        <v>71</v>
      </c>
      <c r="BA1608" s="17" t="str">
        <f t="shared" si="363"/>
        <v>08102000732011509997</v>
      </c>
      <c r="BB1608" s="26">
        <f t="shared" si="354"/>
        <v>20</v>
      </c>
      <c r="BC1608" s="19" t="s">
        <v>4748</v>
      </c>
      <c r="BD1608" s="20" t="s">
        <v>100</v>
      </c>
      <c r="BF1608" s="5"/>
      <c r="BG1608" s="27">
        <v>55158645</v>
      </c>
      <c r="BH1608" s="27"/>
      <c r="BI1608" s="27"/>
      <c r="BK1608" s="11" t="str">
        <f t="shared" si="365"/>
        <v>B-</v>
      </c>
      <c r="BL1608" s="11" t="s">
        <v>473</v>
      </c>
    </row>
    <row r="1609" spans="1:64" x14ac:dyDescent="0.25">
      <c r="A1609" s="3" t="s">
        <v>74</v>
      </c>
      <c r="B1609" s="4">
        <v>1611</v>
      </c>
      <c r="C1609" s="3" t="s">
        <v>140</v>
      </c>
      <c r="D1609" s="3" t="s">
        <v>8295</v>
      </c>
      <c r="E1609" s="3" t="s">
        <v>7320</v>
      </c>
      <c r="F1609" s="3"/>
      <c r="G1609" s="3"/>
      <c r="H1609" s="74"/>
      <c r="I1609" s="3" t="s">
        <v>227</v>
      </c>
      <c r="J1609" s="3" t="s">
        <v>228</v>
      </c>
      <c r="K1609" s="3" t="s">
        <v>123</v>
      </c>
      <c r="L1609" s="3" t="s">
        <v>77</v>
      </c>
      <c r="M1609" s="3" t="s">
        <v>158</v>
      </c>
      <c r="N1609" s="5">
        <v>45173</v>
      </c>
      <c r="P1609" s="3">
        <f t="shared" ca="1" si="366"/>
        <v>-231</v>
      </c>
      <c r="Q1609" s="5">
        <v>45328</v>
      </c>
      <c r="R1609" s="3" t="s">
        <v>4749</v>
      </c>
      <c r="S1609" s="3"/>
      <c r="T1609" s="6" t="s">
        <v>131</v>
      </c>
      <c r="U1609" s="3" t="str">
        <f t="shared" si="355"/>
        <v>Contractuel</v>
      </c>
      <c r="V1609" s="5">
        <v>45292</v>
      </c>
      <c r="W1609" s="5">
        <v>45351</v>
      </c>
      <c r="X1609" s="5"/>
      <c r="Y1609" s="5"/>
      <c r="Z1609" s="5">
        <v>45173</v>
      </c>
      <c r="AA1609" s="3">
        <f t="shared" si="356"/>
        <v>9</v>
      </c>
      <c r="AB1609" s="3">
        <f t="shared" si="357"/>
        <v>2023</v>
      </c>
      <c r="AC1609" s="3">
        <f t="shared" si="358"/>
        <v>2027</v>
      </c>
      <c r="AD1609" s="7">
        <f t="shared" ca="1" si="359"/>
        <v>1.1194444444444445</v>
      </c>
      <c r="AE1609" s="7" t="str">
        <f t="shared" ca="1" si="364"/>
        <v>&lt; 2</v>
      </c>
      <c r="AF1609" s="5">
        <v>28171</v>
      </c>
      <c r="AG1609" s="8">
        <f t="shared" ca="1" si="360"/>
        <v>47.701369863013696</v>
      </c>
      <c r="AH1609" s="7" t="str">
        <f t="shared" ca="1" si="361"/>
        <v>&gt;45&lt; 55</v>
      </c>
      <c r="AI1609" s="9">
        <v>11701738</v>
      </c>
      <c r="AJ1609" s="10" t="s">
        <v>141</v>
      </c>
      <c r="AK1609" s="9" t="s">
        <v>4750</v>
      </c>
      <c r="AL1609" s="5">
        <v>42236</v>
      </c>
      <c r="AM1609" s="3" t="s">
        <v>93</v>
      </c>
      <c r="AN1609" s="3" t="s">
        <v>65</v>
      </c>
      <c r="AO1609">
        <v>2</v>
      </c>
      <c r="AQ1609" s="11">
        <v>3</v>
      </c>
      <c r="AR1609" s="11">
        <v>1</v>
      </c>
      <c r="AS1609" s="12">
        <f t="shared" si="362"/>
        <v>45538.25</v>
      </c>
      <c r="AT1609" s="11" t="s">
        <v>135</v>
      </c>
      <c r="AU1609" s="9">
        <v>3.5</v>
      </c>
      <c r="AV1609" s="14">
        <v>12</v>
      </c>
      <c r="AW1609" s="15">
        <v>12100</v>
      </c>
      <c r="AX1609" s="16" t="s">
        <v>4751</v>
      </c>
      <c r="AY1609" s="14">
        <v>31</v>
      </c>
      <c r="AZ1609" s="11" t="s">
        <v>352</v>
      </c>
      <c r="BA1609" s="17" t="str">
        <f t="shared" si="363"/>
        <v>12121000000242828331</v>
      </c>
      <c r="BB1609" s="26">
        <f t="shared" si="354"/>
        <v>20</v>
      </c>
      <c r="BC1609" s="19" t="s">
        <v>4724</v>
      </c>
      <c r="BD1609" s="20" t="s">
        <v>277</v>
      </c>
      <c r="BF1609" s="5"/>
      <c r="BG1609" s="27">
        <v>55027151</v>
      </c>
      <c r="BH1609" s="27"/>
      <c r="BI1609" s="27"/>
      <c r="BK1609" s="11" t="str">
        <f t="shared" si="365"/>
        <v>B-</v>
      </c>
      <c r="BL1609" s="11" t="s">
        <v>473</v>
      </c>
    </row>
    <row r="1610" spans="1:64" x14ac:dyDescent="0.25">
      <c r="A1610" s="3" t="s">
        <v>56</v>
      </c>
      <c r="B1610" s="4">
        <v>1612</v>
      </c>
      <c r="C1610" s="3" t="s">
        <v>140</v>
      </c>
      <c r="D1610" s="3" t="s">
        <v>8296</v>
      </c>
      <c r="E1610" s="3" t="s">
        <v>7281</v>
      </c>
      <c r="F1610" s="3"/>
      <c r="G1610" s="3"/>
      <c r="H1610" s="74"/>
      <c r="I1610" s="3" t="s">
        <v>487</v>
      </c>
      <c r="J1610" s="3" t="s">
        <v>228</v>
      </c>
      <c r="K1610" s="3" t="s">
        <v>123</v>
      </c>
      <c r="L1610" s="3" t="s">
        <v>77</v>
      </c>
      <c r="M1610" s="3" t="s">
        <v>158</v>
      </c>
      <c r="N1610" s="5">
        <v>45173</v>
      </c>
      <c r="P1610" s="3">
        <f t="shared" ca="1" si="366"/>
        <v>-47</v>
      </c>
      <c r="Q1610" s="5"/>
      <c r="R1610" s="3"/>
      <c r="S1610" s="3"/>
      <c r="T1610" s="6" t="s">
        <v>131</v>
      </c>
      <c r="U1610" s="3" t="str">
        <f t="shared" si="355"/>
        <v>Contractuel</v>
      </c>
      <c r="V1610" s="5">
        <v>45505</v>
      </c>
      <c r="W1610" s="5">
        <f>VLOOKUP(B1610,[1]base!$A:$V,22,0)</f>
        <v>45535</v>
      </c>
      <c r="X1610" s="5"/>
      <c r="Y1610" s="5"/>
      <c r="Z1610" s="5">
        <v>45173</v>
      </c>
      <c r="AA1610" s="3">
        <f t="shared" si="356"/>
        <v>9</v>
      </c>
      <c r="AB1610" s="3">
        <f t="shared" si="357"/>
        <v>2023</v>
      </c>
      <c r="AC1610" s="3">
        <f t="shared" si="358"/>
        <v>2027</v>
      </c>
      <c r="AD1610" s="7">
        <f t="shared" ca="1" si="359"/>
        <v>1.1194444444444445</v>
      </c>
      <c r="AE1610" s="7" t="str">
        <f t="shared" ca="1" si="364"/>
        <v>&lt; 2</v>
      </c>
      <c r="AF1610" s="5">
        <v>31594</v>
      </c>
      <c r="AG1610" s="8">
        <f t="shared" ca="1" si="360"/>
        <v>38.323287671232876</v>
      </c>
      <c r="AH1610" s="7" t="str">
        <f t="shared" ca="1" si="361"/>
        <v>&gt;35&lt; 45</v>
      </c>
      <c r="AI1610" s="9">
        <v>16914398</v>
      </c>
      <c r="AJ1610" s="10" t="s">
        <v>79</v>
      </c>
      <c r="AK1610" s="9" t="s">
        <v>4752</v>
      </c>
      <c r="AL1610" s="5">
        <v>39773</v>
      </c>
      <c r="AM1610" s="3" t="s">
        <v>93</v>
      </c>
      <c r="AN1610" s="3" t="s">
        <v>65</v>
      </c>
      <c r="AO1610">
        <v>3</v>
      </c>
      <c r="AQ1610">
        <v>3</v>
      </c>
      <c r="AR1610" s="11">
        <v>1</v>
      </c>
      <c r="AS1610" s="12">
        <f t="shared" si="362"/>
        <v>45538.25</v>
      </c>
      <c r="AT1610" s="11" t="s">
        <v>135</v>
      </c>
      <c r="AU1610" s="9">
        <v>3.5</v>
      </c>
      <c r="AV1610" s="14">
        <v>17</v>
      </c>
      <c r="AW1610" s="15" t="s">
        <v>169</v>
      </c>
      <c r="AX1610" s="16" t="s">
        <v>4753</v>
      </c>
      <c r="AY1610" s="14" t="s">
        <v>126</v>
      </c>
      <c r="AZ1610" s="11" t="s">
        <v>171</v>
      </c>
      <c r="BA1610" s="17" t="str">
        <f t="shared" si="363"/>
        <v>17001000000330501207</v>
      </c>
      <c r="BB1610" s="26">
        <f t="shared" si="354"/>
        <v>20</v>
      </c>
      <c r="BC1610" s="19" t="s">
        <v>4704</v>
      </c>
      <c r="BD1610" s="20" t="s">
        <v>100</v>
      </c>
      <c r="BF1610" s="5"/>
      <c r="BG1610" s="27">
        <v>96960709</v>
      </c>
      <c r="BH1610" s="27"/>
      <c r="BI1610" s="27"/>
      <c r="BJ1610" t="s">
        <v>2972</v>
      </c>
      <c r="BK1610" s="11" t="str">
        <f t="shared" si="365"/>
        <v>B-</v>
      </c>
      <c r="BL1610" s="11" t="s">
        <v>473</v>
      </c>
    </row>
    <row r="1611" spans="1:64" x14ac:dyDescent="0.25">
      <c r="A1611" s="3" t="s">
        <v>56</v>
      </c>
      <c r="B1611" s="4">
        <v>1613</v>
      </c>
      <c r="C1611" s="3" t="s">
        <v>140</v>
      </c>
      <c r="D1611" s="3" t="s">
        <v>8297</v>
      </c>
      <c r="E1611" s="3" t="s">
        <v>7350</v>
      </c>
      <c r="F1611" s="3"/>
      <c r="G1611" s="3"/>
      <c r="H1611" s="74"/>
      <c r="I1611" s="3" t="s">
        <v>459</v>
      </c>
      <c r="J1611" s="3" t="s">
        <v>228</v>
      </c>
      <c r="K1611" s="3" t="s">
        <v>123</v>
      </c>
      <c r="L1611" s="3" t="s">
        <v>77</v>
      </c>
      <c r="M1611" s="3" t="s">
        <v>158</v>
      </c>
      <c r="N1611" s="5">
        <v>45170</v>
      </c>
      <c r="P1611" s="3">
        <f t="shared" ca="1" si="366"/>
        <v>-47</v>
      </c>
      <c r="Q1611" s="5"/>
      <c r="R1611" s="3"/>
      <c r="S1611" s="3"/>
      <c r="T1611" s="6" t="s">
        <v>131</v>
      </c>
      <c r="U1611" s="3" t="str">
        <f t="shared" si="355"/>
        <v>Contractuel</v>
      </c>
      <c r="V1611" s="5">
        <v>45505</v>
      </c>
      <c r="W1611" s="5">
        <f>VLOOKUP(B1611,[1]base!$A:$V,22,0)</f>
        <v>45535</v>
      </c>
      <c r="X1611" s="5"/>
      <c r="Y1611" s="5"/>
      <c r="Z1611" s="5">
        <v>45170</v>
      </c>
      <c r="AA1611" s="3">
        <f t="shared" si="356"/>
        <v>9</v>
      </c>
      <c r="AB1611" s="3">
        <f t="shared" si="357"/>
        <v>2023</v>
      </c>
      <c r="AC1611" s="3">
        <f t="shared" si="358"/>
        <v>2027</v>
      </c>
      <c r="AD1611" s="7">
        <f t="shared" ca="1" si="359"/>
        <v>1.1277777777777778</v>
      </c>
      <c r="AE1611" s="7" t="str">
        <f t="shared" ca="1" si="364"/>
        <v>&lt; 2</v>
      </c>
      <c r="AF1611" s="5">
        <v>29116</v>
      </c>
      <c r="AG1611" s="8">
        <f t="shared" ca="1" si="360"/>
        <v>45.112328767123287</v>
      </c>
      <c r="AH1611" s="7" t="str">
        <f t="shared" ca="1" si="361"/>
        <v>&gt;45&lt; 55</v>
      </c>
      <c r="AI1611" s="9">
        <v>12985268</v>
      </c>
      <c r="AJ1611" s="10" t="s">
        <v>91</v>
      </c>
      <c r="AK1611" s="9" t="s">
        <v>4754</v>
      </c>
      <c r="AL1611" s="5">
        <v>43136</v>
      </c>
      <c r="AM1611" s="3" t="s">
        <v>93</v>
      </c>
      <c r="AN1611" s="3" t="s">
        <v>65</v>
      </c>
      <c r="AO1611">
        <v>2</v>
      </c>
      <c r="AQ1611">
        <v>3</v>
      </c>
      <c r="AR1611" s="11">
        <v>2</v>
      </c>
      <c r="AS1611" s="12">
        <f t="shared" si="362"/>
        <v>45900.5</v>
      </c>
      <c r="AT1611" s="11" t="s">
        <v>135</v>
      </c>
      <c r="AU1611" s="9">
        <v>3.5</v>
      </c>
      <c r="AV1611" s="14">
        <v>17</v>
      </c>
      <c r="AW1611" s="15">
        <v>53594</v>
      </c>
      <c r="AX1611" s="16" t="s">
        <v>4755</v>
      </c>
      <c r="AY1611" s="14">
        <v>73</v>
      </c>
      <c r="AZ1611" s="11" t="s">
        <v>171</v>
      </c>
      <c r="BA1611" s="17" t="str">
        <f t="shared" si="363"/>
        <v>17535940171422043773</v>
      </c>
      <c r="BB1611" s="26">
        <f t="shared" si="354"/>
        <v>20</v>
      </c>
      <c r="BC1611" s="19" t="s">
        <v>4756</v>
      </c>
      <c r="BD1611" s="20" t="s">
        <v>100</v>
      </c>
      <c r="BF1611" s="5">
        <v>45279</v>
      </c>
      <c r="BG1611" s="27">
        <v>56111569</v>
      </c>
      <c r="BH1611" s="27">
        <v>97551796</v>
      </c>
      <c r="BI1611" s="27"/>
      <c r="BJ1611" t="s">
        <v>4472</v>
      </c>
      <c r="BK1611" s="11" t="str">
        <f t="shared" si="365"/>
        <v>B-</v>
      </c>
      <c r="BL1611" s="11" t="s">
        <v>473</v>
      </c>
    </row>
    <row r="1612" spans="1:64" x14ac:dyDescent="0.25">
      <c r="A1612" s="3" t="s">
        <v>56</v>
      </c>
      <c r="B1612" s="4">
        <v>1614</v>
      </c>
      <c r="C1612" s="3" t="s">
        <v>140</v>
      </c>
      <c r="D1612" s="3" t="s">
        <v>7469</v>
      </c>
      <c r="E1612" s="3" t="s">
        <v>7901</v>
      </c>
      <c r="F1612" s="3"/>
      <c r="G1612" s="3"/>
      <c r="H1612" s="74"/>
      <c r="I1612" s="3" t="s">
        <v>561</v>
      </c>
      <c r="J1612" s="3" t="s">
        <v>157</v>
      </c>
      <c r="K1612" s="3" t="s">
        <v>76</v>
      </c>
      <c r="L1612" s="3" t="s">
        <v>77</v>
      </c>
      <c r="M1612" s="3" t="s">
        <v>158</v>
      </c>
      <c r="N1612" s="5">
        <v>45173</v>
      </c>
      <c r="P1612" s="3">
        <f t="shared" ca="1" si="366"/>
        <v>-47</v>
      </c>
      <c r="Q1612" s="5"/>
      <c r="R1612" s="3"/>
      <c r="S1612" s="3"/>
      <c r="T1612" s="6" t="s">
        <v>131</v>
      </c>
      <c r="U1612" s="3" t="str">
        <f t="shared" si="355"/>
        <v>Contractuel</v>
      </c>
      <c r="V1612" s="5">
        <v>45444</v>
      </c>
      <c r="W1612" s="5">
        <v>45535</v>
      </c>
      <c r="X1612" s="5"/>
      <c r="Y1612" s="5"/>
      <c r="Z1612" s="5">
        <v>45173</v>
      </c>
      <c r="AA1612" s="3">
        <f t="shared" si="356"/>
        <v>9</v>
      </c>
      <c r="AB1612" s="3">
        <f t="shared" si="357"/>
        <v>2023</v>
      </c>
      <c r="AC1612" s="3">
        <f t="shared" si="358"/>
        <v>2027</v>
      </c>
      <c r="AD1612" s="7">
        <f t="shared" ca="1" si="359"/>
        <v>1.1194444444444445</v>
      </c>
      <c r="AE1612" s="7" t="str">
        <f t="shared" ca="1" si="364"/>
        <v>&lt; 2</v>
      </c>
      <c r="AF1612" s="5">
        <v>29454</v>
      </c>
      <c r="AG1612" s="8">
        <f t="shared" ca="1" si="360"/>
        <v>44.186301369863017</v>
      </c>
      <c r="AH1612" s="7" t="str">
        <f t="shared" ca="1" si="361"/>
        <v>&gt;35&lt; 45</v>
      </c>
      <c r="AI1612" s="9">
        <v>12381217</v>
      </c>
      <c r="AJ1612" s="10" t="s">
        <v>141</v>
      </c>
      <c r="AK1612" s="9" t="s">
        <v>2613</v>
      </c>
      <c r="AL1612" s="5">
        <v>41787</v>
      </c>
      <c r="AM1612" s="3" t="s">
        <v>93</v>
      </c>
      <c r="AN1612" s="3" t="s">
        <v>65</v>
      </c>
      <c r="AO1612">
        <v>3</v>
      </c>
      <c r="AQ1612">
        <v>5</v>
      </c>
      <c r="AR1612" s="11">
        <v>1</v>
      </c>
      <c r="AS1612" s="12">
        <f t="shared" si="362"/>
        <v>45538.25</v>
      </c>
      <c r="AT1612" s="11" t="s">
        <v>135</v>
      </c>
      <c r="AU1612" s="9">
        <v>3.5</v>
      </c>
      <c r="AV1612" s="14">
        <v>17</v>
      </c>
      <c r="AW1612" s="15" t="s">
        <v>169</v>
      </c>
      <c r="AX1612" s="16" t="s">
        <v>4757</v>
      </c>
      <c r="AY1612" s="14">
        <v>32</v>
      </c>
      <c r="AZ1612" s="11" t="s">
        <v>171</v>
      </c>
      <c r="BA1612" s="17" t="str">
        <f t="shared" si="363"/>
        <v>17001000000331648232</v>
      </c>
      <c r="BB1612" s="26">
        <f t="shared" si="354"/>
        <v>20</v>
      </c>
      <c r="BC1612" s="19" t="s">
        <v>4758</v>
      </c>
      <c r="BD1612" s="20" t="s">
        <v>100</v>
      </c>
      <c r="BF1612" s="5"/>
      <c r="BG1612" s="27">
        <v>53562572</v>
      </c>
      <c r="BH1612" s="27">
        <v>22632487</v>
      </c>
      <c r="BI1612" s="27"/>
      <c r="BJ1612" t="s">
        <v>4759</v>
      </c>
      <c r="BK1612" s="11" t="str">
        <f t="shared" si="365"/>
        <v>A-</v>
      </c>
      <c r="BL1612" s="11" t="s">
        <v>167</v>
      </c>
    </row>
    <row r="1613" spans="1:64" x14ac:dyDescent="0.25">
      <c r="A1613" s="3" t="s">
        <v>56</v>
      </c>
      <c r="B1613" s="4">
        <v>1615</v>
      </c>
      <c r="C1613" s="3" t="s">
        <v>140</v>
      </c>
      <c r="D1613" s="3" t="s">
        <v>8298</v>
      </c>
      <c r="E1613" s="3" t="s">
        <v>7428</v>
      </c>
      <c r="F1613" s="3"/>
      <c r="G1613" s="3"/>
      <c r="H1613" s="74"/>
      <c r="I1613" s="3" t="s">
        <v>4221</v>
      </c>
      <c r="J1613" s="3" t="s">
        <v>228</v>
      </c>
      <c r="K1613" s="3" t="s">
        <v>76</v>
      </c>
      <c r="L1613" s="3" t="s">
        <v>77</v>
      </c>
      <c r="M1613" s="3" t="s">
        <v>158</v>
      </c>
      <c r="N1613" s="5">
        <v>45174</v>
      </c>
      <c r="P1613" s="3">
        <f t="shared" ca="1" si="366"/>
        <v>-47</v>
      </c>
      <c r="Q1613" s="5"/>
      <c r="R1613" s="3"/>
      <c r="S1613" s="3"/>
      <c r="T1613" s="6" t="s">
        <v>131</v>
      </c>
      <c r="U1613" s="3" t="str">
        <f t="shared" si="355"/>
        <v>Contractuel</v>
      </c>
      <c r="V1613" s="5">
        <v>45505</v>
      </c>
      <c r="W1613" s="5">
        <f>VLOOKUP(B1613,[1]base!$A:$V,22,0)</f>
        <v>45535</v>
      </c>
      <c r="X1613" s="5"/>
      <c r="Y1613" s="5"/>
      <c r="Z1613" s="5">
        <v>45174</v>
      </c>
      <c r="AA1613" s="3">
        <f t="shared" si="356"/>
        <v>9</v>
      </c>
      <c r="AB1613" s="3">
        <f t="shared" si="357"/>
        <v>2023</v>
      </c>
      <c r="AC1613" s="3">
        <f t="shared" si="358"/>
        <v>2027</v>
      </c>
      <c r="AD1613" s="7">
        <f t="shared" ca="1" si="359"/>
        <v>1.1166666666666667</v>
      </c>
      <c r="AE1613" s="7" t="str">
        <f t="shared" ca="1" si="364"/>
        <v>&lt; 2</v>
      </c>
      <c r="AF1613" s="5">
        <v>33746</v>
      </c>
      <c r="AG1613" s="8">
        <f t="shared" ca="1" si="360"/>
        <v>32.42739726027397</v>
      </c>
      <c r="AH1613" s="7" t="str">
        <f t="shared" ca="1" si="361"/>
        <v>&gt;25&lt; 35</v>
      </c>
      <c r="AI1613" s="9">
        <v>17180871</v>
      </c>
      <c r="AJ1613" s="10" t="s">
        <v>126</v>
      </c>
      <c r="AK1613" s="9" t="s">
        <v>4760</v>
      </c>
      <c r="AL1613" s="5">
        <v>44918</v>
      </c>
      <c r="AM1613" s="3" t="s">
        <v>93</v>
      </c>
      <c r="AN1613" s="3" t="s">
        <v>65</v>
      </c>
      <c r="AO1613">
        <v>1</v>
      </c>
      <c r="AQ1613">
        <v>3</v>
      </c>
      <c r="AR1613" s="11">
        <v>1</v>
      </c>
      <c r="AS1613" s="12">
        <f t="shared" si="362"/>
        <v>45539.25</v>
      </c>
      <c r="AT1613" s="11" t="s">
        <v>135</v>
      </c>
      <c r="AU1613" s="9">
        <v>3.6629999999999998</v>
      </c>
      <c r="AV1613" s="14">
        <v>17</v>
      </c>
      <c r="AW1613" s="15" t="s">
        <v>169</v>
      </c>
      <c r="AX1613" s="16" t="s">
        <v>4761</v>
      </c>
      <c r="AY1613" s="14">
        <v>26</v>
      </c>
      <c r="AZ1613" s="11" t="s">
        <v>171</v>
      </c>
      <c r="BA1613" s="17" t="str">
        <f t="shared" si="363"/>
        <v>17001000000257773226</v>
      </c>
      <c r="BB1613" s="26">
        <f t="shared" si="354"/>
        <v>20</v>
      </c>
      <c r="BC1613" s="19" t="s">
        <v>4762</v>
      </c>
      <c r="BD1613" s="20" t="s">
        <v>100</v>
      </c>
      <c r="BF1613" s="5"/>
      <c r="BG1613" s="27">
        <v>50476569</v>
      </c>
      <c r="BH1613" s="27">
        <v>50904422</v>
      </c>
      <c r="BI1613" s="27"/>
      <c r="BJ1613" t="s">
        <v>566</v>
      </c>
      <c r="BK1613" s="11" t="str">
        <f t="shared" si="365"/>
        <v>B-</v>
      </c>
      <c r="BL1613" s="11" t="s">
        <v>235</v>
      </c>
    </row>
    <row r="1614" spans="1:64" x14ac:dyDescent="0.25">
      <c r="A1614" s="3" t="s">
        <v>74</v>
      </c>
      <c r="B1614" s="4">
        <v>1616</v>
      </c>
      <c r="C1614" s="3" t="s">
        <v>87</v>
      </c>
      <c r="D1614" s="3" t="s">
        <v>8299</v>
      </c>
      <c r="E1614" s="3" t="s">
        <v>8289</v>
      </c>
      <c r="F1614" s="3"/>
      <c r="G1614" s="3"/>
      <c r="H1614" s="74"/>
      <c r="I1614" s="3" t="s">
        <v>459</v>
      </c>
      <c r="J1614" s="3" t="s">
        <v>228</v>
      </c>
      <c r="K1614" s="3" t="s">
        <v>76</v>
      </c>
      <c r="L1614" s="3" t="s">
        <v>77</v>
      </c>
      <c r="M1614" s="3" t="s">
        <v>158</v>
      </c>
      <c r="N1614" s="5">
        <v>45174</v>
      </c>
      <c r="P1614" s="3">
        <f t="shared" ca="1" si="366"/>
        <v>-231</v>
      </c>
      <c r="Q1614" s="5">
        <v>45325</v>
      </c>
      <c r="R1614" s="3" t="s">
        <v>1328</v>
      </c>
      <c r="S1614" s="3"/>
      <c r="T1614" s="6" t="s">
        <v>131</v>
      </c>
      <c r="U1614" s="3" t="str">
        <f t="shared" si="355"/>
        <v>Contractuel</v>
      </c>
      <c r="V1614" s="5">
        <v>45292</v>
      </c>
      <c r="W1614" s="5">
        <v>45351</v>
      </c>
      <c r="X1614" s="5"/>
      <c r="Y1614" s="5"/>
      <c r="Z1614" s="5">
        <v>45174</v>
      </c>
      <c r="AA1614" s="3">
        <f t="shared" si="356"/>
        <v>9</v>
      </c>
      <c r="AB1614" s="3">
        <f t="shared" si="357"/>
        <v>2023</v>
      </c>
      <c r="AC1614" s="3">
        <f t="shared" si="358"/>
        <v>2027</v>
      </c>
      <c r="AD1614" s="7">
        <f t="shared" ca="1" si="359"/>
        <v>1.1166666666666667</v>
      </c>
      <c r="AE1614" s="7" t="str">
        <f t="shared" ca="1" si="364"/>
        <v>&lt; 2</v>
      </c>
      <c r="AF1614" s="5">
        <v>36450</v>
      </c>
      <c r="AG1614" s="8">
        <f t="shared" ca="1" si="360"/>
        <v>25.019178082191782</v>
      </c>
      <c r="AH1614" s="7" t="str">
        <f t="shared" ca="1" si="361"/>
        <v>&gt;25&lt; 35</v>
      </c>
      <c r="AI1614" s="9"/>
      <c r="AJ1614" s="10"/>
      <c r="AK1614" s="9" t="s">
        <v>4763</v>
      </c>
      <c r="AL1614" s="5">
        <v>43272</v>
      </c>
      <c r="AM1614" s="3" t="s">
        <v>93</v>
      </c>
      <c r="AN1614" s="3" t="s">
        <v>94</v>
      </c>
      <c r="AQ1614" s="11">
        <v>3</v>
      </c>
      <c r="AR1614" s="11">
        <v>1</v>
      </c>
      <c r="AS1614" s="12">
        <f t="shared" si="362"/>
        <v>45539.25</v>
      </c>
      <c r="AT1614" s="11" t="s">
        <v>135</v>
      </c>
      <c r="AU1614" s="9">
        <v>3.6629999999999998</v>
      </c>
      <c r="AV1614" s="14" t="s">
        <v>126</v>
      </c>
      <c r="AW1614" s="15" t="s">
        <v>275</v>
      </c>
      <c r="AX1614" s="16">
        <v>38105535245</v>
      </c>
      <c r="AY1614" s="14">
        <v>68</v>
      </c>
      <c r="AZ1614" s="11" t="s">
        <v>145</v>
      </c>
      <c r="BA1614" s="17" t="str">
        <f t="shared" si="363"/>
        <v>07080013810553524568</v>
      </c>
      <c r="BB1614" s="26">
        <f t="shared" si="354"/>
        <v>20</v>
      </c>
      <c r="BC1614" s="19" t="s">
        <v>4272</v>
      </c>
      <c r="BD1614" s="20" t="s">
        <v>100</v>
      </c>
      <c r="BF1614" s="5"/>
      <c r="BG1614" s="27">
        <v>58032571</v>
      </c>
      <c r="BH1614" s="27">
        <v>24887924</v>
      </c>
      <c r="BI1614" s="27"/>
      <c r="BK1614" s="11" t="str">
        <f t="shared" si="365"/>
        <v>B-</v>
      </c>
      <c r="BL1614" s="11" t="s">
        <v>235</v>
      </c>
    </row>
    <row r="1615" spans="1:64" x14ac:dyDescent="0.25">
      <c r="A1615" s="3" t="s">
        <v>74</v>
      </c>
      <c r="B1615" s="4">
        <v>1617</v>
      </c>
      <c r="C1615" s="3" t="s">
        <v>87</v>
      </c>
      <c r="D1615" s="3" t="s">
        <v>7368</v>
      </c>
      <c r="E1615" s="3" t="s">
        <v>8289</v>
      </c>
      <c r="F1615" s="3"/>
      <c r="G1615" s="3"/>
      <c r="H1615" s="74"/>
      <c r="I1615" s="3" t="s">
        <v>3697</v>
      </c>
      <c r="J1615" s="3" t="s">
        <v>228</v>
      </c>
      <c r="K1615" s="3" t="s">
        <v>76</v>
      </c>
      <c r="L1615" s="3" t="s">
        <v>77</v>
      </c>
      <c r="M1615" s="3" t="s">
        <v>158</v>
      </c>
      <c r="N1615" s="5">
        <v>45174</v>
      </c>
      <c r="P1615" s="3">
        <f t="shared" ca="1" si="366"/>
        <v>-231</v>
      </c>
      <c r="Q1615" s="5">
        <v>45355</v>
      </c>
      <c r="R1615" s="3" t="s">
        <v>4764</v>
      </c>
      <c r="S1615" s="3"/>
      <c r="T1615" s="6" t="s">
        <v>131</v>
      </c>
      <c r="U1615" s="3" t="str">
        <f t="shared" si="355"/>
        <v>Contractuel</v>
      </c>
      <c r="V1615" s="5">
        <v>45292</v>
      </c>
      <c r="W1615" s="5">
        <v>45351</v>
      </c>
      <c r="X1615" s="5"/>
      <c r="Y1615" s="5"/>
      <c r="Z1615" s="5">
        <v>45174</v>
      </c>
      <c r="AA1615" s="3">
        <f t="shared" si="356"/>
        <v>9</v>
      </c>
      <c r="AB1615" s="3">
        <f t="shared" si="357"/>
        <v>2023</v>
      </c>
      <c r="AC1615" s="3">
        <f t="shared" si="358"/>
        <v>2027</v>
      </c>
      <c r="AD1615" s="7">
        <f t="shared" ca="1" si="359"/>
        <v>1.1166666666666667</v>
      </c>
      <c r="AE1615" s="7" t="str">
        <f t="shared" ca="1" si="364"/>
        <v>&lt; 2</v>
      </c>
      <c r="AF1615" s="5">
        <v>37728</v>
      </c>
      <c r="AG1615" s="8">
        <f t="shared" ca="1" si="360"/>
        <v>21.517808219178082</v>
      </c>
      <c r="AH1615" s="7" t="str">
        <f t="shared" ca="1" si="361"/>
        <v>&lt; 25</v>
      </c>
      <c r="AI1615" s="9"/>
      <c r="AJ1615" s="10"/>
      <c r="AK1615" s="9" t="s">
        <v>4765</v>
      </c>
      <c r="AL1615" s="5">
        <v>44431</v>
      </c>
      <c r="AM1615" s="3" t="s">
        <v>93</v>
      </c>
      <c r="AN1615" s="3" t="s">
        <v>94</v>
      </c>
      <c r="AQ1615" s="11">
        <v>3</v>
      </c>
      <c r="AR1615" s="11">
        <v>1</v>
      </c>
      <c r="AS1615" s="12">
        <f t="shared" si="362"/>
        <v>45539.25</v>
      </c>
      <c r="AT1615" s="11" t="s">
        <v>135</v>
      </c>
      <c r="AU1615" s="9">
        <v>3.6629999999999998</v>
      </c>
      <c r="AV1615" s="14">
        <v>17</v>
      </c>
      <c r="AW1615" s="15" t="s">
        <v>169</v>
      </c>
      <c r="AX1615" s="16" t="s">
        <v>4766</v>
      </c>
      <c r="AY1615" s="14">
        <v>17</v>
      </c>
      <c r="AZ1615" s="11" t="s">
        <v>171</v>
      </c>
      <c r="BA1615" s="17" t="str">
        <f t="shared" si="363"/>
        <v>17001000000322938117</v>
      </c>
      <c r="BB1615" s="26">
        <f t="shared" si="354"/>
        <v>20</v>
      </c>
      <c r="BC1615" s="19" t="s">
        <v>4767</v>
      </c>
      <c r="BD1615" s="20" t="s">
        <v>277</v>
      </c>
      <c r="BF1615" s="5"/>
      <c r="BG1615" s="27">
        <v>26099513</v>
      </c>
      <c r="BH1615" s="27">
        <v>26365448</v>
      </c>
      <c r="BI1615" s="27"/>
      <c r="BJ1615" t="s">
        <v>4555</v>
      </c>
      <c r="BK1615" s="11" t="str">
        <f t="shared" si="365"/>
        <v>B-</v>
      </c>
      <c r="BL1615" s="11" t="s">
        <v>235</v>
      </c>
    </row>
    <row r="1616" spans="1:64" x14ac:dyDescent="0.25">
      <c r="A1616" s="3" t="s">
        <v>74</v>
      </c>
      <c r="B1616" s="4">
        <v>1618</v>
      </c>
      <c r="C1616" s="3" t="s">
        <v>87</v>
      </c>
      <c r="D1616" s="3" t="s">
        <v>7469</v>
      </c>
      <c r="E1616" s="3" t="s">
        <v>6991</v>
      </c>
      <c r="F1616" s="3"/>
      <c r="G1616" s="3"/>
      <c r="H1616" s="74"/>
      <c r="I1616" s="3" t="s">
        <v>2219</v>
      </c>
      <c r="J1616" s="3" t="s">
        <v>157</v>
      </c>
      <c r="K1616" s="3" t="s">
        <v>76</v>
      </c>
      <c r="L1616" s="3" t="s">
        <v>77</v>
      </c>
      <c r="M1616" s="3" t="s">
        <v>158</v>
      </c>
      <c r="N1616" s="5">
        <v>45174</v>
      </c>
      <c r="P1616" s="3">
        <f t="shared" ca="1" si="366"/>
        <v>-170</v>
      </c>
      <c r="Q1616" s="5">
        <v>45388</v>
      </c>
      <c r="R1616" s="3" t="s">
        <v>4768</v>
      </c>
      <c r="S1616" s="3"/>
      <c r="T1616" s="6" t="s">
        <v>131</v>
      </c>
      <c r="U1616" s="3" t="str">
        <f t="shared" si="355"/>
        <v>Contractuel</v>
      </c>
      <c r="V1616" s="5">
        <v>45352</v>
      </c>
      <c r="W1616" s="5">
        <v>45412</v>
      </c>
      <c r="X1616" s="5"/>
      <c r="Y1616" s="5"/>
      <c r="Z1616" s="5">
        <v>45174</v>
      </c>
      <c r="AA1616" s="3">
        <f t="shared" si="356"/>
        <v>9</v>
      </c>
      <c r="AB1616" s="3">
        <f t="shared" si="357"/>
        <v>2023</v>
      </c>
      <c r="AC1616" s="3">
        <f t="shared" si="358"/>
        <v>2027</v>
      </c>
      <c r="AD1616" s="7">
        <f t="shared" ca="1" si="359"/>
        <v>1.1166666666666667</v>
      </c>
      <c r="AE1616" s="7" t="str">
        <f t="shared" ca="1" si="364"/>
        <v>&lt; 2</v>
      </c>
      <c r="AF1616" s="5">
        <v>35244</v>
      </c>
      <c r="AG1616" s="8">
        <f t="shared" ca="1" si="360"/>
        <v>28.323287671232876</v>
      </c>
      <c r="AH1616" s="7" t="str">
        <f t="shared" ca="1" si="361"/>
        <v>&gt;25&lt; 35</v>
      </c>
      <c r="AI1616" s="9"/>
      <c r="AJ1616" s="10"/>
      <c r="AK1616" s="9" t="s">
        <v>4769</v>
      </c>
      <c r="AL1616" s="5">
        <v>43563</v>
      </c>
      <c r="AM1616" s="3" t="s">
        <v>93</v>
      </c>
      <c r="AN1616" s="3" t="s">
        <v>94</v>
      </c>
      <c r="AQ1616" s="11">
        <v>3</v>
      </c>
      <c r="AR1616" s="11">
        <v>1</v>
      </c>
      <c r="AS1616" s="12">
        <f t="shared" si="362"/>
        <v>45539.25</v>
      </c>
      <c r="AT1616" s="11" t="s">
        <v>135</v>
      </c>
      <c r="AU1616" s="9">
        <v>3.6629999999999998</v>
      </c>
      <c r="AV1616" s="14">
        <v>17</v>
      </c>
      <c r="AW1616" s="15">
        <v>20600</v>
      </c>
      <c r="AX1616" s="16" t="s">
        <v>4770</v>
      </c>
      <c r="AY1616" s="14">
        <v>13</v>
      </c>
      <c r="AZ1616" s="11" t="s">
        <v>171</v>
      </c>
      <c r="BA1616" s="17" t="str">
        <f t="shared" si="363"/>
        <v>17206000000311909013</v>
      </c>
      <c r="BB1616" s="26">
        <f t="shared" si="354"/>
        <v>20</v>
      </c>
      <c r="BC1616" s="19" t="s">
        <v>4771</v>
      </c>
      <c r="BD1616" s="20" t="s">
        <v>100</v>
      </c>
      <c r="BF1616" s="5">
        <v>45176</v>
      </c>
      <c r="BG1616" s="27">
        <v>21070841</v>
      </c>
      <c r="BH1616" s="27">
        <v>26839461</v>
      </c>
      <c r="BI1616" s="27"/>
      <c r="BJ1616" t="s">
        <v>951</v>
      </c>
      <c r="BK1616" s="11" t="str">
        <f t="shared" si="365"/>
        <v>A-</v>
      </c>
      <c r="BL1616" s="11" t="s">
        <v>235</v>
      </c>
    </row>
    <row r="1617" spans="1:64" x14ac:dyDescent="0.25">
      <c r="A1617" s="3" t="s">
        <v>74</v>
      </c>
      <c r="B1617" s="4">
        <v>1619</v>
      </c>
      <c r="C1617" s="3" t="s">
        <v>87</v>
      </c>
      <c r="D1617" s="3" t="s">
        <v>7312</v>
      </c>
      <c r="E1617" s="3" t="s">
        <v>7999</v>
      </c>
      <c r="F1617" s="3"/>
      <c r="G1617" s="3"/>
      <c r="H1617" s="74"/>
      <c r="I1617" s="3" t="s">
        <v>459</v>
      </c>
      <c r="J1617" s="3" t="s">
        <v>228</v>
      </c>
      <c r="K1617" s="3" t="s">
        <v>76</v>
      </c>
      <c r="L1617" s="3" t="s">
        <v>77</v>
      </c>
      <c r="M1617" s="3" t="s">
        <v>158</v>
      </c>
      <c r="N1617" s="5">
        <v>45174</v>
      </c>
      <c r="P1617" s="3">
        <f t="shared" ca="1" si="366"/>
        <v>-109</v>
      </c>
      <c r="Q1617" s="5">
        <v>45444</v>
      </c>
      <c r="R1617" s="3" t="s">
        <v>2667</v>
      </c>
      <c r="S1617" s="3"/>
      <c r="T1617" s="6" t="s">
        <v>131</v>
      </c>
      <c r="U1617" s="3" t="str">
        <f t="shared" si="355"/>
        <v>Contractuel</v>
      </c>
      <c r="V1617" s="5">
        <v>45413</v>
      </c>
      <c r="W1617" s="5">
        <v>45473</v>
      </c>
      <c r="X1617" s="5"/>
      <c r="Y1617" s="5"/>
      <c r="Z1617" s="5">
        <v>45174</v>
      </c>
      <c r="AA1617" s="3">
        <f t="shared" si="356"/>
        <v>9</v>
      </c>
      <c r="AB1617" s="3">
        <f t="shared" si="357"/>
        <v>2023</v>
      </c>
      <c r="AC1617" s="3">
        <f t="shared" si="358"/>
        <v>2027</v>
      </c>
      <c r="AD1617" s="7">
        <f t="shared" ca="1" si="359"/>
        <v>1.1166666666666667</v>
      </c>
      <c r="AE1617" s="7" t="str">
        <f t="shared" ca="1" si="364"/>
        <v>&lt; 2</v>
      </c>
      <c r="AF1617" s="5">
        <v>35819</v>
      </c>
      <c r="AG1617" s="8">
        <f t="shared" ca="1" si="360"/>
        <v>26.747945205479454</v>
      </c>
      <c r="AH1617" s="7" t="str">
        <f t="shared" ca="1" si="361"/>
        <v>&gt;25&lt; 35</v>
      </c>
      <c r="AI1617" s="9">
        <v>17731873</v>
      </c>
      <c r="AJ1617" s="10" t="s">
        <v>91</v>
      </c>
      <c r="AK1617" s="9" t="s">
        <v>4772</v>
      </c>
      <c r="AL1617" s="5">
        <v>43627</v>
      </c>
      <c r="AM1617" s="3" t="s">
        <v>93</v>
      </c>
      <c r="AN1617" s="3" t="s">
        <v>94</v>
      </c>
      <c r="AQ1617">
        <v>3</v>
      </c>
      <c r="AR1617" s="11">
        <v>1</v>
      </c>
      <c r="AS1617" s="12">
        <f t="shared" si="362"/>
        <v>45539.25</v>
      </c>
      <c r="AT1617" s="11" t="s">
        <v>135</v>
      </c>
      <c r="AU1617" s="9">
        <v>3.6629999999999998</v>
      </c>
      <c r="AV1617" s="14" t="s">
        <v>126</v>
      </c>
      <c r="AW1617" s="15" t="s">
        <v>275</v>
      </c>
      <c r="AX1617" s="16">
        <v>38105544564</v>
      </c>
      <c r="AY1617" s="14">
        <v>47</v>
      </c>
      <c r="AZ1617" s="11" t="s">
        <v>145</v>
      </c>
      <c r="BA1617" s="17" t="str">
        <f t="shared" si="363"/>
        <v>07080013810554456447</v>
      </c>
      <c r="BB1617" s="26">
        <f t="shared" si="354"/>
        <v>20</v>
      </c>
      <c r="BC1617" s="19" t="s">
        <v>4773</v>
      </c>
      <c r="BD1617" s="20" t="s">
        <v>277</v>
      </c>
      <c r="BF1617" s="5"/>
      <c r="BG1617" s="27">
        <v>92451112</v>
      </c>
      <c r="BH1617" s="27">
        <v>96226505</v>
      </c>
      <c r="BI1617" s="27"/>
      <c r="BJ1617" s="86" t="s">
        <v>828</v>
      </c>
      <c r="BK1617" s="11" t="str">
        <f t="shared" si="365"/>
        <v>B-</v>
      </c>
      <c r="BL1617" s="11" t="s">
        <v>235</v>
      </c>
    </row>
    <row r="1618" spans="1:64" x14ac:dyDescent="0.25">
      <c r="A1618" s="3" t="s">
        <v>56</v>
      </c>
      <c r="B1618" s="4">
        <v>1620</v>
      </c>
      <c r="C1618" s="3" t="s">
        <v>87</v>
      </c>
      <c r="D1618" s="3" t="s">
        <v>8300</v>
      </c>
      <c r="E1618" s="3" t="s">
        <v>7483</v>
      </c>
      <c r="F1618" s="3"/>
      <c r="G1618" s="3"/>
      <c r="H1618" s="74"/>
      <c r="I1618" s="3" t="s">
        <v>459</v>
      </c>
      <c r="J1618" s="3" t="s">
        <v>228</v>
      </c>
      <c r="K1618" s="3" t="s">
        <v>123</v>
      </c>
      <c r="L1618" s="3" t="s">
        <v>77</v>
      </c>
      <c r="M1618" s="3" t="s">
        <v>158</v>
      </c>
      <c r="N1618" s="5">
        <v>45175</v>
      </c>
      <c r="P1618" s="3">
        <f t="shared" ca="1" si="366"/>
        <v>-47</v>
      </c>
      <c r="Q1618" s="5"/>
      <c r="R1618" s="3"/>
      <c r="S1618" s="3"/>
      <c r="T1618" s="6" t="s">
        <v>131</v>
      </c>
      <c r="U1618" s="3" t="str">
        <f t="shared" si="355"/>
        <v>Contractuel</v>
      </c>
      <c r="V1618" s="5">
        <v>45505</v>
      </c>
      <c r="W1618" s="5">
        <f>VLOOKUP(B1618,[1]base!$A:$V,22,0)</f>
        <v>45535</v>
      </c>
      <c r="X1618" s="5"/>
      <c r="Y1618" s="5"/>
      <c r="Z1618" s="5">
        <v>45175</v>
      </c>
      <c r="AA1618" s="3">
        <f t="shared" si="356"/>
        <v>9</v>
      </c>
      <c r="AB1618" s="3">
        <f t="shared" si="357"/>
        <v>2023</v>
      </c>
      <c r="AC1618" s="3">
        <f t="shared" si="358"/>
        <v>2027</v>
      </c>
      <c r="AD1618" s="7">
        <f t="shared" ca="1" si="359"/>
        <v>1.1138888888888889</v>
      </c>
      <c r="AE1618" s="7" t="str">
        <f t="shared" ca="1" si="364"/>
        <v>&lt; 2</v>
      </c>
      <c r="AF1618" s="5">
        <v>37293</v>
      </c>
      <c r="AG1618" s="8">
        <f t="shared" ca="1" si="360"/>
        <v>22.709589041095889</v>
      </c>
      <c r="AH1618" s="7" t="str">
        <f t="shared" ca="1" si="361"/>
        <v>&lt; 25</v>
      </c>
      <c r="AI1618" s="9">
        <v>17460970</v>
      </c>
      <c r="AJ1618" s="10" t="s">
        <v>70</v>
      </c>
      <c r="AK1618" s="9" t="s">
        <v>4774</v>
      </c>
      <c r="AL1618" s="5">
        <v>44287</v>
      </c>
      <c r="AM1618" s="3" t="s">
        <v>93</v>
      </c>
      <c r="AN1618" s="3" t="s">
        <v>94</v>
      </c>
      <c r="AQ1618">
        <v>3</v>
      </c>
      <c r="AR1618" s="11">
        <v>1</v>
      </c>
      <c r="AS1618" s="12">
        <f t="shared" si="362"/>
        <v>45540.25</v>
      </c>
      <c r="AT1618" s="11" t="s">
        <v>135</v>
      </c>
      <c r="AU1618" s="9">
        <v>3.5</v>
      </c>
      <c r="AV1618" s="14">
        <v>17</v>
      </c>
      <c r="AW1618" s="15" t="s">
        <v>169</v>
      </c>
      <c r="AX1618" s="16" t="s">
        <v>4775</v>
      </c>
      <c r="AY1618" s="14">
        <v>48</v>
      </c>
      <c r="AZ1618" s="11" t="s">
        <v>171</v>
      </c>
      <c r="BA1618" s="17" t="str">
        <f t="shared" si="363"/>
        <v>17001000000302541248</v>
      </c>
      <c r="BB1618" s="26">
        <f t="shared" si="354"/>
        <v>20</v>
      </c>
      <c r="BC1618" s="19" t="s">
        <v>3931</v>
      </c>
      <c r="BD1618" s="20" t="s">
        <v>100</v>
      </c>
      <c r="BF1618" s="5"/>
      <c r="BG1618" s="27">
        <v>27537144</v>
      </c>
      <c r="BH1618" s="27">
        <v>24970547</v>
      </c>
      <c r="BI1618" s="27"/>
      <c r="BJ1618" t="s">
        <v>477</v>
      </c>
      <c r="BK1618" s="11" t="str">
        <f t="shared" si="365"/>
        <v>B-</v>
      </c>
      <c r="BL1618" s="11" t="s">
        <v>235</v>
      </c>
    </row>
    <row r="1619" spans="1:64" x14ac:dyDescent="0.25">
      <c r="A1619" s="3" t="s">
        <v>56</v>
      </c>
      <c r="B1619" s="4">
        <v>1621</v>
      </c>
      <c r="C1619" s="3" t="s">
        <v>87</v>
      </c>
      <c r="D1619" s="3" t="s">
        <v>8301</v>
      </c>
      <c r="E1619" s="3" t="s">
        <v>7597</v>
      </c>
      <c r="F1619" s="3"/>
      <c r="G1619" s="3"/>
      <c r="H1619" s="74"/>
      <c r="I1619" s="3" t="s">
        <v>561</v>
      </c>
      <c r="J1619" s="3" t="s">
        <v>157</v>
      </c>
      <c r="K1619" s="3" t="s">
        <v>123</v>
      </c>
      <c r="L1619" s="3" t="s">
        <v>77</v>
      </c>
      <c r="M1619" s="3" t="s">
        <v>158</v>
      </c>
      <c r="N1619" s="5">
        <v>45177</v>
      </c>
      <c r="P1619" s="3">
        <f t="shared" ca="1" si="366"/>
        <v>-47</v>
      </c>
      <c r="Q1619" s="5"/>
      <c r="R1619" s="3"/>
      <c r="S1619" s="3"/>
      <c r="T1619" s="6" t="s">
        <v>131</v>
      </c>
      <c r="U1619" s="3" t="str">
        <f t="shared" si="355"/>
        <v>Contractuel</v>
      </c>
      <c r="V1619" s="5">
        <v>45505</v>
      </c>
      <c r="W1619" s="5">
        <f>VLOOKUP(B1619,[1]base!$A:$V,22,0)</f>
        <v>45535</v>
      </c>
      <c r="X1619" s="5"/>
      <c r="Y1619" s="5"/>
      <c r="Z1619" s="5">
        <v>45177</v>
      </c>
      <c r="AA1619" s="3">
        <f t="shared" si="356"/>
        <v>9</v>
      </c>
      <c r="AB1619" s="3">
        <f t="shared" si="357"/>
        <v>2023</v>
      </c>
      <c r="AC1619" s="3">
        <f t="shared" si="358"/>
        <v>2027</v>
      </c>
      <c r="AD1619" s="7">
        <f t="shared" ca="1" si="359"/>
        <v>1.1083333333333334</v>
      </c>
      <c r="AE1619" s="7" t="str">
        <f t="shared" ca="1" si="364"/>
        <v>&lt; 2</v>
      </c>
      <c r="AF1619" s="5">
        <v>36993</v>
      </c>
      <c r="AG1619" s="8">
        <f t="shared" ca="1" si="360"/>
        <v>23.531506849315068</v>
      </c>
      <c r="AH1619" s="7" t="str">
        <f t="shared" ca="1" si="361"/>
        <v>&lt; 25</v>
      </c>
      <c r="AI1619" s="9">
        <v>17443761</v>
      </c>
      <c r="AJ1619" s="10" t="s">
        <v>159</v>
      </c>
      <c r="AK1619" s="9" t="s">
        <v>4776</v>
      </c>
      <c r="AL1619" s="5">
        <v>44267</v>
      </c>
      <c r="AM1619" s="3" t="s">
        <v>93</v>
      </c>
      <c r="AN1619" s="3" t="s">
        <v>94</v>
      </c>
      <c r="AQ1619">
        <v>3</v>
      </c>
      <c r="AR1619" s="11">
        <v>1</v>
      </c>
      <c r="AS1619" s="12">
        <f t="shared" si="362"/>
        <v>45542.25</v>
      </c>
      <c r="AT1619" s="11" t="s">
        <v>135</v>
      </c>
      <c r="AU1619" s="9">
        <v>3.5</v>
      </c>
      <c r="AV1619" s="14">
        <v>12</v>
      </c>
      <c r="AW1619" s="15">
        <v>11600</v>
      </c>
      <c r="AX1619" s="16" t="s">
        <v>4777</v>
      </c>
      <c r="AY1619" s="14">
        <v>63</v>
      </c>
      <c r="AZ1619" s="11" t="s">
        <v>352</v>
      </c>
      <c r="BA1619" s="17" t="str">
        <f t="shared" si="363"/>
        <v>12116000013130600763</v>
      </c>
      <c r="BB1619" s="26">
        <f t="shared" si="354"/>
        <v>20</v>
      </c>
      <c r="BC1619" s="19" t="s">
        <v>4778</v>
      </c>
      <c r="BD1619" s="20" t="s">
        <v>277</v>
      </c>
      <c r="BF1619" s="5"/>
      <c r="BG1619" s="27">
        <v>21451875</v>
      </c>
      <c r="BH1619" s="27">
        <v>52257421</v>
      </c>
      <c r="BI1619" s="27"/>
      <c r="BJ1619" t="s">
        <v>2045</v>
      </c>
      <c r="BK1619" s="11" t="str">
        <f t="shared" si="365"/>
        <v>A-</v>
      </c>
      <c r="BL1619" s="11" t="s">
        <v>235</v>
      </c>
    </row>
    <row r="1620" spans="1:64" x14ac:dyDescent="0.25">
      <c r="A1620" s="3" t="s">
        <v>56</v>
      </c>
      <c r="B1620" s="4">
        <v>1622</v>
      </c>
      <c r="C1620" s="3" t="s">
        <v>140</v>
      </c>
      <c r="D1620" s="3" t="s">
        <v>8302</v>
      </c>
      <c r="E1620" s="3" t="s">
        <v>7846</v>
      </c>
      <c r="F1620" s="3"/>
      <c r="G1620" s="3"/>
      <c r="H1620" s="74"/>
      <c r="I1620" s="3" t="s">
        <v>561</v>
      </c>
      <c r="J1620" s="3" t="s">
        <v>157</v>
      </c>
      <c r="K1620" s="3" t="s">
        <v>123</v>
      </c>
      <c r="L1620" s="3" t="s">
        <v>77</v>
      </c>
      <c r="M1620" s="3" t="s">
        <v>158</v>
      </c>
      <c r="N1620" s="5">
        <v>45180</v>
      </c>
      <c r="P1620" s="3">
        <f t="shared" ca="1" si="366"/>
        <v>-47</v>
      </c>
      <c r="Q1620" s="5"/>
      <c r="R1620" s="3"/>
      <c r="S1620" s="3"/>
      <c r="T1620" s="6" t="s">
        <v>131</v>
      </c>
      <c r="U1620" s="3" t="str">
        <f t="shared" si="355"/>
        <v>Contractuel</v>
      </c>
      <c r="V1620" s="5">
        <v>45505</v>
      </c>
      <c r="W1620" s="5">
        <f>VLOOKUP(B1620,[1]base!$A:$V,22,0)</f>
        <v>45535</v>
      </c>
      <c r="X1620" s="5"/>
      <c r="Y1620" s="5"/>
      <c r="Z1620" s="5">
        <v>45180</v>
      </c>
      <c r="AA1620" s="3">
        <f t="shared" si="356"/>
        <v>9</v>
      </c>
      <c r="AB1620" s="3">
        <f t="shared" si="357"/>
        <v>2023</v>
      </c>
      <c r="AC1620" s="3">
        <f t="shared" si="358"/>
        <v>2027</v>
      </c>
      <c r="AD1620" s="7">
        <f t="shared" ca="1" si="359"/>
        <v>1.1000000000000001</v>
      </c>
      <c r="AE1620" s="7" t="str">
        <f t="shared" ca="1" si="364"/>
        <v>&lt; 2</v>
      </c>
      <c r="AF1620" s="5">
        <v>27366</v>
      </c>
      <c r="AG1620" s="8">
        <f t="shared" ca="1" si="360"/>
        <v>49.906849315068492</v>
      </c>
      <c r="AH1620" s="7" t="str">
        <f t="shared" ca="1" si="361"/>
        <v>&gt;45&lt; 55</v>
      </c>
      <c r="AI1620" s="9">
        <v>12214577</v>
      </c>
      <c r="AJ1620" s="10" t="s">
        <v>102</v>
      </c>
      <c r="AK1620" s="9" t="s">
        <v>4779</v>
      </c>
      <c r="AL1620" s="5">
        <v>35319</v>
      </c>
      <c r="AM1620" s="3" t="s">
        <v>93</v>
      </c>
      <c r="AN1620" s="3" t="s">
        <v>3878</v>
      </c>
      <c r="AQ1620">
        <v>3</v>
      </c>
      <c r="AR1620" s="11">
        <v>1</v>
      </c>
      <c r="AS1620" s="12">
        <f t="shared" si="362"/>
        <v>45545.25</v>
      </c>
      <c r="AT1620" s="11" t="s">
        <v>135</v>
      </c>
      <c r="AU1620" s="9">
        <v>3.5</v>
      </c>
      <c r="AV1620" s="14">
        <v>26</v>
      </c>
      <c r="AW1620" s="15" t="s">
        <v>181</v>
      </c>
      <c r="AX1620" s="16" t="s">
        <v>4780</v>
      </c>
      <c r="AY1620" s="14">
        <v>74</v>
      </c>
      <c r="AZ1620" s="11" t="s">
        <v>183</v>
      </c>
      <c r="BA1620" s="17" t="str">
        <f t="shared" si="363"/>
        <v>26006000890128908674</v>
      </c>
      <c r="BB1620" s="26">
        <f t="shared" si="354"/>
        <v>20</v>
      </c>
      <c r="BC1620" s="19" t="s">
        <v>4781</v>
      </c>
      <c r="BD1620" s="20" t="s">
        <v>73</v>
      </c>
      <c r="BF1620" s="5"/>
      <c r="BG1620" s="27">
        <v>25212826</v>
      </c>
      <c r="BH1620" s="27"/>
      <c r="BI1620" s="27"/>
      <c r="BJ1620" t="s">
        <v>360</v>
      </c>
      <c r="BK1620" s="11" t="str">
        <f t="shared" si="365"/>
        <v>A-</v>
      </c>
      <c r="BL1620" s="11" t="s">
        <v>473</v>
      </c>
    </row>
    <row r="1621" spans="1:64" x14ac:dyDescent="0.25">
      <c r="A1621" s="3" t="s">
        <v>74</v>
      </c>
      <c r="B1621" s="4">
        <v>1623</v>
      </c>
      <c r="C1621" s="3" t="s">
        <v>140</v>
      </c>
      <c r="D1621" s="3" t="s">
        <v>7368</v>
      </c>
      <c r="E1621" s="3" t="s">
        <v>7250</v>
      </c>
      <c r="F1621" s="3"/>
      <c r="G1621" s="3"/>
      <c r="H1621" s="74"/>
      <c r="I1621" s="3" t="s">
        <v>459</v>
      </c>
      <c r="J1621" s="3" t="s">
        <v>228</v>
      </c>
      <c r="K1621" s="3" t="s">
        <v>123</v>
      </c>
      <c r="L1621" s="3" t="s">
        <v>77</v>
      </c>
      <c r="M1621" s="3" t="s">
        <v>158</v>
      </c>
      <c r="N1621" s="5">
        <v>45180</v>
      </c>
      <c r="P1621" s="3">
        <f t="shared" ca="1" si="366"/>
        <v>-352</v>
      </c>
      <c r="Q1621" s="5">
        <v>45180</v>
      </c>
      <c r="R1621" s="3" t="s">
        <v>4782</v>
      </c>
      <c r="S1621" s="3"/>
      <c r="T1621" s="6" t="s">
        <v>131</v>
      </c>
      <c r="U1621" s="3" t="str">
        <f t="shared" si="355"/>
        <v>Contractuel</v>
      </c>
      <c r="V1621" s="5">
        <v>45180</v>
      </c>
      <c r="W1621" s="5">
        <v>45230</v>
      </c>
      <c r="X1621" s="5"/>
      <c r="Y1621" s="5"/>
      <c r="Z1621" s="5">
        <v>45180</v>
      </c>
      <c r="AA1621" s="3">
        <f t="shared" si="356"/>
        <v>9</v>
      </c>
      <c r="AB1621" s="3">
        <f t="shared" si="357"/>
        <v>2023</v>
      </c>
      <c r="AC1621" s="3">
        <f t="shared" si="358"/>
        <v>2027</v>
      </c>
      <c r="AD1621" s="7">
        <f t="shared" ca="1" si="359"/>
        <v>1.1000000000000001</v>
      </c>
      <c r="AE1621" s="7" t="str">
        <f t="shared" ca="1" si="364"/>
        <v>&lt; 2</v>
      </c>
      <c r="AF1621" s="5">
        <v>32173</v>
      </c>
      <c r="AG1621" s="8">
        <f t="shared" ca="1" si="360"/>
        <v>36.736986301369861</v>
      </c>
      <c r="AH1621" s="7" t="str">
        <f t="shared" ca="1" si="361"/>
        <v>&gt;35&lt; 45</v>
      </c>
      <c r="AI1621" s="9">
        <v>12668476</v>
      </c>
      <c r="AJ1621" s="10" t="s">
        <v>91</v>
      </c>
      <c r="AK1621" s="9" t="s">
        <v>4783</v>
      </c>
      <c r="AL1621" s="5">
        <v>43754</v>
      </c>
      <c r="AM1621" s="3" t="s">
        <v>93</v>
      </c>
      <c r="AN1621" s="3" t="s">
        <v>65</v>
      </c>
      <c r="AO1621">
        <v>2</v>
      </c>
      <c r="AQ1621" s="11">
        <v>3</v>
      </c>
      <c r="AR1621" s="11">
        <v>1</v>
      </c>
      <c r="AS1621" s="12">
        <f t="shared" si="362"/>
        <v>45545.25</v>
      </c>
      <c r="AT1621" s="11" t="s">
        <v>135</v>
      </c>
      <c r="AU1621" s="9">
        <v>3.5</v>
      </c>
      <c r="AV1621" s="14"/>
      <c r="AW1621" s="15"/>
      <c r="AX1621" s="16"/>
      <c r="AY1621" s="14"/>
      <c r="AZ1621" s="11"/>
      <c r="BA1621" s="17" t="str">
        <f t="shared" si="363"/>
        <v/>
      </c>
      <c r="BB1621" s="26">
        <f t="shared" si="354"/>
        <v>0</v>
      </c>
      <c r="BC1621" s="19" t="s">
        <v>4784</v>
      </c>
      <c r="BD1621" s="20" t="s">
        <v>100</v>
      </c>
      <c r="BF1621" s="5"/>
      <c r="BG1621" s="27">
        <v>53332188</v>
      </c>
      <c r="BH1621" s="27">
        <v>22283441</v>
      </c>
      <c r="BI1621" s="27"/>
      <c r="BK1621" s="11" t="str">
        <f t="shared" si="365"/>
        <v>B-</v>
      </c>
      <c r="BL1621" s="11"/>
    </row>
    <row r="1622" spans="1:64" x14ac:dyDescent="0.25">
      <c r="A1622" s="3" t="s">
        <v>56</v>
      </c>
      <c r="B1622" s="4">
        <v>1624</v>
      </c>
      <c r="C1622" s="3" t="s">
        <v>57</v>
      </c>
      <c r="D1622" s="3" t="s">
        <v>7317</v>
      </c>
      <c r="E1622" s="3" t="s">
        <v>8303</v>
      </c>
      <c r="F1622" s="3"/>
      <c r="G1622" s="3"/>
      <c r="H1622" s="74"/>
      <c r="I1622" s="3" t="s">
        <v>431</v>
      </c>
      <c r="J1622" s="3"/>
      <c r="K1622" s="3" t="s">
        <v>123</v>
      </c>
      <c r="L1622" s="3" t="s">
        <v>77</v>
      </c>
      <c r="M1622" s="3" t="s">
        <v>158</v>
      </c>
      <c r="N1622" s="5">
        <v>45180</v>
      </c>
      <c r="P1622" s="3">
        <f t="shared" ca="1" si="366"/>
        <v>-47</v>
      </c>
      <c r="Q1622" s="5"/>
      <c r="R1622" s="3"/>
      <c r="S1622" s="3"/>
      <c r="T1622" s="6" t="s">
        <v>131</v>
      </c>
      <c r="U1622" s="3" t="str">
        <f t="shared" si="355"/>
        <v>Contractuel</v>
      </c>
      <c r="V1622" s="5">
        <v>45505</v>
      </c>
      <c r="W1622" s="5">
        <f>VLOOKUP(B1622,[1]base!$A:$V,22,0)</f>
        <v>45535</v>
      </c>
      <c r="X1622" s="5"/>
      <c r="Y1622" s="5"/>
      <c r="Z1622" s="5">
        <v>45180</v>
      </c>
      <c r="AA1622" s="3">
        <f t="shared" si="356"/>
        <v>9</v>
      </c>
      <c r="AB1622" s="3">
        <f t="shared" si="357"/>
        <v>2023</v>
      </c>
      <c r="AC1622" s="3">
        <f t="shared" si="358"/>
        <v>2027</v>
      </c>
      <c r="AD1622" s="7">
        <f t="shared" ca="1" si="359"/>
        <v>1.1000000000000001</v>
      </c>
      <c r="AE1622" s="7" t="str">
        <f t="shared" ca="1" si="364"/>
        <v>&lt; 2</v>
      </c>
      <c r="AF1622" s="5">
        <v>35783</v>
      </c>
      <c r="AG1622" s="8">
        <f t="shared" ca="1" si="360"/>
        <v>26.846575342465755</v>
      </c>
      <c r="AH1622" s="7" t="str">
        <f t="shared" ca="1" si="361"/>
        <v>&gt;25&lt; 35</v>
      </c>
      <c r="AI1622" s="9">
        <v>17694162</v>
      </c>
      <c r="AJ1622" s="10" t="s">
        <v>91</v>
      </c>
      <c r="AK1622" s="9" t="s">
        <v>4785</v>
      </c>
      <c r="AL1622" s="5">
        <v>43553</v>
      </c>
      <c r="AM1622" s="3" t="s">
        <v>4611</v>
      </c>
      <c r="AN1622" s="3" t="s">
        <v>94</v>
      </c>
      <c r="AQ1622">
        <v>3</v>
      </c>
      <c r="AR1622" s="11">
        <v>1</v>
      </c>
      <c r="AS1622" s="12">
        <f t="shared" si="362"/>
        <v>45545.25</v>
      </c>
      <c r="AT1622" s="11" t="s">
        <v>135</v>
      </c>
      <c r="AU1622" s="9">
        <v>3.5</v>
      </c>
      <c r="AV1622" s="14">
        <v>17</v>
      </c>
      <c r="AW1622" s="15" t="s">
        <v>169</v>
      </c>
      <c r="AX1622" s="16" t="s">
        <v>4786</v>
      </c>
      <c r="AY1622" s="14">
        <v>27</v>
      </c>
      <c r="AZ1622" s="11" t="s">
        <v>171</v>
      </c>
      <c r="BA1622" s="17" t="str">
        <f t="shared" si="363"/>
        <v>17001000000301630127</v>
      </c>
      <c r="BB1622" s="26">
        <f t="shared" si="354"/>
        <v>20</v>
      </c>
      <c r="BC1622" s="19" t="s">
        <v>3931</v>
      </c>
      <c r="BD1622" s="20" t="s">
        <v>100</v>
      </c>
      <c r="BF1622" s="5"/>
      <c r="BG1622" s="27">
        <v>51975478</v>
      </c>
      <c r="BH1622" s="27">
        <v>29330543</v>
      </c>
      <c r="BI1622" s="27"/>
      <c r="BJ1622" t="s">
        <v>477</v>
      </c>
      <c r="BK1622" s="11" t="str">
        <f t="shared" si="365"/>
        <v>-</v>
      </c>
      <c r="BL1622" s="11" t="s">
        <v>473</v>
      </c>
    </row>
    <row r="1623" spans="1:64" x14ac:dyDescent="0.25">
      <c r="A1623" s="3" t="s">
        <v>74</v>
      </c>
      <c r="B1623" s="4">
        <v>1625</v>
      </c>
      <c r="C1623" s="3" t="s">
        <v>140</v>
      </c>
      <c r="D1623" s="3" t="s">
        <v>7879</v>
      </c>
      <c r="E1623" s="3" t="s">
        <v>7197</v>
      </c>
      <c r="F1623" s="3"/>
      <c r="G1623" s="3"/>
      <c r="H1623" s="74"/>
      <c r="I1623" s="3" t="s">
        <v>431</v>
      </c>
      <c r="J1623" s="3"/>
      <c r="K1623" s="3" t="s">
        <v>123</v>
      </c>
      <c r="L1623" s="3" t="s">
        <v>77</v>
      </c>
      <c r="M1623" s="3" t="s">
        <v>158</v>
      </c>
      <c r="N1623" s="5">
        <v>45181</v>
      </c>
      <c r="P1623" s="3">
        <f t="shared" ca="1" si="366"/>
        <v>-352</v>
      </c>
      <c r="Q1623" s="5">
        <v>45185</v>
      </c>
      <c r="R1623" s="3" t="s">
        <v>4782</v>
      </c>
      <c r="S1623" s="3"/>
      <c r="T1623" s="6" t="s">
        <v>131</v>
      </c>
      <c r="U1623" s="3" t="str">
        <f t="shared" si="355"/>
        <v>Contractuel</v>
      </c>
      <c r="V1623" s="5">
        <v>45181</v>
      </c>
      <c r="W1623" s="5">
        <v>45230</v>
      </c>
      <c r="X1623" s="5"/>
      <c r="Y1623" s="5"/>
      <c r="Z1623" s="5">
        <v>45181</v>
      </c>
      <c r="AA1623" s="3">
        <f t="shared" si="356"/>
        <v>9</v>
      </c>
      <c r="AB1623" s="3">
        <f t="shared" si="357"/>
        <v>2023</v>
      </c>
      <c r="AC1623" s="3">
        <f t="shared" si="358"/>
        <v>2027</v>
      </c>
      <c r="AD1623" s="7">
        <f t="shared" ca="1" si="359"/>
        <v>1.0972222222222223</v>
      </c>
      <c r="AE1623" s="7" t="str">
        <f t="shared" ca="1" si="364"/>
        <v>&lt; 2</v>
      </c>
      <c r="AF1623" s="5">
        <v>32258</v>
      </c>
      <c r="AG1623" s="8">
        <f t="shared" ca="1" si="360"/>
        <v>36.504109589041093</v>
      </c>
      <c r="AH1623" s="7" t="str">
        <f t="shared" ca="1" si="361"/>
        <v>&gt;35&lt; 45</v>
      </c>
      <c r="AI1623" s="9"/>
      <c r="AJ1623" s="10"/>
      <c r="AK1623" s="9" t="s">
        <v>4787</v>
      </c>
      <c r="AL1623" s="5">
        <v>44546</v>
      </c>
      <c r="AM1623" s="3" t="s">
        <v>93</v>
      </c>
      <c r="AN1623" s="3" t="s">
        <v>3878</v>
      </c>
      <c r="AO1623">
        <v>2</v>
      </c>
      <c r="AQ1623" s="11">
        <v>3</v>
      </c>
      <c r="AR1623" s="11">
        <v>1</v>
      </c>
      <c r="AS1623" s="12">
        <f t="shared" si="362"/>
        <v>45546.25</v>
      </c>
      <c r="AT1623" s="11" t="s">
        <v>135</v>
      </c>
      <c r="AU1623" s="9">
        <v>3.5</v>
      </c>
      <c r="AV1623" s="14">
        <v>20</v>
      </c>
      <c r="AW1623" s="15" t="s">
        <v>3587</v>
      </c>
      <c r="AX1623" s="16">
        <v>22200932196</v>
      </c>
      <c r="AY1623" s="14">
        <v>50</v>
      </c>
      <c r="AZ1623" s="11" t="s">
        <v>645</v>
      </c>
      <c r="BA1623" s="17" t="str">
        <f t="shared" si="363"/>
        <v>20010102220093219650</v>
      </c>
      <c r="BB1623" s="26">
        <f t="shared" si="354"/>
        <v>20</v>
      </c>
      <c r="BC1623" s="19" t="s">
        <v>4192</v>
      </c>
      <c r="BD1623" s="20" t="s">
        <v>277</v>
      </c>
      <c r="BF1623" s="5"/>
      <c r="BG1623" s="27">
        <v>29529348</v>
      </c>
      <c r="BH1623" s="27">
        <v>20312712</v>
      </c>
      <c r="BI1623" s="27"/>
      <c r="BK1623" s="11" t="str">
        <f t="shared" si="365"/>
        <v>-</v>
      </c>
      <c r="BL1623" s="11"/>
    </row>
    <row r="1624" spans="1:64" x14ac:dyDescent="0.25">
      <c r="A1624" s="3" t="s">
        <v>56</v>
      </c>
      <c r="B1624" s="4">
        <v>1626</v>
      </c>
      <c r="C1624" s="3" t="s">
        <v>57</v>
      </c>
      <c r="D1624" s="3" t="s">
        <v>8304</v>
      </c>
      <c r="E1624" s="3" t="s">
        <v>8305</v>
      </c>
      <c r="F1624" s="3"/>
      <c r="G1624" s="3"/>
      <c r="H1624" s="74"/>
      <c r="I1624" s="3" t="s">
        <v>431</v>
      </c>
      <c r="J1624" s="3"/>
      <c r="K1624" s="3" t="s">
        <v>123</v>
      </c>
      <c r="L1624" s="3" t="s">
        <v>77</v>
      </c>
      <c r="M1624" s="3" t="s">
        <v>158</v>
      </c>
      <c r="N1624" s="5">
        <v>45181</v>
      </c>
      <c r="P1624" s="3">
        <f t="shared" ca="1" si="366"/>
        <v>-47</v>
      </c>
      <c r="Q1624" s="5"/>
      <c r="R1624" s="3"/>
      <c r="S1624" s="3"/>
      <c r="T1624" s="6" t="s">
        <v>131</v>
      </c>
      <c r="U1624" s="3" t="str">
        <f t="shared" si="355"/>
        <v>Contractuel</v>
      </c>
      <c r="V1624" s="5">
        <v>45505</v>
      </c>
      <c r="W1624" s="5">
        <f>VLOOKUP(B1624,[1]base!$A:$V,22,0)</f>
        <v>45535</v>
      </c>
      <c r="X1624" s="5"/>
      <c r="Y1624" s="5"/>
      <c r="Z1624" s="5">
        <v>45181</v>
      </c>
      <c r="AA1624" s="3">
        <f t="shared" si="356"/>
        <v>9</v>
      </c>
      <c r="AB1624" s="3">
        <f t="shared" si="357"/>
        <v>2023</v>
      </c>
      <c r="AC1624" s="3">
        <f t="shared" si="358"/>
        <v>2027</v>
      </c>
      <c r="AD1624" s="7">
        <f t="shared" ca="1" si="359"/>
        <v>1.0972222222222223</v>
      </c>
      <c r="AE1624" s="7" t="str">
        <f t="shared" ca="1" si="364"/>
        <v>&lt; 2</v>
      </c>
      <c r="AF1624" s="5">
        <v>38291</v>
      </c>
      <c r="AG1624" s="8">
        <f t="shared" ca="1" si="360"/>
        <v>19.975342465753425</v>
      </c>
      <c r="AH1624" s="7" t="str">
        <f t="shared" ca="1" si="361"/>
        <v>&lt; 25</v>
      </c>
      <c r="AI1624" s="9">
        <v>17764958</v>
      </c>
      <c r="AJ1624" s="10" t="s">
        <v>79</v>
      </c>
      <c r="AK1624" s="9" t="s">
        <v>4788</v>
      </c>
      <c r="AL1624" s="5">
        <v>44672</v>
      </c>
      <c r="AM1624" s="3" t="s">
        <v>4611</v>
      </c>
      <c r="AN1624" s="3" t="s">
        <v>94</v>
      </c>
      <c r="AQ1624">
        <v>3</v>
      </c>
      <c r="AR1624" s="11">
        <v>1</v>
      </c>
      <c r="AS1624" s="12">
        <f t="shared" si="362"/>
        <v>45546.25</v>
      </c>
      <c r="AT1624" s="11" t="s">
        <v>135</v>
      </c>
      <c r="AU1624" s="9">
        <v>3.5</v>
      </c>
      <c r="AV1624" s="14">
        <v>25</v>
      </c>
      <c r="AW1624" s="15" t="s">
        <v>1046</v>
      </c>
      <c r="AX1624" s="16" t="s">
        <v>4789</v>
      </c>
      <c r="AY1624" s="14">
        <v>38</v>
      </c>
      <c r="AZ1624" s="11" t="s">
        <v>164</v>
      </c>
      <c r="BA1624" s="17" t="str">
        <f t="shared" si="363"/>
        <v>25033000000118295938</v>
      </c>
      <c r="BB1624" s="26">
        <f t="shared" si="354"/>
        <v>20</v>
      </c>
      <c r="BC1624" s="19" t="s">
        <v>4362</v>
      </c>
      <c r="BD1624" s="20" t="s">
        <v>100</v>
      </c>
      <c r="BF1624" s="5"/>
      <c r="BG1624" s="27">
        <v>56134973</v>
      </c>
      <c r="BH1624" s="27"/>
      <c r="BI1624" s="27"/>
      <c r="BJ1624" t="s">
        <v>566</v>
      </c>
      <c r="BK1624" s="11" t="str">
        <f t="shared" si="365"/>
        <v>-</v>
      </c>
      <c r="BL1624" s="11" t="s">
        <v>473</v>
      </c>
    </row>
    <row r="1625" spans="1:64" x14ac:dyDescent="0.25">
      <c r="A1625" s="3" t="s">
        <v>74</v>
      </c>
      <c r="B1625" s="4">
        <v>1627</v>
      </c>
      <c r="C1625" s="3" t="s">
        <v>57</v>
      </c>
      <c r="D1625" s="3" t="s">
        <v>8306</v>
      </c>
      <c r="E1625" s="3" t="s">
        <v>7539</v>
      </c>
      <c r="F1625" s="3"/>
      <c r="G1625" s="3"/>
      <c r="H1625" s="74"/>
      <c r="I1625" s="3" t="s">
        <v>431</v>
      </c>
      <c r="J1625" s="3"/>
      <c r="K1625" s="3" t="s">
        <v>123</v>
      </c>
      <c r="L1625" s="3" t="s">
        <v>77</v>
      </c>
      <c r="M1625" s="3" t="s">
        <v>158</v>
      </c>
      <c r="N1625" s="5">
        <v>45181</v>
      </c>
      <c r="P1625" s="3">
        <f t="shared" ca="1" si="366"/>
        <v>-291</v>
      </c>
      <c r="Q1625" s="5">
        <v>45260</v>
      </c>
      <c r="R1625" s="3" t="s">
        <v>236</v>
      </c>
      <c r="S1625" s="3" t="s">
        <v>4790</v>
      </c>
      <c r="T1625" s="6" t="s">
        <v>131</v>
      </c>
      <c r="U1625" s="3" t="str">
        <f t="shared" si="355"/>
        <v>Contractuel</v>
      </c>
      <c r="V1625" s="5">
        <v>45231</v>
      </c>
      <c r="W1625" s="5">
        <v>45291</v>
      </c>
      <c r="X1625" s="5"/>
      <c r="Y1625" s="5"/>
      <c r="Z1625" s="5">
        <v>45181</v>
      </c>
      <c r="AA1625" s="3">
        <f t="shared" si="356"/>
        <v>9</v>
      </c>
      <c r="AB1625" s="3">
        <f t="shared" si="357"/>
        <v>2023</v>
      </c>
      <c r="AC1625" s="3">
        <f t="shared" si="358"/>
        <v>2027</v>
      </c>
      <c r="AD1625" s="7">
        <f t="shared" ca="1" si="359"/>
        <v>1.0972222222222223</v>
      </c>
      <c r="AE1625" s="7" t="str">
        <f t="shared" ca="1" si="364"/>
        <v>&lt; 2</v>
      </c>
      <c r="AF1625" s="5">
        <v>36445</v>
      </c>
      <c r="AG1625" s="8">
        <f t="shared" ca="1" si="360"/>
        <v>25.032876712328768</v>
      </c>
      <c r="AH1625" s="7" t="str">
        <f t="shared" ca="1" si="361"/>
        <v>&gt;25&lt; 35</v>
      </c>
      <c r="AI1625" s="9">
        <v>17646271</v>
      </c>
      <c r="AJ1625" s="10" t="s">
        <v>70</v>
      </c>
      <c r="AK1625" s="9" t="s">
        <v>4791</v>
      </c>
      <c r="AL1625" s="5">
        <v>43809</v>
      </c>
      <c r="AM1625" s="3" t="s">
        <v>4611</v>
      </c>
      <c r="AN1625" s="3" t="s">
        <v>94</v>
      </c>
      <c r="AQ1625" s="11">
        <v>3</v>
      </c>
      <c r="AR1625" s="11">
        <v>1</v>
      </c>
      <c r="AS1625" s="12">
        <f t="shared" si="362"/>
        <v>45546.25</v>
      </c>
      <c r="AT1625" s="11" t="s">
        <v>135</v>
      </c>
      <c r="AU1625" s="9">
        <v>3.5</v>
      </c>
      <c r="AV1625" s="14">
        <v>17</v>
      </c>
      <c r="AW1625" s="15" t="s">
        <v>169</v>
      </c>
      <c r="AX1625" s="16" t="s">
        <v>4792</v>
      </c>
      <c r="AY1625" s="14">
        <v>58</v>
      </c>
      <c r="AZ1625" s="11" t="s">
        <v>171</v>
      </c>
      <c r="BA1625" s="17" t="str">
        <f t="shared" si="363"/>
        <v>17001000000313388758</v>
      </c>
      <c r="BB1625" s="26">
        <f t="shared" si="354"/>
        <v>20</v>
      </c>
      <c r="BC1625" s="19" t="s">
        <v>4793</v>
      </c>
      <c r="BD1625" s="20" t="s">
        <v>100</v>
      </c>
      <c r="BF1625" s="5"/>
      <c r="BG1625" s="27">
        <v>55739105</v>
      </c>
      <c r="BH1625" s="27"/>
      <c r="BI1625" s="27"/>
      <c r="BK1625" s="11" t="str">
        <f t="shared" si="365"/>
        <v>-</v>
      </c>
      <c r="BL1625" s="11" t="s">
        <v>473</v>
      </c>
    </row>
    <row r="1626" spans="1:64" x14ac:dyDescent="0.25">
      <c r="A1626" s="3" t="s">
        <v>74</v>
      </c>
      <c r="B1626" s="4">
        <v>1628</v>
      </c>
      <c r="C1626" s="3" t="s">
        <v>57</v>
      </c>
      <c r="D1626" s="3" t="s">
        <v>8307</v>
      </c>
      <c r="E1626" s="3" t="s">
        <v>8738</v>
      </c>
      <c r="F1626" s="3"/>
      <c r="G1626" s="3"/>
      <c r="H1626" s="74"/>
      <c r="I1626" s="3" t="s">
        <v>431</v>
      </c>
      <c r="J1626" s="3"/>
      <c r="K1626" s="3" t="s">
        <v>123</v>
      </c>
      <c r="L1626" s="3" t="s">
        <v>77</v>
      </c>
      <c r="M1626" s="3" t="s">
        <v>158</v>
      </c>
      <c r="N1626" s="5">
        <v>45181</v>
      </c>
      <c r="O1626" s="97"/>
      <c r="P1626" s="3">
        <f t="shared" ca="1" si="366"/>
        <v>-139</v>
      </c>
      <c r="Q1626" s="5">
        <v>45437</v>
      </c>
      <c r="R1626" s="3" t="s">
        <v>4794</v>
      </c>
      <c r="S1626" s="3"/>
      <c r="T1626" s="6" t="s">
        <v>131</v>
      </c>
      <c r="U1626" s="3" t="str">
        <f t="shared" si="355"/>
        <v>Contractuel</v>
      </c>
      <c r="V1626" s="5">
        <v>45413</v>
      </c>
      <c r="W1626" s="5">
        <v>45443</v>
      </c>
      <c r="X1626" s="5"/>
      <c r="Y1626" s="5"/>
      <c r="Z1626" s="5">
        <v>45181</v>
      </c>
      <c r="AA1626" s="3">
        <f t="shared" si="356"/>
        <v>9</v>
      </c>
      <c r="AB1626" s="3">
        <f t="shared" si="357"/>
        <v>2023</v>
      </c>
      <c r="AC1626" s="3">
        <f t="shared" si="358"/>
        <v>2027</v>
      </c>
      <c r="AD1626" s="7">
        <f t="shared" ca="1" si="359"/>
        <v>1.0972222222222223</v>
      </c>
      <c r="AE1626" s="7" t="str">
        <f t="shared" ca="1" si="364"/>
        <v>&lt; 2</v>
      </c>
      <c r="AF1626" s="5">
        <v>35862</v>
      </c>
      <c r="AG1626" s="8">
        <f t="shared" ca="1" si="360"/>
        <v>26.63013698630137</v>
      </c>
      <c r="AH1626" s="7" t="str">
        <f t="shared" ca="1" si="361"/>
        <v>&gt;25&lt; 35</v>
      </c>
      <c r="AI1626" s="9">
        <v>16867941</v>
      </c>
      <c r="AJ1626" s="10" t="s">
        <v>102</v>
      </c>
      <c r="AK1626" s="9" t="s">
        <v>4795</v>
      </c>
      <c r="AL1626" s="5">
        <v>44630</v>
      </c>
      <c r="AM1626" s="3" t="s">
        <v>4611</v>
      </c>
      <c r="AN1626" s="3" t="s">
        <v>94</v>
      </c>
      <c r="AQ1626" s="11">
        <v>3</v>
      </c>
      <c r="AR1626" s="11">
        <v>1</v>
      </c>
      <c r="AS1626" s="12">
        <f t="shared" si="362"/>
        <v>45546.25</v>
      </c>
      <c r="AT1626" s="11" t="s">
        <v>135</v>
      </c>
      <c r="AU1626" s="9">
        <v>3.5</v>
      </c>
      <c r="AV1626" s="14">
        <v>17</v>
      </c>
      <c r="AW1626" s="15" t="s">
        <v>169</v>
      </c>
      <c r="AX1626" s="16" t="s">
        <v>4796</v>
      </c>
      <c r="AY1626" s="14">
        <v>93</v>
      </c>
      <c r="AZ1626" s="11" t="s">
        <v>171</v>
      </c>
      <c r="BA1626" s="17" t="str">
        <f t="shared" si="363"/>
        <v>17001000000330824993</v>
      </c>
      <c r="BB1626" s="26">
        <f t="shared" si="354"/>
        <v>20</v>
      </c>
      <c r="BC1626" s="19" t="s">
        <v>4606</v>
      </c>
      <c r="BD1626" s="20" t="s">
        <v>100</v>
      </c>
      <c r="BF1626" s="5">
        <v>45230</v>
      </c>
      <c r="BG1626" s="27">
        <v>53617875</v>
      </c>
      <c r="BH1626" s="27"/>
      <c r="BI1626" s="27"/>
      <c r="BJ1626" t="s">
        <v>3681</v>
      </c>
      <c r="BK1626" s="11" t="str">
        <f t="shared" si="365"/>
        <v>-</v>
      </c>
      <c r="BL1626" s="11" t="s">
        <v>473</v>
      </c>
    </row>
    <row r="1627" spans="1:64" x14ac:dyDescent="0.25">
      <c r="A1627" s="3" t="s">
        <v>56</v>
      </c>
      <c r="B1627" s="4">
        <v>1629</v>
      </c>
      <c r="C1627" s="3" t="s">
        <v>87</v>
      </c>
      <c r="D1627" s="3" t="s">
        <v>7851</v>
      </c>
      <c r="E1627" s="3" t="s">
        <v>7516</v>
      </c>
      <c r="F1627" s="3"/>
      <c r="G1627" s="3"/>
      <c r="H1627" s="74"/>
      <c r="I1627" s="3" t="s">
        <v>431</v>
      </c>
      <c r="J1627" s="3"/>
      <c r="K1627" s="3" t="s">
        <v>123</v>
      </c>
      <c r="L1627" s="3" t="s">
        <v>77</v>
      </c>
      <c r="M1627" s="3" t="s">
        <v>158</v>
      </c>
      <c r="N1627" s="5">
        <v>45181</v>
      </c>
      <c r="P1627" s="3">
        <f t="shared" ca="1" si="366"/>
        <v>-47</v>
      </c>
      <c r="Q1627" s="5"/>
      <c r="R1627" s="3"/>
      <c r="S1627" s="3"/>
      <c r="T1627" s="6" t="s">
        <v>131</v>
      </c>
      <c r="U1627" s="3" t="str">
        <f t="shared" si="355"/>
        <v>Contractuel</v>
      </c>
      <c r="V1627" s="5">
        <v>45505</v>
      </c>
      <c r="W1627" s="5">
        <f>VLOOKUP(B1627,[1]base!$A:$V,22,0)</f>
        <v>45535</v>
      </c>
      <c r="X1627" s="5"/>
      <c r="Y1627" s="5"/>
      <c r="Z1627" s="5">
        <v>45181</v>
      </c>
      <c r="AA1627" s="3">
        <f t="shared" si="356"/>
        <v>9</v>
      </c>
      <c r="AB1627" s="3">
        <f t="shared" si="357"/>
        <v>2023</v>
      </c>
      <c r="AC1627" s="3">
        <f t="shared" si="358"/>
        <v>2027</v>
      </c>
      <c r="AD1627" s="7">
        <f t="shared" ca="1" si="359"/>
        <v>1.0972222222222223</v>
      </c>
      <c r="AE1627" s="7" t="str">
        <f t="shared" ca="1" si="364"/>
        <v>&lt; 2</v>
      </c>
      <c r="AF1627" s="5">
        <v>36047</v>
      </c>
      <c r="AG1627" s="8">
        <f t="shared" ca="1" si="360"/>
        <v>26.123287671232877</v>
      </c>
      <c r="AH1627" s="7" t="str">
        <f t="shared" ca="1" si="361"/>
        <v>&gt;25&lt; 35</v>
      </c>
      <c r="AI1627" s="9">
        <v>17462195</v>
      </c>
      <c r="AJ1627" s="10" t="s">
        <v>67</v>
      </c>
      <c r="AK1627" s="9" t="s">
        <v>4797</v>
      </c>
      <c r="AL1627" s="5">
        <v>43157</v>
      </c>
      <c r="AM1627" s="3" t="s">
        <v>93</v>
      </c>
      <c r="AN1627" s="3" t="s">
        <v>94</v>
      </c>
      <c r="AQ1627">
        <v>3</v>
      </c>
      <c r="AR1627" s="11">
        <v>1</v>
      </c>
      <c r="AS1627" s="12">
        <f t="shared" si="362"/>
        <v>45546.25</v>
      </c>
      <c r="AT1627" s="11" t="s">
        <v>135</v>
      </c>
      <c r="AU1627" s="9">
        <v>3.5</v>
      </c>
      <c r="AV1627" s="14" t="s">
        <v>126</v>
      </c>
      <c r="AW1627" s="15" t="s">
        <v>275</v>
      </c>
      <c r="AX1627" s="16">
        <v>38105536668</v>
      </c>
      <c r="AY1627" s="14">
        <v>67</v>
      </c>
      <c r="AZ1627" s="11" t="s">
        <v>145</v>
      </c>
      <c r="BA1627" s="17" t="str">
        <f t="shared" si="363"/>
        <v>07080013810553666867</v>
      </c>
      <c r="BB1627" s="26">
        <f t="shared" si="354"/>
        <v>20</v>
      </c>
      <c r="BC1627" s="19" t="s">
        <v>4798</v>
      </c>
      <c r="BD1627" s="20" t="s">
        <v>277</v>
      </c>
      <c r="BF1627" s="5"/>
      <c r="BG1627" s="27">
        <v>55847411</v>
      </c>
      <c r="BH1627" s="27"/>
      <c r="BI1627" s="27"/>
      <c r="BJ1627" t="s">
        <v>391</v>
      </c>
      <c r="BK1627" s="11" t="str">
        <f t="shared" si="365"/>
        <v>-</v>
      </c>
      <c r="BL1627" s="11" t="s">
        <v>473</v>
      </c>
    </row>
    <row r="1628" spans="1:64" x14ac:dyDescent="0.25">
      <c r="A1628" s="3" t="s">
        <v>74</v>
      </c>
      <c r="B1628" s="4">
        <v>1630</v>
      </c>
      <c r="C1628" s="3" t="s">
        <v>57</v>
      </c>
      <c r="D1628" s="3" t="s">
        <v>8308</v>
      </c>
      <c r="E1628" s="3" t="s">
        <v>8309</v>
      </c>
      <c r="F1628" s="3"/>
      <c r="G1628" s="3"/>
      <c r="H1628" s="74"/>
      <c r="I1628" s="3" t="s">
        <v>431</v>
      </c>
      <c r="J1628" s="3"/>
      <c r="K1628" s="3" t="s">
        <v>123</v>
      </c>
      <c r="L1628" s="3" t="s">
        <v>77</v>
      </c>
      <c r="M1628" s="3" t="s">
        <v>158</v>
      </c>
      <c r="N1628" s="5">
        <v>45181</v>
      </c>
      <c r="P1628" s="3">
        <f t="shared" ca="1" si="366"/>
        <v>-352</v>
      </c>
      <c r="Q1628" s="5">
        <v>45212</v>
      </c>
      <c r="R1628" s="3" t="s">
        <v>236</v>
      </c>
      <c r="S1628" s="3" t="s">
        <v>236</v>
      </c>
      <c r="T1628" s="6" t="s">
        <v>131</v>
      </c>
      <c r="U1628" s="3" t="str">
        <f t="shared" si="355"/>
        <v>Contractuel</v>
      </c>
      <c r="V1628" s="5">
        <v>45181</v>
      </c>
      <c r="W1628" s="5">
        <v>45230</v>
      </c>
      <c r="X1628" s="5"/>
      <c r="Y1628" s="5"/>
      <c r="Z1628" s="5">
        <v>45181</v>
      </c>
      <c r="AA1628" s="3">
        <f t="shared" si="356"/>
        <v>9</v>
      </c>
      <c r="AB1628" s="3">
        <f t="shared" si="357"/>
        <v>2023</v>
      </c>
      <c r="AC1628" s="3">
        <f t="shared" si="358"/>
        <v>2027</v>
      </c>
      <c r="AD1628" s="7">
        <f t="shared" ca="1" si="359"/>
        <v>1.0972222222222223</v>
      </c>
      <c r="AE1628" s="7" t="str">
        <f t="shared" ca="1" si="364"/>
        <v>&lt; 2</v>
      </c>
      <c r="AF1628" s="5">
        <v>35258</v>
      </c>
      <c r="AG1628" s="8">
        <f t="shared" ca="1" si="360"/>
        <v>28.284931506849315</v>
      </c>
      <c r="AH1628" s="7" t="str">
        <f t="shared" ca="1" si="361"/>
        <v>&gt;25&lt; 35</v>
      </c>
      <c r="AI1628" s="9"/>
      <c r="AJ1628" s="10"/>
      <c r="AK1628" s="9" t="s">
        <v>4799</v>
      </c>
      <c r="AL1628" s="5">
        <v>41286</v>
      </c>
      <c r="AM1628" s="3" t="s">
        <v>4611</v>
      </c>
      <c r="AN1628" s="3" t="s">
        <v>94</v>
      </c>
      <c r="AQ1628" s="11">
        <v>3</v>
      </c>
      <c r="AR1628" s="11">
        <v>1</v>
      </c>
      <c r="AS1628" s="12">
        <f t="shared" si="362"/>
        <v>45546.25</v>
      </c>
      <c r="AT1628" s="11" t="s">
        <v>135</v>
      </c>
      <c r="AU1628" s="9">
        <v>3.5</v>
      </c>
      <c r="AV1628" s="14">
        <v>17</v>
      </c>
      <c r="AW1628" s="15">
        <v>70600</v>
      </c>
      <c r="AX1628" s="16" t="s">
        <v>4800</v>
      </c>
      <c r="AY1628" s="14">
        <v>12</v>
      </c>
      <c r="AZ1628" s="11" t="s">
        <v>171</v>
      </c>
      <c r="BA1628" s="17" t="str">
        <f t="shared" si="363"/>
        <v>17706000000290242612</v>
      </c>
      <c r="BB1628" s="26">
        <f t="shared" si="354"/>
        <v>20</v>
      </c>
      <c r="BC1628" s="19" t="s">
        <v>4192</v>
      </c>
      <c r="BD1628" s="20" t="s">
        <v>277</v>
      </c>
      <c r="BF1628" s="5"/>
      <c r="BG1628" s="27">
        <v>25875553</v>
      </c>
      <c r="BH1628" s="27"/>
      <c r="BI1628" s="27"/>
      <c r="BK1628" s="11" t="str">
        <f t="shared" si="365"/>
        <v>-</v>
      </c>
      <c r="BL1628" s="11" t="s">
        <v>473</v>
      </c>
    </row>
    <row r="1629" spans="1:64" x14ac:dyDescent="0.25">
      <c r="A1629" s="3" t="s">
        <v>56</v>
      </c>
      <c r="B1629" s="4">
        <v>1631</v>
      </c>
      <c r="C1629" s="3" t="s">
        <v>87</v>
      </c>
      <c r="D1629" s="3" t="s">
        <v>7638</v>
      </c>
      <c r="E1629" s="3" t="s">
        <v>7547</v>
      </c>
      <c r="F1629" s="3"/>
      <c r="G1629" s="3"/>
      <c r="H1629" s="74"/>
      <c r="I1629" s="3" t="s">
        <v>431</v>
      </c>
      <c r="J1629" s="3"/>
      <c r="K1629" s="3" t="s">
        <v>123</v>
      </c>
      <c r="L1629" s="3" t="s">
        <v>77</v>
      </c>
      <c r="M1629" s="3" t="s">
        <v>158</v>
      </c>
      <c r="N1629" s="5">
        <v>45181</v>
      </c>
      <c r="P1629" s="3">
        <f t="shared" ca="1" si="366"/>
        <v>-47</v>
      </c>
      <c r="Q1629" s="5"/>
      <c r="R1629" s="3"/>
      <c r="S1629" s="3"/>
      <c r="T1629" s="6" t="s">
        <v>131</v>
      </c>
      <c r="U1629" s="3" t="str">
        <f t="shared" si="355"/>
        <v>Contractuel</v>
      </c>
      <c r="V1629" s="5">
        <v>45505</v>
      </c>
      <c r="W1629" s="5">
        <f>VLOOKUP(B1629,[1]base!$A:$V,22,0)</f>
        <v>45535</v>
      </c>
      <c r="X1629" s="5"/>
      <c r="Y1629" s="5"/>
      <c r="Z1629" s="5">
        <v>45181</v>
      </c>
      <c r="AA1629" s="3">
        <f t="shared" si="356"/>
        <v>9</v>
      </c>
      <c r="AB1629" s="3">
        <f t="shared" si="357"/>
        <v>2023</v>
      </c>
      <c r="AC1629" s="3">
        <f t="shared" si="358"/>
        <v>2027</v>
      </c>
      <c r="AD1629" s="7">
        <f t="shared" ca="1" si="359"/>
        <v>1.0972222222222223</v>
      </c>
      <c r="AE1629" s="7" t="str">
        <f t="shared" ca="1" si="364"/>
        <v>&lt; 2</v>
      </c>
      <c r="AF1629" s="5">
        <v>36533</v>
      </c>
      <c r="AG1629" s="8">
        <f t="shared" ca="1" si="360"/>
        <v>24.791780821917808</v>
      </c>
      <c r="AH1629" s="7" t="str">
        <f t="shared" ca="1" si="361"/>
        <v>&lt; 25</v>
      </c>
      <c r="AI1629" s="9"/>
      <c r="AJ1629" s="10"/>
      <c r="AK1629" s="9" t="s">
        <v>4801</v>
      </c>
      <c r="AL1629" s="5">
        <v>43159</v>
      </c>
      <c r="AM1629" s="3" t="s">
        <v>93</v>
      </c>
      <c r="AN1629" s="3" t="s">
        <v>94</v>
      </c>
      <c r="AQ1629">
        <v>3</v>
      </c>
      <c r="AR1629" s="11">
        <v>1</v>
      </c>
      <c r="AS1629" s="12">
        <f t="shared" si="362"/>
        <v>45546.25</v>
      </c>
      <c r="AT1629" s="11" t="s">
        <v>135</v>
      </c>
      <c r="AU1629" s="9">
        <v>3.5</v>
      </c>
      <c r="AV1629" s="14">
        <v>17</v>
      </c>
      <c r="AW1629" s="15" t="s">
        <v>169</v>
      </c>
      <c r="AX1629" s="16" t="s">
        <v>4802</v>
      </c>
      <c r="AY1629" s="14">
        <v>62</v>
      </c>
      <c r="AZ1629" s="11" t="s">
        <v>171</v>
      </c>
      <c r="BA1629" s="17" t="str">
        <f t="shared" si="363"/>
        <v>17001000000331104062</v>
      </c>
      <c r="BB1629" s="26">
        <f t="shared" si="354"/>
        <v>20</v>
      </c>
      <c r="BC1629" s="19" t="s">
        <v>4803</v>
      </c>
      <c r="BD1629" s="20" t="s">
        <v>100</v>
      </c>
      <c r="BF1629" s="5"/>
      <c r="BG1629" s="27">
        <v>52155477</v>
      </c>
      <c r="BH1629" s="27">
        <v>51508099</v>
      </c>
      <c r="BI1629" s="27"/>
      <c r="BJ1629" s="86" t="s">
        <v>1001</v>
      </c>
      <c r="BK1629" s="11" t="str">
        <f t="shared" si="365"/>
        <v>-</v>
      </c>
      <c r="BL1629" s="11" t="s">
        <v>473</v>
      </c>
    </row>
    <row r="1630" spans="1:64" x14ac:dyDescent="0.25">
      <c r="A1630" s="3" t="s">
        <v>74</v>
      </c>
      <c r="B1630" s="4">
        <v>1632</v>
      </c>
      <c r="C1630" s="3" t="s">
        <v>87</v>
      </c>
      <c r="D1630" s="3" t="s">
        <v>8310</v>
      </c>
      <c r="E1630" s="3" t="s">
        <v>7254</v>
      </c>
      <c r="F1630" s="3"/>
      <c r="G1630" s="3"/>
      <c r="H1630" s="74"/>
      <c r="I1630" s="3" t="s">
        <v>487</v>
      </c>
      <c r="J1630" s="3" t="s">
        <v>228</v>
      </c>
      <c r="K1630" s="3" t="s">
        <v>76</v>
      </c>
      <c r="L1630" s="3" t="s">
        <v>77</v>
      </c>
      <c r="M1630" s="3" t="s">
        <v>158</v>
      </c>
      <c r="N1630" s="5">
        <v>45183</v>
      </c>
      <c r="P1630" s="3">
        <f t="shared" ca="1" si="366"/>
        <v>-352</v>
      </c>
      <c r="Q1630" s="5">
        <v>45183</v>
      </c>
      <c r="R1630" s="3" t="s">
        <v>4804</v>
      </c>
      <c r="S1630" s="3"/>
      <c r="T1630" s="6" t="s">
        <v>131</v>
      </c>
      <c r="U1630" s="3" t="str">
        <f t="shared" si="355"/>
        <v>Contractuel</v>
      </c>
      <c r="V1630" s="5">
        <v>45183</v>
      </c>
      <c r="W1630" s="5">
        <v>45230</v>
      </c>
      <c r="X1630" s="5"/>
      <c r="Y1630" s="5"/>
      <c r="Z1630" s="5">
        <v>45183</v>
      </c>
      <c r="AA1630" s="3">
        <f t="shared" si="356"/>
        <v>9</v>
      </c>
      <c r="AB1630" s="3">
        <f t="shared" si="357"/>
        <v>2023</v>
      </c>
      <c r="AC1630" s="3">
        <f t="shared" si="358"/>
        <v>2027</v>
      </c>
      <c r="AD1630" s="7">
        <f t="shared" ca="1" si="359"/>
        <v>1.0916666666666666</v>
      </c>
      <c r="AE1630" s="7" t="str">
        <f t="shared" ca="1" si="364"/>
        <v>&lt; 2</v>
      </c>
      <c r="AF1630" s="5">
        <v>35217</v>
      </c>
      <c r="AG1630" s="8">
        <f t="shared" ca="1" si="360"/>
        <v>28.397260273972602</v>
      </c>
      <c r="AH1630" s="7" t="str">
        <f t="shared" ca="1" si="361"/>
        <v>&gt;25&lt; 35</v>
      </c>
      <c r="AI1630" s="9"/>
      <c r="AJ1630" s="10"/>
      <c r="AK1630" s="9" t="s">
        <v>4805</v>
      </c>
      <c r="AL1630" s="5">
        <v>41953</v>
      </c>
      <c r="AM1630" s="3" t="s">
        <v>93</v>
      </c>
      <c r="AN1630" s="3" t="s">
        <v>94</v>
      </c>
      <c r="AQ1630" s="11">
        <v>3</v>
      </c>
      <c r="AR1630" s="11">
        <v>1</v>
      </c>
      <c r="AS1630" s="12">
        <f t="shared" si="362"/>
        <v>45548.25</v>
      </c>
      <c r="AT1630" s="11" t="s">
        <v>135</v>
      </c>
      <c r="AU1630" s="9">
        <v>3.5</v>
      </c>
      <c r="AV1630" s="14" t="s">
        <v>126</v>
      </c>
      <c r="AW1630" s="15" t="s">
        <v>1713</v>
      </c>
      <c r="AX1630" s="16">
        <v>93105581559</v>
      </c>
      <c r="AY1630" s="14">
        <v>66</v>
      </c>
      <c r="AZ1630" s="11" t="s">
        <v>145</v>
      </c>
      <c r="BA1630" s="17" t="str">
        <f t="shared" si="363"/>
        <v>07026009310558155966</v>
      </c>
      <c r="BB1630" s="26">
        <f t="shared" si="354"/>
        <v>20</v>
      </c>
      <c r="BC1630" s="19" t="s">
        <v>4371</v>
      </c>
      <c r="BD1630" s="20" t="s">
        <v>277</v>
      </c>
      <c r="BF1630" s="5"/>
      <c r="BG1630" s="27">
        <v>27875857</v>
      </c>
      <c r="BH1630" s="27"/>
      <c r="BI1630" s="27"/>
      <c r="BK1630" s="11" t="str">
        <f t="shared" si="365"/>
        <v>B-</v>
      </c>
      <c r="BL1630" s="11" t="s">
        <v>235</v>
      </c>
    </row>
    <row r="1631" spans="1:64" x14ac:dyDescent="0.25">
      <c r="A1631" s="3" t="s">
        <v>74</v>
      </c>
      <c r="B1631" s="4">
        <v>1633</v>
      </c>
      <c r="C1631" s="3" t="s">
        <v>140</v>
      </c>
      <c r="D1631" s="3" t="s">
        <v>7423</v>
      </c>
      <c r="E1631" s="3" t="s">
        <v>7306</v>
      </c>
      <c r="F1631" s="3"/>
      <c r="G1631" s="3"/>
      <c r="H1631" s="74"/>
      <c r="I1631" s="3" t="s">
        <v>459</v>
      </c>
      <c r="J1631" s="3" t="s">
        <v>228</v>
      </c>
      <c r="K1631" s="3" t="s">
        <v>123</v>
      </c>
      <c r="L1631" s="3" t="s">
        <v>77</v>
      </c>
      <c r="M1631" s="3" t="s">
        <v>158</v>
      </c>
      <c r="N1631" s="5">
        <v>45181</v>
      </c>
      <c r="P1631" s="3">
        <f t="shared" ca="1" si="366"/>
        <v>-352</v>
      </c>
      <c r="Q1631" s="5">
        <v>45200</v>
      </c>
      <c r="R1631" s="3" t="s">
        <v>4782</v>
      </c>
      <c r="S1631" s="3"/>
      <c r="T1631" s="6" t="s">
        <v>131</v>
      </c>
      <c r="U1631" s="3" t="str">
        <f t="shared" si="355"/>
        <v>Contractuel</v>
      </c>
      <c r="V1631" s="5">
        <v>45181</v>
      </c>
      <c r="W1631" s="5">
        <v>45230</v>
      </c>
      <c r="X1631" s="5"/>
      <c r="Y1631" s="5"/>
      <c r="Z1631" s="5">
        <v>45181</v>
      </c>
      <c r="AA1631" s="3">
        <f t="shared" si="356"/>
        <v>9</v>
      </c>
      <c r="AB1631" s="3">
        <f t="shared" si="357"/>
        <v>2023</v>
      </c>
      <c r="AC1631" s="3">
        <f t="shared" si="358"/>
        <v>2027</v>
      </c>
      <c r="AD1631" s="7">
        <f t="shared" ca="1" si="359"/>
        <v>1.0972222222222223</v>
      </c>
      <c r="AE1631" s="7" t="str">
        <f t="shared" ca="1" si="364"/>
        <v>&lt; 2</v>
      </c>
      <c r="AF1631" s="5">
        <v>30326</v>
      </c>
      <c r="AG1631" s="8">
        <f t="shared" ca="1" si="360"/>
        <v>41.797260273972604</v>
      </c>
      <c r="AH1631" s="7" t="str">
        <f t="shared" ca="1" si="361"/>
        <v>&gt;35&lt; 45</v>
      </c>
      <c r="AI1631" s="9">
        <v>12518538</v>
      </c>
      <c r="AJ1631" s="10" t="s">
        <v>67</v>
      </c>
      <c r="AK1631" s="9" t="s">
        <v>4806</v>
      </c>
      <c r="AL1631" s="5">
        <v>36960</v>
      </c>
      <c r="AM1631" s="3" t="s">
        <v>93</v>
      </c>
      <c r="AN1631" s="3" t="s">
        <v>3878</v>
      </c>
      <c r="AO1631">
        <v>1</v>
      </c>
      <c r="AQ1631" s="11">
        <v>3</v>
      </c>
      <c r="AR1631" s="11">
        <v>1</v>
      </c>
      <c r="AS1631" s="12">
        <f t="shared" si="362"/>
        <v>45546.25</v>
      </c>
      <c r="AT1631" s="11" t="s">
        <v>135</v>
      </c>
      <c r="AU1631" s="9">
        <v>3.5</v>
      </c>
      <c r="AV1631" s="14">
        <v>12</v>
      </c>
      <c r="AW1631" s="15" t="s">
        <v>1131</v>
      </c>
      <c r="AX1631" s="16" t="s">
        <v>4807</v>
      </c>
      <c r="AY1631" s="14">
        <v>66</v>
      </c>
      <c r="AZ1631" s="11" t="s">
        <v>352</v>
      </c>
      <c r="BA1631" s="17" t="str">
        <f t="shared" si="363"/>
        <v>12055000013313013366</v>
      </c>
      <c r="BB1631" s="26">
        <f t="shared" si="354"/>
        <v>20</v>
      </c>
      <c r="BC1631" s="19" t="s">
        <v>4808</v>
      </c>
      <c r="BD1631" s="20" t="s">
        <v>277</v>
      </c>
      <c r="BF1631" s="5"/>
      <c r="BG1631" s="27">
        <v>95377626</v>
      </c>
      <c r="BH1631" s="27">
        <v>93853416</v>
      </c>
      <c r="BI1631" s="27"/>
      <c r="BK1631" s="11" t="str">
        <f t="shared" si="365"/>
        <v>B-</v>
      </c>
      <c r="BL1631" s="11" t="s">
        <v>473</v>
      </c>
    </row>
    <row r="1632" spans="1:64" x14ac:dyDescent="0.25">
      <c r="A1632" s="3" t="s">
        <v>74</v>
      </c>
      <c r="B1632" s="4">
        <v>1634</v>
      </c>
      <c r="C1632" s="36" t="s">
        <v>140</v>
      </c>
      <c r="D1632" s="36" t="s">
        <v>8311</v>
      </c>
      <c r="E1632" s="3" t="s">
        <v>8312</v>
      </c>
      <c r="F1632" s="3"/>
      <c r="G1632" s="3"/>
      <c r="H1632" s="74"/>
      <c r="I1632" s="3" t="s">
        <v>459</v>
      </c>
      <c r="J1632" s="3" t="s">
        <v>228</v>
      </c>
      <c r="K1632" s="3" t="s">
        <v>123</v>
      </c>
      <c r="L1632" s="3" t="s">
        <v>77</v>
      </c>
      <c r="M1632" s="3" t="s">
        <v>158</v>
      </c>
      <c r="N1632" s="5">
        <v>45182</v>
      </c>
      <c r="P1632" s="3">
        <f t="shared" ca="1" si="366"/>
        <v>-231</v>
      </c>
      <c r="Q1632" s="5">
        <v>45315</v>
      </c>
      <c r="R1632" s="3" t="s">
        <v>2667</v>
      </c>
      <c r="S1632" s="3"/>
      <c r="T1632" s="6" t="s">
        <v>131</v>
      </c>
      <c r="U1632" s="3" t="str">
        <f t="shared" si="355"/>
        <v>Contractuel</v>
      </c>
      <c r="V1632" s="5">
        <v>45292</v>
      </c>
      <c r="W1632" s="5">
        <v>45351</v>
      </c>
      <c r="X1632" s="5"/>
      <c r="Y1632" s="5"/>
      <c r="Z1632" s="5">
        <v>45182</v>
      </c>
      <c r="AA1632" s="3">
        <f t="shared" si="356"/>
        <v>9</v>
      </c>
      <c r="AB1632" s="3">
        <f t="shared" si="357"/>
        <v>2023</v>
      </c>
      <c r="AC1632" s="3">
        <f t="shared" si="358"/>
        <v>2027</v>
      </c>
      <c r="AD1632" s="7">
        <f t="shared" ca="1" si="359"/>
        <v>1.0944444444444446</v>
      </c>
      <c r="AE1632" s="7" t="str">
        <f t="shared" ca="1" si="364"/>
        <v>&lt; 2</v>
      </c>
      <c r="AF1632" s="5">
        <v>31467</v>
      </c>
      <c r="AG1632" s="8">
        <f t="shared" ca="1" si="360"/>
        <v>38.671232876712331</v>
      </c>
      <c r="AH1632" s="7" t="str">
        <f t="shared" ca="1" si="361"/>
        <v>&gt;35&lt; 45</v>
      </c>
      <c r="AI1632" s="9">
        <v>12659641</v>
      </c>
      <c r="AJ1632" s="10" t="s">
        <v>79</v>
      </c>
      <c r="AK1632" s="9" t="s">
        <v>4809</v>
      </c>
      <c r="AL1632" s="5">
        <v>39119</v>
      </c>
      <c r="AM1632" s="3" t="s">
        <v>93</v>
      </c>
      <c r="AN1632" s="3" t="s">
        <v>65</v>
      </c>
      <c r="AO1632">
        <v>2</v>
      </c>
      <c r="AQ1632" s="11">
        <v>3</v>
      </c>
      <c r="AR1632" s="11">
        <v>1</v>
      </c>
      <c r="AS1632" s="12">
        <f t="shared" si="362"/>
        <v>45547.25</v>
      </c>
      <c r="AT1632" s="11" t="s">
        <v>135</v>
      </c>
      <c r="AU1632" s="9">
        <v>3.5</v>
      </c>
      <c r="AV1632" s="14">
        <v>17</v>
      </c>
      <c r="AW1632" s="15" t="s">
        <v>1278</v>
      </c>
      <c r="AX1632" s="16" t="s">
        <v>4810</v>
      </c>
      <c r="AY1632" s="14">
        <v>17</v>
      </c>
      <c r="AZ1632" s="11" t="s">
        <v>171</v>
      </c>
      <c r="BA1632" s="17" t="str">
        <f t="shared" si="363"/>
        <v>17503000000017770017</v>
      </c>
      <c r="BB1632" s="26">
        <f t="shared" si="354"/>
        <v>20</v>
      </c>
      <c r="BC1632" s="19" t="s">
        <v>416</v>
      </c>
      <c r="BD1632" s="20" t="s">
        <v>73</v>
      </c>
      <c r="BF1632" s="5"/>
      <c r="BG1632" s="27">
        <v>22769037</v>
      </c>
      <c r="BH1632" s="27">
        <v>58722755</v>
      </c>
      <c r="BI1632" s="27"/>
      <c r="BK1632" s="11" t="str">
        <f t="shared" si="365"/>
        <v>B-</v>
      </c>
      <c r="BL1632" s="11" t="s">
        <v>473</v>
      </c>
    </row>
    <row r="1633" spans="1:64" x14ac:dyDescent="0.25">
      <c r="A1633" s="3" t="s">
        <v>56</v>
      </c>
      <c r="B1633" s="4">
        <v>1635</v>
      </c>
      <c r="C1633" s="3" t="s">
        <v>87</v>
      </c>
      <c r="D1633" s="3" t="s">
        <v>7264</v>
      </c>
      <c r="E1633" s="3" t="s">
        <v>7248</v>
      </c>
      <c r="F1633" s="3"/>
      <c r="G1633" s="3"/>
      <c r="H1633" s="74"/>
      <c r="I1633" s="3" t="s">
        <v>459</v>
      </c>
      <c r="J1633" s="3" t="s">
        <v>228</v>
      </c>
      <c r="K1633" s="3" t="s">
        <v>123</v>
      </c>
      <c r="L1633" s="3" t="s">
        <v>77</v>
      </c>
      <c r="M1633" s="3" t="s">
        <v>158</v>
      </c>
      <c r="N1633" s="5">
        <v>45182</v>
      </c>
      <c r="P1633" s="3">
        <f t="shared" ca="1" si="366"/>
        <v>-47</v>
      </c>
      <c r="Q1633" s="5"/>
      <c r="R1633" s="3"/>
      <c r="S1633" s="3"/>
      <c r="T1633" s="6" t="s">
        <v>131</v>
      </c>
      <c r="U1633" s="3" t="str">
        <f t="shared" si="355"/>
        <v>Contractuel</v>
      </c>
      <c r="V1633" s="5">
        <v>45505</v>
      </c>
      <c r="W1633" s="5">
        <f>VLOOKUP(B1633,[1]base!$A:$V,22,0)</f>
        <v>45535</v>
      </c>
      <c r="X1633" s="5"/>
      <c r="Y1633" s="5"/>
      <c r="Z1633" s="5">
        <v>45182</v>
      </c>
      <c r="AA1633" s="3">
        <f t="shared" si="356"/>
        <v>9</v>
      </c>
      <c r="AB1633" s="3">
        <f t="shared" si="357"/>
        <v>2023</v>
      </c>
      <c r="AC1633" s="3">
        <f t="shared" si="358"/>
        <v>2027</v>
      </c>
      <c r="AD1633" s="7">
        <f t="shared" ca="1" si="359"/>
        <v>1.0944444444444446</v>
      </c>
      <c r="AE1633" s="7" t="str">
        <f t="shared" ca="1" si="364"/>
        <v>&lt; 2</v>
      </c>
      <c r="AF1633" s="5">
        <v>38090</v>
      </c>
      <c r="AG1633" s="8">
        <f t="shared" ca="1" si="360"/>
        <v>20.526027397260275</v>
      </c>
      <c r="AH1633" s="7" t="str">
        <f t="shared" ca="1" si="361"/>
        <v>&lt; 25</v>
      </c>
      <c r="AI1633" s="9">
        <v>17592147</v>
      </c>
      <c r="AJ1633" s="10" t="s">
        <v>62</v>
      </c>
      <c r="AK1633" s="9" t="s">
        <v>4811</v>
      </c>
      <c r="AL1633" s="5">
        <v>44862</v>
      </c>
      <c r="AM1633" s="3" t="s">
        <v>93</v>
      </c>
      <c r="AN1633" s="3" t="s">
        <v>94</v>
      </c>
      <c r="AQ1633">
        <v>3</v>
      </c>
      <c r="AR1633" s="11">
        <v>1</v>
      </c>
      <c r="AS1633" s="12">
        <f t="shared" si="362"/>
        <v>45547.25</v>
      </c>
      <c r="AT1633" s="11" t="s">
        <v>135</v>
      </c>
      <c r="AU1633" s="9">
        <v>3.5</v>
      </c>
      <c r="AV1633" s="14">
        <v>17</v>
      </c>
      <c r="AW1633" s="15" t="s">
        <v>169</v>
      </c>
      <c r="AX1633" s="16" t="s">
        <v>4812</v>
      </c>
      <c r="AY1633" s="14">
        <v>13</v>
      </c>
      <c r="AZ1633" s="11" t="s">
        <v>171</v>
      </c>
      <c r="BA1633" s="17" t="str">
        <f t="shared" si="363"/>
        <v>17001000000331150913</v>
      </c>
      <c r="BB1633" s="26">
        <f t="shared" si="354"/>
        <v>20</v>
      </c>
      <c r="BC1633" s="19" t="s">
        <v>3931</v>
      </c>
      <c r="BD1633" s="20" t="s">
        <v>100</v>
      </c>
      <c r="BF1633" s="5">
        <v>45279</v>
      </c>
      <c r="BG1633" s="27">
        <v>58438757</v>
      </c>
      <c r="BH1633" s="27">
        <v>54311282</v>
      </c>
      <c r="BI1633" s="27"/>
      <c r="BJ1633" t="s">
        <v>477</v>
      </c>
      <c r="BK1633" s="11" t="str">
        <f t="shared" si="365"/>
        <v>B-</v>
      </c>
      <c r="BL1633" s="11" t="s">
        <v>235</v>
      </c>
    </row>
    <row r="1634" spans="1:64" x14ac:dyDescent="0.25">
      <c r="A1634" s="3" t="s">
        <v>56</v>
      </c>
      <c r="B1634" s="4">
        <v>1636</v>
      </c>
      <c r="C1634" s="3" t="s">
        <v>57</v>
      </c>
      <c r="D1634" s="36" t="s">
        <v>8313</v>
      </c>
      <c r="E1634" s="3" t="s">
        <v>7917</v>
      </c>
      <c r="F1634" s="3"/>
      <c r="G1634" s="43"/>
      <c r="H1634" s="74"/>
      <c r="I1634" s="3" t="s">
        <v>187</v>
      </c>
      <c r="J1634" s="3" t="s">
        <v>157</v>
      </c>
      <c r="K1634" s="3" t="s">
        <v>76</v>
      </c>
      <c r="L1634" s="3" t="s">
        <v>77</v>
      </c>
      <c r="M1634" s="3" t="s">
        <v>158</v>
      </c>
      <c r="N1634" s="5">
        <v>45183</v>
      </c>
      <c r="P1634" s="3">
        <f t="shared" ca="1" si="366"/>
        <v>-47</v>
      </c>
      <c r="Q1634" s="5"/>
      <c r="R1634" s="3"/>
      <c r="S1634" s="3"/>
      <c r="T1634" s="6" t="s">
        <v>131</v>
      </c>
      <c r="U1634" s="3" t="str">
        <f t="shared" si="355"/>
        <v>Contractuel</v>
      </c>
      <c r="V1634" s="5">
        <v>45505</v>
      </c>
      <c r="W1634" s="5">
        <f>VLOOKUP(B1634,[1]base!$A:$V,22,0)</f>
        <v>45535</v>
      </c>
      <c r="X1634" s="5"/>
      <c r="Y1634" s="5"/>
      <c r="Z1634" s="5">
        <v>45183</v>
      </c>
      <c r="AA1634" s="3">
        <f t="shared" si="356"/>
        <v>9</v>
      </c>
      <c r="AB1634" s="3">
        <f t="shared" si="357"/>
        <v>2023</v>
      </c>
      <c r="AC1634" s="3">
        <f t="shared" si="358"/>
        <v>2027</v>
      </c>
      <c r="AD1634" s="7">
        <f t="shared" ca="1" si="359"/>
        <v>1.0916666666666666</v>
      </c>
      <c r="AE1634" s="7" t="str">
        <f t="shared" ca="1" si="364"/>
        <v>&lt; 2</v>
      </c>
      <c r="AF1634" s="5">
        <v>33337</v>
      </c>
      <c r="AG1634" s="8">
        <f t="shared" ca="1" si="360"/>
        <v>33.547945205479451</v>
      </c>
      <c r="AH1634" s="7" t="str">
        <f t="shared" ca="1" si="361"/>
        <v>&gt;25&lt; 35</v>
      </c>
      <c r="AI1634" s="9">
        <v>17700990</v>
      </c>
      <c r="AJ1634" s="10" t="s">
        <v>67</v>
      </c>
      <c r="AK1634" s="9" t="s">
        <v>4813</v>
      </c>
      <c r="AL1634" s="5">
        <v>41268</v>
      </c>
      <c r="AM1634" s="3" t="s">
        <v>4611</v>
      </c>
      <c r="AN1634" s="3" t="s">
        <v>94</v>
      </c>
      <c r="AQ1634">
        <v>3</v>
      </c>
      <c r="AR1634" s="11">
        <v>1</v>
      </c>
      <c r="AS1634" s="12">
        <f t="shared" si="362"/>
        <v>45548.25</v>
      </c>
      <c r="AT1634" s="11" t="s">
        <v>135</v>
      </c>
      <c r="AU1634" s="9">
        <v>3.5</v>
      </c>
      <c r="AV1634" s="14">
        <v>17</v>
      </c>
      <c r="AW1634" s="15">
        <v>20600</v>
      </c>
      <c r="AX1634" s="16" t="s">
        <v>4814</v>
      </c>
      <c r="AY1634" s="14">
        <v>33</v>
      </c>
      <c r="AZ1634" s="11" t="s">
        <v>171</v>
      </c>
      <c r="BA1634" s="17" t="str">
        <f t="shared" si="363"/>
        <v>17206000000215972133</v>
      </c>
      <c r="BB1634" s="26">
        <f t="shared" si="354"/>
        <v>20</v>
      </c>
      <c r="BC1634" s="19" t="s">
        <v>4815</v>
      </c>
      <c r="BD1634" s="20" t="s">
        <v>100</v>
      </c>
      <c r="BF1634" s="5">
        <v>45230</v>
      </c>
      <c r="BG1634" s="27">
        <v>20391730</v>
      </c>
      <c r="BH1634" s="27">
        <v>52391780</v>
      </c>
      <c r="BI1634" s="27"/>
      <c r="BJ1634" t="s">
        <v>951</v>
      </c>
      <c r="BK1634" s="11" t="s">
        <v>193</v>
      </c>
      <c r="BL1634" s="11" t="s">
        <v>167</v>
      </c>
    </row>
    <row r="1635" spans="1:64" x14ac:dyDescent="0.25">
      <c r="A1635" s="3" t="s">
        <v>56</v>
      </c>
      <c r="B1635" s="4">
        <v>1637</v>
      </c>
      <c r="C1635" s="3" t="s">
        <v>87</v>
      </c>
      <c r="D1635" s="3" t="s">
        <v>7297</v>
      </c>
      <c r="E1635" s="3" t="s">
        <v>7277</v>
      </c>
      <c r="F1635" s="3"/>
      <c r="G1635" s="3"/>
      <c r="H1635" s="74"/>
      <c r="I1635" s="3" t="s">
        <v>561</v>
      </c>
      <c r="J1635" s="3" t="s">
        <v>157</v>
      </c>
      <c r="K1635" s="3" t="s">
        <v>123</v>
      </c>
      <c r="L1635" s="3" t="s">
        <v>77</v>
      </c>
      <c r="M1635" s="3" t="s">
        <v>158</v>
      </c>
      <c r="N1635" s="5">
        <v>45183</v>
      </c>
      <c r="P1635" s="3">
        <f t="shared" ca="1" si="366"/>
        <v>-47</v>
      </c>
      <c r="Q1635" s="5"/>
      <c r="R1635" s="3"/>
      <c r="S1635" s="3"/>
      <c r="T1635" s="6" t="s">
        <v>131</v>
      </c>
      <c r="U1635" s="3" t="str">
        <f t="shared" si="355"/>
        <v>Contractuel</v>
      </c>
      <c r="V1635" s="5">
        <v>45505</v>
      </c>
      <c r="W1635" s="5">
        <f>VLOOKUP(B1635,[1]base!$A:$V,22,0)</f>
        <v>45535</v>
      </c>
      <c r="X1635" s="5"/>
      <c r="Y1635" s="5"/>
      <c r="Z1635" s="5">
        <v>45182</v>
      </c>
      <c r="AA1635" s="3">
        <f t="shared" si="356"/>
        <v>9</v>
      </c>
      <c r="AB1635" s="3">
        <f t="shared" si="357"/>
        <v>2023</v>
      </c>
      <c r="AC1635" s="3">
        <f t="shared" si="358"/>
        <v>2027</v>
      </c>
      <c r="AD1635" s="7">
        <f t="shared" ca="1" si="359"/>
        <v>1.0916666666666666</v>
      </c>
      <c r="AE1635" s="7" t="str">
        <f t="shared" ca="1" si="364"/>
        <v>&lt; 2</v>
      </c>
      <c r="AF1635" s="5">
        <v>34135</v>
      </c>
      <c r="AG1635" s="8">
        <f t="shared" ca="1" si="360"/>
        <v>31.361643835616437</v>
      </c>
      <c r="AH1635" s="7" t="str">
        <f t="shared" ca="1" si="361"/>
        <v>&gt;25&lt; 35</v>
      </c>
      <c r="AI1635" s="9">
        <v>17093472</v>
      </c>
      <c r="AJ1635" s="10" t="s">
        <v>91</v>
      </c>
      <c r="AK1635" s="9" t="s">
        <v>4816</v>
      </c>
      <c r="AL1635" s="5">
        <v>43491</v>
      </c>
      <c r="AM1635" s="3" t="s">
        <v>93</v>
      </c>
      <c r="AN1635" s="3" t="s">
        <v>94</v>
      </c>
      <c r="AQ1635">
        <v>3</v>
      </c>
      <c r="AR1635" s="11">
        <v>1</v>
      </c>
      <c r="AS1635" s="12">
        <f t="shared" si="362"/>
        <v>45548.25</v>
      </c>
      <c r="AT1635" s="11" t="s">
        <v>135</v>
      </c>
      <c r="AU1635" s="9">
        <v>3.5</v>
      </c>
      <c r="AV1635" s="14" t="s">
        <v>126</v>
      </c>
      <c r="AW1635" s="15">
        <v>50500</v>
      </c>
      <c r="AX1635" s="16">
        <v>66121664560</v>
      </c>
      <c r="AY1635" s="14">
        <v>44</v>
      </c>
      <c r="AZ1635" s="11" t="s">
        <v>145</v>
      </c>
      <c r="BA1635" s="17" t="str">
        <f t="shared" si="363"/>
        <v>07505006612166456044</v>
      </c>
      <c r="BB1635" s="26">
        <f t="shared" si="354"/>
        <v>20</v>
      </c>
      <c r="BC1635" s="19" t="s">
        <v>3780</v>
      </c>
      <c r="BD1635" s="20" t="s">
        <v>4817</v>
      </c>
      <c r="BF1635" s="5"/>
      <c r="BG1635" s="27">
        <v>24151895</v>
      </c>
      <c r="BH1635" s="27">
        <v>20073702</v>
      </c>
      <c r="BI1635" s="27"/>
      <c r="BJ1635" s="19" t="s">
        <v>3780</v>
      </c>
      <c r="BK1635" s="11" t="str">
        <f t="shared" si="365"/>
        <v>A-</v>
      </c>
      <c r="BL1635" s="11" t="s">
        <v>473</v>
      </c>
    </row>
    <row r="1636" spans="1:64" x14ac:dyDescent="0.25">
      <c r="A1636" s="3" t="s">
        <v>56</v>
      </c>
      <c r="B1636" s="4">
        <v>1638</v>
      </c>
      <c r="C1636" s="3" t="s">
        <v>87</v>
      </c>
      <c r="D1636" s="3" t="s">
        <v>7297</v>
      </c>
      <c r="E1636" s="3" t="s">
        <v>6991</v>
      </c>
      <c r="F1636" s="3"/>
      <c r="G1636" s="3"/>
      <c r="H1636" s="74"/>
      <c r="I1636" s="3" t="s">
        <v>561</v>
      </c>
      <c r="J1636" s="3" t="s">
        <v>157</v>
      </c>
      <c r="K1636" s="3" t="s">
        <v>123</v>
      </c>
      <c r="L1636" s="3" t="s">
        <v>77</v>
      </c>
      <c r="M1636" s="3" t="s">
        <v>158</v>
      </c>
      <c r="N1636" s="5">
        <v>45183</v>
      </c>
      <c r="P1636" s="3">
        <f t="shared" ca="1" si="366"/>
        <v>-47</v>
      </c>
      <c r="Q1636" s="5"/>
      <c r="R1636" s="3"/>
      <c r="S1636" s="3"/>
      <c r="T1636" s="6" t="s">
        <v>131</v>
      </c>
      <c r="U1636" s="3" t="str">
        <f t="shared" si="355"/>
        <v>Contractuel</v>
      </c>
      <c r="V1636" s="5">
        <v>45505</v>
      </c>
      <c r="W1636" s="5">
        <f>VLOOKUP(B1636,[1]base!$A:$V,22,0)</f>
        <v>45535</v>
      </c>
      <c r="X1636" s="5"/>
      <c r="Y1636" s="5"/>
      <c r="Z1636" s="5">
        <v>45183</v>
      </c>
      <c r="AA1636" s="3">
        <f t="shared" si="356"/>
        <v>9</v>
      </c>
      <c r="AB1636" s="3">
        <f t="shared" si="357"/>
        <v>2023</v>
      </c>
      <c r="AC1636" s="3">
        <f t="shared" si="358"/>
        <v>2027</v>
      </c>
      <c r="AD1636" s="7">
        <f t="shared" ca="1" si="359"/>
        <v>1.0916666666666666</v>
      </c>
      <c r="AE1636" s="7" t="str">
        <f t="shared" ca="1" si="364"/>
        <v>&lt; 2</v>
      </c>
      <c r="AF1636" s="5">
        <v>35258</v>
      </c>
      <c r="AG1636" s="8">
        <f t="shared" ca="1" si="360"/>
        <v>28.284931506849315</v>
      </c>
      <c r="AH1636" s="7" t="str">
        <f t="shared" ca="1" si="361"/>
        <v>&gt;25&lt; 35</v>
      </c>
      <c r="AI1636" s="9">
        <v>16579190</v>
      </c>
      <c r="AJ1636" s="10" t="s">
        <v>91</v>
      </c>
      <c r="AK1636" s="9" t="s">
        <v>2834</v>
      </c>
      <c r="AL1636" s="5">
        <v>41397</v>
      </c>
      <c r="AM1636" s="3" t="s">
        <v>93</v>
      </c>
      <c r="AN1636" s="3" t="s">
        <v>94</v>
      </c>
      <c r="AQ1636">
        <v>3</v>
      </c>
      <c r="AR1636" s="11">
        <v>1</v>
      </c>
      <c r="AS1636" s="12">
        <f t="shared" si="362"/>
        <v>45548.25</v>
      </c>
      <c r="AT1636" s="11" t="s">
        <v>135</v>
      </c>
      <c r="AU1636" s="9">
        <v>3.5</v>
      </c>
      <c r="AV1636" s="14">
        <v>17</v>
      </c>
      <c r="AW1636" s="15">
        <v>20600</v>
      </c>
      <c r="AX1636" s="16" t="s">
        <v>2835</v>
      </c>
      <c r="AY1636" s="14">
        <v>19</v>
      </c>
      <c r="AZ1636" s="11" t="s">
        <v>171</v>
      </c>
      <c r="BA1636" s="17" t="str">
        <f t="shared" si="363"/>
        <v>17206000000256444219</v>
      </c>
      <c r="BB1636" s="26">
        <f t="shared" si="354"/>
        <v>20</v>
      </c>
      <c r="BC1636" s="19" t="s">
        <v>3780</v>
      </c>
      <c r="BD1636" s="20" t="s">
        <v>4817</v>
      </c>
      <c r="BF1636" s="5">
        <v>45202</v>
      </c>
      <c r="BG1636" s="27">
        <v>27464409</v>
      </c>
      <c r="BH1636" s="27">
        <v>20073702</v>
      </c>
      <c r="BI1636" s="27"/>
      <c r="BJ1636" s="19" t="s">
        <v>3780</v>
      </c>
      <c r="BK1636" s="11" t="str">
        <f t="shared" si="365"/>
        <v>A-</v>
      </c>
      <c r="BL1636" s="11" t="s">
        <v>473</v>
      </c>
    </row>
    <row r="1637" spans="1:64" x14ac:dyDescent="0.25">
      <c r="A1637" s="3" t="s">
        <v>74</v>
      </c>
      <c r="B1637" s="4">
        <v>1639</v>
      </c>
      <c r="C1637" s="3" t="s">
        <v>140</v>
      </c>
      <c r="D1637" s="3" t="s">
        <v>7475</v>
      </c>
      <c r="E1637" s="3" t="s">
        <v>8086</v>
      </c>
      <c r="F1637" s="3"/>
      <c r="G1637" s="3"/>
      <c r="H1637" s="74"/>
      <c r="I1637" s="3" t="s">
        <v>515</v>
      </c>
      <c r="J1637" s="3" t="s">
        <v>228</v>
      </c>
      <c r="K1637" s="3" t="s">
        <v>123</v>
      </c>
      <c r="L1637" s="3" t="s">
        <v>77</v>
      </c>
      <c r="M1637" s="3" t="s">
        <v>158</v>
      </c>
      <c r="N1637" s="5">
        <v>45183</v>
      </c>
      <c r="P1637" s="3">
        <f t="shared" ca="1" si="366"/>
        <v>-352</v>
      </c>
      <c r="Q1637" s="5">
        <v>45189</v>
      </c>
      <c r="R1637" s="3" t="s">
        <v>4782</v>
      </c>
      <c r="S1637" s="3"/>
      <c r="T1637" s="6" t="s">
        <v>131</v>
      </c>
      <c r="U1637" s="3" t="str">
        <f t="shared" si="355"/>
        <v>Contractuel</v>
      </c>
      <c r="V1637" s="5">
        <v>45183</v>
      </c>
      <c r="W1637" s="5">
        <v>45230</v>
      </c>
      <c r="X1637" s="5"/>
      <c r="Y1637" s="5"/>
      <c r="Z1637" s="5">
        <v>45183</v>
      </c>
      <c r="AA1637" s="3">
        <f t="shared" si="356"/>
        <v>9</v>
      </c>
      <c r="AB1637" s="3">
        <f t="shared" si="357"/>
        <v>2023</v>
      </c>
      <c r="AC1637" s="3">
        <f t="shared" si="358"/>
        <v>2027</v>
      </c>
      <c r="AD1637" s="7">
        <f t="shared" ca="1" si="359"/>
        <v>1.0916666666666666</v>
      </c>
      <c r="AE1637" s="7" t="str">
        <f t="shared" ca="1" si="364"/>
        <v>&lt; 2</v>
      </c>
      <c r="AF1637" s="5">
        <v>31472</v>
      </c>
      <c r="AG1637" s="8">
        <f t="shared" ca="1" si="360"/>
        <v>38.657534246575345</v>
      </c>
      <c r="AH1637" s="7" t="str">
        <f t="shared" ca="1" si="361"/>
        <v>&gt;35&lt; 45</v>
      </c>
      <c r="AI1637" s="9"/>
      <c r="AJ1637" s="10"/>
      <c r="AK1637" s="9" t="s">
        <v>915</v>
      </c>
      <c r="AL1637" s="5">
        <v>43739</v>
      </c>
      <c r="AM1637" s="3" t="s">
        <v>93</v>
      </c>
      <c r="AN1637" s="3" t="s">
        <v>94</v>
      </c>
      <c r="AQ1637" s="11">
        <v>3</v>
      </c>
      <c r="AR1637" s="11">
        <v>1</v>
      </c>
      <c r="AS1637" s="12">
        <f t="shared" si="362"/>
        <v>45548.25</v>
      </c>
      <c r="AT1637" s="11" t="s">
        <v>135</v>
      </c>
      <c r="AU1637" s="9">
        <v>3.5</v>
      </c>
      <c r="AV1637" s="14">
        <v>12</v>
      </c>
      <c r="AW1637" s="15">
        <v>40600</v>
      </c>
      <c r="AX1637" s="16" t="s">
        <v>916</v>
      </c>
      <c r="AY1637" s="14">
        <v>50</v>
      </c>
      <c r="AZ1637" s="11" t="s">
        <v>352</v>
      </c>
      <c r="BA1637" s="17" t="str">
        <f t="shared" si="363"/>
        <v>12406000013129697350</v>
      </c>
      <c r="BB1637" s="26">
        <f t="shared" si="354"/>
        <v>20</v>
      </c>
      <c r="BC1637" s="19" t="s">
        <v>3931</v>
      </c>
      <c r="BD1637" s="20" t="s">
        <v>100</v>
      </c>
      <c r="BF1637" s="5"/>
      <c r="BG1637" s="27">
        <v>96318347</v>
      </c>
      <c r="BH1637" s="27">
        <v>21885898</v>
      </c>
      <c r="BI1637" s="27"/>
      <c r="BK1637" s="11" t="str">
        <f t="shared" si="365"/>
        <v>B-</v>
      </c>
      <c r="BL1637" s="11" t="s">
        <v>473</v>
      </c>
    </row>
    <row r="1638" spans="1:64" x14ac:dyDescent="0.25">
      <c r="A1638" s="3" t="s">
        <v>56</v>
      </c>
      <c r="B1638" s="4">
        <v>1640</v>
      </c>
      <c r="C1638" s="3" t="s">
        <v>57</v>
      </c>
      <c r="D1638" s="3" t="s">
        <v>8314</v>
      </c>
      <c r="E1638" s="3" t="s">
        <v>7534</v>
      </c>
      <c r="F1638" s="3"/>
      <c r="G1638" s="3"/>
      <c r="H1638" s="74"/>
      <c r="I1638" s="3" t="s">
        <v>4341</v>
      </c>
      <c r="J1638" s="3"/>
      <c r="K1638" s="3" t="s">
        <v>76</v>
      </c>
      <c r="L1638" s="3" t="s">
        <v>77</v>
      </c>
      <c r="M1638" s="3" t="s">
        <v>158</v>
      </c>
      <c r="N1638" s="5">
        <v>45183</v>
      </c>
      <c r="P1638" s="3">
        <f t="shared" ca="1" si="366"/>
        <v>44</v>
      </c>
      <c r="Q1638" s="5"/>
      <c r="R1638" s="3"/>
      <c r="S1638" s="3"/>
      <c r="T1638" s="6" t="s">
        <v>131</v>
      </c>
      <c r="U1638" s="3" t="str">
        <f t="shared" si="355"/>
        <v>Contractuel</v>
      </c>
      <c r="V1638" s="5">
        <v>45444</v>
      </c>
      <c r="W1638" s="5">
        <v>45626</v>
      </c>
      <c r="X1638" s="5"/>
      <c r="Y1638" s="5"/>
      <c r="Z1638" s="5">
        <v>45183</v>
      </c>
      <c r="AA1638" s="3">
        <f t="shared" si="356"/>
        <v>9</v>
      </c>
      <c r="AB1638" s="3">
        <f t="shared" si="357"/>
        <v>2023</v>
      </c>
      <c r="AC1638" s="3">
        <f t="shared" si="358"/>
        <v>2027</v>
      </c>
      <c r="AD1638" s="7">
        <f t="shared" ca="1" si="359"/>
        <v>1.0916666666666666</v>
      </c>
      <c r="AE1638" s="7" t="str">
        <f t="shared" ca="1" si="364"/>
        <v>&lt; 2</v>
      </c>
      <c r="AF1638" s="5">
        <v>34354</v>
      </c>
      <c r="AG1638" s="8">
        <f t="shared" ca="1" si="360"/>
        <v>30.761643835616439</v>
      </c>
      <c r="AH1638" s="7" t="str">
        <f t="shared" ca="1" si="361"/>
        <v>&gt;25&lt; 35</v>
      </c>
      <c r="AI1638" s="9">
        <v>17755604</v>
      </c>
      <c r="AJ1638" s="37" t="s">
        <v>179</v>
      </c>
      <c r="AK1638" s="9" t="s">
        <v>4818</v>
      </c>
      <c r="AL1638" s="5">
        <v>43825</v>
      </c>
      <c r="AM1638" s="3" t="s">
        <v>93</v>
      </c>
      <c r="AN1638" s="3" t="s">
        <v>94</v>
      </c>
      <c r="AQ1638">
        <v>3</v>
      </c>
      <c r="AR1638" s="11">
        <v>1</v>
      </c>
      <c r="AS1638" s="12">
        <f t="shared" si="362"/>
        <v>45548.25</v>
      </c>
      <c r="AT1638" s="11" t="s">
        <v>135</v>
      </c>
      <c r="AU1638" s="9">
        <v>3.5</v>
      </c>
      <c r="AV1638" s="14">
        <v>17</v>
      </c>
      <c r="AW1638" s="15" t="s">
        <v>169</v>
      </c>
      <c r="AX1638" s="16" t="s">
        <v>4819</v>
      </c>
      <c r="AY1638" s="14">
        <v>95</v>
      </c>
      <c r="AZ1638" s="11" t="s">
        <v>171</v>
      </c>
      <c r="BA1638" s="17" t="str">
        <f t="shared" si="363"/>
        <v>17001000000331287295</v>
      </c>
      <c r="BB1638" s="26">
        <f t="shared" si="354"/>
        <v>20</v>
      </c>
      <c r="BC1638" s="19" t="s">
        <v>4820</v>
      </c>
      <c r="BD1638" s="20" t="s">
        <v>73</v>
      </c>
      <c r="BF1638" s="5">
        <v>45230</v>
      </c>
      <c r="BG1638" s="27">
        <v>20418305</v>
      </c>
      <c r="BH1638" s="27"/>
      <c r="BI1638" s="27"/>
      <c r="BJ1638" t="s">
        <v>73</v>
      </c>
      <c r="BK1638" s="11" t="str">
        <f t="shared" si="365"/>
        <v>-</v>
      </c>
      <c r="BL1638" s="11" t="s">
        <v>167</v>
      </c>
    </row>
    <row r="1639" spans="1:64" x14ac:dyDescent="0.25">
      <c r="A1639" s="3" t="s">
        <v>74</v>
      </c>
      <c r="B1639" s="4">
        <v>1641</v>
      </c>
      <c r="C1639" s="3" t="s">
        <v>87</v>
      </c>
      <c r="D1639" s="3" t="s">
        <v>8315</v>
      </c>
      <c r="E1639" s="3" t="s">
        <v>7205</v>
      </c>
      <c r="F1639" s="3"/>
      <c r="G1639" s="3"/>
      <c r="H1639" s="74"/>
      <c r="I1639" s="3" t="s">
        <v>3004</v>
      </c>
      <c r="J1639" s="3" t="s">
        <v>228</v>
      </c>
      <c r="K1639" s="3" t="s">
        <v>123</v>
      </c>
      <c r="L1639" s="3" t="s">
        <v>77</v>
      </c>
      <c r="M1639" s="3" t="s">
        <v>158</v>
      </c>
      <c r="N1639" s="5">
        <v>45183</v>
      </c>
      <c r="P1639" s="3">
        <f t="shared" ca="1" si="366"/>
        <v>-78</v>
      </c>
      <c r="Q1639" s="5">
        <v>45504</v>
      </c>
      <c r="R1639" s="3" t="s">
        <v>719</v>
      </c>
      <c r="S1639" s="3"/>
      <c r="T1639" s="6" t="s">
        <v>131</v>
      </c>
      <c r="U1639" s="3" t="str">
        <f t="shared" si="355"/>
        <v>Contractuel</v>
      </c>
      <c r="V1639" s="5">
        <v>45474</v>
      </c>
      <c r="W1639" s="5">
        <v>45504</v>
      </c>
      <c r="X1639" s="5"/>
      <c r="Y1639" s="5"/>
      <c r="Z1639" s="5">
        <v>45183</v>
      </c>
      <c r="AA1639" s="3">
        <f t="shared" si="356"/>
        <v>9</v>
      </c>
      <c r="AB1639" s="3">
        <f t="shared" si="357"/>
        <v>2023</v>
      </c>
      <c r="AC1639" s="3">
        <f t="shared" si="358"/>
        <v>2027</v>
      </c>
      <c r="AD1639" s="7">
        <f t="shared" ca="1" si="359"/>
        <v>1.0916666666666666</v>
      </c>
      <c r="AE1639" s="7" t="str">
        <f t="shared" ca="1" si="364"/>
        <v>&lt; 2</v>
      </c>
      <c r="AF1639" s="5">
        <v>32319</v>
      </c>
      <c r="AG1639" s="8">
        <f t="shared" ca="1" si="360"/>
        <v>36.336986301369862</v>
      </c>
      <c r="AH1639" s="7" t="str">
        <f t="shared" ca="1" si="361"/>
        <v>&gt;35&lt; 45</v>
      </c>
      <c r="AI1639" s="9">
        <v>16596638</v>
      </c>
      <c r="AJ1639" s="10" t="s">
        <v>141</v>
      </c>
      <c r="AK1639" s="9" t="s">
        <v>4821</v>
      </c>
      <c r="AL1639" s="5">
        <v>44225</v>
      </c>
      <c r="AM1639" s="3" t="s">
        <v>93</v>
      </c>
      <c r="AN1639" s="3" t="s">
        <v>94</v>
      </c>
      <c r="AQ1639">
        <v>3</v>
      </c>
      <c r="AR1639" s="11">
        <v>1</v>
      </c>
      <c r="AS1639" s="12">
        <f t="shared" si="362"/>
        <v>45548.25</v>
      </c>
      <c r="AT1639" s="11" t="s">
        <v>135</v>
      </c>
      <c r="AU1639" s="9">
        <v>3.5</v>
      </c>
      <c r="AV1639" s="14" t="s">
        <v>67</v>
      </c>
      <c r="AW1639" s="15" t="s">
        <v>1468</v>
      </c>
      <c r="AX1639" s="16">
        <v>10140094382</v>
      </c>
      <c r="AY1639" s="14">
        <v>75</v>
      </c>
      <c r="AZ1639" s="11" t="s">
        <v>4822</v>
      </c>
      <c r="BA1639" s="17" t="str">
        <f t="shared" si="363"/>
        <v>08020011014009438275</v>
      </c>
      <c r="BB1639" s="26">
        <f t="shared" si="354"/>
        <v>20</v>
      </c>
      <c r="BC1639" s="19" t="s">
        <v>4362</v>
      </c>
      <c r="BD1639" s="20" t="s">
        <v>100</v>
      </c>
      <c r="BF1639" s="5">
        <v>45272</v>
      </c>
      <c r="BG1639" s="27">
        <v>53858814</v>
      </c>
      <c r="BH1639" s="27">
        <v>98586058</v>
      </c>
      <c r="BI1639" s="27"/>
      <c r="BJ1639" t="s">
        <v>566</v>
      </c>
      <c r="BK1639" s="11" t="str">
        <f t="shared" si="365"/>
        <v>B-</v>
      </c>
      <c r="BL1639" s="11" t="s">
        <v>473</v>
      </c>
    </row>
    <row r="1640" spans="1:64" x14ac:dyDescent="0.25">
      <c r="A1640" s="3" t="s">
        <v>74</v>
      </c>
      <c r="B1640" s="4">
        <v>1642</v>
      </c>
      <c r="C1640" s="3" t="s">
        <v>140</v>
      </c>
      <c r="D1640" s="3" t="s">
        <v>8316</v>
      </c>
      <c r="E1640" s="3" t="s">
        <v>7231</v>
      </c>
      <c r="F1640" s="3"/>
      <c r="G1640" s="3"/>
      <c r="H1640" s="74"/>
      <c r="I1640" s="3" t="s">
        <v>487</v>
      </c>
      <c r="J1640" s="3" t="s">
        <v>228</v>
      </c>
      <c r="K1640" s="3" t="s">
        <v>123</v>
      </c>
      <c r="L1640" s="3" t="s">
        <v>77</v>
      </c>
      <c r="M1640" s="3" t="s">
        <v>158</v>
      </c>
      <c r="N1640" s="5">
        <v>45184</v>
      </c>
      <c r="P1640" s="3">
        <f t="shared" ca="1" si="366"/>
        <v>-47</v>
      </c>
      <c r="Q1640" s="5">
        <v>45535</v>
      </c>
      <c r="R1640" s="3" t="s">
        <v>236</v>
      </c>
      <c r="S1640" s="3" t="s">
        <v>4823</v>
      </c>
      <c r="T1640" s="6" t="s">
        <v>131</v>
      </c>
      <c r="U1640" s="3" t="str">
        <f t="shared" si="355"/>
        <v>Contractuel</v>
      </c>
      <c r="V1640" s="5">
        <v>45505</v>
      </c>
      <c r="W1640" s="5">
        <f>VLOOKUP(B1640,[1]base!$A:$V,22,0)</f>
        <v>45535</v>
      </c>
      <c r="X1640" s="5"/>
      <c r="Y1640" s="5"/>
      <c r="Z1640" s="5">
        <v>45184</v>
      </c>
      <c r="AA1640" s="3">
        <f t="shared" si="356"/>
        <v>9</v>
      </c>
      <c r="AB1640" s="3">
        <f t="shared" si="357"/>
        <v>2023</v>
      </c>
      <c r="AC1640" s="3">
        <f t="shared" si="358"/>
        <v>2027</v>
      </c>
      <c r="AD1640" s="7">
        <f t="shared" ca="1" si="359"/>
        <v>1.0888888888888888</v>
      </c>
      <c r="AE1640" s="7" t="str">
        <f t="shared" ca="1" si="364"/>
        <v>&lt; 2</v>
      </c>
      <c r="AF1640" s="5">
        <v>26138</v>
      </c>
      <c r="AG1640" s="8">
        <f t="shared" ca="1" si="360"/>
        <v>53.271232876712325</v>
      </c>
      <c r="AH1640" s="7" t="str">
        <f t="shared" ca="1" si="361"/>
        <v>&gt;45&lt; 55</v>
      </c>
      <c r="AI1640" s="9">
        <v>11540244</v>
      </c>
      <c r="AJ1640" s="10" t="s">
        <v>67</v>
      </c>
      <c r="AK1640" s="9" t="s">
        <v>4824</v>
      </c>
      <c r="AL1640" s="5">
        <v>44756</v>
      </c>
      <c r="AM1640" s="3" t="s">
        <v>93</v>
      </c>
      <c r="AN1640" s="3" t="s">
        <v>65</v>
      </c>
      <c r="AO1640">
        <v>3</v>
      </c>
      <c r="AQ1640">
        <v>3</v>
      </c>
      <c r="AR1640" s="11">
        <v>1</v>
      </c>
      <c r="AS1640" s="12">
        <f t="shared" si="362"/>
        <v>45549.25</v>
      </c>
      <c r="AT1640" s="11" t="s">
        <v>135</v>
      </c>
      <c r="AU1640" s="9">
        <v>3.5</v>
      </c>
      <c r="AV1640" s="14">
        <v>17</v>
      </c>
      <c r="AW1640" s="15" t="s">
        <v>169</v>
      </c>
      <c r="AX1640" s="16" t="s">
        <v>4825</v>
      </c>
      <c r="AY1640" s="14">
        <v>97</v>
      </c>
      <c r="AZ1640" s="11" t="s">
        <v>171</v>
      </c>
      <c r="BA1640" s="17" t="str">
        <f t="shared" si="363"/>
        <v>17001000000298119697</v>
      </c>
      <c r="BB1640" s="26">
        <f t="shared" si="354"/>
        <v>20</v>
      </c>
      <c r="BC1640" s="19" t="s">
        <v>4217</v>
      </c>
      <c r="BD1640" s="20" t="s">
        <v>277</v>
      </c>
      <c r="BF1640" s="5"/>
      <c r="BG1640" s="27">
        <v>22593884</v>
      </c>
      <c r="BH1640" s="27"/>
      <c r="BI1640" s="27"/>
      <c r="BJ1640" t="s">
        <v>452</v>
      </c>
      <c r="BK1640" s="11" t="str">
        <f t="shared" si="365"/>
        <v>B-</v>
      </c>
      <c r="BL1640" s="11" t="s">
        <v>473</v>
      </c>
    </row>
    <row r="1641" spans="1:64" x14ac:dyDescent="0.25">
      <c r="A1641" s="3" t="s">
        <v>56</v>
      </c>
      <c r="B1641" s="4">
        <v>1643</v>
      </c>
      <c r="C1641" s="3" t="s">
        <v>140</v>
      </c>
      <c r="D1641" s="3" t="s">
        <v>7532</v>
      </c>
      <c r="E1641" s="3" t="s">
        <v>7507</v>
      </c>
      <c r="F1641" s="3"/>
      <c r="G1641" s="3"/>
      <c r="H1641" s="74"/>
      <c r="I1641" s="3" t="s">
        <v>459</v>
      </c>
      <c r="J1641" s="3" t="s">
        <v>228</v>
      </c>
      <c r="K1641" s="3" t="s">
        <v>123</v>
      </c>
      <c r="L1641" s="3" t="s">
        <v>77</v>
      </c>
      <c r="M1641" s="3" t="s">
        <v>158</v>
      </c>
      <c r="N1641" s="5">
        <v>45184</v>
      </c>
      <c r="P1641" s="3">
        <f t="shared" ca="1" si="366"/>
        <v>-47</v>
      </c>
      <c r="Q1641" s="5"/>
      <c r="R1641" s="3"/>
      <c r="S1641" s="3"/>
      <c r="T1641" s="6" t="s">
        <v>131</v>
      </c>
      <c r="U1641" s="3" t="str">
        <f t="shared" si="355"/>
        <v>Contractuel</v>
      </c>
      <c r="V1641" s="5">
        <v>45505</v>
      </c>
      <c r="W1641" s="5">
        <f>VLOOKUP(B1641,[1]base!$A:$V,22,0)</f>
        <v>45535</v>
      </c>
      <c r="X1641" s="5"/>
      <c r="Y1641" s="5"/>
      <c r="Z1641" s="5">
        <v>45184</v>
      </c>
      <c r="AA1641" s="3">
        <f t="shared" si="356"/>
        <v>9</v>
      </c>
      <c r="AB1641" s="3">
        <f t="shared" si="357"/>
        <v>2023</v>
      </c>
      <c r="AC1641" s="3">
        <f t="shared" si="358"/>
        <v>2027</v>
      </c>
      <c r="AD1641" s="7">
        <f t="shared" ca="1" si="359"/>
        <v>1.0888888888888888</v>
      </c>
      <c r="AE1641" s="7" t="str">
        <f t="shared" ca="1" si="364"/>
        <v>&lt; 2</v>
      </c>
      <c r="AF1641" s="5">
        <v>29133</v>
      </c>
      <c r="AG1641" s="8">
        <f t="shared" ca="1" si="360"/>
        <v>45.065753424657537</v>
      </c>
      <c r="AH1641" s="7" t="str">
        <f t="shared" ca="1" si="361"/>
        <v>&gt;45&lt; 55</v>
      </c>
      <c r="AI1641" s="9">
        <v>12193728</v>
      </c>
      <c r="AJ1641" s="37" t="s">
        <v>179</v>
      </c>
      <c r="AK1641" s="9" t="s">
        <v>4826</v>
      </c>
      <c r="AL1641" s="5">
        <v>43498</v>
      </c>
      <c r="AM1641" s="3" t="s">
        <v>93</v>
      </c>
      <c r="AN1641" s="3" t="s">
        <v>65</v>
      </c>
      <c r="AO1641">
        <v>2</v>
      </c>
      <c r="AQ1641">
        <v>3</v>
      </c>
      <c r="AR1641" s="11">
        <v>1</v>
      </c>
      <c r="AS1641" s="12">
        <f t="shared" si="362"/>
        <v>45549.25</v>
      </c>
      <c r="AT1641" s="11" t="s">
        <v>135</v>
      </c>
      <c r="AU1641" s="9">
        <v>3.5</v>
      </c>
      <c r="AV1641" s="14">
        <v>17</v>
      </c>
      <c r="AW1641" s="15" t="s">
        <v>169</v>
      </c>
      <c r="AX1641" s="16" t="s">
        <v>4827</v>
      </c>
      <c r="AY1641" s="14">
        <v>23</v>
      </c>
      <c r="AZ1641" s="11" t="s">
        <v>171</v>
      </c>
      <c r="BA1641" s="17" t="str">
        <f t="shared" si="363"/>
        <v>17001000000331212023</v>
      </c>
      <c r="BB1641" s="26">
        <f t="shared" ref="BB1641:BB1704" si="367">LEN(BA1641)</f>
        <v>20</v>
      </c>
      <c r="BC1641" s="19" t="s">
        <v>4362</v>
      </c>
      <c r="BD1641" s="20" t="s">
        <v>100</v>
      </c>
      <c r="BF1641" s="5"/>
      <c r="BG1641" s="27">
        <v>29044056</v>
      </c>
      <c r="BH1641" s="27"/>
      <c r="BI1641" s="27"/>
      <c r="BJ1641" t="s">
        <v>566</v>
      </c>
      <c r="BK1641" s="11" t="str">
        <f t="shared" si="365"/>
        <v>B-</v>
      </c>
      <c r="BL1641" s="11" t="s">
        <v>473</v>
      </c>
    </row>
    <row r="1642" spans="1:64" x14ac:dyDescent="0.25">
      <c r="A1642" s="3" t="s">
        <v>56</v>
      </c>
      <c r="B1642" s="4">
        <v>1644</v>
      </c>
      <c r="C1642" s="3" t="s">
        <v>140</v>
      </c>
      <c r="D1642" s="3" t="s">
        <v>7273</v>
      </c>
      <c r="E1642" s="3" t="s">
        <v>8038</v>
      </c>
      <c r="F1642" s="3"/>
      <c r="G1642" s="3"/>
      <c r="H1642" s="74"/>
      <c r="I1642" s="3" t="s">
        <v>487</v>
      </c>
      <c r="J1642" s="3" t="s">
        <v>228</v>
      </c>
      <c r="K1642" s="3" t="s">
        <v>123</v>
      </c>
      <c r="L1642" s="3" t="s">
        <v>77</v>
      </c>
      <c r="M1642" s="3" t="s">
        <v>158</v>
      </c>
      <c r="N1642" s="5">
        <v>45187</v>
      </c>
      <c r="P1642" s="3">
        <f t="shared" ca="1" si="366"/>
        <v>-47</v>
      </c>
      <c r="Q1642" s="5"/>
      <c r="R1642" s="3"/>
      <c r="S1642" s="3"/>
      <c r="T1642" s="6" t="s">
        <v>131</v>
      </c>
      <c r="U1642" s="3" t="str">
        <f t="shared" si="355"/>
        <v>Contractuel</v>
      </c>
      <c r="V1642" s="5">
        <v>45505</v>
      </c>
      <c r="W1642" s="5">
        <f>VLOOKUP(B1642,[1]base!$A:$V,22,0)</f>
        <v>45535</v>
      </c>
      <c r="X1642" s="5"/>
      <c r="Y1642" s="5"/>
      <c r="Z1642" s="5">
        <v>45187</v>
      </c>
      <c r="AA1642" s="3">
        <f t="shared" si="356"/>
        <v>9</v>
      </c>
      <c r="AB1642" s="3">
        <f t="shared" si="357"/>
        <v>2023</v>
      </c>
      <c r="AC1642" s="3">
        <f t="shared" si="358"/>
        <v>2027</v>
      </c>
      <c r="AD1642" s="7">
        <f t="shared" ca="1" si="359"/>
        <v>1.0805555555555555</v>
      </c>
      <c r="AE1642" s="7" t="str">
        <f t="shared" ca="1" si="364"/>
        <v>&lt; 2</v>
      </c>
      <c r="AF1642" s="5">
        <v>29218</v>
      </c>
      <c r="AG1642" s="8">
        <f t="shared" ca="1" si="360"/>
        <v>44.832876712328769</v>
      </c>
      <c r="AH1642" s="7" t="str">
        <f t="shared" ca="1" si="361"/>
        <v>&gt;35&lt; 45</v>
      </c>
      <c r="AI1642" s="9">
        <v>12660390</v>
      </c>
      <c r="AJ1642" s="10" t="s">
        <v>91</v>
      </c>
      <c r="AK1642" s="9" t="s">
        <v>4828</v>
      </c>
      <c r="AL1642" s="5">
        <v>45089</v>
      </c>
      <c r="AM1642" s="3" t="s">
        <v>93</v>
      </c>
      <c r="AN1642" s="3" t="s">
        <v>65</v>
      </c>
      <c r="AQ1642">
        <v>3</v>
      </c>
      <c r="AR1642" s="11">
        <v>1</v>
      </c>
      <c r="AS1642" s="12">
        <f t="shared" si="362"/>
        <v>45552.25</v>
      </c>
      <c r="AT1642" s="11" t="s">
        <v>135</v>
      </c>
      <c r="AU1642" s="9">
        <v>3.5</v>
      </c>
      <c r="AV1642" s="14">
        <v>17</v>
      </c>
      <c r="AW1642" s="15">
        <v>20600</v>
      </c>
      <c r="AX1642" s="16" t="s">
        <v>4829</v>
      </c>
      <c r="AY1642" s="14">
        <v>54</v>
      </c>
      <c r="AZ1642" s="11" t="s">
        <v>171</v>
      </c>
      <c r="BA1642" s="17" t="str">
        <f t="shared" si="363"/>
        <v>17206000000312049954</v>
      </c>
      <c r="BB1642" s="26">
        <f t="shared" si="367"/>
        <v>20</v>
      </c>
      <c r="BC1642" s="19" t="s">
        <v>4697</v>
      </c>
      <c r="BD1642" s="20" t="s">
        <v>277</v>
      </c>
      <c r="BF1642" s="5"/>
      <c r="BG1642" s="27"/>
      <c r="BH1642" s="27"/>
      <c r="BI1642" s="27"/>
      <c r="BJ1642" t="s">
        <v>4026</v>
      </c>
      <c r="BK1642" s="11" t="str">
        <f t="shared" si="365"/>
        <v>B-</v>
      </c>
      <c r="BL1642" s="11" t="s">
        <v>473</v>
      </c>
    </row>
    <row r="1643" spans="1:64" x14ac:dyDescent="0.25">
      <c r="A1643" s="3" t="s">
        <v>56</v>
      </c>
      <c r="B1643" s="4">
        <v>1645</v>
      </c>
      <c r="C1643" s="3" t="s">
        <v>87</v>
      </c>
      <c r="D1643" s="3" t="s">
        <v>7325</v>
      </c>
      <c r="E1643" s="3" t="s">
        <v>7283</v>
      </c>
      <c r="F1643" s="3"/>
      <c r="G1643" s="3"/>
      <c r="H1643" s="74"/>
      <c r="I1643" s="3" t="s">
        <v>227</v>
      </c>
      <c r="J1643" s="3" t="s">
        <v>228</v>
      </c>
      <c r="K1643" s="3" t="s">
        <v>123</v>
      </c>
      <c r="L1643" s="3" t="s">
        <v>77</v>
      </c>
      <c r="M1643" s="3" t="s">
        <v>158</v>
      </c>
      <c r="N1643" s="5">
        <v>45184</v>
      </c>
      <c r="P1643" s="3">
        <f t="shared" ca="1" si="366"/>
        <v>-47</v>
      </c>
      <c r="Q1643" s="5"/>
      <c r="R1643" s="3"/>
      <c r="S1643" s="3"/>
      <c r="T1643" s="6" t="s">
        <v>131</v>
      </c>
      <c r="U1643" s="3" t="str">
        <f t="shared" si="355"/>
        <v>Contractuel</v>
      </c>
      <c r="V1643" s="5">
        <v>45505</v>
      </c>
      <c r="W1643" s="5">
        <f>VLOOKUP(B1643,[1]base!$A:$V,22,0)</f>
        <v>45535</v>
      </c>
      <c r="X1643" s="5"/>
      <c r="Y1643" s="5"/>
      <c r="Z1643" s="5">
        <v>45184</v>
      </c>
      <c r="AA1643" s="3">
        <f t="shared" si="356"/>
        <v>9</v>
      </c>
      <c r="AB1643" s="3">
        <f t="shared" si="357"/>
        <v>2023</v>
      </c>
      <c r="AC1643" s="3">
        <f t="shared" si="358"/>
        <v>2027</v>
      </c>
      <c r="AD1643" s="7">
        <f t="shared" ca="1" si="359"/>
        <v>1.0888888888888888</v>
      </c>
      <c r="AE1643" s="7" t="str">
        <f t="shared" ca="1" si="364"/>
        <v>&lt; 2</v>
      </c>
      <c r="AF1643" s="5">
        <v>35459</v>
      </c>
      <c r="AG1643" s="8">
        <f t="shared" ca="1" si="360"/>
        <v>27.734246575342464</v>
      </c>
      <c r="AH1643" s="7" t="str">
        <f t="shared" ca="1" si="361"/>
        <v>&gt;25&lt; 35</v>
      </c>
      <c r="AI1643" s="9">
        <v>17284062</v>
      </c>
      <c r="AJ1643" s="10" t="s">
        <v>102</v>
      </c>
      <c r="AK1643" s="9" t="s">
        <v>480</v>
      </c>
      <c r="AL1643" s="5">
        <v>44692</v>
      </c>
      <c r="AM1643" s="3" t="s">
        <v>93</v>
      </c>
      <c r="AN1643" s="3" t="s">
        <v>94</v>
      </c>
      <c r="AQ1643">
        <v>3</v>
      </c>
      <c r="AR1643" s="11">
        <v>1</v>
      </c>
      <c r="AS1643" s="12">
        <f t="shared" si="362"/>
        <v>45549.25</v>
      </c>
      <c r="AT1643" s="11" t="s">
        <v>135</v>
      </c>
      <c r="AU1643" s="9">
        <v>3.5</v>
      </c>
      <c r="AV1643" s="14">
        <v>17</v>
      </c>
      <c r="AW1643" s="15" t="s">
        <v>169</v>
      </c>
      <c r="AX1643" s="16" t="s">
        <v>4830</v>
      </c>
      <c r="AY1643" s="14">
        <v>47</v>
      </c>
      <c r="AZ1643" s="11" t="s">
        <v>171</v>
      </c>
      <c r="BA1643" s="17" t="str">
        <f t="shared" si="363"/>
        <v>17001000000330037547</v>
      </c>
      <c r="BB1643" s="26">
        <f t="shared" si="367"/>
        <v>20</v>
      </c>
      <c r="BC1643" s="19" t="s">
        <v>4831</v>
      </c>
      <c r="BD1643" s="20" t="s">
        <v>73</v>
      </c>
      <c r="BF1643" s="5"/>
      <c r="BG1643" s="27"/>
      <c r="BH1643" s="27"/>
      <c r="BI1643" s="27"/>
      <c r="BJ1643" t="s">
        <v>4832</v>
      </c>
      <c r="BK1643" s="11" t="str">
        <f t="shared" si="365"/>
        <v>B-</v>
      </c>
      <c r="BL1643" s="11" t="s">
        <v>473</v>
      </c>
    </row>
    <row r="1644" spans="1:64" x14ac:dyDescent="0.25">
      <c r="A1644" s="3" t="s">
        <v>56</v>
      </c>
      <c r="B1644" s="4">
        <v>1646</v>
      </c>
      <c r="C1644" s="3" t="s">
        <v>57</v>
      </c>
      <c r="D1644" s="3" t="s">
        <v>8317</v>
      </c>
      <c r="E1644" s="3" t="s">
        <v>8318</v>
      </c>
      <c r="F1644" s="3"/>
      <c r="G1644" s="3"/>
      <c r="H1644" s="74"/>
      <c r="I1644" s="3" t="s">
        <v>3004</v>
      </c>
      <c r="J1644" s="3" t="s">
        <v>228</v>
      </c>
      <c r="K1644" s="3" t="s">
        <v>123</v>
      </c>
      <c r="L1644" s="3" t="s">
        <v>77</v>
      </c>
      <c r="M1644" s="3" t="s">
        <v>158</v>
      </c>
      <c r="N1644" s="5">
        <v>45188</v>
      </c>
      <c r="P1644" s="3">
        <f t="shared" ca="1" si="366"/>
        <v>-47</v>
      </c>
      <c r="Q1644" s="5"/>
      <c r="R1644" s="3"/>
      <c r="S1644" s="3"/>
      <c r="T1644" s="6" t="s">
        <v>131</v>
      </c>
      <c r="U1644" s="3" t="str">
        <f t="shared" si="355"/>
        <v>Contractuel</v>
      </c>
      <c r="V1644" s="5">
        <v>45505</v>
      </c>
      <c r="W1644" s="5">
        <f>VLOOKUP(B1644,[1]base!$A:$V,22,0)</f>
        <v>45535</v>
      </c>
      <c r="X1644" s="5"/>
      <c r="Y1644" s="5"/>
      <c r="Z1644" s="5">
        <v>45188</v>
      </c>
      <c r="AA1644" s="3">
        <f t="shared" si="356"/>
        <v>9</v>
      </c>
      <c r="AB1644" s="3">
        <f t="shared" si="357"/>
        <v>2023</v>
      </c>
      <c r="AC1644" s="3">
        <f t="shared" si="358"/>
        <v>2027</v>
      </c>
      <c r="AD1644" s="7">
        <f t="shared" ca="1" si="359"/>
        <v>1.0777777777777777</v>
      </c>
      <c r="AE1644" s="7" t="str">
        <f t="shared" ca="1" si="364"/>
        <v>&lt; 2</v>
      </c>
      <c r="AF1644" s="5">
        <v>28039</v>
      </c>
      <c r="AG1644" s="8">
        <f t="shared" ca="1" si="360"/>
        <v>48.063013698630137</v>
      </c>
      <c r="AH1644" s="7" t="str">
        <f t="shared" ca="1" si="361"/>
        <v>&gt;45&lt; 55</v>
      </c>
      <c r="AI1644" s="9">
        <v>12147977</v>
      </c>
      <c r="AJ1644" s="10" t="s">
        <v>79</v>
      </c>
      <c r="AK1644" s="9" t="s">
        <v>4833</v>
      </c>
      <c r="AL1644" s="5">
        <v>40003</v>
      </c>
      <c r="AM1644" s="3" t="s">
        <v>4611</v>
      </c>
      <c r="AN1644" s="3" t="s">
        <v>65</v>
      </c>
      <c r="AO1644">
        <v>2</v>
      </c>
      <c r="AQ1644">
        <v>3</v>
      </c>
      <c r="AR1644" s="11">
        <v>1</v>
      </c>
      <c r="AS1644" s="12">
        <f t="shared" si="362"/>
        <v>45553.25</v>
      </c>
      <c r="AT1644" s="11" t="s">
        <v>135</v>
      </c>
      <c r="AU1644" s="9">
        <v>3.5</v>
      </c>
      <c r="AV1644" s="14">
        <v>17</v>
      </c>
      <c r="AW1644" s="15" t="s">
        <v>169</v>
      </c>
      <c r="AX1644" s="16" t="s">
        <v>4834</v>
      </c>
      <c r="AY1644" s="14">
        <v>29</v>
      </c>
      <c r="AZ1644" s="11" t="s">
        <v>171</v>
      </c>
      <c r="BA1644" s="17" t="str">
        <f t="shared" si="363"/>
        <v>17001000000331531929</v>
      </c>
      <c r="BB1644" s="26">
        <f t="shared" si="367"/>
        <v>20</v>
      </c>
      <c r="BC1644" s="19" t="s">
        <v>666</v>
      </c>
      <c r="BD1644" s="20" t="s">
        <v>73</v>
      </c>
      <c r="BF1644" s="5"/>
      <c r="BG1644" s="27">
        <v>22706283</v>
      </c>
      <c r="BH1644" s="27"/>
      <c r="BI1644" s="27"/>
      <c r="BJ1644" t="s">
        <v>666</v>
      </c>
      <c r="BK1644" s="11" t="s">
        <v>3009</v>
      </c>
      <c r="BL1644" s="11" t="s">
        <v>473</v>
      </c>
    </row>
    <row r="1645" spans="1:64" x14ac:dyDescent="0.25">
      <c r="A1645" s="3" t="s">
        <v>74</v>
      </c>
      <c r="B1645" s="4">
        <v>1647</v>
      </c>
      <c r="C1645" s="3" t="s">
        <v>140</v>
      </c>
      <c r="D1645" s="3" t="s">
        <v>8319</v>
      </c>
      <c r="E1645" s="3" t="s">
        <v>8320</v>
      </c>
      <c r="F1645" s="3"/>
      <c r="G1645" s="3"/>
      <c r="H1645" s="74"/>
      <c r="I1645" s="3" t="s">
        <v>431</v>
      </c>
      <c r="J1645" s="3"/>
      <c r="K1645" s="3" t="s">
        <v>123</v>
      </c>
      <c r="L1645" s="3" t="s">
        <v>77</v>
      </c>
      <c r="M1645" s="3" t="s">
        <v>158</v>
      </c>
      <c r="N1645" s="5">
        <v>45189</v>
      </c>
      <c r="O1645" s="97"/>
      <c r="P1645" s="3">
        <f t="shared" ca="1" si="366"/>
        <v>-291</v>
      </c>
      <c r="Q1645" s="5">
        <v>45292</v>
      </c>
      <c r="R1645" s="3" t="s">
        <v>124</v>
      </c>
      <c r="S1645" s="3"/>
      <c r="T1645" s="6" t="s">
        <v>131</v>
      </c>
      <c r="U1645" s="3" t="str">
        <f t="shared" si="355"/>
        <v>Contractuel</v>
      </c>
      <c r="V1645" s="5">
        <v>45231</v>
      </c>
      <c r="W1645" s="5">
        <v>45291</v>
      </c>
      <c r="X1645" s="5"/>
      <c r="Y1645" s="5"/>
      <c r="Z1645" s="5">
        <v>45189</v>
      </c>
      <c r="AA1645" s="3">
        <f t="shared" si="356"/>
        <v>9</v>
      </c>
      <c r="AB1645" s="3">
        <f t="shared" si="357"/>
        <v>2023</v>
      </c>
      <c r="AC1645" s="3">
        <f t="shared" si="358"/>
        <v>2027</v>
      </c>
      <c r="AD1645" s="7">
        <f t="shared" ca="1" si="359"/>
        <v>1.075</v>
      </c>
      <c r="AE1645" s="7" t="str">
        <f t="shared" ca="1" si="364"/>
        <v>&lt; 2</v>
      </c>
      <c r="AF1645" s="5">
        <v>33373</v>
      </c>
      <c r="AG1645" s="8">
        <f t="shared" ca="1" si="360"/>
        <v>33.449315068493149</v>
      </c>
      <c r="AH1645" s="7" t="str">
        <f t="shared" ca="1" si="361"/>
        <v>&gt;25&lt; 35</v>
      </c>
      <c r="AI1645" s="9"/>
      <c r="AJ1645" s="10"/>
      <c r="AK1645" s="9" t="s">
        <v>4835</v>
      </c>
      <c r="AL1645" s="5">
        <v>39224</v>
      </c>
      <c r="AM1645" s="3" t="s">
        <v>93</v>
      </c>
      <c r="AN1645" s="3" t="s">
        <v>65</v>
      </c>
      <c r="AO1645">
        <v>2</v>
      </c>
      <c r="AQ1645" s="11">
        <v>3</v>
      </c>
      <c r="AR1645" s="11">
        <v>1</v>
      </c>
      <c r="AS1645" s="12">
        <f t="shared" si="362"/>
        <v>45554.25</v>
      </c>
      <c r="AT1645" s="11" t="s">
        <v>135</v>
      </c>
      <c r="AU1645" s="9">
        <v>3.5</v>
      </c>
      <c r="AV1645" s="14" t="s">
        <v>126</v>
      </c>
      <c r="AW1645" s="15" t="s">
        <v>693</v>
      </c>
      <c r="AX1645" s="16">
        <v>23105527183</v>
      </c>
      <c r="AY1645" s="14">
        <v>75</v>
      </c>
      <c r="AZ1645" s="11" t="s">
        <v>145</v>
      </c>
      <c r="BA1645" s="17" t="str">
        <f t="shared" si="363"/>
        <v>07065012310552718375</v>
      </c>
      <c r="BB1645" s="26">
        <f t="shared" si="367"/>
        <v>20</v>
      </c>
      <c r="BC1645" s="19" t="s">
        <v>4192</v>
      </c>
      <c r="BD1645" s="20" t="s">
        <v>277</v>
      </c>
      <c r="BF1645" s="5">
        <v>45230</v>
      </c>
      <c r="BG1645" s="27">
        <v>52890085</v>
      </c>
      <c r="BH1645" s="27">
        <v>96838080</v>
      </c>
      <c r="BI1645" s="27"/>
      <c r="BK1645" s="11" t="str">
        <f t="shared" si="365"/>
        <v>-</v>
      </c>
      <c r="BL1645" s="11" t="s">
        <v>473</v>
      </c>
    </row>
    <row r="1646" spans="1:64" x14ac:dyDescent="0.25">
      <c r="A1646" s="3" t="s">
        <v>56</v>
      </c>
      <c r="B1646" s="4">
        <v>1648</v>
      </c>
      <c r="C1646" s="3" t="s">
        <v>87</v>
      </c>
      <c r="D1646" s="3" t="s">
        <v>7489</v>
      </c>
      <c r="E1646" s="3" t="s">
        <v>8321</v>
      </c>
      <c r="F1646" s="3"/>
      <c r="G1646" s="3"/>
      <c r="H1646" s="74"/>
      <c r="I1646" s="3" t="s">
        <v>459</v>
      </c>
      <c r="J1646" s="3" t="s">
        <v>228</v>
      </c>
      <c r="K1646" s="3" t="s">
        <v>123</v>
      </c>
      <c r="L1646" s="3" t="s">
        <v>77</v>
      </c>
      <c r="M1646" s="3" t="s">
        <v>158</v>
      </c>
      <c r="N1646" s="5">
        <v>45189</v>
      </c>
      <c r="P1646" s="3">
        <f t="shared" ca="1" si="366"/>
        <v>-47</v>
      </c>
      <c r="Q1646" s="5"/>
      <c r="R1646" s="3"/>
      <c r="S1646" s="3"/>
      <c r="T1646" s="6" t="s">
        <v>131</v>
      </c>
      <c r="U1646" s="3" t="str">
        <f t="shared" si="355"/>
        <v>Contractuel</v>
      </c>
      <c r="V1646" s="5">
        <v>45505</v>
      </c>
      <c r="W1646" s="5">
        <f>VLOOKUP(B1646,[1]base!$A:$V,22,0)</f>
        <v>45535</v>
      </c>
      <c r="X1646" s="5"/>
      <c r="Y1646" s="5"/>
      <c r="Z1646" s="5">
        <v>45189</v>
      </c>
      <c r="AA1646" s="3">
        <f t="shared" si="356"/>
        <v>9</v>
      </c>
      <c r="AB1646" s="3">
        <f t="shared" si="357"/>
        <v>2023</v>
      </c>
      <c r="AC1646" s="3">
        <f t="shared" si="358"/>
        <v>2027</v>
      </c>
      <c r="AD1646" s="7">
        <f t="shared" ca="1" si="359"/>
        <v>1.075</v>
      </c>
      <c r="AE1646" s="7" t="str">
        <f t="shared" ca="1" si="364"/>
        <v>&lt; 2</v>
      </c>
      <c r="AF1646" s="5">
        <v>29145</v>
      </c>
      <c r="AG1646" s="8">
        <f t="shared" ca="1" si="360"/>
        <v>45.032876712328765</v>
      </c>
      <c r="AH1646" s="7" t="str">
        <f t="shared" ca="1" si="361"/>
        <v>&gt;45&lt; 55</v>
      </c>
      <c r="AI1646" s="9">
        <v>12284291</v>
      </c>
      <c r="AJ1646" s="10" t="s">
        <v>79</v>
      </c>
      <c r="AK1646" s="9" t="s">
        <v>4836</v>
      </c>
      <c r="AL1646" s="5">
        <v>41486</v>
      </c>
      <c r="AM1646" s="3" t="s">
        <v>93</v>
      </c>
      <c r="AN1646" s="3" t="s">
        <v>94</v>
      </c>
      <c r="AQ1646">
        <v>3</v>
      </c>
      <c r="AR1646" s="11">
        <v>1</v>
      </c>
      <c r="AS1646" s="12">
        <f t="shared" si="362"/>
        <v>45554.25</v>
      </c>
      <c r="AT1646" s="11" t="s">
        <v>135</v>
      </c>
      <c r="AU1646" s="9">
        <v>3.5</v>
      </c>
      <c r="AV1646" s="14">
        <v>17</v>
      </c>
      <c r="AW1646" s="15" t="s">
        <v>169</v>
      </c>
      <c r="AX1646" s="16" t="s">
        <v>4837</v>
      </c>
      <c r="AY1646" s="14">
        <v>97</v>
      </c>
      <c r="AZ1646" s="11" t="s">
        <v>171</v>
      </c>
      <c r="BA1646" s="17" t="str">
        <f t="shared" si="363"/>
        <v>17001000000093595197</v>
      </c>
      <c r="BB1646" s="26">
        <f t="shared" si="367"/>
        <v>20</v>
      </c>
      <c r="BC1646" s="19" t="s">
        <v>3931</v>
      </c>
      <c r="BD1646" s="20" t="s">
        <v>100</v>
      </c>
      <c r="BF1646" s="5"/>
      <c r="BG1646" s="27">
        <v>50177097</v>
      </c>
      <c r="BH1646" s="27"/>
      <c r="BI1646" s="27"/>
      <c r="BJ1646" t="s">
        <v>477</v>
      </c>
      <c r="BK1646" s="11" t="str">
        <f t="shared" si="365"/>
        <v>B-</v>
      </c>
      <c r="BL1646" s="11" t="s">
        <v>473</v>
      </c>
    </row>
    <row r="1647" spans="1:64" x14ac:dyDescent="0.25">
      <c r="A1647" s="3" t="s">
        <v>56</v>
      </c>
      <c r="B1647" s="4">
        <v>1649</v>
      </c>
      <c r="C1647" s="3" t="s">
        <v>140</v>
      </c>
      <c r="D1647" s="3" t="s">
        <v>8322</v>
      </c>
      <c r="E1647" s="3" t="s">
        <v>8323</v>
      </c>
      <c r="F1647" s="3"/>
      <c r="G1647" s="3"/>
      <c r="H1647" s="74"/>
      <c r="I1647" s="3" t="s">
        <v>459</v>
      </c>
      <c r="J1647" s="3" t="s">
        <v>228</v>
      </c>
      <c r="K1647" s="3" t="s">
        <v>123</v>
      </c>
      <c r="L1647" s="3" t="s">
        <v>77</v>
      </c>
      <c r="M1647" s="3" t="s">
        <v>158</v>
      </c>
      <c r="N1647" s="5">
        <v>45189</v>
      </c>
      <c r="P1647" s="3">
        <f t="shared" ca="1" si="366"/>
        <v>-47</v>
      </c>
      <c r="Q1647" s="5"/>
      <c r="R1647" s="3"/>
      <c r="S1647" s="3"/>
      <c r="T1647" s="6" t="s">
        <v>131</v>
      </c>
      <c r="U1647" s="3" t="str">
        <f t="shared" si="355"/>
        <v>Contractuel</v>
      </c>
      <c r="V1647" s="5">
        <v>45505</v>
      </c>
      <c r="W1647" s="5">
        <f>VLOOKUP(B1647,[1]base!$A:$V,22,0)</f>
        <v>45535</v>
      </c>
      <c r="X1647" s="5"/>
      <c r="Y1647" s="5"/>
      <c r="Z1647" s="5">
        <v>45189</v>
      </c>
      <c r="AA1647" s="3">
        <f t="shared" si="356"/>
        <v>9</v>
      </c>
      <c r="AB1647" s="3">
        <f t="shared" si="357"/>
        <v>2023</v>
      </c>
      <c r="AC1647" s="3">
        <f t="shared" si="358"/>
        <v>2027</v>
      </c>
      <c r="AD1647" s="7">
        <f t="shared" ca="1" si="359"/>
        <v>1.075</v>
      </c>
      <c r="AE1647" s="7" t="str">
        <f t="shared" ca="1" si="364"/>
        <v>&lt; 2</v>
      </c>
      <c r="AF1647" s="5">
        <v>28418</v>
      </c>
      <c r="AG1647" s="8">
        <f t="shared" ca="1" si="360"/>
        <v>47.024657534246572</v>
      </c>
      <c r="AH1647" s="7" t="str">
        <f t="shared" ca="1" si="361"/>
        <v>&gt;45&lt; 55</v>
      </c>
      <c r="AI1647" s="9">
        <v>17692313</v>
      </c>
      <c r="AJ1647" s="10" t="s">
        <v>70</v>
      </c>
      <c r="AK1647" s="9" t="s">
        <v>4838</v>
      </c>
      <c r="AL1647" s="5">
        <v>42107</v>
      </c>
      <c r="AM1647" s="3" t="s">
        <v>93</v>
      </c>
      <c r="AN1647" s="3" t="s">
        <v>65</v>
      </c>
      <c r="AO1647">
        <v>2</v>
      </c>
      <c r="AQ1647">
        <v>3</v>
      </c>
      <c r="AR1647" s="11">
        <v>1</v>
      </c>
      <c r="AS1647" s="12">
        <f t="shared" si="362"/>
        <v>45554.25</v>
      </c>
      <c r="AT1647" s="11" t="s">
        <v>135</v>
      </c>
      <c r="AU1647" s="9">
        <v>3.5</v>
      </c>
      <c r="AV1647" s="14">
        <v>17</v>
      </c>
      <c r="AW1647" s="15" t="s">
        <v>169</v>
      </c>
      <c r="AX1647" s="16" t="s">
        <v>4839</v>
      </c>
      <c r="AY1647" s="14">
        <v>19</v>
      </c>
      <c r="AZ1647" s="11" t="s">
        <v>171</v>
      </c>
      <c r="BA1647" s="17" t="str">
        <f t="shared" si="363"/>
        <v>17001000000331150719</v>
      </c>
      <c r="BB1647" s="26">
        <f t="shared" si="367"/>
        <v>20</v>
      </c>
      <c r="BC1647" s="19" t="s">
        <v>4840</v>
      </c>
      <c r="BD1647" s="20" t="s">
        <v>277</v>
      </c>
      <c r="BF1647" s="5"/>
      <c r="BG1647" s="27">
        <v>93002741</v>
      </c>
      <c r="BH1647" s="27"/>
      <c r="BI1647" s="27"/>
      <c r="BJ1647" t="s">
        <v>452</v>
      </c>
      <c r="BK1647" s="11" t="str">
        <f t="shared" si="365"/>
        <v>B-</v>
      </c>
      <c r="BL1647" s="11" t="s">
        <v>473</v>
      </c>
    </row>
    <row r="1648" spans="1:64" x14ac:dyDescent="0.25">
      <c r="A1648" s="3" t="s">
        <v>56</v>
      </c>
      <c r="B1648" s="4">
        <v>1650</v>
      </c>
      <c r="C1648" s="3" t="s">
        <v>140</v>
      </c>
      <c r="D1648" s="3" t="s">
        <v>7723</v>
      </c>
      <c r="E1648" s="3" t="s">
        <v>8324</v>
      </c>
      <c r="F1648" s="3"/>
      <c r="G1648" s="3"/>
      <c r="H1648" s="74"/>
      <c r="I1648" s="3" t="s">
        <v>459</v>
      </c>
      <c r="J1648" s="3" t="s">
        <v>228</v>
      </c>
      <c r="K1648" s="3" t="s">
        <v>123</v>
      </c>
      <c r="L1648" s="3" t="s">
        <v>77</v>
      </c>
      <c r="M1648" s="3" t="s">
        <v>158</v>
      </c>
      <c r="N1648" s="5">
        <v>45189</v>
      </c>
      <c r="P1648" s="3">
        <f t="shared" ca="1" si="366"/>
        <v>-47</v>
      </c>
      <c r="Q1648" s="5"/>
      <c r="R1648" s="3"/>
      <c r="S1648" s="3"/>
      <c r="T1648" s="6" t="s">
        <v>131</v>
      </c>
      <c r="U1648" s="3" t="str">
        <f t="shared" si="355"/>
        <v>Contractuel</v>
      </c>
      <c r="V1648" s="5">
        <v>45505</v>
      </c>
      <c r="W1648" s="5">
        <f>VLOOKUP(B1648,[1]base!$A:$V,22,0)</f>
        <v>45535</v>
      </c>
      <c r="X1648" s="5"/>
      <c r="Y1648" s="5"/>
      <c r="Z1648" s="5">
        <v>45189</v>
      </c>
      <c r="AA1648" s="3">
        <f t="shared" si="356"/>
        <v>9</v>
      </c>
      <c r="AB1648" s="3">
        <f t="shared" si="357"/>
        <v>2023</v>
      </c>
      <c r="AC1648" s="3">
        <f t="shared" si="358"/>
        <v>2027</v>
      </c>
      <c r="AD1648" s="7">
        <f t="shared" ca="1" si="359"/>
        <v>1.075</v>
      </c>
      <c r="AE1648" s="7" t="str">
        <f t="shared" ca="1" si="364"/>
        <v>&lt; 2</v>
      </c>
      <c r="AF1648" s="5">
        <v>30274</v>
      </c>
      <c r="AG1648" s="8">
        <f t="shared" ca="1" si="360"/>
        <v>41.939726027397263</v>
      </c>
      <c r="AH1648" s="7" t="str">
        <f t="shared" ca="1" si="361"/>
        <v>&gt;35&lt; 45</v>
      </c>
      <c r="AI1648" s="9">
        <v>12517113</v>
      </c>
      <c r="AJ1648" s="10" t="s">
        <v>70</v>
      </c>
      <c r="AK1648" s="9" t="s">
        <v>4841</v>
      </c>
      <c r="AL1648" s="5">
        <v>39552</v>
      </c>
      <c r="AM1648" s="3" t="s">
        <v>93</v>
      </c>
      <c r="AN1648" s="3" t="s">
        <v>65</v>
      </c>
      <c r="AO1648">
        <v>4</v>
      </c>
      <c r="AQ1648">
        <v>3</v>
      </c>
      <c r="AR1648" s="11">
        <v>1</v>
      </c>
      <c r="AS1648" s="12">
        <f t="shared" si="362"/>
        <v>45554.25</v>
      </c>
      <c r="AT1648" s="11" t="s">
        <v>135</v>
      </c>
      <c r="AU1648" s="9">
        <v>3.5</v>
      </c>
      <c r="AV1648" s="14">
        <v>17</v>
      </c>
      <c r="AW1648" s="15" t="s">
        <v>169</v>
      </c>
      <c r="AX1648" s="16" t="s">
        <v>4842</v>
      </c>
      <c r="AY1648" s="14">
        <v>38</v>
      </c>
      <c r="AZ1648" s="11" t="s">
        <v>171</v>
      </c>
      <c r="BA1648" s="17" t="str">
        <f t="shared" si="363"/>
        <v>17001000000331133938</v>
      </c>
      <c r="BB1648" s="26">
        <f t="shared" si="367"/>
        <v>20</v>
      </c>
      <c r="BC1648" s="19" t="s">
        <v>3958</v>
      </c>
      <c r="BD1648" s="20" t="s">
        <v>277</v>
      </c>
      <c r="BF1648" s="5"/>
      <c r="BG1648" s="27">
        <v>21137571</v>
      </c>
      <c r="BH1648" s="27">
        <v>22155234</v>
      </c>
      <c r="BI1648" s="27"/>
      <c r="BJ1648" s="11" t="s">
        <v>300</v>
      </c>
      <c r="BK1648" s="11" t="str">
        <f t="shared" si="365"/>
        <v>B-</v>
      </c>
      <c r="BL1648" s="11" t="s">
        <v>473</v>
      </c>
    </row>
    <row r="1649" spans="1:64" x14ac:dyDescent="0.25">
      <c r="A1649" s="3" t="s">
        <v>56</v>
      </c>
      <c r="B1649" s="4">
        <v>1651</v>
      </c>
      <c r="C1649" s="3" t="s">
        <v>57</v>
      </c>
      <c r="D1649" s="3" t="s">
        <v>7971</v>
      </c>
      <c r="E1649" s="3" t="s">
        <v>7464</v>
      </c>
      <c r="F1649" s="3"/>
      <c r="G1649" s="3"/>
      <c r="H1649" s="74"/>
      <c r="I1649" s="3"/>
      <c r="J1649" s="3"/>
      <c r="K1649" s="3" t="s">
        <v>59</v>
      </c>
      <c r="L1649" s="3" t="s">
        <v>77</v>
      </c>
      <c r="M1649" s="3" t="s">
        <v>125</v>
      </c>
      <c r="N1649" s="5">
        <v>45188</v>
      </c>
      <c r="P1649" s="3" t="str">
        <f t="shared" ca="1" si="366"/>
        <v/>
      </c>
      <c r="Q1649" s="5"/>
      <c r="R1649" s="3"/>
      <c r="S1649" s="3"/>
      <c r="T1649" s="6" t="s">
        <v>61</v>
      </c>
      <c r="U1649" s="3" t="str">
        <f t="shared" si="355"/>
        <v>Titulaire</v>
      </c>
      <c r="V1649" s="5">
        <v>45188</v>
      </c>
      <c r="W1649" s="5"/>
      <c r="X1649" s="5"/>
      <c r="Y1649" s="5"/>
      <c r="Z1649" s="5">
        <v>45188</v>
      </c>
      <c r="AA1649" s="3">
        <f t="shared" si="356"/>
        <v>9</v>
      </c>
      <c r="AB1649" s="3">
        <f t="shared" si="357"/>
        <v>2023</v>
      </c>
      <c r="AC1649" s="3">
        <f t="shared" si="358"/>
        <v>2027</v>
      </c>
      <c r="AD1649" s="7">
        <f t="shared" ca="1" si="359"/>
        <v>1.0777777777777777</v>
      </c>
      <c r="AE1649" s="7" t="str">
        <f t="shared" ca="1" si="364"/>
        <v>&lt; 2</v>
      </c>
      <c r="AF1649" s="5">
        <v>34209</v>
      </c>
      <c r="AG1649" s="8">
        <f t="shared" ca="1" si="360"/>
        <v>31.158904109589042</v>
      </c>
      <c r="AH1649" s="7" t="str">
        <f t="shared" ca="1" si="361"/>
        <v>&gt;25&lt; 35</v>
      </c>
      <c r="AI1649" s="9">
        <v>17605804</v>
      </c>
      <c r="AJ1649" s="10" t="s">
        <v>91</v>
      </c>
      <c r="AK1649" s="9" t="s">
        <v>4843</v>
      </c>
      <c r="AL1649" s="5">
        <v>44678</v>
      </c>
      <c r="AM1649" s="3" t="s">
        <v>4611</v>
      </c>
      <c r="AN1649" s="3" t="s">
        <v>94</v>
      </c>
      <c r="AQ1649">
        <v>15</v>
      </c>
      <c r="AR1649" s="11">
        <v>1</v>
      </c>
      <c r="AS1649" s="12">
        <f t="shared" si="362"/>
        <v>45553.25</v>
      </c>
      <c r="AT1649" s="11" t="s">
        <v>66</v>
      </c>
      <c r="AU1649" s="9">
        <v>1700</v>
      </c>
      <c r="AV1649" s="14" t="s">
        <v>70</v>
      </c>
      <c r="AW1649" s="15">
        <v>10909</v>
      </c>
      <c r="AX1649" s="16">
        <v>80101003773</v>
      </c>
      <c r="AY1649" s="14">
        <v>13</v>
      </c>
      <c r="AZ1649" s="11" t="s">
        <v>2246</v>
      </c>
      <c r="BA1649" s="17" t="str">
        <f t="shared" si="363"/>
        <v>03109098010100377313</v>
      </c>
      <c r="BB1649" s="26">
        <f t="shared" si="367"/>
        <v>20</v>
      </c>
      <c r="BC1649" s="19" t="s">
        <v>4844</v>
      </c>
      <c r="BD1649" s="20" t="s">
        <v>4817</v>
      </c>
      <c r="BF1649" s="5"/>
      <c r="BG1649" s="27">
        <v>22593884</v>
      </c>
      <c r="BH1649" s="27"/>
      <c r="BI1649" s="27"/>
      <c r="BK1649" s="11" t="str">
        <f t="shared" si="365"/>
        <v>CADRE</v>
      </c>
      <c r="BL1649" s="11"/>
    </row>
    <row r="1650" spans="1:64" x14ac:dyDescent="0.25">
      <c r="A1650" s="3" t="s">
        <v>74</v>
      </c>
      <c r="B1650" s="4">
        <v>1652</v>
      </c>
      <c r="C1650" s="3" t="s">
        <v>140</v>
      </c>
      <c r="D1650" s="3" t="s">
        <v>7291</v>
      </c>
      <c r="E1650" s="3" t="s">
        <v>7390</v>
      </c>
      <c r="F1650" s="3"/>
      <c r="G1650" s="3"/>
      <c r="H1650" s="74"/>
      <c r="I1650" s="3" t="s">
        <v>459</v>
      </c>
      <c r="J1650" s="3" t="s">
        <v>228</v>
      </c>
      <c r="K1650" s="3" t="s">
        <v>123</v>
      </c>
      <c r="L1650" s="3" t="s">
        <v>77</v>
      </c>
      <c r="M1650" s="3" t="s">
        <v>158</v>
      </c>
      <c r="N1650" s="5">
        <v>45189</v>
      </c>
      <c r="P1650" s="3">
        <f t="shared" ca="1" si="366"/>
        <v>-352</v>
      </c>
      <c r="Q1650" s="5">
        <v>45200</v>
      </c>
      <c r="R1650" s="3" t="s">
        <v>4845</v>
      </c>
      <c r="S1650" s="3"/>
      <c r="T1650" s="6" t="s">
        <v>131</v>
      </c>
      <c r="U1650" s="3" t="str">
        <f t="shared" si="355"/>
        <v>Contractuel</v>
      </c>
      <c r="V1650" s="5">
        <v>45189</v>
      </c>
      <c r="W1650" s="5">
        <v>45230</v>
      </c>
      <c r="X1650" s="5"/>
      <c r="Y1650" s="5"/>
      <c r="Z1650" s="5">
        <v>45189</v>
      </c>
      <c r="AA1650" s="3">
        <f t="shared" si="356"/>
        <v>9</v>
      </c>
      <c r="AB1650" s="3">
        <f t="shared" si="357"/>
        <v>2023</v>
      </c>
      <c r="AC1650" s="3">
        <f t="shared" si="358"/>
        <v>2027</v>
      </c>
      <c r="AD1650" s="7">
        <f t="shared" ca="1" si="359"/>
        <v>1.075</v>
      </c>
      <c r="AE1650" s="7" t="str">
        <f t="shared" ca="1" si="364"/>
        <v>&lt; 2</v>
      </c>
      <c r="AF1650" s="5">
        <v>31620</v>
      </c>
      <c r="AG1650" s="8">
        <f t="shared" ca="1" si="360"/>
        <v>38.252054794520546</v>
      </c>
      <c r="AH1650" s="7" t="str">
        <f t="shared" ca="1" si="361"/>
        <v>&gt;35&lt; 45</v>
      </c>
      <c r="AI1650" s="9"/>
      <c r="AJ1650" s="10"/>
      <c r="AK1650" s="9" t="s">
        <v>4846</v>
      </c>
      <c r="AL1650" s="5">
        <v>38581</v>
      </c>
      <c r="AM1650" s="3" t="s">
        <v>93</v>
      </c>
      <c r="AN1650" s="3" t="s">
        <v>65</v>
      </c>
      <c r="AO1650">
        <v>2</v>
      </c>
      <c r="AQ1650" s="11">
        <v>3</v>
      </c>
      <c r="AR1650" s="11">
        <v>1</v>
      </c>
      <c r="AS1650" s="12">
        <f t="shared" si="362"/>
        <v>45554.25</v>
      </c>
      <c r="AT1650" s="11" t="s">
        <v>135</v>
      </c>
      <c r="AU1650" s="9">
        <v>3.5</v>
      </c>
      <c r="AV1650" s="14" t="s">
        <v>195</v>
      </c>
      <c r="AW1650" s="15" t="s">
        <v>368</v>
      </c>
      <c r="AX1650" s="16" t="s">
        <v>4847</v>
      </c>
      <c r="AY1650" s="14">
        <v>81</v>
      </c>
      <c r="AZ1650" s="11" t="s">
        <v>171</v>
      </c>
      <c r="BA1650" s="17" t="str">
        <f t="shared" si="363"/>
        <v>17000000000088006781</v>
      </c>
      <c r="BB1650" s="26">
        <f t="shared" si="367"/>
        <v>20</v>
      </c>
      <c r="BC1650" s="19" t="s">
        <v>557</v>
      </c>
      <c r="BD1650" s="20" t="s">
        <v>277</v>
      </c>
      <c r="BF1650" s="5"/>
      <c r="BG1650" s="27">
        <v>92900094</v>
      </c>
      <c r="BH1650" s="27">
        <v>25175113</v>
      </c>
      <c r="BI1650" s="27"/>
      <c r="BK1650" s="11" t="str">
        <f t="shared" si="365"/>
        <v>B-</v>
      </c>
      <c r="BL1650" s="11" t="s">
        <v>473</v>
      </c>
    </row>
    <row r="1651" spans="1:64" x14ac:dyDescent="0.25">
      <c r="A1651" s="59" t="s">
        <v>56</v>
      </c>
      <c r="B1651" s="4">
        <v>1653</v>
      </c>
      <c r="C1651" s="59" t="s">
        <v>87</v>
      </c>
      <c r="D1651" s="3" t="s">
        <v>7368</v>
      </c>
      <c r="E1651" s="59" t="s">
        <v>8325</v>
      </c>
      <c r="F1651" s="3"/>
      <c r="G1651" s="43"/>
      <c r="H1651" s="74"/>
      <c r="I1651" s="3" t="s">
        <v>3004</v>
      </c>
      <c r="J1651" s="3" t="s">
        <v>228</v>
      </c>
      <c r="K1651" s="59" t="s">
        <v>123</v>
      </c>
      <c r="L1651" s="59" t="s">
        <v>77</v>
      </c>
      <c r="M1651" s="59" t="s">
        <v>158</v>
      </c>
      <c r="N1651" s="78">
        <v>45189</v>
      </c>
      <c r="O1651" s="52"/>
      <c r="P1651" s="3">
        <f t="shared" ca="1" si="366"/>
        <v>-47</v>
      </c>
      <c r="Q1651" s="5"/>
      <c r="R1651" s="3"/>
      <c r="S1651" s="59"/>
      <c r="T1651" s="59" t="s">
        <v>131</v>
      </c>
      <c r="U1651" s="3" t="str">
        <f t="shared" si="355"/>
        <v>Contractuel</v>
      </c>
      <c r="V1651" s="5">
        <v>45505</v>
      </c>
      <c r="W1651" s="5">
        <f>VLOOKUP(B1651,[1]base!$A:$V,22,0)</f>
        <v>45535</v>
      </c>
      <c r="X1651" s="78"/>
      <c r="Y1651" s="78"/>
      <c r="Z1651" s="78">
        <v>45189</v>
      </c>
      <c r="AA1651" s="3">
        <f t="shared" si="356"/>
        <v>9</v>
      </c>
      <c r="AB1651" s="59">
        <f t="shared" si="357"/>
        <v>2023</v>
      </c>
      <c r="AC1651" s="59">
        <f t="shared" si="358"/>
        <v>2027</v>
      </c>
      <c r="AD1651" s="7">
        <f t="shared" ca="1" si="359"/>
        <v>1.075</v>
      </c>
      <c r="AE1651" s="7" t="str">
        <f t="shared" ca="1" si="364"/>
        <v>&lt; 2</v>
      </c>
      <c r="AF1651" s="78">
        <v>36760</v>
      </c>
      <c r="AG1651" s="8">
        <f t="shared" ca="1" si="360"/>
        <v>24.169863013698631</v>
      </c>
      <c r="AH1651" s="7" t="str">
        <f t="shared" ca="1" si="361"/>
        <v>&lt; 25</v>
      </c>
      <c r="AI1651" s="45">
        <v>17524486</v>
      </c>
      <c r="AJ1651" s="10" t="s">
        <v>70</v>
      </c>
      <c r="AK1651" s="45" t="s">
        <v>4848</v>
      </c>
      <c r="AL1651" s="78">
        <v>43504</v>
      </c>
      <c r="AM1651" s="59" t="s">
        <v>93</v>
      </c>
      <c r="AN1651" s="59" t="s">
        <v>94</v>
      </c>
      <c r="AO1651" s="52"/>
      <c r="AP1651" s="52"/>
      <c r="AQ1651">
        <v>3</v>
      </c>
      <c r="AR1651" s="41">
        <v>1</v>
      </c>
      <c r="AS1651" s="12">
        <f t="shared" si="362"/>
        <v>45554.25</v>
      </c>
      <c r="AT1651" s="41" t="s">
        <v>135</v>
      </c>
      <c r="AU1651" s="45">
        <v>3.5</v>
      </c>
      <c r="AV1651" s="79">
        <v>17</v>
      </c>
      <c r="AW1651" s="80" t="s">
        <v>169</v>
      </c>
      <c r="AX1651" s="81" t="s">
        <v>3226</v>
      </c>
      <c r="AY1651" s="79">
        <v>86</v>
      </c>
      <c r="AZ1651" s="41" t="s">
        <v>171</v>
      </c>
      <c r="BA1651" s="82" t="str">
        <f t="shared" si="363"/>
        <v>17001000000311460786</v>
      </c>
      <c r="BB1651" s="26">
        <f t="shared" si="367"/>
        <v>20</v>
      </c>
      <c r="BC1651" s="83" t="s">
        <v>3931</v>
      </c>
      <c r="BD1651" s="41" t="s">
        <v>100</v>
      </c>
      <c r="BE1651" s="52"/>
      <c r="BF1651" s="78"/>
      <c r="BG1651" s="84">
        <v>26495469</v>
      </c>
      <c r="BH1651" s="84">
        <v>28525683</v>
      </c>
      <c r="BI1651" s="84"/>
      <c r="BJ1651" t="s">
        <v>477</v>
      </c>
      <c r="BK1651" s="11" t="s">
        <v>3009</v>
      </c>
      <c r="BL1651" s="41" t="s">
        <v>473</v>
      </c>
    </row>
    <row r="1652" spans="1:64" x14ac:dyDescent="0.25">
      <c r="A1652" s="3" t="s">
        <v>56</v>
      </c>
      <c r="B1652" s="4">
        <v>1654</v>
      </c>
      <c r="C1652" s="3" t="s">
        <v>140</v>
      </c>
      <c r="D1652" s="3" t="s">
        <v>8739</v>
      </c>
      <c r="E1652" s="3" t="s">
        <v>7207</v>
      </c>
      <c r="F1652" s="3"/>
      <c r="G1652" s="3"/>
      <c r="H1652" s="74"/>
      <c r="I1652" s="3"/>
      <c r="J1652" s="3"/>
      <c r="K1652" s="3" t="s">
        <v>59</v>
      </c>
      <c r="L1652" s="3" t="s">
        <v>77</v>
      </c>
      <c r="M1652" s="3" t="s">
        <v>125</v>
      </c>
      <c r="N1652" s="5">
        <v>45188</v>
      </c>
      <c r="P1652" s="3" t="str">
        <f t="shared" ca="1" si="366"/>
        <v/>
      </c>
      <c r="Q1652" s="5"/>
      <c r="R1652" s="3"/>
      <c r="S1652" s="3"/>
      <c r="T1652" s="6" t="s">
        <v>61</v>
      </c>
      <c r="U1652" s="3" t="str">
        <f t="shared" si="355"/>
        <v>Titulaire</v>
      </c>
      <c r="V1652" s="5">
        <v>45188</v>
      </c>
      <c r="W1652" s="5"/>
      <c r="X1652" s="5"/>
      <c r="Y1652" s="5"/>
      <c r="Z1652" s="5">
        <v>45188</v>
      </c>
      <c r="AA1652" s="3">
        <f t="shared" si="356"/>
        <v>9</v>
      </c>
      <c r="AB1652" s="3">
        <f t="shared" si="357"/>
        <v>2023</v>
      </c>
      <c r="AC1652" s="3">
        <f t="shared" si="358"/>
        <v>2027</v>
      </c>
      <c r="AD1652" s="7">
        <f t="shared" ca="1" si="359"/>
        <v>1.0777777777777777</v>
      </c>
      <c r="AE1652" s="7" t="str">
        <f t="shared" ca="1" si="364"/>
        <v>&lt; 2</v>
      </c>
      <c r="AF1652" s="5">
        <v>31898</v>
      </c>
      <c r="AG1652" s="8">
        <f t="shared" ca="1" si="360"/>
        <v>37.490410958904107</v>
      </c>
      <c r="AH1652" s="7" t="str">
        <f t="shared" ca="1" si="361"/>
        <v>&gt;35&lt; 45</v>
      </c>
      <c r="AI1652" s="9">
        <v>16534658</v>
      </c>
      <c r="AJ1652" s="10" t="s">
        <v>91</v>
      </c>
      <c r="AK1652" s="9" t="s">
        <v>4849</v>
      </c>
      <c r="AL1652" s="5">
        <v>44810</v>
      </c>
      <c r="AM1652" s="3" t="s">
        <v>93</v>
      </c>
      <c r="AN1652" s="3" t="s">
        <v>94</v>
      </c>
      <c r="AQ1652">
        <v>14</v>
      </c>
      <c r="AR1652" s="11">
        <v>1</v>
      </c>
      <c r="AS1652" s="12">
        <f t="shared" si="362"/>
        <v>45553.25</v>
      </c>
      <c r="AT1652" s="11" t="s">
        <v>66</v>
      </c>
      <c r="AU1652" s="9">
        <v>1200</v>
      </c>
      <c r="AV1652" s="14" t="s">
        <v>67</v>
      </c>
      <c r="AW1652" s="15">
        <v>12502</v>
      </c>
      <c r="AX1652" s="16">
        <v>80920009720</v>
      </c>
      <c r="AY1652" s="14">
        <v>36</v>
      </c>
      <c r="AZ1652" s="11" t="s">
        <v>71</v>
      </c>
      <c r="BA1652" s="17" t="str">
        <f t="shared" si="363"/>
        <v>08125028092000972036</v>
      </c>
      <c r="BB1652" s="26">
        <f t="shared" si="367"/>
        <v>20</v>
      </c>
      <c r="BC1652" s="19" t="s">
        <v>4530</v>
      </c>
      <c r="BD1652" s="20" t="s">
        <v>277</v>
      </c>
      <c r="BF1652" s="5"/>
      <c r="BG1652" s="27"/>
      <c r="BH1652" s="27"/>
      <c r="BI1652" s="27"/>
      <c r="BJ1652" t="s">
        <v>828</v>
      </c>
      <c r="BK1652" s="11" t="str">
        <f t="shared" si="365"/>
        <v>CADRE</v>
      </c>
      <c r="BL1652" s="11"/>
    </row>
    <row r="1653" spans="1:64" x14ac:dyDescent="0.25">
      <c r="A1653" s="3" t="s">
        <v>56</v>
      </c>
      <c r="B1653" s="4">
        <v>1655</v>
      </c>
      <c r="C1653" s="3" t="s">
        <v>140</v>
      </c>
      <c r="D1653" s="3" t="s">
        <v>7683</v>
      </c>
      <c r="E1653" s="3" t="s">
        <v>7420</v>
      </c>
      <c r="F1653" s="3"/>
      <c r="G1653" s="3"/>
      <c r="H1653" s="74"/>
      <c r="I1653" s="3" t="s">
        <v>467</v>
      </c>
      <c r="J1653" s="3" t="s">
        <v>157</v>
      </c>
      <c r="K1653" s="3" t="s">
        <v>123</v>
      </c>
      <c r="L1653" s="3" t="s">
        <v>77</v>
      </c>
      <c r="M1653" s="3" t="s">
        <v>158</v>
      </c>
      <c r="N1653" s="5">
        <v>45189</v>
      </c>
      <c r="P1653" s="3">
        <f t="shared" ca="1" si="366"/>
        <v>-47</v>
      </c>
      <c r="Q1653" s="5"/>
      <c r="R1653" s="3"/>
      <c r="S1653" s="3"/>
      <c r="T1653" s="6" t="s">
        <v>131</v>
      </c>
      <c r="U1653" s="3" t="str">
        <f t="shared" si="355"/>
        <v>Contractuel</v>
      </c>
      <c r="V1653" s="5">
        <v>45505</v>
      </c>
      <c r="W1653" s="5">
        <f>VLOOKUP(B1653,[1]base!$A:$V,22,0)</f>
        <v>45535</v>
      </c>
      <c r="X1653" s="5"/>
      <c r="Y1653" s="5"/>
      <c r="Z1653" s="5">
        <v>45189</v>
      </c>
      <c r="AA1653" s="3">
        <f t="shared" si="356"/>
        <v>9</v>
      </c>
      <c r="AB1653" s="3">
        <f t="shared" si="357"/>
        <v>2023</v>
      </c>
      <c r="AC1653" s="3">
        <f t="shared" si="358"/>
        <v>2027</v>
      </c>
      <c r="AD1653" s="7">
        <f t="shared" ca="1" si="359"/>
        <v>1.075</v>
      </c>
      <c r="AE1653" s="7" t="str">
        <f t="shared" ca="1" si="364"/>
        <v>&lt; 2</v>
      </c>
      <c r="AF1653" s="5">
        <v>30107</v>
      </c>
      <c r="AG1653" s="8">
        <f t="shared" ca="1" si="360"/>
        <v>42.397260273972606</v>
      </c>
      <c r="AH1653" s="7" t="str">
        <f t="shared" ca="1" si="361"/>
        <v>&gt;35&lt; 45</v>
      </c>
      <c r="AI1653" s="9">
        <v>12498521</v>
      </c>
      <c r="AJ1653" s="10" t="s">
        <v>159</v>
      </c>
      <c r="AK1653" s="9" t="s">
        <v>4850</v>
      </c>
      <c r="AL1653" s="5">
        <v>40788</v>
      </c>
      <c r="AM1653" s="3" t="s">
        <v>93</v>
      </c>
      <c r="AN1653" s="3" t="s">
        <v>65</v>
      </c>
      <c r="AO1653">
        <v>3</v>
      </c>
      <c r="AQ1653">
        <v>3</v>
      </c>
      <c r="AR1653" s="11">
        <v>1</v>
      </c>
      <c r="AS1653" s="12">
        <f t="shared" si="362"/>
        <v>45554.25</v>
      </c>
      <c r="AT1653" s="11" t="s">
        <v>135</v>
      </c>
      <c r="AU1653" s="9">
        <v>3.5</v>
      </c>
      <c r="AV1653" s="14">
        <v>17</v>
      </c>
      <c r="AW1653" s="15" t="s">
        <v>169</v>
      </c>
      <c r="AX1653" s="16" t="s">
        <v>4851</v>
      </c>
      <c r="AY1653" s="14">
        <v>30</v>
      </c>
      <c r="AZ1653" s="11" t="s">
        <v>171</v>
      </c>
      <c r="BA1653" s="17" t="str">
        <f t="shared" si="363"/>
        <v>17001000000331195630</v>
      </c>
      <c r="BB1653" s="26">
        <f t="shared" si="367"/>
        <v>20</v>
      </c>
      <c r="BC1653" s="19" t="s">
        <v>4743</v>
      </c>
      <c r="BD1653" s="20" t="s">
        <v>100</v>
      </c>
      <c r="BF1653" s="5"/>
      <c r="BG1653" s="27">
        <v>27214576</v>
      </c>
      <c r="BH1653" s="27"/>
      <c r="BI1653" s="27"/>
      <c r="BJ1653" t="s">
        <v>3681</v>
      </c>
      <c r="BK1653" s="11" t="str">
        <f t="shared" si="365"/>
        <v>A-</v>
      </c>
      <c r="BL1653" s="11" t="s">
        <v>473</v>
      </c>
    </row>
    <row r="1654" spans="1:64" x14ac:dyDescent="0.25">
      <c r="A1654" s="3" t="s">
        <v>56</v>
      </c>
      <c r="B1654" s="4">
        <v>1656</v>
      </c>
      <c r="C1654" s="3" t="s">
        <v>140</v>
      </c>
      <c r="D1654" s="3" t="s">
        <v>7978</v>
      </c>
      <c r="E1654" s="3" t="s">
        <v>7281</v>
      </c>
      <c r="F1654" s="3"/>
      <c r="G1654" s="3"/>
      <c r="H1654" s="74"/>
      <c r="I1654" s="3" t="s">
        <v>561</v>
      </c>
      <c r="J1654" s="3" t="s">
        <v>157</v>
      </c>
      <c r="K1654" s="3" t="s">
        <v>123</v>
      </c>
      <c r="L1654" s="3" t="s">
        <v>77</v>
      </c>
      <c r="M1654" s="3" t="s">
        <v>158</v>
      </c>
      <c r="N1654" s="5">
        <v>45190</v>
      </c>
      <c r="P1654" s="3">
        <f t="shared" ca="1" si="366"/>
        <v>-47</v>
      </c>
      <c r="Q1654" s="5"/>
      <c r="R1654" s="3"/>
      <c r="S1654" s="3"/>
      <c r="T1654" s="6" t="s">
        <v>131</v>
      </c>
      <c r="U1654" s="3" t="str">
        <f t="shared" si="355"/>
        <v>Contractuel</v>
      </c>
      <c r="V1654" s="5">
        <v>45505</v>
      </c>
      <c r="W1654" s="5">
        <f>VLOOKUP(B1654,[1]base!$A:$V,22,0)</f>
        <v>45535</v>
      </c>
      <c r="X1654" s="5"/>
      <c r="Y1654" s="5"/>
      <c r="Z1654" s="5">
        <v>45190</v>
      </c>
      <c r="AA1654" s="3">
        <f t="shared" si="356"/>
        <v>9</v>
      </c>
      <c r="AB1654" s="3">
        <f t="shared" si="357"/>
        <v>2023</v>
      </c>
      <c r="AC1654" s="3">
        <f t="shared" si="358"/>
        <v>2027</v>
      </c>
      <c r="AD1654" s="7">
        <f t="shared" ca="1" si="359"/>
        <v>1.0722222222222222</v>
      </c>
      <c r="AE1654" s="7" t="str">
        <f t="shared" ca="1" si="364"/>
        <v>&lt; 2</v>
      </c>
      <c r="AF1654" s="5">
        <v>34335</v>
      </c>
      <c r="AG1654" s="8">
        <f t="shared" ca="1" si="360"/>
        <v>30.813698630136987</v>
      </c>
      <c r="AH1654" s="7" t="str">
        <f t="shared" ca="1" si="361"/>
        <v>&gt;25&lt; 35</v>
      </c>
      <c r="AI1654" s="9">
        <v>16628851</v>
      </c>
      <c r="AJ1654" s="37" t="s">
        <v>179</v>
      </c>
      <c r="AK1654" s="9" t="s">
        <v>4852</v>
      </c>
      <c r="AL1654" s="5">
        <v>40802</v>
      </c>
      <c r="AM1654" s="3" t="s">
        <v>93</v>
      </c>
      <c r="AN1654" s="3" t="s">
        <v>3878</v>
      </c>
      <c r="AO1654">
        <v>1</v>
      </c>
      <c r="AQ1654">
        <v>3</v>
      </c>
      <c r="AR1654" s="11">
        <v>1</v>
      </c>
      <c r="AS1654" s="12">
        <f t="shared" si="362"/>
        <v>45555.25</v>
      </c>
      <c r="AT1654" s="11" t="s">
        <v>135</v>
      </c>
      <c r="AU1654" s="9">
        <v>3.5</v>
      </c>
      <c r="AV1654" s="14">
        <v>12</v>
      </c>
      <c r="AW1654" s="15" t="s">
        <v>349</v>
      </c>
      <c r="AX1654" s="16" t="s">
        <v>4853</v>
      </c>
      <c r="AY1654" s="14" t="s">
        <v>159</v>
      </c>
      <c r="AZ1654" s="11" t="s">
        <v>352</v>
      </c>
      <c r="BA1654" s="17" t="str">
        <f t="shared" si="363"/>
        <v>12406000013311205302</v>
      </c>
      <c r="BB1654" s="26">
        <f t="shared" si="367"/>
        <v>20</v>
      </c>
      <c r="BC1654" s="19" t="s">
        <v>4272</v>
      </c>
      <c r="BD1654" s="20" t="s">
        <v>100</v>
      </c>
      <c r="BF1654" s="5"/>
      <c r="BG1654" s="27">
        <v>54996965</v>
      </c>
      <c r="BH1654" s="27"/>
      <c r="BI1654" s="27"/>
      <c r="BJ1654" t="s">
        <v>3681</v>
      </c>
      <c r="BK1654" s="11" t="str">
        <f t="shared" si="365"/>
        <v>A-</v>
      </c>
      <c r="BL1654" s="11" t="s">
        <v>473</v>
      </c>
    </row>
    <row r="1655" spans="1:64" x14ac:dyDescent="0.25">
      <c r="A1655" s="3" t="s">
        <v>74</v>
      </c>
      <c r="B1655" s="4">
        <v>1657</v>
      </c>
      <c r="C1655" s="3" t="s">
        <v>140</v>
      </c>
      <c r="D1655" s="3" t="s">
        <v>8326</v>
      </c>
      <c r="E1655" s="3" t="s">
        <v>8038</v>
      </c>
      <c r="F1655" s="3"/>
      <c r="G1655" s="3"/>
      <c r="H1655" s="74"/>
      <c r="I1655" s="3" t="s">
        <v>487</v>
      </c>
      <c r="J1655" s="3" t="s">
        <v>228</v>
      </c>
      <c r="K1655" s="3" t="s">
        <v>123</v>
      </c>
      <c r="L1655" s="3" t="s">
        <v>77</v>
      </c>
      <c r="M1655" s="3" t="s">
        <v>158</v>
      </c>
      <c r="N1655" s="5">
        <v>45190</v>
      </c>
      <c r="P1655" s="3">
        <f t="shared" ca="1" si="366"/>
        <v>-352</v>
      </c>
      <c r="Q1655" s="5">
        <v>45200</v>
      </c>
      <c r="R1655" s="3" t="s">
        <v>4845</v>
      </c>
      <c r="S1655" s="3"/>
      <c r="T1655" s="6" t="s">
        <v>131</v>
      </c>
      <c r="U1655" s="3" t="str">
        <f t="shared" si="355"/>
        <v>Contractuel</v>
      </c>
      <c r="V1655" s="5">
        <v>45190</v>
      </c>
      <c r="W1655" s="5">
        <v>45230</v>
      </c>
      <c r="X1655" s="5"/>
      <c r="Y1655" s="5"/>
      <c r="Z1655" s="5">
        <v>45190</v>
      </c>
      <c r="AA1655" s="3">
        <f t="shared" si="356"/>
        <v>9</v>
      </c>
      <c r="AB1655" s="3">
        <f t="shared" si="357"/>
        <v>2023</v>
      </c>
      <c r="AC1655" s="3">
        <f t="shared" si="358"/>
        <v>2027</v>
      </c>
      <c r="AD1655" s="7">
        <f t="shared" ca="1" si="359"/>
        <v>1.0722222222222222</v>
      </c>
      <c r="AE1655" s="7" t="str">
        <f t="shared" ca="1" si="364"/>
        <v>&lt; 2</v>
      </c>
      <c r="AF1655" s="5">
        <v>27829</v>
      </c>
      <c r="AG1655" s="8">
        <f t="shared" ca="1" si="360"/>
        <v>48.638356164383559</v>
      </c>
      <c r="AH1655" s="7" t="str">
        <f t="shared" ca="1" si="361"/>
        <v>&gt;45&lt; 55</v>
      </c>
      <c r="AI1655" s="9">
        <v>11770846</v>
      </c>
      <c r="AJ1655" s="10" t="s">
        <v>70</v>
      </c>
      <c r="AK1655" s="9" t="s">
        <v>4854</v>
      </c>
      <c r="AL1655" s="5">
        <v>44873</v>
      </c>
      <c r="AM1655" s="3" t="s">
        <v>93</v>
      </c>
      <c r="AN1655" s="3" t="s">
        <v>65</v>
      </c>
      <c r="AO1655">
        <v>3</v>
      </c>
      <c r="AQ1655" s="11">
        <v>3</v>
      </c>
      <c r="AR1655" s="11">
        <v>1</v>
      </c>
      <c r="AS1655" s="12">
        <f t="shared" si="362"/>
        <v>45555.25</v>
      </c>
      <c r="AT1655" s="11" t="s">
        <v>135</v>
      </c>
      <c r="AU1655" s="9">
        <v>3.5</v>
      </c>
      <c r="AV1655" s="14" t="s">
        <v>79</v>
      </c>
      <c r="AW1655" s="15" t="s">
        <v>1886</v>
      </c>
      <c r="AX1655" s="16">
        <v>84048003349</v>
      </c>
      <c r="AY1655" s="14">
        <v>72</v>
      </c>
      <c r="AZ1655" s="11" t="s">
        <v>128</v>
      </c>
      <c r="BA1655" s="17" t="str">
        <f t="shared" si="363"/>
        <v>04053138404800334972</v>
      </c>
      <c r="BB1655" s="26">
        <f t="shared" si="367"/>
        <v>20</v>
      </c>
      <c r="BC1655" s="19" t="s">
        <v>3931</v>
      </c>
      <c r="BD1655" s="20" t="s">
        <v>100</v>
      </c>
      <c r="BF1655" s="5"/>
      <c r="BG1655" s="27">
        <v>27235624</v>
      </c>
      <c r="BH1655" s="27">
        <v>55914674</v>
      </c>
      <c r="BI1655" s="27"/>
      <c r="BK1655" s="11" t="str">
        <f t="shared" si="365"/>
        <v>B-</v>
      </c>
      <c r="BL1655" s="11" t="s">
        <v>473</v>
      </c>
    </row>
    <row r="1656" spans="1:64" x14ac:dyDescent="0.25">
      <c r="A1656" s="3" t="s">
        <v>74</v>
      </c>
      <c r="B1656" s="4">
        <v>1658</v>
      </c>
      <c r="C1656" s="3" t="s">
        <v>87</v>
      </c>
      <c r="D1656" s="3" t="s">
        <v>7289</v>
      </c>
      <c r="E1656" s="3" t="s">
        <v>6991</v>
      </c>
      <c r="F1656" s="3"/>
      <c r="G1656" s="3"/>
      <c r="H1656" s="74"/>
      <c r="I1656" s="3" t="s">
        <v>487</v>
      </c>
      <c r="J1656" s="3" t="s">
        <v>228</v>
      </c>
      <c r="K1656" s="3" t="s">
        <v>123</v>
      </c>
      <c r="L1656" s="3" t="s">
        <v>77</v>
      </c>
      <c r="M1656" s="3" t="s">
        <v>158</v>
      </c>
      <c r="N1656" s="5">
        <v>45190</v>
      </c>
      <c r="P1656" s="3">
        <f t="shared" ca="1" si="366"/>
        <v>-47</v>
      </c>
      <c r="Q1656" s="5">
        <v>45536</v>
      </c>
      <c r="R1656" s="3" t="s">
        <v>124</v>
      </c>
      <c r="S1656" s="3"/>
      <c r="T1656" s="6" t="s">
        <v>131</v>
      </c>
      <c r="U1656" s="3" t="str">
        <f t="shared" si="355"/>
        <v>Contractuel</v>
      </c>
      <c r="V1656" s="5">
        <v>45505</v>
      </c>
      <c r="W1656" s="5">
        <f>VLOOKUP(B1656,[1]base!$A:$V,22,0)</f>
        <v>45535</v>
      </c>
      <c r="X1656" s="5"/>
      <c r="Y1656" s="5"/>
      <c r="Z1656" s="5">
        <v>45190</v>
      </c>
      <c r="AA1656" s="3">
        <f t="shared" si="356"/>
        <v>9</v>
      </c>
      <c r="AB1656" s="3">
        <f t="shared" si="357"/>
        <v>2023</v>
      </c>
      <c r="AC1656" s="3">
        <f t="shared" si="358"/>
        <v>2027</v>
      </c>
      <c r="AD1656" s="7">
        <f t="shared" ca="1" si="359"/>
        <v>1.0722222222222222</v>
      </c>
      <c r="AE1656" s="7" t="str">
        <f t="shared" ca="1" si="364"/>
        <v>&lt; 2</v>
      </c>
      <c r="AF1656" s="5">
        <v>37779</v>
      </c>
      <c r="AG1656" s="8">
        <f t="shared" ca="1" si="360"/>
        <v>21.378082191780823</v>
      </c>
      <c r="AH1656" s="7" t="str">
        <f t="shared" ca="1" si="361"/>
        <v>&lt; 25</v>
      </c>
      <c r="AI1656" s="9"/>
      <c r="AJ1656" s="10"/>
      <c r="AK1656" s="9" t="s">
        <v>4855</v>
      </c>
      <c r="AL1656" s="5">
        <v>44697</v>
      </c>
      <c r="AM1656" s="3" t="s">
        <v>93</v>
      </c>
      <c r="AN1656" s="3" t="s">
        <v>94</v>
      </c>
      <c r="AQ1656">
        <v>3</v>
      </c>
      <c r="AR1656" s="11">
        <v>1</v>
      </c>
      <c r="AS1656" s="12">
        <f t="shared" si="362"/>
        <v>45555.25</v>
      </c>
      <c r="AT1656" s="11" t="s">
        <v>135</v>
      </c>
      <c r="AU1656" s="9">
        <v>3.5</v>
      </c>
      <c r="AV1656" s="14">
        <v>17</v>
      </c>
      <c r="AW1656" s="15" t="s">
        <v>169</v>
      </c>
      <c r="AX1656" s="16" t="s">
        <v>4856</v>
      </c>
      <c r="AY1656" s="14">
        <v>54</v>
      </c>
      <c r="AZ1656" s="11" t="s">
        <v>171</v>
      </c>
      <c r="BA1656" s="17" t="str">
        <f t="shared" si="363"/>
        <v>17001000000331223954</v>
      </c>
      <c r="BB1656" s="26">
        <f t="shared" si="367"/>
        <v>20</v>
      </c>
      <c r="BC1656" s="19" t="s">
        <v>4857</v>
      </c>
      <c r="BD1656" s="20" t="s">
        <v>277</v>
      </c>
      <c r="BF1656" s="5"/>
      <c r="BG1656" s="27">
        <v>94645493</v>
      </c>
      <c r="BH1656" s="27"/>
      <c r="BI1656" s="27"/>
      <c r="BJ1656" t="s">
        <v>391</v>
      </c>
      <c r="BK1656" s="11" t="str">
        <f t="shared" si="365"/>
        <v>B-</v>
      </c>
      <c r="BL1656" s="11" t="s">
        <v>473</v>
      </c>
    </row>
    <row r="1657" spans="1:64" x14ac:dyDescent="0.25">
      <c r="A1657" s="3" t="s">
        <v>56</v>
      </c>
      <c r="B1657" s="4">
        <v>1659</v>
      </c>
      <c r="C1657" s="3" t="s">
        <v>140</v>
      </c>
      <c r="D1657" s="3" t="s">
        <v>7590</v>
      </c>
      <c r="E1657" s="3" t="s">
        <v>8086</v>
      </c>
      <c r="F1657" s="3"/>
      <c r="G1657" s="3"/>
      <c r="H1657" s="74"/>
      <c r="I1657" s="3" t="s">
        <v>3004</v>
      </c>
      <c r="J1657" s="3" t="s">
        <v>228</v>
      </c>
      <c r="K1657" s="3" t="s">
        <v>123</v>
      </c>
      <c r="L1657" s="3" t="s">
        <v>77</v>
      </c>
      <c r="M1657" s="3" t="s">
        <v>158</v>
      </c>
      <c r="N1657" s="5">
        <v>45190</v>
      </c>
      <c r="P1657" s="3">
        <f t="shared" ca="1" si="366"/>
        <v>-47</v>
      </c>
      <c r="Q1657" s="5"/>
      <c r="R1657" s="3"/>
      <c r="S1657" s="3"/>
      <c r="T1657" s="6" t="s">
        <v>131</v>
      </c>
      <c r="U1657" s="3" t="str">
        <f t="shared" si="355"/>
        <v>Contractuel</v>
      </c>
      <c r="V1657" s="5">
        <v>45505</v>
      </c>
      <c r="W1657" s="5">
        <f>VLOOKUP(B1657,[1]base!$A:$V,22,0)</f>
        <v>45535</v>
      </c>
      <c r="X1657" s="5"/>
      <c r="Y1657" s="5"/>
      <c r="Z1657" s="5">
        <v>45190</v>
      </c>
      <c r="AA1657" s="3">
        <f t="shared" si="356"/>
        <v>9</v>
      </c>
      <c r="AB1657" s="3">
        <f t="shared" si="357"/>
        <v>2023</v>
      </c>
      <c r="AC1657" s="3">
        <f t="shared" si="358"/>
        <v>2027</v>
      </c>
      <c r="AD1657" s="7">
        <f t="shared" ca="1" si="359"/>
        <v>1.0722222222222222</v>
      </c>
      <c r="AE1657" s="7" t="str">
        <f t="shared" ca="1" si="364"/>
        <v>&lt; 2</v>
      </c>
      <c r="AF1657" s="5">
        <v>27307</v>
      </c>
      <c r="AG1657" s="8">
        <f t="shared" ca="1" si="360"/>
        <v>50.06849315068493</v>
      </c>
      <c r="AH1657" s="7" t="str">
        <f t="shared" ca="1" si="361"/>
        <v>&gt;45&lt; 55</v>
      </c>
      <c r="AI1657" s="9">
        <v>12230054</v>
      </c>
      <c r="AJ1657" s="10" t="s">
        <v>79</v>
      </c>
      <c r="AK1657" s="9" t="s">
        <v>4858</v>
      </c>
      <c r="AL1657" s="5">
        <v>34606</v>
      </c>
      <c r="AM1657" s="3" t="s">
        <v>93</v>
      </c>
      <c r="AN1657" s="3" t="s">
        <v>65</v>
      </c>
      <c r="AQ1657">
        <v>3</v>
      </c>
      <c r="AR1657" s="11">
        <v>1</v>
      </c>
      <c r="AS1657" s="12">
        <f t="shared" si="362"/>
        <v>45555.25</v>
      </c>
      <c r="AT1657" s="11" t="s">
        <v>135</v>
      </c>
      <c r="AU1657" s="9">
        <v>3.5</v>
      </c>
      <c r="AV1657" s="14">
        <v>25</v>
      </c>
      <c r="AW1657" s="15" t="s">
        <v>3573</v>
      </c>
      <c r="AX1657" s="16" t="s">
        <v>4859</v>
      </c>
      <c r="AY1657" s="14">
        <v>85</v>
      </c>
      <c r="AZ1657" s="11" t="s">
        <v>164</v>
      </c>
      <c r="BA1657" s="17" t="str">
        <f t="shared" si="363"/>
        <v>25037000000118042685</v>
      </c>
      <c r="BB1657" s="26">
        <f t="shared" si="367"/>
        <v>20</v>
      </c>
      <c r="BC1657" s="19" t="s">
        <v>4272</v>
      </c>
      <c r="BD1657" s="20" t="s">
        <v>100</v>
      </c>
      <c r="BF1657" s="5"/>
      <c r="BG1657" s="27">
        <v>97099859</v>
      </c>
      <c r="BH1657" s="27"/>
      <c r="BI1657" s="27"/>
      <c r="BJ1657" t="s">
        <v>3681</v>
      </c>
      <c r="BK1657" s="11" t="s">
        <v>3009</v>
      </c>
      <c r="BL1657" s="11" t="s">
        <v>473</v>
      </c>
    </row>
    <row r="1658" spans="1:64" x14ac:dyDescent="0.25">
      <c r="A1658" s="3" t="s">
        <v>56</v>
      </c>
      <c r="B1658" s="4">
        <v>1660</v>
      </c>
      <c r="C1658" s="3" t="s">
        <v>87</v>
      </c>
      <c r="D1658" s="3" t="s">
        <v>7423</v>
      </c>
      <c r="E1658" s="3" t="s">
        <v>7279</v>
      </c>
      <c r="F1658" s="3"/>
      <c r="G1658" s="3"/>
      <c r="H1658" s="74"/>
      <c r="I1658" s="3" t="s">
        <v>431</v>
      </c>
      <c r="J1658" s="3"/>
      <c r="K1658" s="3" t="s">
        <v>123</v>
      </c>
      <c r="L1658" s="3" t="s">
        <v>77</v>
      </c>
      <c r="M1658" s="3" t="s">
        <v>158</v>
      </c>
      <c r="N1658" s="5">
        <v>45190</v>
      </c>
      <c r="P1658" s="3">
        <f t="shared" ca="1" si="366"/>
        <v>-47</v>
      </c>
      <c r="Q1658" s="5"/>
      <c r="R1658" s="3"/>
      <c r="S1658" s="3"/>
      <c r="T1658" s="6" t="s">
        <v>131</v>
      </c>
      <c r="U1658" s="3" t="str">
        <f t="shared" si="355"/>
        <v>Contractuel</v>
      </c>
      <c r="V1658" s="5">
        <v>45505</v>
      </c>
      <c r="W1658" s="5">
        <f>VLOOKUP(B1658,[1]base!$A:$V,22,0)</f>
        <v>45535</v>
      </c>
      <c r="X1658" s="5"/>
      <c r="Y1658" s="5"/>
      <c r="Z1658" s="5">
        <v>45191</v>
      </c>
      <c r="AA1658" s="3">
        <f t="shared" si="356"/>
        <v>9</v>
      </c>
      <c r="AB1658" s="3">
        <f t="shared" si="357"/>
        <v>2023</v>
      </c>
      <c r="AC1658" s="3">
        <f t="shared" si="358"/>
        <v>2027</v>
      </c>
      <c r="AD1658" s="7">
        <f t="shared" ca="1" si="359"/>
        <v>1.0722222222222222</v>
      </c>
      <c r="AE1658" s="7" t="str">
        <f t="shared" ca="1" si="364"/>
        <v>&lt; 2</v>
      </c>
      <c r="AF1658" s="5">
        <v>37084</v>
      </c>
      <c r="AG1658" s="8">
        <f t="shared" ca="1" si="360"/>
        <v>23.282191780821918</v>
      </c>
      <c r="AH1658" s="7" t="str">
        <f t="shared" ca="1" si="361"/>
        <v>&lt; 25</v>
      </c>
      <c r="AI1658" s="85">
        <v>17278242</v>
      </c>
      <c r="AJ1658" s="10" t="s">
        <v>62</v>
      </c>
      <c r="AK1658" s="9" t="s">
        <v>4860</v>
      </c>
      <c r="AL1658" s="5">
        <v>43451</v>
      </c>
      <c r="AM1658" s="3" t="s">
        <v>93</v>
      </c>
      <c r="AN1658" s="3" t="s">
        <v>94</v>
      </c>
      <c r="AQ1658">
        <v>3</v>
      </c>
      <c r="AR1658" s="11">
        <v>1</v>
      </c>
      <c r="AS1658" s="12">
        <f t="shared" si="362"/>
        <v>45555.25</v>
      </c>
      <c r="AT1658" s="11" t="s">
        <v>135</v>
      </c>
      <c r="AU1658" s="9">
        <v>3.5</v>
      </c>
      <c r="AV1658" s="14">
        <v>17</v>
      </c>
      <c r="AW1658" s="15">
        <v>53594</v>
      </c>
      <c r="AX1658" s="16" t="s">
        <v>4861</v>
      </c>
      <c r="AY1658" s="14">
        <v>92</v>
      </c>
      <c r="AZ1658" s="11" t="s">
        <v>171</v>
      </c>
      <c r="BA1658" s="17" t="str">
        <f t="shared" si="363"/>
        <v>17535940174109538092</v>
      </c>
      <c r="BB1658" s="26">
        <f t="shared" si="367"/>
        <v>20</v>
      </c>
      <c r="BC1658" s="19" t="s">
        <v>4362</v>
      </c>
      <c r="BD1658" s="20" t="s">
        <v>100</v>
      </c>
      <c r="BF1658" s="5"/>
      <c r="BG1658" s="27">
        <v>97147367</v>
      </c>
      <c r="BH1658" s="27"/>
      <c r="BI1658" s="27"/>
      <c r="BJ1658" t="s">
        <v>566</v>
      </c>
      <c r="BK1658" s="11" t="str">
        <f t="shared" si="365"/>
        <v>-</v>
      </c>
      <c r="BL1658" s="11" t="s">
        <v>473</v>
      </c>
    </row>
    <row r="1659" spans="1:64" x14ac:dyDescent="0.25">
      <c r="A1659" s="3" t="s">
        <v>56</v>
      </c>
      <c r="B1659" s="4">
        <v>1661</v>
      </c>
      <c r="C1659" s="3" t="s">
        <v>140</v>
      </c>
      <c r="D1659" s="3" t="s">
        <v>7312</v>
      </c>
      <c r="E1659" s="3" t="s">
        <v>7484</v>
      </c>
      <c r="F1659" s="3"/>
      <c r="G1659" s="3"/>
      <c r="H1659" s="74"/>
      <c r="I1659" s="3" t="s">
        <v>487</v>
      </c>
      <c r="J1659" s="3" t="s">
        <v>228</v>
      </c>
      <c r="K1659" s="3" t="s">
        <v>123</v>
      </c>
      <c r="L1659" s="3" t="s">
        <v>77</v>
      </c>
      <c r="M1659" s="3" t="s">
        <v>158</v>
      </c>
      <c r="N1659" s="5">
        <v>45190</v>
      </c>
      <c r="P1659" s="3">
        <f t="shared" ca="1" si="366"/>
        <v>-47</v>
      </c>
      <c r="Q1659" s="5"/>
      <c r="R1659" s="3"/>
      <c r="S1659" s="3"/>
      <c r="T1659" s="6" t="s">
        <v>131</v>
      </c>
      <c r="U1659" s="3" t="str">
        <f t="shared" si="355"/>
        <v>Contractuel</v>
      </c>
      <c r="V1659" s="5">
        <v>45505</v>
      </c>
      <c r="W1659" s="5">
        <f>VLOOKUP(B1659,[1]base!$A:$V,22,0)</f>
        <v>45535</v>
      </c>
      <c r="X1659" s="5"/>
      <c r="Y1659" s="5"/>
      <c r="Z1659" s="5">
        <v>45190</v>
      </c>
      <c r="AA1659" s="3">
        <f t="shared" si="356"/>
        <v>9</v>
      </c>
      <c r="AB1659" s="3">
        <f t="shared" si="357"/>
        <v>2023</v>
      </c>
      <c r="AC1659" s="3">
        <f t="shared" si="358"/>
        <v>2027</v>
      </c>
      <c r="AD1659" s="7">
        <f t="shared" ca="1" si="359"/>
        <v>1.0722222222222222</v>
      </c>
      <c r="AE1659" s="7" t="str">
        <f t="shared" ca="1" si="364"/>
        <v>&lt; 2</v>
      </c>
      <c r="AF1659" s="5">
        <v>25241</v>
      </c>
      <c r="AG1659" s="8">
        <f t="shared" ca="1" si="360"/>
        <v>55.728767123287675</v>
      </c>
      <c r="AH1659" s="7" t="str">
        <f t="shared" ca="1" si="361"/>
        <v>&gt; 55</v>
      </c>
      <c r="AI1659" s="9">
        <v>11432364</v>
      </c>
      <c r="AJ1659" s="10" t="s">
        <v>159</v>
      </c>
      <c r="AK1659" s="9" t="s">
        <v>4862</v>
      </c>
      <c r="AL1659" s="5">
        <v>34641</v>
      </c>
      <c r="AM1659" s="3" t="s">
        <v>93</v>
      </c>
      <c r="AN1659" s="3" t="s">
        <v>65</v>
      </c>
      <c r="AO1659">
        <v>1</v>
      </c>
      <c r="AQ1659">
        <v>3</v>
      </c>
      <c r="AR1659" s="11">
        <v>1</v>
      </c>
      <c r="AS1659" s="12">
        <f t="shared" si="362"/>
        <v>45555.25</v>
      </c>
      <c r="AT1659" s="11" t="s">
        <v>135</v>
      </c>
      <c r="AU1659" s="9">
        <v>3.5</v>
      </c>
      <c r="AV1659" s="14">
        <v>12</v>
      </c>
      <c r="AW1659" s="15">
        <v>40600</v>
      </c>
      <c r="AX1659" s="16" t="s">
        <v>4863</v>
      </c>
      <c r="AY1659" s="14">
        <v>44</v>
      </c>
      <c r="AZ1659" s="11" t="s">
        <v>352</v>
      </c>
      <c r="BA1659" s="17" t="str">
        <f t="shared" si="363"/>
        <v>12406000013313240944</v>
      </c>
      <c r="BB1659" s="26">
        <f t="shared" si="367"/>
        <v>20</v>
      </c>
      <c r="BC1659" s="19" t="s">
        <v>4272</v>
      </c>
      <c r="BD1659" s="20" t="s">
        <v>100</v>
      </c>
      <c r="BF1659" s="5"/>
      <c r="BG1659" s="27">
        <v>20043261</v>
      </c>
      <c r="BH1659" s="27"/>
      <c r="BI1659" s="27"/>
      <c r="BJ1659" t="s">
        <v>3681</v>
      </c>
      <c r="BK1659" s="11" t="str">
        <f t="shared" si="365"/>
        <v>B-</v>
      </c>
      <c r="BL1659" s="11" t="s">
        <v>473</v>
      </c>
    </row>
    <row r="1660" spans="1:64" x14ac:dyDescent="0.25">
      <c r="A1660" s="3" t="s">
        <v>74</v>
      </c>
      <c r="B1660" s="4">
        <v>1662</v>
      </c>
      <c r="C1660" s="3" t="s">
        <v>87</v>
      </c>
      <c r="D1660" s="3" t="s">
        <v>7208</v>
      </c>
      <c r="E1660" s="3" t="s">
        <v>7512</v>
      </c>
      <c r="F1660" s="3"/>
      <c r="G1660" s="3"/>
      <c r="H1660" s="74"/>
      <c r="I1660" s="43" t="s">
        <v>4864</v>
      </c>
      <c r="J1660" s="3" t="s">
        <v>157</v>
      </c>
      <c r="K1660" s="3" t="s">
        <v>123</v>
      </c>
      <c r="L1660" s="3" t="s">
        <v>77</v>
      </c>
      <c r="M1660" s="3" t="s">
        <v>158</v>
      </c>
      <c r="N1660" s="5">
        <v>45190</v>
      </c>
      <c r="P1660" s="3">
        <f t="shared" ca="1" si="366"/>
        <v>-352</v>
      </c>
      <c r="Q1660" s="5">
        <v>45231</v>
      </c>
      <c r="R1660" s="3" t="s">
        <v>2653</v>
      </c>
      <c r="S1660" s="3"/>
      <c r="T1660" s="6" t="s">
        <v>131</v>
      </c>
      <c r="U1660" s="3" t="str">
        <f t="shared" si="355"/>
        <v>Contractuel</v>
      </c>
      <c r="V1660" s="5">
        <v>45190</v>
      </c>
      <c r="W1660" s="5">
        <v>45230</v>
      </c>
      <c r="X1660" s="5"/>
      <c r="Y1660" s="5"/>
      <c r="Z1660" s="5">
        <v>45190</v>
      </c>
      <c r="AA1660" s="3">
        <f t="shared" si="356"/>
        <v>9</v>
      </c>
      <c r="AB1660" s="3">
        <f t="shared" si="357"/>
        <v>2023</v>
      </c>
      <c r="AC1660" s="3">
        <f t="shared" si="358"/>
        <v>2027</v>
      </c>
      <c r="AD1660" s="7">
        <f t="shared" ca="1" si="359"/>
        <v>1.0722222222222222</v>
      </c>
      <c r="AE1660" s="7" t="str">
        <f t="shared" ca="1" si="364"/>
        <v>&lt; 2</v>
      </c>
      <c r="AF1660" s="5">
        <v>29580</v>
      </c>
      <c r="AG1660" s="8">
        <f t="shared" ca="1" si="360"/>
        <v>43.841095890410962</v>
      </c>
      <c r="AH1660" s="7" t="str">
        <f t="shared" ca="1" si="361"/>
        <v>&gt;35&lt; 45</v>
      </c>
      <c r="AI1660" s="9">
        <v>12481444</v>
      </c>
      <c r="AJ1660" s="10" t="s">
        <v>159</v>
      </c>
      <c r="AK1660" s="9" t="s">
        <v>1013</v>
      </c>
      <c r="AL1660" s="5">
        <v>45147</v>
      </c>
      <c r="AM1660" s="3" t="s">
        <v>93</v>
      </c>
      <c r="AN1660" s="3" t="s">
        <v>94</v>
      </c>
      <c r="AQ1660" s="11">
        <v>3</v>
      </c>
      <c r="AR1660" s="11">
        <v>1</v>
      </c>
      <c r="AS1660" s="12">
        <f t="shared" si="362"/>
        <v>45555.25</v>
      </c>
      <c r="AT1660" s="11" t="s">
        <v>135</v>
      </c>
      <c r="AU1660" s="9">
        <v>3.5</v>
      </c>
      <c r="AV1660" s="14">
        <v>17</v>
      </c>
      <c r="AW1660" s="15" t="s">
        <v>169</v>
      </c>
      <c r="AX1660" s="16" t="s">
        <v>1014</v>
      </c>
      <c r="AY1660" s="14">
        <v>37</v>
      </c>
      <c r="AZ1660" s="11" t="s">
        <v>171</v>
      </c>
      <c r="BA1660" s="17" t="str">
        <f t="shared" si="363"/>
        <v>17001000000267004037</v>
      </c>
      <c r="BB1660" s="26">
        <f t="shared" si="367"/>
        <v>20</v>
      </c>
      <c r="BC1660" s="19" t="s">
        <v>4865</v>
      </c>
      <c r="BD1660" s="20" t="s">
        <v>73</v>
      </c>
      <c r="BF1660" s="5">
        <v>45212</v>
      </c>
      <c r="BG1660" s="27">
        <v>29875747</v>
      </c>
      <c r="BH1660" s="27"/>
      <c r="BI1660" s="27"/>
      <c r="BK1660" s="11" t="str">
        <f t="shared" si="365"/>
        <v>A-</v>
      </c>
      <c r="BL1660" s="11" t="s">
        <v>473</v>
      </c>
    </row>
    <row r="1661" spans="1:64" x14ac:dyDescent="0.25">
      <c r="A1661" s="3" t="s">
        <v>56</v>
      </c>
      <c r="B1661" s="4">
        <v>1663</v>
      </c>
      <c r="C1661" s="3" t="s">
        <v>87</v>
      </c>
      <c r="D1661" s="3" t="s">
        <v>8327</v>
      </c>
      <c r="E1661" s="3" t="s">
        <v>7597</v>
      </c>
      <c r="F1661" s="3"/>
      <c r="G1661" s="3"/>
      <c r="H1661" s="74"/>
      <c r="I1661" s="3" t="s">
        <v>3004</v>
      </c>
      <c r="J1661" s="3" t="s">
        <v>228</v>
      </c>
      <c r="K1661" s="3" t="s">
        <v>123</v>
      </c>
      <c r="L1661" s="3" t="s">
        <v>77</v>
      </c>
      <c r="M1661" s="3" t="s">
        <v>158</v>
      </c>
      <c r="N1661" s="5">
        <v>45190</v>
      </c>
      <c r="P1661" s="3">
        <f t="shared" ca="1" si="366"/>
        <v>-47</v>
      </c>
      <c r="Q1661" s="5"/>
      <c r="R1661" s="3"/>
      <c r="S1661" s="3"/>
      <c r="T1661" s="6" t="s">
        <v>131</v>
      </c>
      <c r="U1661" s="3" t="str">
        <f t="shared" si="355"/>
        <v>Contractuel</v>
      </c>
      <c r="V1661" s="5">
        <v>45505</v>
      </c>
      <c r="W1661" s="5">
        <f>VLOOKUP(B1661,[1]base!$A:$V,22,0)</f>
        <v>45535</v>
      </c>
      <c r="X1661" s="5"/>
      <c r="Y1661" s="5"/>
      <c r="Z1661" s="5">
        <v>45190</v>
      </c>
      <c r="AA1661" s="3">
        <f t="shared" si="356"/>
        <v>9</v>
      </c>
      <c r="AB1661" s="3">
        <f t="shared" si="357"/>
        <v>2023</v>
      </c>
      <c r="AC1661" s="3">
        <f t="shared" si="358"/>
        <v>2027</v>
      </c>
      <c r="AD1661" s="7">
        <f t="shared" ca="1" si="359"/>
        <v>1.0722222222222222</v>
      </c>
      <c r="AE1661" s="7" t="str">
        <f t="shared" ca="1" si="364"/>
        <v>&lt; 2</v>
      </c>
      <c r="AF1661" s="5">
        <v>36732</v>
      </c>
      <c r="AG1661" s="8">
        <f t="shared" ca="1" si="360"/>
        <v>24.246575342465754</v>
      </c>
      <c r="AH1661" s="7" t="str">
        <f t="shared" ca="1" si="361"/>
        <v>&lt; 25</v>
      </c>
      <c r="AI1661" s="9">
        <v>17385214</v>
      </c>
      <c r="AJ1661" s="10" t="s">
        <v>67</v>
      </c>
      <c r="AK1661" s="9" t="s">
        <v>4866</v>
      </c>
      <c r="AL1661" s="5">
        <v>43419</v>
      </c>
      <c r="AM1661" s="3" t="s">
        <v>93</v>
      </c>
      <c r="AN1661" s="3" t="s">
        <v>94</v>
      </c>
      <c r="AQ1661">
        <v>3</v>
      </c>
      <c r="AR1661" s="11">
        <v>1</v>
      </c>
      <c r="AS1661" s="12">
        <f t="shared" si="362"/>
        <v>45555.25</v>
      </c>
      <c r="AT1661" s="11" t="s">
        <v>135</v>
      </c>
      <c r="AU1661" s="9">
        <v>3.5</v>
      </c>
      <c r="AV1661" s="14">
        <v>17</v>
      </c>
      <c r="AW1661" s="15" t="s">
        <v>169</v>
      </c>
      <c r="AX1661" s="16" t="s">
        <v>4867</v>
      </c>
      <c r="AY1661" s="14">
        <v>11</v>
      </c>
      <c r="AZ1661" s="11" t="s">
        <v>171</v>
      </c>
      <c r="BA1661" s="17" t="str">
        <f t="shared" si="363"/>
        <v>17001000000297262411</v>
      </c>
      <c r="BB1661" s="26">
        <f t="shared" si="367"/>
        <v>20</v>
      </c>
      <c r="BC1661" s="19" t="s">
        <v>4868</v>
      </c>
      <c r="BD1661" s="20" t="s">
        <v>277</v>
      </c>
      <c r="BF1661" s="5"/>
      <c r="BG1661" s="27">
        <v>24109251</v>
      </c>
      <c r="BH1661" s="27"/>
      <c r="BI1661" s="27"/>
      <c r="BJ1661" t="s">
        <v>391</v>
      </c>
      <c r="BK1661" s="11" t="s">
        <v>3009</v>
      </c>
      <c r="BL1661" s="11" t="s">
        <v>473</v>
      </c>
    </row>
    <row r="1662" spans="1:64" x14ac:dyDescent="0.25">
      <c r="A1662" s="3" t="s">
        <v>74</v>
      </c>
      <c r="B1662" s="4">
        <v>1664</v>
      </c>
      <c r="C1662" s="3" t="s">
        <v>140</v>
      </c>
      <c r="D1662" s="3" t="s">
        <v>8328</v>
      </c>
      <c r="E1662" s="3" t="s">
        <v>7226</v>
      </c>
      <c r="F1662" s="3"/>
      <c r="G1662" s="3"/>
      <c r="H1662" s="74"/>
      <c r="I1662" s="3" t="s">
        <v>487</v>
      </c>
      <c r="J1662" s="3" t="s">
        <v>228</v>
      </c>
      <c r="K1662" s="3" t="s">
        <v>123</v>
      </c>
      <c r="L1662" s="3" t="s">
        <v>77</v>
      </c>
      <c r="M1662" s="3" t="s">
        <v>158</v>
      </c>
      <c r="N1662" s="5">
        <v>45190</v>
      </c>
      <c r="P1662" s="3">
        <f t="shared" ca="1" si="366"/>
        <v>-200</v>
      </c>
      <c r="Q1662" s="5">
        <v>45350</v>
      </c>
      <c r="R1662" s="3" t="s">
        <v>2667</v>
      </c>
      <c r="S1662" s="3"/>
      <c r="T1662" s="6" t="s">
        <v>131</v>
      </c>
      <c r="U1662" s="3" t="str">
        <f t="shared" si="355"/>
        <v>Contractuel</v>
      </c>
      <c r="V1662" s="5">
        <v>45323</v>
      </c>
      <c r="W1662" s="5">
        <v>45382</v>
      </c>
      <c r="X1662" s="5"/>
      <c r="Y1662" s="5"/>
      <c r="Z1662" s="5">
        <v>45190</v>
      </c>
      <c r="AA1662" s="3">
        <f t="shared" si="356"/>
        <v>9</v>
      </c>
      <c r="AB1662" s="3">
        <f t="shared" si="357"/>
        <v>2023</v>
      </c>
      <c r="AC1662" s="3">
        <f t="shared" si="358"/>
        <v>2027</v>
      </c>
      <c r="AD1662" s="7">
        <f t="shared" ca="1" si="359"/>
        <v>1.0722222222222222</v>
      </c>
      <c r="AE1662" s="7" t="str">
        <f t="shared" ca="1" si="364"/>
        <v>&lt; 2</v>
      </c>
      <c r="AF1662" s="5">
        <v>34495</v>
      </c>
      <c r="AG1662" s="8">
        <f t="shared" ca="1" si="360"/>
        <v>30.375342465753423</v>
      </c>
      <c r="AH1662" s="7" t="str">
        <f t="shared" ca="1" si="361"/>
        <v>&gt;25&lt; 35</v>
      </c>
      <c r="AI1662" s="9">
        <v>16259861</v>
      </c>
      <c r="AJ1662" s="10" t="s">
        <v>159</v>
      </c>
      <c r="AK1662" s="9" t="s">
        <v>4869</v>
      </c>
      <c r="AL1662" s="5">
        <v>40823</v>
      </c>
      <c r="AM1662" s="3" t="s">
        <v>93</v>
      </c>
      <c r="AN1662" s="3" t="s">
        <v>65</v>
      </c>
      <c r="AO1662">
        <v>1</v>
      </c>
      <c r="AQ1662" s="11">
        <v>3</v>
      </c>
      <c r="AR1662" s="11">
        <v>1</v>
      </c>
      <c r="AS1662" s="12">
        <f t="shared" si="362"/>
        <v>45555.25</v>
      </c>
      <c r="AT1662" s="11" t="s">
        <v>135</v>
      </c>
      <c r="AU1662" s="9">
        <v>3.5</v>
      </c>
      <c r="AV1662" s="14">
        <v>17</v>
      </c>
      <c r="AW1662" s="15" t="s">
        <v>169</v>
      </c>
      <c r="AX1662" s="16" t="s">
        <v>4870</v>
      </c>
      <c r="AY1662" s="14">
        <v>61</v>
      </c>
      <c r="AZ1662" s="11" t="s">
        <v>171</v>
      </c>
      <c r="BA1662" s="17" t="str">
        <f t="shared" si="363"/>
        <v>17001000000331207561</v>
      </c>
      <c r="BB1662" s="26">
        <f t="shared" si="367"/>
        <v>20</v>
      </c>
      <c r="BC1662" s="19" t="s">
        <v>4871</v>
      </c>
      <c r="BD1662" s="20" t="s">
        <v>100</v>
      </c>
      <c r="BF1662" s="5"/>
      <c r="BG1662" s="27">
        <v>21664373</v>
      </c>
      <c r="BH1662" s="27"/>
      <c r="BI1662" s="27"/>
      <c r="BJ1662" t="s">
        <v>2429</v>
      </c>
      <c r="BK1662" s="11" t="str">
        <f t="shared" si="365"/>
        <v>B-</v>
      </c>
      <c r="BL1662" s="11" t="s">
        <v>473</v>
      </c>
    </row>
    <row r="1663" spans="1:64" x14ac:dyDescent="0.25">
      <c r="A1663" s="3" t="s">
        <v>56</v>
      </c>
      <c r="B1663" s="4">
        <v>1665</v>
      </c>
      <c r="C1663" s="3" t="s">
        <v>87</v>
      </c>
      <c r="D1663" s="3" t="s">
        <v>8329</v>
      </c>
      <c r="E1663" s="3" t="s">
        <v>8330</v>
      </c>
      <c r="F1663" s="3"/>
      <c r="G1663" s="3"/>
      <c r="H1663" s="74"/>
      <c r="I1663" s="3" t="s">
        <v>487</v>
      </c>
      <c r="J1663" s="3" t="s">
        <v>228</v>
      </c>
      <c r="K1663" s="3" t="s">
        <v>123</v>
      </c>
      <c r="L1663" s="3" t="s">
        <v>77</v>
      </c>
      <c r="M1663" s="3" t="s">
        <v>158</v>
      </c>
      <c r="N1663" s="5">
        <v>45190</v>
      </c>
      <c r="P1663" s="3">
        <f t="shared" ca="1" si="366"/>
        <v>-47</v>
      </c>
      <c r="Q1663" s="5"/>
      <c r="R1663" s="3"/>
      <c r="S1663" s="3"/>
      <c r="T1663" s="6" t="s">
        <v>131</v>
      </c>
      <c r="U1663" s="3" t="str">
        <f t="shared" si="355"/>
        <v>Contractuel</v>
      </c>
      <c r="V1663" s="5">
        <v>45505</v>
      </c>
      <c r="W1663" s="5">
        <f>VLOOKUP(B1663,[1]base!$A:$V,22,0)</f>
        <v>45535</v>
      </c>
      <c r="X1663" s="5"/>
      <c r="Y1663" s="5"/>
      <c r="Z1663" s="5">
        <v>45190</v>
      </c>
      <c r="AA1663" s="3">
        <f t="shared" si="356"/>
        <v>9</v>
      </c>
      <c r="AB1663" s="3">
        <f t="shared" si="357"/>
        <v>2023</v>
      </c>
      <c r="AC1663" s="3">
        <f t="shared" si="358"/>
        <v>2027</v>
      </c>
      <c r="AD1663" s="7">
        <f t="shared" ca="1" si="359"/>
        <v>1.0722222222222222</v>
      </c>
      <c r="AE1663" s="7" t="str">
        <f t="shared" ca="1" si="364"/>
        <v>&lt; 2</v>
      </c>
      <c r="AF1663" s="5">
        <v>37103</v>
      </c>
      <c r="AG1663" s="8">
        <f t="shared" ca="1" si="360"/>
        <v>23.230136986301371</v>
      </c>
      <c r="AH1663" s="7" t="str">
        <f t="shared" ca="1" si="361"/>
        <v>&lt; 25</v>
      </c>
      <c r="AI1663" s="9">
        <v>17695590</v>
      </c>
      <c r="AJ1663" s="10" t="s">
        <v>79</v>
      </c>
      <c r="AK1663" s="9" t="s">
        <v>4872</v>
      </c>
      <c r="AL1663" s="5">
        <v>44559</v>
      </c>
      <c r="AM1663" s="3" t="s">
        <v>93</v>
      </c>
      <c r="AN1663" s="3" t="s">
        <v>94</v>
      </c>
      <c r="AQ1663">
        <v>3</v>
      </c>
      <c r="AR1663" s="11">
        <v>1</v>
      </c>
      <c r="AS1663" s="12">
        <f t="shared" si="362"/>
        <v>45555.25</v>
      </c>
      <c r="AT1663" s="11" t="s">
        <v>135</v>
      </c>
      <c r="AU1663" s="9">
        <v>3.5</v>
      </c>
      <c r="AV1663" s="14">
        <v>17</v>
      </c>
      <c r="AW1663" s="15" t="s">
        <v>169</v>
      </c>
      <c r="AX1663" s="16" t="s">
        <v>4873</v>
      </c>
      <c r="AY1663" s="14">
        <v>31</v>
      </c>
      <c r="AZ1663" s="11" t="s">
        <v>171</v>
      </c>
      <c r="BA1663" s="17" t="str">
        <f t="shared" si="363"/>
        <v>17001000000331218231</v>
      </c>
      <c r="BB1663" s="26">
        <f t="shared" si="367"/>
        <v>20</v>
      </c>
      <c r="BC1663" s="19" t="s">
        <v>4857</v>
      </c>
      <c r="BD1663" s="20" t="s">
        <v>277</v>
      </c>
      <c r="BF1663" s="5"/>
      <c r="BG1663" s="27">
        <v>92259066</v>
      </c>
      <c r="BH1663" s="27"/>
      <c r="BI1663" s="27"/>
      <c r="BJ1663" t="s">
        <v>391</v>
      </c>
      <c r="BK1663" s="11" t="str">
        <f t="shared" si="365"/>
        <v>B-</v>
      </c>
      <c r="BL1663" s="11" t="s">
        <v>473</v>
      </c>
    </row>
    <row r="1664" spans="1:64" x14ac:dyDescent="0.25">
      <c r="A1664" s="3" t="s">
        <v>74</v>
      </c>
      <c r="B1664" s="4">
        <v>1666</v>
      </c>
      <c r="C1664" s="3" t="s">
        <v>140</v>
      </c>
      <c r="D1664" s="3" t="s">
        <v>7644</v>
      </c>
      <c r="E1664" s="3" t="s">
        <v>7833</v>
      </c>
      <c r="F1664" s="3"/>
      <c r="G1664" s="3"/>
      <c r="H1664" s="74"/>
      <c r="I1664" s="3" t="s">
        <v>487</v>
      </c>
      <c r="J1664" s="3" t="s">
        <v>228</v>
      </c>
      <c r="K1664" s="3" t="s">
        <v>123</v>
      </c>
      <c r="L1664" s="3" t="s">
        <v>77</v>
      </c>
      <c r="M1664" s="3" t="s">
        <v>158</v>
      </c>
      <c r="N1664" s="5">
        <v>45190</v>
      </c>
      <c r="P1664" s="3">
        <f t="shared" ca="1" si="366"/>
        <v>-352</v>
      </c>
      <c r="Q1664" s="5">
        <v>45197</v>
      </c>
      <c r="R1664" s="3" t="s">
        <v>1328</v>
      </c>
      <c r="S1664" s="3"/>
      <c r="T1664" s="6" t="s">
        <v>131</v>
      </c>
      <c r="U1664" s="3" t="str">
        <f t="shared" si="355"/>
        <v>Contractuel</v>
      </c>
      <c r="V1664" s="5">
        <v>45190</v>
      </c>
      <c r="W1664" s="5">
        <v>45230</v>
      </c>
      <c r="X1664" s="5"/>
      <c r="Y1664" s="5"/>
      <c r="Z1664" s="5">
        <v>45190</v>
      </c>
      <c r="AA1664" s="3">
        <f t="shared" si="356"/>
        <v>9</v>
      </c>
      <c r="AB1664" s="3">
        <f t="shared" si="357"/>
        <v>2023</v>
      </c>
      <c r="AC1664" s="3">
        <f t="shared" si="358"/>
        <v>2027</v>
      </c>
      <c r="AD1664" s="7">
        <f t="shared" ca="1" si="359"/>
        <v>1.0722222222222222</v>
      </c>
      <c r="AE1664" s="7" t="str">
        <f t="shared" ca="1" si="364"/>
        <v>&lt; 2</v>
      </c>
      <c r="AF1664" s="5">
        <v>34475</v>
      </c>
      <c r="AG1664" s="8">
        <f t="shared" ca="1" si="360"/>
        <v>30.43013698630137</v>
      </c>
      <c r="AH1664" s="7" t="str">
        <f t="shared" ca="1" si="361"/>
        <v>&gt;25&lt; 35</v>
      </c>
      <c r="AI1664" s="9">
        <v>16958649</v>
      </c>
      <c r="AJ1664" s="10" t="s">
        <v>67</v>
      </c>
      <c r="AK1664" s="9" t="s">
        <v>4874</v>
      </c>
      <c r="AL1664" s="5">
        <v>41417</v>
      </c>
      <c r="AM1664" s="3" t="s">
        <v>93</v>
      </c>
      <c r="AN1664" s="3" t="s">
        <v>94</v>
      </c>
      <c r="AQ1664" s="11">
        <v>3</v>
      </c>
      <c r="AR1664" s="11">
        <v>1</v>
      </c>
      <c r="AS1664" s="12">
        <f t="shared" si="362"/>
        <v>45555.25</v>
      </c>
      <c r="AT1664" s="11" t="s">
        <v>135</v>
      </c>
      <c r="AU1664" s="9">
        <v>3.5</v>
      </c>
      <c r="AV1664" s="14">
        <v>17</v>
      </c>
      <c r="AW1664" s="15">
        <v>53594</v>
      </c>
      <c r="AX1664" s="16" t="s">
        <v>4875</v>
      </c>
      <c r="AY1664" s="14">
        <v>31</v>
      </c>
      <c r="AZ1664" s="11" t="s">
        <v>171</v>
      </c>
      <c r="BA1664" s="17" t="str">
        <f t="shared" si="363"/>
        <v>17535940174327505531</v>
      </c>
      <c r="BB1664" s="26">
        <f t="shared" si="367"/>
        <v>20</v>
      </c>
      <c r="BC1664" s="19" t="s">
        <v>4876</v>
      </c>
      <c r="BD1664" s="20" t="s">
        <v>100</v>
      </c>
      <c r="BF1664" s="5"/>
      <c r="BG1664" s="27">
        <v>29417988</v>
      </c>
      <c r="BH1664" s="27"/>
      <c r="BI1664" s="27"/>
      <c r="BK1664" s="11" t="str">
        <f t="shared" si="365"/>
        <v>B-</v>
      </c>
      <c r="BL1664" s="11" t="s">
        <v>473</v>
      </c>
    </row>
    <row r="1665" spans="1:64" x14ac:dyDescent="0.25">
      <c r="A1665" s="3" t="s">
        <v>74</v>
      </c>
      <c r="B1665" s="4">
        <v>1667</v>
      </c>
      <c r="C1665" s="3" t="s">
        <v>87</v>
      </c>
      <c r="D1665" s="3" t="s">
        <v>7916</v>
      </c>
      <c r="E1665" s="3" t="s">
        <v>7203</v>
      </c>
      <c r="F1665" s="3"/>
      <c r="G1665" s="3"/>
      <c r="H1665" s="74"/>
      <c r="I1665" s="3" t="s">
        <v>561</v>
      </c>
      <c r="J1665" s="3" t="s">
        <v>157</v>
      </c>
      <c r="K1665" s="3" t="s">
        <v>76</v>
      </c>
      <c r="L1665" s="3" t="s">
        <v>77</v>
      </c>
      <c r="M1665" s="3" t="s">
        <v>158</v>
      </c>
      <c r="N1665" s="5">
        <v>45190</v>
      </c>
      <c r="P1665" s="3">
        <f t="shared" ca="1" si="366"/>
        <v>-47</v>
      </c>
      <c r="Q1665" s="5">
        <v>45531</v>
      </c>
      <c r="R1665" s="3" t="s">
        <v>1601</v>
      </c>
      <c r="S1665" s="3"/>
      <c r="T1665" s="6" t="s">
        <v>131</v>
      </c>
      <c r="U1665" s="3" t="str">
        <f t="shared" si="355"/>
        <v>Contractuel</v>
      </c>
      <c r="V1665" s="5">
        <v>45505</v>
      </c>
      <c r="W1665" s="5">
        <f>VLOOKUP(B1665,[1]base!$A:$V,22,0)</f>
        <v>45535</v>
      </c>
      <c r="X1665" s="5"/>
      <c r="Y1665" s="5"/>
      <c r="Z1665" s="5">
        <v>45190</v>
      </c>
      <c r="AA1665" s="3">
        <f t="shared" si="356"/>
        <v>9</v>
      </c>
      <c r="AB1665" s="3">
        <f t="shared" si="357"/>
        <v>2023</v>
      </c>
      <c r="AC1665" s="3">
        <f t="shared" si="358"/>
        <v>2027</v>
      </c>
      <c r="AD1665" s="7">
        <f t="shared" ca="1" si="359"/>
        <v>1.0722222222222222</v>
      </c>
      <c r="AE1665" s="7" t="str">
        <f t="shared" ca="1" si="364"/>
        <v>&lt; 2</v>
      </c>
      <c r="AF1665" s="5">
        <v>34624</v>
      </c>
      <c r="AG1665" s="8">
        <f t="shared" ca="1" si="360"/>
        <v>30.021917808219179</v>
      </c>
      <c r="AH1665" s="7" t="str">
        <f t="shared" ca="1" si="361"/>
        <v>&gt;25&lt; 35</v>
      </c>
      <c r="AI1665" s="9">
        <v>16925127</v>
      </c>
      <c r="AJ1665" s="10" t="s">
        <v>67</v>
      </c>
      <c r="AK1665" s="9" t="s">
        <v>4877</v>
      </c>
      <c r="AL1665" s="5">
        <v>41814</v>
      </c>
      <c r="AM1665" s="3" t="s">
        <v>93</v>
      </c>
      <c r="AN1665" s="3" t="s">
        <v>94</v>
      </c>
      <c r="AQ1665">
        <v>3</v>
      </c>
      <c r="AR1665" s="11">
        <v>1</v>
      </c>
      <c r="AS1665" s="12">
        <f t="shared" si="362"/>
        <v>45555.25</v>
      </c>
      <c r="AT1665" s="11" t="s">
        <v>135</v>
      </c>
      <c r="AU1665" s="9">
        <v>3.5</v>
      </c>
      <c r="AV1665" s="14">
        <v>17</v>
      </c>
      <c r="AW1665" s="15" t="s">
        <v>169</v>
      </c>
      <c r="AX1665" s="16" t="s">
        <v>4878</v>
      </c>
      <c r="AY1665" s="14">
        <v>39</v>
      </c>
      <c r="AZ1665" s="11" t="s">
        <v>171</v>
      </c>
      <c r="BA1665" s="17" t="str">
        <f t="shared" si="363"/>
        <v>17001000000286740239</v>
      </c>
      <c r="BB1665" s="26">
        <f t="shared" si="367"/>
        <v>20</v>
      </c>
      <c r="BC1665" s="19" t="s">
        <v>4879</v>
      </c>
      <c r="BD1665" s="20" t="s">
        <v>277</v>
      </c>
      <c r="BF1665" s="5"/>
      <c r="BG1665" s="27">
        <v>26425890</v>
      </c>
      <c r="BH1665" s="27"/>
      <c r="BI1665" s="27"/>
      <c r="BJ1665" t="s">
        <v>1408</v>
      </c>
      <c r="BK1665" s="11" t="str">
        <f t="shared" si="365"/>
        <v>A-</v>
      </c>
      <c r="BL1665" s="11" t="s">
        <v>235</v>
      </c>
    </row>
    <row r="1666" spans="1:64" x14ac:dyDescent="0.25">
      <c r="A1666" s="3" t="s">
        <v>56</v>
      </c>
      <c r="B1666" s="4">
        <v>1668</v>
      </c>
      <c r="C1666" s="3" t="s">
        <v>87</v>
      </c>
      <c r="D1666" s="3" t="s">
        <v>7716</v>
      </c>
      <c r="E1666" s="3" t="s">
        <v>7432</v>
      </c>
      <c r="F1666" s="3"/>
      <c r="G1666" s="3"/>
      <c r="H1666" s="74"/>
      <c r="I1666" s="3" t="s">
        <v>561</v>
      </c>
      <c r="J1666" s="3" t="s">
        <v>157</v>
      </c>
      <c r="K1666" s="3" t="s">
        <v>76</v>
      </c>
      <c r="L1666" s="3" t="s">
        <v>77</v>
      </c>
      <c r="M1666" s="3" t="s">
        <v>158</v>
      </c>
      <c r="N1666" s="5">
        <v>45190</v>
      </c>
      <c r="P1666" s="3">
        <f t="shared" ca="1" si="366"/>
        <v>-47</v>
      </c>
      <c r="Q1666" s="5"/>
      <c r="R1666" s="3"/>
      <c r="S1666" s="3"/>
      <c r="T1666" s="6" t="s">
        <v>131</v>
      </c>
      <c r="U1666" s="3" t="str">
        <f t="shared" ref="U1666:U1729" si="368">IF(T1666="CDI","Titulaire","Contractuel")</f>
        <v>Contractuel</v>
      </c>
      <c r="V1666" s="5">
        <v>45505</v>
      </c>
      <c r="W1666" s="5">
        <f>VLOOKUP(B1666,[1]base!$A:$V,22,0)</f>
        <v>45535</v>
      </c>
      <c r="X1666" s="5"/>
      <c r="Y1666" s="5"/>
      <c r="Z1666" s="5">
        <v>45190</v>
      </c>
      <c r="AA1666" s="3">
        <f t="shared" ref="AA1666:AA1729" si="369">MONTH(N1666)</f>
        <v>9</v>
      </c>
      <c r="AB1666" s="3">
        <f t="shared" ref="AB1666:AB1684" si="370">IF(N1666="","",YEAR(N1666))</f>
        <v>2023</v>
      </c>
      <c r="AC1666" s="3">
        <f t="shared" ref="AC1666:AC1729" si="371">AB1666+4</f>
        <v>2027</v>
      </c>
      <c r="AD1666" s="7">
        <f t="shared" ref="AD1666:AD1729" ca="1" si="372">IF(A1666="Non",(DAYS360(N1666,Q1666)/360),(DAYS360(N1666,TODAY())/360))</f>
        <v>1.0722222222222222</v>
      </c>
      <c r="AE1666" s="7" t="str">
        <f t="shared" ca="1" si="364"/>
        <v>&lt; 2</v>
      </c>
      <c r="AF1666" s="5">
        <v>34273</v>
      </c>
      <c r="AG1666" s="8">
        <f t="shared" ref="AG1666:AG1729" ca="1" si="373">(TODAY()-AF1666)/365</f>
        <v>30.983561643835618</v>
      </c>
      <c r="AH1666" s="7" t="str">
        <f t="shared" ref="AH1666:AH1729" ca="1" si="374">+IF(AG1666&lt;25,"&lt; 25",IF(AND(AG1666&gt;=25,AG1666&lt;35),"&gt;25&lt; 35",IF(AND(AG1666&gt;=35,AG1666&lt;45),"&gt;35&lt; 45",IF(AND(AG1666&gt;=45,AG1666&lt;=55),"&gt;45&lt; 55",IF(AG1666&gt;55,"&gt; 55")))))</f>
        <v>&gt;25&lt; 35</v>
      </c>
      <c r="AI1666" s="9">
        <v>17180868</v>
      </c>
      <c r="AJ1666" s="10" t="s">
        <v>159</v>
      </c>
      <c r="AK1666" s="9" t="s">
        <v>4880</v>
      </c>
      <c r="AL1666" s="5">
        <v>43091</v>
      </c>
      <c r="AM1666" s="3" t="s">
        <v>93</v>
      </c>
      <c r="AN1666" s="3" t="s">
        <v>94</v>
      </c>
      <c r="AQ1666">
        <v>3</v>
      </c>
      <c r="AR1666" s="11">
        <v>1</v>
      </c>
      <c r="AS1666" s="12">
        <f t="shared" ref="AS1666:AS1729" si="375">N1666+(365.25*AR1666)</f>
        <v>45555.25</v>
      </c>
      <c r="AT1666" s="11" t="s">
        <v>135</v>
      </c>
      <c r="AU1666" s="9">
        <v>3.5</v>
      </c>
      <c r="AV1666" s="14">
        <v>17</v>
      </c>
      <c r="AW1666" s="15">
        <v>53594</v>
      </c>
      <c r="AX1666" s="16" t="s">
        <v>4881</v>
      </c>
      <c r="AY1666" s="14">
        <v>37</v>
      </c>
      <c r="AZ1666" s="11" t="s">
        <v>145</v>
      </c>
      <c r="BA1666" s="17" t="str">
        <f t="shared" ref="BA1666:BA1729" si="376">CONCATENATE(AV1666,AW1666,AX1666,AY1666)</f>
        <v>17535940172092402237</v>
      </c>
      <c r="BB1666" s="26">
        <f t="shared" si="367"/>
        <v>20</v>
      </c>
      <c r="BC1666" s="19" t="s">
        <v>4192</v>
      </c>
      <c r="BD1666" s="20" t="s">
        <v>277</v>
      </c>
      <c r="BF1666" s="5"/>
      <c r="BG1666" s="27">
        <v>29204480</v>
      </c>
      <c r="BH1666" s="27"/>
      <c r="BI1666" s="27"/>
      <c r="BJ1666" s="86" t="s">
        <v>828</v>
      </c>
      <c r="BK1666" s="11" t="str">
        <f t="shared" si="365"/>
        <v>A-</v>
      </c>
      <c r="BL1666" s="11" t="s">
        <v>235</v>
      </c>
    </row>
    <row r="1667" spans="1:64" x14ac:dyDescent="0.25">
      <c r="A1667" s="3" t="s">
        <v>74</v>
      </c>
      <c r="B1667" s="4">
        <v>1669</v>
      </c>
      <c r="C1667" s="3" t="s">
        <v>57</v>
      </c>
      <c r="D1667" s="3" t="s">
        <v>7891</v>
      </c>
      <c r="E1667" s="3" t="s">
        <v>8331</v>
      </c>
      <c r="F1667" s="3"/>
      <c r="G1667" s="3"/>
      <c r="H1667" s="74"/>
      <c r="I1667" s="3" t="s">
        <v>431</v>
      </c>
      <c r="J1667" s="3"/>
      <c r="K1667" s="3" t="s">
        <v>123</v>
      </c>
      <c r="L1667" s="3" t="s">
        <v>77</v>
      </c>
      <c r="M1667" s="3" t="s">
        <v>158</v>
      </c>
      <c r="N1667" s="5">
        <v>45191</v>
      </c>
      <c r="P1667" s="3">
        <f t="shared" ca="1" si="366"/>
        <v>-200</v>
      </c>
      <c r="Q1667" s="5">
        <v>45382</v>
      </c>
      <c r="R1667" s="3" t="s">
        <v>236</v>
      </c>
      <c r="S1667" s="3"/>
      <c r="T1667" s="6" t="s">
        <v>131</v>
      </c>
      <c r="U1667" s="3" t="str">
        <f t="shared" si="368"/>
        <v>Contractuel</v>
      </c>
      <c r="V1667" s="5">
        <v>45352</v>
      </c>
      <c r="W1667" s="5">
        <v>45382</v>
      </c>
      <c r="X1667" s="5"/>
      <c r="Y1667" s="5"/>
      <c r="Z1667" s="5">
        <v>45191</v>
      </c>
      <c r="AA1667" s="3">
        <f t="shared" si="369"/>
        <v>9</v>
      </c>
      <c r="AB1667" s="3">
        <f t="shared" si="370"/>
        <v>2023</v>
      </c>
      <c r="AC1667" s="3">
        <f t="shared" si="371"/>
        <v>2027</v>
      </c>
      <c r="AD1667" s="7">
        <f t="shared" ca="1" si="372"/>
        <v>1.0694444444444444</v>
      </c>
      <c r="AE1667" s="7" t="str">
        <f t="shared" ref="AE1667:AE1730" ca="1" si="377">+IF(AD1667&lt;1,"&lt; 1",IF(AND(AD1667&gt;=1,AD1667&lt;2),"&lt; 2",IF(AND(AD1667&gt;=2,AD1667&lt;3),"&lt; 3",IF(AND(AD1667&gt;=3,AD1667&lt;=4),"&lt; 4",IF(AD1667&gt;4,"&gt; 4")))))</f>
        <v>&lt; 2</v>
      </c>
      <c r="AF1667" s="5">
        <v>37562</v>
      </c>
      <c r="AG1667" s="8">
        <f t="shared" ca="1" si="373"/>
        <v>21.972602739726028</v>
      </c>
      <c r="AH1667" s="7" t="str">
        <f t="shared" ca="1" si="374"/>
        <v>&lt; 25</v>
      </c>
      <c r="AI1667" s="9"/>
      <c r="AJ1667" s="10"/>
      <c r="AK1667" s="9" t="s">
        <v>4882</v>
      </c>
      <c r="AL1667" s="5">
        <v>44981</v>
      </c>
      <c r="AM1667" s="3" t="s">
        <v>4611</v>
      </c>
      <c r="AN1667" s="3" t="s">
        <v>94</v>
      </c>
      <c r="AQ1667" s="11">
        <v>3</v>
      </c>
      <c r="AR1667" s="11">
        <v>1</v>
      </c>
      <c r="AS1667" s="12">
        <f t="shared" si="375"/>
        <v>45556.25</v>
      </c>
      <c r="AT1667" s="11" t="s">
        <v>135</v>
      </c>
      <c r="AU1667" s="9">
        <v>3.5</v>
      </c>
      <c r="AV1667" s="14">
        <v>17</v>
      </c>
      <c r="AW1667" s="15" t="s">
        <v>169</v>
      </c>
      <c r="AX1667" s="16" t="s">
        <v>4883</v>
      </c>
      <c r="AY1667" s="14">
        <v>65</v>
      </c>
      <c r="AZ1667" s="11" t="s">
        <v>171</v>
      </c>
      <c r="BA1667" s="17" t="str">
        <f t="shared" si="376"/>
        <v>17001000000302925465</v>
      </c>
      <c r="BB1667" s="26">
        <f t="shared" si="367"/>
        <v>20</v>
      </c>
      <c r="BC1667" s="19" t="s">
        <v>4724</v>
      </c>
      <c r="BD1667" s="20" t="s">
        <v>277</v>
      </c>
      <c r="BF1667" s="5"/>
      <c r="BG1667" s="27">
        <v>24524017</v>
      </c>
      <c r="BH1667" s="27"/>
      <c r="BI1667" s="27"/>
      <c r="BJ1667" s="86" t="s">
        <v>4724</v>
      </c>
      <c r="BK1667" s="11" t="str">
        <f t="shared" ref="BK1667:BK1730" si="378">IF(K1667="CADRE","CADRE",CONCATENATE(J1667,"-",H1667))</f>
        <v>-</v>
      </c>
      <c r="BL1667" s="11" t="s">
        <v>473</v>
      </c>
    </row>
    <row r="1668" spans="1:64" x14ac:dyDescent="0.25">
      <c r="A1668" s="3" t="s">
        <v>74</v>
      </c>
      <c r="B1668" s="4">
        <v>1670</v>
      </c>
      <c r="C1668" s="3" t="s">
        <v>140</v>
      </c>
      <c r="D1668" s="3" t="s">
        <v>8332</v>
      </c>
      <c r="E1668" s="3" t="s">
        <v>7258</v>
      </c>
      <c r="F1668" s="3"/>
      <c r="G1668" s="3"/>
      <c r="H1668" s="74"/>
      <c r="I1668" s="43" t="s">
        <v>487</v>
      </c>
      <c r="J1668" s="3" t="s">
        <v>228</v>
      </c>
      <c r="K1668" s="3" t="s">
        <v>123</v>
      </c>
      <c r="L1668" s="3" t="s">
        <v>77</v>
      </c>
      <c r="M1668" s="3" t="s">
        <v>158</v>
      </c>
      <c r="N1668" s="5">
        <v>45190</v>
      </c>
      <c r="P1668" s="3">
        <f t="shared" ref="P1668:P1731" ca="1" si="379">IF(W1668="","",W1668-TODAY())</f>
        <v>-47</v>
      </c>
      <c r="Q1668" s="5">
        <v>45536</v>
      </c>
      <c r="R1668" s="3" t="s">
        <v>124</v>
      </c>
      <c r="S1668" s="3"/>
      <c r="T1668" s="6" t="s">
        <v>131</v>
      </c>
      <c r="U1668" s="3" t="str">
        <f t="shared" si="368"/>
        <v>Contractuel</v>
      </c>
      <c r="V1668" s="5">
        <v>45505</v>
      </c>
      <c r="W1668" s="5">
        <f>VLOOKUP(B1668,[1]base!$A:$V,22,0)</f>
        <v>45535</v>
      </c>
      <c r="X1668" s="5"/>
      <c r="Y1668" s="5"/>
      <c r="Z1668" s="5">
        <v>45190</v>
      </c>
      <c r="AA1668" s="3">
        <f t="shared" si="369"/>
        <v>9</v>
      </c>
      <c r="AB1668" s="3">
        <f t="shared" si="370"/>
        <v>2023</v>
      </c>
      <c r="AC1668" s="3">
        <f t="shared" si="371"/>
        <v>2027</v>
      </c>
      <c r="AD1668" s="7">
        <f t="shared" ca="1" si="372"/>
        <v>1.0722222222222222</v>
      </c>
      <c r="AE1668" s="7" t="str">
        <f t="shared" ca="1" si="377"/>
        <v>&lt; 2</v>
      </c>
      <c r="AF1668" s="5">
        <v>25738</v>
      </c>
      <c r="AG1668" s="8">
        <f t="shared" ca="1" si="373"/>
        <v>54.367123287671234</v>
      </c>
      <c r="AH1668" s="7" t="str">
        <f t="shared" ca="1" si="374"/>
        <v>&gt;45&lt; 55</v>
      </c>
      <c r="AI1668" s="85">
        <v>11346866</v>
      </c>
      <c r="AJ1668" s="10" t="s">
        <v>126</v>
      </c>
      <c r="AK1668" s="9" t="s">
        <v>4884</v>
      </c>
      <c r="AL1668" s="5">
        <v>37133</v>
      </c>
      <c r="AM1668" s="3" t="s">
        <v>93</v>
      </c>
      <c r="AN1668" s="3" t="s">
        <v>65</v>
      </c>
      <c r="AO1668">
        <v>3</v>
      </c>
      <c r="AQ1668">
        <v>3</v>
      </c>
      <c r="AR1668" s="11">
        <v>1</v>
      </c>
      <c r="AS1668" s="12">
        <f t="shared" si="375"/>
        <v>45555.25</v>
      </c>
      <c r="AT1668" s="11" t="s">
        <v>135</v>
      </c>
      <c r="AU1668" s="9">
        <v>3.5</v>
      </c>
      <c r="AV1668" s="14">
        <v>17</v>
      </c>
      <c r="AW1668" s="15" t="s">
        <v>169</v>
      </c>
      <c r="AX1668" s="16" t="s">
        <v>4885</v>
      </c>
      <c r="AY1668" s="14">
        <v>24</v>
      </c>
      <c r="AZ1668" s="11" t="s">
        <v>171</v>
      </c>
      <c r="BA1668" s="17" t="str">
        <f t="shared" si="376"/>
        <v>17001000000331438324</v>
      </c>
      <c r="BB1668" s="26">
        <f t="shared" si="367"/>
        <v>20</v>
      </c>
      <c r="BC1668" s="19" t="s">
        <v>4778</v>
      </c>
      <c r="BD1668" s="20" t="s">
        <v>277</v>
      </c>
      <c r="BF1668" s="5"/>
      <c r="BG1668" s="27">
        <v>98795479</v>
      </c>
      <c r="BH1668" s="27"/>
      <c r="BI1668" s="27"/>
      <c r="BJ1668" t="s">
        <v>2045</v>
      </c>
      <c r="BK1668" s="11" t="str">
        <f t="shared" si="378"/>
        <v>B-</v>
      </c>
      <c r="BL1668" s="11" t="s">
        <v>473</v>
      </c>
    </row>
    <row r="1669" spans="1:64" x14ac:dyDescent="0.25">
      <c r="A1669" s="3" t="s">
        <v>56</v>
      </c>
      <c r="B1669" s="4">
        <v>1671</v>
      </c>
      <c r="C1669" s="3" t="s">
        <v>87</v>
      </c>
      <c r="D1669" s="3" t="s">
        <v>8329</v>
      </c>
      <c r="E1669" s="3" t="s">
        <v>7226</v>
      </c>
      <c r="F1669" s="3"/>
      <c r="G1669" s="3"/>
      <c r="H1669" s="74"/>
      <c r="I1669" s="3" t="s">
        <v>431</v>
      </c>
      <c r="J1669" s="3"/>
      <c r="K1669" s="3" t="s">
        <v>123</v>
      </c>
      <c r="L1669" s="3" t="s">
        <v>77</v>
      </c>
      <c r="M1669" s="3" t="s">
        <v>158</v>
      </c>
      <c r="N1669" s="5">
        <v>45191</v>
      </c>
      <c r="P1669" s="3">
        <f t="shared" ca="1" si="379"/>
        <v>-47</v>
      </c>
      <c r="Q1669" s="5"/>
      <c r="R1669" s="3"/>
      <c r="S1669" s="3"/>
      <c r="T1669" s="6" t="s">
        <v>131</v>
      </c>
      <c r="U1669" s="3" t="str">
        <f t="shared" si="368"/>
        <v>Contractuel</v>
      </c>
      <c r="V1669" s="5">
        <v>45505</v>
      </c>
      <c r="W1669" s="5">
        <f>VLOOKUP(B1669,[1]base!$A:$V,22,0)</f>
        <v>45535</v>
      </c>
      <c r="X1669" s="5"/>
      <c r="Y1669" s="5"/>
      <c r="Z1669" s="5">
        <v>45191</v>
      </c>
      <c r="AA1669" s="3">
        <f t="shared" si="369"/>
        <v>9</v>
      </c>
      <c r="AB1669" s="3">
        <f t="shared" si="370"/>
        <v>2023</v>
      </c>
      <c r="AC1669" s="3">
        <f t="shared" si="371"/>
        <v>2027</v>
      </c>
      <c r="AD1669" s="7">
        <f t="shared" ca="1" si="372"/>
        <v>1.0694444444444444</v>
      </c>
      <c r="AE1669" s="7" t="str">
        <f t="shared" ca="1" si="377"/>
        <v>&lt; 2</v>
      </c>
      <c r="AF1669" s="5">
        <v>36494</v>
      </c>
      <c r="AG1669" s="8">
        <f t="shared" ca="1" si="373"/>
        <v>24.898630136986302</v>
      </c>
      <c r="AH1669" s="7" t="str">
        <f t="shared" ca="1" si="374"/>
        <v>&lt; 25</v>
      </c>
      <c r="AI1669" s="9">
        <v>17268417</v>
      </c>
      <c r="AJ1669" s="10" t="s">
        <v>62</v>
      </c>
      <c r="AK1669" s="9" t="s">
        <v>4886</v>
      </c>
      <c r="AL1669" s="5">
        <v>42276</v>
      </c>
      <c r="AM1669" s="3" t="s">
        <v>93</v>
      </c>
      <c r="AN1669" s="3" t="s">
        <v>94</v>
      </c>
      <c r="AQ1669">
        <v>3</v>
      </c>
      <c r="AR1669" s="11">
        <v>1</v>
      </c>
      <c r="AS1669" s="12">
        <f t="shared" si="375"/>
        <v>45556.25</v>
      </c>
      <c r="AT1669" s="11" t="s">
        <v>135</v>
      </c>
      <c r="AU1669" s="9">
        <v>3.5</v>
      </c>
      <c r="AV1669" s="14">
        <v>17</v>
      </c>
      <c r="AW1669" s="15" t="s">
        <v>169</v>
      </c>
      <c r="AX1669" s="16" t="s">
        <v>4887</v>
      </c>
      <c r="AY1669" s="14">
        <v>89</v>
      </c>
      <c r="AZ1669" s="11" t="s">
        <v>171</v>
      </c>
      <c r="BA1669" s="17" t="str">
        <f t="shared" si="376"/>
        <v>17001000000331238989</v>
      </c>
      <c r="BB1669" s="26">
        <f t="shared" si="367"/>
        <v>20</v>
      </c>
      <c r="BC1669" s="19" t="s">
        <v>4888</v>
      </c>
      <c r="BD1669" s="20" t="s">
        <v>277</v>
      </c>
      <c r="BF1669" s="5"/>
      <c r="BG1669" s="27">
        <v>21920573</v>
      </c>
      <c r="BH1669" s="27"/>
      <c r="BI1669" s="27"/>
      <c r="BJ1669" t="s">
        <v>4888</v>
      </c>
      <c r="BK1669" s="11" t="str">
        <f t="shared" si="378"/>
        <v>-</v>
      </c>
      <c r="BL1669" s="11" t="s">
        <v>473</v>
      </c>
    </row>
    <row r="1670" spans="1:64" x14ac:dyDescent="0.25">
      <c r="A1670" s="3" t="s">
        <v>56</v>
      </c>
      <c r="B1670" s="4">
        <v>1672</v>
      </c>
      <c r="C1670" s="3" t="s">
        <v>87</v>
      </c>
      <c r="D1670" s="3" t="s">
        <v>7289</v>
      </c>
      <c r="E1670" s="3" t="s">
        <v>7871</v>
      </c>
      <c r="F1670" s="3"/>
      <c r="G1670" s="3"/>
      <c r="H1670" s="74"/>
      <c r="I1670" s="3" t="s">
        <v>431</v>
      </c>
      <c r="J1670" s="3"/>
      <c r="K1670" s="3" t="s">
        <v>123</v>
      </c>
      <c r="L1670" s="3" t="s">
        <v>77</v>
      </c>
      <c r="M1670" s="3" t="s">
        <v>158</v>
      </c>
      <c r="N1670" s="5">
        <v>45191</v>
      </c>
      <c r="P1670" s="3">
        <f t="shared" ca="1" si="379"/>
        <v>-47</v>
      </c>
      <c r="Q1670" s="5"/>
      <c r="R1670" s="3"/>
      <c r="S1670" s="3"/>
      <c r="T1670" s="6" t="s">
        <v>131</v>
      </c>
      <c r="U1670" s="3" t="str">
        <f t="shared" si="368"/>
        <v>Contractuel</v>
      </c>
      <c r="V1670" s="5">
        <v>45505</v>
      </c>
      <c r="W1670" s="5">
        <f>VLOOKUP(B1670,[1]base!$A:$V,22,0)</f>
        <v>45535</v>
      </c>
      <c r="X1670" s="5"/>
      <c r="Y1670" s="5"/>
      <c r="Z1670" s="5">
        <v>45191</v>
      </c>
      <c r="AA1670" s="3">
        <f t="shared" si="369"/>
        <v>9</v>
      </c>
      <c r="AB1670" s="3">
        <f t="shared" si="370"/>
        <v>2023</v>
      </c>
      <c r="AC1670" s="3">
        <f t="shared" si="371"/>
        <v>2027</v>
      </c>
      <c r="AD1670" s="7">
        <f t="shared" ca="1" si="372"/>
        <v>1.0694444444444444</v>
      </c>
      <c r="AE1670" s="7" t="str">
        <f t="shared" ca="1" si="377"/>
        <v>&lt; 2</v>
      </c>
      <c r="AF1670" s="5">
        <v>35265</v>
      </c>
      <c r="AG1670" s="8">
        <f t="shared" ca="1" si="373"/>
        <v>28.265753424657536</v>
      </c>
      <c r="AH1670" s="7" t="str">
        <f t="shared" ca="1" si="374"/>
        <v>&gt;25&lt; 35</v>
      </c>
      <c r="AI1670" s="9">
        <v>17268416</v>
      </c>
      <c r="AJ1670" s="10" t="s">
        <v>159</v>
      </c>
      <c r="AK1670" s="9" t="s">
        <v>4889</v>
      </c>
      <c r="AL1670" s="5">
        <v>42310</v>
      </c>
      <c r="AM1670" s="3" t="s">
        <v>93</v>
      </c>
      <c r="AN1670" s="3" t="s">
        <v>94</v>
      </c>
      <c r="AQ1670">
        <v>3</v>
      </c>
      <c r="AR1670" s="11">
        <v>1</v>
      </c>
      <c r="AS1670" s="12">
        <f t="shared" si="375"/>
        <v>45556.25</v>
      </c>
      <c r="AT1670" s="11" t="s">
        <v>135</v>
      </c>
      <c r="AU1670" s="9">
        <v>3.5</v>
      </c>
      <c r="AV1670" s="14">
        <v>17</v>
      </c>
      <c r="AW1670" s="15">
        <v>47420</v>
      </c>
      <c r="AX1670" s="16">
        <v>14242437131</v>
      </c>
      <c r="AY1670" s="14" t="s">
        <v>141</v>
      </c>
      <c r="AZ1670" s="11" t="s">
        <v>171</v>
      </c>
      <c r="BA1670" s="17" t="str">
        <f t="shared" si="376"/>
        <v>17474201424243713109</v>
      </c>
      <c r="BB1670" s="26">
        <f t="shared" si="367"/>
        <v>20</v>
      </c>
      <c r="BC1670" s="19" t="s">
        <v>4888</v>
      </c>
      <c r="BD1670" s="20" t="s">
        <v>277</v>
      </c>
      <c r="BF1670" s="5"/>
      <c r="BG1670" s="27">
        <v>20819394</v>
      </c>
      <c r="BH1670" s="27"/>
      <c r="BI1670" s="27"/>
      <c r="BJ1670" t="s">
        <v>4888</v>
      </c>
      <c r="BK1670" s="11" t="str">
        <f t="shared" si="378"/>
        <v>-</v>
      </c>
      <c r="BL1670" s="11" t="s">
        <v>473</v>
      </c>
    </row>
    <row r="1671" spans="1:64" x14ac:dyDescent="0.25">
      <c r="A1671" s="3" t="s">
        <v>74</v>
      </c>
      <c r="B1671" s="4">
        <v>1673</v>
      </c>
      <c r="C1671" s="3" t="s">
        <v>87</v>
      </c>
      <c r="D1671" s="3" t="s">
        <v>7259</v>
      </c>
      <c r="E1671" s="3" t="s">
        <v>7238</v>
      </c>
      <c r="F1671" s="3"/>
      <c r="G1671" s="3"/>
      <c r="H1671" s="74"/>
      <c r="I1671" s="3" t="s">
        <v>467</v>
      </c>
      <c r="J1671" s="3" t="s">
        <v>157</v>
      </c>
      <c r="K1671" s="3" t="s">
        <v>76</v>
      </c>
      <c r="L1671" s="3" t="s">
        <v>77</v>
      </c>
      <c r="M1671" s="3" t="s">
        <v>158</v>
      </c>
      <c r="N1671" s="5">
        <v>45191</v>
      </c>
      <c r="P1671" s="3">
        <f t="shared" ca="1" si="379"/>
        <v>-139</v>
      </c>
      <c r="Q1671" s="5">
        <v>45423</v>
      </c>
      <c r="R1671" s="3" t="s">
        <v>2852</v>
      </c>
      <c r="S1671" s="3"/>
      <c r="T1671" s="6" t="s">
        <v>131</v>
      </c>
      <c r="U1671" s="3" t="str">
        <f t="shared" si="368"/>
        <v>Contractuel</v>
      </c>
      <c r="V1671" s="5">
        <v>45383</v>
      </c>
      <c r="W1671" s="5">
        <v>45443</v>
      </c>
      <c r="X1671" s="5"/>
      <c r="Y1671" s="5"/>
      <c r="Z1671" s="5">
        <v>45191</v>
      </c>
      <c r="AA1671" s="3">
        <f t="shared" si="369"/>
        <v>9</v>
      </c>
      <c r="AB1671" s="3">
        <f t="shared" si="370"/>
        <v>2023</v>
      </c>
      <c r="AC1671" s="3">
        <f t="shared" si="371"/>
        <v>2027</v>
      </c>
      <c r="AD1671" s="7">
        <f t="shared" ca="1" si="372"/>
        <v>1.0694444444444444</v>
      </c>
      <c r="AE1671" s="7" t="str">
        <f t="shared" ca="1" si="377"/>
        <v>&lt; 2</v>
      </c>
      <c r="AF1671" s="5">
        <v>34252</v>
      </c>
      <c r="AG1671" s="8">
        <f t="shared" ca="1" si="373"/>
        <v>31.041095890410958</v>
      </c>
      <c r="AH1671" s="7" t="str">
        <f t="shared" ca="1" si="374"/>
        <v>&gt;25&lt; 35</v>
      </c>
      <c r="AI1671" s="9"/>
      <c r="AJ1671" s="10"/>
      <c r="AK1671" s="9" t="s">
        <v>4890</v>
      </c>
      <c r="AL1671" s="5">
        <v>43665</v>
      </c>
      <c r="AM1671" s="3" t="s">
        <v>93</v>
      </c>
      <c r="AN1671" s="3" t="s">
        <v>94</v>
      </c>
      <c r="AQ1671" s="11">
        <v>3</v>
      </c>
      <c r="AR1671" s="11">
        <v>1</v>
      </c>
      <c r="AS1671" s="12">
        <f t="shared" si="375"/>
        <v>45556.25</v>
      </c>
      <c r="AT1671" s="11" t="s">
        <v>135</v>
      </c>
      <c r="AU1671" s="9">
        <v>3.5</v>
      </c>
      <c r="AV1671" s="14" t="s">
        <v>67</v>
      </c>
      <c r="AW1671" s="15">
        <v>12502</v>
      </c>
      <c r="AX1671" s="16">
        <v>80940007405</v>
      </c>
      <c r="AY1671" s="14">
        <v>26</v>
      </c>
      <c r="AZ1671" s="11" t="s">
        <v>71</v>
      </c>
      <c r="BA1671" s="17" t="str">
        <f t="shared" si="376"/>
        <v>08125028094000740526</v>
      </c>
      <c r="BB1671" s="26">
        <f t="shared" si="367"/>
        <v>20</v>
      </c>
      <c r="BC1671" s="19" t="s">
        <v>4530</v>
      </c>
      <c r="BD1671" s="20" t="s">
        <v>277</v>
      </c>
      <c r="BF1671" s="5"/>
      <c r="BG1671" s="27">
        <v>50807932</v>
      </c>
      <c r="BH1671" s="27"/>
      <c r="BI1671" s="27"/>
      <c r="BJ1671" t="s">
        <v>828</v>
      </c>
      <c r="BK1671" s="11" t="str">
        <f t="shared" si="378"/>
        <v>A-</v>
      </c>
      <c r="BL1671" s="11" t="s">
        <v>235</v>
      </c>
    </row>
    <row r="1672" spans="1:64" x14ac:dyDescent="0.25">
      <c r="A1672" s="3" t="s">
        <v>56</v>
      </c>
      <c r="B1672" s="4">
        <v>1674</v>
      </c>
      <c r="C1672" s="3" t="s">
        <v>87</v>
      </c>
      <c r="D1672" s="3" t="s">
        <v>8740</v>
      </c>
      <c r="E1672" s="3" t="s">
        <v>8290</v>
      </c>
      <c r="F1672" s="3"/>
      <c r="G1672" s="3"/>
      <c r="H1672" s="74"/>
      <c r="I1672" s="3" t="s">
        <v>1140</v>
      </c>
      <c r="J1672" s="3" t="s">
        <v>157</v>
      </c>
      <c r="K1672" s="3" t="s">
        <v>76</v>
      </c>
      <c r="L1672" s="3" t="s">
        <v>77</v>
      </c>
      <c r="M1672" s="3" t="s">
        <v>158</v>
      </c>
      <c r="N1672" s="5">
        <v>45191</v>
      </c>
      <c r="P1672" s="3">
        <f t="shared" ca="1" si="379"/>
        <v>-47</v>
      </c>
      <c r="Q1672" s="5"/>
      <c r="R1672" s="3"/>
      <c r="S1672" s="3"/>
      <c r="T1672" s="6" t="s">
        <v>131</v>
      </c>
      <c r="U1672" s="3" t="str">
        <f t="shared" si="368"/>
        <v>Contractuel</v>
      </c>
      <c r="V1672" s="5">
        <v>45505</v>
      </c>
      <c r="W1672" s="5">
        <f>VLOOKUP(B1672,[1]base!$A:$V,22,0)</f>
        <v>45535</v>
      </c>
      <c r="X1672" s="5"/>
      <c r="Y1672" s="5"/>
      <c r="Z1672" s="5">
        <v>45191</v>
      </c>
      <c r="AA1672" s="3">
        <f t="shared" si="369"/>
        <v>9</v>
      </c>
      <c r="AB1672" s="3">
        <f t="shared" si="370"/>
        <v>2023</v>
      </c>
      <c r="AC1672" s="3">
        <f t="shared" si="371"/>
        <v>2027</v>
      </c>
      <c r="AD1672" s="7">
        <f t="shared" ca="1" si="372"/>
        <v>1.0694444444444444</v>
      </c>
      <c r="AE1672" s="7" t="str">
        <f t="shared" ca="1" si="377"/>
        <v>&lt; 2</v>
      </c>
      <c r="AF1672" s="5">
        <v>36879</v>
      </c>
      <c r="AG1672" s="8">
        <f t="shared" ca="1" si="373"/>
        <v>23.843835616438355</v>
      </c>
      <c r="AH1672" s="7" t="str">
        <f t="shared" ca="1" si="374"/>
        <v>&lt; 25</v>
      </c>
      <c r="AI1672" s="9">
        <v>17691959</v>
      </c>
      <c r="AJ1672" s="10" t="s">
        <v>67</v>
      </c>
      <c r="AK1672" s="9" t="s">
        <v>4891</v>
      </c>
      <c r="AL1672" s="5">
        <v>45021</v>
      </c>
      <c r="AM1672" s="3" t="s">
        <v>93</v>
      </c>
      <c r="AN1672" s="3" t="s">
        <v>94</v>
      </c>
      <c r="AQ1672">
        <v>3</v>
      </c>
      <c r="AR1672" s="11">
        <v>1</v>
      </c>
      <c r="AS1672" s="12">
        <f t="shared" si="375"/>
        <v>45556.25</v>
      </c>
      <c r="AT1672" s="11" t="s">
        <v>135</v>
      </c>
      <c r="AU1672" s="9">
        <v>3.5</v>
      </c>
      <c r="AV1672" s="14">
        <v>17</v>
      </c>
      <c r="AW1672" s="15" t="s">
        <v>169</v>
      </c>
      <c r="AX1672" s="16" t="s">
        <v>4892</v>
      </c>
      <c r="AY1672" s="14" t="s">
        <v>159</v>
      </c>
      <c r="AZ1672" s="11" t="s">
        <v>171</v>
      </c>
      <c r="BA1672" s="17" t="str">
        <f t="shared" si="376"/>
        <v>17001000000315421102</v>
      </c>
      <c r="BB1672" s="26">
        <f t="shared" si="367"/>
        <v>20</v>
      </c>
      <c r="BC1672" s="19" t="s">
        <v>3681</v>
      </c>
      <c r="BD1672" s="20" t="s">
        <v>100</v>
      </c>
      <c r="BF1672" s="5"/>
      <c r="BG1672" s="27">
        <v>21855563</v>
      </c>
      <c r="BH1672" s="27"/>
      <c r="BI1672" s="27"/>
      <c r="BJ1672" t="s">
        <v>233</v>
      </c>
      <c r="BK1672" s="11" t="str">
        <f t="shared" si="378"/>
        <v>A-</v>
      </c>
      <c r="BL1672" s="11" t="s">
        <v>235</v>
      </c>
    </row>
    <row r="1673" spans="1:64" x14ac:dyDescent="0.25">
      <c r="A1673" s="3" t="s">
        <v>56</v>
      </c>
      <c r="B1673" s="4">
        <v>1675</v>
      </c>
      <c r="C1673" s="3" t="s">
        <v>87</v>
      </c>
      <c r="D1673" s="3" t="s">
        <v>8741</v>
      </c>
      <c r="E1673" s="3" t="s">
        <v>7481</v>
      </c>
      <c r="F1673" s="3"/>
      <c r="G1673" s="3"/>
      <c r="H1673" s="74"/>
      <c r="I1673" s="3"/>
      <c r="J1673" s="3"/>
      <c r="K1673" s="3" t="s">
        <v>59</v>
      </c>
      <c r="L1673" s="3" t="s">
        <v>77</v>
      </c>
      <c r="M1673" s="3">
        <f>G1673</f>
        <v>0</v>
      </c>
      <c r="N1673" s="5">
        <v>45194</v>
      </c>
      <c r="P1673" s="3" t="str">
        <f t="shared" ca="1" si="379"/>
        <v/>
      </c>
      <c r="Q1673" s="5"/>
      <c r="R1673" s="3"/>
      <c r="S1673" s="3"/>
      <c r="T1673" s="6" t="s">
        <v>317</v>
      </c>
      <c r="U1673" s="3" t="str">
        <f t="shared" si="368"/>
        <v>Contractuel</v>
      </c>
      <c r="V1673" s="5">
        <v>45194</v>
      </c>
      <c r="W1673" s="5"/>
      <c r="X1673" s="5">
        <v>45194</v>
      </c>
      <c r="Y1673" s="5">
        <v>45559</v>
      </c>
      <c r="Z1673" s="5">
        <v>45194</v>
      </c>
      <c r="AA1673" s="3">
        <f t="shared" si="369"/>
        <v>9</v>
      </c>
      <c r="AB1673" s="3">
        <f t="shared" si="370"/>
        <v>2023</v>
      </c>
      <c r="AC1673" s="3">
        <f t="shared" si="371"/>
        <v>2027</v>
      </c>
      <c r="AD1673" s="7">
        <f t="shared" ca="1" si="372"/>
        <v>1.0611111111111111</v>
      </c>
      <c r="AE1673" s="7" t="str">
        <f t="shared" ca="1" si="377"/>
        <v>&lt; 2</v>
      </c>
      <c r="AF1673" s="5">
        <v>35916</v>
      </c>
      <c r="AG1673" s="8">
        <f t="shared" ca="1" si="373"/>
        <v>26.482191780821918</v>
      </c>
      <c r="AH1673" s="7" t="str">
        <f t="shared" ca="1" si="374"/>
        <v>&gt;25&lt; 35</v>
      </c>
      <c r="AI1673" s="9"/>
      <c r="AJ1673" s="10"/>
      <c r="AK1673" s="9" t="s">
        <v>4893</v>
      </c>
      <c r="AL1673" s="5">
        <v>42646</v>
      </c>
      <c r="AM1673" s="3" t="s">
        <v>93</v>
      </c>
      <c r="AN1673" s="3" t="s">
        <v>94</v>
      </c>
      <c r="AQ1673">
        <v>14</v>
      </c>
      <c r="AR1673" s="11">
        <v>1</v>
      </c>
      <c r="AS1673" s="12">
        <f t="shared" si="375"/>
        <v>45559.25</v>
      </c>
      <c r="AT1673" s="11" t="s">
        <v>66</v>
      </c>
      <c r="AU1673" s="9">
        <v>900</v>
      </c>
      <c r="AV1673" s="14">
        <v>17</v>
      </c>
      <c r="AW1673" s="15" t="s">
        <v>169</v>
      </c>
      <c r="AX1673" s="16" t="s">
        <v>4894</v>
      </c>
      <c r="AY1673" s="14">
        <v>90</v>
      </c>
      <c r="AZ1673" s="11" t="s">
        <v>171</v>
      </c>
      <c r="BA1673" s="17" t="str">
        <f t="shared" si="376"/>
        <v>17001000000331116090</v>
      </c>
      <c r="BB1673" s="26">
        <f t="shared" si="367"/>
        <v>20</v>
      </c>
      <c r="BC1673" s="19" t="s">
        <v>4189</v>
      </c>
      <c r="BD1673" s="20" t="s">
        <v>100</v>
      </c>
      <c r="BF1673" s="5"/>
      <c r="BG1673" s="27">
        <v>94266559</v>
      </c>
      <c r="BH1673" s="27"/>
      <c r="BI1673" s="27"/>
      <c r="BK1673" s="11" t="str">
        <f t="shared" si="378"/>
        <v>CADRE</v>
      </c>
      <c r="BL1673" s="11"/>
    </row>
    <row r="1674" spans="1:64" x14ac:dyDescent="0.25">
      <c r="A1674" s="3" t="s">
        <v>56</v>
      </c>
      <c r="B1674" s="4">
        <v>1676</v>
      </c>
      <c r="C1674" s="3" t="s">
        <v>140</v>
      </c>
      <c r="D1674" s="3" t="s">
        <v>8334</v>
      </c>
      <c r="E1674" s="3" t="s">
        <v>7283</v>
      </c>
      <c r="F1674" s="3"/>
      <c r="G1674" s="3"/>
      <c r="H1674" s="74"/>
      <c r="I1674" s="43" t="s">
        <v>487</v>
      </c>
      <c r="J1674" s="3" t="s">
        <v>228</v>
      </c>
      <c r="K1674" s="3" t="s">
        <v>123</v>
      </c>
      <c r="L1674" s="3" t="s">
        <v>77</v>
      </c>
      <c r="M1674" s="3" t="s">
        <v>158</v>
      </c>
      <c r="N1674" s="5">
        <v>45197</v>
      </c>
      <c r="P1674" s="3">
        <f t="shared" ca="1" si="379"/>
        <v>-47</v>
      </c>
      <c r="Q1674" s="5"/>
      <c r="R1674" s="3"/>
      <c r="S1674" s="3"/>
      <c r="T1674" s="6" t="s">
        <v>131</v>
      </c>
      <c r="U1674" s="3" t="str">
        <f t="shared" si="368"/>
        <v>Contractuel</v>
      </c>
      <c r="V1674" s="5">
        <v>45505</v>
      </c>
      <c r="W1674" s="5">
        <f>VLOOKUP(B1674,[1]base!$A:$V,22,0)</f>
        <v>45535</v>
      </c>
      <c r="X1674" s="5"/>
      <c r="Y1674" s="5"/>
      <c r="Z1674" s="5">
        <v>45197</v>
      </c>
      <c r="AA1674" s="3">
        <f t="shared" si="369"/>
        <v>9</v>
      </c>
      <c r="AB1674" s="3">
        <f t="shared" si="370"/>
        <v>2023</v>
      </c>
      <c r="AC1674" s="3">
        <f t="shared" si="371"/>
        <v>2027</v>
      </c>
      <c r="AD1674" s="7">
        <f t="shared" ca="1" si="372"/>
        <v>1.0527777777777778</v>
      </c>
      <c r="AE1674" s="7" t="str">
        <f t="shared" ca="1" si="377"/>
        <v>&lt; 2</v>
      </c>
      <c r="AF1674" s="5">
        <v>29204</v>
      </c>
      <c r="AG1674" s="8">
        <f t="shared" ca="1" si="373"/>
        <v>44.871232876712327</v>
      </c>
      <c r="AH1674" s="7" t="str">
        <f t="shared" ca="1" si="374"/>
        <v>&gt;35&lt; 45</v>
      </c>
      <c r="AI1674" s="9">
        <v>17693360</v>
      </c>
      <c r="AJ1674" s="10" t="s">
        <v>126</v>
      </c>
      <c r="AK1674" s="9" t="s">
        <v>4895</v>
      </c>
      <c r="AL1674" s="5">
        <v>40534</v>
      </c>
      <c r="AM1674" s="3" t="s">
        <v>93</v>
      </c>
      <c r="AN1674" s="3" t="s">
        <v>65</v>
      </c>
      <c r="AO1674">
        <v>3</v>
      </c>
      <c r="AQ1674">
        <v>3</v>
      </c>
      <c r="AR1674" s="11">
        <v>1</v>
      </c>
      <c r="AS1674" s="12">
        <f t="shared" si="375"/>
        <v>45562.25</v>
      </c>
      <c r="AT1674" s="11" t="s">
        <v>135</v>
      </c>
      <c r="AU1674" s="9">
        <v>3.5</v>
      </c>
      <c r="AV1674" s="14">
        <v>25</v>
      </c>
      <c r="AW1674" s="15" t="s">
        <v>1046</v>
      </c>
      <c r="AX1674" s="16" t="s">
        <v>4896</v>
      </c>
      <c r="AY1674" s="14" t="s">
        <v>91</v>
      </c>
      <c r="AZ1674" s="11" t="s">
        <v>164</v>
      </c>
      <c r="BA1674" s="17" t="str">
        <f t="shared" si="376"/>
        <v>25033000000118403705</v>
      </c>
      <c r="BB1674" s="26">
        <f t="shared" si="367"/>
        <v>20</v>
      </c>
      <c r="BC1674" s="19" t="s">
        <v>4362</v>
      </c>
      <c r="BD1674" s="20" t="s">
        <v>100</v>
      </c>
      <c r="BF1674" s="5">
        <v>45251</v>
      </c>
      <c r="BG1674" s="27">
        <v>52187881</v>
      </c>
      <c r="BH1674" s="27">
        <v>52187503</v>
      </c>
      <c r="BI1674" s="27"/>
      <c r="BJ1674" t="s">
        <v>566</v>
      </c>
      <c r="BK1674" s="11" t="str">
        <f t="shared" si="378"/>
        <v>B-</v>
      </c>
      <c r="BL1674" s="11" t="s">
        <v>473</v>
      </c>
    </row>
    <row r="1675" spans="1:64" x14ac:dyDescent="0.25">
      <c r="A1675" s="3" t="s">
        <v>74</v>
      </c>
      <c r="B1675" s="4">
        <v>1677</v>
      </c>
      <c r="C1675" s="3" t="s">
        <v>140</v>
      </c>
      <c r="D1675" s="3" t="s">
        <v>7401</v>
      </c>
      <c r="E1675" s="3" t="s">
        <v>8137</v>
      </c>
      <c r="F1675" s="3"/>
      <c r="G1675" s="3"/>
      <c r="H1675" s="74"/>
      <c r="I1675" s="43" t="s">
        <v>487</v>
      </c>
      <c r="J1675" s="3" t="s">
        <v>228</v>
      </c>
      <c r="K1675" s="3" t="s">
        <v>123</v>
      </c>
      <c r="L1675" s="3" t="s">
        <v>77</v>
      </c>
      <c r="M1675" s="3" t="s">
        <v>158</v>
      </c>
      <c r="N1675" s="5">
        <v>45197</v>
      </c>
      <c r="P1675" s="3">
        <f t="shared" ca="1" si="379"/>
        <v>-200</v>
      </c>
      <c r="Q1675" s="5">
        <v>45383</v>
      </c>
      <c r="R1675" s="3" t="s">
        <v>236</v>
      </c>
      <c r="S1675" s="3"/>
      <c r="T1675" s="6" t="s">
        <v>131</v>
      </c>
      <c r="U1675" s="3" t="str">
        <f t="shared" si="368"/>
        <v>Contractuel</v>
      </c>
      <c r="V1675" s="5">
        <v>45323</v>
      </c>
      <c r="W1675" s="5">
        <v>45382</v>
      </c>
      <c r="X1675" s="5"/>
      <c r="Y1675" s="5"/>
      <c r="Z1675" s="5">
        <v>45197</v>
      </c>
      <c r="AA1675" s="3">
        <f t="shared" si="369"/>
        <v>9</v>
      </c>
      <c r="AB1675" s="3">
        <f t="shared" si="370"/>
        <v>2023</v>
      </c>
      <c r="AC1675" s="3">
        <f t="shared" si="371"/>
        <v>2027</v>
      </c>
      <c r="AD1675" s="7">
        <f t="shared" ca="1" si="372"/>
        <v>1.0527777777777778</v>
      </c>
      <c r="AE1675" s="7" t="str">
        <f t="shared" ca="1" si="377"/>
        <v>&lt; 2</v>
      </c>
      <c r="AF1675" s="5">
        <v>35047</v>
      </c>
      <c r="AG1675" s="8">
        <f t="shared" ca="1" si="373"/>
        <v>28.863013698630137</v>
      </c>
      <c r="AH1675" s="7" t="str">
        <f t="shared" ca="1" si="374"/>
        <v>&gt;25&lt; 35</v>
      </c>
      <c r="AI1675" s="9">
        <v>17349946</v>
      </c>
      <c r="AJ1675" s="10" t="s">
        <v>141</v>
      </c>
      <c r="AK1675" s="9" t="s">
        <v>4897</v>
      </c>
      <c r="AL1675" s="5">
        <v>41066</v>
      </c>
      <c r="AM1675" s="3" t="s">
        <v>93</v>
      </c>
      <c r="AN1675" s="3" t="s">
        <v>65</v>
      </c>
      <c r="AQ1675" s="11">
        <v>3</v>
      </c>
      <c r="AR1675" s="11">
        <v>1</v>
      </c>
      <c r="AS1675" s="12">
        <f t="shared" si="375"/>
        <v>45562.25</v>
      </c>
      <c r="AT1675" s="11" t="s">
        <v>135</v>
      </c>
      <c r="AU1675" s="9">
        <v>3.5</v>
      </c>
      <c r="AV1675" s="14">
        <v>17</v>
      </c>
      <c r="AW1675" s="15" t="s">
        <v>169</v>
      </c>
      <c r="AX1675" s="16" t="s">
        <v>4898</v>
      </c>
      <c r="AY1675" s="14">
        <v>76</v>
      </c>
      <c r="AZ1675" s="11" t="s">
        <v>171</v>
      </c>
      <c r="BA1675" s="17" t="str">
        <f t="shared" si="376"/>
        <v>17001000000286111776</v>
      </c>
      <c r="BB1675" s="26">
        <f t="shared" si="367"/>
        <v>20</v>
      </c>
      <c r="BC1675" s="19" t="s">
        <v>4362</v>
      </c>
      <c r="BD1675" s="20" t="s">
        <v>100</v>
      </c>
      <c r="BF1675" s="5"/>
      <c r="BG1675" s="27">
        <v>53538637</v>
      </c>
      <c r="BH1675" s="27"/>
      <c r="BI1675" s="27"/>
      <c r="BJ1675" t="s">
        <v>566</v>
      </c>
      <c r="BK1675" s="11" t="str">
        <f t="shared" si="378"/>
        <v>B-</v>
      </c>
      <c r="BL1675" s="11" t="s">
        <v>473</v>
      </c>
    </row>
    <row r="1676" spans="1:64" x14ac:dyDescent="0.25">
      <c r="A1676" s="3" t="s">
        <v>56</v>
      </c>
      <c r="B1676" s="4">
        <v>1678</v>
      </c>
      <c r="C1676" s="3" t="s">
        <v>140</v>
      </c>
      <c r="D1676" s="3" t="s">
        <v>7289</v>
      </c>
      <c r="E1676" s="3" t="s">
        <v>7377</v>
      </c>
      <c r="F1676" s="3"/>
      <c r="G1676" s="3"/>
      <c r="H1676" s="74"/>
      <c r="I1676" s="43" t="s">
        <v>487</v>
      </c>
      <c r="J1676" s="3" t="s">
        <v>228</v>
      </c>
      <c r="K1676" s="3" t="s">
        <v>123</v>
      </c>
      <c r="L1676" s="3" t="s">
        <v>77</v>
      </c>
      <c r="M1676" s="3" t="s">
        <v>158</v>
      </c>
      <c r="N1676" s="5">
        <v>45201</v>
      </c>
      <c r="P1676" s="3">
        <f t="shared" ca="1" si="379"/>
        <v>-47</v>
      </c>
      <c r="Q1676" s="5"/>
      <c r="R1676" s="3"/>
      <c r="S1676" s="3"/>
      <c r="T1676" s="6" t="s">
        <v>131</v>
      </c>
      <c r="U1676" s="3" t="str">
        <f t="shared" si="368"/>
        <v>Contractuel</v>
      </c>
      <c r="V1676" s="5">
        <v>45505</v>
      </c>
      <c r="W1676" s="5">
        <f>VLOOKUP(B1676,[1]base!$A:$V,22,0)</f>
        <v>45535</v>
      </c>
      <c r="X1676" s="5"/>
      <c r="Y1676" s="5"/>
      <c r="Z1676" s="5">
        <v>45201</v>
      </c>
      <c r="AA1676" s="3">
        <f t="shared" si="369"/>
        <v>10</v>
      </c>
      <c r="AB1676" s="3">
        <f t="shared" si="370"/>
        <v>2023</v>
      </c>
      <c r="AC1676" s="3">
        <f t="shared" si="371"/>
        <v>2027</v>
      </c>
      <c r="AD1676" s="7">
        <f t="shared" ca="1" si="372"/>
        <v>1.0416666666666667</v>
      </c>
      <c r="AE1676" s="7" t="str">
        <f t="shared" ca="1" si="377"/>
        <v>&lt; 2</v>
      </c>
      <c r="AF1676" s="5">
        <v>33603</v>
      </c>
      <c r="AG1676" s="8">
        <f t="shared" ca="1" si="373"/>
        <v>32.819178082191783</v>
      </c>
      <c r="AH1676" s="7" t="str">
        <f t="shared" ca="1" si="374"/>
        <v>&gt;25&lt; 35</v>
      </c>
      <c r="AI1676" s="9">
        <v>17695677</v>
      </c>
      <c r="AJ1676" s="37" t="s">
        <v>179</v>
      </c>
      <c r="AK1676" s="9" t="s">
        <v>4899</v>
      </c>
      <c r="AL1676" s="5">
        <v>42250</v>
      </c>
      <c r="AM1676" s="3" t="s">
        <v>93</v>
      </c>
      <c r="AN1676" s="3" t="s">
        <v>65</v>
      </c>
      <c r="AO1676">
        <v>1</v>
      </c>
      <c r="AQ1676">
        <v>3</v>
      </c>
      <c r="AR1676" s="11">
        <v>1</v>
      </c>
      <c r="AS1676" s="12">
        <f t="shared" si="375"/>
        <v>45566.25</v>
      </c>
      <c r="AT1676" s="11" t="s">
        <v>135</v>
      </c>
      <c r="AU1676" s="9">
        <v>3.5</v>
      </c>
      <c r="AV1676" s="14">
        <v>17</v>
      </c>
      <c r="AW1676" s="15" t="s">
        <v>169</v>
      </c>
      <c r="AX1676" s="16" t="s">
        <v>4900</v>
      </c>
      <c r="AY1676" s="14">
        <v>96</v>
      </c>
      <c r="AZ1676" s="11" t="s">
        <v>171</v>
      </c>
      <c r="BA1676" s="17" t="str">
        <f t="shared" si="376"/>
        <v>17001000000331494196</v>
      </c>
      <c r="BB1676" s="26">
        <f t="shared" si="367"/>
        <v>20</v>
      </c>
      <c r="BC1676" s="19" t="s">
        <v>4901</v>
      </c>
      <c r="BD1676" s="20" t="s">
        <v>277</v>
      </c>
      <c r="BF1676" s="5">
        <v>45251</v>
      </c>
      <c r="BG1676" s="27">
        <v>93928441</v>
      </c>
      <c r="BH1676" s="27"/>
      <c r="BI1676" s="27"/>
      <c r="BJ1676" t="s">
        <v>391</v>
      </c>
      <c r="BK1676" s="11" t="str">
        <f t="shared" si="378"/>
        <v>B-</v>
      </c>
      <c r="BL1676" s="11" t="s">
        <v>473</v>
      </c>
    </row>
    <row r="1677" spans="1:64" x14ac:dyDescent="0.25">
      <c r="A1677" s="3" t="s">
        <v>56</v>
      </c>
      <c r="B1677" s="4">
        <v>1679</v>
      </c>
      <c r="C1677" s="3" t="s">
        <v>140</v>
      </c>
      <c r="D1677" s="3" t="s">
        <v>7213</v>
      </c>
      <c r="E1677" s="3" t="s">
        <v>7481</v>
      </c>
      <c r="F1677" s="3"/>
      <c r="G1677" s="3"/>
      <c r="H1677" s="74"/>
      <c r="I1677" s="3" t="s">
        <v>1140</v>
      </c>
      <c r="J1677" s="3" t="s">
        <v>157</v>
      </c>
      <c r="K1677" s="3" t="s">
        <v>123</v>
      </c>
      <c r="L1677" s="3" t="s">
        <v>77</v>
      </c>
      <c r="M1677" s="3" t="s">
        <v>158</v>
      </c>
      <c r="N1677" s="5">
        <v>45204</v>
      </c>
      <c r="P1677" s="3">
        <f t="shared" ca="1" si="379"/>
        <v>-47</v>
      </c>
      <c r="Q1677" s="5"/>
      <c r="R1677" s="3"/>
      <c r="S1677" s="3"/>
      <c r="T1677" s="6" t="s">
        <v>131</v>
      </c>
      <c r="U1677" s="3" t="str">
        <f t="shared" si="368"/>
        <v>Contractuel</v>
      </c>
      <c r="V1677" s="5">
        <v>45505</v>
      </c>
      <c r="W1677" s="5">
        <f>VLOOKUP(B1677,[1]base!$A:$V,22,0)</f>
        <v>45535</v>
      </c>
      <c r="X1677" s="5"/>
      <c r="Y1677" s="5"/>
      <c r="Z1677" s="5">
        <v>45204</v>
      </c>
      <c r="AA1677" s="3">
        <f t="shared" si="369"/>
        <v>10</v>
      </c>
      <c r="AB1677" s="3">
        <f t="shared" si="370"/>
        <v>2023</v>
      </c>
      <c r="AC1677" s="3">
        <f t="shared" si="371"/>
        <v>2027</v>
      </c>
      <c r="AD1677" s="7">
        <f t="shared" ca="1" si="372"/>
        <v>1.0333333333333334</v>
      </c>
      <c r="AE1677" s="7" t="str">
        <f t="shared" ca="1" si="377"/>
        <v>&lt; 2</v>
      </c>
      <c r="AF1677" s="5">
        <v>32755</v>
      </c>
      <c r="AG1677" s="8">
        <f t="shared" ca="1" si="373"/>
        <v>35.142465753424659</v>
      </c>
      <c r="AH1677" s="7" t="str">
        <f t="shared" ca="1" si="374"/>
        <v>&gt;35&lt; 45</v>
      </c>
      <c r="AI1677" s="9">
        <v>16625156</v>
      </c>
      <c r="AJ1677" s="10" t="s">
        <v>67</v>
      </c>
      <c r="AK1677" s="9" t="s">
        <v>4902</v>
      </c>
      <c r="AL1677" s="5">
        <v>44252</v>
      </c>
      <c r="AM1677" s="3" t="s">
        <v>93</v>
      </c>
      <c r="AN1677" s="3" t="s">
        <v>65</v>
      </c>
      <c r="AO1677">
        <v>2</v>
      </c>
      <c r="AQ1677">
        <v>3</v>
      </c>
      <c r="AR1677" s="11">
        <v>1</v>
      </c>
      <c r="AS1677" s="12">
        <f t="shared" si="375"/>
        <v>45569.25</v>
      </c>
      <c r="AT1677" s="11" t="s">
        <v>135</v>
      </c>
      <c r="AU1677" s="9">
        <v>3.5</v>
      </c>
      <c r="AV1677" s="14">
        <v>17</v>
      </c>
      <c r="AW1677" s="15" t="s">
        <v>169</v>
      </c>
      <c r="AX1677" s="16" t="s">
        <v>4903</v>
      </c>
      <c r="AY1677" s="14">
        <v>17</v>
      </c>
      <c r="AZ1677" s="11" t="s">
        <v>171</v>
      </c>
      <c r="BA1677" s="17" t="str">
        <f t="shared" si="376"/>
        <v>17001000000321871117</v>
      </c>
      <c r="BB1677" s="26">
        <f t="shared" si="367"/>
        <v>20</v>
      </c>
      <c r="BC1677" s="19" t="s">
        <v>876</v>
      </c>
      <c r="BD1677" s="20" t="s">
        <v>277</v>
      </c>
      <c r="BF1677" s="5">
        <v>45218</v>
      </c>
      <c r="BG1677" s="27">
        <v>94386355</v>
      </c>
      <c r="BH1677" s="27">
        <v>92257702</v>
      </c>
      <c r="BI1677" s="27"/>
      <c r="BJ1677" t="s">
        <v>3101</v>
      </c>
      <c r="BK1677" s="11" t="str">
        <f t="shared" si="378"/>
        <v>A-</v>
      </c>
      <c r="BL1677" s="11" t="s">
        <v>473</v>
      </c>
    </row>
    <row r="1678" spans="1:64" x14ac:dyDescent="0.25">
      <c r="A1678" s="3" t="s">
        <v>56</v>
      </c>
      <c r="B1678" s="4">
        <v>1680</v>
      </c>
      <c r="C1678" s="3" t="s">
        <v>140</v>
      </c>
      <c r="D1678" s="3" t="s">
        <v>8335</v>
      </c>
      <c r="E1678" s="3" t="s">
        <v>8038</v>
      </c>
      <c r="F1678" s="3"/>
      <c r="G1678" s="98"/>
      <c r="H1678" s="74"/>
      <c r="I1678" s="3" t="s">
        <v>1140</v>
      </c>
      <c r="J1678" s="3" t="s">
        <v>157</v>
      </c>
      <c r="K1678" s="3" t="s">
        <v>123</v>
      </c>
      <c r="L1678" s="3" t="s">
        <v>77</v>
      </c>
      <c r="M1678" s="3" t="s">
        <v>158</v>
      </c>
      <c r="N1678" s="5">
        <v>45204</v>
      </c>
      <c r="P1678" s="3">
        <f t="shared" ca="1" si="379"/>
        <v>-47</v>
      </c>
      <c r="Q1678" s="5"/>
      <c r="R1678" s="3"/>
      <c r="S1678" s="3"/>
      <c r="T1678" s="6" t="s">
        <v>131</v>
      </c>
      <c r="U1678" s="3" t="str">
        <f t="shared" si="368"/>
        <v>Contractuel</v>
      </c>
      <c r="V1678" s="5">
        <v>45505</v>
      </c>
      <c r="W1678" s="5">
        <f>VLOOKUP(B1678,[1]base!$A:$V,22,0)</f>
        <v>45535</v>
      </c>
      <c r="X1678" s="5"/>
      <c r="Y1678" s="5"/>
      <c r="Z1678" s="5">
        <v>45204</v>
      </c>
      <c r="AA1678" s="3">
        <f t="shared" si="369"/>
        <v>10</v>
      </c>
      <c r="AB1678" s="3">
        <f t="shared" si="370"/>
        <v>2023</v>
      </c>
      <c r="AC1678" s="3">
        <f t="shared" si="371"/>
        <v>2027</v>
      </c>
      <c r="AD1678" s="7">
        <f t="shared" ca="1" si="372"/>
        <v>1.0333333333333334</v>
      </c>
      <c r="AE1678" s="7" t="str">
        <f t="shared" ca="1" si="377"/>
        <v>&lt; 2</v>
      </c>
      <c r="AF1678" s="5">
        <v>36033</v>
      </c>
      <c r="AG1678" s="8">
        <f t="shared" ca="1" si="373"/>
        <v>26.161643835616438</v>
      </c>
      <c r="AH1678" s="7" t="str">
        <f t="shared" ca="1" si="374"/>
        <v>&gt;25&lt; 35</v>
      </c>
      <c r="AI1678" s="9">
        <v>17460238</v>
      </c>
      <c r="AJ1678" s="10" t="s">
        <v>62</v>
      </c>
      <c r="AK1678" s="9" t="s">
        <v>4904</v>
      </c>
      <c r="AL1678" s="5">
        <v>42268</v>
      </c>
      <c r="AM1678" s="3" t="s">
        <v>93</v>
      </c>
      <c r="AN1678" s="3" t="s">
        <v>94</v>
      </c>
      <c r="AQ1678">
        <v>3</v>
      </c>
      <c r="AR1678" s="11">
        <v>1</v>
      </c>
      <c r="AS1678" s="12">
        <f t="shared" si="375"/>
        <v>45569.25</v>
      </c>
      <c r="AT1678" s="11" t="s">
        <v>135</v>
      </c>
      <c r="AU1678" s="9">
        <v>3.5</v>
      </c>
      <c r="AV1678" s="14">
        <v>12</v>
      </c>
      <c r="AW1678" s="15">
        <v>40600</v>
      </c>
      <c r="AX1678" s="16" t="s">
        <v>1326</v>
      </c>
      <c r="AY1678" s="14">
        <v>66</v>
      </c>
      <c r="AZ1678" s="11" t="s">
        <v>352</v>
      </c>
      <c r="BA1678" s="17" t="str">
        <f t="shared" si="376"/>
        <v>12406000013310488666</v>
      </c>
      <c r="BB1678" s="26">
        <f t="shared" si="367"/>
        <v>20</v>
      </c>
      <c r="BC1678" s="19" t="s">
        <v>4362</v>
      </c>
      <c r="BD1678" s="20" t="s">
        <v>100</v>
      </c>
      <c r="BF1678" s="5"/>
      <c r="BG1678" s="27">
        <v>51320870</v>
      </c>
      <c r="BH1678" s="27"/>
      <c r="BI1678" s="27"/>
      <c r="BJ1678" t="s">
        <v>566</v>
      </c>
      <c r="BK1678" s="11" t="str">
        <f t="shared" si="378"/>
        <v>A-</v>
      </c>
      <c r="BL1678" s="11" t="s">
        <v>235</v>
      </c>
    </row>
    <row r="1679" spans="1:64" x14ac:dyDescent="0.25">
      <c r="A1679" s="3" t="s">
        <v>56</v>
      </c>
      <c r="B1679" s="4">
        <v>1681</v>
      </c>
      <c r="C1679" s="3" t="s">
        <v>87</v>
      </c>
      <c r="D1679" s="3" t="s">
        <v>7278</v>
      </c>
      <c r="E1679" s="3" t="s">
        <v>7279</v>
      </c>
      <c r="F1679" s="3"/>
      <c r="G1679" s="3"/>
      <c r="H1679" s="74"/>
      <c r="I1679" s="43" t="s">
        <v>467</v>
      </c>
      <c r="J1679" s="3" t="s">
        <v>157</v>
      </c>
      <c r="K1679" s="3" t="s">
        <v>123</v>
      </c>
      <c r="L1679" s="3" t="s">
        <v>77</v>
      </c>
      <c r="M1679" s="3" t="s">
        <v>158</v>
      </c>
      <c r="N1679" s="5">
        <v>45204</v>
      </c>
      <c r="P1679" s="3">
        <f t="shared" ca="1" si="379"/>
        <v>-47</v>
      </c>
      <c r="Q1679" s="5"/>
      <c r="R1679" s="3"/>
      <c r="S1679" s="3"/>
      <c r="T1679" s="6" t="s">
        <v>131</v>
      </c>
      <c r="U1679" s="3" t="str">
        <f t="shared" si="368"/>
        <v>Contractuel</v>
      </c>
      <c r="V1679" s="5">
        <v>45505</v>
      </c>
      <c r="W1679" s="5">
        <f>VLOOKUP(B1679,[1]base!$A:$V,22,0)</f>
        <v>45535</v>
      </c>
      <c r="X1679" s="5"/>
      <c r="Y1679" s="5"/>
      <c r="Z1679" s="5">
        <v>45204</v>
      </c>
      <c r="AA1679" s="3">
        <f t="shared" si="369"/>
        <v>10</v>
      </c>
      <c r="AB1679" s="3">
        <f t="shared" si="370"/>
        <v>2023</v>
      </c>
      <c r="AC1679" s="3">
        <f t="shared" si="371"/>
        <v>2027</v>
      </c>
      <c r="AD1679" s="7">
        <f t="shared" ca="1" si="372"/>
        <v>1.0333333333333334</v>
      </c>
      <c r="AE1679" s="7" t="str">
        <f t="shared" ca="1" si="377"/>
        <v>&lt; 2</v>
      </c>
      <c r="AF1679" s="5">
        <v>32936</v>
      </c>
      <c r="AG1679" s="8">
        <f t="shared" ca="1" si="373"/>
        <v>34.646575342465752</v>
      </c>
      <c r="AH1679" s="7" t="str">
        <f t="shared" ca="1" si="374"/>
        <v>&gt;25&lt; 35</v>
      </c>
      <c r="AI1679" s="9">
        <v>16626591</v>
      </c>
      <c r="AJ1679" s="10" t="s">
        <v>141</v>
      </c>
      <c r="AK1679" s="9" t="s">
        <v>4905</v>
      </c>
      <c r="AL1679" s="5">
        <v>44971</v>
      </c>
      <c r="AM1679" s="3" t="s">
        <v>93</v>
      </c>
      <c r="AN1679" s="3" t="s">
        <v>94</v>
      </c>
      <c r="AQ1679">
        <v>3</v>
      </c>
      <c r="AR1679" s="11">
        <v>1</v>
      </c>
      <c r="AS1679" s="12">
        <f t="shared" si="375"/>
        <v>45569.25</v>
      </c>
      <c r="AT1679" s="11" t="s">
        <v>135</v>
      </c>
      <c r="AU1679" s="9">
        <v>3.5</v>
      </c>
      <c r="AV1679" s="14">
        <v>12</v>
      </c>
      <c r="AW1679" s="15">
        <v>40600</v>
      </c>
      <c r="AX1679" s="16" t="s">
        <v>4906</v>
      </c>
      <c r="AY1679" s="14">
        <v>20</v>
      </c>
      <c r="AZ1679" s="11" t="s">
        <v>352</v>
      </c>
      <c r="BA1679" s="17" t="str">
        <f t="shared" si="376"/>
        <v>12406000013132744120</v>
      </c>
      <c r="BB1679" s="26">
        <f t="shared" si="367"/>
        <v>20</v>
      </c>
      <c r="BC1679" s="19" t="s">
        <v>4362</v>
      </c>
      <c r="BD1679" s="20" t="s">
        <v>100</v>
      </c>
      <c r="BF1679" s="5"/>
      <c r="BG1679" s="27">
        <v>42131220</v>
      </c>
      <c r="BH1679" s="27"/>
      <c r="BI1679" s="27"/>
      <c r="BJ1679" t="s">
        <v>566</v>
      </c>
      <c r="BK1679" s="11" t="str">
        <f t="shared" si="378"/>
        <v>A-</v>
      </c>
      <c r="BL1679" s="11" t="s">
        <v>473</v>
      </c>
    </row>
    <row r="1680" spans="1:64" x14ac:dyDescent="0.25">
      <c r="A1680" s="3" t="s">
        <v>74</v>
      </c>
      <c r="B1680" s="4">
        <v>1682</v>
      </c>
      <c r="C1680" s="3" t="s">
        <v>140</v>
      </c>
      <c r="D1680" s="3" t="s">
        <v>8015</v>
      </c>
      <c r="E1680" s="3" t="s">
        <v>7507</v>
      </c>
      <c r="F1680" s="3"/>
      <c r="G1680" s="3"/>
      <c r="H1680" s="74"/>
      <c r="I1680" s="3" t="s">
        <v>1140</v>
      </c>
      <c r="J1680" s="3" t="s">
        <v>157</v>
      </c>
      <c r="K1680" s="3" t="s">
        <v>123</v>
      </c>
      <c r="L1680" s="3" t="s">
        <v>77</v>
      </c>
      <c r="M1680" s="3" t="s">
        <v>158</v>
      </c>
      <c r="N1680" s="5">
        <v>45204</v>
      </c>
      <c r="P1680" s="3">
        <f t="shared" ca="1" si="379"/>
        <v>-78</v>
      </c>
      <c r="Q1680" s="5">
        <v>45505</v>
      </c>
      <c r="R1680" s="3" t="s">
        <v>4907</v>
      </c>
      <c r="S1680" s="3"/>
      <c r="T1680" s="6" t="s">
        <v>131</v>
      </c>
      <c r="U1680" s="3" t="str">
        <f t="shared" si="368"/>
        <v>Contractuel</v>
      </c>
      <c r="V1680" s="5">
        <v>45444</v>
      </c>
      <c r="W1680" s="5">
        <v>45504</v>
      </c>
      <c r="X1680" s="5"/>
      <c r="Y1680" s="5"/>
      <c r="Z1680" s="5">
        <v>45204</v>
      </c>
      <c r="AA1680" s="3">
        <f t="shared" si="369"/>
        <v>10</v>
      </c>
      <c r="AB1680" s="3">
        <f t="shared" si="370"/>
        <v>2023</v>
      </c>
      <c r="AC1680" s="3">
        <f t="shared" si="371"/>
        <v>2027</v>
      </c>
      <c r="AD1680" s="7">
        <f t="shared" ca="1" si="372"/>
        <v>1.0333333333333334</v>
      </c>
      <c r="AE1680" s="7" t="str">
        <f t="shared" ca="1" si="377"/>
        <v>&lt; 2</v>
      </c>
      <c r="AF1680" s="5">
        <v>32861</v>
      </c>
      <c r="AG1680" s="8">
        <f t="shared" ca="1" si="373"/>
        <v>34.852054794520548</v>
      </c>
      <c r="AH1680" s="7" t="str">
        <f t="shared" ca="1" si="374"/>
        <v>&gt;25&lt; 35</v>
      </c>
      <c r="AI1680" s="9">
        <v>12863462</v>
      </c>
      <c r="AJ1680" s="10" t="s">
        <v>67</v>
      </c>
      <c r="AK1680" s="9" t="s">
        <v>3233</v>
      </c>
      <c r="AL1680" s="5">
        <v>43211</v>
      </c>
      <c r="AM1680" s="3" t="s">
        <v>93</v>
      </c>
      <c r="AN1680" s="3" t="s">
        <v>65</v>
      </c>
      <c r="AO1680">
        <v>2</v>
      </c>
      <c r="AQ1680">
        <v>3</v>
      </c>
      <c r="AR1680" s="11">
        <v>1</v>
      </c>
      <c r="AS1680" s="12">
        <f t="shared" si="375"/>
        <v>45569.25</v>
      </c>
      <c r="AT1680" s="11" t="s">
        <v>135</v>
      </c>
      <c r="AU1680" s="9">
        <v>3.5</v>
      </c>
      <c r="AV1680" s="14">
        <v>17</v>
      </c>
      <c r="AW1680" s="15">
        <v>20600</v>
      </c>
      <c r="AX1680" s="16" t="s">
        <v>3234</v>
      </c>
      <c r="AY1680" s="14">
        <v>14</v>
      </c>
      <c r="AZ1680" s="11" t="s">
        <v>171</v>
      </c>
      <c r="BA1680" s="17" t="str">
        <f t="shared" si="376"/>
        <v>17206000000131569814</v>
      </c>
      <c r="BB1680" s="26">
        <f t="shared" si="367"/>
        <v>20</v>
      </c>
      <c r="BC1680" s="19" t="s">
        <v>4908</v>
      </c>
      <c r="BD1680" s="20" t="s">
        <v>73</v>
      </c>
      <c r="BF1680" s="5">
        <v>45218</v>
      </c>
      <c r="BG1680" s="27">
        <v>92554103</v>
      </c>
      <c r="BH1680" s="27"/>
      <c r="BI1680" s="27"/>
      <c r="BJ1680" t="s">
        <v>207</v>
      </c>
      <c r="BK1680" s="11" t="str">
        <f t="shared" si="378"/>
        <v>A-</v>
      </c>
      <c r="BL1680" s="11" t="s">
        <v>473</v>
      </c>
    </row>
    <row r="1681" spans="1:64" x14ac:dyDescent="0.25">
      <c r="A1681" s="3" t="s">
        <v>56</v>
      </c>
      <c r="B1681" s="4">
        <v>1683</v>
      </c>
      <c r="C1681" s="3" t="s">
        <v>140</v>
      </c>
      <c r="D1681" s="3" t="s">
        <v>7581</v>
      </c>
      <c r="E1681" s="3" t="s">
        <v>7306</v>
      </c>
      <c r="F1681" s="3"/>
      <c r="G1681" s="3"/>
      <c r="H1681" s="74"/>
      <c r="I1681" s="3" t="s">
        <v>1140</v>
      </c>
      <c r="J1681" s="3" t="s">
        <v>157</v>
      </c>
      <c r="K1681" s="3" t="s">
        <v>123</v>
      </c>
      <c r="L1681" s="3" t="s">
        <v>77</v>
      </c>
      <c r="M1681" s="3" t="s">
        <v>158</v>
      </c>
      <c r="N1681" s="5">
        <v>45204</v>
      </c>
      <c r="P1681" s="3">
        <f t="shared" ca="1" si="379"/>
        <v>-47</v>
      </c>
      <c r="Q1681" s="5"/>
      <c r="R1681" s="3"/>
      <c r="S1681" s="3"/>
      <c r="T1681" s="6" t="s">
        <v>131</v>
      </c>
      <c r="U1681" s="3" t="str">
        <f t="shared" si="368"/>
        <v>Contractuel</v>
      </c>
      <c r="V1681" s="5">
        <v>45505</v>
      </c>
      <c r="W1681" s="5">
        <f>VLOOKUP(B1681,[1]base!$A:$V,22,0)</f>
        <v>45535</v>
      </c>
      <c r="X1681" s="5"/>
      <c r="Y1681" s="5"/>
      <c r="Z1681" s="5">
        <v>45204</v>
      </c>
      <c r="AA1681" s="3">
        <f t="shared" si="369"/>
        <v>10</v>
      </c>
      <c r="AB1681" s="3">
        <f t="shared" si="370"/>
        <v>2023</v>
      </c>
      <c r="AC1681" s="3">
        <f t="shared" si="371"/>
        <v>2027</v>
      </c>
      <c r="AD1681" s="7">
        <f t="shared" ca="1" si="372"/>
        <v>1.0333333333333334</v>
      </c>
      <c r="AE1681" s="7" t="str">
        <f t="shared" ca="1" si="377"/>
        <v>&lt; 2</v>
      </c>
      <c r="AF1681" s="5">
        <v>27995</v>
      </c>
      <c r="AG1681" s="8">
        <f t="shared" ca="1" si="373"/>
        <v>48.183561643835617</v>
      </c>
      <c r="AH1681" s="7" t="str">
        <f t="shared" ca="1" si="374"/>
        <v>&gt;45&lt; 55</v>
      </c>
      <c r="AI1681" s="9">
        <v>12408058</v>
      </c>
      <c r="AJ1681" s="10" t="s">
        <v>159</v>
      </c>
      <c r="AK1681" s="9" t="s">
        <v>4909</v>
      </c>
      <c r="AL1681" s="5">
        <v>35004</v>
      </c>
      <c r="AM1681" s="3" t="s">
        <v>93</v>
      </c>
      <c r="AN1681" s="3" t="s">
        <v>65</v>
      </c>
      <c r="AO1681">
        <v>1</v>
      </c>
      <c r="AQ1681">
        <v>3</v>
      </c>
      <c r="AR1681" s="11">
        <v>1</v>
      </c>
      <c r="AS1681" s="12">
        <f t="shared" si="375"/>
        <v>45569.25</v>
      </c>
      <c r="AT1681" s="11" t="s">
        <v>135</v>
      </c>
      <c r="AU1681" s="9">
        <v>3.5</v>
      </c>
      <c r="AV1681" s="14" t="s">
        <v>79</v>
      </c>
      <c r="AW1681" s="15" t="s">
        <v>1886</v>
      </c>
      <c r="AX1681" s="16">
        <v>80040381956</v>
      </c>
      <c r="AY1681" s="14">
        <v>13</v>
      </c>
      <c r="AZ1681" s="11" t="s">
        <v>128</v>
      </c>
      <c r="BA1681" s="17" t="str">
        <f t="shared" si="376"/>
        <v>04053138004038195613</v>
      </c>
      <c r="BB1681" s="26">
        <f t="shared" si="367"/>
        <v>20</v>
      </c>
      <c r="BC1681" s="19" t="s">
        <v>4910</v>
      </c>
      <c r="BD1681" s="20" t="s">
        <v>100</v>
      </c>
      <c r="BF1681" s="5"/>
      <c r="BG1681" s="27">
        <v>56660628</v>
      </c>
      <c r="BH1681" s="27">
        <v>58887992</v>
      </c>
      <c r="BI1681" s="27"/>
      <c r="BJ1681" s="86" t="s">
        <v>1001</v>
      </c>
      <c r="BK1681" s="11" t="str">
        <f t="shared" si="378"/>
        <v>A-</v>
      </c>
      <c r="BL1681" s="11" t="s">
        <v>473</v>
      </c>
    </row>
    <row r="1682" spans="1:64" x14ac:dyDescent="0.25">
      <c r="A1682" s="3" t="s">
        <v>74</v>
      </c>
      <c r="B1682" s="4">
        <v>1684</v>
      </c>
      <c r="C1682" s="3" t="s">
        <v>87</v>
      </c>
      <c r="D1682" s="3" t="s">
        <v>8336</v>
      </c>
      <c r="E1682" s="3" t="s">
        <v>7597</v>
      </c>
      <c r="F1682" s="3"/>
      <c r="G1682" s="3"/>
      <c r="H1682" s="74"/>
      <c r="I1682" s="3" t="s">
        <v>467</v>
      </c>
      <c r="J1682" s="3" t="s">
        <v>157</v>
      </c>
      <c r="K1682" s="3" t="s">
        <v>123</v>
      </c>
      <c r="L1682" s="3" t="s">
        <v>77</v>
      </c>
      <c r="M1682" s="3" t="s">
        <v>158</v>
      </c>
      <c r="N1682" s="5">
        <v>45204</v>
      </c>
      <c r="P1682" s="3">
        <f t="shared" ca="1" si="379"/>
        <v>-352</v>
      </c>
      <c r="Q1682" s="5">
        <v>45213</v>
      </c>
      <c r="R1682" s="3" t="s">
        <v>4344</v>
      </c>
      <c r="S1682" s="3"/>
      <c r="T1682" s="6" t="s">
        <v>131</v>
      </c>
      <c r="U1682" s="3" t="str">
        <f t="shared" si="368"/>
        <v>Contractuel</v>
      </c>
      <c r="V1682" s="5">
        <v>45204</v>
      </c>
      <c r="W1682" s="5">
        <v>45230</v>
      </c>
      <c r="X1682" s="5"/>
      <c r="Y1682" s="5"/>
      <c r="Z1682" s="5">
        <v>45204</v>
      </c>
      <c r="AA1682" s="3">
        <f t="shared" si="369"/>
        <v>10</v>
      </c>
      <c r="AB1682" s="3">
        <f t="shared" si="370"/>
        <v>2023</v>
      </c>
      <c r="AC1682" s="3">
        <f t="shared" si="371"/>
        <v>2027</v>
      </c>
      <c r="AD1682" s="7">
        <f t="shared" ca="1" si="372"/>
        <v>1.0333333333333334</v>
      </c>
      <c r="AE1682" s="7" t="str">
        <f t="shared" ca="1" si="377"/>
        <v>&lt; 2</v>
      </c>
      <c r="AF1682" s="5">
        <v>33628</v>
      </c>
      <c r="AG1682" s="8">
        <f t="shared" ca="1" si="373"/>
        <v>32.750684931506846</v>
      </c>
      <c r="AH1682" s="7" t="str">
        <f t="shared" ca="1" si="374"/>
        <v>&gt;25&lt; 35</v>
      </c>
      <c r="AI1682" s="9">
        <v>16488702</v>
      </c>
      <c r="AJ1682" s="37" t="s">
        <v>179</v>
      </c>
      <c r="AK1682" s="9" t="s">
        <v>4911</v>
      </c>
      <c r="AL1682" s="5">
        <v>40151</v>
      </c>
      <c r="AM1682" s="3" t="s">
        <v>93</v>
      </c>
      <c r="AN1682" s="3" t="s">
        <v>94</v>
      </c>
      <c r="AQ1682" s="11">
        <v>3</v>
      </c>
      <c r="AR1682" s="11">
        <v>1</v>
      </c>
      <c r="AS1682" s="12">
        <f t="shared" si="375"/>
        <v>45569.25</v>
      </c>
      <c r="AT1682" s="11" t="s">
        <v>135</v>
      </c>
      <c r="AU1682" s="9">
        <v>3.5</v>
      </c>
      <c r="AV1682" s="14">
        <v>17</v>
      </c>
      <c r="AW1682" s="15" t="s">
        <v>169</v>
      </c>
      <c r="AX1682" s="16" t="s">
        <v>4912</v>
      </c>
      <c r="AY1682" s="14">
        <v>92</v>
      </c>
      <c r="AZ1682" s="11" t="s">
        <v>171</v>
      </c>
      <c r="BA1682" s="17" t="str">
        <f t="shared" si="376"/>
        <v>17001000000213102592</v>
      </c>
      <c r="BB1682" s="26">
        <f t="shared" si="367"/>
        <v>20</v>
      </c>
      <c r="BC1682" s="19" t="s">
        <v>4328</v>
      </c>
      <c r="BD1682" s="20" t="s">
        <v>73</v>
      </c>
      <c r="BF1682" s="5"/>
      <c r="BG1682" s="27">
        <v>27447442</v>
      </c>
      <c r="BH1682" s="27"/>
      <c r="BI1682" s="27"/>
      <c r="BK1682" s="11" t="str">
        <f t="shared" si="378"/>
        <v>A-</v>
      </c>
      <c r="BL1682" s="11" t="s">
        <v>473</v>
      </c>
    </row>
    <row r="1683" spans="1:64" x14ac:dyDescent="0.25">
      <c r="A1683" s="3" t="s">
        <v>56</v>
      </c>
      <c r="B1683" s="4">
        <v>1685</v>
      </c>
      <c r="C1683" s="3" t="s">
        <v>140</v>
      </c>
      <c r="D1683" s="3" t="s">
        <v>7325</v>
      </c>
      <c r="E1683" s="3" t="s">
        <v>7285</v>
      </c>
      <c r="F1683" s="3"/>
      <c r="G1683" s="3"/>
      <c r="H1683" s="74"/>
      <c r="I1683" s="3" t="s">
        <v>1140</v>
      </c>
      <c r="J1683" s="3" t="s">
        <v>157</v>
      </c>
      <c r="K1683" s="3" t="s">
        <v>123</v>
      </c>
      <c r="L1683" s="3" t="s">
        <v>77</v>
      </c>
      <c r="M1683" s="3" t="s">
        <v>158</v>
      </c>
      <c r="N1683" s="5">
        <v>45204</v>
      </c>
      <c r="P1683" s="3">
        <f t="shared" ca="1" si="379"/>
        <v>-47</v>
      </c>
      <c r="Q1683" s="5"/>
      <c r="R1683" s="3"/>
      <c r="S1683" s="3"/>
      <c r="T1683" s="6" t="s">
        <v>131</v>
      </c>
      <c r="U1683" s="3" t="str">
        <f t="shared" si="368"/>
        <v>Contractuel</v>
      </c>
      <c r="V1683" s="5">
        <v>45505</v>
      </c>
      <c r="W1683" s="5">
        <f>VLOOKUP(B1683,[1]base!$A:$V,22,0)</f>
        <v>45535</v>
      </c>
      <c r="X1683" s="5"/>
      <c r="Y1683" s="5"/>
      <c r="Z1683" s="5">
        <v>45204</v>
      </c>
      <c r="AA1683" s="3">
        <f t="shared" si="369"/>
        <v>10</v>
      </c>
      <c r="AB1683" s="3">
        <f t="shared" si="370"/>
        <v>2023</v>
      </c>
      <c r="AC1683" s="3">
        <f t="shared" si="371"/>
        <v>2027</v>
      </c>
      <c r="AD1683" s="7">
        <f t="shared" ca="1" si="372"/>
        <v>1.0333333333333334</v>
      </c>
      <c r="AE1683" s="7" t="str">
        <f t="shared" ca="1" si="377"/>
        <v>&lt; 2</v>
      </c>
      <c r="AF1683" s="5">
        <v>29016</v>
      </c>
      <c r="AG1683" s="8">
        <f t="shared" ca="1" si="373"/>
        <v>45.386301369863013</v>
      </c>
      <c r="AH1683" s="7" t="str">
        <f t="shared" ca="1" si="374"/>
        <v>&gt;45&lt; 55</v>
      </c>
      <c r="AI1683" s="9">
        <v>12250329</v>
      </c>
      <c r="AJ1683" s="10" t="s">
        <v>62</v>
      </c>
      <c r="AK1683" s="9" t="s">
        <v>4913</v>
      </c>
      <c r="AL1683" s="5">
        <v>42002</v>
      </c>
      <c r="AM1683" s="3" t="s">
        <v>93</v>
      </c>
      <c r="AN1683" s="3" t="s">
        <v>65</v>
      </c>
      <c r="AQ1683">
        <v>3</v>
      </c>
      <c r="AR1683" s="11">
        <v>1</v>
      </c>
      <c r="AS1683" s="12">
        <f t="shared" si="375"/>
        <v>45569.25</v>
      </c>
      <c r="AT1683" s="11" t="s">
        <v>135</v>
      </c>
      <c r="AU1683" s="9">
        <v>3.5</v>
      </c>
      <c r="AV1683" s="14" t="s">
        <v>67</v>
      </c>
      <c r="AW1683" s="15" t="s">
        <v>4914</v>
      </c>
      <c r="AX1683" s="16">
        <v>10540008021</v>
      </c>
      <c r="AY1683" s="14">
        <v>97</v>
      </c>
      <c r="AZ1683" s="11" t="s">
        <v>71</v>
      </c>
      <c r="BA1683" s="17" t="str">
        <f t="shared" si="376"/>
        <v>08060021054000802197</v>
      </c>
      <c r="BB1683" s="26">
        <f t="shared" si="367"/>
        <v>20</v>
      </c>
      <c r="BC1683" s="19" t="s">
        <v>3958</v>
      </c>
      <c r="BD1683" s="20" t="s">
        <v>277</v>
      </c>
      <c r="BF1683" s="5">
        <v>45218</v>
      </c>
      <c r="BG1683" s="27">
        <v>22323552</v>
      </c>
      <c r="BH1683" s="27"/>
      <c r="BI1683" s="27"/>
      <c r="BJ1683" s="11" t="s">
        <v>300</v>
      </c>
      <c r="BK1683" s="11" t="str">
        <f t="shared" si="378"/>
        <v>A-</v>
      </c>
      <c r="BL1683" s="11" t="s">
        <v>473</v>
      </c>
    </row>
    <row r="1684" spans="1:64" x14ac:dyDescent="0.25">
      <c r="A1684" s="3" t="s">
        <v>56</v>
      </c>
      <c r="B1684" s="4">
        <v>1686</v>
      </c>
      <c r="C1684" s="3" t="s">
        <v>140</v>
      </c>
      <c r="D1684" s="3" t="s">
        <v>7374</v>
      </c>
      <c r="E1684" s="3" t="s">
        <v>7298</v>
      </c>
      <c r="F1684" s="3"/>
      <c r="G1684" s="3"/>
      <c r="H1684" s="74"/>
      <c r="I1684" s="3" t="s">
        <v>1140</v>
      </c>
      <c r="J1684" s="3" t="s">
        <v>157</v>
      </c>
      <c r="K1684" s="3" t="s">
        <v>123</v>
      </c>
      <c r="L1684" s="3" t="s">
        <v>77</v>
      </c>
      <c r="M1684" s="3" t="s">
        <v>158</v>
      </c>
      <c r="N1684" s="5">
        <v>45204</v>
      </c>
      <c r="P1684" s="3">
        <f t="shared" ca="1" si="379"/>
        <v>-47</v>
      </c>
      <c r="Q1684" s="5"/>
      <c r="R1684" s="3"/>
      <c r="S1684" s="3"/>
      <c r="T1684" s="6" t="s">
        <v>131</v>
      </c>
      <c r="U1684" s="3" t="str">
        <f t="shared" si="368"/>
        <v>Contractuel</v>
      </c>
      <c r="V1684" s="5">
        <v>45505</v>
      </c>
      <c r="W1684" s="5">
        <f>VLOOKUP(B1684,[1]base!$A:$V,22,0)</f>
        <v>45535</v>
      </c>
      <c r="X1684" s="5"/>
      <c r="Y1684" s="5"/>
      <c r="Z1684" s="5">
        <v>45204</v>
      </c>
      <c r="AA1684" s="3">
        <f t="shared" si="369"/>
        <v>10</v>
      </c>
      <c r="AB1684" s="3">
        <f t="shared" si="370"/>
        <v>2023</v>
      </c>
      <c r="AC1684" s="3">
        <f>AB1684+4</f>
        <v>2027</v>
      </c>
      <c r="AD1684" s="7">
        <f t="shared" ca="1" si="372"/>
        <v>1.0333333333333334</v>
      </c>
      <c r="AE1684" s="7" t="str">
        <f t="shared" ca="1" si="377"/>
        <v>&lt; 2</v>
      </c>
      <c r="AF1684" s="5">
        <v>32236</v>
      </c>
      <c r="AG1684" s="8">
        <f t="shared" ca="1" si="373"/>
        <v>36.564383561643837</v>
      </c>
      <c r="AH1684" s="7" t="str">
        <f t="shared" ca="1" si="374"/>
        <v>&gt;35&lt; 45</v>
      </c>
      <c r="AI1684" s="9">
        <v>16067520</v>
      </c>
      <c r="AJ1684" s="10" t="s">
        <v>159</v>
      </c>
      <c r="AK1684" s="9" t="s">
        <v>4915</v>
      </c>
      <c r="AL1684" s="5">
        <v>38314</v>
      </c>
      <c r="AM1684" s="3" t="s">
        <v>93</v>
      </c>
      <c r="AN1684" s="3" t="s">
        <v>65</v>
      </c>
      <c r="AO1684">
        <v>3</v>
      </c>
      <c r="AQ1684">
        <v>3</v>
      </c>
      <c r="AR1684" s="11">
        <v>1</v>
      </c>
      <c r="AS1684" s="12">
        <f t="shared" si="375"/>
        <v>45569.25</v>
      </c>
      <c r="AT1684" s="11" t="s">
        <v>135</v>
      </c>
      <c r="AU1684" s="9">
        <v>3.5</v>
      </c>
      <c r="AV1684" s="14">
        <v>17</v>
      </c>
      <c r="AW1684" s="15" t="s">
        <v>169</v>
      </c>
      <c r="AX1684" s="16" t="s">
        <v>4916</v>
      </c>
      <c r="AY1684" s="14">
        <v>92</v>
      </c>
      <c r="AZ1684" s="11" t="s">
        <v>171</v>
      </c>
      <c r="BA1684" s="17" t="str">
        <f t="shared" si="376"/>
        <v>17001000000306988892</v>
      </c>
      <c r="BB1684" s="26">
        <f t="shared" si="367"/>
        <v>20</v>
      </c>
      <c r="BC1684" s="19" t="s">
        <v>4917</v>
      </c>
      <c r="BD1684" s="20" t="s">
        <v>277</v>
      </c>
      <c r="BF1684" s="5"/>
      <c r="BG1684" s="27">
        <v>26858300</v>
      </c>
      <c r="BH1684" s="27">
        <v>26858297</v>
      </c>
      <c r="BI1684" s="27"/>
      <c r="BJ1684" t="s">
        <v>391</v>
      </c>
      <c r="BK1684" s="11" t="str">
        <f t="shared" si="378"/>
        <v>A-</v>
      </c>
      <c r="BL1684" s="11" t="s">
        <v>473</v>
      </c>
    </row>
    <row r="1685" spans="1:64" x14ac:dyDescent="0.25">
      <c r="A1685" s="3" t="s">
        <v>56</v>
      </c>
      <c r="B1685" s="4">
        <v>1687</v>
      </c>
      <c r="C1685" s="3" t="s">
        <v>57</v>
      </c>
      <c r="D1685" s="3" t="s">
        <v>8337</v>
      </c>
      <c r="E1685" s="3" t="s">
        <v>7184</v>
      </c>
      <c r="F1685" s="3"/>
      <c r="G1685" s="3"/>
      <c r="H1685" s="74"/>
      <c r="I1685" s="3" t="s">
        <v>1889</v>
      </c>
      <c r="J1685" s="3" t="s">
        <v>157</v>
      </c>
      <c r="K1685" s="3" t="s">
        <v>123</v>
      </c>
      <c r="L1685" s="3" t="s">
        <v>77</v>
      </c>
      <c r="M1685" s="3" t="s">
        <v>158</v>
      </c>
      <c r="N1685" s="5">
        <v>45209</v>
      </c>
      <c r="P1685" s="3">
        <f t="shared" ca="1" si="379"/>
        <v>-47</v>
      </c>
      <c r="Q1685" s="5"/>
      <c r="R1685" s="3"/>
      <c r="S1685" s="3"/>
      <c r="T1685" s="6" t="s">
        <v>131</v>
      </c>
      <c r="U1685" s="3" t="str">
        <f t="shared" si="368"/>
        <v>Contractuel</v>
      </c>
      <c r="V1685" s="5">
        <v>45505</v>
      </c>
      <c r="W1685" s="5">
        <f>VLOOKUP(B1685,[1]base!$A:$V,22,0)</f>
        <v>45535</v>
      </c>
      <c r="X1685" s="5"/>
      <c r="Y1685" s="5"/>
      <c r="Z1685" s="5">
        <v>45209</v>
      </c>
      <c r="AA1685" s="3">
        <f t="shared" si="369"/>
        <v>10</v>
      </c>
      <c r="AB1685" s="3">
        <v>2023</v>
      </c>
      <c r="AC1685" s="3">
        <f t="shared" ref="AC1685:AC1700" si="380">AB1685+4</f>
        <v>2027</v>
      </c>
      <c r="AD1685" s="7">
        <f t="shared" ca="1" si="372"/>
        <v>1.0194444444444444</v>
      </c>
      <c r="AE1685" s="7" t="str">
        <f t="shared" ca="1" si="377"/>
        <v>&lt; 2</v>
      </c>
      <c r="AF1685" s="5">
        <v>28429</v>
      </c>
      <c r="AG1685" s="8">
        <f t="shared" ca="1" si="373"/>
        <v>46.994520547945207</v>
      </c>
      <c r="AH1685" s="7" t="str">
        <f t="shared" ca="1" si="374"/>
        <v>&gt;45&lt; 55</v>
      </c>
      <c r="AI1685" s="9">
        <v>12380565</v>
      </c>
      <c r="AJ1685" s="10" t="s">
        <v>141</v>
      </c>
      <c r="AK1685" s="9" t="s">
        <v>4918</v>
      </c>
      <c r="AL1685" s="5">
        <v>44796</v>
      </c>
      <c r="AM1685" s="3" t="s">
        <v>4611</v>
      </c>
      <c r="AN1685" s="3" t="s">
        <v>65</v>
      </c>
      <c r="AO1685">
        <v>2</v>
      </c>
      <c r="AP1685" s="86" t="s">
        <v>2795</v>
      </c>
      <c r="AQ1685">
        <v>3</v>
      </c>
      <c r="AR1685" s="11">
        <v>1</v>
      </c>
      <c r="AS1685" s="12">
        <f t="shared" si="375"/>
        <v>45574.25</v>
      </c>
      <c r="AT1685" s="11" t="s">
        <v>135</v>
      </c>
      <c r="AU1685" s="9">
        <v>3.5</v>
      </c>
      <c r="AV1685" s="14">
        <v>12</v>
      </c>
      <c r="AW1685" s="15" t="s">
        <v>4919</v>
      </c>
      <c r="AX1685" s="16" t="s">
        <v>4920</v>
      </c>
      <c r="AY1685" s="14">
        <v>13</v>
      </c>
      <c r="AZ1685" s="11" t="s">
        <v>352</v>
      </c>
      <c r="BA1685" s="17" t="str">
        <f t="shared" si="376"/>
        <v>12028000003303328113</v>
      </c>
      <c r="BB1685" s="26">
        <f t="shared" si="367"/>
        <v>20</v>
      </c>
      <c r="BC1685" s="19" t="s">
        <v>4724</v>
      </c>
      <c r="BD1685" s="20" t="s">
        <v>277</v>
      </c>
      <c r="BF1685" s="5"/>
      <c r="BG1685" s="27">
        <v>24464993</v>
      </c>
      <c r="BH1685" s="27"/>
      <c r="BI1685" s="27"/>
      <c r="BJ1685" s="86" t="s">
        <v>4724</v>
      </c>
      <c r="BK1685" s="11" t="s">
        <v>1892</v>
      </c>
      <c r="BL1685" s="11" t="s">
        <v>473</v>
      </c>
    </row>
    <row r="1686" spans="1:64" x14ac:dyDescent="0.25">
      <c r="A1686" s="3" t="s">
        <v>56</v>
      </c>
      <c r="B1686" s="4">
        <v>1688</v>
      </c>
      <c r="C1686" s="3" t="s">
        <v>140</v>
      </c>
      <c r="D1686" s="3" t="s">
        <v>7715</v>
      </c>
      <c r="E1686" s="3" t="s">
        <v>7355</v>
      </c>
      <c r="F1686" s="3"/>
      <c r="G1686" s="3"/>
      <c r="H1686" s="74"/>
      <c r="I1686" s="3" t="s">
        <v>1140</v>
      </c>
      <c r="J1686" s="3" t="s">
        <v>157</v>
      </c>
      <c r="K1686" s="3" t="s">
        <v>123</v>
      </c>
      <c r="L1686" s="3" t="s">
        <v>77</v>
      </c>
      <c r="M1686" s="3" t="s">
        <v>158</v>
      </c>
      <c r="N1686" s="5">
        <v>45204</v>
      </c>
      <c r="P1686" s="3">
        <f t="shared" ca="1" si="379"/>
        <v>-47</v>
      </c>
      <c r="Q1686" s="5"/>
      <c r="R1686" s="3"/>
      <c r="S1686" s="3"/>
      <c r="T1686" s="6" t="s">
        <v>131</v>
      </c>
      <c r="U1686" s="3" t="str">
        <f t="shared" si="368"/>
        <v>Contractuel</v>
      </c>
      <c r="V1686" s="5">
        <v>45505</v>
      </c>
      <c r="W1686" s="5">
        <f>VLOOKUP(B1686,[1]base!$A:$V,22,0)</f>
        <v>45535</v>
      </c>
      <c r="X1686" s="5"/>
      <c r="Y1686" s="5"/>
      <c r="Z1686" s="5">
        <v>45204</v>
      </c>
      <c r="AA1686" s="3">
        <f t="shared" si="369"/>
        <v>10</v>
      </c>
      <c r="AB1686" s="3">
        <f t="shared" ref="AB1686:AB1743" si="381">IF(N1686="","",YEAR(N1686))</f>
        <v>2023</v>
      </c>
      <c r="AC1686" s="3">
        <f t="shared" si="380"/>
        <v>2027</v>
      </c>
      <c r="AD1686" s="7">
        <f t="shared" ca="1" si="372"/>
        <v>1.0333333333333334</v>
      </c>
      <c r="AE1686" s="7" t="str">
        <f t="shared" ca="1" si="377"/>
        <v>&lt; 2</v>
      </c>
      <c r="AF1686" s="5">
        <v>30651</v>
      </c>
      <c r="AG1686" s="8">
        <f t="shared" ca="1" si="373"/>
        <v>40.906849315068492</v>
      </c>
      <c r="AH1686" s="7" t="str">
        <f t="shared" ca="1" si="374"/>
        <v>&gt;35&lt; 45</v>
      </c>
      <c r="AI1686" s="9">
        <v>12649610</v>
      </c>
      <c r="AJ1686" s="10" t="s">
        <v>159</v>
      </c>
      <c r="AK1686" s="9" t="s">
        <v>1829</v>
      </c>
      <c r="AL1686" s="5">
        <v>37186</v>
      </c>
      <c r="AM1686" s="3" t="s">
        <v>93</v>
      </c>
      <c r="AN1686" s="3" t="s">
        <v>65</v>
      </c>
      <c r="AO1686">
        <v>2</v>
      </c>
      <c r="AQ1686">
        <v>3</v>
      </c>
      <c r="AR1686" s="11">
        <v>1</v>
      </c>
      <c r="AS1686" s="12">
        <f t="shared" si="375"/>
        <v>45569.25</v>
      </c>
      <c r="AT1686" s="11" t="s">
        <v>135</v>
      </c>
      <c r="AU1686" s="9">
        <v>3.5</v>
      </c>
      <c r="AV1686" s="14" t="s">
        <v>348</v>
      </c>
      <c r="AW1686" s="15" t="s">
        <v>349</v>
      </c>
      <c r="AX1686" s="16" t="s">
        <v>1830</v>
      </c>
      <c r="AY1686" s="14" t="s">
        <v>1510</v>
      </c>
      <c r="AZ1686" s="11" t="s">
        <v>352</v>
      </c>
      <c r="BA1686" s="17" t="str">
        <f t="shared" si="376"/>
        <v>12406000013312106432</v>
      </c>
      <c r="BB1686" s="26">
        <f t="shared" si="367"/>
        <v>20</v>
      </c>
      <c r="BC1686" s="19" t="s">
        <v>3931</v>
      </c>
      <c r="BD1686" s="20" t="s">
        <v>100</v>
      </c>
      <c r="BF1686" s="5">
        <v>45218</v>
      </c>
      <c r="BG1686" s="27">
        <v>23490381</v>
      </c>
      <c r="BH1686" s="27">
        <v>47011009</v>
      </c>
      <c r="BI1686" s="27"/>
      <c r="BJ1686" t="s">
        <v>477</v>
      </c>
      <c r="BK1686" s="11" t="str">
        <f t="shared" si="378"/>
        <v>A-</v>
      </c>
      <c r="BL1686" s="11" t="s">
        <v>473</v>
      </c>
    </row>
    <row r="1687" spans="1:64" x14ac:dyDescent="0.25">
      <c r="A1687" s="3" t="s">
        <v>74</v>
      </c>
      <c r="B1687" s="4">
        <v>1689</v>
      </c>
      <c r="C1687" s="3" t="s">
        <v>140</v>
      </c>
      <c r="D1687" s="3" t="s">
        <v>8338</v>
      </c>
      <c r="E1687" s="3" t="s">
        <v>7371</v>
      </c>
      <c r="F1687" s="3"/>
      <c r="G1687" s="3"/>
      <c r="H1687" s="74"/>
      <c r="I1687" s="3" t="s">
        <v>1140</v>
      </c>
      <c r="J1687" s="3" t="s">
        <v>157</v>
      </c>
      <c r="K1687" s="3" t="s">
        <v>123</v>
      </c>
      <c r="L1687" s="3" t="s">
        <v>77</v>
      </c>
      <c r="M1687" s="3" t="s">
        <v>158</v>
      </c>
      <c r="N1687" s="5">
        <v>45204</v>
      </c>
      <c r="P1687" s="3">
        <f t="shared" ca="1" si="379"/>
        <v>-78</v>
      </c>
      <c r="Q1687" s="5">
        <v>45474</v>
      </c>
      <c r="R1687" s="3" t="s">
        <v>124</v>
      </c>
      <c r="S1687" s="3"/>
      <c r="T1687" s="6" t="s">
        <v>131</v>
      </c>
      <c r="U1687" s="3" t="str">
        <f t="shared" si="368"/>
        <v>Contractuel</v>
      </c>
      <c r="V1687" s="5">
        <v>45444</v>
      </c>
      <c r="W1687" s="5">
        <v>45504</v>
      </c>
      <c r="X1687" s="5"/>
      <c r="Y1687" s="5"/>
      <c r="Z1687" s="5">
        <v>45204</v>
      </c>
      <c r="AA1687" s="3">
        <f t="shared" si="369"/>
        <v>10</v>
      </c>
      <c r="AB1687" s="3">
        <f t="shared" si="381"/>
        <v>2023</v>
      </c>
      <c r="AC1687" s="3">
        <f t="shared" si="380"/>
        <v>2027</v>
      </c>
      <c r="AD1687" s="7">
        <f t="shared" ca="1" si="372"/>
        <v>1.0333333333333334</v>
      </c>
      <c r="AE1687" s="7" t="str">
        <f t="shared" ca="1" si="377"/>
        <v>&lt; 2</v>
      </c>
      <c r="AF1687" s="5">
        <v>28865</v>
      </c>
      <c r="AG1687" s="8">
        <f t="shared" ca="1" si="373"/>
        <v>45.8</v>
      </c>
      <c r="AH1687" s="7" t="str">
        <f t="shared" ca="1" si="374"/>
        <v>&gt;45&lt; 55</v>
      </c>
      <c r="AI1687" s="9">
        <v>12253605</v>
      </c>
      <c r="AJ1687" s="37" t="s">
        <v>179</v>
      </c>
      <c r="AK1687" s="9" t="s">
        <v>4921</v>
      </c>
      <c r="AL1687" s="5">
        <v>41251</v>
      </c>
      <c r="AM1687" s="3" t="s">
        <v>93</v>
      </c>
      <c r="AN1687" s="3" t="s">
        <v>65</v>
      </c>
      <c r="AO1687">
        <v>4</v>
      </c>
      <c r="AQ1687">
        <v>3</v>
      </c>
      <c r="AR1687" s="11">
        <v>1</v>
      </c>
      <c r="AS1687" s="12">
        <f t="shared" si="375"/>
        <v>45569.25</v>
      </c>
      <c r="AT1687" s="11" t="s">
        <v>135</v>
      </c>
      <c r="AU1687" s="9">
        <v>3.5</v>
      </c>
      <c r="AV1687" s="14">
        <v>17</v>
      </c>
      <c r="AW1687" s="15" t="s">
        <v>169</v>
      </c>
      <c r="AX1687" s="16" t="s">
        <v>4922</v>
      </c>
      <c r="AY1687" s="14">
        <v>69</v>
      </c>
      <c r="AZ1687" s="11" t="s">
        <v>171</v>
      </c>
      <c r="BA1687" s="17" t="str">
        <f t="shared" si="376"/>
        <v>17001000000128512869</v>
      </c>
      <c r="BB1687" s="26">
        <f t="shared" si="367"/>
        <v>20</v>
      </c>
      <c r="BC1687" s="19" t="s">
        <v>4923</v>
      </c>
      <c r="BD1687" s="20" t="s">
        <v>277</v>
      </c>
      <c r="BF1687" s="5"/>
      <c r="BG1687" s="27">
        <v>55402617</v>
      </c>
      <c r="BH1687" s="27"/>
      <c r="BI1687" s="27"/>
      <c r="BJ1687" t="s">
        <v>4740</v>
      </c>
      <c r="BK1687" s="11" t="str">
        <f t="shared" si="378"/>
        <v>A-</v>
      </c>
      <c r="BL1687" s="11" t="s">
        <v>473</v>
      </c>
    </row>
    <row r="1688" spans="1:64" x14ac:dyDescent="0.25">
      <c r="A1688" s="3" t="s">
        <v>74</v>
      </c>
      <c r="B1688" s="4">
        <v>1690</v>
      </c>
      <c r="C1688" s="3" t="s">
        <v>140</v>
      </c>
      <c r="D1688" s="3" t="s">
        <v>8338</v>
      </c>
      <c r="E1688" s="3" t="s">
        <v>7248</v>
      </c>
      <c r="F1688" s="3"/>
      <c r="G1688" s="3"/>
      <c r="H1688" s="74"/>
      <c r="I1688" s="3" t="s">
        <v>1140</v>
      </c>
      <c r="J1688" s="3" t="s">
        <v>157</v>
      </c>
      <c r="K1688" s="3" t="s">
        <v>123</v>
      </c>
      <c r="L1688" s="3" t="s">
        <v>77</v>
      </c>
      <c r="M1688" s="3" t="s">
        <v>158</v>
      </c>
      <c r="N1688" s="5">
        <v>45204</v>
      </c>
      <c r="P1688" s="3">
        <f t="shared" ca="1" si="379"/>
        <v>-78</v>
      </c>
      <c r="Q1688" s="5">
        <v>45474</v>
      </c>
      <c r="R1688" s="3" t="s">
        <v>124</v>
      </c>
      <c r="S1688" s="3"/>
      <c r="T1688" s="6" t="s">
        <v>131</v>
      </c>
      <c r="U1688" s="3" t="str">
        <f t="shared" si="368"/>
        <v>Contractuel</v>
      </c>
      <c r="V1688" s="5">
        <v>45444</v>
      </c>
      <c r="W1688" s="5">
        <v>45504</v>
      </c>
      <c r="X1688" s="5"/>
      <c r="Y1688" s="5"/>
      <c r="Z1688" s="5">
        <v>45204</v>
      </c>
      <c r="AA1688" s="3">
        <f t="shared" si="369"/>
        <v>10</v>
      </c>
      <c r="AB1688" s="3">
        <f t="shared" si="381"/>
        <v>2023</v>
      </c>
      <c r="AC1688" s="3">
        <f t="shared" si="380"/>
        <v>2027</v>
      </c>
      <c r="AD1688" s="7">
        <f t="shared" ca="1" si="372"/>
        <v>1.0333333333333334</v>
      </c>
      <c r="AE1688" s="7" t="str">
        <f t="shared" ca="1" si="377"/>
        <v>&lt; 2</v>
      </c>
      <c r="AF1688" s="5">
        <v>29805</v>
      </c>
      <c r="AG1688" s="8">
        <f t="shared" ca="1" si="373"/>
        <v>43.224657534246575</v>
      </c>
      <c r="AH1688" s="7" t="str">
        <f t="shared" ca="1" si="374"/>
        <v>&gt;35&lt; 45</v>
      </c>
      <c r="AI1688" s="9">
        <v>12663675</v>
      </c>
      <c r="AJ1688" s="10" t="s">
        <v>91</v>
      </c>
      <c r="AK1688" s="9" t="s">
        <v>4924</v>
      </c>
      <c r="AL1688" s="5">
        <v>40484</v>
      </c>
      <c r="AM1688" s="3" t="s">
        <v>93</v>
      </c>
      <c r="AN1688" s="3" t="s">
        <v>65</v>
      </c>
      <c r="AO1688">
        <v>4</v>
      </c>
      <c r="AQ1688">
        <v>3</v>
      </c>
      <c r="AR1688" s="11">
        <v>1</v>
      </c>
      <c r="AS1688" s="12">
        <f t="shared" si="375"/>
        <v>45569.25</v>
      </c>
      <c r="AT1688" s="11" t="s">
        <v>135</v>
      </c>
      <c r="AU1688" s="9">
        <v>3.5</v>
      </c>
      <c r="AV1688" s="14">
        <v>17</v>
      </c>
      <c r="AW1688" s="15" t="s">
        <v>169</v>
      </c>
      <c r="AX1688" s="16" t="s">
        <v>4925</v>
      </c>
      <c r="AY1688" s="14" t="s">
        <v>91</v>
      </c>
      <c r="AZ1688" s="11" t="s">
        <v>171</v>
      </c>
      <c r="BA1688" s="17" t="str">
        <f t="shared" si="376"/>
        <v>17001000000255533205</v>
      </c>
      <c r="BB1688" s="26">
        <f t="shared" si="367"/>
        <v>20</v>
      </c>
      <c r="BC1688" s="19" t="s">
        <v>4923</v>
      </c>
      <c r="BD1688" s="20" t="s">
        <v>277</v>
      </c>
      <c r="BF1688" s="5">
        <v>45218</v>
      </c>
      <c r="BG1688" s="27">
        <v>58209224</v>
      </c>
      <c r="BH1688" s="27"/>
      <c r="BI1688" s="27"/>
      <c r="BJ1688" t="s">
        <v>4740</v>
      </c>
      <c r="BK1688" s="11" t="str">
        <f t="shared" si="378"/>
        <v>A-</v>
      </c>
      <c r="BL1688" s="11" t="s">
        <v>473</v>
      </c>
    </row>
    <row r="1689" spans="1:64" x14ac:dyDescent="0.25">
      <c r="A1689" s="3" t="s">
        <v>56</v>
      </c>
      <c r="B1689" s="4">
        <v>1691</v>
      </c>
      <c r="C1689" s="3" t="s">
        <v>140</v>
      </c>
      <c r="D1689" s="3" t="s">
        <v>7312</v>
      </c>
      <c r="E1689" s="3" t="s">
        <v>7258</v>
      </c>
      <c r="F1689" s="3"/>
      <c r="G1689" s="3"/>
      <c r="H1689" s="74"/>
      <c r="I1689" s="3" t="s">
        <v>1140</v>
      </c>
      <c r="J1689" s="3" t="s">
        <v>157</v>
      </c>
      <c r="K1689" s="3" t="s">
        <v>123</v>
      </c>
      <c r="L1689" s="3" t="s">
        <v>77</v>
      </c>
      <c r="M1689" s="3" t="s">
        <v>158</v>
      </c>
      <c r="N1689" s="5">
        <v>45204</v>
      </c>
      <c r="P1689" s="3">
        <f t="shared" ca="1" si="379"/>
        <v>-47</v>
      </c>
      <c r="Q1689" s="5"/>
      <c r="R1689" s="3"/>
      <c r="S1689" s="3"/>
      <c r="T1689" s="6" t="s">
        <v>131</v>
      </c>
      <c r="U1689" s="3" t="str">
        <f t="shared" si="368"/>
        <v>Contractuel</v>
      </c>
      <c r="V1689" s="5">
        <v>45505</v>
      </c>
      <c r="W1689" s="5">
        <f>VLOOKUP(B1689,[1]base!$A:$V,22,0)</f>
        <v>45535</v>
      </c>
      <c r="X1689" s="5"/>
      <c r="Y1689" s="5"/>
      <c r="Z1689" s="5">
        <v>45204</v>
      </c>
      <c r="AA1689" s="3">
        <f t="shared" si="369"/>
        <v>10</v>
      </c>
      <c r="AB1689" s="3">
        <f t="shared" si="381"/>
        <v>2023</v>
      </c>
      <c r="AC1689" s="3">
        <f t="shared" si="380"/>
        <v>2027</v>
      </c>
      <c r="AD1689" s="7">
        <f t="shared" ca="1" si="372"/>
        <v>1.0333333333333334</v>
      </c>
      <c r="AE1689" s="7" t="str">
        <f t="shared" ca="1" si="377"/>
        <v>&lt; 2</v>
      </c>
      <c r="AF1689" s="5">
        <v>29501</v>
      </c>
      <c r="AG1689" s="8">
        <f t="shared" ca="1" si="373"/>
        <v>44.057534246575344</v>
      </c>
      <c r="AH1689" s="7" t="str">
        <f t="shared" ca="1" si="374"/>
        <v>&gt;35&lt; 45</v>
      </c>
      <c r="AI1689" s="9">
        <v>12512898</v>
      </c>
      <c r="AJ1689" s="10" t="s">
        <v>91</v>
      </c>
      <c r="AK1689" s="9" t="s">
        <v>4926</v>
      </c>
      <c r="AL1689" s="5">
        <v>36623</v>
      </c>
      <c r="AM1689" s="3" t="s">
        <v>93</v>
      </c>
      <c r="AN1689" s="3" t="s">
        <v>65</v>
      </c>
      <c r="AQ1689">
        <v>3</v>
      </c>
      <c r="AR1689" s="11">
        <v>1</v>
      </c>
      <c r="AS1689" s="12">
        <f t="shared" si="375"/>
        <v>45569.25</v>
      </c>
      <c r="AT1689" s="11" t="s">
        <v>135</v>
      </c>
      <c r="AU1689" s="9">
        <v>3.5</v>
      </c>
      <c r="AV1689" s="14">
        <v>17</v>
      </c>
      <c r="AW1689" s="15" t="s">
        <v>169</v>
      </c>
      <c r="AX1689" s="16" t="s">
        <v>4927</v>
      </c>
      <c r="AY1689" s="14" t="s">
        <v>62</v>
      </c>
      <c r="AZ1689" s="11" t="s">
        <v>171</v>
      </c>
      <c r="BA1689" s="17" t="str">
        <f t="shared" si="376"/>
        <v>17001000000291352201</v>
      </c>
      <c r="BB1689" s="26">
        <f t="shared" si="367"/>
        <v>20</v>
      </c>
      <c r="BC1689" s="19" t="s">
        <v>4928</v>
      </c>
      <c r="BD1689" s="20" t="s">
        <v>277</v>
      </c>
      <c r="BF1689" s="5"/>
      <c r="BG1689" s="27">
        <v>29014250</v>
      </c>
      <c r="BH1689" s="27"/>
      <c r="BI1689" s="27"/>
      <c r="BJ1689" t="s">
        <v>4740</v>
      </c>
      <c r="BK1689" s="11" t="str">
        <f t="shared" si="378"/>
        <v>A-</v>
      </c>
      <c r="BL1689" s="11" t="s">
        <v>473</v>
      </c>
    </row>
    <row r="1690" spans="1:64" x14ac:dyDescent="0.25">
      <c r="A1690" s="3" t="s">
        <v>56</v>
      </c>
      <c r="B1690" s="4">
        <v>1692</v>
      </c>
      <c r="C1690" s="3" t="s">
        <v>140</v>
      </c>
      <c r="D1690" s="3" t="s">
        <v>8339</v>
      </c>
      <c r="E1690" s="3" t="s">
        <v>7285</v>
      </c>
      <c r="F1690" s="3"/>
      <c r="G1690" s="3"/>
      <c r="H1690" s="74"/>
      <c r="I1690" s="3" t="s">
        <v>1140</v>
      </c>
      <c r="J1690" s="3" t="s">
        <v>157</v>
      </c>
      <c r="K1690" s="3" t="s">
        <v>123</v>
      </c>
      <c r="L1690" s="3" t="s">
        <v>77</v>
      </c>
      <c r="M1690" s="3" t="s">
        <v>158</v>
      </c>
      <c r="N1690" s="5">
        <v>45204</v>
      </c>
      <c r="P1690" s="3">
        <f t="shared" ca="1" si="379"/>
        <v>-47</v>
      </c>
      <c r="Q1690" s="5"/>
      <c r="R1690" s="3"/>
      <c r="S1690" s="3"/>
      <c r="T1690" s="6" t="s">
        <v>131</v>
      </c>
      <c r="U1690" s="3" t="str">
        <f t="shared" si="368"/>
        <v>Contractuel</v>
      </c>
      <c r="V1690" s="5">
        <v>45505</v>
      </c>
      <c r="W1690" s="5">
        <f>VLOOKUP(B1690,[1]base!$A:$V,22,0)</f>
        <v>45535</v>
      </c>
      <c r="X1690" s="5"/>
      <c r="Y1690" s="5"/>
      <c r="Z1690" s="5">
        <v>45204</v>
      </c>
      <c r="AA1690" s="3">
        <f t="shared" si="369"/>
        <v>10</v>
      </c>
      <c r="AB1690" s="3">
        <f t="shared" si="381"/>
        <v>2023</v>
      </c>
      <c r="AC1690" s="3">
        <f t="shared" si="380"/>
        <v>2027</v>
      </c>
      <c r="AD1690" s="7">
        <f t="shared" ca="1" si="372"/>
        <v>1.0333333333333334</v>
      </c>
      <c r="AE1690" s="7" t="str">
        <f t="shared" ca="1" si="377"/>
        <v>&lt; 2</v>
      </c>
      <c r="AF1690" s="5">
        <v>30853</v>
      </c>
      <c r="AG1690" s="8">
        <f t="shared" ca="1" si="373"/>
        <v>40.353424657534248</v>
      </c>
      <c r="AH1690" s="7" t="str">
        <f t="shared" ca="1" si="374"/>
        <v>&gt;35&lt; 45</v>
      </c>
      <c r="AI1690" s="9">
        <v>12666687</v>
      </c>
      <c r="AJ1690" s="10" t="s">
        <v>79</v>
      </c>
      <c r="AK1690" s="9" t="s">
        <v>4929</v>
      </c>
      <c r="AL1690" s="5">
        <v>41928</v>
      </c>
      <c r="AM1690" s="3" t="s">
        <v>93</v>
      </c>
      <c r="AN1690" s="3" t="s">
        <v>65</v>
      </c>
      <c r="AO1690">
        <v>1</v>
      </c>
      <c r="AQ1690">
        <v>3</v>
      </c>
      <c r="AR1690" s="11">
        <v>1</v>
      </c>
      <c r="AS1690" s="12">
        <f t="shared" si="375"/>
        <v>45569.25</v>
      </c>
      <c r="AT1690" s="11" t="s">
        <v>135</v>
      </c>
      <c r="AU1690" s="9">
        <v>3.5</v>
      </c>
      <c r="AV1690" s="14">
        <v>17</v>
      </c>
      <c r="AW1690" s="15" t="s">
        <v>169</v>
      </c>
      <c r="AX1690" s="16" t="s">
        <v>4930</v>
      </c>
      <c r="AY1690" s="14" t="s">
        <v>67</v>
      </c>
      <c r="AZ1690" s="11" t="s">
        <v>171</v>
      </c>
      <c r="BA1690" s="17" t="str">
        <f t="shared" si="376"/>
        <v>17001000000297543808</v>
      </c>
      <c r="BB1690" s="26">
        <f t="shared" si="367"/>
        <v>20</v>
      </c>
      <c r="BC1690" s="19" t="s">
        <v>4931</v>
      </c>
      <c r="BD1690" s="20" t="s">
        <v>277</v>
      </c>
      <c r="BF1690" s="5"/>
      <c r="BG1690" s="27">
        <v>55395785</v>
      </c>
      <c r="BH1690" s="27">
        <v>92813619</v>
      </c>
      <c r="BI1690" s="27"/>
      <c r="BJ1690" t="s">
        <v>4740</v>
      </c>
      <c r="BK1690" s="11" t="str">
        <f t="shared" si="378"/>
        <v>A-</v>
      </c>
      <c r="BL1690" s="11" t="s">
        <v>473</v>
      </c>
    </row>
    <row r="1691" spans="1:64" x14ac:dyDescent="0.25">
      <c r="A1691" s="3" t="s">
        <v>74</v>
      </c>
      <c r="B1691" s="4">
        <v>1693</v>
      </c>
      <c r="C1691" s="3" t="s">
        <v>140</v>
      </c>
      <c r="D1691" s="3" t="s">
        <v>8340</v>
      </c>
      <c r="E1691" s="3" t="s">
        <v>7254</v>
      </c>
      <c r="F1691" s="3"/>
      <c r="G1691" s="3"/>
      <c r="H1691" s="74"/>
      <c r="I1691" s="3" t="s">
        <v>1140</v>
      </c>
      <c r="J1691" s="3" t="s">
        <v>157</v>
      </c>
      <c r="K1691" s="3" t="s">
        <v>123</v>
      </c>
      <c r="L1691" s="3" t="s">
        <v>77</v>
      </c>
      <c r="M1691" s="3" t="s">
        <v>158</v>
      </c>
      <c r="N1691" s="5">
        <v>45204</v>
      </c>
      <c r="P1691" s="3">
        <f t="shared" ca="1" si="379"/>
        <v>-78</v>
      </c>
      <c r="Q1691" s="5">
        <v>45505</v>
      </c>
      <c r="R1691" s="3" t="s">
        <v>124</v>
      </c>
      <c r="S1691" s="3"/>
      <c r="T1691" s="6" t="s">
        <v>131</v>
      </c>
      <c r="U1691" s="3" t="str">
        <f t="shared" si="368"/>
        <v>Contractuel</v>
      </c>
      <c r="V1691" s="5">
        <v>45444</v>
      </c>
      <c r="W1691" s="5">
        <v>45504</v>
      </c>
      <c r="X1691" s="5"/>
      <c r="Y1691" s="5"/>
      <c r="Z1691" s="5">
        <v>45204</v>
      </c>
      <c r="AA1691" s="3">
        <f t="shared" si="369"/>
        <v>10</v>
      </c>
      <c r="AB1691" s="3">
        <f t="shared" si="381"/>
        <v>2023</v>
      </c>
      <c r="AC1691" s="3">
        <f t="shared" si="380"/>
        <v>2027</v>
      </c>
      <c r="AD1691" s="7">
        <f t="shared" ca="1" si="372"/>
        <v>1.0333333333333334</v>
      </c>
      <c r="AE1691" s="7" t="str">
        <f t="shared" ca="1" si="377"/>
        <v>&lt; 2</v>
      </c>
      <c r="AF1691" s="5">
        <v>33317</v>
      </c>
      <c r="AG1691" s="8">
        <f t="shared" ca="1" si="373"/>
        <v>33.602739726027394</v>
      </c>
      <c r="AH1691" s="7" t="str">
        <f t="shared" ca="1" si="374"/>
        <v>&gt;25&lt; 35</v>
      </c>
      <c r="AI1691" s="9">
        <v>16625001</v>
      </c>
      <c r="AJ1691" s="10" t="s">
        <v>91</v>
      </c>
      <c r="AK1691" s="9" t="s">
        <v>4932</v>
      </c>
      <c r="AL1691" s="5">
        <v>39251</v>
      </c>
      <c r="AM1691" s="3" t="s">
        <v>93</v>
      </c>
      <c r="AN1691" s="3" t="s">
        <v>65</v>
      </c>
      <c r="AO1691">
        <v>2</v>
      </c>
      <c r="AQ1691">
        <v>3</v>
      </c>
      <c r="AR1691" s="11">
        <v>1</v>
      </c>
      <c r="AS1691" s="12">
        <f t="shared" si="375"/>
        <v>45569.25</v>
      </c>
      <c r="AT1691" s="11" t="s">
        <v>135</v>
      </c>
      <c r="AU1691" s="9">
        <v>3.5</v>
      </c>
      <c r="AV1691" s="14">
        <v>17</v>
      </c>
      <c r="AW1691" s="15" t="s">
        <v>169</v>
      </c>
      <c r="AX1691" s="16" t="s">
        <v>4933</v>
      </c>
      <c r="AY1691" s="14">
        <v>12</v>
      </c>
      <c r="AZ1691" s="11" t="s">
        <v>171</v>
      </c>
      <c r="BA1691" s="17" t="str">
        <f t="shared" si="376"/>
        <v>17001000000332660912</v>
      </c>
      <c r="BB1691" s="26">
        <f t="shared" si="367"/>
        <v>20</v>
      </c>
      <c r="BC1691" s="19" t="s">
        <v>4928</v>
      </c>
      <c r="BD1691" s="20" t="s">
        <v>277</v>
      </c>
      <c r="BF1691" s="5">
        <v>45218</v>
      </c>
      <c r="BG1691" s="27">
        <v>20139757</v>
      </c>
      <c r="BH1691" s="27"/>
      <c r="BI1691" s="27"/>
      <c r="BJ1691" t="s">
        <v>4740</v>
      </c>
      <c r="BK1691" s="11" t="str">
        <f t="shared" si="378"/>
        <v>A-</v>
      </c>
      <c r="BL1691" s="11" t="s">
        <v>473</v>
      </c>
    </row>
    <row r="1692" spans="1:64" x14ac:dyDescent="0.25">
      <c r="A1692" s="3" t="s">
        <v>56</v>
      </c>
      <c r="B1692" s="4">
        <v>1694</v>
      </c>
      <c r="C1692" s="3" t="s">
        <v>140</v>
      </c>
      <c r="D1692" s="3" t="s">
        <v>7325</v>
      </c>
      <c r="E1692" s="3" t="s">
        <v>7301</v>
      </c>
      <c r="F1692" s="3"/>
      <c r="G1692" s="3"/>
      <c r="H1692" s="74"/>
      <c r="I1692" s="3" t="s">
        <v>1140</v>
      </c>
      <c r="J1692" s="3" t="s">
        <v>157</v>
      </c>
      <c r="K1692" s="3" t="s">
        <v>123</v>
      </c>
      <c r="L1692" s="3" t="s">
        <v>77</v>
      </c>
      <c r="M1692" s="3" t="s">
        <v>158</v>
      </c>
      <c r="N1692" s="5">
        <v>45204</v>
      </c>
      <c r="P1692" s="3">
        <f t="shared" ca="1" si="379"/>
        <v>-47</v>
      </c>
      <c r="Q1692" s="5"/>
      <c r="R1692" s="3"/>
      <c r="S1692" s="3"/>
      <c r="T1692" s="6" t="s">
        <v>131</v>
      </c>
      <c r="U1692" s="3" t="str">
        <f t="shared" si="368"/>
        <v>Contractuel</v>
      </c>
      <c r="V1692" s="5">
        <v>45505</v>
      </c>
      <c r="W1692" s="5">
        <f>VLOOKUP(B1692,[1]base!$A:$V,22,0)</f>
        <v>45535</v>
      </c>
      <c r="X1692" s="5"/>
      <c r="Y1692" s="5"/>
      <c r="Z1692" s="5">
        <v>45204</v>
      </c>
      <c r="AA1692" s="3">
        <f t="shared" si="369"/>
        <v>10</v>
      </c>
      <c r="AB1692" s="3">
        <f t="shared" si="381"/>
        <v>2023</v>
      </c>
      <c r="AC1692" s="3">
        <f t="shared" si="380"/>
        <v>2027</v>
      </c>
      <c r="AD1692" s="7">
        <f t="shared" ca="1" si="372"/>
        <v>1.0333333333333334</v>
      </c>
      <c r="AE1692" s="7" t="str">
        <f t="shared" ca="1" si="377"/>
        <v>&lt; 2</v>
      </c>
      <c r="AF1692" s="5">
        <v>32170</v>
      </c>
      <c r="AG1692" s="8">
        <f t="shared" ca="1" si="373"/>
        <v>36.745205479452054</v>
      </c>
      <c r="AH1692" s="7" t="str">
        <f t="shared" ca="1" si="374"/>
        <v>&gt;35&lt; 45</v>
      </c>
      <c r="AI1692" s="9">
        <v>16069339</v>
      </c>
      <c r="AJ1692" s="10" t="s">
        <v>141</v>
      </c>
      <c r="AK1692" s="9" t="s">
        <v>4934</v>
      </c>
      <c r="AL1692" s="5">
        <v>44658</v>
      </c>
      <c r="AM1692" s="3" t="s">
        <v>93</v>
      </c>
      <c r="AN1692" s="3" t="s">
        <v>65</v>
      </c>
      <c r="AO1692">
        <v>1</v>
      </c>
      <c r="AQ1692">
        <v>3</v>
      </c>
      <c r="AR1692" s="11">
        <v>1</v>
      </c>
      <c r="AS1692" s="12">
        <f t="shared" si="375"/>
        <v>45569.25</v>
      </c>
      <c r="AT1692" s="11" t="s">
        <v>135</v>
      </c>
      <c r="AU1692" s="9">
        <v>3.5</v>
      </c>
      <c r="AV1692" s="14">
        <v>17</v>
      </c>
      <c r="AW1692" s="15" t="s">
        <v>169</v>
      </c>
      <c r="AX1692" s="16" t="s">
        <v>4935</v>
      </c>
      <c r="AY1692" s="14">
        <v>45</v>
      </c>
      <c r="AZ1692" s="11" t="s">
        <v>171</v>
      </c>
      <c r="BA1692" s="17" t="str">
        <f t="shared" si="376"/>
        <v>17001000000291764645</v>
      </c>
      <c r="BB1692" s="26">
        <f t="shared" si="367"/>
        <v>20</v>
      </c>
      <c r="BC1692" s="19" t="s">
        <v>4936</v>
      </c>
      <c r="BD1692" s="20" t="s">
        <v>277</v>
      </c>
      <c r="BF1692" s="5"/>
      <c r="BG1692" s="27">
        <v>28567612</v>
      </c>
      <c r="BH1692" s="27">
        <v>27875815</v>
      </c>
      <c r="BI1692" s="27"/>
      <c r="BJ1692" t="s">
        <v>4740</v>
      </c>
      <c r="BK1692" s="11" t="str">
        <f t="shared" si="378"/>
        <v>A-</v>
      </c>
      <c r="BL1692" s="11" t="s">
        <v>473</v>
      </c>
    </row>
    <row r="1693" spans="1:64" x14ac:dyDescent="0.25">
      <c r="A1693" s="3" t="s">
        <v>56</v>
      </c>
      <c r="B1693" s="4">
        <v>1695</v>
      </c>
      <c r="C1693" s="3" t="s">
        <v>140</v>
      </c>
      <c r="D1693" s="3" t="s">
        <v>7213</v>
      </c>
      <c r="E1693" s="3" t="s">
        <v>8341</v>
      </c>
      <c r="F1693" s="3"/>
      <c r="G1693" s="3"/>
      <c r="H1693" s="74"/>
      <c r="I1693" s="3" t="s">
        <v>1140</v>
      </c>
      <c r="J1693" s="3" t="s">
        <v>157</v>
      </c>
      <c r="K1693" s="3" t="s">
        <v>123</v>
      </c>
      <c r="L1693" s="3" t="s">
        <v>77</v>
      </c>
      <c r="M1693" s="3" t="s">
        <v>158</v>
      </c>
      <c r="N1693" s="5">
        <v>45204</v>
      </c>
      <c r="P1693" s="3">
        <f t="shared" ca="1" si="379"/>
        <v>-47</v>
      </c>
      <c r="Q1693" s="5"/>
      <c r="R1693" s="3"/>
      <c r="S1693" s="3"/>
      <c r="T1693" s="6" t="s">
        <v>131</v>
      </c>
      <c r="U1693" s="3" t="str">
        <f t="shared" si="368"/>
        <v>Contractuel</v>
      </c>
      <c r="V1693" s="5">
        <v>45505</v>
      </c>
      <c r="W1693" s="5">
        <f>VLOOKUP(B1693,[1]base!$A:$V,22,0)</f>
        <v>45535</v>
      </c>
      <c r="X1693" s="5"/>
      <c r="Y1693" s="5"/>
      <c r="Z1693" s="5">
        <v>45204</v>
      </c>
      <c r="AA1693" s="3">
        <f t="shared" si="369"/>
        <v>10</v>
      </c>
      <c r="AB1693" s="3">
        <f t="shared" si="381"/>
        <v>2023</v>
      </c>
      <c r="AC1693" s="3">
        <f t="shared" si="380"/>
        <v>2027</v>
      </c>
      <c r="AD1693" s="7">
        <f t="shared" ca="1" si="372"/>
        <v>1.0333333333333334</v>
      </c>
      <c r="AE1693" s="7" t="str">
        <f t="shared" ca="1" si="377"/>
        <v>&lt; 2</v>
      </c>
      <c r="AF1693" s="5">
        <v>27155</v>
      </c>
      <c r="AG1693" s="8">
        <f t="shared" ca="1" si="373"/>
        <v>50.484931506849314</v>
      </c>
      <c r="AH1693" s="7" t="str">
        <f t="shared" ca="1" si="374"/>
        <v>&gt;45&lt; 55</v>
      </c>
      <c r="AI1693" s="9">
        <v>12194840</v>
      </c>
      <c r="AJ1693" s="10" t="s">
        <v>62</v>
      </c>
      <c r="AK1693" s="9" t="s">
        <v>4937</v>
      </c>
      <c r="AL1693" s="5">
        <v>44642</v>
      </c>
      <c r="AM1693" s="3" t="s">
        <v>93</v>
      </c>
      <c r="AN1693" s="3" t="s">
        <v>65</v>
      </c>
      <c r="AO1693">
        <v>3</v>
      </c>
      <c r="AQ1693">
        <v>3</v>
      </c>
      <c r="AR1693" s="11">
        <v>1</v>
      </c>
      <c r="AS1693" s="12">
        <f t="shared" si="375"/>
        <v>45569.25</v>
      </c>
      <c r="AT1693" s="11" t="s">
        <v>135</v>
      </c>
      <c r="AU1693" s="9">
        <v>3.5</v>
      </c>
      <c r="AV1693" s="14">
        <v>12</v>
      </c>
      <c r="AW1693" s="15" t="s">
        <v>1131</v>
      </c>
      <c r="AX1693" s="16" t="s">
        <v>4938</v>
      </c>
      <c r="AY1693" s="14" t="s">
        <v>585</v>
      </c>
      <c r="AZ1693" s="11" t="s">
        <v>352</v>
      </c>
      <c r="BA1693" s="17" t="str">
        <f t="shared" si="376"/>
        <v>12055000000243139761</v>
      </c>
      <c r="BB1693" s="26">
        <f t="shared" si="367"/>
        <v>20</v>
      </c>
      <c r="BC1693" s="19" t="s">
        <v>4798</v>
      </c>
      <c r="BD1693" s="20" t="s">
        <v>277</v>
      </c>
      <c r="BF1693" s="5"/>
      <c r="BG1693" s="27">
        <v>28515529</v>
      </c>
      <c r="BH1693" s="27"/>
      <c r="BI1693" s="27"/>
      <c r="BJ1693" t="s">
        <v>391</v>
      </c>
      <c r="BK1693" s="11" t="str">
        <f t="shared" si="378"/>
        <v>A-</v>
      </c>
      <c r="BL1693" s="11" t="s">
        <v>473</v>
      </c>
    </row>
    <row r="1694" spans="1:64" x14ac:dyDescent="0.25">
      <c r="A1694" s="3" t="s">
        <v>56</v>
      </c>
      <c r="B1694" s="4">
        <v>1696</v>
      </c>
      <c r="C1694" s="3" t="s">
        <v>87</v>
      </c>
      <c r="D1694" s="3" t="s">
        <v>7993</v>
      </c>
      <c r="E1694" s="3" t="s">
        <v>7757</v>
      </c>
      <c r="F1694" s="3"/>
      <c r="G1694" s="3"/>
      <c r="H1694" s="74"/>
      <c r="I1694" s="3" t="s">
        <v>156</v>
      </c>
      <c r="J1694" s="3" t="s">
        <v>157</v>
      </c>
      <c r="K1694" s="3" t="s">
        <v>123</v>
      </c>
      <c r="L1694" s="3" t="s">
        <v>77</v>
      </c>
      <c r="M1694" s="3" t="s">
        <v>158</v>
      </c>
      <c r="N1694" s="5">
        <v>45204</v>
      </c>
      <c r="P1694" s="3">
        <f t="shared" ca="1" si="379"/>
        <v>-47</v>
      </c>
      <c r="Q1694" s="5"/>
      <c r="R1694" s="3"/>
      <c r="S1694" s="3"/>
      <c r="T1694" s="6" t="s">
        <v>131</v>
      </c>
      <c r="U1694" s="3" t="str">
        <f t="shared" si="368"/>
        <v>Contractuel</v>
      </c>
      <c r="V1694" s="5">
        <v>45505</v>
      </c>
      <c r="W1694" s="5">
        <f>VLOOKUP(B1694,[1]base!$A:$V,22,0)</f>
        <v>45535</v>
      </c>
      <c r="X1694" s="5"/>
      <c r="Y1694" s="5"/>
      <c r="Z1694" s="5">
        <v>45204</v>
      </c>
      <c r="AA1694" s="3">
        <f t="shared" si="369"/>
        <v>10</v>
      </c>
      <c r="AB1694" s="3">
        <f t="shared" si="381"/>
        <v>2023</v>
      </c>
      <c r="AC1694" s="3">
        <f t="shared" si="380"/>
        <v>2027</v>
      </c>
      <c r="AD1694" s="7">
        <f t="shared" ca="1" si="372"/>
        <v>1.0333333333333334</v>
      </c>
      <c r="AE1694" s="7" t="str">
        <f t="shared" ca="1" si="377"/>
        <v>&lt; 2</v>
      </c>
      <c r="AF1694" s="5">
        <v>36712</v>
      </c>
      <c r="AG1694" s="8">
        <f t="shared" ca="1" si="373"/>
        <v>24.301369863013697</v>
      </c>
      <c r="AH1694" s="7" t="str">
        <f t="shared" ca="1" si="374"/>
        <v>&lt; 25</v>
      </c>
      <c r="AI1694" s="9"/>
      <c r="AJ1694" s="10"/>
      <c r="AK1694" s="9" t="s">
        <v>4939</v>
      </c>
      <c r="AL1694" s="5">
        <v>44544</v>
      </c>
      <c r="AM1694" s="3" t="s">
        <v>93</v>
      </c>
      <c r="AN1694" s="3" t="s">
        <v>94</v>
      </c>
      <c r="AQ1694">
        <v>3</v>
      </c>
      <c r="AR1694" s="11">
        <v>1</v>
      </c>
      <c r="AS1694" s="12">
        <f t="shared" si="375"/>
        <v>45569.25</v>
      </c>
      <c r="AT1694" s="11" t="s">
        <v>135</v>
      </c>
      <c r="AU1694" s="9">
        <v>3.5</v>
      </c>
      <c r="AV1694" s="14">
        <v>17</v>
      </c>
      <c r="AW1694" s="15">
        <v>60600</v>
      </c>
      <c r="AX1694" s="16" t="s">
        <v>4940</v>
      </c>
      <c r="AY1694" s="14">
        <v>97</v>
      </c>
      <c r="AZ1694" s="11" t="s">
        <v>171</v>
      </c>
      <c r="BA1694" s="17" t="str">
        <f t="shared" si="376"/>
        <v>17606000000320375797</v>
      </c>
      <c r="BB1694" s="26">
        <f t="shared" si="367"/>
        <v>20</v>
      </c>
      <c r="BC1694" s="19" t="s">
        <v>4189</v>
      </c>
      <c r="BD1694" s="20" t="s">
        <v>100</v>
      </c>
      <c r="BF1694" s="5"/>
      <c r="BG1694" s="27">
        <v>95991901</v>
      </c>
      <c r="BH1694" s="27"/>
      <c r="BI1694" s="27"/>
      <c r="BJ1694" s="86" t="s">
        <v>1001</v>
      </c>
      <c r="BK1694" s="11" t="str">
        <f t="shared" si="378"/>
        <v>A-</v>
      </c>
      <c r="BL1694" s="11" t="s">
        <v>235</v>
      </c>
    </row>
    <row r="1695" spans="1:64" x14ac:dyDescent="0.25">
      <c r="A1695" s="3" t="s">
        <v>56</v>
      </c>
      <c r="B1695" s="4">
        <v>1697</v>
      </c>
      <c r="C1695" s="3" t="s">
        <v>140</v>
      </c>
      <c r="D1695" s="3" t="s">
        <v>8342</v>
      </c>
      <c r="E1695" s="3" t="s">
        <v>7207</v>
      </c>
      <c r="F1695" s="3"/>
      <c r="G1695" s="3"/>
      <c r="H1695" s="74"/>
      <c r="I1695" s="3" t="s">
        <v>1140</v>
      </c>
      <c r="J1695" s="3" t="s">
        <v>157</v>
      </c>
      <c r="K1695" s="3" t="s">
        <v>123</v>
      </c>
      <c r="L1695" s="3" t="s">
        <v>77</v>
      </c>
      <c r="M1695" s="3" t="s">
        <v>158</v>
      </c>
      <c r="N1695" s="5">
        <v>45204</v>
      </c>
      <c r="P1695" s="3">
        <f t="shared" ca="1" si="379"/>
        <v>-47</v>
      </c>
      <c r="Q1695" s="5"/>
      <c r="R1695" s="3"/>
      <c r="S1695" s="3"/>
      <c r="T1695" s="6" t="s">
        <v>131</v>
      </c>
      <c r="U1695" s="3" t="str">
        <f t="shared" si="368"/>
        <v>Contractuel</v>
      </c>
      <c r="V1695" s="5">
        <v>45505</v>
      </c>
      <c r="W1695" s="5">
        <f>VLOOKUP(B1695,[1]base!$A:$V,22,0)</f>
        <v>45535</v>
      </c>
      <c r="X1695" s="5"/>
      <c r="Y1695" s="5"/>
      <c r="Z1695" s="5">
        <v>45204</v>
      </c>
      <c r="AA1695" s="3">
        <f t="shared" si="369"/>
        <v>10</v>
      </c>
      <c r="AB1695" s="3">
        <f t="shared" si="381"/>
        <v>2023</v>
      </c>
      <c r="AC1695" s="3">
        <f t="shared" si="380"/>
        <v>2027</v>
      </c>
      <c r="AD1695" s="7">
        <f t="shared" ca="1" si="372"/>
        <v>1.0333333333333334</v>
      </c>
      <c r="AE1695" s="7" t="str">
        <f t="shared" ca="1" si="377"/>
        <v>&lt; 2</v>
      </c>
      <c r="AF1695" s="5">
        <v>32917</v>
      </c>
      <c r="AG1695" s="8">
        <f t="shared" ca="1" si="373"/>
        <v>34.698630136986303</v>
      </c>
      <c r="AH1695" s="7" t="str">
        <f t="shared" ca="1" si="374"/>
        <v>&gt;25&lt; 35</v>
      </c>
      <c r="AI1695" s="9">
        <v>17695898</v>
      </c>
      <c r="AJ1695" s="10" t="s">
        <v>70</v>
      </c>
      <c r="AK1695" s="9" t="s">
        <v>4941</v>
      </c>
      <c r="AL1695" s="5">
        <v>43236</v>
      </c>
      <c r="AM1695" s="3" t="s">
        <v>93</v>
      </c>
      <c r="AN1695" s="3" t="s">
        <v>65</v>
      </c>
      <c r="AO1695">
        <v>1</v>
      </c>
      <c r="AQ1695">
        <v>3</v>
      </c>
      <c r="AR1695" s="11">
        <v>1</v>
      </c>
      <c r="AS1695" s="12">
        <f t="shared" si="375"/>
        <v>45569.25</v>
      </c>
      <c r="AT1695" s="11" t="s">
        <v>135</v>
      </c>
      <c r="AU1695" s="9">
        <v>3.5</v>
      </c>
      <c r="AV1695" s="14">
        <v>25</v>
      </c>
      <c r="AW1695" s="15">
        <v>16600</v>
      </c>
      <c r="AX1695" s="16" t="s">
        <v>4942</v>
      </c>
      <c r="AY1695" s="14">
        <v>51</v>
      </c>
      <c r="AZ1695" s="11" t="s">
        <v>164</v>
      </c>
      <c r="BA1695" s="17" t="str">
        <f t="shared" si="376"/>
        <v>25166000000118923751</v>
      </c>
      <c r="BB1695" s="26">
        <f t="shared" si="367"/>
        <v>20</v>
      </c>
      <c r="BC1695" s="19" t="s">
        <v>4943</v>
      </c>
      <c r="BD1695" s="20" t="s">
        <v>100</v>
      </c>
      <c r="BF1695" s="5"/>
      <c r="BG1695" s="27">
        <v>96966837</v>
      </c>
      <c r="BH1695" s="27"/>
      <c r="BI1695" s="27"/>
      <c r="BJ1695" t="s">
        <v>734</v>
      </c>
      <c r="BK1695" s="11" t="str">
        <f t="shared" si="378"/>
        <v>A-</v>
      </c>
      <c r="BL1695" s="11" t="s">
        <v>473</v>
      </c>
    </row>
    <row r="1696" spans="1:64" x14ac:dyDescent="0.25">
      <c r="A1696" s="36" t="s">
        <v>74</v>
      </c>
      <c r="B1696" s="4">
        <v>1698</v>
      </c>
      <c r="C1696" s="3" t="s">
        <v>140</v>
      </c>
      <c r="D1696" s="36" t="s">
        <v>7289</v>
      </c>
      <c r="E1696" s="36" t="s">
        <v>7481</v>
      </c>
      <c r="F1696" s="36"/>
      <c r="G1696" s="36"/>
      <c r="H1696" s="74"/>
      <c r="I1696" s="99" t="s">
        <v>4864</v>
      </c>
      <c r="J1696" s="36" t="s">
        <v>157</v>
      </c>
      <c r="K1696" s="36" t="s">
        <v>123</v>
      </c>
      <c r="L1696" s="36" t="s">
        <v>77</v>
      </c>
      <c r="M1696" s="36" t="s">
        <v>158</v>
      </c>
      <c r="N1696" s="93">
        <v>45204</v>
      </c>
      <c r="O1696" s="26"/>
      <c r="P1696" s="36">
        <f t="shared" ca="1" si="379"/>
        <v>-260</v>
      </c>
      <c r="Q1696" s="5">
        <v>45322</v>
      </c>
      <c r="R1696" s="3" t="s">
        <v>236</v>
      </c>
      <c r="S1696" s="36" t="s">
        <v>2653</v>
      </c>
      <c r="T1696" s="36" t="s">
        <v>131</v>
      </c>
      <c r="U1696" s="3" t="str">
        <f t="shared" si="368"/>
        <v>Contractuel</v>
      </c>
      <c r="V1696" s="5">
        <v>45292</v>
      </c>
      <c r="W1696" s="5">
        <v>45322</v>
      </c>
      <c r="X1696" s="93"/>
      <c r="Y1696" s="93"/>
      <c r="Z1696" s="93">
        <v>45204</v>
      </c>
      <c r="AA1696" s="3">
        <f t="shared" si="369"/>
        <v>10</v>
      </c>
      <c r="AB1696" s="36">
        <f t="shared" si="381"/>
        <v>2023</v>
      </c>
      <c r="AC1696" s="36">
        <f t="shared" si="380"/>
        <v>2027</v>
      </c>
      <c r="AD1696" s="7">
        <f t="shared" ca="1" si="372"/>
        <v>1.0333333333333334</v>
      </c>
      <c r="AE1696" s="7" t="str">
        <f t="shared" ca="1" si="377"/>
        <v>&lt; 2</v>
      </c>
      <c r="AF1696" s="93">
        <v>40990</v>
      </c>
      <c r="AG1696" s="8">
        <f t="shared" ca="1" si="373"/>
        <v>12.580821917808219</v>
      </c>
      <c r="AH1696" s="7" t="str">
        <f t="shared" ca="1" si="374"/>
        <v>&lt; 25</v>
      </c>
      <c r="AI1696" s="85"/>
      <c r="AJ1696" s="100"/>
      <c r="AK1696" s="85" t="s">
        <v>4944</v>
      </c>
      <c r="AL1696" s="93">
        <v>40990</v>
      </c>
      <c r="AM1696" s="36" t="s">
        <v>93</v>
      </c>
      <c r="AN1696" s="36" t="s">
        <v>65</v>
      </c>
      <c r="AO1696" s="26">
        <v>4</v>
      </c>
      <c r="AP1696" s="26"/>
      <c r="AQ1696" s="18">
        <v>3</v>
      </c>
      <c r="AR1696" s="18">
        <v>1</v>
      </c>
      <c r="AS1696" s="12">
        <f t="shared" si="375"/>
        <v>45569.25</v>
      </c>
      <c r="AT1696" s="18" t="s">
        <v>135</v>
      </c>
      <c r="AU1696" s="85">
        <v>3.5</v>
      </c>
      <c r="AV1696" s="101">
        <v>17</v>
      </c>
      <c r="AW1696" s="102" t="s">
        <v>169</v>
      </c>
      <c r="AX1696" s="103" t="s">
        <v>4945</v>
      </c>
      <c r="AY1696" s="101">
        <v>54</v>
      </c>
      <c r="AZ1696" s="18" t="s">
        <v>171</v>
      </c>
      <c r="BA1696" s="104" t="str">
        <f t="shared" si="376"/>
        <v>17001000000300756254</v>
      </c>
      <c r="BB1696" s="26">
        <f t="shared" si="367"/>
        <v>20</v>
      </c>
      <c r="BC1696" s="105" t="s">
        <v>4946</v>
      </c>
      <c r="BD1696" s="18" t="s">
        <v>277</v>
      </c>
      <c r="BE1696" s="26"/>
      <c r="BF1696" s="93">
        <v>45218</v>
      </c>
      <c r="BG1696" s="106">
        <v>58152059</v>
      </c>
      <c r="BH1696" s="106"/>
      <c r="BI1696" s="106"/>
      <c r="BJ1696" s="26"/>
      <c r="BK1696" s="18" t="str">
        <f t="shared" si="378"/>
        <v>A-</v>
      </c>
      <c r="BL1696" s="18" t="s">
        <v>473</v>
      </c>
    </row>
    <row r="1697" spans="1:64" x14ac:dyDescent="0.25">
      <c r="A1697" s="3" t="s">
        <v>74</v>
      </c>
      <c r="B1697" s="4">
        <v>1699</v>
      </c>
      <c r="C1697" s="3" t="s">
        <v>140</v>
      </c>
      <c r="D1697" s="3" t="s">
        <v>7312</v>
      </c>
      <c r="E1697" s="3" t="s">
        <v>7371</v>
      </c>
      <c r="F1697" s="3"/>
      <c r="G1697" s="3"/>
      <c r="H1697" s="74"/>
      <c r="I1697" s="3" t="s">
        <v>1140</v>
      </c>
      <c r="J1697" s="3" t="s">
        <v>157</v>
      </c>
      <c r="K1697" s="3" t="s">
        <v>123</v>
      </c>
      <c r="L1697" s="3" t="s">
        <v>77</v>
      </c>
      <c r="M1697" s="3" t="s">
        <v>158</v>
      </c>
      <c r="N1697" s="5">
        <v>45208</v>
      </c>
      <c r="P1697" s="3">
        <f t="shared" ca="1" si="379"/>
        <v>-78</v>
      </c>
      <c r="Q1697" s="5">
        <v>45463</v>
      </c>
      <c r="R1697" s="3" t="s">
        <v>4262</v>
      </c>
      <c r="S1697" s="3"/>
      <c r="T1697" s="6" t="s">
        <v>131</v>
      </c>
      <c r="U1697" s="3" t="str">
        <f t="shared" si="368"/>
        <v>Contractuel</v>
      </c>
      <c r="V1697" s="5">
        <v>45444</v>
      </c>
      <c r="W1697" s="5">
        <v>45504</v>
      </c>
      <c r="X1697" s="5"/>
      <c r="Y1697" s="5"/>
      <c r="Z1697" s="5">
        <v>45208</v>
      </c>
      <c r="AA1697" s="3">
        <f t="shared" si="369"/>
        <v>10</v>
      </c>
      <c r="AB1697" s="3">
        <f t="shared" si="381"/>
        <v>2023</v>
      </c>
      <c r="AC1697" s="3">
        <f t="shared" si="380"/>
        <v>2027</v>
      </c>
      <c r="AD1697" s="7">
        <f t="shared" ca="1" si="372"/>
        <v>1.0222222222222221</v>
      </c>
      <c r="AE1697" s="7" t="str">
        <f t="shared" ca="1" si="377"/>
        <v>&lt; 2</v>
      </c>
      <c r="AF1697" s="5">
        <v>28065</v>
      </c>
      <c r="AG1697" s="8">
        <f t="shared" ca="1" si="373"/>
        <v>47.991780821917807</v>
      </c>
      <c r="AH1697" s="7" t="str">
        <f t="shared" ca="1" si="374"/>
        <v>&gt;45&lt; 55</v>
      </c>
      <c r="AI1697" s="9">
        <v>12050221</v>
      </c>
      <c r="AJ1697" s="10" t="s">
        <v>79</v>
      </c>
      <c r="AK1697" s="9" t="s">
        <v>4947</v>
      </c>
      <c r="AL1697" s="5">
        <v>34599</v>
      </c>
      <c r="AM1697" s="3" t="s">
        <v>93</v>
      </c>
      <c r="AN1697" s="3" t="s">
        <v>65</v>
      </c>
      <c r="AQ1697">
        <v>3</v>
      </c>
      <c r="AR1697" s="11">
        <v>1</v>
      </c>
      <c r="AS1697" s="12">
        <f t="shared" si="375"/>
        <v>45573.25</v>
      </c>
      <c r="AT1697" s="11" t="s">
        <v>135</v>
      </c>
      <c r="AU1697" s="9">
        <v>3.5</v>
      </c>
      <c r="AV1697" s="14">
        <v>17</v>
      </c>
      <c r="AW1697" s="15" t="s">
        <v>169</v>
      </c>
      <c r="AX1697" s="16" t="s">
        <v>4948</v>
      </c>
      <c r="AY1697" s="14">
        <v>25</v>
      </c>
      <c r="AZ1697" s="11" t="s">
        <v>171</v>
      </c>
      <c r="BA1697" s="17" t="str">
        <f t="shared" si="376"/>
        <v>17001000000290255325</v>
      </c>
      <c r="BB1697" s="26">
        <f t="shared" si="367"/>
        <v>20</v>
      </c>
      <c r="BC1697" s="19" t="s">
        <v>4949</v>
      </c>
      <c r="BD1697" s="20" t="s">
        <v>277</v>
      </c>
      <c r="BF1697" s="5">
        <v>45218</v>
      </c>
      <c r="BG1697" s="27">
        <v>51217065</v>
      </c>
      <c r="BH1697" s="27">
        <v>99015775</v>
      </c>
      <c r="BI1697" s="27"/>
      <c r="BJ1697" t="s">
        <v>4740</v>
      </c>
      <c r="BK1697" s="11" t="str">
        <f t="shared" si="378"/>
        <v>A-</v>
      </c>
      <c r="BL1697" s="11" t="s">
        <v>473</v>
      </c>
    </row>
    <row r="1698" spans="1:64" x14ac:dyDescent="0.25">
      <c r="A1698" s="3" t="s">
        <v>74</v>
      </c>
      <c r="B1698" s="4">
        <v>1700</v>
      </c>
      <c r="C1698" s="3" t="s">
        <v>87</v>
      </c>
      <c r="D1698" s="3" t="s">
        <v>8343</v>
      </c>
      <c r="E1698" s="3" t="s">
        <v>7573</v>
      </c>
      <c r="F1698" s="3"/>
      <c r="G1698" s="3"/>
      <c r="H1698" s="74"/>
      <c r="I1698" s="43" t="s">
        <v>4864</v>
      </c>
      <c r="J1698" s="3" t="s">
        <v>157</v>
      </c>
      <c r="K1698" s="3" t="s">
        <v>123</v>
      </c>
      <c r="L1698" s="3" t="s">
        <v>77</v>
      </c>
      <c r="M1698" s="3" t="s">
        <v>158</v>
      </c>
      <c r="N1698" s="5">
        <v>45204</v>
      </c>
      <c r="P1698" s="3">
        <f t="shared" ca="1" si="379"/>
        <v>-291</v>
      </c>
      <c r="Q1698" s="5">
        <v>45292</v>
      </c>
      <c r="R1698" s="3" t="s">
        <v>124</v>
      </c>
      <c r="S1698" s="3"/>
      <c r="T1698" s="6" t="s">
        <v>131</v>
      </c>
      <c r="U1698" s="3" t="str">
        <f t="shared" si="368"/>
        <v>Contractuel</v>
      </c>
      <c r="V1698" s="5">
        <v>45261</v>
      </c>
      <c r="W1698" s="5">
        <v>45291</v>
      </c>
      <c r="X1698" s="5"/>
      <c r="Y1698" s="5"/>
      <c r="Z1698" s="5">
        <v>45204</v>
      </c>
      <c r="AA1698" s="3">
        <f t="shared" si="369"/>
        <v>10</v>
      </c>
      <c r="AB1698" s="3">
        <f t="shared" si="381"/>
        <v>2023</v>
      </c>
      <c r="AC1698" s="3">
        <f t="shared" si="380"/>
        <v>2027</v>
      </c>
      <c r="AD1698" s="7">
        <f t="shared" ca="1" si="372"/>
        <v>1.0333333333333334</v>
      </c>
      <c r="AE1698" s="7" t="str">
        <f t="shared" ca="1" si="377"/>
        <v>&lt; 2</v>
      </c>
      <c r="AF1698" s="5">
        <v>35981</v>
      </c>
      <c r="AG1698" s="8">
        <f t="shared" ca="1" si="373"/>
        <v>26.304109589041097</v>
      </c>
      <c r="AH1698" s="7" t="str">
        <f t="shared" ca="1" si="374"/>
        <v>&gt;25&lt; 35</v>
      </c>
      <c r="AI1698" s="9">
        <v>17192072</v>
      </c>
      <c r="AJ1698" s="10" t="s">
        <v>141</v>
      </c>
      <c r="AK1698" s="9" t="s">
        <v>4950</v>
      </c>
      <c r="AL1698" s="5">
        <v>43468</v>
      </c>
      <c r="AM1698" s="3" t="s">
        <v>93</v>
      </c>
      <c r="AN1698" s="3" t="s">
        <v>94</v>
      </c>
      <c r="AQ1698" s="11">
        <v>3</v>
      </c>
      <c r="AR1698" s="11">
        <v>1</v>
      </c>
      <c r="AS1698" s="12">
        <f t="shared" si="375"/>
        <v>45569.25</v>
      </c>
      <c r="AT1698" s="11" t="s">
        <v>135</v>
      </c>
      <c r="AU1698" s="9">
        <v>3.5</v>
      </c>
      <c r="AV1698" s="14">
        <v>17</v>
      </c>
      <c r="AW1698" s="15" t="s">
        <v>1449</v>
      </c>
      <c r="AX1698" s="16" t="s">
        <v>4951</v>
      </c>
      <c r="AY1698" s="14">
        <v>40</v>
      </c>
      <c r="AZ1698" s="11" t="s">
        <v>171</v>
      </c>
      <c r="BA1698" s="17" t="str">
        <f t="shared" si="376"/>
        <v>17002000000290903240</v>
      </c>
      <c r="BB1698" s="26">
        <f t="shared" si="367"/>
        <v>20</v>
      </c>
      <c r="BC1698" s="19" t="s">
        <v>4293</v>
      </c>
      <c r="BD1698" s="20" t="s">
        <v>100</v>
      </c>
      <c r="BF1698" s="5">
        <v>45218</v>
      </c>
      <c r="BG1698" s="27">
        <v>94889541</v>
      </c>
      <c r="BH1698" s="27"/>
      <c r="BI1698" s="27"/>
      <c r="BK1698" s="11" t="str">
        <f t="shared" si="378"/>
        <v>A-</v>
      </c>
      <c r="BL1698" s="11" t="s">
        <v>473</v>
      </c>
    </row>
    <row r="1699" spans="1:64" x14ac:dyDescent="0.25">
      <c r="A1699" s="3" t="s">
        <v>56</v>
      </c>
      <c r="B1699" s="4">
        <v>1701</v>
      </c>
      <c r="C1699" s="3" t="s">
        <v>140</v>
      </c>
      <c r="D1699" s="3" t="s">
        <v>7401</v>
      </c>
      <c r="E1699" s="3" t="s">
        <v>7306</v>
      </c>
      <c r="F1699" s="3"/>
      <c r="G1699" s="3"/>
      <c r="H1699" s="74"/>
      <c r="I1699" s="3" t="s">
        <v>1140</v>
      </c>
      <c r="J1699" s="3" t="s">
        <v>157</v>
      </c>
      <c r="K1699" s="3" t="s">
        <v>123</v>
      </c>
      <c r="L1699" s="3" t="s">
        <v>77</v>
      </c>
      <c r="M1699" s="3" t="s">
        <v>158</v>
      </c>
      <c r="N1699" s="5">
        <v>45204</v>
      </c>
      <c r="P1699" s="3">
        <f t="shared" ca="1" si="379"/>
        <v>-47</v>
      </c>
      <c r="Q1699" s="5"/>
      <c r="R1699" s="3"/>
      <c r="S1699" s="3"/>
      <c r="T1699" s="6" t="s">
        <v>131</v>
      </c>
      <c r="U1699" s="3" t="str">
        <f t="shared" si="368"/>
        <v>Contractuel</v>
      </c>
      <c r="V1699" s="5">
        <v>45505</v>
      </c>
      <c r="W1699" s="5">
        <f>VLOOKUP(B1699,[1]base!$A:$V,22,0)</f>
        <v>45535</v>
      </c>
      <c r="X1699" s="5"/>
      <c r="Y1699" s="5"/>
      <c r="Z1699" s="5">
        <v>45204</v>
      </c>
      <c r="AA1699" s="3">
        <f t="shared" si="369"/>
        <v>10</v>
      </c>
      <c r="AB1699" s="3">
        <f t="shared" si="381"/>
        <v>2023</v>
      </c>
      <c r="AC1699" s="3">
        <f t="shared" si="380"/>
        <v>2027</v>
      </c>
      <c r="AD1699" s="7">
        <f t="shared" ca="1" si="372"/>
        <v>1.0333333333333334</v>
      </c>
      <c r="AE1699" s="7" t="str">
        <f t="shared" ca="1" si="377"/>
        <v>&lt; 2</v>
      </c>
      <c r="AF1699" s="5">
        <v>32019</v>
      </c>
      <c r="AG1699" s="8">
        <f t="shared" ca="1" si="373"/>
        <v>37.158904109589038</v>
      </c>
      <c r="AH1699" s="7" t="str">
        <f t="shared" ca="1" si="374"/>
        <v>&gt;35&lt; 45</v>
      </c>
      <c r="AI1699" s="9">
        <v>14920724</v>
      </c>
      <c r="AJ1699" s="10" t="s">
        <v>67</v>
      </c>
      <c r="AK1699" s="9" t="s">
        <v>4952</v>
      </c>
      <c r="AL1699" s="5">
        <v>43711</v>
      </c>
      <c r="AM1699" s="3" t="s">
        <v>93</v>
      </c>
      <c r="AN1699" s="3" t="s">
        <v>65</v>
      </c>
      <c r="AO1699">
        <v>2</v>
      </c>
      <c r="AQ1699">
        <v>3</v>
      </c>
      <c r="AR1699" s="11">
        <v>1</v>
      </c>
      <c r="AS1699" s="12">
        <f t="shared" si="375"/>
        <v>45569.25</v>
      </c>
      <c r="AT1699" s="11" t="s">
        <v>135</v>
      </c>
      <c r="AU1699" s="9">
        <v>3.5</v>
      </c>
      <c r="AV1699" s="14">
        <v>17</v>
      </c>
      <c r="AW1699" s="15" t="s">
        <v>169</v>
      </c>
      <c r="AX1699" s="16" t="s">
        <v>4953</v>
      </c>
      <c r="AY1699" s="14">
        <v>62</v>
      </c>
      <c r="AZ1699" s="11" t="s">
        <v>171</v>
      </c>
      <c r="BA1699" s="17" t="str">
        <f t="shared" si="376"/>
        <v>17001000000331850962</v>
      </c>
      <c r="BB1699" s="26">
        <f t="shared" si="367"/>
        <v>20</v>
      </c>
      <c r="BC1699" s="19" t="s">
        <v>4857</v>
      </c>
      <c r="BD1699" s="20" t="s">
        <v>277</v>
      </c>
      <c r="BF1699" s="5"/>
      <c r="BG1699" s="27">
        <v>28411795</v>
      </c>
      <c r="BH1699" s="27">
        <v>24116713</v>
      </c>
      <c r="BI1699" s="27"/>
      <c r="BJ1699" t="s">
        <v>391</v>
      </c>
      <c r="BK1699" s="11" t="str">
        <f t="shared" si="378"/>
        <v>A-</v>
      </c>
      <c r="BL1699" s="11" t="s">
        <v>473</v>
      </c>
    </row>
    <row r="1700" spans="1:64" x14ac:dyDescent="0.25">
      <c r="A1700" s="3" t="s">
        <v>56</v>
      </c>
      <c r="B1700" s="4">
        <v>1702</v>
      </c>
      <c r="C1700" s="3" t="s">
        <v>57</v>
      </c>
      <c r="D1700" s="3" t="s">
        <v>7336</v>
      </c>
      <c r="E1700" s="3" t="s">
        <v>8715</v>
      </c>
      <c r="F1700" s="3"/>
      <c r="G1700" s="3"/>
      <c r="H1700" s="74"/>
      <c r="I1700" s="3"/>
      <c r="J1700" s="3"/>
      <c r="K1700" s="3" t="s">
        <v>59</v>
      </c>
      <c r="L1700" s="3" t="s">
        <v>77</v>
      </c>
      <c r="M1700" s="3">
        <f>+G1700</f>
        <v>0</v>
      </c>
      <c r="N1700" s="5">
        <v>45203</v>
      </c>
      <c r="P1700" s="3" t="str">
        <f t="shared" ca="1" si="379"/>
        <v/>
      </c>
      <c r="Q1700" s="5"/>
      <c r="R1700" s="3"/>
      <c r="S1700" s="3"/>
      <c r="T1700" s="6" t="s">
        <v>317</v>
      </c>
      <c r="U1700" s="3" t="str">
        <f t="shared" si="368"/>
        <v>Contractuel</v>
      </c>
      <c r="V1700" s="5"/>
      <c r="W1700" s="5"/>
      <c r="X1700" s="5">
        <v>45203</v>
      </c>
      <c r="Y1700" s="5">
        <f>+X1700+364</f>
        <v>45567</v>
      </c>
      <c r="Z1700" s="5"/>
      <c r="AA1700" s="3">
        <f t="shared" si="369"/>
        <v>10</v>
      </c>
      <c r="AB1700" s="3">
        <f t="shared" si="381"/>
        <v>2023</v>
      </c>
      <c r="AC1700" s="3">
        <f t="shared" si="380"/>
        <v>2027</v>
      </c>
      <c r="AD1700" s="7">
        <f t="shared" ca="1" si="372"/>
        <v>1.0361111111111112</v>
      </c>
      <c r="AE1700" s="7" t="str">
        <f t="shared" ca="1" si="377"/>
        <v>&lt; 2</v>
      </c>
      <c r="AF1700" s="5">
        <v>35718</v>
      </c>
      <c r="AG1700" s="8">
        <f t="shared" ca="1" si="373"/>
        <v>27.024657534246575</v>
      </c>
      <c r="AH1700" s="7" t="str">
        <f t="shared" ca="1" si="374"/>
        <v>&gt;25&lt; 35</v>
      </c>
      <c r="AI1700" s="9"/>
      <c r="AJ1700" s="10"/>
      <c r="AK1700" s="9" t="s">
        <v>4954</v>
      </c>
      <c r="AL1700" s="5">
        <v>44606</v>
      </c>
      <c r="AM1700" s="3" t="s">
        <v>4611</v>
      </c>
      <c r="AN1700" s="3" t="s">
        <v>94</v>
      </c>
      <c r="AQ1700">
        <v>14</v>
      </c>
      <c r="AR1700" s="11">
        <v>1</v>
      </c>
      <c r="AS1700" s="12">
        <f t="shared" si="375"/>
        <v>45568.25</v>
      </c>
      <c r="AT1700" s="11" t="s">
        <v>66</v>
      </c>
      <c r="AU1700" s="9">
        <v>900</v>
      </c>
      <c r="AV1700" s="14">
        <v>14</v>
      </c>
      <c r="AW1700" s="15" t="s">
        <v>4955</v>
      </c>
      <c r="AX1700" s="16">
        <v>21007029932</v>
      </c>
      <c r="AY1700" s="14" t="s">
        <v>62</v>
      </c>
      <c r="AZ1700" s="11" t="s">
        <v>154</v>
      </c>
      <c r="BA1700" s="17" t="str">
        <f t="shared" si="376"/>
        <v>14072072100702993201</v>
      </c>
      <c r="BB1700" s="26">
        <f t="shared" si="367"/>
        <v>20</v>
      </c>
      <c r="BC1700" s="19" t="s">
        <v>4956</v>
      </c>
      <c r="BD1700" s="20" t="s">
        <v>4817</v>
      </c>
      <c r="BF1700" s="5">
        <v>45202</v>
      </c>
      <c r="BG1700" s="27"/>
      <c r="BH1700" s="27"/>
      <c r="BI1700" s="27"/>
      <c r="BK1700" s="11" t="str">
        <f t="shared" si="378"/>
        <v>CADRE</v>
      </c>
      <c r="BL1700" s="11"/>
    </row>
    <row r="1701" spans="1:64" x14ac:dyDescent="0.25">
      <c r="A1701" s="3" t="s">
        <v>74</v>
      </c>
      <c r="B1701" s="4">
        <v>1703</v>
      </c>
      <c r="C1701" s="3" t="s">
        <v>140</v>
      </c>
      <c r="D1701" s="3" t="s">
        <v>8344</v>
      </c>
      <c r="E1701" s="3" t="s">
        <v>8130</v>
      </c>
      <c r="F1701" s="3"/>
      <c r="G1701" s="3"/>
      <c r="H1701" s="74"/>
      <c r="I1701" s="3" t="s">
        <v>467</v>
      </c>
      <c r="J1701" s="3" t="s">
        <v>157</v>
      </c>
      <c r="K1701" s="3" t="s">
        <v>123</v>
      </c>
      <c r="L1701" s="3" t="s">
        <v>77</v>
      </c>
      <c r="M1701" s="3" t="s">
        <v>158</v>
      </c>
      <c r="N1701" s="5">
        <v>45204</v>
      </c>
      <c r="P1701" s="3">
        <f t="shared" ca="1" si="379"/>
        <v>-352</v>
      </c>
      <c r="Q1701" s="5">
        <v>45206</v>
      </c>
      <c r="R1701" s="3" t="s">
        <v>4957</v>
      </c>
      <c r="S1701" s="3"/>
      <c r="T1701" s="6" t="s">
        <v>131</v>
      </c>
      <c r="U1701" s="3" t="str">
        <f t="shared" si="368"/>
        <v>Contractuel</v>
      </c>
      <c r="V1701" s="5">
        <v>45204</v>
      </c>
      <c r="W1701" s="5">
        <v>45230</v>
      </c>
      <c r="X1701" s="5"/>
      <c r="Y1701" s="5"/>
      <c r="Z1701" s="5">
        <v>45204</v>
      </c>
      <c r="AA1701" s="3">
        <f t="shared" si="369"/>
        <v>10</v>
      </c>
      <c r="AB1701" s="3">
        <f t="shared" si="381"/>
        <v>2023</v>
      </c>
      <c r="AC1701" s="3">
        <f t="shared" si="371"/>
        <v>2027</v>
      </c>
      <c r="AD1701" s="7">
        <f t="shared" ca="1" si="372"/>
        <v>1.0333333333333334</v>
      </c>
      <c r="AE1701" s="7" t="str">
        <f t="shared" ca="1" si="377"/>
        <v>&lt; 2</v>
      </c>
      <c r="AF1701" s="5">
        <v>26060</v>
      </c>
      <c r="AG1701" s="8">
        <f t="shared" ca="1" si="373"/>
        <v>53.484931506849314</v>
      </c>
      <c r="AH1701" s="7" t="str">
        <f t="shared" ca="1" si="374"/>
        <v>&gt;45&lt; 55</v>
      </c>
      <c r="AI1701" s="9"/>
      <c r="AJ1701" s="10"/>
      <c r="AK1701" s="9" t="s">
        <v>4958</v>
      </c>
      <c r="AL1701" s="5">
        <v>42824</v>
      </c>
      <c r="AM1701" s="3" t="s">
        <v>93</v>
      </c>
      <c r="AN1701" s="3" t="s">
        <v>65</v>
      </c>
      <c r="AO1701">
        <v>2</v>
      </c>
      <c r="AQ1701" s="11">
        <v>3</v>
      </c>
      <c r="AR1701" s="11">
        <v>1</v>
      </c>
      <c r="AS1701" s="12">
        <f t="shared" si="375"/>
        <v>45569.25</v>
      </c>
      <c r="AT1701" s="11" t="s">
        <v>135</v>
      </c>
      <c r="AU1701" s="9">
        <v>3.5</v>
      </c>
      <c r="AV1701" s="14">
        <v>17</v>
      </c>
      <c r="AW1701" s="15" t="s">
        <v>169</v>
      </c>
      <c r="AX1701" s="16" t="s">
        <v>4959</v>
      </c>
      <c r="AY1701" s="14">
        <v>28</v>
      </c>
      <c r="AZ1701" s="11" t="s">
        <v>171</v>
      </c>
      <c r="BA1701" s="17" t="str">
        <f t="shared" si="376"/>
        <v>17001000000273881628</v>
      </c>
      <c r="BB1701" s="26">
        <f t="shared" si="367"/>
        <v>20</v>
      </c>
      <c r="BC1701" s="19" t="s">
        <v>4960</v>
      </c>
      <c r="BD1701" s="20" t="s">
        <v>3289</v>
      </c>
      <c r="BF1701" s="5"/>
      <c r="BG1701" s="27">
        <v>52849800</v>
      </c>
      <c r="BH1701" s="27"/>
      <c r="BI1701" s="27"/>
      <c r="BK1701" s="11" t="str">
        <f t="shared" si="378"/>
        <v>A-</v>
      </c>
      <c r="BL1701" s="11" t="s">
        <v>473</v>
      </c>
    </row>
    <row r="1702" spans="1:64" x14ac:dyDescent="0.25">
      <c r="A1702" s="3" t="s">
        <v>56</v>
      </c>
      <c r="B1702" s="4">
        <v>1704</v>
      </c>
      <c r="C1702" s="3" t="s">
        <v>140</v>
      </c>
      <c r="D1702" s="3" t="s">
        <v>8345</v>
      </c>
      <c r="E1702" s="3" t="s">
        <v>7390</v>
      </c>
      <c r="F1702" s="3"/>
      <c r="G1702" s="3"/>
      <c r="H1702" s="74"/>
      <c r="I1702" s="3" t="s">
        <v>1140</v>
      </c>
      <c r="J1702" s="3" t="s">
        <v>157</v>
      </c>
      <c r="K1702" s="3" t="s">
        <v>123</v>
      </c>
      <c r="L1702" s="3" t="s">
        <v>77</v>
      </c>
      <c r="M1702" s="3" t="s">
        <v>158</v>
      </c>
      <c r="N1702" s="5">
        <v>45204</v>
      </c>
      <c r="P1702" s="3">
        <f t="shared" ca="1" si="379"/>
        <v>-47</v>
      </c>
      <c r="Q1702" s="5"/>
      <c r="R1702" s="3"/>
      <c r="S1702" s="3"/>
      <c r="T1702" s="6" t="s">
        <v>131</v>
      </c>
      <c r="U1702" s="3" t="str">
        <f t="shared" si="368"/>
        <v>Contractuel</v>
      </c>
      <c r="V1702" s="5">
        <v>45505</v>
      </c>
      <c r="W1702" s="5">
        <f>VLOOKUP(B1702,[1]base!$A:$V,22,0)</f>
        <v>45535</v>
      </c>
      <c r="X1702" s="5"/>
      <c r="Y1702" s="5"/>
      <c r="Z1702" s="5">
        <v>45204</v>
      </c>
      <c r="AA1702" s="3">
        <f t="shared" si="369"/>
        <v>10</v>
      </c>
      <c r="AB1702" s="3">
        <f t="shared" si="381"/>
        <v>2023</v>
      </c>
      <c r="AC1702" s="3">
        <f t="shared" si="371"/>
        <v>2027</v>
      </c>
      <c r="AD1702" s="7">
        <f t="shared" ca="1" si="372"/>
        <v>1.0333333333333334</v>
      </c>
      <c r="AE1702" s="7" t="str">
        <f t="shared" ca="1" si="377"/>
        <v>&lt; 2</v>
      </c>
      <c r="AF1702" s="5">
        <v>27587</v>
      </c>
      <c r="AG1702" s="8">
        <f t="shared" ca="1" si="373"/>
        <v>49.301369863013697</v>
      </c>
      <c r="AH1702" s="7" t="str">
        <f t="shared" ca="1" si="374"/>
        <v>&gt;45&lt; 55</v>
      </c>
      <c r="AI1702" s="9">
        <v>11817434</v>
      </c>
      <c r="AJ1702" s="10" t="s">
        <v>179</v>
      </c>
      <c r="AK1702" s="9" t="s">
        <v>4961</v>
      </c>
      <c r="AL1702" s="5">
        <v>40385</v>
      </c>
      <c r="AM1702" s="3" t="s">
        <v>93</v>
      </c>
      <c r="AN1702" s="3" t="s">
        <v>65</v>
      </c>
      <c r="AO1702">
        <v>3</v>
      </c>
      <c r="AQ1702">
        <v>3</v>
      </c>
      <c r="AR1702" s="11">
        <v>1</v>
      </c>
      <c r="AS1702" s="12">
        <f t="shared" si="375"/>
        <v>45569.25</v>
      </c>
      <c r="AT1702" s="11" t="s">
        <v>135</v>
      </c>
      <c r="AU1702" s="9">
        <v>3.5</v>
      </c>
      <c r="AV1702" s="14">
        <v>17</v>
      </c>
      <c r="AW1702" s="15">
        <v>53594</v>
      </c>
      <c r="AX1702" s="16" t="s">
        <v>4962</v>
      </c>
      <c r="AY1702" s="14">
        <v>59</v>
      </c>
      <c r="AZ1702" s="11" t="s">
        <v>171</v>
      </c>
      <c r="BA1702" s="17" t="str">
        <f t="shared" si="376"/>
        <v>17535940171429661959</v>
      </c>
      <c r="BB1702" s="26">
        <f t="shared" si="367"/>
        <v>20</v>
      </c>
      <c r="BC1702" s="19" t="s">
        <v>4963</v>
      </c>
      <c r="BD1702" s="20" t="s">
        <v>277</v>
      </c>
      <c r="BF1702" s="5">
        <v>45218</v>
      </c>
      <c r="BG1702" s="27">
        <v>24174161</v>
      </c>
      <c r="BH1702" s="27">
        <v>52991182</v>
      </c>
      <c r="BI1702" s="27"/>
      <c r="BJ1702" t="s">
        <v>452</v>
      </c>
      <c r="BK1702" s="11" t="str">
        <f t="shared" si="378"/>
        <v>A-</v>
      </c>
      <c r="BL1702" s="11" t="s">
        <v>473</v>
      </c>
    </row>
    <row r="1703" spans="1:64" x14ac:dyDescent="0.25">
      <c r="A1703" s="3" t="s">
        <v>56</v>
      </c>
      <c r="B1703" s="4">
        <v>1705</v>
      </c>
      <c r="C1703" s="3" t="s">
        <v>87</v>
      </c>
      <c r="D1703" s="3" t="s">
        <v>7297</v>
      </c>
      <c r="E1703" s="3" t="s">
        <v>7250</v>
      </c>
      <c r="F1703" s="3"/>
      <c r="G1703" s="3"/>
      <c r="H1703" s="74"/>
      <c r="I1703" s="3" t="s">
        <v>156</v>
      </c>
      <c r="J1703" s="3" t="s">
        <v>157</v>
      </c>
      <c r="K1703" s="3" t="s">
        <v>76</v>
      </c>
      <c r="L1703" s="3" t="s">
        <v>77</v>
      </c>
      <c r="M1703" s="3" t="s">
        <v>158</v>
      </c>
      <c r="N1703" s="5">
        <v>45205</v>
      </c>
      <c r="P1703" s="3">
        <f t="shared" ca="1" si="379"/>
        <v>-47</v>
      </c>
      <c r="Q1703" s="5"/>
      <c r="R1703" s="3"/>
      <c r="S1703" s="3"/>
      <c r="T1703" s="6" t="s">
        <v>131</v>
      </c>
      <c r="U1703" s="3" t="str">
        <f t="shared" si="368"/>
        <v>Contractuel</v>
      </c>
      <c r="V1703" s="5">
        <v>45505</v>
      </c>
      <c r="W1703" s="5">
        <f>VLOOKUP(B1703,[1]base!$A:$V,22,0)</f>
        <v>45535</v>
      </c>
      <c r="X1703" s="5"/>
      <c r="Y1703" s="5"/>
      <c r="Z1703" s="5">
        <v>45205</v>
      </c>
      <c r="AA1703" s="3">
        <f t="shared" si="369"/>
        <v>10</v>
      </c>
      <c r="AB1703" s="3">
        <f t="shared" si="381"/>
        <v>2023</v>
      </c>
      <c r="AC1703" s="3">
        <f t="shared" si="371"/>
        <v>2027</v>
      </c>
      <c r="AD1703" s="7">
        <f t="shared" ca="1" si="372"/>
        <v>1.0305555555555554</v>
      </c>
      <c r="AE1703" s="7" t="str">
        <f t="shared" ca="1" si="377"/>
        <v>&lt; 2</v>
      </c>
      <c r="AF1703" s="5">
        <v>33344</v>
      </c>
      <c r="AG1703" s="8">
        <f t="shared" ca="1" si="373"/>
        <v>33.528767123287672</v>
      </c>
      <c r="AH1703" s="7" t="str">
        <f t="shared" ca="1" si="374"/>
        <v>&gt;25&lt; 35</v>
      </c>
      <c r="AI1703" s="9">
        <v>17461042</v>
      </c>
      <c r="AJ1703" s="10" t="s">
        <v>91</v>
      </c>
      <c r="AK1703" s="9" t="s">
        <v>4964</v>
      </c>
      <c r="AL1703" s="5">
        <v>43246</v>
      </c>
      <c r="AM1703" s="3" t="s">
        <v>93</v>
      </c>
      <c r="AN1703" s="3" t="s">
        <v>94</v>
      </c>
      <c r="AQ1703">
        <v>3</v>
      </c>
      <c r="AR1703" s="11">
        <v>1</v>
      </c>
      <c r="AS1703" s="12">
        <f t="shared" si="375"/>
        <v>45570.25</v>
      </c>
      <c r="AT1703" s="11" t="s">
        <v>135</v>
      </c>
      <c r="AU1703" s="9">
        <v>3.5</v>
      </c>
      <c r="AV1703" s="14">
        <v>17</v>
      </c>
      <c r="AW1703" s="15" t="s">
        <v>169</v>
      </c>
      <c r="AX1703" s="16" t="s">
        <v>4965</v>
      </c>
      <c r="AY1703" s="14">
        <v>47</v>
      </c>
      <c r="AZ1703" s="11" t="s">
        <v>171</v>
      </c>
      <c r="BA1703" s="17" t="str">
        <f t="shared" si="376"/>
        <v>17001000000320929247</v>
      </c>
      <c r="BB1703" s="26">
        <f t="shared" si="367"/>
        <v>20</v>
      </c>
      <c r="BC1703" s="19" t="s">
        <v>4966</v>
      </c>
      <c r="BD1703" s="20" t="s">
        <v>277</v>
      </c>
      <c r="BF1703" s="5"/>
      <c r="BG1703" s="27"/>
      <c r="BH1703" s="27"/>
      <c r="BI1703" s="27"/>
      <c r="BJ1703" t="s">
        <v>1435</v>
      </c>
      <c r="BK1703" s="11" t="str">
        <f t="shared" si="378"/>
        <v>A-</v>
      </c>
      <c r="BL1703" s="11" t="s">
        <v>235</v>
      </c>
    </row>
    <row r="1704" spans="1:64" x14ac:dyDescent="0.25">
      <c r="A1704" s="3" t="s">
        <v>56</v>
      </c>
      <c r="B1704" s="4">
        <v>1706</v>
      </c>
      <c r="C1704" s="3" t="s">
        <v>57</v>
      </c>
      <c r="D1704" s="3" t="s">
        <v>7325</v>
      </c>
      <c r="E1704" s="3" t="s">
        <v>7179</v>
      </c>
      <c r="F1704" s="3"/>
      <c r="G1704" s="3"/>
      <c r="H1704" s="74"/>
      <c r="I1704" s="3"/>
      <c r="J1704" s="3"/>
      <c r="K1704" s="3" t="s">
        <v>59</v>
      </c>
      <c r="L1704" s="3" t="s">
        <v>77</v>
      </c>
      <c r="M1704" s="3" t="s">
        <v>125</v>
      </c>
      <c r="N1704" s="5">
        <v>45204</v>
      </c>
      <c r="P1704" s="3" t="str">
        <f t="shared" ca="1" si="379"/>
        <v/>
      </c>
      <c r="Q1704" s="5"/>
      <c r="R1704" s="3"/>
      <c r="S1704" s="3"/>
      <c r="T1704" s="6" t="s">
        <v>61</v>
      </c>
      <c r="U1704" s="3" t="str">
        <f t="shared" si="368"/>
        <v>Titulaire</v>
      </c>
      <c r="V1704" s="5">
        <v>45204</v>
      </c>
      <c r="W1704" s="5"/>
      <c r="X1704" s="5"/>
      <c r="Y1704" s="5"/>
      <c r="Z1704" s="5">
        <v>45204</v>
      </c>
      <c r="AA1704" s="3">
        <f t="shared" si="369"/>
        <v>10</v>
      </c>
      <c r="AB1704" s="3">
        <f t="shared" si="381"/>
        <v>2023</v>
      </c>
      <c r="AC1704" s="3">
        <f t="shared" si="371"/>
        <v>2027</v>
      </c>
      <c r="AD1704" s="7">
        <f t="shared" ca="1" si="372"/>
        <v>1.0333333333333334</v>
      </c>
      <c r="AE1704" s="7" t="str">
        <f t="shared" ca="1" si="377"/>
        <v>&lt; 2</v>
      </c>
      <c r="AF1704" s="5">
        <v>30355</v>
      </c>
      <c r="AG1704" s="8">
        <f t="shared" ca="1" si="373"/>
        <v>41.717808219178082</v>
      </c>
      <c r="AH1704" s="7" t="str">
        <f t="shared" ca="1" si="374"/>
        <v>&gt;35&lt; 45</v>
      </c>
      <c r="AI1704" s="9">
        <v>12837878</v>
      </c>
      <c r="AJ1704" s="37" t="s">
        <v>179</v>
      </c>
      <c r="AK1704" s="9" t="s">
        <v>4967</v>
      </c>
      <c r="AL1704" s="5">
        <v>41465</v>
      </c>
      <c r="AM1704" s="3" t="s">
        <v>4611</v>
      </c>
      <c r="AN1704" s="3" t="s">
        <v>4968</v>
      </c>
      <c r="AO1704">
        <v>3</v>
      </c>
      <c r="AQ1704">
        <v>14</v>
      </c>
      <c r="AR1704" s="11">
        <v>1</v>
      </c>
      <c r="AS1704" s="12">
        <f t="shared" si="375"/>
        <v>45569.25</v>
      </c>
      <c r="AT1704" s="11" t="s">
        <v>66</v>
      </c>
      <c r="AU1704" s="9">
        <v>2200</v>
      </c>
      <c r="AV1704" s="14" t="s">
        <v>126</v>
      </c>
      <c r="AW1704" s="15">
        <v>50000</v>
      </c>
      <c r="AX1704" s="16" t="s">
        <v>4969</v>
      </c>
      <c r="AY1704" s="14">
        <v>27</v>
      </c>
      <c r="AZ1704" s="11" t="s">
        <v>145</v>
      </c>
      <c r="BA1704" s="17" t="str">
        <f t="shared" si="376"/>
        <v>07500000410587110727</v>
      </c>
      <c r="BB1704" s="26">
        <f t="shared" si="367"/>
        <v>20</v>
      </c>
      <c r="BC1704" s="19"/>
      <c r="BD1704" s="20"/>
      <c r="BF1704" s="5"/>
      <c r="BG1704" s="27"/>
      <c r="BH1704" s="27"/>
      <c r="BI1704" s="27"/>
      <c r="BK1704" s="11" t="str">
        <f t="shared" si="378"/>
        <v>CADRE</v>
      </c>
      <c r="BL1704" s="11"/>
    </row>
    <row r="1705" spans="1:64" x14ac:dyDescent="0.25">
      <c r="A1705" s="3" t="s">
        <v>56</v>
      </c>
      <c r="B1705" s="4">
        <v>1707</v>
      </c>
      <c r="C1705" s="3" t="s">
        <v>140</v>
      </c>
      <c r="D1705" s="3" t="s">
        <v>8346</v>
      </c>
      <c r="E1705" s="3" t="s">
        <v>7203</v>
      </c>
      <c r="F1705" s="3"/>
      <c r="G1705" s="3"/>
      <c r="H1705" s="74"/>
      <c r="I1705" s="3" t="s">
        <v>1140</v>
      </c>
      <c r="J1705" s="3" t="s">
        <v>157</v>
      </c>
      <c r="K1705" s="3" t="s">
        <v>123</v>
      </c>
      <c r="L1705" s="3" t="s">
        <v>77</v>
      </c>
      <c r="M1705" s="3" t="s">
        <v>158</v>
      </c>
      <c r="N1705" s="5">
        <v>45205</v>
      </c>
      <c r="P1705" s="3">
        <f t="shared" ca="1" si="379"/>
        <v>-47</v>
      </c>
      <c r="Q1705" s="5"/>
      <c r="R1705" s="3"/>
      <c r="S1705" s="3"/>
      <c r="T1705" s="6" t="s">
        <v>131</v>
      </c>
      <c r="U1705" s="3" t="str">
        <f t="shared" si="368"/>
        <v>Contractuel</v>
      </c>
      <c r="V1705" s="5">
        <v>45505</v>
      </c>
      <c r="W1705" s="5">
        <f>VLOOKUP(B1705,[1]base!$A:$V,22,0)</f>
        <v>45535</v>
      </c>
      <c r="X1705" s="5"/>
      <c r="Y1705" s="5"/>
      <c r="Z1705" s="5">
        <v>45205</v>
      </c>
      <c r="AA1705" s="3">
        <f t="shared" si="369"/>
        <v>10</v>
      </c>
      <c r="AB1705" s="3">
        <f t="shared" si="381"/>
        <v>2023</v>
      </c>
      <c r="AC1705" s="3">
        <f t="shared" si="371"/>
        <v>2027</v>
      </c>
      <c r="AD1705" s="7">
        <f t="shared" ca="1" si="372"/>
        <v>1.0305555555555554</v>
      </c>
      <c r="AE1705" s="7" t="str">
        <f t="shared" ca="1" si="377"/>
        <v>&lt; 2</v>
      </c>
      <c r="AF1705" s="5">
        <v>28402</v>
      </c>
      <c r="AG1705" s="8">
        <f t="shared" ca="1" si="373"/>
        <v>47.06849315068493</v>
      </c>
      <c r="AH1705" s="7" t="str">
        <f t="shared" ca="1" si="374"/>
        <v>&gt;45&lt; 55</v>
      </c>
      <c r="AI1705" s="9">
        <v>12540223</v>
      </c>
      <c r="AJ1705" s="10" t="s">
        <v>159</v>
      </c>
      <c r="AK1705" s="9" t="s">
        <v>4970</v>
      </c>
      <c r="AL1705" s="5">
        <v>36573</v>
      </c>
      <c r="AM1705" s="3" t="s">
        <v>93</v>
      </c>
      <c r="AN1705" s="3" t="s">
        <v>65</v>
      </c>
      <c r="AO1705">
        <v>1</v>
      </c>
      <c r="AQ1705">
        <v>3</v>
      </c>
      <c r="AR1705" s="11">
        <v>1</v>
      </c>
      <c r="AS1705" s="12">
        <f t="shared" si="375"/>
        <v>45570.25</v>
      </c>
      <c r="AT1705" s="11" t="s">
        <v>135</v>
      </c>
      <c r="AU1705" s="9">
        <v>3.5</v>
      </c>
      <c r="AV1705" s="14">
        <v>17</v>
      </c>
      <c r="AW1705" s="15" t="s">
        <v>169</v>
      </c>
      <c r="AX1705" s="16" t="s">
        <v>4971</v>
      </c>
      <c r="AY1705" s="14">
        <v>22</v>
      </c>
      <c r="AZ1705" s="11" t="s">
        <v>171</v>
      </c>
      <c r="BA1705" s="17" t="str">
        <f t="shared" si="376"/>
        <v>17001000000331839322</v>
      </c>
      <c r="BB1705" s="26">
        <f t="shared" ref="BB1705:BB1768" si="382">LEN(BA1705)</f>
        <v>20</v>
      </c>
      <c r="BC1705" s="19" t="s">
        <v>4972</v>
      </c>
      <c r="BD1705" s="20" t="s">
        <v>277</v>
      </c>
      <c r="BF1705" s="5"/>
      <c r="BG1705" s="27">
        <v>54364942</v>
      </c>
      <c r="BH1705" s="27">
        <v>22168923</v>
      </c>
      <c r="BI1705" s="27"/>
      <c r="BJ1705" t="s">
        <v>2110</v>
      </c>
      <c r="BK1705" s="11" t="str">
        <f t="shared" si="378"/>
        <v>A-</v>
      </c>
      <c r="BL1705" s="11" t="s">
        <v>473</v>
      </c>
    </row>
    <row r="1706" spans="1:64" x14ac:dyDescent="0.25">
      <c r="A1706" s="3" t="s">
        <v>74</v>
      </c>
      <c r="B1706" s="4">
        <v>1708</v>
      </c>
      <c r="C1706" s="3" t="s">
        <v>140</v>
      </c>
      <c r="D1706" s="3" t="s">
        <v>7291</v>
      </c>
      <c r="E1706" s="3" t="s">
        <v>7696</v>
      </c>
      <c r="F1706" s="3"/>
      <c r="G1706" s="3"/>
      <c r="H1706" s="74"/>
      <c r="I1706" s="3" t="s">
        <v>227</v>
      </c>
      <c r="J1706" s="3" t="s">
        <v>228</v>
      </c>
      <c r="K1706" s="3" t="s">
        <v>123</v>
      </c>
      <c r="L1706" s="3" t="s">
        <v>77</v>
      </c>
      <c r="M1706" s="3" t="s">
        <v>158</v>
      </c>
      <c r="N1706" s="5">
        <v>45205</v>
      </c>
      <c r="P1706" s="3">
        <f t="shared" ca="1" si="379"/>
        <v>-322</v>
      </c>
      <c r="Q1706" s="5">
        <v>45231</v>
      </c>
      <c r="R1706" s="3" t="s">
        <v>124</v>
      </c>
      <c r="S1706" s="3"/>
      <c r="T1706" s="6" t="s">
        <v>131</v>
      </c>
      <c r="U1706" s="3" t="str">
        <f t="shared" si="368"/>
        <v>Contractuel</v>
      </c>
      <c r="V1706" s="5">
        <v>45231</v>
      </c>
      <c r="W1706" s="5">
        <v>45260</v>
      </c>
      <c r="X1706" s="5"/>
      <c r="Y1706" s="5"/>
      <c r="Z1706" s="5">
        <v>45205</v>
      </c>
      <c r="AA1706" s="3">
        <f t="shared" si="369"/>
        <v>10</v>
      </c>
      <c r="AB1706" s="3">
        <f t="shared" si="381"/>
        <v>2023</v>
      </c>
      <c r="AC1706" s="3">
        <f t="shared" si="371"/>
        <v>2027</v>
      </c>
      <c r="AD1706" s="7">
        <f t="shared" ca="1" si="372"/>
        <v>1.0305555555555554</v>
      </c>
      <c r="AE1706" s="7" t="str">
        <f t="shared" ca="1" si="377"/>
        <v>&lt; 2</v>
      </c>
      <c r="AF1706" s="5">
        <v>30066</v>
      </c>
      <c r="AG1706" s="8">
        <f t="shared" ca="1" si="373"/>
        <v>42.509589041095893</v>
      </c>
      <c r="AH1706" s="7" t="str">
        <f t="shared" ca="1" si="374"/>
        <v>&gt;35&lt; 45</v>
      </c>
      <c r="AI1706" s="9"/>
      <c r="AJ1706" s="10"/>
      <c r="AK1706" s="9" t="s">
        <v>1744</v>
      </c>
      <c r="AL1706" s="5">
        <v>41668</v>
      </c>
      <c r="AM1706" s="3" t="s">
        <v>93</v>
      </c>
      <c r="AN1706" s="3" t="s">
        <v>65</v>
      </c>
      <c r="AQ1706" s="11">
        <v>3</v>
      </c>
      <c r="AR1706" s="11">
        <v>1</v>
      </c>
      <c r="AS1706" s="12">
        <f t="shared" si="375"/>
        <v>45570.25</v>
      </c>
      <c r="AT1706" s="11" t="s">
        <v>135</v>
      </c>
      <c r="AU1706" s="9">
        <v>3.5</v>
      </c>
      <c r="AV1706" s="14">
        <v>17</v>
      </c>
      <c r="AW1706" s="15" t="s">
        <v>169</v>
      </c>
      <c r="AX1706" s="16" t="s">
        <v>1745</v>
      </c>
      <c r="AY1706" s="14">
        <v>71</v>
      </c>
      <c r="AZ1706" s="11" t="s">
        <v>171</v>
      </c>
      <c r="BA1706" s="17" t="str">
        <f t="shared" si="376"/>
        <v>17001000000265939171</v>
      </c>
      <c r="BB1706" s="26">
        <f t="shared" si="382"/>
        <v>20</v>
      </c>
      <c r="BC1706" s="19" t="s">
        <v>4328</v>
      </c>
      <c r="BD1706" s="20" t="s">
        <v>73</v>
      </c>
      <c r="BF1706" s="5"/>
      <c r="BG1706" s="27">
        <v>20971906</v>
      </c>
      <c r="BH1706" s="27">
        <v>20643521</v>
      </c>
      <c r="BI1706" s="27"/>
      <c r="BK1706" s="11" t="str">
        <f t="shared" si="378"/>
        <v>B-</v>
      </c>
      <c r="BL1706" s="11" t="s">
        <v>473</v>
      </c>
    </row>
    <row r="1707" spans="1:64" x14ac:dyDescent="0.25">
      <c r="A1707" s="3" t="s">
        <v>74</v>
      </c>
      <c r="B1707" s="4">
        <v>1709</v>
      </c>
      <c r="C1707" s="3" t="s">
        <v>87</v>
      </c>
      <c r="D1707" s="3" t="s">
        <v>7210</v>
      </c>
      <c r="E1707" s="3" t="s">
        <v>7238</v>
      </c>
      <c r="F1707" s="3"/>
      <c r="G1707" s="3"/>
      <c r="H1707" s="74"/>
      <c r="I1707" s="43" t="s">
        <v>4864</v>
      </c>
      <c r="J1707" s="3" t="s">
        <v>157</v>
      </c>
      <c r="K1707" s="3" t="s">
        <v>76</v>
      </c>
      <c r="L1707" s="3" t="s">
        <v>77</v>
      </c>
      <c r="M1707" s="3" t="s">
        <v>158</v>
      </c>
      <c r="N1707" s="5">
        <v>45208</v>
      </c>
      <c r="P1707" s="3">
        <f t="shared" ca="1" si="379"/>
        <v>-260</v>
      </c>
      <c r="Q1707" s="5">
        <v>45323</v>
      </c>
      <c r="R1707" s="3" t="s">
        <v>236</v>
      </c>
      <c r="S1707" s="3"/>
      <c r="T1707" s="6" t="s">
        <v>131</v>
      </c>
      <c r="U1707" s="3" t="str">
        <f t="shared" si="368"/>
        <v>Contractuel</v>
      </c>
      <c r="V1707" s="5">
        <v>45292</v>
      </c>
      <c r="W1707" s="5">
        <v>45322</v>
      </c>
      <c r="X1707" s="5"/>
      <c r="Y1707" s="5"/>
      <c r="Z1707" s="5">
        <v>45208</v>
      </c>
      <c r="AA1707" s="3">
        <f t="shared" si="369"/>
        <v>10</v>
      </c>
      <c r="AB1707" s="3">
        <f t="shared" si="381"/>
        <v>2023</v>
      </c>
      <c r="AC1707" s="3">
        <f t="shared" si="371"/>
        <v>2027</v>
      </c>
      <c r="AD1707" s="7">
        <f t="shared" ca="1" si="372"/>
        <v>1.0222222222222221</v>
      </c>
      <c r="AE1707" s="7" t="str">
        <f t="shared" ca="1" si="377"/>
        <v>&lt; 2</v>
      </c>
      <c r="AF1707" s="5">
        <v>33694</v>
      </c>
      <c r="AG1707" s="8">
        <f t="shared" ca="1" si="373"/>
        <v>32.56986301369863</v>
      </c>
      <c r="AH1707" s="7" t="str">
        <f t="shared" ca="1" si="374"/>
        <v>&gt;25&lt; 35</v>
      </c>
      <c r="AI1707" s="9">
        <v>17177378</v>
      </c>
      <c r="AJ1707" s="10" t="s">
        <v>62</v>
      </c>
      <c r="AK1707" s="9" t="s">
        <v>4973</v>
      </c>
      <c r="AL1707" s="5">
        <v>40921</v>
      </c>
      <c r="AM1707" s="3" t="s">
        <v>93</v>
      </c>
      <c r="AN1707" s="3" t="s">
        <v>94</v>
      </c>
      <c r="AQ1707" s="11">
        <v>3</v>
      </c>
      <c r="AR1707" s="11">
        <v>1</v>
      </c>
      <c r="AS1707" s="12">
        <f t="shared" si="375"/>
        <v>45573.25</v>
      </c>
      <c r="AT1707" s="11" t="s">
        <v>135</v>
      </c>
      <c r="AU1707" s="9">
        <v>3.5</v>
      </c>
      <c r="AV1707" s="14">
        <v>17</v>
      </c>
      <c r="AW1707" s="15" t="s">
        <v>169</v>
      </c>
      <c r="AX1707" s="16" t="s">
        <v>4974</v>
      </c>
      <c r="AY1707" s="14">
        <v>78</v>
      </c>
      <c r="AZ1707" s="11" t="s">
        <v>171</v>
      </c>
      <c r="BA1707" s="17" t="str">
        <f t="shared" si="376"/>
        <v>17001000000296739678</v>
      </c>
      <c r="BB1707" s="26">
        <f t="shared" si="382"/>
        <v>20</v>
      </c>
      <c r="BC1707" s="19" t="s">
        <v>4923</v>
      </c>
      <c r="BD1707" s="20" t="s">
        <v>277</v>
      </c>
      <c r="BF1707" s="5"/>
      <c r="BG1707" s="27">
        <v>50815387</v>
      </c>
      <c r="BH1707" s="27"/>
      <c r="BI1707" s="27"/>
      <c r="BK1707" s="11" t="str">
        <f t="shared" si="378"/>
        <v>A-</v>
      </c>
      <c r="BL1707" s="11" t="s">
        <v>235</v>
      </c>
    </row>
    <row r="1708" spans="1:64" x14ac:dyDescent="0.25">
      <c r="A1708" s="3" t="s">
        <v>74</v>
      </c>
      <c r="B1708" s="4">
        <v>1710</v>
      </c>
      <c r="C1708" s="3" t="s">
        <v>140</v>
      </c>
      <c r="D1708" s="3" t="s">
        <v>7191</v>
      </c>
      <c r="E1708" s="3" t="s">
        <v>7603</v>
      </c>
      <c r="F1708" s="3"/>
      <c r="G1708" s="3"/>
      <c r="H1708" s="74"/>
      <c r="I1708" s="3" t="s">
        <v>515</v>
      </c>
      <c r="J1708" s="3" t="s">
        <v>228</v>
      </c>
      <c r="K1708" s="3" t="s">
        <v>123</v>
      </c>
      <c r="L1708" s="3" t="s">
        <v>77</v>
      </c>
      <c r="M1708" s="3" t="s">
        <v>158</v>
      </c>
      <c r="N1708" s="5">
        <v>45208</v>
      </c>
      <c r="P1708" s="3">
        <f t="shared" ca="1" si="379"/>
        <v>-322</v>
      </c>
      <c r="Q1708" s="5">
        <v>45232</v>
      </c>
      <c r="R1708" s="3" t="s">
        <v>1328</v>
      </c>
      <c r="S1708" s="3"/>
      <c r="T1708" s="6" t="s">
        <v>131</v>
      </c>
      <c r="U1708" s="3" t="str">
        <f t="shared" si="368"/>
        <v>Contractuel</v>
      </c>
      <c r="V1708" s="5">
        <v>45208</v>
      </c>
      <c r="W1708" s="5">
        <v>45260</v>
      </c>
      <c r="X1708" s="5"/>
      <c r="Y1708" s="5"/>
      <c r="Z1708" s="5">
        <v>45208</v>
      </c>
      <c r="AA1708" s="3">
        <f t="shared" si="369"/>
        <v>10</v>
      </c>
      <c r="AB1708" s="3">
        <f t="shared" si="381"/>
        <v>2023</v>
      </c>
      <c r="AC1708" s="3">
        <f t="shared" si="371"/>
        <v>2027</v>
      </c>
      <c r="AD1708" s="7">
        <f t="shared" ca="1" si="372"/>
        <v>1.0222222222222221</v>
      </c>
      <c r="AE1708" s="7" t="str">
        <f t="shared" ca="1" si="377"/>
        <v>&lt; 2</v>
      </c>
      <c r="AF1708" s="5">
        <v>29190</v>
      </c>
      <c r="AG1708" s="8">
        <f t="shared" ca="1" si="373"/>
        <v>44.909589041095892</v>
      </c>
      <c r="AH1708" s="7" t="str">
        <f t="shared" ca="1" si="374"/>
        <v>&gt;35&lt; 45</v>
      </c>
      <c r="AI1708" s="9"/>
      <c r="AJ1708" s="10"/>
      <c r="AK1708" s="9" t="s">
        <v>4975</v>
      </c>
      <c r="AL1708" s="5">
        <v>36083</v>
      </c>
      <c r="AM1708" s="3" t="s">
        <v>93</v>
      </c>
      <c r="AN1708" s="3" t="s">
        <v>65</v>
      </c>
      <c r="AO1708">
        <v>2</v>
      </c>
      <c r="AQ1708" s="11">
        <v>3</v>
      </c>
      <c r="AR1708" s="11">
        <v>1</v>
      </c>
      <c r="AS1708" s="12">
        <f t="shared" si="375"/>
        <v>45573.25</v>
      </c>
      <c r="AT1708" s="11" t="s">
        <v>135</v>
      </c>
      <c r="AU1708" s="9">
        <v>3.5</v>
      </c>
      <c r="AV1708" s="14">
        <v>17</v>
      </c>
      <c r="AW1708" s="15" t="s">
        <v>169</v>
      </c>
      <c r="AX1708" s="16" t="s">
        <v>4976</v>
      </c>
      <c r="AY1708" s="14">
        <v>86</v>
      </c>
      <c r="AZ1708" s="11" t="s">
        <v>171</v>
      </c>
      <c r="BA1708" s="17" t="str">
        <f t="shared" si="376"/>
        <v>17001000000332082986</v>
      </c>
      <c r="BB1708" s="26">
        <f t="shared" si="382"/>
        <v>20</v>
      </c>
      <c r="BC1708" s="19" t="s">
        <v>3958</v>
      </c>
      <c r="BD1708" s="20" t="s">
        <v>277</v>
      </c>
      <c r="BF1708" s="5"/>
      <c r="BG1708" s="27">
        <v>52626773</v>
      </c>
      <c r="BH1708" s="27"/>
      <c r="BI1708" s="27"/>
      <c r="BK1708" s="11" t="str">
        <f t="shared" si="378"/>
        <v>B-</v>
      </c>
      <c r="BL1708" s="11" t="s">
        <v>473</v>
      </c>
    </row>
    <row r="1709" spans="1:64" x14ac:dyDescent="0.25">
      <c r="A1709" s="3" t="s">
        <v>56</v>
      </c>
      <c r="B1709" s="4">
        <v>1711</v>
      </c>
      <c r="C1709" s="3" t="s">
        <v>87</v>
      </c>
      <c r="D1709" s="3" t="s">
        <v>7213</v>
      </c>
      <c r="E1709" s="3" t="s">
        <v>7275</v>
      </c>
      <c r="F1709" s="3"/>
      <c r="G1709" s="3"/>
      <c r="H1709" s="74"/>
      <c r="I1709" s="3" t="s">
        <v>515</v>
      </c>
      <c r="J1709" s="3" t="s">
        <v>228</v>
      </c>
      <c r="K1709" s="3" t="s">
        <v>76</v>
      </c>
      <c r="L1709" s="3" t="s">
        <v>77</v>
      </c>
      <c r="M1709" s="3" t="s">
        <v>158</v>
      </c>
      <c r="N1709" s="5">
        <v>45208</v>
      </c>
      <c r="P1709" s="3">
        <f t="shared" ca="1" si="379"/>
        <v>-47</v>
      </c>
      <c r="Q1709" s="5"/>
      <c r="R1709" s="3"/>
      <c r="S1709" s="3"/>
      <c r="T1709" s="6" t="s">
        <v>131</v>
      </c>
      <c r="U1709" s="3" t="str">
        <f t="shared" si="368"/>
        <v>Contractuel</v>
      </c>
      <c r="V1709" s="5">
        <v>45505</v>
      </c>
      <c r="W1709" s="5">
        <f>VLOOKUP(B1709,[1]base!$A:$V,22,0)</f>
        <v>45535</v>
      </c>
      <c r="X1709" s="5"/>
      <c r="Y1709" s="5"/>
      <c r="Z1709" s="5">
        <v>45208</v>
      </c>
      <c r="AA1709" s="3">
        <f t="shared" si="369"/>
        <v>10</v>
      </c>
      <c r="AB1709" s="3">
        <f t="shared" si="381"/>
        <v>2023</v>
      </c>
      <c r="AC1709" s="3">
        <f t="shared" si="371"/>
        <v>2027</v>
      </c>
      <c r="AD1709" s="7">
        <f t="shared" ca="1" si="372"/>
        <v>1.0222222222222221</v>
      </c>
      <c r="AE1709" s="7" t="str">
        <f t="shared" ca="1" si="377"/>
        <v>&lt; 2</v>
      </c>
      <c r="AF1709" s="5">
        <v>35903</v>
      </c>
      <c r="AG1709" s="8">
        <f t="shared" ca="1" si="373"/>
        <v>26.517808219178082</v>
      </c>
      <c r="AH1709" s="7" t="str">
        <f t="shared" ca="1" si="374"/>
        <v>&gt;25&lt; 35</v>
      </c>
      <c r="AI1709" s="9">
        <v>17523772</v>
      </c>
      <c r="AJ1709" s="10" t="s">
        <v>67</v>
      </c>
      <c r="AK1709" s="9" t="s">
        <v>4977</v>
      </c>
      <c r="AL1709" s="5">
        <v>43234</v>
      </c>
      <c r="AM1709" s="3" t="s">
        <v>93</v>
      </c>
      <c r="AN1709" s="3" t="s">
        <v>94</v>
      </c>
      <c r="AQ1709">
        <v>3</v>
      </c>
      <c r="AR1709" s="11">
        <v>1</v>
      </c>
      <c r="AS1709" s="12">
        <f t="shared" si="375"/>
        <v>45573.25</v>
      </c>
      <c r="AT1709" s="11" t="s">
        <v>135</v>
      </c>
      <c r="AU1709" s="9">
        <v>3.5</v>
      </c>
      <c r="AV1709" s="14">
        <v>17</v>
      </c>
      <c r="AW1709" s="15" t="s">
        <v>169</v>
      </c>
      <c r="AX1709" s="16" t="s">
        <v>4978</v>
      </c>
      <c r="AY1709" s="14">
        <v>86</v>
      </c>
      <c r="AZ1709" s="11" t="s">
        <v>171</v>
      </c>
      <c r="BA1709" s="17" t="str">
        <f t="shared" si="376"/>
        <v>17001000000300334886</v>
      </c>
      <c r="BB1709" s="26">
        <f t="shared" si="382"/>
        <v>20</v>
      </c>
      <c r="BC1709" s="19" t="s">
        <v>4707</v>
      </c>
      <c r="BD1709" s="20" t="s">
        <v>100</v>
      </c>
      <c r="BF1709" s="5"/>
      <c r="BG1709" s="27">
        <v>90116157</v>
      </c>
      <c r="BH1709" s="27"/>
      <c r="BI1709" s="27"/>
      <c r="BJ1709" t="s">
        <v>608</v>
      </c>
      <c r="BK1709" s="11" t="str">
        <f t="shared" si="378"/>
        <v>B-</v>
      </c>
      <c r="BL1709" s="11" t="s">
        <v>235</v>
      </c>
    </row>
    <row r="1710" spans="1:64" x14ac:dyDescent="0.25">
      <c r="A1710" s="3" t="s">
        <v>74</v>
      </c>
      <c r="B1710" s="4">
        <v>1712</v>
      </c>
      <c r="C1710" s="3" t="s">
        <v>140</v>
      </c>
      <c r="D1710" s="3" t="s">
        <v>8347</v>
      </c>
      <c r="E1710" s="3" t="s">
        <v>7395</v>
      </c>
      <c r="F1710" s="3"/>
      <c r="G1710" s="3"/>
      <c r="H1710" s="74"/>
      <c r="I1710" s="43" t="s">
        <v>467</v>
      </c>
      <c r="J1710" s="3" t="s">
        <v>157</v>
      </c>
      <c r="K1710" s="3" t="s">
        <v>123</v>
      </c>
      <c r="L1710" s="3" t="s">
        <v>77</v>
      </c>
      <c r="M1710" s="3" t="s">
        <v>158</v>
      </c>
      <c r="N1710" s="5">
        <v>45219</v>
      </c>
      <c r="P1710" s="3">
        <f t="shared" ca="1" si="379"/>
        <v>-78</v>
      </c>
      <c r="Q1710" s="5">
        <v>45464</v>
      </c>
      <c r="R1710" s="3" t="s">
        <v>124</v>
      </c>
      <c r="S1710" s="3"/>
      <c r="T1710" s="6" t="s">
        <v>131</v>
      </c>
      <c r="U1710" s="3" t="str">
        <f t="shared" si="368"/>
        <v>Contractuel</v>
      </c>
      <c r="V1710" s="5">
        <v>45444</v>
      </c>
      <c r="W1710" s="5">
        <v>45504</v>
      </c>
      <c r="X1710" s="5"/>
      <c r="Y1710" s="5"/>
      <c r="Z1710" s="5">
        <v>45219</v>
      </c>
      <c r="AA1710" s="3">
        <f t="shared" si="369"/>
        <v>10</v>
      </c>
      <c r="AB1710" s="3">
        <f t="shared" si="381"/>
        <v>2023</v>
      </c>
      <c r="AC1710" s="3">
        <f t="shared" si="371"/>
        <v>2027</v>
      </c>
      <c r="AD1710" s="7">
        <f t="shared" ca="1" si="372"/>
        <v>0.9916666666666667</v>
      </c>
      <c r="AE1710" s="7" t="str">
        <f t="shared" ca="1" si="377"/>
        <v>&lt; 1</v>
      </c>
      <c r="AF1710" s="5">
        <v>29318</v>
      </c>
      <c r="AG1710" s="8">
        <f t="shared" ca="1" si="373"/>
        <v>44.558904109589044</v>
      </c>
      <c r="AH1710" s="7" t="str">
        <f t="shared" ca="1" si="374"/>
        <v>&gt;35&lt; 45</v>
      </c>
      <c r="AI1710" s="9">
        <v>12154749</v>
      </c>
      <c r="AJ1710" s="10" t="s">
        <v>126</v>
      </c>
      <c r="AK1710" s="9" t="s">
        <v>4979</v>
      </c>
      <c r="AL1710" s="5">
        <v>36610</v>
      </c>
      <c r="AM1710" s="3" t="s">
        <v>93</v>
      </c>
      <c r="AN1710" s="3" t="s">
        <v>65</v>
      </c>
      <c r="AO1710">
        <v>3</v>
      </c>
      <c r="AQ1710">
        <v>3</v>
      </c>
      <c r="AR1710" s="11">
        <v>1</v>
      </c>
      <c r="AS1710" s="12">
        <f t="shared" si="375"/>
        <v>45584.25</v>
      </c>
      <c r="AT1710" s="11" t="s">
        <v>135</v>
      </c>
      <c r="AU1710" s="9">
        <v>3.5</v>
      </c>
      <c r="AV1710" s="14">
        <v>17</v>
      </c>
      <c r="AW1710" s="15">
        <v>53594</v>
      </c>
      <c r="AX1710" s="16" t="s">
        <v>4980</v>
      </c>
      <c r="AY1710" s="14">
        <v>82</v>
      </c>
      <c r="AZ1710" s="11" t="s">
        <v>171</v>
      </c>
      <c r="BA1710" s="17" t="str">
        <f t="shared" si="376"/>
        <v>17535940171429628882</v>
      </c>
      <c r="BB1710" s="26">
        <f t="shared" si="382"/>
        <v>20</v>
      </c>
      <c r="BC1710" s="19" t="s">
        <v>4981</v>
      </c>
      <c r="BD1710" s="20" t="s">
        <v>277</v>
      </c>
      <c r="BF1710" s="5">
        <v>45272</v>
      </c>
      <c r="BG1710" s="27">
        <v>95167689</v>
      </c>
      <c r="BH1710" s="27"/>
      <c r="BI1710" s="27"/>
      <c r="BJ1710" t="s">
        <v>452</v>
      </c>
      <c r="BK1710" s="11" t="str">
        <f t="shared" si="378"/>
        <v>A-</v>
      </c>
      <c r="BL1710" s="11" t="s">
        <v>473</v>
      </c>
    </row>
    <row r="1711" spans="1:64" x14ac:dyDescent="0.25">
      <c r="A1711" s="3" t="s">
        <v>56</v>
      </c>
      <c r="B1711" s="4">
        <v>1713</v>
      </c>
      <c r="C1711" s="3" t="s">
        <v>87</v>
      </c>
      <c r="D1711" s="3" t="s">
        <v>8348</v>
      </c>
      <c r="E1711" s="3" t="s">
        <v>8273</v>
      </c>
      <c r="F1711" s="3"/>
      <c r="G1711" s="3"/>
      <c r="H1711" s="74"/>
      <c r="I1711" s="3" t="s">
        <v>1140</v>
      </c>
      <c r="J1711" s="3" t="s">
        <v>157</v>
      </c>
      <c r="K1711" s="3" t="s">
        <v>123</v>
      </c>
      <c r="L1711" s="3" t="s">
        <v>77</v>
      </c>
      <c r="M1711" s="3" t="s">
        <v>158</v>
      </c>
      <c r="N1711" s="5">
        <v>45209</v>
      </c>
      <c r="P1711" s="3">
        <f t="shared" ca="1" si="379"/>
        <v>-47</v>
      </c>
      <c r="Q1711" s="5"/>
      <c r="R1711" s="3"/>
      <c r="S1711" s="3"/>
      <c r="T1711" s="6" t="s">
        <v>131</v>
      </c>
      <c r="U1711" s="3" t="str">
        <f t="shared" si="368"/>
        <v>Contractuel</v>
      </c>
      <c r="V1711" s="5">
        <v>45505</v>
      </c>
      <c r="W1711" s="5">
        <f>VLOOKUP(B1711,[1]base!$A:$V,22,0)</f>
        <v>45535</v>
      </c>
      <c r="X1711" s="5"/>
      <c r="Y1711" s="5"/>
      <c r="Z1711" s="5">
        <v>45209</v>
      </c>
      <c r="AA1711" s="3">
        <f t="shared" si="369"/>
        <v>10</v>
      </c>
      <c r="AB1711" s="3">
        <f t="shared" si="381"/>
        <v>2023</v>
      </c>
      <c r="AC1711" s="3">
        <f t="shared" si="371"/>
        <v>2027</v>
      </c>
      <c r="AD1711" s="7">
        <f t="shared" ca="1" si="372"/>
        <v>1.0194444444444444</v>
      </c>
      <c r="AE1711" s="7" t="str">
        <f t="shared" ca="1" si="377"/>
        <v>&lt; 2</v>
      </c>
      <c r="AF1711" s="5">
        <v>35151</v>
      </c>
      <c r="AG1711" s="8">
        <f t="shared" ca="1" si="373"/>
        <v>28.578082191780823</v>
      </c>
      <c r="AH1711" s="7" t="str">
        <f t="shared" ca="1" si="374"/>
        <v>&gt;25&lt; 35</v>
      </c>
      <c r="AI1711" s="9">
        <v>16812413</v>
      </c>
      <c r="AJ1711" s="10" t="s">
        <v>62</v>
      </c>
      <c r="AK1711" s="9" t="s">
        <v>4982</v>
      </c>
      <c r="AL1711" s="5">
        <v>42465</v>
      </c>
      <c r="AM1711" s="3" t="s">
        <v>93</v>
      </c>
      <c r="AN1711" s="3" t="s">
        <v>94</v>
      </c>
      <c r="AQ1711">
        <v>3</v>
      </c>
      <c r="AR1711" s="11">
        <v>1</v>
      </c>
      <c r="AS1711" s="12">
        <f t="shared" si="375"/>
        <v>45574.25</v>
      </c>
      <c r="AT1711" s="11" t="s">
        <v>135</v>
      </c>
      <c r="AU1711" s="9">
        <v>3.5</v>
      </c>
      <c r="AV1711" s="14">
        <v>17</v>
      </c>
      <c r="AW1711" s="15" t="s">
        <v>169</v>
      </c>
      <c r="AX1711" s="16" t="s">
        <v>4983</v>
      </c>
      <c r="AY1711" s="14">
        <v>89</v>
      </c>
      <c r="AZ1711" s="11" t="s">
        <v>171</v>
      </c>
      <c r="BA1711" s="17" t="str">
        <f t="shared" si="376"/>
        <v>17001000000265599089</v>
      </c>
      <c r="BB1711" s="26">
        <f t="shared" si="382"/>
        <v>20</v>
      </c>
      <c r="BC1711" s="19" t="s">
        <v>4984</v>
      </c>
      <c r="BD1711" s="20" t="s">
        <v>73</v>
      </c>
      <c r="BF1711" s="5"/>
      <c r="BG1711" s="27">
        <v>58639290</v>
      </c>
      <c r="BH1711" s="27"/>
      <c r="BI1711" s="27"/>
      <c r="BJ1711" t="s">
        <v>166</v>
      </c>
      <c r="BK1711" s="11" t="str">
        <f t="shared" si="378"/>
        <v>A-</v>
      </c>
      <c r="BL1711" s="11" t="s">
        <v>473</v>
      </c>
    </row>
    <row r="1712" spans="1:64" x14ac:dyDescent="0.25">
      <c r="A1712" s="3" t="s">
        <v>56</v>
      </c>
      <c r="B1712" s="4">
        <v>1714</v>
      </c>
      <c r="C1712" s="3" t="s">
        <v>57</v>
      </c>
      <c r="D1712" s="3" t="s">
        <v>7191</v>
      </c>
      <c r="E1712" s="3" t="s">
        <v>7663</v>
      </c>
      <c r="F1712" s="3"/>
      <c r="G1712" s="3"/>
      <c r="H1712" s="74"/>
      <c r="I1712" s="43" t="s">
        <v>1889</v>
      </c>
      <c r="J1712" s="3" t="s">
        <v>228</v>
      </c>
      <c r="K1712" s="3" t="s">
        <v>123</v>
      </c>
      <c r="L1712" s="3" t="s">
        <v>77</v>
      </c>
      <c r="M1712" s="3" t="s">
        <v>158</v>
      </c>
      <c r="N1712" s="5">
        <v>45211</v>
      </c>
      <c r="P1712" s="3">
        <f t="shared" ca="1" si="379"/>
        <v>-47</v>
      </c>
      <c r="Q1712" s="5"/>
      <c r="R1712" s="3"/>
      <c r="S1712" s="3"/>
      <c r="T1712" s="6" t="s">
        <v>131</v>
      </c>
      <c r="U1712" s="3" t="str">
        <f t="shared" si="368"/>
        <v>Contractuel</v>
      </c>
      <c r="V1712" s="5">
        <v>45505</v>
      </c>
      <c r="W1712" s="5">
        <f>VLOOKUP(B1712,[1]base!$A:$V,22,0)</f>
        <v>45535</v>
      </c>
      <c r="X1712" s="5"/>
      <c r="Y1712" s="5"/>
      <c r="Z1712" s="5">
        <v>45211</v>
      </c>
      <c r="AA1712" s="3">
        <f t="shared" si="369"/>
        <v>10</v>
      </c>
      <c r="AB1712" s="3">
        <f t="shared" si="381"/>
        <v>2023</v>
      </c>
      <c r="AC1712" s="3">
        <f t="shared" si="371"/>
        <v>2027</v>
      </c>
      <c r="AD1712" s="7">
        <f t="shared" ca="1" si="372"/>
        <v>1.0138888888888888</v>
      </c>
      <c r="AE1712" s="7" t="str">
        <f t="shared" ca="1" si="377"/>
        <v>&lt; 2</v>
      </c>
      <c r="AF1712" s="5">
        <v>35583</v>
      </c>
      <c r="AG1712" s="8">
        <f t="shared" ca="1" si="373"/>
        <v>27.394520547945206</v>
      </c>
      <c r="AH1712" s="7" t="str">
        <f t="shared" ca="1" si="374"/>
        <v>&gt;25&lt; 35</v>
      </c>
      <c r="AI1712" s="9"/>
      <c r="AJ1712" s="10"/>
      <c r="AK1712" s="9" t="s">
        <v>1553</v>
      </c>
      <c r="AL1712" s="5">
        <v>43012</v>
      </c>
      <c r="AM1712" s="3" t="s">
        <v>93</v>
      </c>
      <c r="AN1712" s="3" t="s">
        <v>65</v>
      </c>
      <c r="AO1712">
        <v>1</v>
      </c>
      <c r="AP1712" s="86" t="s">
        <v>2795</v>
      </c>
      <c r="AQ1712">
        <v>3</v>
      </c>
      <c r="AR1712" s="11">
        <v>1</v>
      </c>
      <c r="AS1712" s="12">
        <f t="shared" si="375"/>
        <v>45576.25</v>
      </c>
      <c r="AT1712" s="11" t="s">
        <v>135</v>
      </c>
      <c r="AU1712" s="9">
        <v>3.5</v>
      </c>
      <c r="AV1712" s="14">
        <v>17</v>
      </c>
      <c r="AW1712" s="15" t="s">
        <v>169</v>
      </c>
      <c r="AX1712" s="16" t="s">
        <v>1554</v>
      </c>
      <c r="AY1712" s="14">
        <v>83</v>
      </c>
      <c r="AZ1712" s="11" t="s">
        <v>171</v>
      </c>
      <c r="BA1712" s="17" t="str">
        <f t="shared" si="376"/>
        <v>17001000000223423683</v>
      </c>
      <c r="BB1712" s="26">
        <f t="shared" si="382"/>
        <v>20</v>
      </c>
      <c r="BC1712" s="19" t="s">
        <v>4781</v>
      </c>
      <c r="BD1712" s="20" t="s">
        <v>73</v>
      </c>
      <c r="BF1712" s="5"/>
      <c r="BG1712" s="27">
        <v>99801468</v>
      </c>
      <c r="BH1712" s="27"/>
      <c r="BI1712" s="27"/>
      <c r="BJ1712" t="s">
        <v>360</v>
      </c>
      <c r="BK1712" s="11" t="s">
        <v>1892</v>
      </c>
      <c r="BL1712" s="11" t="s">
        <v>473</v>
      </c>
    </row>
    <row r="1713" spans="1:64" x14ac:dyDescent="0.25">
      <c r="A1713" s="3" t="s">
        <v>56</v>
      </c>
      <c r="B1713" s="4">
        <v>1715</v>
      </c>
      <c r="C1713" s="3" t="s">
        <v>57</v>
      </c>
      <c r="D1713" s="3" t="s">
        <v>7210</v>
      </c>
      <c r="E1713" s="3" t="s">
        <v>8738</v>
      </c>
      <c r="F1713" s="3"/>
      <c r="G1713" s="3"/>
      <c r="H1713" s="74"/>
      <c r="I1713" s="3" t="s">
        <v>1465</v>
      </c>
      <c r="J1713" s="3"/>
      <c r="K1713" s="3" t="s">
        <v>76</v>
      </c>
      <c r="L1713" s="3" t="s">
        <v>77</v>
      </c>
      <c r="M1713" s="3" t="s">
        <v>158</v>
      </c>
      <c r="N1713" s="5">
        <v>45212</v>
      </c>
      <c r="P1713" s="3">
        <f t="shared" ca="1" si="379"/>
        <v>-47</v>
      </c>
      <c r="Q1713" s="5"/>
      <c r="R1713" s="3"/>
      <c r="S1713" s="3"/>
      <c r="T1713" s="6" t="s">
        <v>131</v>
      </c>
      <c r="U1713" s="3" t="str">
        <f t="shared" si="368"/>
        <v>Contractuel</v>
      </c>
      <c r="V1713" s="5">
        <v>45444</v>
      </c>
      <c r="W1713" s="5">
        <v>45535</v>
      </c>
      <c r="X1713" s="5"/>
      <c r="Y1713" s="5"/>
      <c r="Z1713" s="5">
        <v>45212</v>
      </c>
      <c r="AA1713" s="3">
        <f t="shared" si="369"/>
        <v>10</v>
      </c>
      <c r="AB1713" s="3">
        <f t="shared" si="381"/>
        <v>2023</v>
      </c>
      <c r="AC1713" s="3">
        <f t="shared" si="371"/>
        <v>2027</v>
      </c>
      <c r="AD1713" s="7">
        <f t="shared" ca="1" si="372"/>
        <v>1.0111111111111111</v>
      </c>
      <c r="AE1713" s="7" t="str">
        <f t="shared" ca="1" si="377"/>
        <v>&lt; 2</v>
      </c>
      <c r="AF1713" s="5">
        <v>36312</v>
      </c>
      <c r="AG1713" s="8">
        <f t="shared" ca="1" si="373"/>
        <v>25.397260273972602</v>
      </c>
      <c r="AH1713" s="7" t="str">
        <f t="shared" ca="1" si="374"/>
        <v>&gt;25&lt; 35</v>
      </c>
      <c r="AI1713" s="9">
        <v>14171451</v>
      </c>
      <c r="AJ1713" s="10" t="s">
        <v>126</v>
      </c>
      <c r="AK1713" s="9" t="s">
        <v>4985</v>
      </c>
      <c r="AL1713" s="5">
        <v>42772</v>
      </c>
      <c r="AM1713" s="3" t="s">
        <v>4611</v>
      </c>
      <c r="AN1713" s="3" t="s">
        <v>94</v>
      </c>
      <c r="AQ1713">
        <v>3</v>
      </c>
      <c r="AR1713" s="11">
        <v>1</v>
      </c>
      <c r="AS1713" s="12">
        <f t="shared" si="375"/>
        <v>45577.25</v>
      </c>
      <c r="AT1713" s="11" t="s">
        <v>135</v>
      </c>
      <c r="AU1713" s="9">
        <v>3.5</v>
      </c>
      <c r="AV1713" s="14">
        <v>17</v>
      </c>
      <c r="AW1713" s="15">
        <v>53594</v>
      </c>
      <c r="AX1713" s="16" t="s">
        <v>4986</v>
      </c>
      <c r="AY1713" s="14">
        <v>71</v>
      </c>
      <c r="AZ1713" s="11" t="s">
        <v>171</v>
      </c>
      <c r="BA1713" s="17" t="str">
        <f t="shared" si="376"/>
        <v>17535940171429845871</v>
      </c>
      <c r="BB1713" s="26">
        <f t="shared" si="382"/>
        <v>20</v>
      </c>
      <c r="BC1713" s="19" t="s">
        <v>4987</v>
      </c>
      <c r="BD1713" s="20" t="s">
        <v>277</v>
      </c>
      <c r="BF1713" s="5"/>
      <c r="BG1713" s="27">
        <v>20739633</v>
      </c>
      <c r="BH1713" s="27"/>
      <c r="BI1713" s="27"/>
      <c r="BJ1713" t="s">
        <v>4740</v>
      </c>
      <c r="BK1713" s="11" t="str">
        <f t="shared" si="378"/>
        <v>-</v>
      </c>
      <c r="BL1713" s="11" t="s">
        <v>200</v>
      </c>
    </row>
    <row r="1714" spans="1:64" x14ac:dyDescent="0.25">
      <c r="A1714" s="3" t="s">
        <v>74</v>
      </c>
      <c r="B1714" s="4">
        <v>1716</v>
      </c>
      <c r="C1714" s="3" t="s">
        <v>87</v>
      </c>
      <c r="D1714" s="3" t="s">
        <v>7662</v>
      </c>
      <c r="E1714" s="3" t="s">
        <v>8241</v>
      </c>
      <c r="F1714" s="3"/>
      <c r="G1714" s="3"/>
      <c r="H1714" s="74"/>
      <c r="I1714" s="3"/>
      <c r="J1714" s="3"/>
      <c r="K1714" s="3" t="s">
        <v>76</v>
      </c>
      <c r="L1714" s="3" t="s">
        <v>77</v>
      </c>
      <c r="M1714" s="3" t="s">
        <v>158</v>
      </c>
      <c r="N1714" s="5">
        <v>45213</v>
      </c>
      <c r="P1714" s="3">
        <f t="shared" ca="1" si="379"/>
        <v>-322</v>
      </c>
      <c r="Q1714" s="5">
        <v>45247</v>
      </c>
      <c r="R1714" s="3" t="s">
        <v>124</v>
      </c>
      <c r="S1714" s="3"/>
      <c r="T1714" s="6" t="s">
        <v>131</v>
      </c>
      <c r="U1714" s="3" t="str">
        <f t="shared" si="368"/>
        <v>Contractuel</v>
      </c>
      <c r="V1714" s="5">
        <v>45213</v>
      </c>
      <c r="W1714" s="5">
        <v>45260</v>
      </c>
      <c r="X1714" s="5"/>
      <c r="Y1714" s="5"/>
      <c r="Z1714" s="5">
        <v>45213</v>
      </c>
      <c r="AA1714" s="3">
        <f t="shared" si="369"/>
        <v>10</v>
      </c>
      <c r="AB1714" s="3">
        <f t="shared" si="381"/>
        <v>2023</v>
      </c>
      <c r="AC1714" s="3">
        <f t="shared" si="371"/>
        <v>2027</v>
      </c>
      <c r="AD1714" s="7">
        <f t="shared" ca="1" si="372"/>
        <v>1.0083333333333333</v>
      </c>
      <c r="AE1714" s="7" t="str">
        <f t="shared" ca="1" si="377"/>
        <v>&lt; 2</v>
      </c>
      <c r="AF1714" s="5">
        <v>37215</v>
      </c>
      <c r="AG1714" s="8">
        <f t="shared" ca="1" si="373"/>
        <v>22.923287671232877</v>
      </c>
      <c r="AH1714" s="7" t="str">
        <f t="shared" ca="1" si="374"/>
        <v>&lt; 25</v>
      </c>
      <c r="AI1714" s="9"/>
      <c r="AJ1714" s="10"/>
      <c r="AK1714" s="9" t="s">
        <v>4988</v>
      </c>
      <c r="AL1714" s="5">
        <v>44081</v>
      </c>
      <c r="AM1714" s="3" t="s">
        <v>93</v>
      </c>
      <c r="AN1714" s="3" t="s">
        <v>94</v>
      </c>
      <c r="AQ1714" s="11"/>
      <c r="AR1714" s="11">
        <v>1</v>
      </c>
      <c r="AS1714" s="12">
        <f t="shared" si="375"/>
        <v>45578.25</v>
      </c>
      <c r="AT1714" s="11" t="s">
        <v>66</v>
      </c>
      <c r="AU1714" s="9">
        <v>700</v>
      </c>
      <c r="AV1714" s="14">
        <v>17</v>
      </c>
      <c r="AW1714" s="15">
        <v>53594</v>
      </c>
      <c r="AX1714" s="16" t="s">
        <v>4989</v>
      </c>
      <c r="AY1714" s="14">
        <v>29</v>
      </c>
      <c r="AZ1714" s="11" t="s">
        <v>171</v>
      </c>
      <c r="BA1714" s="17" t="str">
        <f t="shared" si="376"/>
        <v>17535940171378864029</v>
      </c>
      <c r="BB1714" s="26">
        <f t="shared" si="382"/>
        <v>20</v>
      </c>
      <c r="BC1714" s="19" t="s">
        <v>4724</v>
      </c>
      <c r="BD1714" s="20" t="s">
        <v>277</v>
      </c>
      <c r="BF1714" s="5"/>
      <c r="BG1714" s="27">
        <v>28529292</v>
      </c>
      <c r="BH1714" s="27">
        <v>21283251</v>
      </c>
      <c r="BI1714" s="27"/>
      <c r="BK1714" s="11" t="str">
        <f t="shared" si="378"/>
        <v>-</v>
      </c>
      <c r="BL1714" s="11"/>
    </row>
    <row r="1715" spans="1:64" x14ac:dyDescent="0.25">
      <c r="A1715" s="3" t="s">
        <v>56</v>
      </c>
      <c r="B1715" s="4">
        <v>1717</v>
      </c>
      <c r="C1715" s="3" t="s">
        <v>140</v>
      </c>
      <c r="D1715" s="3" t="s">
        <v>8349</v>
      </c>
      <c r="E1715" s="3" t="s">
        <v>8350</v>
      </c>
      <c r="F1715" s="3"/>
      <c r="G1715" s="3"/>
      <c r="H1715" s="74"/>
      <c r="I1715" s="3" t="s">
        <v>431</v>
      </c>
      <c r="J1715" s="3"/>
      <c r="K1715" s="3" t="s">
        <v>123</v>
      </c>
      <c r="L1715" s="3" t="s">
        <v>77</v>
      </c>
      <c r="M1715" s="3" t="s">
        <v>158</v>
      </c>
      <c r="N1715" s="5">
        <v>45215</v>
      </c>
      <c r="P1715" s="3">
        <f t="shared" ca="1" si="379"/>
        <v>-47</v>
      </c>
      <c r="Q1715" s="5"/>
      <c r="R1715" s="3"/>
      <c r="S1715" s="3"/>
      <c r="T1715" s="6" t="s">
        <v>131</v>
      </c>
      <c r="U1715" s="3" t="str">
        <f t="shared" si="368"/>
        <v>Contractuel</v>
      </c>
      <c r="V1715" s="5">
        <v>45505</v>
      </c>
      <c r="W1715" s="5">
        <f>VLOOKUP(B1715,[1]base!$A:$V,22,0)</f>
        <v>45535</v>
      </c>
      <c r="X1715" s="5"/>
      <c r="Y1715" s="5"/>
      <c r="Z1715" s="5">
        <v>45215</v>
      </c>
      <c r="AA1715" s="3">
        <f t="shared" si="369"/>
        <v>10</v>
      </c>
      <c r="AB1715" s="3">
        <f t="shared" si="381"/>
        <v>2023</v>
      </c>
      <c r="AC1715" s="3">
        <f t="shared" si="371"/>
        <v>2027</v>
      </c>
      <c r="AD1715" s="7">
        <f t="shared" ca="1" si="372"/>
        <v>1.0027777777777778</v>
      </c>
      <c r="AE1715" s="7" t="str">
        <f t="shared" ca="1" si="377"/>
        <v>&lt; 2</v>
      </c>
      <c r="AF1715" s="5">
        <v>36874</v>
      </c>
      <c r="AG1715" s="8">
        <f t="shared" ca="1" si="373"/>
        <v>23.857534246575341</v>
      </c>
      <c r="AH1715" s="7" t="str">
        <f t="shared" ca="1" si="374"/>
        <v>&lt; 25</v>
      </c>
      <c r="AI1715" s="9">
        <v>17462030</v>
      </c>
      <c r="AJ1715" s="10" t="s">
        <v>126</v>
      </c>
      <c r="AK1715" s="9" t="s">
        <v>4990</v>
      </c>
      <c r="AL1715" s="5">
        <v>43504</v>
      </c>
      <c r="AM1715" s="3" t="s">
        <v>93</v>
      </c>
      <c r="AN1715" s="3" t="s">
        <v>94</v>
      </c>
      <c r="AQ1715">
        <v>3</v>
      </c>
      <c r="AR1715" s="11">
        <v>1</v>
      </c>
      <c r="AS1715" s="12">
        <f t="shared" si="375"/>
        <v>45580.25</v>
      </c>
      <c r="AT1715" s="11" t="s">
        <v>135</v>
      </c>
      <c r="AU1715" s="9">
        <v>3.5</v>
      </c>
      <c r="AV1715" s="14" t="s">
        <v>126</v>
      </c>
      <c r="AW1715" s="15" t="s">
        <v>275</v>
      </c>
      <c r="AX1715" s="16">
        <v>38105534399</v>
      </c>
      <c r="AY1715" s="14">
        <v>84</v>
      </c>
      <c r="AZ1715" s="11" t="s">
        <v>145</v>
      </c>
      <c r="BA1715" s="17" t="str">
        <f t="shared" si="376"/>
        <v>07080013810553439984</v>
      </c>
      <c r="BB1715" s="26">
        <f t="shared" si="382"/>
        <v>20</v>
      </c>
      <c r="BC1715" s="19" t="s">
        <v>3958</v>
      </c>
      <c r="BD1715" s="20" t="s">
        <v>277</v>
      </c>
      <c r="BF1715" s="5"/>
      <c r="BG1715" s="27">
        <v>24012292</v>
      </c>
      <c r="BH1715" s="27"/>
      <c r="BI1715" s="27"/>
      <c r="BJ1715" t="s">
        <v>300</v>
      </c>
      <c r="BK1715" s="11" t="str">
        <f t="shared" si="378"/>
        <v>-</v>
      </c>
      <c r="BL1715" s="11" t="s">
        <v>473</v>
      </c>
    </row>
    <row r="1716" spans="1:64" x14ac:dyDescent="0.25">
      <c r="A1716" s="3" t="s">
        <v>56</v>
      </c>
      <c r="B1716" s="4">
        <v>1718</v>
      </c>
      <c r="C1716" s="3" t="s">
        <v>57</v>
      </c>
      <c r="D1716" s="3" t="s">
        <v>8351</v>
      </c>
      <c r="E1716" s="3" t="s">
        <v>8157</v>
      </c>
      <c r="F1716" s="3"/>
      <c r="G1716" s="3"/>
      <c r="H1716" s="74"/>
      <c r="I1716" s="3" t="s">
        <v>431</v>
      </c>
      <c r="J1716" s="3"/>
      <c r="K1716" s="3" t="s">
        <v>123</v>
      </c>
      <c r="L1716" s="3" t="s">
        <v>77</v>
      </c>
      <c r="M1716" s="3" t="s">
        <v>158</v>
      </c>
      <c r="N1716" s="5">
        <v>45216</v>
      </c>
      <c r="P1716" s="3">
        <f t="shared" ca="1" si="379"/>
        <v>-47</v>
      </c>
      <c r="Q1716" s="5"/>
      <c r="R1716" s="3"/>
      <c r="S1716" s="3"/>
      <c r="T1716" s="6" t="s">
        <v>131</v>
      </c>
      <c r="U1716" s="3" t="str">
        <f t="shared" si="368"/>
        <v>Contractuel</v>
      </c>
      <c r="V1716" s="5">
        <v>45505</v>
      </c>
      <c r="W1716" s="5">
        <f>VLOOKUP(B1716,[1]base!$A:$V,22,0)</f>
        <v>45535</v>
      </c>
      <c r="X1716" s="5"/>
      <c r="Y1716" s="5"/>
      <c r="Z1716" s="5">
        <v>45216</v>
      </c>
      <c r="AA1716" s="3">
        <f t="shared" si="369"/>
        <v>10</v>
      </c>
      <c r="AB1716" s="3">
        <f t="shared" si="381"/>
        <v>2023</v>
      </c>
      <c r="AC1716" s="3">
        <f t="shared" si="371"/>
        <v>2027</v>
      </c>
      <c r="AD1716" s="7">
        <f t="shared" ca="1" si="372"/>
        <v>1</v>
      </c>
      <c r="AE1716" s="7" t="str">
        <f t="shared" ca="1" si="377"/>
        <v>&lt; 2</v>
      </c>
      <c r="AF1716" s="5">
        <v>28320</v>
      </c>
      <c r="AG1716" s="8">
        <f t="shared" ca="1" si="373"/>
        <v>47.293150684931504</v>
      </c>
      <c r="AH1716" s="7" t="str">
        <f t="shared" ca="1" si="374"/>
        <v>&gt;45&lt; 55</v>
      </c>
      <c r="AI1716" s="9">
        <v>12271516</v>
      </c>
      <c r="AJ1716" s="37" t="s">
        <v>179</v>
      </c>
      <c r="AK1716" s="9" t="s">
        <v>4991</v>
      </c>
      <c r="AL1716" s="5">
        <v>43762</v>
      </c>
      <c r="AM1716" s="3" t="s">
        <v>4611</v>
      </c>
      <c r="AN1716" s="3" t="s">
        <v>65</v>
      </c>
      <c r="AO1716">
        <v>2</v>
      </c>
      <c r="AQ1716">
        <v>3</v>
      </c>
      <c r="AR1716" s="11">
        <v>1</v>
      </c>
      <c r="AS1716" s="12">
        <f t="shared" si="375"/>
        <v>45581.25</v>
      </c>
      <c r="AT1716" s="11" t="s">
        <v>135</v>
      </c>
      <c r="AU1716" s="9">
        <v>3.5</v>
      </c>
      <c r="AV1716" s="14">
        <v>17</v>
      </c>
      <c r="AW1716" s="15" t="s">
        <v>169</v>
      </c>
      <c r="AX1716" s="16" t="s">
        <v>4992</v>
      </c>
      <c r="AY1716" s="14">
        <v>70</v>
      </c>
      <c r="AZ1716" s="11" t="s">
        <v>171</v>
      </c>
      <c r="BA1716" s="17" t="str">
        <f t="shared" si="376"/>
        <v>17001000000140204570</v>
      </c>
      <c r="BB1716" s="26">
        <f t="shared" si="382"/>
        <v>20</v>
      </c>
      <c r="BC1716" s="19" t="s">
        <v>4993</v>
      </c>
      <c r="BD1716" s="20" t="s">
        <v>100</v>
      </c>
      <c r="BF1716" s="5"/>
      <c r="BG1716" s="27">
        <v>22108050</v>
      </c>
      <c r="BH1716" s="27"/>
      <c r="BI1716" s="27"/>
      <c r="BJ1716" t="s">
        <v>403</v>
      </c>
      <c r="BK1716" s="11" t="str">
        <f t="shared" si="378"/>
        <v>-</v>
      </c>
      <c r="BL1716" s="11" t="s">
        <v>473</v>
      </c>
    </row>
    <row r="1717" spans="1:64" x14ac:dyDescent="0.25">
      <c r="A1717" s="3" t="s">
        <v>56</v>
      </c>
      <c r="B1717" s="4">
        <v>1719</v>
      </c>
      <c r="C1717" s="3" t="s">
        <v>87</v>
      </c>
      <c r="D1717" s="3" t="s">
        <v>7458</v>
      </c>
      <c r="E1717" s="3" t="s">
        <v>7541</v>
      </c>
      <c r="F1717" s="3"/>
      <c r="G1717" s="3"/>
      <c r="H1717" s="74"/>
      <c r="I1717" s="3" t="s">
        <v>431</v>
      </c>
      <c r="J1717" s="3"/>
      <c r="K1717" s="3" t="s">
        <v>123</v>
      </c>
      <c r="L1717" s="3" t="s">
        <v>77</v>
      </c>
      <c r="M1717" s="3" t="s">
        <v>158</v>
      </c>
      <c r="N1717" s="5">
        <v>45216</v>
      </c>
      <c r="P1717" s="3">
        <f t="shared" ca="1" si="379"/>
        <v>-47</v>
      </c>
      <c r="Q1717" s="5"/>
      <c r="R1717" s="3"/>
      <c r="S1717" s="3"/>
      <c r="T1717" s="6" t="s">
        <v>131</v>
      </c>
      <c r="U1717" s="3" t="str">
        <f t="shared" si="368"/>
        <v>Contractuel</v>
      </c>
      <c r="V1717" s="5">
        <v>45505</v>
      </c>
      <c r="W1717" s="5">
        <f>VLOOKUP(B1717,[1]base!$A:$V,22,0)</f>
        <v>45535</v>
      </c>
      <c r="X1717" s="5"/>
      <c r="Y1717" s="5"/>
      <c r="Z1717" s="5">
        <v>45216</v>
      </c>
      <c r="AA1717" s="3">
        <f t="shared" si="369"/>
        <v>10</v>
      </c>
      <c r="AB1717" s="3">
        <f t="shared" si="381"/>
        <v>2023</v>
      </c>
      <c r="AC1717" s="3">
        <f t="shared" si="371"/>
        <v>2027</v>
      </c>
      <c r="AD1717" s="7">
        <f t="shared" ca="1" si="372"/>
        <v>1</v>
      </c>
      <c r="AE1717" s="7" t="str">
        <f t="shared" ca="1" si="377"/>
        <v>&lt; 2</v>
      </c>
      <c r="AF1717" s="5">
        <v>37903</v>
      </c>
      <c r="AG1717" s="8">
        <f t="shared" ca="1" si="373"/>
        <v>21.038356164383561</v>
      </c>
      <c r="AH1717" s="7" t="str">
        <f t="shared" ca="1" si="374"/>
        <v>&lt; 25</v>
      </c>
      <c r="AI1717" s="9"/>
      <c r="AJ1717" s="10"/>
      <c r="AK1717" s="9" t="s">
        <v>4994</v>
      </c>
      <c r="AL1717" s="5">
        <v>44526</v>
      </c>
      <c r="AM1717" s="3" t="s">
        <v>93</v>
      </c>
      <c r="AN1717" s="3" t="s">
        <v>94</v>
      </c>
      <c r="AQ1717">
        <v>3</v>
      </c>
      <c r="AR1717" s="11">
        <v>1</v>
      </c>
      <c r="AS1717" s="12">
        <f t="shared" si="375"/>
        <v>45581.25</v>
      </c>
      <c r="AT1717" s="11" t="s">
        <v>135</v>
      </c>
      <c r="AU1717" s="9">
        <v>3.5</v>
      </c>
      <c r="AV1717" s="14">
        <v>17</v>
      </c>
      <c r="AW1717" s="15" t="s">
        <v>169</v>
      </c>
      <c r="AX1717" s="16" t="s">
        <v>4995</v>
      </c>
      <c r="AY1717" s="14">
        <v>70</v>
      </c>
      <c r="AZ1717" s="11" t="s">
        <v>171</v>
      </c>
      <c r="BA1717" s="17" t="str">
        <f t="shared" si="376"/>
        <v>17001000000332827170</v>
      </c>
      <c r="BB1717" s="26">
        <f t="shared" si="382"/>
        <v>20</v>
      </c>
      <c r="BC1717" s="19" t="s">
        <v>4987</v>
      </c>
      <c r="BD1717" s="20" t="s">
        <v>277</v>
      </c>
      <c r="BF1717" s="5">
        <v>45258</v>
      </c>
      <c r="BG1717" s="27">
        <v>92443453</v>
      </c>
      <c r="BH1717" s="27"/>
      <c r="BI1717" s="27"/>
      <c r="BJ1717" t="s">
        <v>4996</v>
      </c>
      <c r="BK1717" s="11" t="str">
        <f t="shared" si="378"/>
        <v>-</v>
      </c>
      <c r="BL1717" s="11" t="s">
        <v>473</v>
      </c>
    </row>
    <row r="1718" spans="1:64" x14ac:dyDescent="0.25">
      <c r="A1718" s="3" t="s">
        <v>74</v>
      </c>
      <c r="B1718" s="4">
        <v>1720</v>
      </c>
      <c r="C1718" s="3" t="s">
        <v>57</v>
      </c>
      <c r="D1718" s="3" t="s">
        <v>8352</v>
      </c>
      <c r="E1718" s="3" t="s">
        <v>7798</v>
      </c>
      <c r="F1718" s="3"/>
      <c r="G1718" s="3"/>
      <c r="H1718" s="74"/>
      <c r="I1718" s="3" t="s">
        <v>431</v>
      </c>
      <c r="J1718" s="3"/>
      <c r="K1718" s="3" t="s">
        <v>123</v>
      </c>
      <c r="L1718" s="3" t="s">
        <v>77</v>
      </c>
      <c r="M1718" s="3" t="s">
        <v>158</v>
      </c>
      <c r="N1718" s="5">
        <v>45216</v>
      </c>
      <c r="P1718" s="3">
        <f t="shared" ca="1" si="379"/>
        <v>-322</v>
      </c>
      <c r="Q1718" s="5">
        <v>45248</v>
      </c>
      <c r="R1718" s="3" t="s">
        <v>2653</v>
      </c>
      <c r="S1718" s="3"/>
      <c r="T1718" s="6" t="s">
        <v>131</v>
      </c>
      <c r="U1718" s="3" t="str">
        <f t="shared" si="368"/>
        <v>Contractuel</v>
      </c>
      <c r="V1718" s="5">
        <v>45216</v>
      </c>
      <c r="W1718" s="5">
        <v>45260</v>
      </c>
      <c r="X1718" s="5"/>
      <c r="Y1718" s="5"/>
      <c r="Z1718" s="5">
        <v>45216</v>
      </c>
      <c r="AA1718" s="3">
        <f t="shared" si="369"/>
        <v>10</v>
      </c>
      <c r="AB1718" s="3">
        <f t="shared" si="381"/>
        <v>2023</v>
      </c>
      <c r="AC1718" s="3">
        <f t="shared" si="371"/>
        <v>2027</v>
      </c>
      <c r="AD1718" s="7">
        <f t="shared" ca="1" si="372"/>
        <v>1</v>
      </c>
      <c r="AE1718" s="7" t="str">
        <f t="shared" ca="1" si="377"/>
        <v>&lt; 2</v>
      </c>
      <c r="AF1718" s="5">
        <v>36409</v>
      </c>
      <c r="AG1718" s="8">
        <f t="shared" ca="1" si="373"/>
        <v>25.13150684931507</v>
      </c>
      <c r="AH1718" s="7" t="str">
        <f t="shared" ca="1" si="374"/>
        <v>&gt;25&lt; 35</v>
      </c>
      <c r="AI1718" s="9"/>
      <c r="AJ1718" s="10"/>
      <c r="AK1718" s="9" t="s">
        <v>4997</v>
      </c>
      <c r="AL1718" s="5">
        <v>44788</v>
      </c>
      <c r="AM1718" s="3" t="s">
        <v>93</v>
      </c>
      <c r="AN1718" s="3" t="s">
        <v>94</v>
      </c>
      <c r="AQ1718" s="11">
        <v>3</v>
      </c>
      <c r="AR1718" s="11">
        <v>1</v>
      </c>
      <c r="AS1718" s="12">
        <f t="shared" si="375"/>
        <v>45581.25</v>
      </c>
      <c r="AT1718" s="11" t="s">
        <v>135</v>
      </c>
      <c r="AU1718" s="9">
        <v>3.5</v>
      </c>
      <c r="AV1718" s="14">
        <v>25</v>
      </c>
      <c r="AW1718" s="15" t="s">
        <v>713</v>
      </c>
      <c r="AX1718" s="16" t="s">
        <v>4998</v>
      </c>
      <c r="AY1718" s="14">
        <v>40</v>
      </c>
      <c r="AZ1718" s="11" t="s">
        <v>164</v>
      </c>
      <c r="BA1718" s="17" t="str">
        <f t="shared" si="376"/>
        <v>25024000000103988940</v>
      </c>
      <c r="BB1718" s="26">
        <f t="shared" si="382"/>
        <v>20</v>
      </c>
      <c r="BC1718" s="19" t="s">
        <v>4743</v>
      </c>
      <c r="BD1718" s="20" t="s">
        <v>3681</v>
      </c>
      <c r="BF1718" s="5"/>
      <c r="BG1718" s="27">
        <v>96795593</v>
      </c>
      <c r="BH1718" s="27"/>
      <c r="BI1718" s="27"/>
      <c r="BK1718" s="11" t="str">
        <f t="shared" si="378"/>
        <v>-</v>
      </c>
      <c r="BL1718" s="11" t="s">
        <v>473</v>
      </c>
    </row>
    <row r="1719" spans="1:64" x14ac:dyDescent="0.25">
      <c r="A1719" s="3" t="s">
        <v>74</v>
      </c>
      <c r="B1719" s="4">
        <v>1721</v>
      </c>
      <c r="C1719" s="3" t="s">
        <v>87</v>
      </c>
      <c r="D1719" s="3" t="s">
        <v>7860</v>
      </c>
      <c r="E1719" s="3" t="s">
        <v>7216</v>
      </c>
      <c r="F1719" s="3"/>
      <c r="G1719" s="3"/>
      <c r="H1719" s="74"/>
      <c r="I1719" s="3" t="s">
        <v>431</v>
      </c>
      <c r="J1719" s="3"/>
      <c r="K1719" s="3" t="s">
        <v>123</v>
      </c>
      <c r="L1719" s="3" t="s">
        <v>77</v>
      </c>
      <c r="M1719" s="3" t="s">
        <v>158</v>
      </c>
      <c r="N1719" s="5">
        <v>45216</v>
      </c>
      <c r="P1719" s="3">
        <f t="shared" ca="1" si="379"/>
        <v>-322</v>
      </c>
      <c r="Q1719" s="5">
        <v>45232</v>
      </c>
      <c r="R1719" s="3" t="s">
        <v>124</v>
      </c>
      <c r="S1719" s="3"/>
      <c r="T1719" s="6" t="s">
        <v>131</v>
      </c>
      <c r="U1719" s="3" t="str">
        <f t="shared" si="368"/>
        <v>Contractuel</v>
      </c>
      <c r="V1719" s="5">
        <v>45216</v>
      </c>
      <c r="W1719" s="5">
        <v>45260</v>
      </c>
      <c r="X1719" s="5"/>
      <c r="Y1719" s="5"/>
      <c r="Z1719" s="5">
        <v>45216</v>
      </c>
      <c r="AA1719" s="3">
        <f t="shared" si="369"/>
        <v>10</v>
      </c>
      <c r="AB1719" s="3">
        <f t="shared" si="381"/>
        <v>2023</v>
      </c>
      <c r="AC1719" s="3">
        <f t="shared" si="371"/>
        <v>2027</v>
      </c>
      <c r="AD1719" s="7">
        <f t="shared" ca="1" si="372"/>
        <v>1</v>
      </c>
      <c r="AE1719" s="7" t="str">
        <f t="shared" ca="1" si="377"/>
        <v>&lt; 2</v>
      </c>
      <c r="AF1719" s="5">
        <v>35614</v>
      </c>
      <c r="AG1719" s="8">
        <f t="shared" ca="1" si="373"/>
        <v>27.30958904109589</v>
      </c>
      <c r="AH1719" s="7" t="str">
        <f t="shared" ca="1" si="374"/>
        <v>&gt;25&lt; 35</v>
      </c>
      <c r="AI1719" s="9"/>
      <c r="AJ1719" s="10"/>
      <c r="AK1719" s="9" t="s">
        <v>4999</v>
      </c>
      <c r="AL1719" s="5">
        <v>43371</v>
      </c>
      <c r="AM1719" s="3" t="s">
        <v>93</v>
      </c>
      <c r="AN1719" s="3" t="s">
        <v>94</v>
      </c>
      <c r="AQ1719" s="11">
        <v>3</v>
      </c>
      <c r="AR1719" s="11">
        <v>1</v>
      </c>
      <c r="AS1719" s="12">
        <f t="shared" si="375"/>
        <v>45581.25</v>
      </c>
      <c r="AT1719" s="11" t="s">
        <v>135</v>
      </c>
      <c r="AU1719" s="9">
        <v>3.5</v>
      </c>
      <c r="AV1719" s="14">
        <v>17</v>
      </c>
      <c r="AW1719" s="15">
        <v>53594</v>
      </c>
      <c r="AX1719" s="16" t="s">
        <v>5000</v>
      </c>
      <c r="AY1719" s="14" t="s">
        <v>91</v>
      </c>
      <c r="AZ1719" s="11" t="s">
        <v>171</v>
      </c>
      <c r="BA1719" s="17" t="str">
        <f t="shared" si="376"/>
        <v>17535940171429673405</v>
      </c>
      <c r="BB1719" s="26">
        <f t="shared" si="382"/>
        <v>20</v>
      </c>
      <c r="BC1719" s="19" t="s">
        <v>3958</v>
      </c>
      <c r="BD1719" s="20" t="s">
        <v>277</v>
      </c>
      <c r="BF1719" s="5"/>
      <c r="BG1719" s="27">
        <v>20341294</v>
      </c>
      <c r="BH1719" s="27"/>
      <c r="BI1719" s="27"/>
      <c r="BK1719" s="11" t="str">
        <f t="shared" si="378"/>
        <v>-</v>
      </c>
      <c r="BL1719" s="11" t="s">
        <v>473</v>
      </c>
    </row>
    <row r="1720" spans="1:64" x14ac:dyDescent="0.25">
      <c r="A1720" s="3" t="s">
        <v>74</v>
      </c>
      <c r="B1720" s="4">
        <v>1722</v>
      </c>
      <c r="C1720" s="3" t="s">
        <v>140</v>
      </c>
      <c r="D1720" s="3" t="s">
        <v>8353</v>
      </c>
      <c r="E1720" s="3" t="s">
        <v>7250</v>
      </c>
      <c r="F1720" s="3"/>
      <c r="G1720" s="3"/>
      <c r="H1720" s="74"/>
      <c r="I1720" s="3" t="s">
        <v>515</v>
      </c>
      <c r="J1720" s="3" t="s">
        <v>228</v>
      </c>
      <c r="K1720" s="3" t="s">
        <v>123</v>
      </c>
      <c r="L1720" s="3" t="s">
        <v>77</v>
      </c>
      <c r="M1720" s="3" t="s">
        <v>158</v>
      </c>
      <c r="N1720" s="5">
        <v>45215</v>
      </c>
      <c r="P1720" s="3">
        <f t="shared" ca="1" si="379"/>
        <v>-139</v>
      </c>
      <c r="Q1720" s="5">
        <v>45415</v>
      </c>
      <c r="R1720" s="3" t="s">
        <v>124</v>
      </c>
      <c r="S1720" s="3"/>
      <c r="T1720" s="6" t="s">
        <v>131</v>
      </c>
      <c r="U1720" s="3" t="str">
        <f t="shared" si="368"/>
        <v>Contractuel</v>
      </c>
      <c r="V1720" s="5">
        <v>45383</v>
      </c>
      <c r="W1720" s="5">
        <v>45443</v>
      </c>
      <c r="X1720" s="5"/>
      <c r="Y1720" s="5"/>
      <c r="Z1720" s="5">
        <v>45215</v>
      </c>
      <c r="AA1720" s="3">
        <f t="shared" si="369"/>
        <v>10</v>
      </c>
      <c r="AB1720" s="3">
        <f t="shared" si="381"/>
        <v>2023</v>
      </c>
      <c r="AC1720" s="3">
        <f t="shared" si="371"/>
        <v>2027</v>
      </c>
      <c r="AD1720" s="7">
        <f t="shared" ca="1" si="372"/>
        <v>1.0027777777777778</v>
      </c>
      <c r="AE1720" s="7" t="str">
        <f t="shared" ca="1" si="377"/>
        <v>&lt; 2</v>
      </c>
      <c r="AF1720" s="5">
        <v>31610</v>
      </c>
      <c r="AG1720" s="8">
        <f t="shared" ca="1" si="373"/>
        <v>38.279452054794518</v>
      </c>
      <c r="AH1720" s="7" t="str">
        <f t="shared" ca="1" si="374"/>
        <v>&gt;35&lt; 45</v>
      </c>
      <c r="AI1720" s="9">
        <v>16600201</v>
      </c>
      <c r="AJ1720" s="10" t="s">
        <v>102</v>
      </c>
      <c r="AK1720" s="9" t="s">
        <v>5001</v>
      </c>
      <c r="AL1720" s="5">
        <v>38149</v>
      </c>
      <c r="AM1720" s="3" t="s">
        <v>4611</v>
      </c>
      <c r="AN1720" s="3" t="s">
        <v>65</v>
      </c>
      <c r="AO1720">
        <v>2</v>
      </c>
      <c r="AQ1720" s="11">
        <v>3</v>
      </c>
      <c r="AR1720" s="11">
        <v>1</v>
      </c>
      <c r="AS1720" s="12">
        <f t="shared" si="375"/>
        <v>45580.25</v>
      </c>
      <c r="AT1720" s="11" t="s">
        <v>135</v>
      </c>
      <c r="AU1720" s="9">
        <v>3.5</v>
      </c>
      <c r="AV1720" s="14">
        <v>17</v>
      </c>
      <c r="AW1720" s="15" t="s">
        <v>169</v>
      </c>
      <c r="AX1720" s="16" t="s">
        <v>5002</v>
      </c>
      <c r="AY1720" s="14">
        <v>12</v>
      </c>
      <c r="AZ1720" s="11" t="s">
        <v>171</v>
      </c>
      <c r="BA1720" s="17" t="str">
        <f t="shared" si="376"/>
        <v>17001000000300524812</v>
      </c>
      <c r="BB1720" s="26">
        <f t="shared" si="382"/>
        <v>20</v>
      </c>
      <c r="BC1720" s="19" t="s">
        <v>5003</v>
      </c>
      <c r="BD1720" s="20" t="s">
        <v>73</v>
      </c>
      <c r="BF1720" s="5"/>
      <c r="BG1720" s="27">
        <v>99288064</v>
      </c>
      <c r="BH1720" s="27"/>
      <c r="BI1720" s="27"/>
      <c r="BJ1720" t="s">
        <v>226</v>
      </c>
      <c r="BK1720" s="11" t="str">
        <f t="shared" si="378"/>
        <v>B-</v>
      </c>
      <c r="BL1720" s="11" t="s">
        <v>473</v>
      </c>
    </row>
    <row r="1721" spans="1:64" x14ac:dyDescent="0.25">
      <c r="A1721" s="3" t="s">
        <v>56</v>
      </c>
      <c r="B1721" s="4">
        <v>1723</v>
      </c>
      <c r="C1721" s="3" t="s">
        <v>140</v>
      </c>
      <c r="D1721" s="3" t="s">
        <v>8354</v>
      </c>
      <c r="E1721" s="3" t="s">
        <v>7491</v>
      </c>
      <c r="F1721" s="3"/>
      <c r="G1721" s="3"/>
      <c r="H1721" s="74"/>
      <c r="I1721" s="3" t="s">
        <v>561</v>
      </c>
      <c r="J1721" s="3" t="s">
        <v>157</v>
      </c>
      <c r="K1721" s="3" t="s">
        <v>123</v>
      </c>
      <c r="L1721" s="3" t="s">
        <v>77</v>
      </c>
      <c r="M1721" s="3" t="s">
        <v>158</v>
      </c>
      <c r="N1721" s="5">
        <v>45217</v>
      </c>
      <c r="P1721" s="3">
        <f t="shared" ca="1" si="379"/>
        <v>-47</v>
      </c>
      <c r="Q1721" s="5"/>
      <c r="R1721" s="3"/>
      <c r="S1721" s="3"/>
      <c r="T1721" s="6" t="s">
        <v>131</v>
      </c>
      <c r="U1721" s="3" t="str">
        <f t="shared" si="368"/>
        <v>Contractuel</v>
      </c>
      <c r="V1721" s="5">
        <v>45505</v>
      </c>
      <c r="W1721" s="5">
        <f>VLOOKUP(B1721,[1]base!$A:$V,22,0)</f>
        <v>45535</v>
      </c>
      <c r="X1721" s="5"/>
      <c r="Y1721" s="5"/>
      <c r="Z1721" s="5">
        <v>45217</v>
      </c>
      <c r="AA1721" s="3">
        <f t="shared" si="369"/>
        <v>10</v>
      </c>
      <c r="AB1721" s="3">
        <f t="shared" si="381"/>
        <v>2023</v>
      </c>
      <c r="AC1721" s="3">
        <f t="shared" si="371"/>
        <v>2027</v>
      </c>
      <c r="AD1721" s="7">
        <f t="shared" ca="1" si="372"/>
        <v>0.99722222222222223</v>
      </c>
      <c r="AE1721" s="7" t="str">
        <f t="shared" ca="1" si="377"/>
        <v>&lt; 1</v>
      </c>
      <c r="AF1721" s="5">
        <v>27976</v>
      </c>
      <c r="AG1721" s="8">
        <f t="shared" ca="1" si="373"/>
        <v>48.235616438356168</v>
      </c>
      <c r="AH1721" s="7" t="str">
        <f t="shared" ca="1" si="374"/>
        <v>&gt;45&lt; 55</v>
      </c>
      <c r="AI1721" s="9">
        <v>11819911</v>
      </c>
      <c r="AJ1721" s="10" t="s">
        <v>67</v>
      </c>
      <c r="AK1721" s="9" t="s">
        <v>5004</v>
      </c>
      <c r="AL1721" s="5">
        <v>41793</v>
      </c>
      <c r="AM1721" s="3" t="s">
        <v>93</v>
      </c>
      <c r="AN1721" s="3" t="s">
        <v>65</v>
      </c>
      <c r="AO1721">
        <v>1</v>
      </c>
      <c r="AQ1721">
        <v>3</v>
      </c>
      <c r="AR1721" s="11">
        <v>1</v>
      </c>
      <c r="AS1721" s="12">
        <f t="shared" si="375"/>
        <v>45582.25</v>
      </c>
      <c r="AT1721" s="11" t="s">
        <v>135</v>
      </c>
      <c r="AU1721" s="9">
        <v>3.5</v>
      </c>
      <c r="AV1721" s="14">
        <v>17</v>
      </c>
      <c r="AW1721" s="15" t="s">
        <v>169</v>
      </c>
      <c r="AX1721" s="16" t="s">
        <v>5005</v>
      </c>
      <c r="AY1721" s="14">
        <v>93</v>
      </c>
      <c r="AZ1721" s="11" t="s">
        <v>171</v>
      </c>
      <c r="BA1721" s="17" t="str">
        <f t="shared" si="376"/>
        <v>17001000000236473093</v>
      </c>
      <c r="BB1721" s="26">
        <f t="shared" si="382"/>
        <v>20</v>
      </c>
      <c r="BC1721" s="19" t="s">
        <v>5006</v>
      </c>
      <c r="BD1721" s="20" t="s">
        <v>277</v>
      </c>
      <c r="BF1721" s="5"/>
      <c r="BG1721" s="27">
        <v>58182586</v>
      </c>
      <c r="BH1721" s="27"/>
      <c r="BI1721" s="27"/>
      <c r="BJ1721" t="s">
        <v>4740</v>
      </c>
      <c r="BK1721" s="11" t="str">
        <f t="shared" si="378"/>
        <v>A-</v>
      </c>
      <c r="BL1721" s="11" t="s">
        <v>473</v>
      </c>
    </row>
    <row r="1722" spans="1:64" x14ac:dyDescent="0.25">
      <c r="A1722" s="3" t="s">
        <v>56</v>
      </c>
      <c r="B1722" s="4">
        <v>1724</v>
      </c>
      <c r="C1722" s="3" t="s">
        <v>140</v>
      </c>
      <c r="D1722" s="3" t="s">
        <v>7315</v>
      </c>
      <c r="E1722" s="3" t="s">
        <v>8355</v>
      </c>
      <c r="F1722" s="3"/>
      <c r="G1722" s="3"/>
      <c r="H1722" s="74"/>
      <c r="I1722" s="3" t="s">
        <v>561</v>
      </c>
      <c r="J1722" s="3" t="s">
        <v>157</v>
      </c>
      <c r="K1722" s="3" t="s">
        <v>123</v>
      </c>
      <c r="L1722" s="3" t="s">
        <v>77</v>
      </c>
      <c r="M1722" s="3" t="s">
        <v>158</v>
      </c>
      <c r="N1722" s="5">
        <v>45217</v>
      </c>
      <c r="P1722" s="3">
        <f t="shared" ca="1" si="379"/>
        <v>-47</v>
      </c>
      <c r="Q1722" s="5"/>
      <c r="R1722" s="3"/>
      <c r="S1722" s="3"/>
      <c r="T1722" s="6" t="s">
        <v>131</v>
      </c>
      <c r="U1722" s="3" t="str">
        <f t="shared" si="368"/>
        <v>Contractuel</v>
      </c>
      <c r="V1722" s="5">
        <v>45505</v>
      </c>
      <c r="W1722" s="5">
        <f>VLOOKUP(B1722,[1]base!$A:$V,22,0)</f>
        <v>45535</v>
      </c>
      <c r="X1722" s="5"/>
      <c r="Y1722" s="5"/>
      <c r="Z1722" s="5">
        <v>45217</v>
      </c>
      <c r="AA1722" s="3">
        <f t="shared" si="369"/>
        <v>10</v>
      </c>
      <c r="AB1722" s="3">
        <f t="shared" si="381"/>
        <v>2023</v>
      </c>
      <c r="AC1722" s="3">
        <f t="shared" si="371"/>
        <v>2027</v>
      </c>
      <c r="AD1722" s="7">
        <f t="shared" ca="1" si="372"/>
        <v>0.99722222222222223</v>
      </c>
      <c r="AE1722" s="7" t="str">
        <f t="shared" ca="1" si="377"/>
        <v>&lt; 1</v>
      </c>
      <c r="AF1722" s="5">
        <v>28251</v>
      </c>
      <c r="AG1722" s="8">
        <f t="shared" ca="1" si="373"/>
        <v>47.482191780821921</v>
      </c>
      <c r="AH1722" s="7" t="str">
        <f t="shared" ca="1" si="374"/>
        <v>&gt;45&lt; 55</v>
      </c>
      <c r="AI1722" s="9">
        <v>11660643</v>
      </c>
      <c r="AJ1722" s="10" t="s">
        <v>62</v>
      </c>
      <c r="AK1722" s="9" t="s">
        <v>5007</v>
      </c>
      <c r="AL1722" s="5">
        <v>41130</v>
      </c>
      <c r="AM1722" s="3" t="s">
        <v>93</v>
      </c>
      <c r="AN1722" s="3" t="s">
        <v>65</v>
      </c>
      <c r="AO1722">
        <v>2</v>
      </c>
      <c r="AQ1722">
        <v>3</v>
      </c>
      <c r="AR1722" s="11">
        <v>1</v>
      </c>
      <c r="AS1722" s="12">
        <f t="shared" si="375"/>
        <v>45582.25</v>
      </c>
      <c r="AT1722" s="11" t="s">
        <v>135</v>
      </c>
      <c r="AU1722" s="9">
        <v>3.5</v>
      </c>
      <c r="AV1722" s="14">
        <v>17</v>
      </c>
      <c r="AW1722" s="15" t="s">
        <v>169</v>
      </c>
      <c r="AX1722" s="16" t="s">
        <v>5008</v>
      </c>
      <c r="AY1722" s="14">
        <v>46</v>
      </c>
      <c r="AZ1722" s="11" t="s">
        <v>171</v>
      </c>
      <c r="BA1722" s="17" t="str">
        <f t="shared" si="376"/>
        <v>17001000000308015346</v>
      </c>
      <c r="BB1722" s="26">
        <f t="shared" si="382"/>
        <v>20</v>
      </c>
      <c r="BC1722" s="19" t="s">
        <v>5009</v>
      </c>
      <c r="BD1722" s="20" t="s">
        <v>277</v>
      </c>
      <c r="BF1722" s="5"/>
      <c r="BG1722" s="27">
        <v>25091576</v>
      </c>
      <c r="BH1722" s="27">
        <v>23715224</v>
      </c>
      <c r="BI1722" s="27"/>
      <c r="BJ1722" t="s">
        <v>4740</v>
      </c>
      <c r="BK1722" s="11" t="str">
        <f t="shared" si="378"/>
        <v>A-</v>
      </c>
      <c r="BL1722" s="11" t="s">
        <v>473</v>
      </c>
    </row>
    <row r="1723" spans="1:64" x14ac:dyDescent="0.25">
      <c r="A1723" s="3" t="s">
        <v>74</v>
      </c>
      <c r="B1723" s="4">
        <v>1725</v>
      </c>
      <c r="C1723" s="3" t="s">
        <v>140</v>
      </c>
      <c r="D1723" s="3" t="s">
        <v>7581</v>
      </c>
      <c r="E1723" s="3" t="s">
        <v>7214</v>
      </c>
      <c r="F1723" s="3"/>
      <c r="G1723" s="3"/>
      <c r="H1723" s="74"/>
      <c r="I1723" s="3" t="s">
        <v>467</v>
      </c>
      <c r="J1723" s="3" t="s">
        <v>157</v>
      </c>
      <c r="K1723" s="3" t="s">
        <v>123</v>
      </c>
      <c r="L1723" s="3" t="s">
        <v>77</v>
      </c>
      <c r="M1723" s="3" t="s">
        <v>158</v>
      </c>
      <c r="N1723" s="5">
        <v>45219</v>
      </c>
      <c r="P1723" s="3">
        <f t="shared" ca="1" si="379"/>
        <v>-139</v>
      </c>
      <c r="Q1723" s="5">
        <v>45411</v>
      </c>
      <c r="R1723" s="3" t="s">
        <v>609</v>
      </c>
      <c r="S1723" s="3"/>
      <c r="T1723" s="6" t="s">
        <v>131</v>
      </c>
      <c r="U1723" s="3" t="str">
        <f t="shared" si="368"/>
        <v>Contractuel</v>
      </c>
      <c r="V1723" s="5">
        <v>45383</v>
      </c>
      <c r="W1723" s="5">
        <v>45443</v>
      </c>
      <c r="X1723" s="5"/>
      <c r="Y1723" s="5"/>
      <c r="Z1723" s="5">
        <v>45219</v>
      </c>
      <c r="AA1723" s="3">
        <f t="shared" si="369"/>
        <v>10</v>
      </c>
      <c r="AB1723" s="3">
        <f t="shared" si="381"/>
        <v>2023</v>
      </c>
      <c r="AC1723" s="3">
        <f t="shared" si="371"/>
        <v>2027</v>
      </c>
      <c r="AD1723" s="7">
        <f t="shared" ca="1" si="372"/>
        <v>0.9916666666666667</v>
      </c>
      <c r="AE1723" s="7" t="str">
        <f t="shared" ca="1" si="377"/>
        <v>&lt; 1</v>
      </c>
      <c r="AF1723" s="5">
        <v>28709</v>
      </c>
      <c r="AG1723" s="8">
        <f t="shared" ca="1" si="373"/>
        <v>46.227397260273975</v>
      </c>
      <c r="AH1723" s="7" t="str">
        <f t="shared" ca="1" si="374"/>
        <v>&gt;45&lt; 55</v>
      </c>
      <c r="AI1723" s="9">
        <v>12302528</v>
      </c>
      <c r="AJ1723" s="10" t="s">
        <v>141</v>
      </c>
      <c r="AK1723" s="9" t="s">
        <v>1628</v>
      </c>
      <c r="AL1723" s="5">
        <v>43050</v>
      </c>
      <c r="AM1723" s="3" t="s">
        <v>93</v>
      </c>
      <c r="AN1723" s="3" t="s">
        <v>3878</v>
      </c>
      <c r="AQ1723" s="11">
        <v>3</v>
      </c>
      <c r="AR1723" s="11">
        <v>1</v>
      </c>
      <c r="AS1723" s="12">
        <f t="shared" si="375"/>
        <v>45584.25</v>
      </c>
      <c r="AT1723" s="11" t="s">
        <v>135</v>
      </c>
      <c r="AU1723" s="9">
        <v>3.5</v>
      </c>
      <c r="AV1723" s="14">
        <v>25</v>
      </c>
      <c r="AW1723" s="15" t="s">
        <v>373</v>
      </c>
      <c r="AX1723" s="16" t="s">
        <v>5010</v>
      </c>
      <c r="AY1723" s="14">
        <v>70</v>
      </c>
      <c r="AZ1723" s="11" t="s">
        <v>164</v>
      </c>
      <c r="BA1723" s="17" t="str">
        <f t="shared" si="376"/>
        <v>25047000000092953670</v>
      </c>
      <c r="BB1723" s="26">
        <f t="shared" si="382"/>
        <v>20</v>
      </c>
      <c r="BC1723" s="19" t="s">
        <v>4328</v>
      </c>
      <c r="BD1723" s="20" t="s">
        <v>73</v>
      </c>
      <c r="BF1723" s="5">
        <v>45272</v>
      </c>
      <c r="BG1723" s="27"/>
      <c r="BH1723" s="27"/>
      <c r="BI1723" s="27"/>
      <c r="BJ1723" t="s">
        <v>416</v>
      </c>
      <c r="BK1723" s="11" t="str">
        <f t="shared" si="378"/>
        <v>A-</v>
      </c>
      <c r="BL1723" s="11" t="s">
        <v>473</v>
      </c>
    </row>
    <row r="1724" spans="1:64" x14ac:dyDescent="0.25">
      <c r="A1724" s="3" t="s">
        <v>56</v>
      </c>
      <c r="B1724" s="4">
        <v>1726</v>
      </c>
      <c r="C1724" s="3" t="s">
        <v>87</v>
      </c>
      <c r="D1724" s="3" t="s">
        <v>8356</v>
      </c>
      <c r="E1724" s="3" t="s">
        <v>7840</v>
      </c>
      <c r="F1724" s="3"/>
      <c r="G1724" s="3"/>
      <c r="H1724" s="74"/>
      <c r="I1724" s="3" t="s">
        <v>459</v>
      </c>
      <c r="J1724" s="3" t="s">
        <v>228</v>
      </c>
      <c r="K1724" s="3" t="s">
        <v>123</v>
      </c>
      <c r="L1724" s="3" t="s">
        <v>77</v>
      </c>
      <c r="M1724" s="3" t="s">
        <v>158</v>
      </c>
      <c r="N1724" s="5">
        <v>45219</v>
      </c>
      <c r="P1724" s="3">
        <f t="shared" ca="1" si="379"/>
        <v>-47</v>
      </c>
      <c r="Q1724" s="5"/>
      <c r="R1724" s="3"/>
      <c r="S1724" s="3"/>
      <c r="T1724" s="6" t="s">
        <v>131</v>
      </c>
      <c r="U1724" s="3" t="str">
        <f t="shared" si="368"/>
        <v>Contractuel</v>
      </c>
      <c r="V1724" s="5">
        <v>45505</v>
      </c>
      <c r="W1724" s="5">
        <f>VLOOKUP(B1724,[1]base!$A:$V,22,0)</f>
        <v>45535</v>
      </c>
      <c r="X1724" s="5"/>
      <c r="Y1724" s="5"/>
      <c r="Z1724" s="5">
        <v>45219</v>
      </c>
      <c r="AA1724" s="3">
        <f t="shared" si="369"/>
        <v>10</v>
      </c>
      <c r="AB1724" s="3">
        <f t="shared" si="381"/>
        <v>2023</v>
      </c>
      <c r="AC1724" s="3">
        <f t="shared" si="371"/>
        <v>2027</v>
      </c>
      <c r="AD1724" s="7">
        <f t="shared" ca="1" si="372"/>
        <v>0.9916666666666667</v>
      </c>
      <c r="AE1724" s="7" t="str">
        <f t="shared" ca="1" si="377"/>
        <v>&lt; 1</v>
      </c>
      <c r="AF1724" s="5">
        <v>35973</v>
      </c>
      <c r="AG1724" s="8">
        <f t="shared" ca="1" si="373"/>
        <v>26.326027397260273</v>
      </c>
      <c r="AH1724" s="7" t="str">
        <f t="shared" ca="1" si="374"/>
        <v>&gt;25&lt; 35</v>
      </c>
      <c r="AI1724" s="9">
        <v>14193326</v>
      </c>
      <c r="AJ1724" s="10" t="s">
        <v>79</v>
      </c>
      <c r="AK1724" s="9" t="s">
        <v>5011</v>
      </c>
      <c r="AL1724" s="5">
        <v>41853</v>
      </c>
      <c r="AM1724" s="3" t="s">
        <v>93</v>
      </c>
      <c r="AN1724" s="3" t="s">
        <v>94</v>
      </c>
      <c r="AQ1724">
        <v>3</v>
      </c>
      <c r="AR1724" s="11">
        <v>1</v>
      </c>
      <c r="AS1724" s="12">
        <f t="shared" si="375"/>
        <v>45584.25</v>
      </c>
      <c r="AT1724" s="11" t="s">
        <v>135</v>
      </c>
      <c r="AU1724" s="9">
        <v>3.5</v>
      </c>
      <c r="AV1724" s="14">
        <v>17</v>
      </c>
      <c r="AW1724" s="15">
        <v>53594</v>
      </c>
      <c r="AX1724" s="16" t="s">
        <v>5012</v>
      </c>
      <c r="AY1724" s="14">
        <v>79</v>
      </c>
      <c r="AZ1724" s="11" t="s">
        <v>171</v>
      </c>
      <c r="BA1724" s="17" t="str">
        <f t="shared" si="376"/>
        <v>17535940173553182079</v>
      </c>
      <c r="BB1724" s="26">
        <f t="shared" si="382"/>
        <v>20</v>
      </c>
      <c r="BC1724" s="19" t="s">
        <v>5013</v>
      </c>
      <c r="BD1724" s="20" t="s">
        <v>73</v>
      </c>
      <c r="BF1724" s="5"/>
      <c r="BG1724" s="27">
        <v>54498486</v>
      </c>
      <c r="BH1724" s="27">
        <v>52458751</v>
      </c>
      <c r="BI1724" s="27"/>
      <c r="BJ1724" t="s">
        <v>739</v>
      </c>
      <c r="BK1724" s="11" t="str">
        <f t="shared" si="378"/>
        <v>B-</v>
      </c>
      <c r="BL1724" s="11" t="s">
        <v>473</v>
      </c>
    </row>
    <row r="1725" spans="1:64" x14ac:dyDescent="0.25">
      <c r="A1725" s="3" t="s">
        <v>74</v>
      </c>
      <c r="B1725" s="4">
        <v>1727</v>
      </c>
      <c r="C1725" s="3" t="s">
        <v>87</v>
      </c>
      <c r="D1725" s="3" t="s">
        <v>8357</v>
      </c>
      <c r="E1725" s="3" t="s">
        <v>7238</v>
      </c>
      <c r="F1725" s="3"/>
      <c r="G1725" s="3"/>
      <c r="H1725" s="74"/>
      <c r="I1725" s="3" t="s">
        <v>459</v>
      </c>
      <c r="J1725" s="3" t="s">
        <v>228</v>
      </c>
      <c r="K1725" s="3" t="s">
        <v>123</v>
      </c>
      <c r="L1725" s="3" t="s">
        <v>77</v>
      </c>
      <c r="M1725" s="3" t="s">
        <v>158</v>
      </c>
      <c r="N1725" s="5">
        <v>45220</v>
      </c>
      <c r="P1725" s="3">
        <f t="shared" ca="1" si="379"/>
        <v>-200</v>
      </c>
      <c r="Q1725" s="5">
        <v>45383</v>
      </c>
      <c r="R1725" s="3" t="s">
        <v>1303</v>
      </c>
      <c r="S1725" s="3"/>
      <c r="T1725" s="6" t="s">
        <v>131</v>
      </c>
      <c r="U1725" s="3" t="str">
        <f t="shared" si="368"/>
        <v>Contractuel</v>
      </c>
      <c r="V1725" s="5">
        <v>45323</v>
      </c>
      <c r="W1725" s="5">
        <v>45382</v>
      </c>
      <c r="X1725" s="5"/>
      <c r="Y1725" s="5"/>
      <c r="Z1725" s="5">
        <v>45220</v>
      </c>
      <c r="AA1725" s="3">
        <f t="shared" si="369"/>
        <v>10</v>
      </c>
      <c r="AB1725" s="3">
        <f t="shared" si="381"/>
        <v>2023</v>
      </c>
      <c r="AC1725" s="3">
        <f t="shared" si="371"/>
        <v>2027</v>
      </c>
      <c r="AD1725" s="7">
        <f t="shared" ca="1" si="372"/>
        <v>0.98888888888888893</v>
      </c>
      <c r="AE1725" s="7" t="str">
        <f t="shared" ca="1" si="377"/>
        <v>&lt; 1</v>
      </c>
      <c r="AF1725" s="5">
        <v>36569</v>
      </c>
      <c r="AG1725" s="8">
        <f t="shared" ca="1" si="373"/>
        <v>24.693150684931506</v>
      </c>
      <c r="AH1725" s="7" t="str">
        <f t="shared" ca="1" si="374"/>
        <v>&lt; 25</v>
      </c>
      <c r="AI1725" s="9">
        <v>17321917</v>
      </c>
      <c r="AJ1725" s="10" t="s">
        <v>70</v>
      </c>
      <c r="AK1725" s="9" t="s">
        <v>5014</v>
      </c>
      <c r="AL1725" s="5">
        <v>44917</v>
      </c>
      <c r="AM1725" s="3" t="s">
        <v>93</v>
      </c>
      <c r="AN1725" s="3" t="s">
        <v>94</v>
      </c>
      <c r="AQ1725" s="11">
        <v>3</v>
      </c>
      <c r="AR1725" s="11">
        <v>1</v>
      </c>
      <c r="AS1725" s="12">
        <f t="shared" si="375"/>
        <v>45585.25</v>
      </c>
      <c r="AT1725" s="11" t="s">
        <v>135</v>
      </c>
      <c r="AU1725" s="9">
        <v>3.5</v>
      </c>
      <c r="AV1725" s="14">
        <v>17</v>
      </c>
      <c r="AW1725" s="15" t="s">
        <v>169</v>
      </c>
      <c r="AX1725" s="16" t="s">
        <v>5015</v>
      </c>
      <c r="AY1725" s="14">
        <v>22</v>
      </c>
      <c r="AZ1725" s="11" t="s">
        <v>171</v>
      </c>
      <c r="BA1725" s="17" t="str">
        <f t="shared" si="376"/>
        <v>17001000000287073822</v>
      </c>
      <c r="BB1725" s="26">
        <f t="shared" si="382"/>
        <v>20</v>
      </c>
      <c r="BC1725" s="19" t="s">
        <v>5016</v>
      </c>
      <c r="BD1725" s="20" t="s">
        <v>73</v>
      </c>
      <c r="BF1725" s="5"/>
      <c r="BG1725" s="27">
        <v>54703438</v>
      </c>
      <c r="BH1725" s="27"/>
      <c r="BI1725" s="27"/>
      <c r="BJ1725" t="s">
        <v>347</v>
      </c>
      <c r="BK1725" s="11" t="str">
        <f t="shared" si="378"/>
        <v>B-</v>
      </c>
      <c r="BL1725" s="11" t="s">
        <v>473</v>
      </c>
    </row>
    <row r="1726" spans="1:64" x14ac:dyDescent="0.25">
      <c r="A1726" s="3" t="s">
        <v>56</v>
      </c>
      <c r="B1726" s="4">
        <v>1728</v>
      </c>
      <c r="C1726" s="3" t="s">
        <v>87</v>
      </c>
      <c r="D1726" s="3" t="s">
        <v>8358</v>
      </c>
      <c r="E1726" s="3" t="s">
        <v>7203</v>
      </c>
      <c r="F1726" s="3"/>
      <c r="G1726" s="3"/>
      <c r="H1726" s="74"/>
      <c r="I1726" s="3" t="s">
        <v>459</v>
      </c>
      <c r="J1726" s="3" t="s">
        <v>228</v>
      </c>
      <c r="K1726" s="3" t="s">
        <v>123</v>
      </c>
      <c r="L1726" s="3" t="s">
        <v>77</v>
      </c>
      <c r="M1726" s="3" t="s">
        <v>158</v>
      </c>
      <c r="N1726" s="5">
        <v>45223</v>
      </c>
      <c r="P1726" s="3">
        <f t="shared" ca="1" si="379"/>
        <v>-47</v>
      </c>
      <c r="Q1726" s="5"/>
      <c r="R1726" s="3"/>
      <c r="S1726" s="3"/>
      <c r="T1726" s="6" t="s">
        <v>131</v>
      </c>
      <c r="U1726" s="3" t="str">
        <f t="shared" si="368"/>
        <v>Contractuel</v>
      </c>
      <c r="V1726" s="5">
        <v>45505</v>
      </c>
      <c r="W1726" s="5">
        <f>VLOOKUP(B1726,[1]base!$A:$V,22,0)</f>
        <v>45535</v>
      </c>
      <c r="X1726" s="5"/>
      <c r="Y1726" s="5"/>
      <c r="Z1726" s="5">
        <v>45223</v>
      </c>
      <c r="AA1726" s="3">
        <f t="shared" si="369"/>
        <v>10</v>
      </c>
      <c r="AB1726" s="3">
        <f t="shared" si="381"/>
        <v>2023</v>
      </c>
      <c r="AC1726" s="3">
        <f t="shared" si="371"/>
        <v>2027</v>
      </c>
      <c r="AD1726" s="7">
        <f t="shared" ca="1" si="372"/>
        <v>0.98055555555555551</v>
      </c>
      <c r="AE1726" s="7" t="str">
        <f t="shared" ca="1" si="377"/>
        <v>&lt; 1</v>
      </c>
      <c r="AF1726" s="5">
        <v>34839</v>
      </c>
      <c r="AG1726" s="8">
        <f t="shared" ca="1" si="373"/>
        <v>29.432876712328767</v>
      </c>
      <c r="AH1726" s="7" t="str">
        <f t="shared" ca="1" si="374"/>
        <v>&gt;25&lt; 35</v>
      </c>
      <c r="AI1726" s="9">
        <v>16770260</v>
      </c>
      <c r="AJ1726" s="10" t="s">
        <v>91</v>
      </c>
      <c r="AK1726" s="9" t="s">
        <v>5017</v>
      </c>
      <c r="AL1726" s="5">
        <v>45197</v>
      </c>
      <c r="AM1726" s="3" t="s">
        <v>93</v>
      </c>
      <c r="AN1726" s="3" t="s">
        <v>94</v>
      </c>
      <c r="AQ1726">
        <v>3</v>
      </c>
      <c r="AR1726" s="11">
        <v>1</v>
      </c>
      <c r="AS1726" s="12">
        <f t="shared" si="375"/>
        <v>45588.25</v>
      </c>
      <c r="AT1726" s="11" t="s">
        <v>135</v>
      </c>
      <c r="AU1726" s="9">
        <v>3.5</v>
      </c>
      <c r="AV1726" s="14">
        <v>14</v>
      </c>
      <c r="AW1726" s="15" t="s">
        <v>1681</v>
      </c>
      <c r="AX1726" s="16">
        <v>61007011084</v>
      </c>
      <c r="AY1726" s="14">
        <v>42</v>
      </c>
      <c r="AZ1726" s="11" t="s">
        <v>154</v>
      </c>
      <c r="BA1726" s="17" t="str">
        <f t="shared" si="376"/>
        <v>14096096100701108442</v>
      </c>
      <c r="BB1726" s="26">
        <f t="shared" si="382"/>
        <v>20</v>
      </c>
      <c r="BC1726" s="19" t="s">
        <v>5018</v>
      </c>
      <c r="BD1726" s="20" t="s">
        <v>73</v>
      </c>
      <c r="BF1726" s="5">
        <v>45279</v>
      </c>
      <c r="BG1726" s="27">
        <v>25013281</v>
      </c>
      <c r="BH1726" s="27">
        <v>53022138</v>
      </c>
      <c r="BI1726" s="27"/>
      <c r="BJ1726" t="s">
        <v>360</v>
      </c>
      <c r="BK1726" s="11" t="str">
        <f t="shared" si="378"/>
        <v>B-</v>
      </c>
      <c r="BL1726" s="11" t="s">
        <v>473</v>
      </c>
    </row>
    <row r="1727" spans="1:64" x14ac:dyDescent="0.25">
      <c r="A1727" s="3" t="s">
        <v>56</v>
      </c>
      <c r="B1727" s="4">
        <v>1729</v>
      </c>
      <c r="C1727" s="3" t="s">
        <v>140</v>
      </c>
      <c r="D1727" s="3" t="s">
        <v>8359</v>
      </c>
      <c r="E1727" s="3" t="s">
        <v>7311</v>
      </c>
      <c r="F1727" s="3"/>
      <c r="G1727" s="3"/>
      <c r="H1727" s="74"/>
      <c r="I1727" s="3" t="s">
        <v>459</v>
      </c>
      <c r="J1727" s="3" t="s">
        <v>228</v>
      </c>
      <c r="K1727" s="3" t="s">
        <v>76</v>
      </c>
      <c r="L1727" s="3" t="s">
        <v>77</v>
      </c>
      <c r="M1727" s="3" t="s">
        <v>158</v>
      </c>
      <c r="N1727" s="5">
        <v>45223</v>
      </c>
      <c r="P1727" s="3">
        <f t="shared" ca="1" si="379"/>
        <v>-47</v>
      </c>
      <c r="Q1727" s="5"/>
      <c r="R1727" s="3"/>
      <c r="S1727" s="3"/>
      <c r="T1727" s="6" t="s">
        <v>131</v>
      </c>
      <c r="U1727" s="3" t="str">
        <f t="shared" si="368"/>
        <v>Contractuel</v>
      </c>
      <c r="V1727" s="5">
        <v>45505</v>
      </c>
      <c r="W1727" s="5">
        <f>VLOOKUP(B1727,[1]base!$A:$V,22,0)</f>
        <v>45535</v>
      </c>
      <c r="X1727" s="5"/>
      <c r="Y1727" s="5"/>
      <c r="Z1727" s="5">
        <v>45223</v>
      </c>
      <c r="AA1727" s="3">
        <f t="shared" si="369"/>
        <v>10</v>
      </c>
      <c r="AB1727" s="3">
        <f t="shared" si="381"/>
        <v>2023</v>
      </c>
      <c r="AC1727" s="3">
        <f t="shared" si="371"/>
        <v>2027</v>
      </c>
      <c r="AD1727" s="7">
        <f t="shared" ca="1" si="372"/>
        <v>0.98055555555555551</v>
      </c>
      <c r="AE1727" s="7" t="str">
        <f t="shared" ca="1" si="377"/>
        <v>&lt; 1</v>
      </c>
      <c r="AF1727" s="5">
        <v>33678</v>
      </c>
      <c r="AG1727" s="8">
        <f t="shared" ca="1" si="373"/>
        <v>32.613698630136987</v>
      </c>
      <c r="AH1727" s="7" t="str">
        <f t="shared" ca="1" si="374"/>
        <v>&gt;25&lt; 35</v>
      </c>
      <c r="AI1727" s="9">
        <v>16595945</v>
      </c>
      <c r="AJ1727" s="10" t="s">
        <v>141</v>
      </c>
      <c r="AK1727" s="9" t="s">
        <v>5019</v>
      </c>
      <c r="AL1727" s="5">
        <v>40338</v>
      </c>
      <c r="AM1727" s="3" t="s">
        <v>93</v>
      </c>
      <c r="AN1727" s="3" t="s">
        <v>65</v>
      </c>
      <c r="AQ1727">
        <v>3</v>
      </c>
      <c r="AR1727" s="11">
        <v>1</v>
      </c>
      <c r="AS1727" s="12">
        <f t="shared" si="375"/>
        <v>45588.25</v>
      </c>
      <c r="AT1727" s="11" t="s">
        <v>135</v>
      </c>
      <c r="AU1727" s="9">
        <v>3.6629999999999998</v>
      </c>
      <c r="AV1727" s="14" t="s">
        <v>91</v>
      </c>
      <c r="AW1727" s="15">
        <v>50300</v>
      </c>
      <c r="AX1727" s="16" t="s">
        <v>5020</v>
      </c>
      <c r="AY1727" s="14">
        <v>71</v>
      </c>
      <c r="AZ1727" s="11" t="s">
        <v>191</v>
      </c>
      <c r="BA1727" s="17" t="str">
        <f t="shared" si="376"/>
        <v>05503000034501953771</v>
      </c>
      <c r="BB1727" s="26">
        <f t="shared" si="382"/>
        <v>20</v>
      </c>
      <c r="BC1727" s="19" t="s">
        <v>5021</v>
      </c>
      <c r="BD1727" s="20" t="s">
        <v>100</v>
      </c>
      <c r="BF1727" s="5">
        <v>45230</v>
      </c>
      <c r="BG1727" s="27">
        <v>93143979</v>
      </c>
      <c r="BH1727" s="27">
        <v>54372407</v>
      </c>
      <c r="BI1727" s="27"/>
      <c r="BJ1727" t="s">
        <v>403</v>
      </c>
      <c r="BK1727" s="11" t="str">
        <f t="shared" si="378"/>
        <v>B-</v>
      </c>
      <c r="BL1727" s="11" t="s">
        <v>235</v>
      </c>
    </row>
    <row r="1728" spans="1:64" x14ac:dyDescent="0.25">
      <c r="A1728" s="3" t="s">
        <v>74</v>
      </c>
      <c r="B1728" s="4">
        <v>1730</v>
      </c>
      <c r="C1728" s="3" t="s">
        <v>87</v>
      </c>
      <c r="D1728" s="3" t="s">
        <v>8360</v>
      </c>
      <c r="E1728" s="3" t="s">
        <v>8361</v>
      </c>
      <c r="F1728" s="3"/>
      <c r="G1728" s="3"/>
      <c r="H1728" s="74"/>
      <c r="I1728" s="3" t="s">
        <v>695</v>
      </c>
      <c r="J1728" s="3" t="s">
        <v>157</v>
      </c>
      <c r="K1728" s="3" t="s">
        <v>76</v>
      </c>
      <c r="L1728" s="3" t="s">
        <v>77</v>
      </c>
      <c r="M1728" s="3" t="s">
        <v>158</v>
      </c>
      <c r="N1728" s="5">
        <v>45223</v>
      </c>
      <c r="P1728" s="3">
        <f t="shared" ca="1" si="379"/>
        <v>14</v>
      </c>
      <c r="Q1728" s="5">
        <v>45536</v>
      </c>
      <c r="R1728" s="3" t="s">
        <v>4076</v>
      </c>
      <c r="S1728" s="3"/>
      <c r="T1728" s="6" t="s">
        <v>131</v>
      </c>
      <c r="U1728" s="3" t="str">
        <f t="shared" si="368"/>
        <v>Contractuel</v>
      </c>
      <c r="V1728" s="5">
        <v>45505</v>
      </c>
      <c r="W1728" s="5">
        <f>VLOOKUP(B1728,[1]base!$A:$V,22,0)</f>
        <v>45596</v>
      </c>
      <c r="X1728" s="5"/>
      <c r="Y1728" s="5"/>
      <c r="Z1728" s="5">
        <v>45223</v>
      </c>
      <c r="AA1728" s="3">
        <f t="shared" si="369"/>
        <v>10</v>
      </c>
      <c r="AB1728" s="3">
        <f t="shared" si="381"/>
        <v>2023</v>
      </c>
      <c r="AC1728" s="3">
        <f t="shared" si="371"/>
        <v>2027</v>
      </c>
      <c r="AD1728" s="7">
        <f t="shared" ca="1" si="372"/>
        <v>0.98055555555555551</v>
      </c>
      <c r="AE1728" s="7" t="str">
        <f t="shared" ca="1" si="377"/>
        <v>&lt; 1</v>
      </c>
      <c r="AF1728" s="5">
        <v>34159</v>
      </c>
      <c r="AG1728" s="8">
        <f t="shared" ca="1" si="373"/>
        <v>31.295890410958904</v>
      </c>
      <c r="AH1728" s="7" t="str">
        <f t="shared" ca="1" si="374"/>
        <v>&gt;25&lt; 35</v>
      </c>
      <c r="AI1728" s="9">
        <v>17445403</v>
      </c>
      <c r="AJ1728" s="10" t="s">
        <v>62</v>
      </c>
      <c r="AK1728" s="9" t="s">
        <v>5022</v>
      </c>
      <c r="AL1728" s="5">
        <v>44435</v>
      </c>
      <c r="AM1728" s="3" t="s">
        <v>93</v>
      </c>
      <c r="AN1728" s="3" t="s">
        <v>94</v>
      </c>
      <c r="AQ1728">
        <v>3</v>
      </c>
      <c r="AR1728" s="11">
        <v>1</v>
      </c>
      <c r="AS1728" s="12">
        <f t="shared" si="375"/>
        <v>45588.25</v>
      </c>
      <c r="AT1728" s="11" t="s">
        <v>135</v>
      </c>
      <c r="AU1728" s="9">
        <v>3.6629999999999998</v>
      </c>
      <c r="AV1728" s="14">
        <v>17</v>
      </c>
      <c r="AW1728" s="15">
        <v>20600</v>
      </c>
      <c r="AX1728" s="16" t="s">
        <v>5023</v>
      </c>
      <c r="AY1728" s="14">
        <v>96</v>
      </c>
      <c r="AZ1728" s="11" t="s">
        <v>171</v>
      </c>
      <c r="BA1728" s="17" t="str">
        <f t="shared" si="376"/>
        <v>17206000000285392996</v>
      </c>
      <c r="BB1728" s="26">
        <f t="shared" si="382"/>
        <v>20</v>
      </c>
      <c r="BC1728" s="19" t="s">
        <v>5024</v>
      </c>
      <c r="BD1728" s="20" t="s">
        <v>100</v>
      </c>
      <c r="BF1728" s="5"/>
      <c r="BG1728" s="27">
        <v>26476367</v>
      </c>
      <c r="BH1728" s="27"/>
      <c r="BI1728" s="27"/>
      <c r="BJ1728" t="s">
        <v>706</v>
      </c>
      <c r="BK1728" s="11" t="str">
        <f t="shared" si="378"/>
        <v>A-</v>
      </c>
      <c r="BL1728" s="11" t="s">
        <v>235</v>
      </c>
    </row>
    <row r="1729" spans="1:64" x14ac:dyDescent="0.25">
      <c r="A1729" s="3" t="s">
        <v>74</v>
      </c>
      <c r="B1729" s="4">
        <v>1731</v>
      </c>
      <c r="C1729" s="3" t="s">
        <v>140</v>
      </c>
      <c r="D1729" s="3" t="s">
        <v>7401</v>
      </c>
      <c r="E1729" s="3" t="s">
        <v>8273</v>
      </c>
      <c r="F1729" s="3"/>
      <c r="G1729" s="3"/>
      <c r="H1729" s="74"/>
      <c r="I1729" s="3"/>
      <c r="J1729" s="3" t="s">
        <v>157</v>
      </c>
      <c r="K1729" s="3" t="s">
        <v>76</v>
      </c>
      <c r="L1729" s="3" t="s">
        <v>77</v>
      </c>
      <c r="M1729" s="3" t="s">
        <v>158</v>
      </c>
      <c r="N1729" s="5">
        <v>45223</v>
      </c>
      <c r="P1729" s="3">
        <f t="shared" ca="1" si="379"/>
        <v>-322</v>
      </c>
      <c r="Q1729" s="5">
        <v>45253</v>
      </c>
      <c r="R1729" s="3" t="s">
        <v>1328</v>
      </c>
      <c r="S1729" s="3"/>
      <c r="T1729" s="6" t="s">
        <v>131</v>
      </c>
      <c r="U1729" s="3" t="str">
        <f t="shared" si="368"/>
        <v>Contractuel</v>
      </c>
      <c r="V1729" s="5">
        <v>45223</v>
      </c>
      <c r="W1729" s="5">
        <v>45260</v>
      </c>
      <c r="X1729" s="5"/>
      <c r="Y1729" s="5"/>
      <c r="Z1729" s="5">
        <v>45223</v>
      </c>
      <c r="AA1729" s="3">
        <f t="shared" si="369"/>
        <v>10</v>
      </c>
      <c r="AB1729" s="3">
        <f t="shared" si="381"/>
        <v>2023</v>
      </c>
      <c r="AC1729" s="3">
        <f t="shared" si="371"/>
        <v>2027</v>
      </c>
      <c r="AD1729" s="7">
        <f t="shared" ca="1" si="372"/>
        <v>0.98055555555555551</v>
      </c>
      <c r="AE1729" s="7" t="str">
        <f t="shared" ca="1" si="377"/>
        <v>&lt; 1</v>
      </c>
      <c r="AF1729" s="5">
        <v>35141</v>
      </c>
      <c r="AG1729" s="8">
        <f t="shared" ca="1" si="373"/>
        <v>28.605479452054794</v>
      </c>
      <c r="AH1729" s="7" t="str">
        <f t="shared" ca="1" si="374"/>
        <v>&gt;25&lt; 35</v>
      </c>
      <c r="AI1729" s="9"/>
      <c r="AJ1729" s="10"/>
      <c r="AK1729" s="9" t="s">
        <v>5025</v>
      </c>
      <c r="AL1729" s="5">
        <v>42287</v>
      </c>
      <c r="AM1729" s="3" t="s">
        <v>93</v>
      </c>
      <c r="AN1729" s="3" t="s">
        <v>65</v>
      </c>
      <c r="AO1729">
        <v>1</v>
      </c>
      <c r="AQ1729" s="11">
        <v>3</v>
      </c>
      <c r="AR1729" s="11">
        <v>1</v>
      </c>
      <c r="AS1729" s="12">
        <f t="shared" si="375"/>
        <v>45588.25</v>
      </c>
      <c r="AT1729" s="11" t="s">
        <v>135</v>
      </c>
      <c r="AU1729" s="9">
        <v>3.6629999999999998</v>
      </c>
      <c r="AV1729" s="14" t="s">
        <v>126</v>
      </c>
      <c r="AW1729" s="15" t="s">
        <v>275</v>
      </c>
      <c r="AX1729" s="16">
        <v>38105518826</v>
      </c>
      <c r="AY1729" s="14">
        <v>49</v>
      </c>
      <c r="AZ1729" s="11" t="s">
        <v>145</v>
      </c>
      <c r="BA1729" s="17" t="str">
        <f t="shared" si="376"/>
        <v>07080013810551882649</v>
      </c>
      <c r="BB1729" s="26">
        <f t="shared" si="382"/>
        <v>20</v>
      </c>
      <c r="BC1729" s="19" t="s">
        <v>4206</v>
      </c>
      <c r="BD1729" s="20" t="s">
        <v>100</v>
      </c>
      <c r="BF1729" s="5">
        <v>45223</v>
      </c>
      <c r="BG1729" s="27">
        <v>21824889</v>
      </c>
      <c r="BH1729" s="27"/>
      <c r="BI1729" s="27"/>
      <c r="BK1729" s="11" t="str">
        <f t="shared" si="378"/>
        <v>A-</v>
      </c>
      <c r="BL1729" s="11" t="s">
        <v>235</v>
      </c>
    </row>
    <row r="1730" spans="1:64" x14ac:dyDescent="0.25">
      <c r="A1730" s="3" t="s">
        <v>74</v>
      </c>
      <c r="B1730" s="4">
        <v>1732</v>
      </c>
      <c r="C1730" s="3" t="s">
        <v>140</v>
      </c>
      <c r="D1730" s="3" t="s">
        <v>7325</v>
      </c>
      <c r="E1730" s="3" t="s">
        <v>7484</v>
      </c>
      <c r="F1730" s="3"/>
      <c r="G1730" s="3"/>
      <c r="H1730" s="74"/>
      <c r="I1730" s="3" t="s">
        <v>467</v>
      </c>
      <c r="J1730" s="3" t="s">
        <v>157</v>
      </c>
      <c r="K1730" s="3" t="s">
        <v>123</v>
      </c>
      <c r="L1730" s="3" t="s">
        <v>77</v>
      </c>
      <c r="M1730" s="3" t="s">
        <v>158</v>
      </c>
      <c r="N1730" s="5">
        <v>45223</v>
      </c>
      <c r="P1730" s="3">
        <f t="shared" ca="1" si="379"/>
        <v>-78</v>
      </c>
      <c r="Q1730" s="5">
        <v>45505</v>
      </c>
      <c r="R1730" s="3" t="s">
        <v>5026</v>
      </c>
      <c r="S1730" s="3"/>
      <c r="T1730" s="6" t="s">
        <v>131</v>
      </c>
      <c r="U1730" s="3" t="str">
        <f t="shared" ref="U1730:U1793" si="383">IF(T1730="CDI","Titulaire","Contractuel")</f>
        <v>Contractuel</v>
      </c>
      <c r="V1730" s="5">
        <v>45444</v>
      </c>
      <c r="W1730" s="5">
        <v>45504</v>
      </c>
      <c r="X1730" s="5"/>
      <c r="Y1730" s="5"/>
      <c r="Z1730" s="5">
        <v>45223</v>
      </c>
      <c r="AA1730" s="3">
        <f t="shared" ref="AA1730:AA1793" si="384">MONTH(N1730)</f>
        <v>10</v>
      </c>
      <c r="AB1730" s="3">
        <f t="shared" si="381"/>
        <v>2023</v>
      </c>
      <c r="AC1730" s="3">
        <f t="shared" ref="AC1730:AC1743" si="385">AB1730+4</f>
        <v>2027</v>
      </c>
      <c r="AD1730" s="7">
        <f t="shared" ref="AD1730:AD1793" ca="1" si="386">IF(A1730="Non",(DAYS360(N1730,Q1730)/360),(DAYS360(N1730,TODAY())/360))</f>
        <v>0.98055555555555551</v>
      </c>
      <c r="AE1730" s="7" t="str">
        <f t="shared" ca="1" si="377"/>
        <v>&lt; 1</v>
      </c>
      <c r="AF1730" s="5">
        <v>28345</v>
      </c>
      <c r="AG1730" s="8">
        <f t="shared" ref="AG1730:AG1793" ca="1" si="387">(TODAY()-AF1730)/365</f>
        <v>47.224657534246575</v>
      </c>
      <c r="AH1730" s="7" t="str">
        <f t="shared" ref="AH1730:AH1793" ca="1" si="388">+IF(AG1730&lt;25,"&lt; 25",IF(AND(AG1730&gt;=25,AG1730&lt;35),"&gt;25&lt; 35",IF(AND(AG1730&gt;=35,AG1730&lt;45),"&gt;35&lt; 45",IF(AND(AG1730&gt;=45,AG1730&lt;=55),"&gt;45&lt; 55",IF(AG1730&gt;55,"&gt; 55")))))</f>
        <v>&gt;45&lt; 55</v>
      </c>
      <c r="AI1730" s="9">
        <v>11817176</v>
      </c>
      <c r="AJ1730" s="10" t="s">
        <v>159</v>
      </c>
      <c r="AK1730" s="9" t="s">
        <v>5027</v>
      </c>
      <c r="AL1730" s="5">
        <v>44844</v>
      </c>
      <c r="AM1730" s="3" t="s">
        <v>93</v>
      </c>
      <c r="AN1730" s="3" t="s">
        <v>65</v>
      </c>
      <c r="AQ1730">
        <v>3</v>
      </c>
      <c r="AR1730" s="11">
        <v>1</v>
      </c>
      <c r="AS1730" s="12">
        <f t="shared" ref="AS1730:AS1793" si="389">N1730+(365.25*AR1730)</f>
        <v>45588.25</v>
      </c>
      <c r="AT1730" s="11" t="s">
        <v>135</v>
      </c>
      <c r="AU1730" s="9">
        <v>3.5</v>
      </c>
      <c r="AV1730" s="14">
        <v>17</v>
      </c>
      <c r="AW1730" s="15" t="s">
        <v>169</v>
      </c>
      <c r="AX1730" s="16" t="s">
        <v>5028</v>
      </c>
      <c r="AY1730" s="14">
        <v>96</v>
      </c>
      <c r="AZ1730" s="11" t="s">
        <v>171</v>
      </c>
      <c r="BA1730" s="17" t="str">
        <f t="shared" ref="BA1730:BA1790" si="390">CONCATENATE(AV1730,AW1730,AX1730,AY1730)</f>
        <v>17001000000332580596</v>
      </c>
      <c r="BB1730" s="26">
        <f t="shared" si="382"/>
        <v>20</v>
      </c>
      <c r="BC1730" s="19" t="s">
        <v>4724</v>
      </c>
      <c r="BD1730" s="20" t="s">
        <v>277</v>
      </c>
      <c r="BF1730" s="5"/>
      <c r="BG1730" s="27">
        <v>96948973</v>
      </c>
      <c r="BH1730" s="27"/>
      <c r="BI1730" s="27"/>
      <c r="BJ1730" t="s">
        <v>4724</v>
      </c>
      <c r="BK1730" s="11" t="str">
        <f t="shared" si="378"/>
        <v>A-</v>
      </c>
      <c r="BL1730" s="11" t="s">
        <v>473</v>
      </c>
    </row>
    <row r="1731" spans="1:64" x14ac:dyDescent="0.25">
      <c r="A1731" s="3" t="s">
        <v>56</v>
      </c>
      <c r="B1731" s="4">
        <v>1733</v>
      </c>
      <c r="C1731" s="3" t="s">
        <v>140</v>
      </c>
      <c r="D1731" s="3" t="s">
        <v>8362</v>
      </c>
      <c r="E1731" s="3" t="s">
        <v>8038</v>
      </c>
      <c r="F1731" s="3"/>
      <c r="G1731" s="3"/>
      <c r="H1731" s="74"/>
      <c r="I1731" s="3" t="s">
        <v>3004</v>
      </c>
      <c r="J1731" s="3" t="s">
        <v>228</v>
      </c>
      <c r="K1731" s="3" t="s">
        <v>76</v>
      </c>
      <c r="L1731" s="3" t="s">
        <v>77</v>
      </c>
      <c r="M1731" s="3" t="s">
        <v>158</v>
      </c>
      <c r="N1731" s="5">
        <v>45223</v>
      </c>
      <c r="P1731" s="3">
        <f t="shared" ca="1" si="379"/>
        <v>-47</v>
      </c>
      <c r="Q1731" s="5"/>
      <c r="R1731" s="3"/>
      <c r="S1731" s="3"/>
      <c r="T1731" s="6" t="s">
        <v>131</v>
      </c>
      <c r="U1731" s="3" t="str">
        <f t="shared" si="383"/>
        <v>Contractuel</v>
      </c>
      <c r="V1731" s="5">
        <v>45505</v>
      </c>
      <c r="W1731" s="5">
        <f>VLOOKUP(B1731,[1]base!$A:$V,22,0)</f>
        <v>45535</v>
      </c>
      <c r="X1731" s="5"/>
      <c r="Y1731" s="5"/>
      <c r="Z1731" s="5">
        <v>45223</v>
      </c>
      <c r="AA1731" s="3">
        <f t="shared" si="384"/>
        <v>10</v>
      </c>
      <c r="AB1731" s="3">
        <f t="shared" si="381"/>
        <v>2023</v>
      </c>
      <c r="AC1731" s="3">
        <f t="shared" si="385"/>
        <v>2027</v>
      </c>
      <c r="AD1731" s="7">
        <f t="shared" ca="1" si="386"/>
        <v>0.98055555555555551</v>
      </c>
      <c r="AE1731" s="7" t="str">
        <f t="shared" ref="AE1731:AE1794" ca="1" si="391">+IF(AD1731&lt;1,"&lt; 1",IF(AND(AD1731&gt;=1,AD1731&lt;2),"&lt; 2",IF(AND(AD1731&gt;=2,AD1731&lt;3),"&lt; 3",IF(AND(AD1731&gt;=3,AD1731&lt;=4),"&lt; 4",IF(AD1731&gt;4,"&gt; 4")))))</f>
        <v>&lt; 1</v>
      </c>
      <c r="AF1731" s="5">
        <v>29112</v>
      </c>
      <c r="AG1731" s="8">
        <f t="shared" ca="1" si="387"/>
        <v>45.123287671232873</v>
      </c>
      <c r="AH1731" s="7" t="str">
        <f t="shared" ca="1" si="388"/>
        <v>&gt;45&lt; 55</v>
      </c>
      <c r="AI1731" s="9">
        <v>11798400</v>
      </c>
      <c r="AJ1731" s="10" t="s">
        <v>159</v>
      </c>
      <c r="AK1731" s="9" t="s">
        <v>5029</v>
      </c>
      <c r="AL1731" s="5">
        <v>44266</v>
      </c>
      <c r="AM1731" s="3" t="s">
        <v>93</v>
      </c>
      <c r="AN1731" s="3" t="s">
        <v>65</v>
      </c>
      <c r="AQ1731">
        <v>3</v>
      </c>
      <c r="AR1731" s="11">
        <v>1</v>
      </c>
      <c r="AS1731" s="12">
        <f t="shared" si="389"/>
        <v>45588.25</v>
      </c>
      <c r="AT1731" s="11" t="s">
        <v>135</v>
      </c>
      <c r="AU1731" s="9">
        <v>3.6629999999999998</v>
      </c>
      <c r="AV1731" s="14">
        <v>17</v>
      </c>
      <c r="AW1731" s="15" t="s">
        <v>169</v>
      </c>
      <c r="AX1731" s="16" t="s">
        <v>5030</v>
      </c>
      <c r="AY1731" s="14">
        <v>79</v>
      </c>
      <c r="AZ1731" s="11" t="s">
        <v>171</v>
      </c>
      <c r="BA1731" s="17" t="str">
        <f t="shared" si="390"/>
        <v>17001000000068744379</v>
      </c>
      <c r="BB1731" s="26">
        <f t="shared" si="382"/>
        <v>20</v>
      </c>
      <c r="BC1731" s="19" t="s">
        <v>5031</v>
      </c>
      <c r="BD1731" s="20" t="s">
        <v>100</v>
      </c>
      <c r="BF1731" s="5"/>
      <c r="BG1731" s="27">
        <v>24680202</v>
      </c>
      <c r="BH1731" s="27"/>
      <c r="BI1731" s="27"/>
      <c r="BJ1731" t="s">
        <v>4253</v>
      </c>
      <c r="BK1731" s="11" t="s">
        <v>3009</v>
      </c>
      <c r="BL1731" s="11" t="s">
        <v>235</v>
      </c>
    </row>
    <row r="1732" spans="1:64" x14ac:dyDescent="0.25">
      <c r="A1732" s="3" t="s">
        <v>74</v>
      </c>
      <c r="B1732" s="4">
        <v>1734</v>
      </c>
      <c r="C1732" s="3" t="s">
        <v>87</v>
      </c>
      <c r="D1732" s="3" t="s">
        <v>8363</v>
      </c>
      <c r="E1732" s="3" t="s">
        <v>7332</v>
      </c>
      <c r="F1732" s="3"/>
      <c r="G1732" s="3"/>
      <c r="H1732" s="74"/>
      <c r="I1732" s="3" t="s">
        <v>4864</v>
      </c>
      <c r="J1732" s="3" t="s">
        <v>157</v>
      </c>
      <c r="K1732" s="3" t="s">
        <v>123</v>
      </c>
      <c r="L1732" s="3" t="s">
        <v>77</v>
      </c>
      <c r="M1732" s="3" t="s">
        <v>158</v>
      </c>
      <c r="N1732" s="5">
        <v>45223</v>
      </c>
      <c r="P1732" s="3">
        <f t="shared" ref="P1732:P1752" ca="1" si="392">IF(W1732="","",W1732-TODAY())</f>
        <v>-322</v>
      </c>
      <c r="Q1732" s="5">
        <v>45226</v>
      </c>
      <c r="R1732" s="3" t="s">
        <v>4845</v>
      </c>
      <c r="S1732" s="3"/>
      <c r="T1732" s="6" t="s">
        <v>131</v>
      </c>
      <c r="U1732" s="3" t="str">
        <f t="shared" si="383"/>
        <v>Contractuel</v>
      </c>
      <c r="V1732" s="5">
        <v>45223</v>
      </c>
      <c r="W1732" s="5">
        <v>45260</v>
      </c>
      <c r="X1732" s="5"/>
      <c r="Y1732" s="5"/>
      <c r="Z1732" s="5">
        <v>45223</v>
      </c>
      <c r="AA1732" s="3">
        <f t="shared" si="384"/>
        <v>10</v>
      </c>
      <c r="AB1732" s="3">
        <f t="shared" si="381"/>
        <v>2023</v>
      </c>
      <c r="AC1732" s="3">
        <f t="shared" si="385"/>
        <v>2027</v>
      </c>
      <c r="AD1732" s="7">
        <f t="shared" ca="1" si="386"/>
        <v>0.98055555555555551</v>
      </c>
      <c r="AE1732" s="7" t="str">
        <f t="shared" ca="1" si="391"/>
        <v>&lt; 1</v>
      </c>
      <c r="AF1732" s="5">
        <v>32430</v>
      </c>
      <c r="AG1732" s="8">
        <f t="shared" ca="1" si="387"/>
        <v>36.032876712328765</v>
      </c>
      <c r="AH1732" s="7" t="str">
        <f t="shared" ca="1" si="388"/>
        <v>&gt;35&lt; 45</v>
      </c>
      <c r="AI1732" s="9">
        <v>16232070</v>
      </c>
      <c r="AJ1732" s="10" t="s">
        <v>102</v>
      </c>
      <c r="AK1732" s="9" t="s">
        <v>1070</v>
      </c>
      <c r="AL1732" s="5">
        <v>39346</v>
      </c>
      <c r="AM1732" s="3" t="s">
        <v>93</v>
      </c>
      <c r="AN1732" s="3" t="s">
        <v>94</v>
      </c>
      <c r="AQ1732" s="11">
        <v>3</v>
      </c>
      <c r="AR1732" s="11">
        <v>1</v>
      </c>
      <c r="AS1732" s="12">
        <f t="shared" si="389"/>
        <v>45588.25</v>
      </c>
      <c r="AT1732" s="11" t="s">
        <v>135</v>
      </c>
      <c r="AU1732" s="9">
        <v>3.5</v>
      </c>
      <c r="AV1732" s="14">
        <v>17</v>
      </c>
      <c r="AW1732" s="15" t="s">
        <v>169</v>
      </c>
      <c r="AX1732" s="16" t="s">
        <v>1071</v>
      </c>
      <c r="AY1732" s="14">
        <v>58</v>
      </c>
      <c r="AZ1732" s="11" t="s">
        <v>171</v>
      </c>
      <c r="BA1732" s="17" t="str">
        <f t="shared" si="390"/>
        <v>17001000000124869258</v>
      </c>
      <c r="BB1732" s="26">
        <f t="shared" si="382"/>
        <v>20</v>
      </c>
      <c r="BC1732" s="19" t="s">
        <v>5032</v>
      </c>
      <c r="BD1732" s="20" t="s">
        <v>73</v>
      </c>
      <c r="BF1732" s="5"/>
      <c r="BG1732" s="27">
        <v>24811250</v>
      </c>
      <c r="BH1732" s="27">
        <v>24888968</v>
      </c>
      <c r="BI1732" s="27"/>
      <c r="BK1732" s="11" t="str">
        <f t="shared" ref="BK1732:BK1745" si="393">IF(K1732="CADRE","CADRE",CONCATENATE(J1732,"-",H1732))</f>
        <v>A-</v>
      </c>
      <c r="BL1732" s="11" t="s">
        <v>473</v>
      </c>
    </row>
    <row r="1733" spans="1:64" x14ac:dyDescent="0.25">
      <c r="A1733" s="3" t="s">
        <v>56</v>
      </c>
      <c r="B1733" s="4">
        <v>1735</v>
      </c>
      <c r="C1733" s="3" t="s">
        <v>87</v>
      </c>
      <c r="D1733" s="3" t="s">
        <v>8364</v>
      </c>
      <c r="E1733" s="3" t="s">
        <v>7424</v>
      </c>
      <c r="F1733" s="3"/>
      <c r="G1733" s="3"/>
      <c r="H1733" s="74"/>
      <c r="I1733" s="43" t="s">
        <v>425</v>
      </c>
      <c r="J1733" s="3" t="s">
        <v>157</v>
      </c>
      <c r="K1733" s="3" t="s">
        <v>123</v>
      </c>
      <c r="L1733" s="3" t="s">
        <v>77</v>
      </c>
      <c r="M1733" s="3" t="s">
        <v>158</v>
      </c>
      <c r="N1733" s="5">
        <v>45223</v>
      </c>
      <c r="P1733" s="3">
        <f t="shared" ca="1" si="392"/>
        <v>-47</v>
      </c>
      <c r="Q1733" s="5"/>
      <c r="R1733" s="3"/>
      <c r="S1733" s="3"/>
      <c r="T1733" s="6" t="s">
        <v>131</v>
      </c>
      <c r="U1733" s="3" t="str">
        <f t="shared" si="383"/>
        <v>Contractuel</v>
      </c>
      <c r="V1733" s="5">
        <v>45505</v>
      </c>
      <c r="W1733" s="5">
        <f>VLOOKUP(B1733,[1]base!$A:$V,22,0)</f>
        <v>45535</v>
      </c>
      <c r="X1733" s="5"/>
      <c r="Y1733" s="5"/>
      <c r="Z1733" s="5">
        <v>45223</v>
      </c>
      <c r="AA1733" s="3">
        <f t="shared" si="384"/>
        <v>10</v>
      </c>
      <c r="AB1733" s="3">
        <f t="shared" si="381"/>
        <v>2023</v>
      </c>
      <c r="AC1733" s="3">
        <f t="shared" si="385"/>
        <v>2027</v>
      </c>
      <c r="AD1733" s="7">
        <f t="shared" ca="1" si="386"/>
        <v>0.98055555555555551</v>
      </c>
      <c r="AE1733" s="7" t="str">
        <f t="shared" ca="1" si="391"/>
        <v>&lt; 1</v>
      </c>
      <c r="AF1733" s="5">
        <v>34929</v>
      </c>
      <c r="AG1733" s="8">
        <f t="shared" ca="1" si="387"/>
        <v>29.186301369863013</v>
      </c>
      <c r="AH1733" s="7" t="str">
        <f t="shared" ca="1" si="388"/>
        <v>&gt;25&lt; 35</v>
      </c>
      <c r="AI1733" s="9">
        <v>17460745</v>
      </c>
      <c r="AJ1733" s="10" t="s">
        <v>126</v>
      </c>
      <c r="AK1733" s="9" t="s">
        <v>5033</v>
      </c>
      <c r="AL1733" s="5">
        <v>41620</v>
      </c>
      <c r="AM1733" s="3" t="s">
        <v>93</v>
      </c>
      <c r="AN1733" s="3" t="s">
        <v>94</v>
      </c>
      <c r="AQ1733">
        <v>3</v>
      </c>
      <c r="AR1733" s="11">
        <v>1</v>
      </c>
      <c r="AS1733" s="12">
        <f t="shared" si="389"/>
        <v>45588.25</v>
      </c>
      <c r="AT1733" s="11" t="s">
        <v>135</v>
      </c>
      <c r="AU1733" s="9">
        <v>3.5</v>
      </c>
      <c r="AV1733" s="14">
        <v>17</v>
      </c>
      <c r="AW1733" s="15">
        <v>20600</v>
      </c>
      <c r="AX1733" s="16" t="s">
        <v>5034</v>
      </c>
      <c r="AY1733" s="14">
        <v>62</v>
      </c>
      <c r="AZ1733" s="11" t="s">
        <v>171</v>
      </c>
      <c r="BA1733" s="17" t="str">
        <f t="shared" si="390"/>
        <v>17206000000273702362</v>
      </c>
      <c r="BB1733" s="26">
        <f t="shared" si="382"/>
        <v>20</v>
      </c>
      <c r="BC1733" s="19" t="s">
        <v>4206</v>
      </c>
      <c r="BD1733" s="20" t="s">
        <v>100</v>
      </c>
      <c r="BF1733" s="5"/>
      <c r="BG1733" s="27">
        <v>51867032</v>
      </c>
      <c r="BH1733" s="27"/>
      <c r="BI1733" s="27"/>
      <c r="BJ1733" t="s">
        <v>1001</v>
      </c>
      <c r="BK1733" s="11" t="str">
        <f t="shared" si="393"/>
        <v>A-</v>
      </c>
      <c r="BL1733" s="11" t="s">
        <v>473</v>
      </c>
    </row>
    <row r="1734" spans="1:64" x14ac:dyDescent="0.25">
      <c r="A1734" s="3" t="s">
        <v>56</v>
      </c>
      <c r="B1734" s="4">
        <v>1736</v>
      </c>
      <c r="C1734" s="3" t="s">
        <v>87</v>
      </c>
      <c r="D1734" s="3" t="s">
        <v>7192</v>
      </c>
      <c r="E1734" s="3" t="s">
        <v>7516</v>
      </c>
      <c r="F1734" s="3"/>
      <c r="G1734" s="3"/>
      <c r="H1734" s="74"/>
      <c r="I1734" s="3" t="s">
        <v>467</v>
      </c>
      <c r="J1734" s="3" t="s">
        <v>157</v>
      </c>
      <c r="K1734" s="3" t="s">
        <v>123</v>
      </c>
      <c r="L1734" s="3" t="s">
        <v>77</v>
      </c>
      <c r="M1734" s="3" t="s">
        <v>158</v>
      </c>
      <c r="N1734" s="5">
        <v>45223</v>
      </c>
      <c r="P1734" s="3">
        <f t="shared" ca="1" si="392"/>
        <v>-47</v>
      </c>
      <c r="Q1734" s="5"/>
      <c r="R1734" s="3"/>
      <c r="S1734" s="3"/>
      <c r="T1734" s="6" t="s">
        <v>131</v>
      </c>
      <c r="U1734" s="3" t="str">
        <f t="shared" si="383"/>
        <v>Contractuel</v>
      </c>
      <c r="V1734" s="5">
        <v>45505</v>
      </c>
      <c r="W1734" s="5">
        <f>VLOOKUP(B1734,[1]base!$A:$V,22,0)</f>
        <v>45535</v>
      </c>
      <c r="X1734" s="5"/>
      <c r="Y1734" s="5"/>
      <c r="Z1734" s="5">
        <v>45223</v>
      </c>
      <c r="AA1734" s="3">
        <f t="shared" si="384"/>
        <v>10</v>
      </c>
      <c r="AB1734" s="3">
        <f t="shared" si="381"/>
        <v>2023</v>
      </c>
      <c r="AC1734" s="3">
        <f t="shared" si="385"/>
        <v>2027</v>
      </c>
      <c r="AD1734" s="7">
        <f t="shared" ca="1" si="386"/>
        <v>0.98055555555555551</v>
      </c>
      <c r="AE1734" s="7" t="str">
        <f t="shared" ca="1" si="391"/>
        <v>&lt; 1</v>
      </c>
      <c r="AF1734" s="5">
        <v>37570</v>
      </c>
      <c r="AG1734" s="8">
        <f t="shared" ca="1" si="387"/>
        <v>21.950684931506849</v>
      </c>
      <c r="AH1734" s="7" t="str">
        <f t="shared" ca="1" si="388"/>
        <v>&lt; 25</v>
      </c>
      <c r="AI1734" s="9">
        <v>17324054</v>
      </c>
      <c r="AJ1734" s="37" t="s">
        <v>179</v>
      </c>
      <c r="AK1734" s="9" t="s">
        <v>5035</v>
      </c>
      <c r="AL1734" s="5">
        <v>43411</v>
      </c>
      <c r="AM1734" s="3" t="s">
        <v>93</v>
      </c>
      <c r="AN1734" s="3" t="s">
        <v>94</v>
      </c>
      <c r="AQ1734">
        <v>3</v>
      </c>
      <c r="AR1734" s="11">
        <v>1</v>
      </c>
      <c r="AS1734" s="12">
        <f t="shared" si="389"/>
        <v>45588.25</v>
      </c>
      <c r="AT1734" s="11" t="s">
        <v>135</v>
      </c>
      <c r="AU1734" s="9">
        <v>3.5</v>
      </c>
      <c r="AV1734" s="14">
        <v>17</v>
      </c>
      <c r="AW1734" s="15" t="s">
        <v>169</v>
      </c>
      <c r="AX1734" s="16" t="s">
        <v>5036</v>
      </c>
      <c r="AY1734" s="14">
        <v>31</v>
      </c>
      <c r="AZ1734" s="11" t="s">
        <v>171</v>
      </c>
      <c r="BA1734" s="17" t="str">
        <f t="shared" si="390"/>
        <v>17001000000269720231</v>
      </c>
      <c r="BB1734" s="26">
        <f t="shared" si="382"/>
        <v>20</v>
      </c>
      <c r="BC1734" s="19" t="s">
        <v>5037</v>
      </c>
      <c r="BD1734" s="20" t="s">
        <v>73</v>
      </c>
      <c r="BF1734" s="5"/>
      <c r="BG1734" s="27">
        <v>52607640</v>
      </c>
      <c r="BH1734" s="27"/>
      <c r="BI1734" s="27"/>
      <c r="BJ1734" t="s">
        <v>416</v>
      </c>
      <c r="BK1734" s="11" t="str">
        <f t="shared" si="393"/>
        <v>A-</v>
      </c>
      <c r="BL1734" s="11" t="s">
        <v>473</v>
      </c>
    </row>
    <row r="1735" spans="1:64" x14ac:dyDescent="0.25">
      <c r="A1735" s="3" t="s">
        <v>74</v>
      </c>
      <c r="B1735" s="4">
        <v>1737</v>
      </c>
      <c r="C1735" s="3" t="s">
        <v>57</v>
      </c>
      <c r="D1735" s="3" t="s">
        <v>7191</v>
      </c>
      <c r="E1735" s="3" t="s">
        <v>7383</v>
      </c>
      <c r="F1735" s="3"/>
      <c r="G1735" s="3"/>
      <c r="H1735" s="74"/>
      <c r="I1735" s="3" t="s">
        <v>467</v>
      </c>
      <c r="J1735" s="3" t="s">
        <v>157</v>
      </c>
      <c r="K1735" s="3" t="s">
        <v>123</v>
      </c>
      <c r="L1735" s="3" t="s">
        <v>77</v>
      </c>
      <c r="M1735" s="3" t="s">
        <v>158</v>
      </c>
      <c r="N1735" s="5">
        <v>45223</v>
      </c>
      <c r="P1735" s="3">
        <f t="shared" ca="1" si="392"/>
        <v>-260</v>
      </c>
      <c r="Q1735" s="5">
        <v>45303</v>
      </c>
      <c r="R1735" s="3" t="s">
        <v>609</v>
      </c>
      <c r="S1735" s="3"/>
      <c r="T1735" s="6" t="s">
        <v>131</v>
      </c>
      <c r="U1735" s="3" t="str">
        <f t="shared" si="383"/>
        <v>Contractuel</v>
      </c>
      <c r="V1735" s="5">
        <v>45292</v>
      </c>
      <c r="W1735" s="5">
        <v>45322</v>
      </c>
      <c r="X1735" s="5"/>
      <c r="Y1735" s="5"/>
      <c r="Z1735" s="5">
        <v>45223</v>
      </c>
      <c r="AA1735" s="3">
        <f t="shared" si="384"/>
        <v>10</v>
      </c>
      <c r="AB1735" s="3">
        <f t="shared" si="381"/>
        <v>2023</v>
      </c>
      <c r="AC1735" s="3">
        <f t="shared" si="385"/>
        <v>2027</v>
      </c>
      <c r="AD1735" s="7">
        <f t="shared" ca="1" si="386"/>
        <v>0.98055555555555551</v>
      </c>
      <c r="AE1735" s="7" t="str">
        <f t="shared" ca="1" si="391"/>
        <v>&lt; 1</v>
      </c>
      <c r="AF1735" s="5">
        <v>37439</v>
      </c>
      <c r="AG1735" s="8">
        <f t="shared" ca="1" si="387"/>
        <v>22.30958904109589</v>
      </c>
      <c r="AH1735" s="7" t="str">
        <f t="shared" ca="1" si="388"/>
        <v>&lt; 25</v>
      </c>
      <c r="AI1735" s="9"/>
      <c r="AJ1735" s="10"/>
      <c r="AK1735" s="9" t="s">
        <v>5038</v>
      </c>
      <c r="AL1735" s="5">
        <v>43836</v>
      </c>
      <c r="AM1735" s="3" t="s">
        <v>4611</v>
      </c>
      <c r="AN1735" s="3" t="s">
        <v>94</v>
      </c>
      <c r="AQ1735" s="11">
        <v>3</v>
      </c>
      <c r="AR1735" s="11">
        <v>1</v>
      </c>
      <c r="AS1735" s="12">
        <f t="shared" si="389"/>
        <v>45588.25</v>
      </c>
      <c r="AT1735" s="11" t="s">
        <v>135</v>
      </c>
      <c r="AU1735" s="9">
        <v>3.5</v>
      </c>
      <c r="AV1735" s="14" t="s">
        <v>91</v>
      </c>
      <c r="AW1735" s="15" t="s">
        <v>757</v>
      </c>
      <c r="AX1735" s="16" t="s">
        <v>5039</v>
      </c>
      <c r="AY1735" s="14">
        <v>32</v>
      </c>
      <c r="AZ1735" s="11" t="s">
        <v>191</v>
      </c>
      <c r="BA1735" s="17" t="str">
        <f t="shared" si="390"/>
        <v>05030000082502765332</v>
      </c>
      <c r="BB1735" s="26">
        <f t="shared" si="382"/>
        <v>20</v>
      </c>
      <c r="BC1735" s="19" t="s">
        <v>5018</v>
      </c>
      <c r="BD1735" s="20" t="s">
        <v>73</v>
      </c>
      <c r="BF1735" s="5"/>
      <c r="BG1735" s="27">
        <v>99801468</v>
      </c>
      <c r="BH1735" s="27"/>
      <c r="BI1735" s="27"/>
      <c r="BK1735" s="11" t="str">
        <f t="shared" si="393"/>
        <v>A-</v>
      </c>
      <c r="BL1735" s="11" t="s">
        <v>473</v>
      </c>
    </row>
    <row r="1736" spans="1:64" x14ac:dyDescent="0.25">
      <c r="A1736" s="3" t="s">
        <v>56</v>
      </c>
      <c r="B1736" s="4">
        <v>1738</v>
      </c>
      <c r="C1736" s="3" t="s">
        <v>87</v>
      </c>
      <c r="D1736" s="3" t="s">
        <v>7192</v>
      </c>
      <c r="E1736" s="3" t="s">
        <v>8365</v>
      </c>
      <c r="F1736" s="3"/>
      <c r="G1736" s="3"/>
      <c r="H1736" s="74"/>
      <c r="I1736" s="3" t="s">
        <v>467</v>
      </c>
      <c r="J1736" s="3" t="s">
        <v>157</v>
      </c>
      <c r="K1736" s="3" t="s">
        <v>123</v>
      </c>
      <c r="L1736" s="3" t="s">
        <v>77</v>
      </c>
      <c r="M1736" s="3" t="s">
        <v>158</v>
      </c>
      <c r="N1736" s="5">
        <v>45223</v>
      </c>
      <c r="P1736" s="3">
        <f t="shared" ca="1" si="392"/>
        <v>-47</v>
      </c>
      <c r="Q1736" s="5"/>
      <c r="R1736" s="3"/>
      <c r="S1736" s="3"/>
      <c r="T1736" s="6" t="s">
        <v>131</v>
      </c>
      <c r="U1736" s="3" t="str">
        <f t="shared" si="383"/>
        <v>Contractuel</v>
      </c>
      <c r="V1736" s="5">
        <v>45505</v>
      </c>
      <c r="W1736" s="5">
        <f>VLOOKUP(B1736,[1]base!$A:$V,22,0)</f>
        <v>45535</v>
      </c>
      <c r="X1736" s="5"/>
      <c r="Y1736" s="5"/>
      <c r="Z1736" s="5">
        <v>45223</v>
      </c>
      <c r="AA1736" s="3">
        <f t="shared" si="384"/>
        <v>10</v>
      </c>
      <c r="AB1736" s="3">
        <f t="shared" si="381"/>
        <v>2023</v>
      </c>
      <c r="AC1736" s="3">
        <f t="shared" si="385"/>
        <v>2027</v>
      </c>
      <c r="AD1736" s="7">
        <f t="shared" ca="1" si="386"/>
        <v>0.98055555555555551</v>
      </c>
      <c r="AE1736" s="7" t="str">
        <f t="shared" ca="1" si="391"/>
        <v>&lt; 1</v>
      </c>
      <c r="AF1736" s="5">
        <v>37570</v>
      </c>
      <c r="AG1736" s="8">
        <f t="shared" ca="1" si="387"/>
        <v>21.950684931506849</v>
      </c>
      <c r="AH1736" s="7" t="str">
        <f t="shared" ca="1" si="388"/>
        <v>&lt; 25</v>
      </c>
      <c r="AI1736" s="9">
        <v>17445661</v>
      </c>
      <c r="AJ1736" s="10" t="s">
        <v>67</v>
      </c>
      <c r="AK1736" s="9" t="s">
        <v>5040</v>
      </c>
      <c r="AL1736" s="5">
        <v>43795</v>
      </c>
      <c r="AM1736" s="3" t="s">
        <v>93</v>
      </c>
      <c r="AN1736" s="3" t="s">
        <v>94</v>
      </c>
      <c r="AQ1736">
        <v>3</v>
      </c>
      <c r="AR1736" s="11">
        <v>1</v>
      </c>
      <c r="AS1736" s="12">
        <f t="shared" si="389"/>
        <v>45588.25</v>
      </c>
      <c r="AT1736" s="11" t="s">
        <v>135</v>
      </c>
      <c r="AU1736" s="9">
        <v>3.5</v>
      </c>
      <c r="AV1736" s="14">
        <v>17</v>
      </c>
      <c r="AW1736" s="15" t="s">
        <v>169</v>
      </c>
      <c r="AX1736" s="16" t="s">
        <v>5041</v>
      </c>
      <c r="AY1736" s="14">
        <v>53</v>
      </c>
      <c r="AZ1736" s="11" t="s">
        <v>171</v>
      </c>
      <c r="BA1736" s="17" t="str">
        <f t="shared" si="390"/>
        <v>17001000000296067953</v>
      </c>
      <c r="BB1736" s="26">
        <f t="shared" si="382"/>
        <v>20</v>
      </c>
      <c r="BC1736" s="19" t="s">
        <v>5037</v>
      </c>
      <c r="BD1736" s="20" t="s">
        <v>73</v>
      </c>
      <c r="BF1736" s="5"/>
      <c r="BG1736" s="27">
        <v>56469512</v>
      </c>
      <c r="BH1736" s="27"/>
      <c r="BI1736" s="27"/>
      <c r="BJ1736" t="s">
        <v>416</v>
      </c>
      <c r="BK1736" s="11" t="str">
        <f t="shared" si="393"/>
        <v>A-</v>
      </c>
      <c r="BL1736" s="11" t="s">
        <v>473</v>
      </c>
    </row>
    <row r="1737" spans="1:64" x14ac:dyDescent="0.25">
      <c r="A1737" s="3" t="s">
        <v>56</v>
      </c>
      <c r="B1737" s="4">
        <v>1739</v>
      </c>
      <c r="C1737" s="3" t="s">
        <v>140</v>
      </c>
      <c r="D1737" s="3" t="s">
        <v>7423</v>
      </c>
      <c r="E1737" s="3" t="s">
        <v>7248</v>
      </c>
      <c r="F1737" s="3"/>
      <c r="G1737" s="3"/>
      <c r="H1737" s="74"/>
      <c r="I1737" s="3" t="s">
        <v>467</v>
      </c>
      <c r="J1737" s="3" t="s">
        <v>157</v>
      </c>
      <c r="K1737" s="3" t="s">
        <v>123</v>
      </c>
      <c r="L1737" s="3" t="s">
        <v>77</v>
      </c>
      <c r="M1737" s="3" t="s">
        <v>158</v>
      </c>
      <c r="N1737" s="5">
        <v>45223</v>
      </c>
      <c r="P1737" s="3">
        <f t="shared" ca="1" si="392"/>
        <v>-47</v>
      </c>
      <c r="Q1737" s="5"/>
      <c r="R1737" s="3"/>
      <c r="S1737" s="3"/>
      <c r="T1737" s="6" t="s">
        <v>131</v>
      </c>
      <c r="U1737" s="3" t="str">
        <f t="shared" si="383"/>
        <v>Contractuel</v>
      </c>
      <c r="V1737" s="5">
        <v>45505</v>
      </c>
      <c r="W1737" s="5">
        <f>VLOOKUP(B1737,[1]base!$A:$V,22,0)</f>
        <v>45535</v>
      </c>
      <c r="X1737" s="5"/>
      <c r="Y1737" s="5"/>
      <c r="Z1737" s="5">
        <v>45223</v>
      </c>
      <c r="AA1737" s="3">
        <f t="shared" si="384"/>
        <v>10</v>
      </c>
      <c r="AB1737" s="3">
        <f t="shared" si="381"/>
        <v>2023</v>
      </c>
      <c r="AC1737" s="3">
        <f t="shared" si="385"/>
        <v>2027</v>
      </c>
      <c r="AD1737" s="7">
        <f t="shared" ca="1" si="386"/>
        <v>0.98055555555555551</v>
      </c>
      <c r="AE1737" s="7" t="str">
        <f t="shared" ca="1" si="391"/>
        <v>&lt; 1</v>
      </c>
      <c r="AF1737" s="5">
        <v>31127</v>
      </c>
      <c r="AG1737" s="8">
        <f t="shared" ca="1" si="387"/>
        <v>39.602739726027394</v>
      </c>
      <c r="AH1737" s="7" t="str">
        <f t="shared" ca="1" si="388"/>
        <v>&gt;35&lt; 45</v>
      </c>
      <c r="AI1737" s="9">
        <v>12499954</v>
      </c>
      <c r="AJ1737" s="10" t="s">
        <v>102</v>
      </c>
      <c r="AK1737" s="9" t="s">
        <v>5042</v>
      </c>
      <c r="AL1737" s="5">
        <v>37320</v>
      </c>
      <c r="AM1737" s="3" t="s">
        <v>93</v>
      </c>
      <c r="AN1737" s="3" t="s">
        <v>65</v>
      </c>
      <c r="AQ1737">
        <v>3</v>
      </c>
      <c r="AR1737" s="11">
        <v>1</v>
      </c>
      <c r="AS1737" s="12">
        <f t="shared" si="389"/>
        <v>45588.25</v>
      </c>
      <c r="AT1737" s="11" t="s">
        <v>135</v>
      </c>
      <c r="AU1737" s="9">
        <v>3.5</v>
      </c>
      <c r="AV1737" s="14">
        <v>17</v>
      </c>
      <c r="AW1737" s="15" t="s">
        <v>169</v>
      </c>
      <c r="AX1737" s="16" t="s">
        <v>5043</v>
      </c>
      <c r="AY1737" s="14" t="s">
        <v>67</v>
      </c>
      <c r="AZ1737" s="11" t="s">
        <v>171</v>
      </c>
      <c r="BA1737" s="17" t="str">
        <f t="shared" si="390"/>
        <v>17001000000118326608</v>
      </c>
      <c r="BB1737" s="26">
        <f t="shared" si="382"/>
        <v>20</v>
      </c>
      <c r="BC1737" s="19" t="s">
        <v>5044</v>
      </c>
      <c r="BD1737" s="20" t="s">
        <v>277</v>
      </c>
      <c r="BF1737" s="5">
        <v>45272</v>
      </c>
      <c r="BG1737" s="27">
        <v>20302199</v>
      </c>
      <c r="BH1737" s="27"/>
      <c r="BI1737" s="27"/>
      <c r="BJ1737" t="s">
        <v>2110</v>
      </c>
      <c r="BK1737" s="11" t="str">
        <f t="shared" si="393"/>
        <v>A-</v>
      </c>
      <c r="BL1737" s="11" t="s">
        <v>473</v>
      </c>
    </row>
    <row r="1738" spans="1:64" x14ac:dyDescent="0.25">
      <c r="A1738" s="3" t="s">
        <v>56</v>
      </c>
      <c r="B1738" s="4">
        <v>1740</v>
      </c>
      <c r="C1738" s="3" t="s">
        <v>140</v>
      </c>
      <c r="D1738" s="3" t="s">
        <v>7200</v>
      </c>
      <c r="E1738" s="3" t="s">
        <v>7467</v>
      </c>
      <c r="F1738" s="3"/>
      <c r="G1738" s="3"/>
      <c r="H1738" s="74"/>
      <c r="I1738" s="3" t="s">
        <v>467</v>
      </c>
      <c r="J1738" s="3" t="s">
        <v>157</v>
      </c>
      <c r="K1738" s="3" t="s">
        <v>123</v>
      </c>
      <c r="L1738" s="3" t="s">
        <v>77</v>
      </c>
      <c r="M1738" s="3" t="s">
        <v>158</v>
      </c>
      <c r="N1738" s="5">
        <v>45223</v>
      </c>
      <c r="P1738" s="3">
        <f t="shared" ca="1" si="392"/>
        <v>-47</v>
      </c>
      <c r="Q1738" s="5"/>
      <c r="R1738" s="3"/>
      <c r="S1738" s="3"/>
      <c r="T1738" s="6" t="s">
        <v>131</v>
      </c>
      <c r="U1738" s="3" t="str">
        <f t="shared" si="383"/>
        <v>Contractuel</v>
      </c>
      <c r="V1738" s="5">
        <v>45505</v>
      </c>
      <c r="W1738" s="5">
        <f>VLOOKUP(B1738,[1]base!$A:$V,22,0)</f>
        <v>45535</v>
      </c>
      <c r="X1738" s="5"/>
      <c r="Y1738" s="5"/>
      <c r="Z1738" s="5">
        <v>45223</v>
      </c>
      <c r="AA1738" s="3">
        <f t="shared" si="384"/>
        <v>10</v>
      </c>
      <c r="AB1738" s="3">
        <f t="shared" si="381"/>
        <v>2023</v>
      </c>
      <c r="AC1738" s="3">
        <f t="shared" si="385"/>
        <v>2027</v>
      </c>
      <c r="AD1738" s="7">
        <f t="shared" ca="1" si="386"/>
        <v>0.98055555555555551</v>
      </c>
      <c r="AE1738" s="7" t="str">
        <f t="shared" ca="1" si="391"/>
        <v>&lt; 1</v>
      </c>
      <c r="AF1738" s="5">
        <v>30498</v>
      </c>
      <c r="AG1738" s="8">
        <f t="shared" ca="1" si="387"/>
        <v>41.326027397260276</v>
      </c>
      <c r="AH1738" s="7" t="str">
        <f t="shared" ca="1" si="388"/>
        <v>&gt;35&lt; 45</v>
      </c>
      <c r="AI1738" s="9">
        <v>16189137</v>
      </c>
      <c r="AJ1738" s="10" t="s">
        <v>141</v>
      </c>
      <c r="AK1738" s="9" t="s">
        <v>5045</v>
      </c>
      <c r="AL1738" s="5">
        <v>39826</v>
      </c>
      <c r="AM1738" s="3" t="s">
        <v>93</v>
      </c>
      <c r="AN1738" s="3" t="s">
        <v>65</v>
      </c>
      <c r="AO1738">
        <v>4</v>
      </c>
      <c r="AQ1738">
        <v>3</v>
      </c>
      <c r="AR1738" s="11">
        <v>1</v>
      </c>
      <c r="AS1738" s="12">
        <f t="shared" si="389"/>
        <v>45588.25</v>
      </c>
      <c r="AT1738" s="11" t="s">
        <v>135</v>
      </c>
      <c r="AU1738" s="9">
        <v>3.5</v>
      </c>
      <c r="AV1738" s="14">
        <v>17</v>
      </c>
      <c r="AW1738" s="15" t="s">
        <v>169</v>
      </c>
      <c r="AX1738" s="16" t="s">
        <v>5046</v>
      </c>
      <c r="AY1738" s="14">
        <v>18</v>
      </c>
      <c r="AZ1738" s="11" t="s">
        <v>171</v>
      </c>
      <c r="BA1738" s="17" t="str">
        <f t="shared" si="390"/>
        <v>17001000000308342818</v>
      </c>
      <c r="BB1738" s="26">
        <f t="shared" si="382"/>
        <v>20</v>
      </c>
      <c r="BC1738" s="19" t="s">
        <v>5016</v>
      </c>
      <c r="BD1738" s="20" t="s">
        <v>277</v>
      </c>
      <c r="BF1738" s="5">
        <v>45272</v>
      </c>
      <c r="BG1738" s="27">
        <v>99454305</v>
      </c>
      <c r="BH1738" s="27"/>
      <c r="BI1738" s="27"/>
      <c r="BJ1738" t="s">
        <v>347</v>
      </c>
      <c r="BK1738" s="11" t="str">
        <f t="shared" si="393"/>
        <v>A-</v>
      </c>
      <c r="BL1738" s="11" t="s">
        <v>473</v>
      </c>
    </row>
    <row r="1739" spans="1:64" x14ac:dyDescent="0.25">
      <c r="A1739" s="3" t="s">
        <v>56</v>
      </c>
      <c r="B1739" s="4">
        <v>1741</v>
      </c>
      <c r="C1739" s="3" t="s">
        <v>57</v>
      </c>
      <c r="D1739" s="3" t="s">
        <v>7458</v>
      </c>
      <c r="E1739" s="3" t="s">
        <v>7464</v>
      </c>
      <c r="F1739" s="3"/>
      <c r="G1739" s="3"/>
      <c r="H1739" s="74"/>
      <c r="I1739" s="3" t="s">
        <v>431</v>
      </c>
      <c r="J1739" s="3"/>
      <c r="K1739" s="3" t="s">
        <v>123</v>
      </c>
      <c r="L1739" s="3" t="s">
        <v>77</v>
      </c>
      <c r="M1739" s="3" t="s">
        <v>158</v>
      </c>
      <c r="N1739" s="5">
        <v>45223</v>
      </c>
      <c r="P1739" s="3">
        <f t="shared" ca="1" si="392"/>
        <v>-47</v>
      </c>
      <c r="Q1739" s="5"/>
      <c r="R1739" s="3"/>
      <c r="S1739" s="3"/>
      <c r="T1739" s="6" t="s">
        <v>131</v>
      </c>
      <c r="U1739" s="3" t="str">
        <f t="shared" si="383"/>
        <v>Contractuel</v>
      </c>
      <c r="V1739" s="5">
        <v>45505</v>
      </c>
      <c r="W1739" s="5">
        <f>VLOOKUP(B1739,[1]base!$A:$V,22,0)</f>
        <v>45535</v>
      </c>
      <c r="X1739" s="5"/>
      <c r="Y1739" s="5"/>
      <c r="Z1739" s="5">
        <v>45223</v>
      </c>
      <c r="AA1739" s="3">
        <f t="shared" si="384"/>
        <v>10</v>
      </c>
      <c r="AB1739" s="3">
        <f t="shared" si="381"/>
        <v>2023</v>
      </c>
      <c r="AC1739" s="3">
        <f t="shared" si="385"/>
        <v>2027</v>
      </c>
      <c r="AD1739" s="7">
        <f t="shared" ca="1" si="386"/>
        <v>0.98055555555555551</v>
      </c>
      <c r="AE1739" s="7" t="str">
        <f t="shared" ca="1" si="391"/>
        <v>&lt; 1</v>
      </c>
      <c r="AF1739" s="5">
        <v>27039</v>
      </c>
      <c r="AG1739" s="8">
        <f t="shared" ca="1" si="387"/>
        <v>50.802739726027397</v>
      </c>
      <c r="AH1739" s="7" t="str">
        <f t="shared" ca="1" si="388"/>
        <v>&gt;45&lt; 55</v>
      </c>
      <c r="AI1739" s="9">
        <v>12285237</v>
      </c>
      <c r="AJ1739" s="10" t="s">
        <v>67</v>
      </c>
      <c r="AK1739" s="9" t="s">
        <v>5047</v>
      </c>
      <c r="AL1739" s="5">
        <v>41782</v>
      </c>
      <c r="AM1739" s="3" t="s">
        <v>4611</v>
      </c>
      <c r="AN1739" s="3" t="s">
        <v>65</v>
      </c>
      <c r="AO1739">
        <v>2</v>
      </c>
      <c r="AQ1739">
        <v>3</v>
      </c>
      <c r="AR1739" s="11">
        <v>1</v>
      </c>
      <c r="AS1739" s="12">
        <f t="shared" si="389"/>
        <v>45588.25</v>
      </c>
      <c r="AT1739" s="11" t="s">
        <v>135</v>
      </c>
      <c r="AU1739" s="9">
        <v>3.5</v>
      </c>
      <c r="AV1739" s="14">
        <v>17</v>
      </c>
      <c r="AW1739" s="15" t="s">
        <v>169</v>
      </c>
      <c r="AX1739" s="16" t="s">
        <v>5048</v>
      </c>
      <c r="AY1739" s="14">
        <v>97</v>
      </c>
      <c r="AZ1739" s="11" t="s">
        <v>171</v>
      </c>
      <c r="BA1739" s="17" t="str">
        <f t="shared" si="390"/>
        <v>17001000000332564397</v>
      </c>
      <c r="BB1739" s="26">
        <f t="shared" si="382"/>
        <v>20</v>
      </c>
      <c r="BC1739" s="19" t="s">
        <v>4724</v>
      </c>
      <c r="BD1739" s="20" t="s">
        <v>277</v>
      </c>
      <c r="BF1739" s="5">
        <v>45230</v>
      </c>
      <c r="BG1739" s="27">
        <v>54538163</v>
      </c>
      <c r="BH1739" s="27"/>
      <c r="BI1739" s="27"/>
      <c r="BJ1739" t="s">
        <v>4724</v>
      </c>
      <c r="BK1739" s="11" t="str">
        <f t="shared" si="393"/>
        <v>-</v>
      </c>
      <c r="BL1739" s="11" t="s">
        <v>473</v>
      </c>
    </row>
    <row r="1740" spans="1:64" x14ac:dyDescent="0.25">
      <c r="A1740" s="3" t="s">
        <v>56</v>
      </c>
      <c r="B1740" s="4">
        <v>1742</v>
      </c>
      <c r="C1740" s="3" t="s">
        <v>57</v>
      </c>
      <c r="D1740" s="3" t="s">
        <v>8366</v>
      </c>
      <c r="E1740" s="3" t="s">
        <v>8367</v>
      </c>
      <c r="F1740" s="3"/>
      <c r="G1740" s="3"/>
      <c r="H1740" s="74"/>
      <c r="I1740" s="3"/>
      <c r="J1740" s="3"/>
      <c r="K1740" s="3" t="s">
        <v>59</v>
      </c>
      <c r="L1740" s="3" t="s">
        <v>77</v>
      </c>
      <c r="M1740" s="3" t="s">
        <v>2114</v>
      </c>
      <c r="N1740" s="5">
        <v>45229</v>
      </c>
      <c r="P1740" s="3" t="str">
        <f t="shared" ca="1" si="392"/>
        <v/>
      </c>
      <c r="Q1740" s="5"/>
      <c r="R1740" s="3"/>
      <c r="S1740" s="3"/>
      <c r="T1740" s="6" t="s">
        <v>61</v>
      </c>
      <c r="U1740" s="3" t="str">
        <f t="shared" si="383"/>
        <v>Titulaire</v>
      </c>
      <c r="V1740" s="5">
        <v>45229</v>
      </c>
      <c r="W1740" s="5"/>
      <c r="X1740" s="5"/>
      <c r="Y1740" s="5"/>
      <c r="Z1740" s="5">
        <v>45229</v>
      </c>
      <c r="AA1740" s="3">
        <f t="shared" si="384"/>
        <v>10</v>
      </c>
      <c r="AB1740" s="3">
        <f t="shared" si="381"/>
        <v>2023</v>
      </c>
      <c r="AC1740" s="3">
        <f t="shared" si="385"/>
        <v>2027</v>
      </c>
      <c r="AD1740" s="7">
        <f t="shared" ca="1" si="386"/>
        <v>0.96388888888888891</v>
      </c>
      <c r="AE1740" s="7" t="str">
        <f t="shared" ca="1" si="391"/>
        <v>&lt; 1</v>
      </c>
      <c r="AF1740" s="5">
        <v>30594</v>
      </c>
      <c r="AG1740" s="8">
        <f t="shared" ca="1" si="387"/>
        <v>41.063013698630137</v>
      </c>
      <c r="AH1740" s="7" t="str">
        <f t="shared" ca="1" si="388"/>
        <v>&gt;35&lt; 45</v>
      </c>
      <c r="AI1740" s="9">
        <v>16485922</v>
      </c>
      <c r="AJ1740" s="37" t="s">
        <v>179</v>
      </c>
      <c r="AK1740" s="9" t="s">
        <v>5049</v>
      </c>
      <c r="AL1740" s="5">
        <v>43398</v>
      </c>
      <c r="AM1740" s="3" t="s">
        <v>4611</v>
      </c>
      <c r="AN1740" s="3" t="s">
        <v>65</v>
      </c>
      <c r="AO1740">
        <v>2</v>
      </c>
      <c r="AQ1740">
        <v>17</v>
      </c>
      <c r="AR1740" s="11">
        <v>1</v>
      </c>
      <c r="AS1740" s="12">
        <f t="shared" si="389"/>
        <v>45594.25</v>
      </c>
      <c r="AT1740" s="11" t="s">
        <v>66</v>
      </c>
      <c r="AU1740" s="9">
        <v>6000</v>
      </c>
      <c r="AV1740" s="14" t="s">
        <v>79</v>
      </c>
      <c r="AW1740" s="15" t="s">
        <v>944</v>
      </c>
      <c r="AX1740" s="16">
        <v>80012785960</v>
      </c>
      <c r="AY1740" s="14">
        <v>58</v>
      </c>
      <c r="AZ1740" s="11" t="s">
        <v>128</v>
      </c>
      <c r="BA1740" s="17" t="str">
        <f>CONCATENATE(AV1740,AW1740,AX1740,AY1740)</f>
        <v>04032118001278596058</v>
      </c>
      <c r="BB1740" s="26">
        <f t="shared" si="382"/>
        <v>20</v>
      </c>
      <c r="BC1740" s="19" t="s">
        <v>5050</v>
      </c>
      <c r="BD1740" s="20" t="s">
        <v>388</v>
      </c>
      <c r="BF1740" s="5"/>
      <c r="BG1740" s="27">
        <v>58048914</v>
      </c>
      <c r="BH1740" s="27"/>
      <c r="BI1740" s="27"/>
      <c r="BK1740" s="11" t="str">
        <f t="shared" si="393"/>
        <v>CADRE</v>
      </c>
      <c r="BL1740" s="11"/>
    </row>
    <row r="1741" spans="1:64" x14ac:dyDescent="0.25">
      <c r="A1741" s="3" t="s">
        <v>56</v>
      </c>
      <c r="B1741" s="4">
        <v>1743</v>
      </c>
      <c r="C1741" s="3" t="s">
        <v>140</v>
      </c>
      <c r="D1741" s="3" t="s">
        <v>8368</v>
      </c>
      <c r="E1741" s="3" t="s">
        <v>8742</v>
      </c>
      <c r="F1741" s="3"/>
      <c r="G1741" s="3"/>
      <c r="H1741" s="74"/>
      <c r="I1741" s="3" t="s">
        <v>467</v>
      </c>
      <c r="J1741" s="3" t="s">
        <v>157</v>
      </c>
      <c r="K1741" s="3" t="s">
        <v>123</v>
      </c>
      <c r="L1741" s="3" t="s">
        <v>77</v>
      </c>
      <c r="M1741" s="3" t="s">
        <v>158</v>
      </c>
      <c r="N1741" s="5">
        <v>45223</v>
      </c>
      <c r="P1741" s="3">
        <f t="shared" ca="1" si="392"/>
        <v>-47</v>
      </c>
      <c r="Q1741" s="5"/>
      <c r="R1741" s="3"/>
      <c r="S1741" s="3"/>
      <c r="T1741" s="6" t="s">
        <v>131</v>
      </c>
      <c r="U1741" s="3" t="str">
        <f t="shared" si="383"/>
        <v>Contractuel</v>
      </c>
      <c r="V1741" s="5">
        <v>45505</v>
      </c>
      <c r="W1741" s="5">
        <f>VLOOKUP(B1741,[1]base!$A:$V,22,0)</f>
        <v>45535</v>
      </c>
      <c r="X1741" s="5"/>
      <c r="Y1741" s="5"/>
      <c r="Z1741" s="5">
        <v>45223</v>
      </c>
      <c r="AA1741" s="3">
        <f t="shared" si="384"/>
        <v>10</v>
      </c>
      <c r="AB1741" s="3">
        <f t="shared" si="381"/>
        <v>2023</v>
      </c>
      <c r="AC1741" s="3">
        <f t="shared" si="385"/>
        <v>2027</v>
      </c>
      <c r="AD1741" s="7">
        <f t="shared" ca="1" si="386"/>
        <v>0.98055555555555551</v>
      </c>
      <c r="AE1741" s="7" t="str">
        <f t="shared" ca="1" si="391"/>
        <v>&lt; 1</v>
      </c>
      <c r="AF1741" s="5">
        <v>26460</v>
      </c>
      <c r="AG1741" s="8">
        <f t="shared" ca="1" si="387"/>
        <v>52.389041095890413</v>
      </c>
      <c r="AH1741" s="7" t="str">
        <f t="shared" ca="1" si="388"/>
        <v>&gt;45&lt; 55</v>
      </c>
      <c r="AI1741" s="9">
        <v>12190693</v>
      </c>
      <c r="AJ1741" s="10" t="s">
        <v>126</v>
      </c>
      <c r="AK1741" s="9" t="s">
        <v>5051</v>
      </c>
      <c r="AL1741" s="5">
        <v>37280</v>
      </c>
      <c r="AM1741" s="3" t="s">
        <v>93</v>
      </c>
      <c r="AN1741" s="3" t="s">
        <v>65</v>
      </c>
      <c r="AO1741">
        <v>2</v>
      </c>
      <c r="AQ1741">
        <v>3</v>
      </c>
      <c r="AR1741" s="11">
        <v>1</v>
      </c>
      <c r="AS1741" s="12">
        <f t="shared" si="389"/>
        <v>45588.25</v>
      </c>
      <c r="AT1741" s="11" t="s">
        <v>135</v>
      </c>
      <c r="AU1741" s="9">
        <v>3.5</v>
      </c>
      <c r="AV1741" s="14" t="s">
        <v>62</v>
      </c>
      <c r="AW1741" s="15" t="s">
        <v>1117</v>
      </c>
      <c r="AX1741" s="16">
        <v>61130203932</v>
      </c>
      <c r="AY1741" s="14">
        <v>48</v>
      </c>
      <c r="AZ1741" s="11" t="s">
        <v>3840</v>
      </c>
      <c r="BA1741" s="17" t="str">
        <f t="shared" si="390"/>
        <v>01038076113020393248</v>
      </c>
      <c r="BB1741" s="26">
        <f t="shared" si="382"/>
        <v>20</v>
      </c>
      <c r="BC1741" s="19" t="s">
        <v>5052</v>
      </c>
      <c r="BD1741" s="20" t="s">
        <v>100</v>
      </c>
      <c r="BF1741" s="5"/>
      <c r="BG1741" s="27">
        <v>51070920</v>
      </c>
      <c r="BH1741" s="27">
        <v>22055645</v>
      </c>
      <c r="BI1741" s="27"/>
      <c r="BJ1741" t="s">
        <v>3803</v>
      </c>
      <c r="BK1741" s="11" t="str">
        <f t="shared" si="393"/>
        <v>A-</v>
      </c>
      <c r="BL1741" s="11" t="s">
        <v>473</v>
      </c>
    </row>
    <row r="1742" spans="1:64" x14ac:dyDescent="0.25">
      <c r="A1742" s="3" t="s">
        <v>56</v>
      </c>
      <c r="B1742" s="4">
        <v>1744</v>
      </c>
      <c r="C1742" s="3" t="s">
        <v>87</v>
      </c>
      <c r="D1742" s="3" t="s">
        <v>8369</v>
      </c>
      <c r="E1742" s="3" t="s">
        <v>7424</v>
      </c>
      <c r="F1742" s="3"/>
      <c r="G1742" s="3"/>
      <c r="H1742" s="74"/>
      <c r="I1742" s="3" t="s">
        <v>467</v>
      </c>
      <c r="J1742" s="3" t="s">
        <v>157</v>
      </c>
      <c r="K1742" s="3" t="s">
        <v>123</v>
      </c>
      <c r="L1742" s="3" t="s">
        <v>77</v>
      </c>
      <c r="M1742" s="3" t="s">
        <v>158</v>
      </c>
      <c r="N1742" s="5">
        <v>45224</v>
      </c>
      <c r="P1742" s="3">
        <f t="shared" ca="1" si="392"/>
        <v>-47</v>
      </c>
      <c r="Q1742" s="5"/>
      <c r="R1742" s="3"/>
      <c r="S1742" s="3"/>
      <c r="T1742" s="6" t="s">
        <v>131</v>
      </c>
      <c r="U1742" s="3" t="str">
        <f t="shared" si="383"/>
        <v>Contractuel</v>
      </c>
      <c r="V1742" s="5">
        <v>45505</v>
      </c>
      <c r="W1742" s="5">
        <f>VLOOKUP(B1742,[1]base!$A:$V,22,0)</f>
        <v>45535</v>
      </c>
      <c r="X1742" s="5"/>
      <c r="Y1742" s="5"/>
      <c r="Z1742" s="5">
        <v>45224</v>
      </c>
      <c r="AA1742" s="3">
        <f t="shared" si="384"/>
        <v>10</v>
      </c>
      <c r="AB1742" s="3">
        <f t="shared" si="381"/>
        <v>2023</v>
      </c>
      <c r="AC1742" s="3">
        <f t="shared" si="385"/>
        <v>2027</v>
      </c>
      <c r="AD1742" s="7">
        <f t="shared" ca="1" si="386"/>
        <v>0.97777777777777775</v>
      </c>
      <c r="AE1742" s="7" t="str">
        <f t="shared" ca="1" si="391"/>
        <v>&lt; 1</v>
      </c>
      <c r="AF1742" s="5">
        <v>31688</v>
      </c>
      <c r="AG1742" s="8">
        <f t="shared" ca="1" si="387"/>
        <v>38.065753424657537</v>
      </c>
      <c r="AH1742" s="7" t="str">
        <f t="shared" ca="1" si="388"/>
        <v>&gt;35&lt; 45</v>
      </c>
      <c r="AI1742" s="9">
        <v>12668707</v>
      </c>
      <c r="AJ1742" s="10" t="s">
        <v>102</v>
      </c>
      <c r="AK1742" s="9" t="s">
        <v>5053</v>
      </c>
      <c r="AL1742" s="5">
        <v>44911</v>
      </c>
      <c r="AM1742" s="3" t="s">
        <v>93</v>
      </c>
      <c r="AN1742" s="3" t="s">
        <v>94</v>
      </c>
      <c r="AQ1742">
        <v>3</v>
      </c>
      <c r="AR1742" s="11">
        <v>1</v>
      </c>
      <c r="AS1742" s="12">
        <f t="shared" si="389"/>
        <v>45589.25</v>
      </c>
      <c r="AT1742" s="11" t="s">
        <v>135</v>
      </c>
      <c r="AU1742" s="9">
        <v>3.5</v>
      </c>
      <c r="AV1742" s="14">
        <v>14</v>
      </c>
      <c r="AW1742" s="15" t="s">
        <v>368</v>
      </c>
      <c r="AX1742" s="16" t="s">
        <v>5054</v>
      </c>
      <c r="AY1742" s="14">
        <v>25</v>
      </c>
      <c r="AZ1742" s="11" t="s">
        <v>154</v>
      </c>
      <c r="BA1742" s="17" t="str">
        <f t="shared" si="390"/>
        <v>14000000100746278725</v>
      </c>
      <c r="BB1742" s="26">
        <f t="shared" si="382"/>
        <v>20</v>
      </c>
      <c r="BC1742" s="19" t="s">
        <v>4217</v>
      </c>
      <c r="BD1742" s="20" t="s">
        <v>277</v>
      </c>
      <c r="BF1742" s="5">
        <v>45272</v>
      </c>
      <c r="BG1742" s="27">
        <v>29512696</v>
      </c>
      <c r="BH1742" s="27"/>
      <c r="BI1742" s="27"/>
      <c r="BJ1742" t="s">
        <v>452</v>
      </c>
      <c r="BK1742" s="11" t="str">
        <f t="shared" si="393"/>
        <v>A-</v>
      </c>
      <c r="BL1742" s="11" t="s">
        <v>473</v>
      </c>
    </row>
    <row r="1743" spans="1:64" x14ac:dyDescent="0.25">
      <c r="A1743" s="3" t="s">
        <v>74</v>
      </c>
      <c r="B1743" s="4">
        <v>1745</v>
      </c>
      <c r="C1743" s="3" t="s">
        <v>140</v>
      </c>
      <c r="D1743" s="3" t="s">
        <v>8370</v>
      </c>
      <c r="E1743" s="3" t="s">
        <v>8743</v>
      </c>
      <c r="F1743" s="3"/>
      <c r="G1743" s="3"/>
      <c r="H1743" s="74"/>
      <c r="I1743" s="3" t="s">
        <v>4864</v>
      </c>
      <c r="J1743" s="3" t="s">
        <v>157</v>
      </c>
      <c r="K1743" s="3" t="s">
        <v>123</v>
      </c>
      <c r="L1743" s="3" t="s">
        <v>77</v>
      </c>
      <c r="M1743" s="3" t="s">
        <v>158</v>
      </c>
      <c r="N1743" s="5">
        <v>45224</v>
      </c>
      <c r="P1743" s="3">
        <f ca="1">IF(W1743="","",W1743-TODAY())</f>
        <v>-260</v>
      </c>
      <c r="Q1743" s="5">
        <v>45302</v>
      </c>
      <c r="R1743" s="3" t="s">
        <v>4199</v>
      </c>
      <c r="S1743" s="3"/>
      <c r="T1743" s="6" t="s">
        <v>131</v>
      </c>
      <c r="U1743" s="3" t="str">
        <f t="shared" si="383"/>
        <v>Contractuel</v>
      </c>
      <c r="V1743" s="5">
        <v>45292</v>
      </c>
      <c r="W1743" s="5">
        <v>45322</v>
      </c>
      <c r="X1743" s="5"/>
      <c r="Y1743" s="5"/>
      <c r="Z1743" s="5">
        <v>45224</v>
      </c>
      <c r="AA1743" s="3">
        <f t="shared" si="384"/>
        <v>10</v>
      </c>
      <c r="AB1743" s="3">
        <f t="shared" si="381"/>
        <v>2023</v>
      </c>
      <c r="AC1743" s="3">
        <f t="shared" si="385"/>
        <v>2027</v>
      </c>
      <c r="AD1743" s="7">
        <f t="shared" ca="1" si="386"/>
        <v>0.97777777777777775</v>
      </c>
      <c r="AE1743" s="7" t="str">
        <f t="shared" ca="1" si="391"/>
        <v>&lt; 1</v>
      </c>
      <c r="AF1743" s="5">
        <v>31348</v>
      </c>
      <c r="AG1743" s="8">
        <f t="shared" ca="1" si="387"/>
        <v>38.9972602739726</v>
      </c>
      <c r="AH1743" s="7" t="str">
        <f t="shared" ca="1" si="388"/>
        <v>&gt;35&lt; 45</v>
      </c>
      <c r="AI1743" s="9">
        <v>17283593</v>
      </c>
      <c r="AJ1743" s="10" t="s">
        <v>102</v>
      </c>
      <c r="AK1743" s="9" t="s">
        <v>5055</v>
      </c>
      <c r="AL1743" s="5">
        <v>37558</v>
      </c>
      <c r="AM1743" s="3" t="s">
        <v>93</v>
      </c>
      <c r="AN1743" s="3" t="s">
        <v>65</v>
      </c>
      <c r="AO1743">
        <v>2</v>
      </c>
      <c r="AQ1743" s="11">
        <v>3</v>
      </c>
      <c r="AR1743" s="11">
        <v>1</v>
      </c>
      <c r="AS1743" s="12">
        <f t="shared" si="389"/>
        <v>45589.25</v>
      </c>
      <c r="AT1743" s="11" t="s">
        <v>135</v>
      </c>
      <c r="AU1743" s="9">
        <v>3.5</v>
      </c>
      <c r="AV1743" s="14">
        <v>12</v>
      </c>
      <c r="AW1743" s="15">
        <v>11500</v>
      </c>
      <c r="AX1743" s="16" t="s">
        <v>5056</v>
      </c>
      <c r="AY1743" s="14">
        <v>87</v>
      </c>
      <c r="AZ1743" s="11" t="s">
        <v>352</v>
      </c>
      <c r="BA1743" s="17" t="str">
        <f t="shared" si="390"/>
        <v>12115000013313223387</v>
      </c>
      <c r="BB1743" s="26">
        <f t="shared" si="382"/>
        <v>20</v>
      </c>
      <c r="BC1743" s="19" t="s">
        <v>5057</v>
      </c>
      <c r="BD1743" s="20" t="s">
        <v>100</v>
      </c>
      <c r="BF1743" s="5"/>
      <c r="BG1743" s="27">
        <v>53393125</v>
      </c>
      <c r="BH1743" s="27"/>
      <c r="BI1743" s="27"/>
      <c r="BK1743" s="11" t="str">
        <f t="shared" si="393"/>
        <v>A-</v>
      </c>
      <c r="BL1743" s="11" t="s">
        <v>473</v>
      </c>
    </row>
    <row r="1744" spans="1:64" x14ac:dyDescent="0.25">
      <c r="A1744" s="3" t="s">
        <v>74</v>
      </c>
      <c r="B1744" s="4">
        <v>1746</v>
      </c>
      <c r="C1744" s="3" t="s">
        <v>57</v>
      </c>
      <c r="D1744" s="3" t="s">
        <v>7813</v>
      </c>
      <c r="E1744" s="3" t="s">
        <v>7814</v>
      </c>
      <c r="F1744" s="3"/>
      <c r="G1744" s="3"/>
      <c r="H1744" s="74"/>
      <c r="I1744" s="3" t="s">
        <v>431</v>
      </c>
      <c r="J1744" s="3"/>
      <c r="K1744" s="3" t="s">
        <v>123</v>
      </c>
      <c r="L1744" s="3" t="s">
        <v>77</v>
      </c>
      <c r="M1744" s="3" t="s">
        <v>158</v>
      </c>
      <c r="N1744" s="5">
        <v>45231</v>
      </c>
      <c r="O1744" s="97"/>
      <c r="P1744" s="3">
        <f t="shared" ca="1" si="392"/>
        <v>-260</v>
      </c>
      <c r="Q1744" s="5">
        <v>45292</v>
      </c>
      <c r="R1744" s="3" t="s">
        <v>4199</v>
      </c>
      <c r="S1744" s="3"/>
      <c r="T1744" s="6" t="s">
        <v>131</v>
      </c>
      <c r="U1744" s="3" t="str">
        <f t="shared" si="383"/>
        <v>Contractuel</v>
      </c>
      <c r="V1744" s="5">
        <v>45261</v>
      </c>
      <c r="W1744" s="5">
        <v>45322</v>
      </c>
      <c r="X1744" s="5"/>
      <c r="Y1744" s="5"/>
      <c r="Z1744" s="5">
        <v>45231</v>
      </c>
      <c r="AA1744" s="3">
        <f t="shared" si="384"/>
        <v>11</v>
      </c>
      <c r="AB1744" s="3">
        <v>2023</v>
      </c>
      <c r="AC1744" s="3">
        <f>AB1744+4</f>
        <v>2027</v>
      </c>
      <c r="AD1744" s="7">
        <f t="shared" ca="1" si="386"/>
        <v>0.96111111111111114</v>
      </c>
      <c r="AE1744" s="7" t="str">
        <f t="shared" ca="1" si="391"/>
        <v>&lt; 1</v>
      </c>
      <c r="AF1744" s="5">
        <v>29666</v>
      </c>
      <c r="AG1744" s="8">
        <f t="shared" ca="1" si="387"/>
        <v>43.605479452054794</v>
      </c>
      <c r="AH1744" s="7" t="str">
        <f t="shared" ca="1" si="388"/>
        <v>&gt;35&lt; 45</v>
      </c>
      <c r="AI1744" s="9">
        <v>12911868</v>
      </c>
      <c r="AJ1744" s="10" t="s">
        <v>91</v>
      </c>
      <c r="AK1744" s="9" t="s">
        <v>2205</v>
      </c>
      <c r="AL1744" s="5">
        <v>38693</v>
      </c>
      <c r="AM1744" s="3" t="s">
        <v>4611</v>
      </c>
      <c r="AN1744" s="3" t="s">
        <v>65</v>
      </c>
      <c r="AO1744">
        <v>2</v>
      </c>
      <c r="AQ1744" s="11">
        <v>3</v>
      </c>
      <c r="AR1744" s="11">
        <v>1</v>
      </c>
      <c r="AS1744" s="12">
        <f t="shared" si="389"/>
        <v>45596.25</v>
      </c>
      <c r="AT1744" s="11" t="s">
        <v>135</v>
      </c>
      <c r="AU1744" s="9">
        <v>3.5</v>
      </c>
      <c r="AV1744" s="14" t="s">
        <v>161</v>
      </c>
      <c r="AW1744" s="15" t="s">
        <v>713</v>
      </c>
      <c r="AX1744" s="16" t="s">
        <v>2206</v>
      </c>
      <c r="AY1744" s="14">
        <v>34</v>
      </c>
      <c r="AZ1744" s="11" t="s">
        <v>164</v>
      </c>
      <c r="BA1744" s="17" t="str">
        <f t="shared" si="390"/>
        <v>25024000000064733234</v>
      </c>
      <c r="BB1744" s="26">
        <f t="shared" si="382"/>
        <v>20</v>
      </c>
      <c r="BC1744" s="19" t="s">
        <v>5058</v>
      </c>
      <c r="BD1744" s="20" t="s">
        <v>100</v>
      </c>
      <c r="BF1744" s="5"/>
      <c r="BG1744" s="27">
        <v>50100383</v>
      </c>
      <c r="BH1744" s="27"/>
      <c r="BI1744" s="27"/>
      <c r="BK1744" s="11" t="str">
        <f t="shared" si="393"/>
        <v>-</v>
      </c>
      <c r="BL1744" s="11" t="s">
        <v>473</v>
      </c>
    </row>
    <row r="1745" spans="1:64" x14ac:dyDescent="0.25">
      <c r="A1745" s="3" t="s">
        <v>56</v>
      </c>
      <c r="B1745" s="4">
        <v>1747</v>
      </c>
      <c r="C1745" s="3" t="s">
        <v>87</v>
      </c>
      <c r="D1745" s="3" t="s">
        <v>7468</v>
      </c>
      <c r="E1745" s="3" t="s">
        <v>7672</v>
      </c>
      <c r="F1745" s="3"/>
      <c r="G1745" s="3"/>
      <c r="H1745" s="74"/>
      <c r="I1745" s="3" t="s">
        <v>467</v>
      </c>
      <c r="J1745" s="3" t="s">
        <v>157</v>
      </c>
      <c r="K1745" s="3" t="s">
        <v>123</v>
      </c>
      <c r="L1745" s="3" t="s">
        <v>77</v>
      </c>
      <c r="M1745" s="3" t="s">
        <v>158</v>
      </c>
      <c r="N1745" s="5">
        <v>45240</v>
      </c>
      <c r="P1745" s="3">
        <f t="shared" ca="1" si="392"/>
        <v>-47</v>
      </c>
      <c r="Q1745" s="5"/>
      <c r="R1745" s="3"/>
      <c r="S1745" s="3"/>
      <c r="T1745" s="6" t="s">
        <v>131</v>
      </c>
      <c r="U1745" s="3" t="str">
        <f t="shared" si="383"/>
        <v>Contractuel</v>
      </c>
      <c r="V1745" s="5">
        <v>45505</v>
      </c>
      <c r="W1745" s="5">
        <f>VLOOKUP(B1745,[1]base!$A:$V,22,0)</f>
        <v>45535</v>
      </c>
      <c r="X1745" s="5"/>
      <c r="Y1745" s="5"/>
      <c r="Z1745" s="5">
        <v>45240</v>
      </c>
      <c r="AA1745" s="3">
        <f t="shared" si="384"/>
        <v>11</v>
      </c>
      <c r="AB1745" s="3">
        <v>2023</v>
      </c>
      <c r="AC1745" s="3">
        <f t="shared" ref="AC1745:AC1808" si="394">AB1745+4</f>
        <v>2027</v>
      </c>
      <c r="AD1745" s="7">
        <f t="shared" ca="1" si="386"/>
        <v>0.93611111111111112</v>
      </c>
      <c r="AE1745" s="7" t="str">
        <f t="shared" ca="1" si="391"/>
        <v>&lt; 1</v>
      </c>
      <c r="AF1745" s="5">
        <v>36951</v>
      </c>
      <c r="AG1745" s="8">
        <f t="shared" ca="1" si="387"/>
        <v>23.646575342465752</v>
      </c>
      <c r="AH1745" s="7" t="str">
        <f t="shared" ca="1" si="388"/>
        <v>&lt; 25</v>
      </c>
      <c r="AI1745" s="9">
        <v>17252923</v>
      </c>
      <c r="AJ1745" s="10" t="s">
        <v>159</v>
      </c>
      <c r="AK1745" s="9" t="s">
        <v>5059</v>
      </c>
      <c r="AL1745" s="5">
        <v>44827</v>
      </c>
      <c r="AM1745" s="3" t="s">
        <v>93</v>
      </c>
      <c r="AN1745" s="3" t="s">
        <v>94</v>
      </c>
      <c r="AQ1745">
        <v>3</v>
      </c>
      <c r="AR1745" s="11">
        <v>1</v>
      </c>
      <c r="AS1745" s="12">
        <f t="shared" si="389"/>
        <v>45605.25</v>
      </c>
      <c r="AT1745" s="11" t="s">
        <v>135</v>
      </c>
      <c r="AU1745" s="9">
        <v>3.5</v>
      </c>
      <c r="AV1745" s="14">
        <v>17</v>
      </c>
      <c r="AW1745" s="15" t="s">
        <v>169</v>
      </c>
      <c r="AX1745" s="16" t="s">
        <v>5060</v>
      </c>
      <c r="AY1745" s="14">
        <v>89</v>
      </c>
      <c r="AZ1745" s="11" t="s">
        <v>171</v>
      </c>
      <c r="BA1745" s="17" t="str">
        <f t="shared" si="390"/>
        <v>17001000000283689589</v>
      </c>
      <c r="BB1745" s="26">
        <f t="shared" si="382"/>
        <v>20</v>
      </c>
      <c r="BC1745" s="19" t="s">
        <v>5061</v>
      </c>
      <c r="BD1745" s="20" t="s">
        <v>73</v>
      </c>
      <c r="BF1745" s="5"/>
      <c r="BG1745" s="27">
        <v>51887472</v>
      </c>
      <c r="BH1745" s="27">
        <v>97550771</v>
      </c>
      <c r="BI1745" s="27"/>
      <c r="BJ1745" t="s">
        <v>207</v>
      </c>
      <c r="BK1745" s="11" t="str">
        <f t="shared" si="393"/>
        <v>A-</v>
      </c>
      <c r="BL1745" s="11" t="s">
        <v>200</v>
      </c>
    </row>
    <row r="1746" spans="1:64" x14ac:dyDescent="0.25">
      <c r="A1746" s="3" t="s">
        <v>74</v>
      </c>
      <c r="B1746" s="4">
        <v>1748</v>
      </c>
      <c r="C1746" s="3" t="s">
        <v>140</v>
      </c>
      <c r="D1746" s="3" t="s">
        <v>8089</v>
      </c>
      <c r="E1746" s="3" t="s">
        <v>7481</v>
      </c>
      <c r="F1746" s="3"/>
      <c r="G1746" s="3"/>
      <c r="H1746" s="74"/>
      <c r="I1746" s="3" t="s">
        <v>467</v>
      </c>
      <c r="J1746" s="3" t="s">
        <v>157</v>
      </c>
      <c r="K1746" s="3" t="s">
        <v>123</v>
      </c>
      <c r="L1746" s="3" t="s">
        <v>77</v>
      </c>
      <c r="M1746" s="3" t="s">
        <v>158</v>
      </c>
      <c r="N1746" s="5">
        <v>45240</v>
      </c>
      <c r="P1746" s="3">
        <f t="shared" ca="1" si="392"/>
        <v>-170</v>
      </c>
      <c r="Q1746" s="5">
        <v>45404</v>
      </c>
      <c r="R1746" s="3" t="s">
        <v>5062</v>
      </c>
      <c r="S1746" s="3"/>
      <c r="T1746" s="6" t="s">
        <v>131</v>
      </c>
      <c r="U1746" s="3" t="str">
        <f t="shared" si="383"/>
        <v>Contractuel</v>
      </c>
      <c r="V1746" s="5">
        <v>45352</v>
      </c>
      <c r="W1746" s="5">
        <v>45412</v>
      </c>
      <c r="X1746" s="5"/>
      <c r="Y1746" s="5"/>
      <c r="Z1746" s="5">
        <v>45240</v>
      </c>
      <c r="AA1746" s="3">
        <f t="shared" si="384"/>
        <v>11</v>
      </c>
      <c r="AB1746" s="3">
        <v>2023</v>
      </c>
      <c r="AC1746" s="3">
        <f t="shared" si="394"/>
        <v>2027</v>
      </c>
      <c r="AD1746" s="7">
        <f t="shared" ca="1" si="386"/>
        <v>0.93611111111111112</v>
      </c>
      <c r="AE1746" s="7" t="str">
        <f t="shared" ca="1" si="391"/>
        <v>&lt; 1</v>
      </c>
      <c r="AF1746" s="5">
        <v>31435</v>
      </c>
      <c r="AG1746" s="8">
        <f t="shared" ca="1" si="387"/>
        <v>38.758904109589039</v>
      </c>
      <c r="AH1746" s="7" t="str">
        <f t="shared" ca="1" si="388"/>
        <v>&gt;35&lt; 45</v>
      </c>
      <c r="AI1746" s="9">
        <v>16075030</v>
      </c>
      <c r="AJ1746" s="10" t="s">
        <v>67</v>
      </c>
      <c r="AK1746" s="9" t="s">
        <v>5063</v>
      </c>
      <c r="AL1746" s="5">
        <v>43364</v>
      </c>
      <c r="AM1746" s="3" t="s">
        <v>93</v>
      </c>
      <c r="AN1746" s="3" t="s">
        <v>65</v>
      </c>
      <c r="AO1746">
        <v>3</v>
      </c>
      <c r="AQ1746" s="11">
        <v>3</v>
      </c>
      <c r="AR1746" s="11">
        <v>1</v>
      </c>
      <c r="AS1746" s="12">
        <f t="shared" si="389"/>
        <v>45605.25</v>
      </c>
      <c r="AT1746" s="11" t="s">
        <v>135</v>
      </c>
      <c r="AU1746" s="9">
        <v>3.5</v>
      </c>
      <c r="AV1746" s="14">
        <v>17</v>
      </c>
      <c r="AW1746" s="15">
        <v>53594</v>
      </c>
      <c r="AX1746" s="16" t="s">
        <v>5064</v>
      </c>
      <c r="AY1746" s="14" t="s">
        <v>79</v>
      </c>
      <c r="AZ1746" s="11" t="s">
        <v>171</v>
      </c>
      <c r="BA1746" s="17" t="str">
        <f t="shared" si="390"/>
        <v>17535940173398168804</v>
      </c>
      <c r="BB1746" s="26">
        <f t="shared" si="382"/>
        <v>20</v>
      </c>
      <c r="BC1746" s="19" t="s">
        <v>4217</v>
      </c>
      <c r="BD1746" s="20" t="s">
        <v>277</v>
      </c>
      <c r="BF1746" s="5"/>
      <c r="BG1746" s="27">
        <v>29250311</v>
      </c>
      <c r="BH1746" s="27"/>
      <c r="BI1746" s="27"/>
      <c r="BJ1746" t="s">
        <v>452</v>
      </c>
      <c r="BK1746" s="11" t="s">
        <v>5065</v>
      </c>
      <c r="BL1746" s="11" t="s">
        <v>473</v>
      </c>
    </row>
    <row r="1747" spans="1:64" x14ac:dyDescent="0.25">
      <c r="A1747" s="3" t="s">
        <v>74</v>
      </c>
      <c r="B1747" s="4">
        <v>1749</v>
      </c>
      <c r="C1747" s="3" t="s">
        <v>87</v>
      </c>
      <c r="D1747" s="3" t="s">
        <v>7241</v>
      </c>
      <c r="E1747" s="3" t="s">
        <v>7246</v>
      </c>
      <c r="F1747" s="3"/>
      <c r="G1747" s="3"/>
      <c r="H1747" s="74"/>
      <c r="I1747" s="3" t="s">
        <v>467</v>
      </c>
      <c r="J1747" s="3" t="s">
        <v>157</v>
      </c>
      <c r="K1747" s="3" t="s">
        <v>123</v>
      </c>
      <c r="L1747" s="3" t="s">
        <v>77</v>
      </c>
      <c r="M1747" s="3" t="s">
        <v>158</v>
      </c>
      <c r="N1747" s="5">
        <v>45240</v>
      </c>
      <c r="P1747" s="3">
        <f t="shared" ca="1" si="392"/>
        <v>-109</v>
      </c>
      <c r="Q1747" s="5">
        <v>45446</v>
      </c>
      <c r="R1747" s="3" t="s">
        <v>4749</v>
      </c>
      <c r="S1747" s="3"/>
      <c r="T1747" s="6" t="s">
        <v>131</v>
      </c>
      <c r="U1747" s="3" t="str">
        <f t="shared" si="383"/>
        <v>Contractuel</v>
      </c>
      <c r="V1747" s="5">
        <v>45413</v>
      </c>
      <c r="W1747" s="5">
        <v>45473</v>
      </c>
      <c r="X1747" s="5"/>
      <c r="Y1747" s="5"/>
      <c r="Z1747" s="5">
        <v>45240</v>
      </c>
      <c r="AA1747" s="3">
        <f t="shared" si="384"/>
        <v>11</v>
      </c>
      <c r="AB1747" s="3">
        <v>2023</v>
      </c>
      <c r="AC1747" s="3">
        <f t="shared" si="394"/>
        <v>2027</v>
      </c>
      <c r="AD1747" s="7">
        <f t="shared" ca="1" si="386"/>
        <v>0.93611111111111112</v>
      </c>
      <c r="AE1747" s="7" t="str">
        <f t="shared" ca="1" si="391"/>
        <v>&lt; 1</v>
      </c>
      <c r="AF1747" s="5">
        <v>35184</v>
      </c>
      <c r="AG1747" s="8">
        <f t="shared" ca="1" si="387"/>
        <v>28.487671232876714</v>
      </c>
      <c r="AH1747" s="7" t="str">
        <f t="shared" ca="1" si="388"/>
        <v>&gt;25&lt; 35</v>
      </c>
      <c r="AI1747" s="9">
        <v>17581272</v>
      </c>
      <c r="AJ1747" s="10" t="s">
        <v>62</v>
      </c>
      <c r="AK1747" s="9" t="s">
        <v>5066</v>
      </c>
      <c r="AL1747" s="5">
        <v>44469</v>
      </c>
      <c r="AM1747" s="3" t="s">
        <v>93</v>
      </c>
      <c r="AN1747" s="3" t="s">
        <v>94</v>
      </c>
      <c r="AQ1747">
        <v>3</v>
      </c>
      <c r="AR1747" s="11">
        <v>1</v>
      </c>
      <c r="AS1747" s="12">
        <f t="shared" si="389"/>
        <v>45605.25</v>
      </c>
      <c r="AT1747" s="11" t="s">
        <v>135</v>
      </c>
      <c r="AU1747" s="9">
        <v>3.5</v>
      </c>
      <c r="AV1747" s="14">
        <v>17</v>
      </c>
      <c r="AW1747" s="15" t="s">
        <v>169</v>
      </c>
      <c r="AX1747" s="16" t="s">
        <v>5067</v>
      </c>
      <c r="AY1747" s="14">
        <v>51</v>
      </c>
      <c r="AZ1747" s="11" t="s">
        <v>171</v>
      </c>
      <c r="BA1747" s="17" t="str">
        <f t="shared" si="390"/>
        <v>17001000000333872151</v>
      </c>
      <c r="BB1747" s="26">
        <f t="shared" si="382"/>
        <v>20</v>
      </c>
      <c r="BC1747" s="19" t="s">
        <v>5068</v>
      </c>
      <c r="BD1747" s="20" t="s">
        <v>277</v>
      </c>
      <c r="BF1747" s="5"/>
      <c r="BG1747" s="27">
        <v>50168030</v>
      </c>
      <c r="BH1747" s="27"/>
      <c r="BI1747" s="27"/>
      <c r="BJ1747" t="s">
        <v>2409</v>
      </c>
      <c r="BK1747" s="11" t="s">
        <v>5065</v>
      </c>
      <c r="BL1747" s="11" t="s">
        <v>473</v>
      </c>
    </row>
    <row r="1748" spans="1:64" x14ac:dyDescent="0.25">
      <c r="A1748" s="3" t="s">
        <v>56</v>
      </c>
      <c r="B1748" s="4">
        <v>1750</v>
      </c>
      <c r="C1748" s="3" t="s">
        <v>87</v>
      </c>
      <c r="D1748" s="3" t="s">
        <v>8336</v>
      </c>
      <c r="E1748" s="3" t="s">
        <v>7672</v>
      </c>
      <c r="F1748" s="3"/>
      <c r="G1748" s="3"/>
      <c r="H1748" s="74"/>
      <c r="I1748" s="3" t="s">
        <v>3004</v>
      </c>
      <c r="J1748" s="3" t="s">
        <v>228</v>
      </c>
      <c r="K1748" s="3" t="s">
        <v>123</v>
      </c>
      <c r="L1748" s="3" t="s">
        <v>77</v>
      </c>
      <c r="M1748" s="3" t="s">
        <v>158</v>
      </c>
      <c r="N1748" s="5">
        <v>45240</v>
      </c>
      <c r="P1748" s="3">
        <f t="shared" ca="1" si="392"/>
        <v>-47</v>
      </c>
      <c r="Q1748" s="5"/>
      <c r="R1748" s="3"/>
      <c r="S1748" s="3"/>
      <c r="T1748" s="6" t="s">
        <v>131</v>
      </c>
      <c r="U1748" s="3" t="str">
        <f t="shared" si="383"/>
        <v>Contractuel</v>
      </c>
      <c r="V1748" s="5">
        <v>45505</v>
      </c>
      <c r="W1748" s="5">
        <f>VLOOKUP(B1748,[1]base!$A:$V,22,0)</f>
        <v>45535</v>
      </c>
      <c r="X1748" s="5"/>
      <c r="Y1748" s="5"/>
      <c r="Z1748" s="5">
        <v>45240</v>
      </c>
      <c r="AA1748" s="3">
        <f t="shared" si="384"/>
        <v>11</v>
      </c>
      <c r="AB1748" s="3">
        <v>2023</v>
      </c>
      <c r="AC1748" s="3">
        <f t="shared" si="394"/>
        <v>2027</v>
      </c>
      <c r="AD1748" s="7">
        <f t="shared" ca="1" si="386"/>
        <v>0.93611111111111112</v>
      </c>
      <c r="AE1748" s="7" t="str">
        <f t="shared" ca="1" si="391"/>
        <v>&lt; 1</v>
      </c>
      <c r="AF1748" s="5">
        <v>35625</v>
      </c>
      <c r="AG1748" s="8">
        <f t="shared" ca="1" si="387"/>
        <v>27.279452054794522</v>
      </c>
      <c r="AH1748" s="7" t="str">
        <f t="shared" ca="1" si="388"/>
        <v>&gt;25&lt; 35</v>
      </c>
      <c r="AI1748" s="9">
        <v>17777430</v>
      </c>
      <c r="AJ1748" s="10" t="s">
        <v>79</v>
      </c>
      <c r="AK1748" s="9" t="s">
        <v>5069</v>
      </c>
      <c r="AL1748" s="5">
        <v>42230</v>
      </c>
      <c r="AM1748" s="3" t="s">
        <v>93</v>
      </c>
      <c r="AN1748" s="3" t="s">
        <v>94</v>
      </c>
      <c r="AQ1748">
        <v>3</v>
      </c>
      <c r="AR1748" s="11">
        <v>1</v>
      </c>
      <c r="AS1748" s="12">
        <f t="shared" si="389"/>
        <v>45605.25</v>
      </c>
      <c r="AT1748" s="11" t="s">
        <v>135</v>
      </c>
      <c r="AU1748" s="9">
        <v>3.5</v>
      </c>
      <c r="AV1748" s="14" t="s">
        <v>126</v>
      </c>
      <c r="AW1748" s="15" t="s">
        <v>1976</v>
      </c>
      <c r="AX1748" s="16">
        <v>49105514288</v>
      </c>
      <c r="AY1748" s="14">
        <v>18</v>
      </c>
      <c r="AZ1748" s="11" t="s">
        <v>145</v>
      </c>
      <c r="BA1748" s="17" t="str">
        <f t="shared" si="390"/>
        <v>07091014910551428818</v>
      </c>
      <c r="BB1748" s="26">
        <f t="shared" si="382"/>
        <v>20</v>
      </c>
      <c r="BC1748" s="19" t="s">
        <v>5070</v>
      </c>
      <c r="BD1748" s="20" t="s">
        <v>277</v>
      </c>
      <c r="BF1748" s="5"/>
      <c r="BG1748" s="27">
        <v>50270992</v>
      </c>
      <c r="BH1748" s="27"/>
      <c r="BI1748" s="27"/>
      <c r="BJ1748" t="s">
        <v>391</v>
      </c>
      <c r="BK1748" s="11" t="s">
        <v>3009</v>
      </c>
      <c r="BL1748" s="11" t="s">
        <v>473</v>
      </c>
    </row>
    <row r="1749" spans="1:64" x14ac:dyDescent="0.25">
      <c r="A1749" s="3" t="s">
        <v>56</v>
      </c>
      <c r="B1749" s="4">
        <v>1751</v>
      </c>
      <c r="C1749" s="3" t="s">
        <v>57</v>
      </c>
      <c r="D1749" s="3" t="s">
        <v>7860</v>
      </c>
      <c r="E1749" s="3" t="s">
        <v>7381</v>
      </c>
      <c r="F1749" s="3"/>
      <c r="G1749" s="3"/>
      <c r="H1749" s="74"/>
      <c r="I1749" s="3" t="s">
        <v>1889</v>
      </c>
      <c r="J1749" s="3" t="s">
        <v>157</v>
      </c>
      <c r="K1749" s="3" t="s">
        <v>123</v>
      </c>
      <c r="L1749" s="3" t="s">
        <v>77</v>
      </c>
      <c r="M1749" s="3" t="s">
        <v>158</v>
      </c>
      <c r="N1749" s="5">
        <v>45240</v>
      </c>
      <c r="P1749" s="3">
        <f t="shared" ca="1" si="392"/>
        <v>-47</v>
      </c>
      <c r="Q1749" s="5"/>
      <c r="R1749" s="3"/>
      <c r="S1749" s="3"/>
      <c r="T1749" s="6" t="s">
        <v>131</v>
      </c>
      <c r="U1749" s="3" t="str">
        <f t="shared" si="383"/>
        <v>Contractuel</v>
      </c>
      <c r="V1749" s="5">
        <v>45505</v>
      </c>
      <c r="W1749" s="5">
        <f>VLOOKUP(B1749,[1]base!$A:$V,22,0)</f>
        <v>45535</v>
      </c>
      <c r="X1749" s="5"/>
      <c r="Y1749" s="5"/>
      <c r="Z1749" s="5">
        <v>45240</v>
      </c>
      <c r="AA1749" s="3">
        <f t="shared" si="384"/>
        <v>11</v>
      </c>
      <c r="AB1749" s="3">
        <v>2023</v>
      </c>
      <c r="AC1749" s="3">
        <f t="shared" si="394"/>
        <v>2027</v>
      </c>
      <c r="AD1749" s="7">
        <f t="shared" ca="1" si="386"/>
        <v>0.93611111111111112</v>
      </c>
      <c r="AE1749" s="7" t="str">
        <f t="shared" ca="1" si="391"/>
        <v>&lt; 1</v>
      </c>
      <c r="AF1749" s="5">
        <v>36701</v>
      </c>
      <c r="AG1749" s="8">
        <f t="shared" ca="1" si="387"/>
        <v>24.331506849315069</v>
      </c>
      <c r="AH1749" s="7" t="str">
        <f t="shared" ca="1" si="388"/>
        <v>&lt; 25</v>
      </c>
      <c r="AI1749" s="9">
        <v>17753832</v>
      </c>
      <c r="AJ1749" s="10" t="s">
        <v>141</v>
      </c>
      <c r="AK1749" s="9" t="s">
        <v>5071</v>
      </c>
      <c r="AL1749" s="5">
        <v>43599</v>
      </c>
      <c r="AM1749" s="3" t="s">
        <v>4611</v>
      </c>
      <c r="AN1749" s="3" t="s">
        <v>94</v>
      </c>
      <c r="AQ1749">
        <v>3</v>
      </c>
      <c r="AR1749" s="11">
        <v>1</v>
      </c>
      <c r="AS1749" s="12">
        <f t="shared" si="389"/>
        <v>45605.25</v>
      </c>
      <c r="AT1749" s="11" t="s">
        <v>135</v>
      </c>
      <c r="AU1749" s="9">
        <v>3.5</v>
      </c>
      <c r="AV1749" s="14">
        <v>12</v>
      </c>
      <c r="AW1749" s="15" t="s">
        <v>1131</v>
      </c>
      <c r="AX1749" s="16" t="s">
        <v>5072</v>
      </c>
      <c r="AY1749" s="14">
        <v>52</v>
      </c>
      <c r="AZ1749" s="11" t="s">
        <v>352</v>
      </c>
      <c r="BA1749" s="17" t="str">
        <f t="shared" si="390"/>
        <v>12055000000243285552</v>
      </c>
      <c r="BB1749" s="26">
        <f t="shared" si="382"/>
        <v>20</v>
      </c>
      <c r="BC1749" s="19" t="s">
        <v>1318</v>
      </c>
      <c r="BD1749" s="20" t="s">
        <v>277</v>
      </c>
      <c r="BF1749" s="5"/>
      <c r="BG1749" s="27">
        <v>28643724</v>
      </c>
      <c r="BH1749" s="27"/>
      <c r="BI1749" s="27"/>
      <c r="BJ1749" t="s">
        <v>391</v>
      </c>
      <c r="BK1749" s="11" t="s">
        <v>1892</v>
      </c>
      <c r="BL1749" s="11" t="s">
        <v>473</v>
      </c>
    </row>
    <row r="1750" spans="1:64" x14ac:dyDescent="0.25">
      <c r="A1750" s="3" t="s">
        <v>56</v>
      </c>
      <c r="B1750" s="4">
        <v>1752</v>
      </c>
      <c r="C1750" s="3" t="s">
        <v>57</v>
      </c>
      <c r="D1750" s="3" t="s">
        <v>7213</v>
      </c>
      <c r="E1750" s="3" t="s">
        <v>7184</v>
      </c>
      <c r="F1750" s="3"/>
      <c r="G1750" s="3"/>
      <c r="H1750" s="74"/>
      <c r="I1750" s="43" t="s">
        <v>1889</v>
      </c>
      <c r="J1750" s="3" t="s">
        <v>228</v>
      </c>
      <c r="K1750" s="3" t="s">
        <v>123</v>
      </c>
      <c r="L1750" s="3" t="s">
        <v>77</v>
      </c>
      <c r="M1750" s="3" t="s">
        <v>158</v>
      </c>
      <c r="N1750" s="5">
        <v>45240</v>
      </c>
      <c r="P1750" s="3">
        <f t="shared" ca="1" si="392"/>
        <v>-47</v>
      </c>
      <c r="Q1750" s="5"/>
      <c r="R1750" s="3"/>
      <c r="S1750" s="3"/>
      <c r="T1750" s="6" t="s">
        <v>131</v>
      </c>
      <c r="U1750" s="3" t="str">
        <f t="shared" si="383"/>
        <v>Contractuel</v>
      </c>
      <c r="V1750" s="5">
        <v>45505</v>
      </c>
      <c r="W1750" s="5">
        <f>VLOOKUP(B1750,[1]base!$A:$V,22,0)</f>
        <v>45535</v>
      </c>
      <c r="X1750" s="5"/>
      <c r="Y1750" s="5"/>
      <c r="Z1750" s="5">
        <v>45240</v>
      </c>
      <c r="AA1750" s="3">
        <f t="shared" si="384"/>
        <v>11</v>
      </c>
      <c r="AB1750" s="3">
        <v>2023</v>
      </c>
      <c r="AC1750" s="3">
        <f t="shared" si="394"/>
        <v>2027</v>
      </c>
      <c r="AD1750" s="7">
        <f t="shared" ca="1" si="386"/>
        <v>0.93611111111111112</v>
      </c>
      <c r="AE1750" s="7" t="str">
        <f t="shared" ca="1" si="391"/>
        <v>&lt; 1</v>
      </c>
      <c r="AF1750" s="5">
        <v>33145</v>
      </c>
      <c r="AG1750" s="8">
        <f t="shared" ca="1" si="387"/>
        <v>34.073972602739723</v>
      </c>
      <c r="AH1750" s="7" t="str">
        <f t="shared" ca="1" si="388"/>
        <v>&gt;25&lt; 35</v>
      </c>
      <c r="AI1750" s="9">
        <v>16824235</v>
      </c>
      <c r="AJ1750" s="10" t="s">
        <v>159</v>
      </c>
      <c r="AK1750" s="9" t="s">
        <v>5073</v>
      </c>
      <c r="AL1750" s="5">
        <v>42352</v>
      </c>
      <c r="AM1750" s="3" t="s">
        <v>4611</v>
      </c>
      <c r="AN1750" s="3" t="s">
        <v>94</v>
      </c>
      <c r="AQ1750">
        <v>3</v>
      </c>
      <c r="AR1750" s="11">
        <v>1</v>
      </c>
      <c r="AS1750" s="12">
        <f t="shared" si="389"/>
        <v>45605.25</v>
      </c>
      <c r="AT1750" s="11" t="s">
        <v>135</v>
      </c>
      <c r="AU1750" s="9">
        <v>3.5</v>
      </c>
      <c r="AV1750" s="14">
        <v>20</v>
      </c>
      <c r="AW1750" s="15" t="s">
        <v>2059</v>
      </c>
      <c r="AX1750" s="16">
        <v>22200968067</v>
      </c>
      <c r="AY1750" s="14">
        <v>79</v>
      </c>
      <c r="AZ1750" s="11" t="s">
        <v>645</v>
      </c>
      <c r="BA1750" s="17" t="str">
        <f t="shared" si="390"/>
        <v>20004042220096806779</v>
      </c>
      <c r="BB1750" s="26">
        <f t="shared" si="382"/>
        <v>20</v>
      </c>
      <c r="BC1750" s="19" t="s">
        <v>3931</v>
      </c>
      <c r="BD1750" s="20" t="s">
        <v>100</v>
      </c>
      <c r="BF1750" s="5"/>
      <c r="BG1750" s="27"/>
      <c r="BH1750" s="27"/>
      <c r="BI1750" s="27"/>
      <c r="BJ1750" t="s">
        <v>477</v>
      </c>
      <c r="BK1750" s="11" t="s">
        <v>1892</v>
      </c>
      <c r="BL1750" s="11" t="s">
        <v>473</v>
      </c>
    </row>
    <row r="1751" spans="1:64" x14ac:dyDescent="0.25">
      <c r="A1751" s="3" t="s">
        <v>74</v>
      </c>
      <c r="B1751" s="4">
        <v>1753</v>
      </c>
      <c r="C1751" s="3" t="s">
        <v>87</v>
      </c>
      <c r="D1751" s="3" t="s">
        <v>8334</v>
      </c>
      <c r="E1751" s="3" t="s">
        <v>8371</v>
      </c>
      <c r="F1751" s="3"/>
      <c r="G1751" s="3"/>
      <c r="H1751" s="74"/>
      <c r="I1751" s="43" t="s">
        <v>3004</v>
      </c>
      <c r="J1751" s="3" t="s">
        <v>228</v>
      </c>
      <c r="K1751" s="3" t="s">
        <v>123</v>
      </c>
      <c r="L1751" s="3" t="s">
        <v>77</v>
      </c>
      <c r="M1751" s="3" t="s">
        <v>158</v>
      </c>
      <c r="N1751" s="5">
        <v>45240</v>
      </c>
      <c r="P1751" s="3">
        <f t="shared" ca="1" si="392"/>
        <v>-109</v>
      </c>
      <c r="Q1751" s="5">
        <v>45444</v>
      </c>
      <c r="R1751" s="3" t="s">
        <v>1466</v>
      </c>
      <c r="S1751" s="3"/>
      <c r="T1751" s="6" t="s">
        <v>131</v>
      </c>
      <c r="U1751" s="3" t="str">
        <f t="shared" si="383"/>
        <v>Contractuel</v>
      </c>
      <c r="V1751" s="5">
        <v>45413</v>
      </c>
      <c r="W1751" s="5">
        <v>45473</v>
      </c>
      <c r="X1751" s="5"/>
      <c r="Y1751" s="5"/>
      <c r="Z1751" s="5">
        <v>45240</v>
      </c>
      <c r="AA1751" s="3">
        <f t="shared" si="384"/>
        <v>11</v>
      </c>
      <c r="AB1751" s="3">
        <v>2023</v>
      </c>
      <c r="AC1751" s="3">
        <f t="shared" si="394"/>
        <v>2027</v>
      </c>
      <c r="AD1751" s="7">
        <f t="shared" ca="1" si="386"/>
        <v>0.93611111111111112</v>
      </c>
      <c r="AE1751" s="7" t="str">
        <f t="shared" ca="1" si="391"/>
        <v>&lt; 1</v>
      </c>
      <c r="AF1751" s="5">
        <v>35518</v>
      </c>
      <c r="AG1751" s="8">
        <f t="shared" ca="1" si="387"/>
        <v>27.572602739726026</v>
      </c>
      <c r="AH1751" s="7" t="str">
        <f t="shared" ca="1" si="388"/>
        <v>&gt;25&lt; 35</v>
      </c>
      <c r="AI1751" s="9">
        <v>17284534</v>
      </c>
      <c r="AJ1751" s="10" t="s">
        <v>102</v>
      </c>
      <c r="AK1751" s="9" t="s">
        <v>5074</v>
      </c>
      <c r="AL1751" s="5">
        <v>43776</v>
      </c>
      <c r="AM1751" s="3" t="s">
        <v>93</v>
      </c>
      <c r="AN1751" s="3" t="s">
        <v>94</v>
      </c>
      <c r="AQ1751">
        <v>3</v>
      </c>
      <c r="AR1751" s="11">
        <v>1</v>
      </c>
      <c r="AS1751" s="12">
        <f t="shared" si="389"/>
        <v>45605.25</v>
      </c>
      <c r="AT1751" s="11" t="s">
        <v>135</v>
      </c>
      <c r="AU1751" s="9">
        <v>3.5</v>
      </c>
      <c r="AV1751" s="14" t="s">
        <v>79</v>
      </c>
      <c r="AW1751" s="15" t="s">
        <v>720</v>
      </c>
      <c r="AX1751" s="16">
        <v>80085007938</v>
      </c>
      <c r="AY1751" s="14">
        <v>89</v>
      </c>
      <c r="AZ1751" s="11" t="s">
        <v>128</v>
      </c>
      <c r="BA1751" s="17" t="str">
        <f t="shared" si="390"/>
        <v>04043128008500793889</v>
      </c>
      <c r="BB1751" s="26">
        <f t="shared" si="382"/>
        <v>20</v>
      </c>
      <c r="BC1751" s="19" t="s">
        <v>3931</v>
      </c>
      <c r="BD1751" s="20" t="s">
        <v>100</v>
      </c>
      <c r="BF1751" s="5"/>
      <c r="BG1751" s="27">
        <v>24221771</v>
      </c>
      <c r="BH1751" s="27"/>
      <c r="BI1751" s="27"/>
      <c r="BJ1751" t="s">
        <v>477</v>
      </c>
      <c r="BK1751" s="11" t="s">
        <v>5075</v>
      </c>
      <c r="BL1751" s="11" t="s">
        <v>473</v>
      </c>
    </row>
    <row r="1752" spans="1:64" x14ac:dyDescent="0.25">
      <c r="A1752" s="3" t="s">
        <v>56</v>
      </c>
      <c r="B1752" s="4">
        <v>1754</v>
      </c>
      <c r="C1752" s="3" t="s">
        <v>87</v>
      </c>
      <c r="D1752" s="3" t="s">
        <v>8372</v>
      </c>
      <c r="E1752" s="3" t="s">
        <v>7292</v>
      </c>
      <c r="F1752" s="3"/>
      <c r="G1752" s="3"/>
      <c r="H1752" s="74"/>
      <c r="I1752" s="3" t="s">
        <v>467</v>
      </c>
      <c r="J1752" s="3" t="s">
        <v>157</v>
      </c>
      <c r="K1752" s="3" t="s">
        <v>76</v>
      </c>
      <c r="L1752" s="3" t="s">
        <v>77</v>
      </c>
      <c r="M1752" s="3" t="s">
        <v>158</v>
      </c>
      <c r="N1752" s="5">
        <v>45243</v>
      </c>
      <c r="P1752" s="3">
        <f t="shared" ca="1" si="392"/>
        <v>-47</v>
      </c>
      <c r="Q1752" s="5"/>
      <c r="R1752" s="3"/>
      <c r="S1752" s="3"/>
      <c r="T1752" s="6" t="s">
        <v>131</v>
      </c>
      <c r="U1752" s="3" t="str">
        <f t="shared" si="383"/>
        <v>Contractuel</v>
      </c>
      <c r="V1752" s="5">
        <v>45505</v>
      </c>
      <c r="W1752" s="5">
        <f>VLOOKUP(B1752,[1]base!$A:$V,22,0)</f>
        <v>45535</v>
      </c>
      <c r="X1752" s="5"/>
      <c r="Y1752" s="5"/>
      <c r="Z1752" s="5">
        <v>45243</v>
      </c>
      <c r="AA1752" s="3">
        <f t="shared" si="384"/>
        <v>11</v>
      </c>
      <c r="AB1752" s="3">
        <v>2023</v>
      </c>
      <c r="AC1752" s="3">
        <f t="shared" si="394"/>
        <v>2027</v>
      </c>
      <c r="AD1752" s="7">
        <f t="shared" ca="1" si="386"/>
        <v>0.92777777777777781</v>
      </c>
      <c r="AE1752" s="7" t="str">
        <f t="shared" ca="1" si="391"/>
        <v>&lt; 1</v>
      </c>
      <c r="AF1752" s="5">
        <v>35437</v>
      </c>
      <c r="AG1752" s="8">
        <f t="shared" ca="1" si="387"/>
        <v>27.794520547945204</v>
      </c>
      <c r="AH1752" s="7" t="str">
        <f t="shared" ca="1" si="388"/>
        <v>&gt;25&lt; 35</v>
      </c>
      <c r="AI1752" s="9">
        <v>17284902</v>
      </c>
      <c r="AJ1752" s="37" t="s">
        <v>179</v>
      </c>
      <c r="AK1752" s="9" t="s">
        <v>5076</v>
      </c>
      <c r="AL1752" s="5">
        <v>43202</v>
      </c>
      <c r="AM1752" s="3" t="s">
        <v>93</v>
      </c>
      <c r="AN1752" s="3" t="s">
        <v>94</v>
      </c>
      <c r="AQ1752">
        <v>3</v>
      </c>
      <c r="AR1752" s="11">
        <v>1</v>
      </c>
      <c r="AS1752" s="12">
        <f t="shared" si="389"/>
        <v>45608.25</v>
      </c>
      <c r="AT1752" s="11" t="s">
        <v>135</v>
      </c>
      <c r="AU1752" s="9">
        <v>3.6629999999999998</v>
      </c>
      <c r="AV1752" s="14" t="s">
        <v>126</v>
      </c>
      <c r="AW1752" s="15" t="s">
        <v>275</v>
      </c>
      <c r="AX1752" s="16">
        <v>38105534800</v>
      </c>
      <c r="AY1752" s="14">
        <v>45</v>
      </c>
      <c r="AZ1752" s="11" t="s">
        <v>145</v>
      </c>
      <c r="BA1752" s="17" t="str">
        <f t="shared" si="390"/>
        <v>07080013810553480045</v>
      </c>
      <c r="BB1752" s="26">
        <f t="shared" si="382"/>
        <v>20</v>
      </c>
      <c r="BC1752" s="19" t="s">
        <v>4606</v>
      </c>
      <c r="BD1752" s="20" t="s">
        <v>100</v>
      </c>
      <c r="BF1752" s="5"/>
      <c r="BG1752" s="27">
        <v>24618064</v>
      </c>
      <c r="BH1752" s="27"/>
      <c r="BI1752" s="27"/>
      <c r="BJ1752" t="s">
        <v>3681</v>
      </c>
      <c r="BK1752" s="11" t="str">
        <f t="shared" ref="BK1752:BK1779" si="395">IF(K1752="CADRE","CADRE",CONCATENATE(J1752,"-",H1752))</f>
        <v>A-</v>
      </c>
      <c r="BL1752" s="11" t="s">
        <v>235</v>
      </c>
    </row>
    <row r="1753" spans="1:64" x14ac:dyDescent="0.25">
      <c r="A1753" s="3" t="s">
        <v>74</v>
      </c>
      <c r="B1753" s="4">
        <v>1755</v>
      </c>
      <c r="C1753" s="3" t="s">
        <v>57</v>
      </c>
      <c r="D1753" s="3" t="s">
        <v>7394</v>
      </c>
      <c r="E1753" s="3" t="s">
        <v>7262</v>
      </c>
      <c r="F1753" s="3"/>
      <c r="G1753" s="3"/>
      <c r="H1753" s="74"/>
      <c r="I1753" s="3"/>
      <c r="J1753" s="3"/>
      <c r="K1753" s="3" t="s">
        <v>76</v>
      </c>
      <c r="L1753" s="3" t="s">
        <v>77</v>
      </c>
      <c r="M1753" s="3" t="s">
        <v>158</v>
      </c>
      <c r="N1753" s="5">
        <v>45240</v>
      </c>
      <c r="P1753" s="3"/>
      <c r="Q1753" s="5">
        <v>45253</v>
      </c>
      <c r="R1753" s="3" t="s">
        <v>2653</v>
      </c>
      <c r="S1753" s="3"/>
      <c r="T1753" s="6" t="s">
        <v>131</v>
      </c>
      <c r="U1753" s="3" t="str">
        <f t="shared" si="383"/>
        <v>Contractuel</v>
      </c>
      <c r="V1753" s="5">
        <v>45240</v>
      </c>
      <c r="W1753" s="5">
        <v>45291</v>
      </c>
      <c r="X1753" s="5"/>
      <c r="Y1753" s="5"/>
      <c r="Z1753" s="5">
        <v>45240</v>
      </c>
      <c r="AA1753" s="3">
        <f t="shared" si="384"/>
        <v>11</v>
      </c>
      <c r="AB1753" s="3">
        <v>2023</v>
      </c>
      <c r="AC1753" s="3">
        <f t="shared" si="394"/>
        <v>2027</v>
      </c>
      <c r="AD1753" s="7">
        <f t="shared" ca="1" si="386"/>
        <v>0.93611111111111112</v>
      </c>
      <c r="AE1753" s="7" t="str">
        <f t="shared" ca="1" si="391"/>
        <v>&lt; 1</v>
      </c>
      <c r="AF1753" s="5">
        <v>31872</v>
      </c>
      <c r="AG1753" s="8">
        <f t="shared" ca="1" si="387"/>
        <v>37.561643835616437</v>
      </c>
      <c r="AH1753" s="7" t="str">
        <f t="shared" ca="1" si="388"/>
        <v>&gt;35&lt; 45</v>
      </c>
      <c r="AI1753" s="9"/>
      <c r="AJ1753" s="10"/>
      <c r="AK1753" s="9" t="s">
        <v>5077</v>
      </c>
      <c r="AL1753" s="5">
        <v>39072</v>
      </c>
      <c r="AM1753" s="3" t="s">
        <v>4611</v>
      </c>
      <c r="AN1753" s="3" t="s">
        <v>94</v>
      </c>
      <c r="AQ1753" s="11">
        <v>3</v>
      </c>
      <c r="AR1753" s="11">
        <v>1</v>
      </c>
      <c r="AS1753" s="12">
        <f t="shared" si="389"/>
        <v>45605.25</v>
      </c>
      <c r="AT1753" s="11" t="s">
        <v>135</v>
      </c>
      <c r="AU1753" s="9">
        <v>3.5</v>
      </c>
      <c r="AV1753" s="14">
        <v>17</v>
      </c>
      <c r="AW1753" s="15" t="s">
        <v>169</v>
      </c>
      <c r="AX1753" s="16" t="s">
        <v>5078</v>
      </c>
      <c r="AY1753" s="14">
        <v>75</v>
      </c>
      <c r="AZ1753" s="11" t="s">
        <v>171</v>
      </c>
      <c r="BA1753" s="17" t="str">
        <f t="shared" si="390"/>
        <v>17001000000333260275</v>
      </c>
      <c r="BB1753" s="26">
        <f t="shared" si="382"/>
        <v>20</v>
      </c>
      <c r="BC1753" s="19" t="s">
        <v>5079</v>
      </c>
      <c r="BD1753" s="20" t="s">
        <v>277</v>
      </c>
      <c r="BF1753" s="5"/>
      <c r="BG1753" s="27">
        <v>29038739</v>
      </c>
      <c r="BH1753" s="27"/>
      <c r="BI1753" s="27"/>
      <c r="BK1753" s="11" t="str">
        <f t="shared" si="395"/>
        <v>-</v>
      </c>
      <c r="BL1753" s="11" t="s">
        <v>473</v>
      </c>
    </row>
    <row r="1754" spans="1:64" x14ac:dyDescent="0.25">
      <c r="A1754" s="3" t="s">
        <v>56</v>
      </c>
      <c r="B1754" s="4">
        <v>1756</v>
      </c>
      <c r="C1754" s="3" t="s">
        <v>140</v>
      </c>
      <c r="D1754" s="3" t="s">
        <v>8373</v>
      </c>
      <c r="E1754" s="3" t="s">
        <v>7207</v>
      </c>
      <c r="F1754" s="3"/>
      <c r="G1754" s="3"/>
      <c r="H1754" s="74"/>
      <c r="I1754" s="3" t="s">
        <v>3004</v>
      </c>
      <c r="J1754" s="3" t="s">
        <v>228</v>
      </c>
      <c r="K1754" s="3" t="s">
        <v>123</v>
      </c>
      <c r="L1754" s="3" t="s">
        <v>77</v>
      </c>
      <c r="M1754" s="3" t="s">
        <v>158</v>
      </c>
      <c r="N1754" s="5">
        <v>45241</v>
      </c>
      <c r="P1754" s="3">
        <f t="shared" ref="P1754:P1764" ca="1" si="396">IF(W1754="","",W1754-TODAY())</f>
        <v>-47</v>
      </c>
      <c r="Q1754" s="5"/>
      <c r="R1754" s="3"/>
      <c r="S1754" s="3"/>
      <c r="T1754" s="6" t="s">
        <v>131</v>
      </c>
      <c r="U1754" s="3" t="str">
        <f t="shared" si="383"/>
        <v>Contractuel</v>
      </c>
      <c r="V1754" s="5">
        <v>45505</v>
      </c>
      <c r="W1754" s="5">
        <f>VLOOKUP(B1754,[1]base!$A:$V,22,0)</f>
        <v>45535</v>
      </c>
      <c r="X1754" s="5"/>
      <c r="Y1754" s="5"/>
      <c r="Z1754" s="5">
        <v>45241</v>
      </c>
      <c r="AA1754" s="3">
        <f t="shared" si="384"/>
        <v>11</v>
      </c>
      <c r="AB1754" s="3">
        <v>2023</v>
      </c>
      <c r="AC1754" s="3">
        <f t="shared" si="394"/>
        <v>2027</v>
      </c>
      <c r="AD1754" s="7">
        <f t="shared" ca="1" si="386"/>
        <v>0.93333333333333335</v>
      </c>
      <c r="AE1754" s="7" t="str">
        <f t="shared" ca="1" si="391"/>
        <v>&lt; 1</v>
      </c>
      <c r="AF1754" s="5">
        <v>37165</v>
      </c>
      <c r="AG1754" s="8">
        <f t="shared" ca="1" si="387"/>
        <v>23.06027397260274</v>
      </c>
      <c r="AH1754" s="7" t="str">
        <f t="shared" ca="1" si="388"/>
        <v>&lt; 25</v>
      </c>
      <c r="AI1754" s="9">
        <v>17485856</v>
      </c>
      <c r="AJ1754" s="10" t="s">
        <v>141</v>
      </c>
      <c r="AK1754" s="9" t="s">
        <v>5080</v>
      </c>
      <c r="AL1754" s="5">
        <v>43409</v>
      </c>
      <c r="AM1754" s="3" t="s">
        <v>93</v>
      </c>
      <c r="AN1754" s="3" t="s">
        <v>94</v>
      </c>
      <c r="AQ1754">
        <v>3</v>
      </c>
      <c r="AR1754" s="11">
        <v>1</v>
      </c>
      <c r="AS1754" s="12">
        <f t="shared" si="389"/>
        <v>45606.25</v>
      </c>
      <c r="AT1754" s="11" t="s">
        <v>135</v>
      </c>
      <c r="AU1754" s="9">
        <v>3.5</v>
      </c>
      <c r="AV1754" s="14">
        <v>17</v>
      </c>
      <c r="AW1754" s="15" t="s">
        <v>169</v>
      </c>
      <c r="AX1754" s="16" t="s">
        <v>5081</v>
      </c>
      <c r="AY1754" s="14">
        <v>40</v>
      </c>
      <c r="AZ1754" s="11" t="s">
        <v>171</v>
      </c>
      <c r="BA1754" s="17" t="str">
        <f t="shared" si="390"/>
        <v>17001000000310595740</v>
      </c>
      <c r="BB1754" s="26">
        <f t="shared" si="382"/>
        <v>20</v>
      </c>
      <c r="BC1754" s="19" t="s">
        <v>4724</v>
      </c>
      <c r="BD1754" s="20" t="s">
        <v>277</v>
      </c>
      <c r="BF1754" s="5"/>
      <c r="BG1754" s="27">
        <v>21767014</v>
      </c>
      <c r="BH1754" s="27">
        <v>24839035</v>
      </c>
      <c r="BI1754" s="27"/>
      <c r="BJ1754" t="s">
        <v>4724</v>
      </c>
      <c r="BK1754" s="11" t="s">
        <v>3009</v>
      </c>
      <c r="BL1754" s="11" t="s">
        <v>473</v>
      </c>
    </row>
    <row r="1755" spans="1:64" x14ac:dyDescent="0.25">
      <c r="A1755" s="3" t="s">
        <v>56</v>
      </c>
      <c r="B1755" s="4">
        <v>1757</v>
      </c>
      <c r="C1755" s="3" t="s">
        <v>87</v>
      </c>
      <c r="D1755" s="3" t="s">
        <v>7965</v>
      </c>
      <c r="E1755" s="3" t="s">
        <v>8137</v>
      </c>
      <c r="F1755" s="3"/>
      <c r="G1755" s="3"/>
      <c r="H1755" s="74"/>
      <c r="I1755" s="3" t="s">
        <v>3004</v>
      </c>
      <c r="J1755" s="3" t="s">
        <v>228</v>
      </c>
      <c r="K1755" s="3" t="s">
        <v>123</v>
      </c>
      <c r="L1755" s="3" t="s">
        <v>77</v>
      </c>
      <c r="M1755" s="3" t="s">
        <v>158</v>
      </c>
      <c r="N1755" s="5">
        <v>45240</v>
      </c>
      <c r="P1755" s="3">
        <f t="shared" ca="1" si="396"/>
        <v>-47</v>
      </c>
      <c r="Q1755" s="5"/>
      <c r="R1755" s="3"/>
      <c r="S1755" s="3"/>
      <c r="T1755" s="6" t="s">
        <v>131</v>
      </c>
      <c r="U1755" s="3" t="str">
        <f t="shared" si="383"/>
        <v>Contractuel</v>
      </c>
      <c r="V1755" s="5">
        <v>45505</v>
      </c>
      <c r="W1755" s="5">
        <f>VLOOKUP(B1755,[1]base!$A:$V,22,0)</f>
        <v>45535</v>
      </c>
      <c r="X1755" s="5"/>
      <c r="Y1755" s="5"/>
      <c r="Z1755" s="5">
        <v>45240</v>
      </c>
      <c r="AA1755" s="3">
        <f t="shared" si="384"/>
        <v>11</v>
      </c>
      <c r="AB1755" s="3">
        <v>2023</v>
      </c>
      <c r="AC1755" s="3">
        <f t="shared" si="394"/>
        <v>2027</v>
      </c>
      <c r="AD1755" s="7">
        <f t="shared" ca="1" si="386"/>
        <v>0.93611111111111112</v>
      </c>
      <c r="AE1755" s="7" t="str">
        <f t="shared" ca="1" si="391"/>
        <v>&lt; 1</v>
      </c>
      <c r="AF1755" s="5">
        <v>32527</v>
      </c>
      <c r="AG1755" s="8">
        <f t="shared" ca="1" si="387"/>
        <v>35.767123287671232</v>
      </c>
      <c r="AH1755" s="7" t="str">
        <f t="shared" ca="1" si="388"/>
        <v>&gt;35&lt; 45</v>
      </c>
      <c r="AI1755" s="9">
        <v>16628356</v>
      </c>
      <c r="AJ1755" s="37" t="s">
        <v>179</v>
      </c>
      <c r="AK1755" s="9" t="s">
        <v>5082</v>
      </c>
      <c r="AL1755" s="5">
        <v>39708</v>
      </c>
      <c r="AM1755" s="3" t="s">
        <v>93</v>
      </c>
      <c r="AN1755" s="3" t="s">
        <v>94</v>
      </c>
      <c r="AQ1755">
        <v>3</v>
      </c>
      <c r="AR1755" s="11">
        <v>1</v>
      </c>
      <c r="AS1755" s="12">
        <f t="shared" si="389"/>
        <v>45605.25</v>
      </c>
      <c r="AT1755" s="11" t="s">
        <v>135</v>
      </c>
      <c r="AU1755" s="9">
        <v>3.5</v>
      </c>
      <c r="AV1755" s="14" t="s">
        <v>67</v>
      </c>
      <c r="AW1755" s="15">
        <v>20000</v>
      </c>
      <c r="AX1755" s="16" t="s">
        <v>5083</v>
      </c>
      <c r="AY1755" s="14">
        <v>29</v>
      </c>
      <c r="AZ1755" s="11" t="s">
        <v>71</v>
      </c>
      <c r="BA1755" s="17" t="str">
        <f t="shared" si="390"/>
        <v>08200000504013848129</v>
      </c>
      <c r="BB1755" s="26">
        <f t="shared" si="382"/>
        <v>20</v>
      </c>
      <c r="BC1755" s="19" t="s">
        <v>4724</v>
      </c>
      <c r="BD1755" s="20" t="s">
        <v>277</v>
      </c>
      <c r="BF1755" s="5"/>
      <c r="BG1755" s="27">
        <v>55569364</v>
      </c>
      <c r="BH1755" s="27"/>
      <c r="BI1755" s="27"/>
      <c r="BJ1755" t="s">
        <v>4724</v>
      </c>
      <c r="BK1755" s="11" t="s">
        <v>3009</v>
      </c>
      <c r="BL1755" s="11" t="s">
        <v>473</v>
      </c>
    </row>
    <row r="1756" spans="1:64" x14ac:dyDescent="0.25">
      <c r="A1756" s="3" t="s">
        <v>56</v>
      </c>
      <c r="B1756" s="4">
        <v>1758</v>
      </c>
      <c r="C1756" s="3" t="s">
        <v>87</v>
      </c>
      <c r="D1756" s="3" t="s">
        <v>7253</v>
      </c>
      <c r="E1756" s="3" t="s">
        <v>7306</v>
      </c>
      <c r="F1756" s="3"/>
      <c r="G1756" s="3"/>
      <c r="H1756" s="74"/>
      <c r="I1756" s="43" t="s">
        <v>425</v>
      </c>
      <c r="J1756" s="3" t="s">
        <v>157</v>
      </c>
      <c r="K1756" s="3" t="s">
        <v>123</v>
      </c>
      <c r="L1756" s="3" t="s">
        <v>77</v>
      </c>
      <c r="M1756" s="3" t="s">
        <v>158</v>
      </c>
      <c r="N1756" s="5">
        <v>45246</v>
      </c>
      <c r="P1756" s="3">
        <f t="shared" ca="1" si="396"/>
        <v>-47</v>
      </c>
      <c r="Q1756" s="5"/>
      <c r="R1756" s="3"/>
      <c r="S1756" s="3"/>
      <c r="T1756" s="6" t="s">
        <v>131</v>
      </c>
      <c r="U1756" s="3" t="str">
        <f t="shared" si="383"/>
        <v>Contractuel</v>
      </c>
      <c r="V1756" s="5">
        <v>45505</v>
      </c>
      <c r="W1756" s="5">
        <f>VLOOKUP(B1756,[1]base!$A:$V,22,0)</f>
        <v>45535</v>
      </c>
      <c r="X1756" s="5"/>
      <c r="Y1756" s="5"/>
      <c r="Z1756" s="5">
        <v>45246</v>
      </c>
      <c r="AA1756" s="3">
        <f t="shared" si="384"/>
        <v>11</v>
      </c>
      <c r="AB1756" s="3">
        <v>2023</v>
      </c>
      <c r="AC1756" s="3">
        <f t="shared" si="394"/>
        <v>2027</v>
      </c>
      <c r="AD1756" s="7">
        <f t="shared" ca="1" si="386"/>
        <v>0.9194444444444444</v>
      </c>
      <c r="AE1756" s="7" t="str">
        <f t="shared" ca="1" si="391"/>
        <v>&lt; 1</v>
      </c>
      <c r="AF1756" s="5">
        <v>32957</v>
      </c>
      <c r="AG1756" s="8">
        <f t="shared" ca="1" si="387"/>
        <v>34.589041095890408</v>
      </c>
      <c r="AH1756" s="7" t="str">
        <f t="shared" ca="1" si="388"/>
        <v>&gt;25&lt; 35</v>
      </c>
      <c r="AI1756" s="9">
        <v>16176817</v>
      </c>
      <c r="AJ1756" s="10" t="s">
        <v>70</v>
      </c>
      <c r="AK1756" s="9" t="s">
        <v>5084</v>
      </c>
      <c r="AL1756" s="5">
        <v>43433</v>
      </c>
      <c r="AM1756" s="3" t="s">
        <v>93</v>
      </c>
      <c r="AN1756" s="3" t="s">
        <v>94</v>
      </c>
      <c r="AQ1756">
        <v>3</v>
      </c>
      <c r="AR1756" s="11">
        <v>1</v>
      </c>
      <c r="AS1756" s="12">
        <f t="shared" si="389"/>
        <v>45611.25</v>
      </c>
      <c r="AT1756" s="11" t="s">
        <v>135</v>
      </c>
      <c r="AU1756" s="9">
        <v>3.5</v>
      </c>
      <c r="AV1756" s="14">
        <v>10</v>
      </c>
      <c r="AW1756" s="15">
        <v>31612</v>
      </c>
      <c r="AX1756" s="16">
        <v>61058836788</v>
      </c>
      <c r="AY1756" s="14">
        <v>73</v>
      </c>
      <c r="AZ1756" s="11" t="s">
        <v>503</v>
      </c>
      <c r="BA1756" s="17" t="str">
        <f t="shared" si="390"/>
        <v>10316126105883678873</v>
      </c>
      <c r="BB1756" s="26">
        <f t="shared" si="382"/>
        <v>20</v>
      </c>
      <c r="BC1756" s="19" t="s">
        <v>5085</v>
      </c>
      <c r="BD1756" s="20" t="s">
        <v>100</v>
      </c>
      <c r="BF1756" s="5"/>
      <c r="BG1756" s="27">
        <v>25301259</v>
      </c>
      <c r="BH1756" s="27"/>
      <c r="BI1756" s="27"/>
      <c r="BJ1756" t="s">
        <v>3681</v>
      </c>
      <c r="BK1756" s="11" t="str">
        <f t="shared" si="395"/>
        <v>A-</v>
      </c>
      <c r="BL1756" s="11" t="s">
        <v>473</v>
      </c>
    </row>
    <row r="1757" spans="1:64" x14ac:dyDescent="0.25">
      <c r="A1757" s="3" t="s">
        <v>56</v>
      </c>
      <c r="B1757" s="4">
        <v>1759</v>
      </c>
      <c r="C1757" s="3" t="s">
        <v>140</v>
      </c>
      <c r="D1757" s="3" t="s">
        <v>8374</v>
      </c>
      <c r="E1757" s="3" t="s">
        <v>7420</v>
      </c>
      <c r="F1757" s="3"/>
      <c r="G1757" s="3"/>
      <c r="H1757" s="74"/>
      <c r="I1757" s="43" t="s">
        <v>425</v>
      </c>
      <c r="J1757" s="3" t="s">
        <v>157</v>
      </c>
      <c r="K1757" s="3" t="s">
        <v>123</v>
      </c>
      <c r="L1757" s="3" t="s">
        <v>77</v>
      </c>
      <c r="M1757" s="3" t="s">
        <v>158</v>
      </c>
      <c r="N1757" s="5">
        <v>45246</v>
      </c>
      <c r="P1757" s="3">
        <f t="shared" ca="1" si="396"/>
        <v>-47</v>
      </c>
      <c r="Q1757" s="5"/>
      <c r="R1757" s="3"/>
      <c r="S1757" s="3"/>
      <c r="T1757" s="6" t="s">
        <v>131</v>
      </c>
      <c r="U1757" s="3" t="str">
        <f t="shared" si="383"/>
        <v>Contractuel</v>
      </c>
      <c r="V1757" s="5">
        <v>45505</v>
      </c>
      <c r="W1757" s="5">
        <f>VLOOKUP(B1757,[1]base!$A:$V,22,0)</f>
        <v>45535</v>
      </c>
      <c r="X1757" s="5"/>
      <c r="Y1757" s="5"/>
      <c r="Z1757" s="5">
        <v>45246</v>
      </c>
      <c r="AA1757" s="3">
        <f t="shared" si="384"/>
        <v>11</v>
      </c>
      <c r="AB1757" s="3">
        <v>2023</v>
      </c>
      <c r="AC1757" s="3">
        <f t="shared" si="394"/>
        <v>2027</v>
      </c>
      <c r="AD1757" s="7">
        <f t="shared" ca="1" si="386"/>
        <v>0.9194444444444444</v>
      </c>
      <c r="AE1757" s="7" t="str">
        <f t="shared" ca="1" si="391"/>
        <v>&lt; 1</v>
      </c>
      <c r="AF1757" s="5">
        <v>28791</v>
      </c>
      <c r="AG1757" s="8">
        <f t="shared" ca="1" si="387"/>
        <v>46.0027397260274</v>
      </c>
      <c r="AH1757" s="7" t="str">
        <f t="shared" ca="1" si="388"/>
        <v>&gt;45&lt; 55</v>
      </c>
      <c r="AI1757" s="9">
        <v>17460276</v>
      </c>
      <c r="AJ1757" s="10" t="s">
        <v>79</v>
      </c>
      <c r="AK1757" s="9" t="s">
        <v>5086</v>
      </c>
      <c r="AL1757" s="5">
        <v>37546</v>
      </c>
      <c r="AM1757" s="3" t="s">
        <v>93</v>
      </c>
      <c r="AN1757" s="3" t="s">
        <v>65</v>
      </c>
      <c r="AO1757">
        <v>4</v>
      </c>
      <c r="AQ1757">
        <v>3</v>
      </c>
      <c r="AR1757" s="11">
        <v>1</v>
      </c>
      <c r="AS1757" s="12">
        <f t="shared" si="389"/>
        <v>45611.25</v>
      </c>
      <c r="AT1757" s="11" t="s">
        <v>135</v>
      </c>
      <c r="AU1757" s="9">
        <v>3.5</v>
      </c>
      <c r="AV1757" s="14" t="s">
        <v>79</v>
      </c>
      <c r="AW1757" s="15" t="s">
        <v>720</v>
      </c>
      <c r="AX1757" s="16">
        <v>80065015174</v>
      </c>
      <c r="AY1757" s="14">
        <v>80</v>
      </c>
      <c r="AZ1757" s="11" t="s">
        <v>128</v>
      </c>
      <c r="BA1757" s="17" t="str">
        <f t="shared" si="390"/>
        <v>04043128006501517480</v>
      </c>
      <c r="BB1757" s="26">
        <f t="shared" si="382"/>
        <v>20</v>
      </c>
      <c r="BC1757" s="19" t="s">
        <v>5087</v>
      </c>
      <c r="BD1757" s="20" t="s">
        <v>100</v>
      </c>
      <c r="BF1757" s="5"/>
      <c r="BG1757" s="27">
        <v>28810823</v>
      </c>
      <c r="BH1757" s="27"/>
      <c r="BI1757" s="27"/>
      <c r="BJ1757" t="s">
        <v>477</v>
      </c>
      <c r="BK1757" s="11" t="str">
        <f t="shared" si="395"/>
        <v>A-</v>
      </c>
      <c r="BL1757" s="11" t="s">
        <v>473</v>
      </c>
    </row>
    <row r="1758" spans="1:64" x14ac:dyDescent="0.25">
      <c r="A1758" s="3" t="s">
        <v>56</v>
      </c>
      <c r="B1758" s="4">
        <v>1760</v>
      </c>
      <c r="C1758" s="3" t="s">
        <v>57</v>
      </c>
      <c r="D1758" s="3" t="s">
        <v>8375</v>
      </c>
      <c r="E1758" s="3" t="s">
        <v>8732</v>
      </c>
      <c r="F1758" s="3"/>
      <c r="G1758" s="3"/>
      <c r="H1758" s="74"/>
      <c r="I1758" s="43" t="s">
        <v>425</v>
      </c>
      <c r="J1758" s="3" t="s">
        <v>157</v>
      </c>
      <c r="K1758" s="3" t="s">
        <v>123</v>
      </c>
      <c r="L1758" s="3" t="s">
        <v>77</v>
      </c>
      <c r="M1758" s="3" t="s">
        <v>158</v>
      </c>
      <c r="N1758" s="5">
        <v>45246</v>
      </c>
      <c r="P1758" s="3">
        <f t="shared" ca="1" si="396"/>
        <v>-47</v>
      </c>
      <c r="Q1758" s="5"/>
      <c r="R1758" s="3"/>
      <c r="S1758" s="3"/>
      <c r="T1758" s="6" t="s">
        <v>131</v>
      </c>
      <c r="U1758" s="3" t="str">
        <f t="shared" si="383"/>
        <v>Contractuel</v>
      </c>
      <c r="V1758" s="5">
        <v>45505</v>
      </c>
      <c r="W1758" s="5">
        <f>VLOOKUP(B1758,[1]base!$A:$V,22,0)</f>
        <v>45535</v>
      </c>
      <c r="X1758" s="5"/>
      <c r="Y1758" s="5"/>
      <c r="Z1758" s="5">
        <v>45246</v>
      </c>
      <c r="AA1758" s="3">
        <f t="shared" si="384"/>
        <v>11</v>
      </c>
      <c r="AB1758" s="3">
        <v>2023</v>
      </c>
      <c r="AC1758" s="3">
        <f t="shared" si="394"/>
        <v>2027</v>
      </c>
      <c r="AD1758" s="7">
        <f t="shared" ca="1" si="386"/>
        <v>0.9194444444444444</v>
      </c>
      <c r="AE1758" s="7" t="str">
        <f t="shared" ca="1" si="391"/>
        <v>&lt; 1</v>
      </c>
      <c r="AF1758" s="5">
        <v>34637</v>
      </c>
      <c r="AG1758" s="8">
        <f t="shared" ca="1" si="387"/>
        <v>29.986301369863014</v>
      </c>
      <c r="AH1758" s="7" t="str">
        <f t="shared" ca="1" si="388"/>
        <v>&gt;25&lt; 35</v>
      </c>
      <c r="AI1758" s="9">
        <v>16550155</v>
      </c>
      <c r="AJ1758" s="10" t="s">
        <v>141</v>
      </c>
      <c r="AK1758" s="9" t="s">
        <v>4277</v>
      </c>
      <c r="AL1758" s="5">
        <v>41236</v>
      </c>
      <c r="AM1758" s="3" t="s">
        <v>4611</v>
      </c>
      <c r="AN1758" s="3" t="s">
        <v>94</v>
      </c>
      <c r="AQ1758">
        <v>3</v>
      </c>
      <c r="AR1758" s="11">
        <v>1</v>
      </c>
      <c r="AS1758" s="12">
        <f t="shared" si="389"/>
        <v>45611.25</v>
      </c>
      <c r="AT1758" s="11" t="s">
        <v>135</v>
      </c>
      <c r="AU1758" s="9">
        <v>3.5</v>
      </c>
      <c r="AV1758" s="14" t="s">
        <v>79</v>
      </c>
      <c r="AW1758" s="15" t="s">
        <v>1886</v>
      </c>
      <c r="AX1758" s="16">
        <v>80082309378</v>
      </c>
      <c r="AY1758" s="14">
        <v>72</v>
      </c>
      <c r="AZ1758" s="11" t="s">
        <v>128</v>
      </c>
      <c r="BA1758" s="17" t="str">
        <f t="shared" si="390"/>
        <v>04053138008230937872</v>
      </c>
      <c r="BB1758" s="26">
        <f t="shared" si="382"/>
        <v>20</v>
      </c>
      <c r="BC1758" s="19" t="s">
        <v>4362</v>
      </c>
      <c r="BD1758" s="20" t="s">
        <v>100</v>
      </c>
      <c r="BF1758" s="5">
        <v>45251</v>
      </c>
      <c r="BG1758" s="27">
        <v>21360824</v>
      </c>
      <c r="BH1758" s="27"/>
      <c r="BI1758" s="27"/>
      <c r="BJ1758" t="s">
        <v>566</v>
      </c>
      <c r="BK1758" s="11" t="str">
        <f t="shared" si="395"/>
        <v>A-</v>
      </c>
      <c r="BL1758" s="11" t="s">
        <v>473</v>
      </c>
    </row>
    <row r="1759" spans="1:64" x14ac:dyDescent="0.25">
      <c r="A1759" s="3" t="s">
        <v>56</v>
      </c>
      <c r="B1759" s="4">
        <v>1761</v>
      </c>
      <c r="C1759" s="3" t="s">
        <v>140</v>
      </c>
      <c r="D1759" s="3" t="s">
        <v>8376</v>
      </c>
      <c r="E1759" s="3" t="s">
        <v>7350</v>
      </c>
      <c r="F1759" s="3"/>
      <c r="G1759" s="3"/>
      <c r="H1759" s="74"/>
      <c r="I1759" s="43" t="s">
        <v>425</v>
      </c>
      <c r="J1759" s="3" t="s">
        <v>157</v>
      </c>
      <c r="K1759" s="3" t="s">
        <v>123</v>
      </c>
      <c r="L1759" s="3" t="s">
        <v>77</v>
      </c>
      <c r="M1759" s="3" t="s">
        <v>158</v>
      </c>
      <c r="N1759" s="5">
        <v>45246</v>
      </c>
      <c r="P1759" s="3">
        <f t="shared" ca="1" si="396"/>
        <v>-47</v>
      </c>
      <c r="Q1759" s="5"/>
      <c r="R1759" s="3"/>
      <c r="S1759" s="3"/>
      <c r="T1759" s="6" t="s">
        <v>131</v>
      </c>
      <c r="U1759" s="3" t="str">
        <f t="shared" si="383"/>
        <v>Contractuel</v>
      </c>
      <c r="V1759" s="5">
        <v>45505</v>
      </c>
      <c r="W1759" s="5">
        <f>VLOOKUP(B1759,[1]base!$A:$V,22,0)</f>
        <v>45535</v>
      </c>
      <c r="X1759" s="5"/>
      <c r="Y1759" s="5"/>
      <c r="Z1759" s="5">
        <v>45246</v>
      </c>
      <c r="AA1759" s="3">
        <f t="shared" si="384"/>
        <v>11</v>
      </c>
      <c r="AB1759" s="3">
        <v>2023</v>
      </c>
      <c r="AC1759" s="3">
        <f t="shared" si="394"/>
        <v>2027</v>
      </c>
      <c r="AD1759" s="7">
        <f t="shared" ca="1" si="386"/>
        <v>0.9194444444444444</v>
      </c>
      <c r="AE1759" s="7" t="str">
        <f t="shared" ca="1" si="391"/>
        <v>&lt; 1</v>
      </c>
      <c r="AF1759" s="5">
        <v>29847</v>
      </c>
      <c r="AG1759" s="8">
        <f t="shared" ca="1" si="387"/>
        <v>43.109589041095887</v>
      </c>
      <c r="AH1759" s="7" t="str">
        <f t="shared" ca="1" si="388"/>
        <v>&gt;35&lt; 45</v>
      </c>
      <c r="AI1759" s="9">
        <v>12512055</v>
      </c>
      <c r="AJ1759" s="10" t="s">
        <v>79</v>
      </c>
      <c r="AK1759" s="9" t="s">
        <v>5088</v>
      </c>
      <c r="AL1759" s="5">
        <v>37043</v>
      </c>
      <c r="AM1759" s="3" t="s">
        <v>93</v>
      </c>
      <c r="AN1759" s="3" t="s">
        <v>65</v>
      </c>
      <c r="AO1759">
        <v>4</v>
      </c>
      <c r="AQ1759">
        <v>3</v>
      </c>
      <c r="AR1759" s="11">
        <v>1</v>
      </c>
      <c r="AS1759" s="12">
        <f t="shared" si="389"/>
        <v>45611.25</v>
      </c>
      <c r="AT1759" s="11" t="s">
        <v>135</v>
      </c>
      <c r="AU1759" s="9">
        <v>3.5</v>
      </c>
      <c r="AV1759" s="14">
        <v>17</v>
      </c>
      <c r="AW1759" s="15" t="s">
        <v>169</v>
      </c>
      <c r="AX1759" s="16" t="s">
        <v>5089</v>
      </c>
      <c r="AY1759" s="14">
        <v>14</v>
      </c>
      <c r="AZ1759" s="11" t="s">
        <v>171</v>
      </c>
      <c r="BA1759" s="17" t="str">
        <f t="shared" si="390"/>
        <v>17001000000333482114</v>
      </c>
      <c r="BB1759" s="26">
        <f t="shared" si="382"/>
        <v>20</v>
      </c>
      <c r="BC1759" s="19" t="s">
        <v>4987</v>
      </c>
      <c r="BD1759" s="20" t="s">
        <v>277</v>
      </c>
      <c r="BF1759" s="5"/>
      <c r="BG1759" s="27">
        <v>52037238</v>
      </c>
      <c r="BH1759" s="27">
        <v>47008256</v>
      </c>
      <c r="BI1759" s="27"/>
      <c r="BJ1759" t="s">
        <v>4740</v>
      </c>
      <c r="BK1759" s="11" t="str">
        <f t="shared" si="395"/>
        <v>A-</v>
      </c>
      <c r="BL1759" s="11" t="s">
        <v>473</v>
      </c>
    </row>
    <row r="1760" spans="1:64" x14ac:dyDescent="0.25">
      <c r="A1760" s="3" t="s">
        <v>56</v>
      </c>
      <c r="B1760" s="4">
        <v>1762</v>
      </c>
      <c r="C1760" s="3" t="s">
        <v>140</v>
      </c>
      <c r="D1760" s="3" t="s">
        <v>8377</v>
      </c>
      <c r="E1760" s="3" t="s">
        <v>8116</v>
      </c>
      <c r="F1760" s="3"/>
      <c r="G1760" s="3"/>
      <c r="H1760" s="74"/>
      <c r="I1760" s="43" t="s">
        <v>425</v>
      </c>
      <c r="J1760" s="3" t="s">
        <v>157</v>
      </c>
      <c r="K1760" s="3" t="s">
        <v>123</v>
      </c>
      <c r="L1760" s="3" t="s">
        <v>77</v>
      </c>
      <c r="M1760" s="3" t="s">
        <v>158</v>
      </c>
      <c r="N1760" s="5">
        <v>45246</v>
      </c>
      <c r="P1760" s="3">
        <f t="shared" ca="1" si="396"/>
        <v>-47</v>
      </c>
      <c r="Q1760" s="5"/>
      <c r="R1760" s="3"/>
      <c r="S1760" s="3"/>
      <c r="T1760" s="6" t="s">
        <v>131</v>
      </c>
      <c r="U1760" s="3" t="str">
        <f t="shared" si="383"/>
        <v>Contractuel</v>
      </c>
      <c r="V1760" s="5">
        <v>45505</v>
      </c>
      <c r="W1760" s="5">
        <f>VLOOKUP(B1760,[1]base!$A:$V,22,0)</f>
        <v>45535</v>
      </c>
      <c r="X1760" s="5"/>
      <c r="Y1760" s="5"/>
      <c r="Z1760" s="5">
        <v>45246</v>
      </c>
      <c r="AA1760" s="3">
        <f t="shared" si="384"/>
        <v>11</v>
      </c>
      <c r="AB1760" s="3">
        <v>2023</v>
      </c>
      <c r="AC1760" s="3">
        <f t="shared" si="394"/>
        <v>2027</v>
      </c>
      <c r="AD1760" s="7">
        <f t="shared" ca="1" si="386"/>
        <v>0.9194444444444444</v>
      </c>
      <c r="AE1760" s="7" t="str">
        <f t="shared" ca="1" si="391"/>
        <v>&lt; 1</v>
      </c>
      <c r="AF1760" s="5">
        <v>25957</v>
      </c>
      <c r="AG1760" s="8">
        <f t="shared" ca="1" si="387"/>
        <v>53.767123287671232</v>
      </c>
      <c r="AH1760" s="7" t="str">
        <f t="shared" ca="1" si="388"/>
        <v>&gt;45&lt; 55</v>
      </c>
      <c r="AI1760" s="9">
        <v>11657068</v>
      </c>
      <c r="AJ1760" s="10" t="s">
        <v>70</v>
      </c>
      <c r="AK1760" s="9" t="s">
        <v>5090</v>
      </c>
      <c r="AL1760" s="5">
        <v>45035</v>
      </c>
      <c r="AM1760" s="3" t="s">
        <v>93</v>
      </c>
      <c r="AN1760" s="3" t="s">
        <v>65</v>
      </c>
      <c r="AO1760">
        <v>3</v>
      </c>
      <c r="AQ1760">
        <v>3</v>
      </c>
      <c r="AR1760" s="11">
        <v>1</v>
      </c>
      <c r="AS1760" s="12">
        <f t="shared" si="389"/>
        <v>45611.25</v>
      </c>
      <c r="AT1760" s="11" t="s">
        <v>135</v>
      </c>
      <c r="AU1760" s="9">
        <v>3.5</v>
      </c>
      <c r="AV1760" s="14">
        <v>17</v>
      </c>
      <c r="AW1760" s="15" t="s">
        <v>169</v>
      </c>
      <c r="AX1760" s="16" t="s">
        <v>5091</v>
      </c>
      <c r="AY1760" s="14">
        <v>19</v>
      </c>
      <c r="AZ1760" s="11" t="s">
        <v>171</v>
      </c>
      <c r="BA1760" s="17" t="str">
        <f t="shared" si="390"/>
        <v>17001000000324409219</v>
      </c>
      <c r="BB1760" s="26">
        <f t="shared" si="382"/>
        <v>20</v>
      </c>
      <c r="BC1760" s="19" t="s">
        <v>5092</v>
      </c>
      <c r="BD1760" s="20" t="s">
        <v>277</v>
      </c>
      <c r="BF1760" s="5">
        <v>45251</v>
      </c>
      <c r="BG1760" s="27">
        <v>97968886</v>
      </c>
      <c r="BH1760" s="27">
        <v>96156664</v>
      </c>
      <c r="BI1760" s="27"/>
      <c r="BJ1760" t="s">
        <v>391</v>
      </c>
      <c r="BK1760" s="11" t="str">
        <f t="shared" si="395"/>
        <v>A-</v>
      </c>
      <c r="BL1760" s="11" t="s">
        <v>473</v>
      </c>
    </row>
    <row r="1761" spans="1:64" x14ac:dyDescent="0.25">
      <c r="A1761" s="3" t="s">
        <v>56</v>
      </c>
      <c r="B1761" s="4">
        <v>1763</v>
      </c>
      <c r="C1761" s="3" t="s">
        <v>87</v>
      </c>
      <c r="D1761" s="3" t="s">
        <v>8378</v>
      </c>
      <c r="E1761" s="3" t="s">
        <v>7238</v>
      </c>
      <c r="F1761" s="3"/>
      <c r="G1761" s="3"/>
      <c r="H1761" s="74"/>
      <c r="I1761" s="43" t="s">
        <v>425</v>
      </c>
      <c r="J1761" s="3" t="s">
        <v>157</v>
      </c>
      <c r="K1761" s="3" t="s">
        <v>123</v>
      </c>
      <c r="L1761" s="3" t="s">
        <v>77</v>
      </c>
      <c r="M1761" s="3" t="s">
        <v>158</v>
      </c>
      <c r="N1761" s="5">
        <v>45246</v>
      </c>
      <c r="P1761" s="3">
        <f t="shared" ca="1" si="396"/>
        <v>-47</v>
      </c>
      <c r="Q1761" s="5"/>
      <c r="R1761" s="3"/>
      <c r="S1761" s="3"/>
      <c r="T1761" s="6" t="s">
        <v>131</v>
      </c>
      <c r="U1761" s="3" t="str">
        <f t="shared" si="383"/>
        <v>Contractuel</v>
      </c>
      <c r="V1761" s="5">
        <v>45505</v>
      </c>
      <c r="W1761" s="5">
        <f>VLOOKUP(B1761,[1]base!$A:$V,22,0)</f>
        <v>45535</v>
      </c>
      <c r="X1761" s="5"/>
      <c r="Y1761" s="5"/>
      <c r="Z1761" s="5">
        <v>45246</v>
      </c>
      <c r="AA1761" s="3">
        <f t="shared" si="384"/>
        <v>11</v>
      </c>
      <c r="AB1761" s="3">
        <v>2023</v>
      </c>
      <c r="AC1761" s="3">
        <f t="shared" si="394"/>
        <v>2027</v>
      </c>
      <c r="AD1761" s="7">
        <f t="shared" ca="1" si="386"/>
        <v>0.9194444444444444</v>
      </c>
      <c r="AE1761" s="7" t="str">
        <f t="shared" ca="1" si="391"/>
        <v>&lt; 1</v>
      </c>
      <c r="AF1761" s="5">
        <v>37825</v>
      </c>
      <c r="AG1761" s="8">
        <f t="shared" ca="1" si="387"/>
        <v>21.252054794520546</v>
      </c>
      <c r="AH1761" s="7" t="str">
        <f t="shared" ca="1" si="388"/>
        <v>&lt; 25</v>
      </c>
      <c r="AI1761" s="9"/>
      <c r="AJ1761" s="10"/>
      <c r="AK1761" s="9" t="s">
        <v>5093</v>
      </c>
      <c r="AL1761" s="5">
        <v>44456</v>
      </c>
      <c r="AM1761" s="3" t="s">
        <v>93</v>
      </c>
      <c r="AN1761" s="3" t="s">
        <v>94</v>
      </c>
      <c r="AQ1761">
        <v>3</v>
      </c>
      <c r="AR1761" s="11">
        <v>1</v>
      </c>
      <c r="AS1761" s="12">
        <f t="shared" si="389"/>
        <v>45611.25</v>
      </c>
      <c r="AT1761" s="11" t="s">
        <v>135</v>
      </c>
      <c r="AU1761" s="9">
        <v>3.5</v>
      </c>
      <c r="AV1761" s="14">
        <v>17</v>
      </c>
      <c r="AW1761" s="15" t="s">
        <v>169</v>
      </c>
      <c r="AX1761" s="16" t="s">
        <v>5094</v>
      </c>
      <c r="AY1761" s="14">
        <v>77</v>
      </c>
      <c r="AZ1761" s="11" t="s">
        <v>171</v>
      </c>
      <c r="BA1761" s="17" t="str">
        <f t="shared" si="390"/>
        <v>17001000000306727477</v>
      </c>
      <c r="BB1761" s="26">
        <f t="shared" si="382"/>
        <v>20</v>
      </c>
      <c r="BC1761" s="19" t="s">
        <v>3931</v>
      </c>
      <c r="BD1761" s="20" t="s">
        <v>100</v>
      </c>
      <c r="BF1761" s="5">
        <v>45251</v>
      </c>
      <c r="BG1761" s="27">
        <v>96695115</v>
      </c>
      <c r="BH1761" s="27"/>
      <c r="BI1761" s="27"/>
      <c r="BJ1761" t="s">
        <v>477</v>
      </c>
      <c r="BK1761" s="11" t="str">
        <f t="shared" si="395"/>
        <v>A-</v>
      </c>
      <c r="BL1761" s="11" t="s">
        <v>473</v>
      </c>
    </row>
    <row r="1762" spans="1:64" x14ac:dyDescent="0.25">
      <c r="A1762" s="3" t="s">
        <v>56</v>
      </c>
      <c r="B1762" s="4">
        <v>1764</v>
      </c>
      <c r="C1762" s="3" t="s">
        <v>140</v>
      </c>
      <c r="D1762" s="3" t="s">
        <v>8379</v>
      </c>
      <c r="E1762" s="3" t="s">
        <v>7988</v>
      </c>
      <c r="F1762" s="3"/>
      <c r="G1762" s="3"/>
      <c r="H1762" s="74"/>
      <c r="I1762" s="43" t="s">
        <v>425</v>
      </c>
      <c r="J1762" s="3" t="s">
        <v>157</v>
      </c>
      <c r="K1762" s="3" t="s">
        <v>123</v>
      </c>
      <c r="L1762" s="3" t="s">
        <v>77</v>
      </c>
      <c r="M1762" s="3" t="s">
        <v>158</v>
      </c>
      <c r="N1762" s="5">
        <v>45246</v>
      </c>
      <c r="P1762" s="3">
        <f t="shared" ca="1" si="396"/>
        <v>-47</v>
      </c>
      <c r="Q1762" s="5"/>
      <c r="R1762" s="3"/>
      <c r="S1762" s="3"/>
      <c r="T1762" s="6" t="s">
        <v>131</v>
      </c>
      <c r="U1762" s="3" t="str">
        <f t="shared" si="383"/>
        <v>Contractuel</v>
      </c>
      <c r="V1762" s="5">
        <v>45505</v>
      </c>
      <c r="W1762" s="5">
        <f>VLOOKUP(B1762,[1]base!$A:$V,22,0)</f>
        <v>45535</v>
      </c>
      <c r="X1762" s="5"/>
      <c r="Y1762" s="5"/>
      <c r="Z1762" s="5">
        <v>45246</v>
      </c>
      <c r="AA1762" s="3">
        <f t="shared" si="384"/>
        <v>11</v>
      </c>
      <c r="AB1762" s="3">
        <v>2023</v>
      </c>
      <c r="AC1762" s="3">
        <f t="shared" si="394"/>
        <v>2027</v>
      </c>
      <c r="AD1762" s="7">
        <f t="shared" ca="1" si="386"/>
        <v>0.9194444444444444</v>
      </c>
      <c r="AE1762" s="7" t="str">
        <f t="shared" ca="1" si="391"/>
        <v>&lt; 1</v>
      </c>
      <c r="AF1762" s="5">
        <v>26141</v>
      </c>
      <c r="AG1762" s="8">
        <f t="shared" ca="1" si="387"/>
        <v>53.263013698630139</v>
      </c>
      <c r="AH1762" s="7" t="str">
        <f t="shared" ca="1" si="388"/>
        <v>&gt;45&lt; 55</v>
      </c>
      <c r="AI1762" s="9">
        <v>11704369</v>
      </c>
      <c r="AJ1762" s="10" t="s">
        <v>141</v>
      </c>
      <c r="AK1762" s="9" t="s">
        <v>5095</v>
      </c>
      <c r="AL1762" s="5">
        <v>38126</v>
      </c>
      <c r="AM1762" s="3" t="s">
        <v>93</v>
      </c>
      <c r="AN1762" s="3" t="s">
        <v>65</v>
      </c>
      <c r="AO1762">
        <v>2</v>
      </c>
      <c r="AQ1762">
        <v>3</v>
      </c>
      <c r="AR1762" s="11">
        <v>1</v>
      </c>
      <c r="AS1762" s="12">
        <f t="shared" si="389"/>
        <v>45611.25</v>
      </c>
      <c r="AT1762" s="11" t="s">
        <v>135</v>
      </c>
      <c r="AU1762" s="9">
        <v>3.5</v>
      </c>
      <c r="AV1762" s="14">
        <v>14</v>
      </c>
      <c r="AW1762" s="15">
        <v>90490</v>
      </c>
      <c r="AX1762" s="16">
        <v>41007066128</v>
      </c>
      <c r="AY1762" s="14">
        <v>68</v>
      </c>
      <c r="AZ1762" s="11" t="s">
        <v>154</v>
      </c>
      <c r="BA1762" s="17" t="str">
        <f t="shared" si="390"/>
        <v>14904904100706612868</v>
      </c>
      <c r="BB1762" s="26">
        <f t="shared" si="382"/>
        <v>20</v>
      </c>
      <c r="BC1762" s="19" t="s">
        <v>5096</v>
      </c>
      <c r="BD1762" s="20" t="s">
        <v>277</v>
      </c>
      <c r="BF1762" s="5">
        <v>45251</v>
      </c>
      <c r="BG1762" s="27">
        <v>98271893</v>
      </c>
      <c r="BH1762" s="27"/>
      <c r="BI1762" s="27"/>
      <c r="BJ1762" t="s">
        <v>277</v>
      </c>
      <c r="BK1762" s="11" t="str">
        <f t="shared" si="395"/>
        <v>A-</v>
      </c>
      <c r="BL1762" s="11" t="s">
        <v>473</v>
      </c>
    </row>
    <row r="1763" spans="1:64" x14ac:dyDescent="0.25">
      <c r="A1763" s="3" t="s">
        <v>56</v>
      </c>
      <c r="B1763" s="4">
        <v>1765</v>
      </c>
      <c r="C1763" s="3" t="s">
        <v>140</v>
      </c>
      <c r="D1763" s="3" t="s">
        <v>7437</v>
      </c>
      <c r="E1763" s="3" t="s">
        <v>7402</v>
      </c>
      <c r="F1763" s="3"/>
      <c r="G1763" s="3"/>
      <c r="H1763" s="74"/>
      <c r="I1763" s="43" t="s">
        <v>425</v>
      </c>
      <c r="J1763" s="3" t="s">
        <v>157</v>
      </c>
      <c r="K1763" s="3" t="s">
        <v>123</v>
      </c>
      <c r="L1763" s="3" t="s">
        <v>77</v>
      </c>
      <c r="M1763" s="3" t="s">
        <v>158</v>
      </c>
      <c r="N1763" s="5">
        <v>45246</v>
      </c>
      <c r="P1763" s="3">
        <f t="shared" ca="1" si="396"/>
        <v>-47</v>
      </c>
      <c r="Q1763" s="5"/>
      <c r="R1763" s="3"/>
      <c r="S1763" s="3"/>
      <c r="T1763" s="6" t="s">
        <v>131</v>
      </c>
      <c r="U1763" s="3" t="str">
        <f t="shared" si="383"/>
        <v>Contractuel</v>
      </c>
      <c r="V1763" s="5">
        <v>45505</v>
      </c>
      <c r="W1763" s="5">
        <f>VLOOKUP(B1763,[1]base!$A:$V,22,0)</f>
        <v>45535</v>
      </c>
      <c r="X1763" s="5"/>
      <c r="Y1763" s="5"/>
      <c r="Z1763" s="5">
        <v>45246</v>
      </c>
      <c r="AA1763" s="3">
        <f t="shared" si="384"/>
        <v>11</v>
      </c>
      <c r="AB1763" s="3">
        <v>2023</v>
      </c>
      <c r="AC1763" s="3">
        <f t="shared" si="394"/>
        <v>2027</v>
      </c>
      <c r="AD1763" s="7">
        <f t="shared" ca="1" si="386"/>
        <v>0.9194444444444444</v>
      </c>
      <c r="AE1763" s="7" t="str">
        <f t="shared" ca="1" si="391"/>
        <v>&lt; 1</v>
      </c>
      <c r="AF1763" s="5">
        <v>30883</v>
      </c>
      <c r="AG1763" s="8">
        <f t="shared" ca="1" si="387"/>
        <v>40.271232876712325</v>
      </c>
      <c r="AH1763" s="7" t="str">
        <f t="shared" ca="1" si="388"/>
        <v>&gt;35&lt; 45</v>
      </c>
      <c r="AI1763" s="9">
        <v>12669560</v>
      </c>
      <c r="AJ1763" s="37" t="s">
        <v>179</v>
      </c>
      <c r="AK1763" s="9" t="s">
        <v>5097</v>
      </c>
      <c r="AL1763" s="5">
        <v>37767</v>
      </c>
      <c r="AM1763" s="3" t="s">
        <v>93</v>
      </c>
      <c r="AN1763" s="3" t="s">
        <v>65</v>
      </c>
      <c r="AO1763">
        <v>3</v>
      </c>
      <c r="AQ1763">
        <v>3</v>
      </c>
      <c r="AR1763" s="11">
        <v>1</v>
      </c>
      <c r="AS1763" s="12">
        <f t="shared" si="389"/>
        <v>45611.25</v>
      </c>
      <c r="AT1763" s="11" t="s">
        <v>135</v>
      </c>
      <c r="AU1763" s="9">
        <v>3.5</v>
      </c>
      <c r="AV1763" s="14">
        <v>17</v>
      </c>
      <c r="AW1763" s="15" t="s">
        <v>169</v>
      </c>
      <c r="AX1763" s="16" t="s">
        <v>5098</v>
      </c>
      <c r="AY1763" s="14">
        <v>55</v>
      </c>
      <c r="AZ1763" s="11" t="s">
        <v>171</v>
      </c>
      <c r="BA1763" s="17" t="str">
        <f t="shared" si="390"/>
        <v>17001000000025424955</v>
      </c>
      <c r="BB1763" s="26">
        <f t="shared" si="382"/>
        <v>20</v>
      </c>
      <c r="BC1763" s="19" t="s">
        <v>5009</v>
      </c>
      <c r="BD1763" s="20" t="s">
        <v>277</v>
      </c>
      <c r="BF1763" s="5">
        <v>45251</v>
      </c>
      <c r="BG1763" s="27">
        <v>29927459</v>
      </c>
      <c r="BH1763" s="27"/>
      <c r="BI1763" s="27"/>
      <c r="BJ1763" t="s">
        <v>4740</v>
      </c>
      <c r="BK1763" s="11" t="str">
        <f t="shared" si="395"/>
        <v>A-</v>
      </c>
      <c r="BL1763" s="11" t="s">
        <v>473</v>
      </c>
    </row>
    <row r="1764" spans="1:64" x14ac:dyDescent="0.25">
      <c r="A1764" s="3" t="s">
        <v>56</v>
      </c>
      <c r="B1764" s="4">
        <v>1766</v>
      </c>
      <c r="C1764" s="3" t="s">
        <v>140</v>
      </c>
      <c r="D1764" s="3" t="s">
        <v>7325</v>
      </c>
      <c r="E1764" s="3" t="s">
        <v>7535</v>
      </c>
      <c r="F1764" s="3"/>
      <c r="G1764" s="3"/>
      <c r="H1764" s="74"/>
      <c r="I1764" s="43" t="s">
        <v>425</v>
      </c>
      <c r="J1764" s="3" t="s">
        <v>157</v>
      </c>
      <c r="K1764" s="3" t="s">
        <v>123</v>
      </c>
      <c r="L1764" s="3" t="s">
        <v>77</v>
      </c>
      <c r="M1764" s="3" t="s">
        <v>158</v>
      </c>
      <c r="N1764" s="5">
        <v>45246</v>
      </c>
      <c r="P1764" s="3">
        <f t="shared" ca="1" si="396"/>
        <v>-47</v>
      </c>
      <c r="Q1764" s="5"/>
      <c r="R1764" s="3"/>
      <c r="S1764" s="3"/>
      <c r="T1764" s="6" t="s">
        <v>131</v>
      </c>
      <c r="U1764" s="3" t="str">
        <f t="shared" si="383"/>
        <v>Contractuel</v>
      </c>
      <c r="V1764" s="5">
        <v>45505</v>
      </c>
      <c r="W1764" s="5">
        <f>VLOOKUP(B1764,[1]base!$A:$V,22,0)</f>
        <v>45535</v>
      </c>
      <c r="X1764" s="5"/>
      <c r="Y1764" s="5"/>
      <c r="Z1764" s="5">
        <v>45246</v>
      </c>
      <c r="AA1764" s="3">
        <f t="shared" si="384"/>
        <v>11</v>
      </c>
      <c r="AB1764" s="3">
        <v>2023</v>
      </c>
      <c r="AC1764" s="3">
        <f t="shared" si="394"/>
        <v>2027</v>
      </c>
      <c r="AD1764" s="7">
        <f t="shared" ca="1" si="386"/>
        <v>0.9194444444444444</v>
      </c>
      <c r="AE1764" s="7" t="str">
        <f t="shared" ca="1" si="391"/>
        <v>&lt; 1</v>
      </c>
      <c r="AF1764" s="5">
        <v>28326</v>
      </c>
      <c r="AG1764" s="8">
        <f t="shared" ca="1" si="387"/>
        <v>47.276712328767125</v>
      </c>
      <c r="AH1764" s="7" t="str">
        <f t="shared" ca="1" si="388"/>
        <v>&gt;45&lt; 55</v>
      </c>
      <c r="AI1764" s="9">
        <v>12154950</v>
      </c>
      <c r="AJ1764" s="10" t="s">
        <v>62</v>
      </c>
      <c r="AK1764" s="9" t="s">
        <v>5099</v>
      </c>
      <c r="AL1764" s="5">
        <v>40217</v>
      </c>
      <c r="AM1764" s="3" t="s">
        <v>93</v>
      </c>
      <c r="AN1764" s="3" t="s">
        <v>3878</v>
      </c>
      <c r="AO1764">
        <v>2</v>
      </c>
      <c r="AQ1764">
        <v>3</v>
      </c>
      <c r="AR1764" s="11">
        <v>1</v>
      </c>
      <c r="AS1764" s="12">
        <f t="shared" si="389"/>
        <v>45611.25</v>
      </c>
      <c r="AT1764" s="11" t="s">
        <v>135</v>
      </c>
      <c r="AU1764" s="9">
        <v>3.5</v>
      </c>
      <c r="AV1764" s="14">
        <v>17</v>
      </c>
      <c r="AW1764" s="15" t="s">
        <v>169</v>
      </c>
      <c r="AX1764" s="16" t="s">
        <v>5100</v>
      </c>
      <c r="AY1764" s="14">
        <v>12</v>
      </c>
      <c r="AZ1764" s="11" t="s">
        <v>171</v>
      </c>
      <c r="BA1764" s="17" t="str">
        <f t="shared" si="390"/>
        <v>17001000000333369012</v>
      </c>
      <c r="BB1764" s="26">
        <f t="shared" si="382"/>
        <v>20</v>
      </c>
      <c r="BC1764" s="19" t="s">
        <v>5101</v>
      </c>
      <c r="BD1764" s="20" t="s">
        <v>277</v>
      </c>
      <c r="BF1764" s="5">
        <v>45251</v>
      </c>
      <c r="BG1764" s="27">
        <v>53093124</v>
      </c>
      <c r="BH1764" s="27"/>
      <c r="BI1764" s="27"/>
      <c r="BJ1764" t="s">
        <v>4740</v>
      </c>
      <c r="BK1764" s="11" t="str">
        <f t="shared" si="395"/>
        <v>A-</v>
      </c>
      <c r="BL1764" s="11" t="s">
        <v>473</v>
      </c>
    </row>
    <row r="1765" spans="1:64" x14ac:dyDescent="0.25">
      <c r="A1765" s="3" t="s">
        <v>74</v>
      </c>
      <c r="B1765" s="4">
        <v>1767</v>
      </c>
      <c r="C1765" s="3" t="s">
        <v>87</v>
      </c>
      <c r="D1765" s="3" t="s">
        <v>7425</v>
      </c>
      <c r="E1765" s="3" t="s">
        <v>7350</v>
      </c>
      <c r="F1765" s="3"/>
      <c r="G1765" s="3"/>
      <c r="H1765" s="74"/>
      <c r="I1765" s="3" t="s">
        <v>467</v>
      </c>
      <c r="J1765" s="3" t="s">
        <v>157</v>
      </c>
      <c r="K1765" s="3" t="s">
        <v>123</v>
      </c>
      <c r="L1765" s="3" t="s">
        <v>77</v>
      </c>
      <c r="M1765" s="3" t="s">
        <v>158</v>
      </c>
      <c r="N1765" s="5">
        <v>45246</v>
      </c>
      <c r="P1765" s="3"/>
      <c r="Q1765" s="5">
        <v>45246</v>
      </c>
      <c r="R1765" s="3" t="s">
        <v>4845</v>
      </c>
      <c r="S1765" s="3"/>
      <c r="T1765" s="6" t="s">
        <v>131</v>
      </c>
      <c r="U1765" s="3" t="str">
        <f t="shared" si="383"/>
        <v>Contractuel</v>
      </c>
      <c r="V1765" s="5">
        <v>45246</v>
      </c>
      <c r="W1765" s="5">
        <v>45291</v>
      </c>
      <c r="X1765" s="5"/>
      <c r="Y1765" s="5"/>
      <c r="Z1765" s="5">
        <v>45246</v>
      </c>
      <c r="AA1765" s="3">
        <f t="shared" si="384"/>
        <v>11</v>
      </c>
      <c r="AB1765" s="3">
        <v>2023</v>
      </c>
      <c r="AC1765" s="3">
        <f t="shared" si="394"/>
        <v>2027</v>
      </c>
      <c r="AD1765" s="7">
        <f t="shared" ca="1" si="386"/>
        <v>0.9194444444444444</v>
      </c>
      <c r="AE1765" s="7" t="str">
        <f t="shared" ca="1" si="391"/>
        <v>&lt; 1</v>
      </c>
      <c r="AF1765" s="5">
        <v>30125</v>
      </c>
      <c r="AG1765" s="8">
        <f t="shared" ca="1" si="387"/>
        <v>42.347945205479455</v>
      </c>
      <c r="AH1765" s="7" t="str">
        <f t="shared" ca="1" si="388"/>
        <v>&gt;35&lt; 45</v>
      </c>
      <c r="AI1765" s="9">
        <v>17181412</v>
      </c>
      <c r="AJ1765" s="10" t="s">
        <v>62</v>
      </c>
      <c r="AK1765" s="9" t="s">
        <v>5102</v>
      </c>
      <c r="AL1765" s="5">
        <v>36894</v>
      </c>
      <c r="AM1765" s="3" t="s">
        <v>93</v>
      </c>
      <c r="AN1765" s="3" t="s">
        <v>94</v>
      </c>
      <c r="AQ1765" s="11">
        <v>3</v>
      </c>
      <c r="AR1765" s="11">
        <v>1</v>
      </c>
      <c r="AS1765" s="12">
        <f t="shared" si="389"/>
        <v>45611.25</v>
      </c>
      <c r="AT1765" s="11" t="s">
        <v>135</v>
      </c>
      <c r="AU1765" s="9">
        <v>3.5</v>
      </c>
      <c r="AV1765" s="14">
        <v>17</v>
      </c>
      <c r="AW1765" s="15" t="s">
        <v>169</v>
      </c>
      <c r="AX1765" s="16" t="s">
        <v>5103</v>
      </c>
      <c r="AY1765" s="14">
        <v>84</v>
      </c>
      <c r="AZ1765" s="11" t="s">
        <v>171</v>
      </c>
      <c r="BA1765" s="17" t="str">
        <f t="shared" si="390"/>
        <v>17001000000313083984</v>
      </c>
      <c r="BB1765" s="26">
        <f t="shared" si="382"/>
        <v>20</v>
      </c>
      <c r="BC1765" s="19" t="s">
        <v>5104</v>
      </c>
      <c r="BD1765" s="20" t="s">
        <v>100</v>
      </c>
      <c r="BF1765" s="5"/>
      <c r="BG1765" s="27">
        <v>56513588</v>
      </c>
      <c r="BH1765" s="27"/>
      <c r="BI1765" s="27"/>
      <c r="BK1765" s="11" t="str">
        <f t="shared" si="395"/>
        <v>A-</v>
      </c>
      <c r="BL1765" s="11" t="s">
        <v>473</v>
      </c>
    </row>
    <row r="1766" spans="1:64" x14ac:dyDescent="0.25">
      <c r="A1766" s="3" t="s">
        <v>74</v>
      </c>
      <c r="B1766" s="4">
        <v>1768</v>
      </c>
      <c r="C1766" s="3" t="s">
        <v>140</v>
      </c>
      <c r="D1766" s="3" t="s">
        <v>7291</v>
      </c>
      <c r="E1766" s="3" t="s">
        <v>7757</v>
      </c>
      <c r="F1766" s="3"/>
      <c r="G1766" s="3"/>
      <c r="H1766" s="74"/>
      <c r="I1766" s="3" t="s">
        <v>467</v>
      </c>
      <c r="J1766" s="3" t="s">
        <v>157</v>
      </c>
      <c r="K1766" s="3" t="s">
        <v>123</v>
      </c>
      <c r="L1766" s="3" t="s">
        <v>77</v>
      </c>
      <c r="M1766" s="3" t="s">
        <v>158</v>
      </c>
      <c r="N1766" s="5">
        <v>45246</v>
      </c>
      <c r="P1766" s="3">
        <f ca="1">IF(W1766="","",W1766-TODAY())</f>
        <v>-139</v>
      </c>
      <c r="Q1766" s="5">
        <v>45402</v>
      </c>
      <c r="R1766" s="3" t="s">
        <v>1328</v>
      </c>
      <c r="S1766" s="3"/>
      <c r="T1766" s="6" t="s">
        <v>131</v>
      </c>
      <c r="U1766" s="3" t="str">
        <f t="shared" si="383"/>
        <v>Contractuel</v>
      </c>
      <c r="V1766" s="5">
        <v>45383</v>
      </c>
      <c r="W1766" s="5">
        <v>45443</v>
      </c>
      <c r="X1766" s="5"/>
      <c r="Y1766" s="5"/>
      <c r="Z1766" s="5">
        <v>45246</v>
      </c>
      <c r="AA1766" s="3">
        <f t="shared" si="384"/>
        <v>11</v>
      </c>
      <c r="AB1766" s="3">
        <v>2023</v>
      </c>
      <c r="AC1766" s="3">
        <f t="shared" si="394"/>
        <v>2027</v>
      </c>
      <c r="AD1766" s="7">
        <f t="shared" ca="1" si="386"/>
        <v>0.9194444444444444</v>
      </c>
      <c r="AE1766" s="7" t="str">
        <f t="shared" ca="1" si="391"/>
        <v>&lt; 1</v>
      </c>
      <c r="AF1766" s="5">
        <v>29188</v>
      </c>
      <c r="AG1766" s="8">
        <f t="shared" ca="1" si="387"/>
        <v>44.915068493150685</v>
      </c>
      <c r="AH1766" s="7" t="str">
        <f t="shared" ca="1" si="388"/>
        <v>&gt;35&lt; 45</v>
      </c>
      <c r="AI1766" s="9">
        <v>12510664</v>
      </c>
      <c r="AJ1766" s="10" t="s">
        <v>62</v>
      </c>
      <c r="AK1766" s="9" t="s">
        <v>5105</v>
      </c>
      <c r="AL1766" s="5">
        <v>40973</v>
      </c>
      <c r="AM1766" s="3" t="s">
        <v>93</v>
      </c>
      <c r="AN1766" s="3" t="s">
        <v>65</v>
      </c>
      <c r="AQ1766" s="11">
        <v>3</v>
      </c>
      <c r="AR1766" s="11">
        <v>1</v>
      </c>
      <c r="AS1766" s="12">
        <f t="shared" si="389"/>
        <v>45611.25</v>
      </c>
      <c r="AT1766" s="11" t="s">
        <v>135</v>
      </c>
      <c r="AU1766" s="9">
        <v>3.5</v>
      </c>
      <c r="AV1766" s="14">
        <v>25</v>
      </c>
      <c r="AW1766" s="15">
        <v>10300</v>
      </c>
      <c r="AX1766" s="16" t="s">
        <v>5106</v>
      </c>
      <c r="AY1766" s="14">
        <v>69</v>
      </c>
      <c r="AZ1766" s="11" t="s">
        <v>164</v>
      </c>
      <c r="BA1766" s="17" t="str">
        <f t="shared" si="390"/>
        <v>25103000000119570569</v>
      </c>
      <c r="BB1766" s="26">
        <f t="shared" si="382"/>
        <v>20</v>
      </c>
      <c r="BC1766" s="19" t="s">
        <v>5107</v>
      </c>
      <c r="BD1766" s="20" t="s">
        <v>277</v>
      </c>
      <c r="BF1766" s="5">
        <v>45251</v>
      </c>
      <c r="BG1766" s="27">
        <v>26804398</v>
      </c>
      <c r="BH1766" s="27"/>
      <c r="BI1766" s="27"/>
      <c r="BJ1766" t="s">
        <v>277</v>
      </c>
      <c r="BK1766" s="11" t="str">
        <f t="shared" si="395"/>
        <v>A-</v>
      </c>
      <c r="BL1766" s="11" t="s">
        <v>473</v>
      </c>
    </row>
    <row r="1767" spans="1:64" x14ac:dyDescent="0.25">
      <c r="A1767" s="3" t="s">
        <v>74</v>
      </c>
      <c r="B1767" s="4">
        <v>1769</v>
      </c>
      <c r="C1767" s="3" t="s">
        <v>87</v>
      </c>
      <c r="D1767" s="3" t="s">
        <v>8380</v>
      </c>
      <c r="E1767" s="3" t="s">
        <v>8381</v>
      </c>
      <c r="F1767" s="3"/>
      <c r="G1767" s="3"/>
      <c r="H1767" s="74"/>
      <c r="I1767" s="3" t="s">
        <v>467</v>
      </c>
      <c r="J1767" s="3" t="s">
        <v>157</v>
      </c>
      <c r="K1767" s="3" t="s">
        <v>123</v>
      </c>
      <c r="L1767" s="3" t="s">
        <v>77</v>
      </c>
      <c r="M1767" s="3" t="s">
        <v>158</v>
      </c>
      <c r="N1767" s="5">
        <v>45246</v>
      </c>
      <c r="P1767" s="3">
        <f ca="1">IF(W1767="","",W1767-TODAY())</f>
        <v>-231</v>
      </c>
      <c r="Q1767" s="5">
        <v>45331</v>
      </c>
      <c r="R1767" s="3" t="s">
        <v>4262</v>
      </c>
      <c r="S1767" s="3"/>
      <c r="T1767" s="6" t="s">
        <v>131</v>
      </c>
      <c r="U1767" s="3" t="str">
        <f t="shared" si="383"/>
        <v>Contractuel</v>
      </c>
      <c r="V1767" s="5">
        <v>45323</v>
      </c>
      <c r="W1767" s="5">
        <v>45351</v>
      </c>
      <c r="X1767" s="5"/>
      <c r="Y1767" s="5"/>
      <c r="Z1767" s="5">
        <v>45246</v>
      </c>
      <c r="AA1767" s="3">
        <f t="shared" si="384"/>
        <v>11</v>
      </c>
      <c r="AB1767" s="3">
        <v>2023</v>
      </c>
      <c r="AC1767" s="3">
        <f t="shared" si="394"/>
        <v>2027</v>
      </c>
      <c r="AD1767" s="7">
        <f t="shared" ca="1" si="386"/>
        <v>0.9194444444444444</v>
      </c>
      <c r="AE1767" s="7" t="str">
        <f t="shared" ca="1" si="391"/>
        <v>&lt; 1</v>
      </c>
      <c r="AF1767" s="5">
        <v>37910</v>
      </c>
      <c r="AG1767" s="8">
        <f t="shared" ca="1" si="387"/>
        <v>21.019178082191782</v>
      </c>
      <c r="AH1767" s="7" t="str">
        <f t="shared" ca="1" si="388"/>
        <v>&lt; 25</v>
      </c>
      <c r="AI1767" s="9"/>
      <c r="AJ1767" s="10"/>
      <c r="AK1767" s="9" t="s">
        <v>5108</v>
      </c>
      <c r="AL1767" s="5">
        <v>44509</v>
      </c>
      <c r="AM1767" s="3" t="s">
        <v>93</v>
      </c>
      <c r="AN1767" s="3" t="s">
        <v>94</v>
      </c>
      <c r="AQ1767" s="11">
        <v>3</v>
      </c>
      <c r="AR1767" s="11">
        <v>1</v>
      </c>
      <c r="AS1767" s="12">
        <f t="shared" si="389"/>
        <v>45611.25</v>
      </c>
      <c r="AT1767" s="11" t="s">
        <v>135</v>
      </c>
      <c r="AU1767" s="9">
        <v>3.5</v>
      </c>
      <c r="AV1767" s="14">
        <v>17</v>
      </c>
      <c r="AW1767" s="15" t="s">
        <v>1449</v>
      </c>
      <c r="AX1767" s="16" t="s">
        <v>5109</v>
      </c>
      <c r="AY1767" s="14">
        <v>15</v>
      </c>
      <c r="AZ1767" s="11" t="s">
        <v>171</v>
      </c>
      <c r="BA1767" s="17" t="str">
        <f t="shared" si="390"/>
        <v>17002000000310203815</v>
      </c>
      <c r="BB1767" s="26">
        <f t="shared" si="382"/>
        <v>20</v>
      </c>
      <c r="BC1767" s="19" t="s">
        <v>4724</v>
      </c>
      <c r="BD1767" s="20" t="s">
        <v>277</v>
      </c>
      <c r="BF1767" s="5"/>
      <c r="BG1767" s="27">
        <v>46352801</v>
      </c>
      <c r="BH1767" s="27"/>
      <c r="BI1767" s="27"/>
      <c r="BJ1767" t="s">
        <v>4724</v>
      </c>
      <c r="BK1767" s="11" t="str">
        <f t="shared" si="395"/>
        <v>A-</v>
      </c>
      <c r="BL1767" s="11" t="s">
        <v>473</v>
      </c>
    </row>
    <row r="1768" spans="1:64" x14ac:dyDescent="0.25">
      <c r="A1768" s="3" t="s">
        <v>56</v>
      </c>
      <c r="B1768" s="4">
        <v>1770</v>
      </c>
      <c r="C1768" s="3" t="s">
        <v>140</v>
      </c>
      <c r="D1768" s="3" t="s">
        <v>7469</v>
      </c>
      <c r="E1768" s="3" t="s">
        <v>7596</v>
      </c>
      <c r="F1768" s="3"/>
      <c r="G1768" s="3"/>
      <c r="H1768" s="74"/>
      <c r="I1768" s="43" t="s">
        <v>425</v>
      </c>
      <c r="J1768" s="3" t="s">
        <v>157</v>
      </c>
      <c r="K1768" s="3" t="s">
        <v>123</v>
      </c>
      <c r="L1768" s="3" t="s">
        <v>77</v>
      </c>
      <c r="M1768" s="3" t="s">
        <v>158</v>
      </c>
      <c r="N1768" s="5">
        <v>45246</v>
      </c>
      <c r="P1768" s="3">
        <f t="shared" ref="P1768:P1782" ca="1" si="397">IF(W1768="","",W1768-TODAY())</f>
        <v>-47</v>
      </c>
      <c r="Q1768" s="5"/>
      <c r="R1768" s="3"/>
      <c r="S1768" s="3"/>
      <c r="T1768" s="6" t="s">
        <v>131</v>
      </c>
      <c r="U1768" s="3" t="str">
        <f t="shared" si="383"/>
        <v>Contractuel</v>
      </c>
      <c r="V1768" s="5">
        <v>45505</v>
      </c>
      <c r="W1768" s="5">
        <f>VLOOKUP(B1768,[1]base!$A:$V,22,0)</f>
        <v>45535</v>
      </c>
      <c r="X1768" s="5"/>
      <c r="Y1768" s="5"/>
      <c r="Z1768" s="5">
        <v>45246</v>
      </c>
      <c r="AA1768" s="3">
        <f t="shared" si="384"/>
        <v>11</v>
      </c>
      <c r="AB1768" s="3">
        <v>2023</v>
      </c>
      <c r="AC1768" s="3">
        <f t="shared" si="394"/>
        <v>2027</v>
      </c>
      <c r="AD1768" s="7">
        <f t="shared" ca="1" si="386"/>
        <v>0.9194444444444444</v>
      </c>
      <c r="AE1768" s="7" t="str">
        <f t="shared" ca="1" si="391"/>
        <v>&lt; 1</v>
      </c>
      <c r="AF1768" s="5">
        <v>28408</v>
      </c>
      <c r="AG1768" s="8">
        <f t="shared" ca="1" si="387"/>
        <v>47.052054794520551</v>
      </c>
      <c r="AH1768" s="7" t="str">
        <f t="shared" ca="1" si="388"/>
        <v>&gt;45&lt; 55</v>
      </c>
      <c r="AI1768" s="9">
        <v>16432478</v>
      </c>
      <c r="AJ1768" s="37" t="s">
        <v>179</v>
      </c>
      <c r="AK1768" s="9" t="s">
        <v>5110</v>
      </c>
      <c r="AL1768" s="5">
        <v>35742</v>
      </c>
      <c r="AM1768" s="3" t="s">
        <v>93</v>
      </c>
      <c r="AN1768" s="3" t="s">
        <v>65</v>
      </c>
      <c r="AO1768">
        <v>1</v>
      </c>
      <c r="AQ1768">
        <v>3</v>
      </c>
      <c r="AR1768" s="11">
        <v>1</v>
      </c>
      <c r="AS1768" s="12">
        <f t="shared" si="389"/>
        <v>45611.25</v>
      </c>
      <c r="AT1768" s="11" t="s">
        <v>135</v>
      </c>
      <c r="AU1768" s="9">
        <v>3.5</v>
      </c>
      <c r="AV1768" s="14">
        <v>25</v>
      </c>
      <c r="AW1768" s="15">
        <v>15000</v>
      </c>
      <c r="AX1768" s="16" t="s">
        <v>5111</v>
      </c>
      <c r="AY1768" s="14">
        <v>80</v>
      </c>
      <c r="AZ1768" s="11" t="s">
        <v>71</v>
      </c>
      <c r="BA1768" s="17" t="str">
        <f t="shared" si="390"/>
        <v>25150000000122134880</v>
      </c>
      <c r="BB1768" s="26">
        <f t="shared" si="382"/>
        <v>20</v>
      </c>
      <c r="BC1768" s="19" t="s">
        <v>5112</v>
      </c>
      <c r="BD1768" s="20" t="s">
        <v>277</v>
      </c>
      <c r="BF1768" s="5">
        <v>45251</v>
      </c>
      <c r="BG1768" s="27">
        <v>97923158</v>
      </c>
      <c r="BH1768" s="27"/>
      <c r="BI1768" s="27"/>
      <c r="BJ1768" t="s">
        <v>4740</v>
      </c>
      <c r="BK1768" s="11" t="str">
        <f t="shared" si="395"/>
        <v>A-</v>
      </c>
      <c r="BL1768" s="11" t="s">
        <v>473</v>
      </c>
    </row>
    <row r="1769" spans="1:64" x14ac:dyDescent="0.25">
      <c r="A1769" s="3" t="s">
        <v>56</v>
      </c>
      <c r="B1769" s="4">
        <v>1771</v>
      </c>
      <c r="C1769" s="3" t="s">
        <v>140</v>
      </c>
      <c r="D1769" s="3" t="s">
        <v>7192</v>
      </c>
      <c r="E1769" s="3" t="s">
        <v>8162</v>
      </c>
      <c r="F1769" s="3"/>
      <c r="G1769" s="3"/>
      <c r="H1769" s="74"/>
      <c r="I1769" s="3" t="s">
        <v>515</v>
      </c>
      <c r="J1769" s="3" t="s">
        <v>228</v>
      </c>
      <c r="K1769" s="3" t="s">
        <v>123</v>
      </c>
      <c r="L1769" s="3" t="s">
        <v>77</v>
      </c>
      <c r="M1769" s="3" t="s">
        <v>158</v>
      </c>
      <c r="N1769" s="5">
        <v>45246</v>
      </c>
      <c r="P1769" s="3">
        <f t="shared" ca="1" si="397"/>
        <v>-47</v>
      </c>
      <c r="Q1769" s="5"/>
      <c r="R1769" s="3"/>
      <c r="S1769" s="3"/>
      <c r="T1769" s="6" t="s">
        <v>131</v>
      </c>
      <c r="U1769" s="3" t="str">
        <f t="shared" si="383"/>
        <v>Contractuel</v>
      </c>
      <c r="V1769" s="5">
        <v>45505</v>
      </c>
      <c r="W1769" s="5">
        <f>VLOOKUP(B1769,[1]base!$A:$V,22,0)</f>
        <v>45535</v>
      </c>
      <c r="X1769" s="5"/>
      <c r="Y1769" s="5"/>
      <c r="Z1769" s="5">
        <v>45246</v>
      </c>
      <c r="AA1769" s="3">
        <f t="shared" si="384"/>
        <v>11</v>
      </c>
      <c r="AB1769" s="3">
        <v>2023</v>
      </c>
      <c r="AC1769" s="3">
        <f t="shared" si="394"/>
        <v>2027</v>
      </c>
      <c r="AD1769" s="7">
        <f t="shared" ca="1" si="386"/>
        <v>0.9194444444444444</v>
      </c>
      <c r="AE1769" s="7" t="str">
        <f t="shared" ca="1" si="391"/>
        <v>&lt; 1</v>
      </c>
      <c r="AF1769" s="5">
        <v>28187</v>
      </c>
      <c r="AG1769" s="8">
        <f t="shared" ca="1" si="387"/>
        <v>47.657534246575345</v>
      </c>
      <c r="AH1769" s="7" t="str">
        <f t="shared" ca="1" si="388"/>
        <v>&gt;45&lt; 55</v>
      </c>
      <c r="AI1769" s="9">
        <v>12151903</v>
      </c>
      <c r="AJ1769" s="10" t="s">
        <v>91</v>
      </c>
      <c r="AK1769" s="9" t="s">
        <v>5113</v>
      </c>
      <c r="AL1769" s="5">
        <v>34582</v>
      </c>
      <c r="AM1769" s="3" t="s">
        <v>93</v>
      </c>
      <c r="AN1769" s="3" t="s">
        <v>65</v>
      </c>
      <c r="AO1769">
        <v>3</v>
      </c>
      <c r="AQ1769">
        <v>3</v>
      </c>
      <c r="AR1769" s="11">
        <v>1</v>
      </c>
      <c r="AS1769" s="12">
        <f t="shared" si="389"/>
        <v>45611.25</v>
      </c>
      <c r="AT1769" s="11" t="s">
        <v>135</v>
      </c>
      <c r="AU1769" s="9">
        <v>3.5</v>
      </c>
      <c r="AV1769" s="14">
        <v>17</v>
      </c>
      <c r="AW1769" s="15">
        <v>20600</v>
      </c>
      <c r="AX1769" s="16" t="s">
        <v>5114</v>
      </c>
      <c r="AY1769" s="14">
        <v>38</v>
      </c>
      <c r="AZ1769" s="11" t="s">
        <v>171</v>
      </c>
      <c r="BA1769" s="17" t="str">
        <f t="shared" si="390"/>
        <v>17206000000306595838</v>
      </c>
      <c r="BB1769" s="26">
        <f t="shared" ref="BB1769:BB1832" si="398">LEN(BA1769)</f>
        <v>20</v>
      </c>
      <c r="BC1769" s="19" t="s">
        <v>5115</v>
      </c>
      <c r="BD1769" s="20" t="s">
        <v>395</v>
      </c>
      <c r="BF1769" s="5">
        <v>45251</v>
      </c>
      <c r="BG1769" s="27">
        <v>29246870</v>
      </c>
      <c r="BH1769" s="27"/>
      <c r="BI1769" s="27"/>
      <c r="BJ1769" t="s">
        <v>3691</v>
      </c>
      <c r="BK1769" s="11" t="str">
        <f t="shared" si="395"/>
        <v>B-</v>
      </c>
      <c r="BL1769" s="11" t="s">
        <v>473</v>
      </c>
    </row>
    <row r="1770" spans="1:64" x14ac:dyDescent="0.25">
      <c r="A1770" s="3" t="s">
        <v>74</v>
      </c>
      <c r="B1770" s="4">
        <v>1772</v>
      </c>
      <c r="C1770" s="3" t="s">
        <v>87</v>
      </c>
      <c r="D1770" s="3" t="s">
        <v>7979</v>
      </c>
      <c r="E1770" s="3" t="s">
        <v>7226</v>
      </c>
      <c r="F1770" s="3"/>
      <c r="G1770" s="3"/>
      <c r="H1770" s="74"/>
      <c r="I1770" s="3" t="s">
        <v>467</v>
      </c>
      <c r="J1770" s="3" t="s">
        <v>157</v>
      </c>
      <c r="K1770" s="3" t="s">
        <v>123</v>
      </c>
      <c r="L1770" s="3" t="s">
        <v>77</v>
      </c>
      <c r="M1770" s="3" t="s">
        <v>158</v>
      </c>
      <c r="N1770" s="5">
        <v>45246</v>
      </c>
      <c r="P1770" s="3">
        <f t="shared" ca="1" si="397"/>
        <v>-260</v>
      </c>
      <c r="Q1770" s="5">
        <v>45314</v>
      </c>
      <c r="R1770" s="3" t="s">
        <v>2667</v>
      </c>
      <c r="S1770" s="3"/>
      <c r="T1770" s="6" t="s">
        <v>131</v>
      </c>
      <c r="U1770" s="3" t="str">
        <f t="shared" si="383"/>
        <v>Contractuel</v>
      </c>
      <c r="V1770" s="5">
        <v>45292</v>
      </c>
      <c r="W1770" s="5">
        <v>45322</v>
      </c>
      <c r="X1770" s="5"/>
      <c r="Y1770" s="5"/>
      <c r="Z1770" s="5">
        <v>45246</v>
      </c>
      <c r="AA1770" s="3">
        <f t="shared" si="384"/>
        <v>11</v>
      </c>
      <c r="AB1770" s="3">
        <v>2023</v>
      </c>
      <c r="AC1770" s="3">
        <f t="shared" si="394"/>
        <v>2027</v>
      </c>
      <c r="AD1770" s="7">
        <f t="shared" ca="1" si="386"/>
        <v>0.9194444444444444</v>
      </c>
      <c r="AE1770" s="7" t="str">
        <f t="shared" ca="1" si="391"/>
        <v>&lt; 1</v>
      </c>
      <c r="AF1770" s="5">
        <v>35130</v>
      </c>
      <c r="AG1770" s="8">
        <f t="shared" ca="1" si="387"/>
        <v>28.635616438356163</v>
      </c>
      <c r="AH1770" s="7" t="str">
        <f t="shared" ca="1" si="388"/>
        <v>&gt;25&lt; 35</v>
      </c>
      <c r="AI1770" s="9">
        <v>17202431</v>
      </c>
      <c r="AJ1770" s="10" t="s">
        <v>159</v>
      </c>
      <c r="AK1770" s="9" t="s">
        <v>5116</v>
      </c>
      <c r="AL1770" s="5">
        <v>42773</v>
      </c>
      <c r="AM1770" s="3" t="s">
        <v>93</v>
      </c>
      <c r="AN1770" s="3" t="s">
        <v>94</v>
      </c>
      <c r="AQ1770" s="11">
        <v>3</v>
      </c>
      <c r="AR1770" s="11">
        <v>1</v>
      </c>
      <c r="AS1770" s="12">
        <f t="shared" si="389"/>
        <v>45611.25</v>
      </c>
      <c r="AT1770" s="11" t="s">
        <v>135</v>
      </c>
      <c r="AU1770" s="9">
        <v>3.5</v>
      </c>
      <c r="AV1770" s="14" t="s">
        <v>67</v>
      </c>
      <c r="AW1770" s="15" t="s">
        <v>204</v>
      </c>
      <c r="AX1770" s="16" t="s">
        <v>5117</v>
      </c>
      <c r="AY1770" s="14">
        <v>58</v>
      </c>
      <c r="AZ1770" s="11" t="s">
        <v>71</v>
      </c>
      <c r="BA1770" s="17" t="str">
        <f t="shared" si="390"/>
        <v>08003000614027659458</v>
      </c>
      <c r="BB1770" s="26">
        <f t="shared" si="398"/>
        <v>20</v>
      </c>
      <c r="BC1770" s="19" t="s">
        <v>4328</v>
      </c>
      <c r="BD1770" s="20" t="s">
        <v>73</v>
      </c>
      <c r="BF1770" s="5">
        <v>45251</v>
      </c>
      <c r="BG1770" s="27">
        <v>50885185</v>
      </c>
      <c r="BH1770" s="27"/>
      <c r="BI1770" s="27"/>
      <c r="BK1770" s="11" t="str">
        <f t="shared" si="395"/>
        <v>A-</v>
      </c>
      <c r="BL1770" s="11" t="s">
        <v>473</v>
      </c>
    </row>
    <row r="1771" spans="1:64" x14ac:dyDescent="0.25">
      <c r="A1771" s="3" t="s">
        <v>74</v>
      </c>
      <c r="B1771" s="4">
        <v>1773</v>
      </c>
      <c r="C1771" s="3" t="s">
        <v>140</v>
      </c>
      <c r="D1771" s="3" t="s">
        <v>7408</v>
      </c>
      <c r="E1771" s="3" t="s">
        <v>7473</v>
      </c>
      <c r="F1771" s="3"/>
      <c r="G1771" s="3"/>
      <c r="H1771" s="74"/>
      <c r="I1771" s="3" t="s">
        <v>467</v>
      </c>
      <c r="J1771" s="3" t="s">
        <v>157</v>
      </c>
      <c r="K1771" s="3" t="s">
        <v>123</v>
      </c>
      <c r="L1771" s="3" t="s">
        <v>77</v>
      </c>
      <c r="M1771" s="3" t="s">
        <v>158</v>
      </c>
      <c r="N1771" s="5">
        <v>45246</v>
      </c>
      <c r="P1771" s="3">
        <f t="shared" ca="1" si="397"/>
        <v>-139</v>
      </c>
      <c r="Q1771" s="5">
        <v>45413</v>
      </c>
      <c r="R1771" s="3" t="s">
        <v>4199</v>
      </c>
      <c r="S1771" s="3"/>
      <c r="T1771" s="6" t="s">
        <v>131</v>
      </c>
      <c r="U1771" s="3" t="str">
        <f t="shared" si="383"/>
        <v>Contractuel</v>
      </c>
      <c r="V1771" s="5">
        <v>45383</v>
      </c>
      <c r="W1771" s="5">
        <v>45443</v>
      </c>
      <c r="X1771" s="5"/>
      <c r="Y1771" s="5"/>
      <c r="Z1771" s="5">
        <v>45246</v>
      </c>
      <c r="AA1771" s="3">
        <f t="shared" si="384"/>
        <v>11</v>
      </c>
      <c r="AB1771" s="3">
        <v>2023</v>
      </c>
      <c r="AC1771" s="3">
        <f t="shared" si="394"/>
        <v>2027</v>
      </c>
      <c r="AD1771" s="7">
        <f t="shared" ca="1" si="386"/>
        <v>0.9194444444444444</v>
      </c>
      <c r="AE1771" s="7" t="str">
        <f t="shared" ca="1" si="391"/>
        <v>&lt; 1</v>
      </c>
      <c r="AF1771" s="5">
        <v>34313</v>
      </c>
      <c r="AG1771" s="8">
        <f t="shared" ca="1" si="387"/>
        <v>30.873972602739727</v>
      </c>
      <c r="AH1771" s="7" t="str">
        <f t="shared" ca="1" si="388"/>
        <v>&gt;25&lt; 35</v>
      </c>
      <c r="AI1771" s="9">
        <v>16911344</v>
      </c>
      <c r="AJ1771" s="10" t="s">
        <v>91</v>
      </c>
      <c r="AK1771" s="9" t="s">
        <v>5118</v>
      </c>
      <c r="AL1771" s="5">
        <v>41545</v>
      </c>
      <c r="AM1771" s="3" t="s">
        <v>93</v>
      </c>
      <c r="AN1771" s="3" t="s">
        <v>65</v>
      </c>
      <c r="AQ1771" s="11">
        <v>3</v>
      </c>
      <c r="AR1771" s="11">
        <v>1</v>
      </c>
      <c r="AS1771" s="12">
        <f t="shared" si="389"/>
        <v>45611.25</v>
      </c>
      <c r="AT1771" s="11" t="s">
        <v>135</v>
      </c>
      <c r="AU1771" s="9">
        <v>3.5</v>
      </c>
      <c r="AV1771" s="14">
        <v>17</v>
      </c>
      <c r="AW1771" s="15" t="s">
        <v>169</v>
      </c>
      <c r="AX1771" s="16" t="s">
        <v>5119</v>
      </c>
      <c r="AY1771" s="14">
        <v>88</v>
      </c>
      <c r="AZ1771" s="11" t="s">
        <v>171</v>
      </c>
      <c r="BA1771" s="17" t="str">
        <f t="shared" si="390"/>
        <v>17001000000307567788</v>
      </c>
      <c r="BB1771" s="26">
        <f t="shared" si="398"/>
        <v>20</v>
      </c>
      <c r="BC1771" s="19" t="s">
        <v>3931</v>
      </c>
      <c r="BD1771" s="20" t="s">
        <v>100</v>
      </c>
      <c r="BF1771" s="5">
        <v>45251</v>
      </c>
      <c r="BG1771" s="27">
        <v>28813658</v>
      </c>
      <c r="BH1771" s="27"/>
      <c r="BI1771" s="27"/>
      <c r="BJ1771" t="s">
        <v>477</v>
      </c>
      <c r="BK1771" s="11" t="str">
        <f t="shared" si="395"/>
        <v>A-</v>
      </c>
      <c r="BL1771" s="11" t="s">
        <v>473</v>
      </c>
    </row>
    <row r="1772" spans="1:64" x14ac:dyDescent="0.25">
      <c r="A1772" s="3" t="s">
        <v>56</v>
      </c>
      <c r="B1772" s="4">
        <v>1774</v>
      </c>
      <c r="C1772" s="3" t="s">
        <v>140</v>
      </c>
      <c r="D1772" s="3" t="s">
        <v>7213</v>
      </c>
      <c r="E1772" s="3" t="s">
        <v>7535</v>
      </c>
      <c r="F1772" s="3"/>
      <c r="G1772" s="3"/>
      <c r="H1772" s="74"/>
      <c r="I1772" s="43" t="s">
        <v>425</v>
      </c>
      <c r="J1772" s="3" t="s">
        <v>157</v>
      </c>
      <c r="K1772" s="3" t="s">
        <v>123</v>
      </c>
      <c r="L1772" s="3" t="s">
        <v>77</v>
      </c>
      <c r="M1772" s="3" t="s">
        <v>158</v>
      </c>
      <c r="N1772" s="5">
        <v>45246</v>
      </c>
      <c r="P1772" s="3">
        <f t="shared" ca="1" si="397"/>
        <v>-47</v>
      </c>
      <c r="Q1772" s="5"/>
      <c r="R1772" s="3"/>
      <c r="S1772" s="3"/>
      <c r="T1772" s="6" t="s">
        <v>131</v>
      </c>
      <c r="U1772" s="3" t="str">
        <f t="shared" si="383"/>
        <v>Contractuel</v>
      </c>
      <c r="V1772" s="5">
        <v>45505</v>
      </c>
      <c r="W1772" s="5">
        <f>VLOOKUP(B1772,[1]base!$A:$V,22,0)</f>
        <v>45535</v>
      </c>
      <c r="X1772" s="5"/>
      <c r="Y1772" s="5"/>
      <c r="Z1772" s="5">
        <v>45246</v>
      </c>
      <c r="AA1772" s="3">
        <f t="shared" si="384"/>
        <v>11</v>
      </c>
      <c r="AB1772" s="3">
        <v>2023</v>
      </c>
      <c r="AC1772" s="3">
        <f t="shared" si="394"/>
        <v>2027</v>
      </c>
      <c r="AD1772" s="7">
        <f t="shared" ca="1" si="386"/>
        <v>0.9194444444444444</v>
      </c>
      <c r="AE1772" s="7" t="str">
        <f t="shared" ca="1" si="391"/>
        <v>&lt; 1</v>
      </c>
      <c r="AF1772" s="5">
        <v>31071</v>
      </c>
      <c r="AG1772" s="8">
        <f t="shared" ca="1" si="387"/>
        <v>39.756164383561647</v>
      </c>
      <c r="AH1772" s="7" t="str">
        <f t="shared" ca="1" si="388"/>
        <v>&gt;35&lt; 45</v>
      </c>
      <c r="AI1772" s="9">
        <v>12626695</v>
      </c>
      <c r="AJ1772" s="10" t="s">
        <v>67</v>
      </c>
      <c r="AK1772" s="9" t="s">
        <v>5120</v>
      </c>
      <c r="AL1772" s="5">
        <v>40415</v>
      </c>
      <c r="AM1772" s="3" t="s">
        <v>93</v>
      </c>
      <c r="AN1772" s="3" t="s">
        <v>65</v>
      </c>
      <c r="AQ1772">
        <v>3</v>
      </c>
      <c r="AR1772" s="11">
        <v>1</v>
      </c>
      <c r="AS1772" s="12">
        <f t="shared" si="389"/>
        <v>45611.25</v>
      </c>
      <c r="AT1772" s="11" t="s">
        <v>135</v>
      </c>
      <c r="AU1772" s="9">
        <v>3.5</v>
      </c>
      <c r="AV1772" s="14">
        <v>17</v>
      </c>
      <c r="AW1772" s="15" t="s">
        <v>169</v>
      </c>
      <c r="AX1772" s="16" t="s">
        <v>5121</v>
      </c>
      <c r="AY1772" s="14">
        <v>56</v>
      </c>
      <c r="AZ1772" s="11" t="s">
        <v>171</v>
      </c>
      <c r="BA1772" s="17" t="str">
        <f t="shared" si="390"/>
        <v>17001000000333374056</v>
      </c>
      <c r="BB1772" s="26">
        <f t="shared" si="398"/>
        <v>20</v>
      </c>
      <c r="BC1772" s="19" t="s">
        <v>4987</v>
      </c>
      <c r="BD1772" s="20" t="s">
        <v>277</v>
      </c>
      <c r="BF1772" s="5">
        <v>45272</v>
      </c>
      <c r="BG1772" s="27">
        <v>52686392</v>
      </c>
      <c r="BH1772" s="27"/>
      <c r="BI1772" s="27"/>
      <c r="BJ1772" t="s">
        <v>4740</v>
      </c>
      <c r="BK1772" s="11" t="str">
        <f t="shared" si="395"/>
        <v>A-</v>
      </c>
      <c r="BL1772" s="11" t="s">
        <v>473</v>
      </c>
    </row>
    <row r="1773" spans="1:64" x14ac:dyDescent="0.25">
      <c r="A1773" s="3" t="s">
        <v>74</v>
      </c>
      <c r="B1773" s="4">
        <v>1775</v>
      </c>
      <c r="C1773" s="3" t="s">
        <v>57</v>
      </c>
      <c r="D1773" s="3" t="s">
        <v>8089</v>
      </c>
      <c r="E1773" s="3" t="s">
        <v>7422</v>
      </c>
      <c r="F1773" s="3"/>
      <c r="G1773" s="3"/>
      <c r="H1773" s="74"/>
      <c r="I1773" s="3" t="s">
        <v>431</v>
      </c>
      <c r="J1773" s="3"/>
      <c r="K1773" s="3" t="s">
        <v>123</v>
      </c>
      <c r="L1773" s="3" t="s">
        <v>77</v>
      </c>
      <c r="M1773" s="3" t="s">
        <v>158</v>
      </c>
      <c r="N1773" s="5">
        <v>45254</v>
      </c>
      <c r="O1773" s="97"/>
      <c r="P1773" s="3">
        <f t="shared" ca="1" si="397"/>
        <v>-170</v>
      </c>
      <c r="Q1773" s="5">
        <v>45388</v>
      </c>
      <c r="R1773" s="3" t="s">
        <v>4199</v>
      </c>
      <c r="S1773" s="3" t="s">
        <v>1787</v>
      </c>
      <c r="T1773" s="6" t="s">
        <v>131</v>
      </c>
      <c r="U1773" s="3" t="str">
        <f t="shared" si="383"/>
        <v>Contractuel</v>
      </c>
      <c r="V1773" s="5">
        <v>45352</v>
      </c>
      <c r="W1773" s="5">
        <v>45412</v>
      </c>
      <c r="X1773" s="5"/>
      <c r="Y1773" s="5"/>
      <c r="Z1773" s="5">
        <v>45254</v>
      </c>
      <c r="AA1773" s="3">
        <f t="shared" si="384"/>
        <v>11</v>
      </c>
      <c r="AB1773" s="3">
        <v>2023</v>
      </c>
      <c r="AC1773" s="3">
        <f t="shared" si="394"/>
        <v>2027</v>
      </c>
      <c r="AD1773" s="7">
        <f t="shared" ca="1" si="386"/>
        <v>0.89722222222222225</v>
      </c>
      <c r="AE1773" s="7" t="str">
        <f t="shared" ca="1" si="391"/>
        <v>&lt; 1</v>
      </c>
      <c r="AF1773" s="5">
        <v>31763</v>
      </c>
      <c r="AG1773" s="8">
        <f t="shared" ca="1" si="387"/>
        <v>37.860273972602741</v>
      </c>
      <c r="AH1773" s="7" t="str">
        <f t="shared" ca="1" si="388"/>
        <v>&gt;35&lt; 45</v>
      </c>
      <c r="AI1773" s="9">
        <v>16589029</v>
      </c>
      <c r="AJ1773" s="10" t="s">
        <v>62</v>
      </c>
      <c r="AK1773" s="9" t="s">
        <v>5122</v>
      </c>
      <c r="AL1773" s="5">
        <v>43869</v>
      </c>
      <c r="AM1773" s="3" t="s">
        <v>4611</v>
      </c>
      <c r="AN1773" s="3" t="s">
        <v>65</v>
      </c>
      <c r="AO1773">
        <v>3</v>
      </c>
      <c r="AQ1773" s="11">
        <v>3</v>
      </c>
      <c r="AR1773" s="11">
        <v>1</v>
      </c>
      <c r="AS1773" s="12">
        <f t="shared" si="389"/>
        <v>45619.25</v>
      </c>
      <c r="AT1773" s="11" t="s">
        <v>135</v>
      </c>
      <c r="AU1773" s="9">
        <v>3.5</v>
      </c>
      <c r="AV1773" s="14">
        <v>17</v>
      </c>
      <c r="AW1773" s="15" t="s">
        <v>169</v>
      </c>
      <c r="AX1773" s="16" t="s">
        <v>5123</v>
      </c>
      <c r="AY1773" s="14">
        <v>61</v>
      </c>
      <c r="AZ1773" s="11" t="s">
        <v>171</v>
      </c>
      <c r="BA1773" s="17" t="str">
        <f>CONCATENATE(AV1773,AW1773,AX1773,AY1773)</f>
        <v>17001000000333826561</v>
      </c>
      <c r="BB1773" s="26">
        <f>LEN(BA1773)</f>
        <v>20</v>
      </c>
      <c r="BC1773" s="19" t="s">
        <v>4724</v>
      </c>
      <c r="BD1773" s="20" t="s">
        <v>277</v>
      </c>
      <c r="BF1773" s="5"/>
      <c r="BG1773" s="27">
        <v>25780942</v>
      </c>
      <c r="BH1773" s="27"/>
      <c r="BI1773" s="27"/>
      <c r="BJ1773" t="s">
        <v>4724</v>
      </c>
      <c r="BK1773" s="11" t="s">
        <v>5124</v>
      </c>
      <c r="BL1773" s="11" t="s">
        <v>473</v>
      </c>
    </row>
    <row r="1774" spans="1:64" x14ac:dyDescent="0.25">
      <c r="A1774" s="3" t="s">
        <v>74</v>
      </c>
      <c r="B1774" s="4">
        <v>1776</v>
      </c>
      <c r="C1774" s="3" t="s">
        <v>140</v>
      </c>
      <c r="D1774" s="3" t="s">
        <v>7368</v>
      </c>
      <c r="E1774" s="3" t="s">
        <v>7428</v>
      </c>
      <c r="F1774" s="3"/>
      <c r="G1774" s="3"/>
      <c r="H1774" s="74"/>
      <c r="I1774" s="3" t="s">
        <v>467</v>
      </c>
      <c r="J1774" s="3" t="s">
        <v>157</v>
      </c>
      <c r="K1774" s="3" t="s">
        <v>123</v>
      </c>
      <c r="L1774" s="3" t="s">
        <v>77</v>
      </c>
      <c r="M1774" s="3" t="s">
        <v>158</v>
      </c>
      <c r="N1774" s="5">
        <v>45246</v>
      </c>
      <c r="P1774" s="3">
        <f t="shared" ca="1" si="397"/>
        <v>-291</v>
      </c>
      <c r="Q1774" s="5">
        <v>45262</v>
      </c>
      <c r="R1774" s="3" t="s">
        <v>1328</v>
      </c>
      <c r="S1774" s="3"/>
      <c r="T1774" s="6" t="s">
        <v>131</v>
      </c>
      <c r="U1774" s="3" t="str">
        <f t="shared" si="383"/>
        <v>Contractuel</v>
      </c>
      <c r="V1774" s="5">
        <v>45246</v>
      </c>
      <c r="W1774" s="5">
        <v>45291</v>
      </c>
      <c r="X1774" s="5"/>
      <c r="Y1774" s="5"/>
      <c r="Z1774" s="5">
        <v>45246</v>
      </c>
      <c r="AA1774" s="3">
        <f t="shared" si="384"/>
        <v>11</v>
      </c>
      <c r="AB1774" s="3">
        <v>2023</v>
      </c>
      <c r="AC1774" s="3">
        <f t="shared" si="394"/>
        <v>2027</v>
      </c>
      <c r="AD1774" s="7">
        <f t="shared" ca="1" si="386"/>
        <v>0.9194444444444444</v>
      </c>
      <c r="AE1774" s="7" t="str">
        <f t="shared" ca="1" si="391"/>
        <v>&lt; 1</v>
      </c>
      <c r="AF1774" s="5">
        <v>36242</v>
      </c>
      <c r="AG1774" s="8">
        <f t="shared" ca="1" si="387"/>
        <v>25.589041095890412</v>
      </c>
      <c r="AH1774" s="7" t="str">
        <f t="shared" ca="1" si="388"/>
        <v>&gt;25&lt; 35</v>
      </c>
      <c r="AI1774" s="9">
        <v>17330861</v>
      </c>
      <c r="AJ1774" s="37" t="s">
        <v>179</v>
      </c>
      <c r="AK1774" s="9" t="s">
        <v>5125</v>
      </c>
      <c r="AL1774" s="5">
        <v>42767</v>
      </c>
      <c r="AM1774" s="3" t="s">
        <v>93</v>
      </c>
      <c r="AN1774" s="3" t="s">
        <v>65</v>
      </c>
      <c r="AQ1774" s="11">
        <v>3</v>
      </c>
      <c r="AR1774" s="11">
        <v>1</v>
      </c>
      <c r="AS1774" s="12">
        <f t="shared" si="389"/>
        <v>45611.25</v>
      </c>
      <c r="AT1774" s="11" t="s">
        <v>135</v>
      </c>
      <c r="AU1774" s="9">
        <v>3.5</v>
      </c>
      <c r="AV1774" s="14">
        <v>17</v>
      </c>
      <c r="AW1774" s="15" t="s">
        <v>169</v>
      </c>
      <c r="AX1774" s="16" t="s">
        <v>5126</v>
      </c>
      <c r="AY1774" s="14">
        <v>62</v>
      </c>
      <c r="AZ1774" s="11" t="s">
        <v>171</v>
      </c>
      <c r="BA1774" s="17" t="str">
        <f t="shared" si="390"/>
        <v>17001000000333461162</v>
      </c>
      <c r="BB1774" s="26">
        <f t="shared" si="398"/>
        <v>20</v>
      </c>
      <c r="BC1774" s="19" t="s">
        <v>4724</v>
      </c>
      <c r="BD1774" s="20" t="s">
        <v>277</v>
      </c>
      <c r="BF1774" s="5">
        <v>45251</v>
      </c>
      <c r="BG1774" s="27">
        <v>27949338</v>
      </c>
      <c r="BH1774" s="27"/>
      <c r="BI1774" s="27"/>
      <c r="BK1774" s="11" t="str">
        <f t="shared" si="395"/>
        <v>A-</v>
      </c>
      <c r="BL1774" s="11" t="s">
        <v>473</v>
      </c>
    </row>
    <row r="1775" spans="1:64" x14ac:dyDescent="0.25">
      <c r="A1775" s="3" t="s">
        <v>56</v>
      </c>
      <c r="B1775" s="4">
        <v>1777</v>
      </c>
      <c r="C1775" s="3" t="s">
        <v>140</v>
      </c>
      <c r="D1775" s="3" t="s">
        <v>8382</v>
      </c>
      <c r="E1775" s="3" t="s">
        <v>8383</v>
      </c>
      <c r="F1775" s="3"/>
      <c r="G1775" s="3"/>
      <c r="H1775" s="74"/>
      <c r="I1775" s="43" t="s">
        <v>425</v>
      </c>
      <c r="J1775" s="3" t="s">
        <v>157</v>
      </c>
      <c r="K1775" s="3" t="s">
        <v>123</v>
      </c>
      <c r="L1775" s="3" t="s">
        <v>77</v>
      </c>
      <c r="M1775" s="3" t="s">
        <v>158</v>
      </c>
      <c r="N1775" s="5">
        <v>45246</v>
      </c>
      <c r="P1775" s="3">
        <f t="shared" ca="1" si="397"/>
        <v>-47</v>
      </c>
      <c r="Q1775" s="5"/>
      <c r="R1775" s="3"/>
      <c r="S1775" s="3"/>
      <c r="T1775" s="6" t="s">
        <v>131</v>
      </c>
      <c r="U1775" s="3" t="str">
        <f t="shared" si="383"/>
        <v>Contractuel</v>
      </c>
      <c r="V1775" s="5">
        <v>45505</v>
      </c>
      <c r="W1775" s="5">
        <f>VLOOKUP(B1775,[1]base!$A:$V,22,0)</f>
        <v>45535</v>
      </c>
      <c r="X1775" s="5"/>
      <c r="Y1775" s="5"/>
      <c r="Z1775" s="5">
        <v>45246</v>
      </c>
      <c r="AA1775" s="3">
        <f t="shared" si="384"/>
        <v>11</v>
      </c>
      <c r="AB1775" s="3">
        <v>2023</v>
      </c>
      <c r="AC1775" s="3">
        <f t="shared" si="394"/>
        <v>2027</v>
      </c>
      <c r="AD1775" s="7">
        <f t="shared" ca="1" si="386"/>
        <v>0.9194444444444444</v>
      </c>
      <c r="AE1775" s="7" t="str">
        <f t="shared" ca="1" si="391"/>
        <v>&lt; 1</v>
      </c>
      <c r="AF1775" s="5">
        <v>35082</v>
      </c>
      <c r="AG1775" s="8">
        <f t="shared" ca="1" si="387"/>
        <v>28.767123287671232</v>
      </c>
      <c r="AH1775" s="7" t="str">
        <f t="shared" ca="1" si="388"/>
        <v>&gt;25&lt; 35</v>
      </c>
      <c r="AI1775" s="9"/>
      <c r="AJ1775" s="10"/>
      <c r="AK1775" s="9" t="s">
        <v>5127</v>
      </c>
      <c r="AL1775" s="5">
        <v>44167</v>
      </c>
      <c r="AM1775" s="3" t="s">
        <v>93</v>
      </c>
      <c r="AN1775" s="3" t="s">
        <v>65</v>
      </c>
      <c r="AO1775">
        <v>2</v>
      </c>
      <c r="AQ1775">
        <v>3</v>
      </c>
      <c r="AR1775" s="11">
        <v>1</v>
      </c>
      <c r="AS1775" s="12">
        <f t="shared" si="389"/>
        <v>45611.25</v>
      </c>
      <c r="AT1775" s="11" t="s">
        <v>135</v>
      </c>
      <c r="AU1775" s="9">
        <v>3.5</v>
      </c>
      <c r="AV1775" s="14">
        <v>17</v>
      </c>
      <c r="AW1775" s="15" t="s">
        <v>169</v>
      </c>
      <c r="AX1775" s="16" t="s">
        <v>5128</v>
      </c>
      <c r="AY1775" s="14">
        <v>35</v>
      </c>
      <c r="AZ1775" s="11" t="s">
        <v>171</v>
      </c>
      <c r="BA1775" s="17" t="str">
        <f t="shared" si="390"/>
        <v>17001000000289433735</v>
      </c>
      <c r="BB1775" s="26">
        <f t="shared" si="398"/>
        <v>20</v>
      </c>
      <c r="BC1775" s="19" t="s">
        <v>3966</v>
      </c>
      <c r="BD1775" s="20" t="s">
        <v>388</v>
      </c>
      <c r="BF1775" s="5"/>
      <c r="BG1775" s="27">
        <v>96331460</v>
      </c>
      <c r="BH1775" s="27"/>
      <c r="BI1775" s="27"/>
      <c r="BJ1775" t="s">
        <v>3780</v>
      </c>
      <c r="BK1775" s="11" t="str">
        <f t="shared" si="395"/>
        <v>A-</v>
      </c>
      <c r="BL1775" s="11" t="s">
        <v>473</v>
      </c>
    </row>
    <row r="1776" spans="1:64" x14ac:dyDescent="0.25">
      <c r="A1776" s="3" t="s">
        <v>56</v>
      </c>
      <c r="B1776" s="4">
        <v>1778</v>
      </c>
      <c r="C1776" s="3" t="s">
        <v>140</v>
      </c>
      <c r="D1776" s="3" t="s">
        <v>7282</v>
      </c>
      <c r="E1776" s="3" t="s">
        <v>8384</v>
      </c>
      <c r="F1776" s="3"/>
      <c r="G1776" s="3"/>
      <c r="H1776" s="74"/>
      <c r="I1776" s="3" t="s">
        <v>467</v>
      </c>
      <c r="J1776" s="3" t="s">
        <v>157</v>
      </c>
      <c r="K1776" s="3" t="s">
        <v>123</v>
      </c>
      <c r="L1776" s="3" t="s">
        <v>77</v>
      </c>
      <c r="M1776" s="3" t="s">
        <v>158</v>
      </c>
      <c r="N1776" s="5">
        <v>45244</v>
      </c>
      <c r="P1776" s="3">
        <f t="shared" ca="1" si="397"/>
        <v>-47</v>
      </c>
      <c r="Q1776" s="5"/>
      <c r="R1776" s="3"/>
      <c r="S1776" s="3"/>
      <c r="T1776" s="6" t="s">
        <v>131</v>
      </c>
      <c r="U1776" s="3" t="str">
        <f t="shared" si="383"/>
        <v>Contractuel</v>
      </c>
      <c r="V1776" s="5">
        <v>45505</v>
      </c>
      <c r="W1776" s="5">
        <f>VLOOKUP(B1776,[1]base!$A:$V,22,0)</f>
        <v>45535</v>
      </c>
      <c r="X1776" s="5"/>
      <c r="Y1776" s="5"/>
      <c r="Z1776" s="5">
        <v>45244</v>
      </c>
      <c r="AA1776" s="3">
        <f t="shared" si="384"/>
        <v>11</v>
      </c>
      <c r="AB1776" s="3">
        <v>2023</v>
      </c>
      <c r="AC1776" s="3">
        <f t="shared" si="394"/>
        <v>2027</v>
      </c>
      <c r="AD1776" s="7">
        <f t="shared" ca="1" si="386"/>
        <v>0.92500000000000004</v>
      </c>
      <c r="AE1776" s="7" t="str">
        <f t="shared" ca="1" si="391"/>
        <v>&lt; 1</v>
      </c>
      <c r="AF1776" s="5">
        <v>29151</v>
      </c>
      <c r="AG1776" s="8">
        <f t="shared" ca="1" si="387"/>
        <v>45.016438356164386</v>
      </c>
      <c r="AH1776" s="7" t="str">
        <f t="shared" ca="1" si="388"/>
        <v>&gt;45&lt; 55</v>
      </c>
      <c r="AI1776" s="9">
        <v>12274391</v>
      </c>
      <c r="AJ1776" s="10" t="s">
        <v>79</v>
      </c>
      <c r="AK1776" s="9" t="s">
        <v>5129</v>
      </c>
      <c r="AL1776" s="5">
        <v>44946</v>
      </c>
      <c r="AM1776" s="3" t="s">
        <v>93</v>
      </c>
      <c r="AN1776" s="3" t="s">
        <v>65</v>
      </c>
      <c r="AO1776">
        <v>3</v>
      </c>
      <c r="AQ1776">
        <v>3</v>
      </c>
      <c r="AR1776" s="11">
        <v>1</v>
      </c>
      <c r="AS1776" s="12">
        <f t="shared" si="389"/>
        <v>45609.25</v>
      </c>
      <c r="AT1776" s="11" t="s">
        <v>135</v>
      </c>
      <c r="AU1776" s="9">
        <v>3.5</v>
      </c>
      <c r="AV1776" s="14">
        <v>17</v>
      </c>
      <c r="AW1776" s="15" t="s">
        <v>169</v>
      </c>
      <c r="AX1776" s="16" t="s">
        <v>5130</v>
      </c>
      <c r="AY1776" s="14">
        <v>82</v>
      </c>
      <c r="AZ1776" s="11" t="s">
        <v>171</v>
      </c>
      <c r="BA1776" s="17" t="str">
        <f t="shared" si="390"/>
        <v>17001000000333428182</v>
      </c>
      <c r="BB1776" s="26">
        <f t="shared" si="398"/>
        <v>20</v>
      </c>
      <c r="BC1776" s="19" t="s">
        <v>4189</v>
      </c>
      <c r="BD1776" s="20" t="s">
        <v>100</v>
      </c>
      <c r="BF1776" s="5">
        <v>45272</v>
      </c>
      <c r="BG1776" s="27"/>
      <c r="BH1776" s="27"/>
      <c r="BI1776" s="27"/>
      <c r="BJ1776" t="s">
        <v>1001</v>
      </c>
      <c r="BK1776" s="11" t="str">
        <f t="shared" si="395"/>
        <v>A-</v>
      </c>
      <c r="BL1776" s="11" t="s">
        <v>473</v>
      </c>
    </row>
    <row r="1777" spans="1:64" x14ac:dyDescent="0.25">
      <c r="A1777" s="3" t="s">
        <v>74</v>
      </c>
      <c r="B1777" s="4">
        <v>1779</v>
      </c>
      <c r="C1777" s="3" t="s">
        <v>140</v>
      </c>
      <c r="D1777" s="3" t="s">
        <v>8034</v>
      </c>
      <c r="E1777" s="3" t="s">
        <v>7509</v>
      </c>
      <c r="F1777" s="3"/>
      <c r="G1777" s="3"/>
      <c r="H1777" s="74"/>
      <c r="I1777" s="3" t="s">
        <v>467</v>
      </c>
      <c r="J1777" s="3" t="s">
        <v>157</v>
      </c>
      <c r="K1777" s="3" t="s">
        <v>123</v>
      </c>
      <c r="L1777" s="3" t="s">
        <v>77</v>
      </c>
      <c r="M1777" s="3" t="s">
        <v>158</v>
      </c>
      <c r="N1777" s="5">
        <v>45246</v>
      </c>
      <c r="P1777" s="3">
        <f t="shared" ca="1" si="397"/>
        <v>-200</v>
      </c>
      <c r="Q1777" s="5">
        <v>45394</v>
      </c>
      <c r="R1777" s="3" t="s">
        <v>5131</v>
      </c>
      <c r="S1777" s="3"/>
      <c r="T1777" s="6" t="s">
        <v>131</v>
      </c>
      <c r="U1777" s="3" t="str">
        <f t="shared" si="383"/>
        <v>Contractuel</v>
      </c>
      <c r="V1777" s="5">
        <v>45352</v>
      </c>
      <c r="W1777" s="5">
        <v>45382</v>
      </c>
      <c r="X1777" s="5"/>
      <c r="Y1777" s="5"/>
      <c r="Z1777" s="5">
        <v>45246</v>
      </c>
      <c r="AA1777" s="3">
        <f t="shared" si="384"/>
        <v>11</v>
      </c>
      <c r="AB1777" s="3">
        <v>2023</v>
      </c>
      <c r="AC1777" s="3">
        <f t="shared" si="394"/>
        <v>2027</v>
      </c>
      <c r="AD1777" s="7">
        <f t="shared" ca="1" si="386"/>
        <v>0.9194444444444444</v>
      </c>
      <c r="AE1777" s="7" t="str">
        <f t="shared" ca="1" si="391"/>
        <v>&lt; 1</v>
      </c>
      <c r="AF1777" s="5">
        <v>33251</v>
      </c>
      <c r="AG1777" s="8">
        <f t="shared" ca="1" si="387"/>
        <v>33.783561643835618</v>
      </c>
      <c r="AH1777" s="7" t="str">
        <f t="shared" ca="1" si="388"/>
        <v>&gt;25&lt; 35</v>
      </c>
      <c r="AI1777" s="9">
        <v>16588205</v>
      </c>
      <c r="AJ1777" s="10" t="s">
        <v>141</v>
      </c>
      <c r="AK1777" s="9" t="s">
        <v>5132</v>
      </c>
      <c r="AL1777" s="5">
        <v>40127</v>
      </c>
      <c r="AM1777" s="3" t="s">
        <v>93</v>
      </c>
      <c r="AN1777" s="3" t="s">
        <v>65</v>
      </c>
      <c r="AO1777">
        <v>2</v>
      </c>
      <c r="AQ1777" s="11">
        <v>3</v>
      </c>
      <c r="AR1777" s="11">
        <v>1</v>
      </c>
      <c r="AS1777" s="12">
        <f t="shared" si="389"/>
        <v>45611.25</v>
      </c>
      <c r="AT1777" s="11" t="s">
        <v>135</v>
      </c>
      <c r="AU1777" s="9">
        <v>3.5</v>
      </c>
      <c r="AV1777" s="14">
        <v>17</v>
      </c>
      <c r="AW1777" s="15" t="s">
        <v>169</v>
      </c>
      <c r="AX1777" s="16" t="s">
        <v>5133</v>
      </c>
      <c r="AY1777" s="14">
        <v>84</v>
      </c>
      <c r="AZ1777" s="11" t="s">
        <v>171</v>
      </c>
      <c r="BA1777" s="17" t="str">
        <f t="shared" si="390"/>
        <v>17001000000333444284</v>
      </c>
      <c r="BB1777" s="26">
        <f t="shared" si="398"/>
        <v>20</v>
      </c>
      <c r="BC1777" s="19" t="s">
        <v>3958</v>
      </c>
      <c r="BD1777" s="20" t="s">
        <v>277</v>
      </c>
      <c r="BF1777" s="5">
        <v>45272</v>
      </c>
      <c r="BG1777" s="27">
        <v>28424319</v>
      </c>
      <c r="BH1777" s="27"/>
      <c r="BI1777" s="27"/>
      <c r="BJ1777" t="s">
        <v>300</v>
      </c>
      <c r="BK1777" s="11" t="str">
        <f t="shared" si="395"/>
        <v>A-</v>
      </c>
      <c r="BL1777" s="11" t="s">
        <v>473</v>
      </c>
    </row>
    <row r="1778" spans="1:64" x14ac:dyDescent="0.25">
      <c r="A1778" s="3" t="s">
        <v>74</v>
      </c>
      <c r="B1778" s="4">
        <v>1780</v>
      </c>
      <c r="C1778" s="3" t="s">
        <v>57</v>
      </c>
      <c r="D1778" s="3" t="s">
        <v>7581</v>
      </c>
      <c r="E1778" s="3" t="s">
        <v>187</v>
      </c>
      <c r="F1778" s="3"/>
      <c r="G1778" s="3"/>
      <c r="H1778" s="74"/>
      <c r="I1778" s="3" t="s">
        <v>1889</v>
      </c>
      <c r="J1778" s="3" t="s">
        <v>157</v>
      </c>
      <c r="K1778" s="3" t="s">
        <v>123</v>
      </c>
      <c r="L1778" s="3" t="s">
        <v>77</v>
      </c>
      <c r="M1778" s="3" t="s">
        <v>158</v>
      </c>
      <c r="N1778" s="5">
        <v>45246</v>
      </c>
      <c r="P1778" s="3">
        <f t="shared" ca="1" si="397"/>
        <v>-260</v>
      </c>
      <c r="Q1778" s="5">
        <v>45323</v>
      </c>
      <c r="R1778" s="3" t="s">
        <v>4768</v>
      </c>
      <c r="S1778" s="3"/>
      <c r="T1778" s="6" t="s">
        <v>131</v>
      </c>
      <c r="U1778" s="3" t="str">
        <f t="shared" si="383"/>
        <v>Contractuel</v>
      </c>
      <c r="V1778" s="5">
        <v>45292</v>
      </c>
      <c r="W1778" s="5">
        <v>45322</v>
      </c>
      <c r="X1778" s="5"/>
      <c r="Y1778" s="5"/>
      <c r="Z1778" s="5">
        <v>45246</v>
      </c>
      <c r="AA1778" s="3">
        <f t="shared" si="384"/>
        <v>11</v>
      </c>
      <c r="AB1778" s="3">
        <v>2023</v>
      </c>
      <c r="AC1778" s="3">
        <f t="shared" si="394"/>
        <v>2027</v>
      </c>
      <c r="AD1778" s="7">
        <f t="shared" ca="1" si="386"/>
        <v>0.9194444444444444</v>
      </c>
      <c r="AE1778" s="7" t="str">
        <f t="shared" ca="1" si="391"/>
        <v>&lt; 1</v>
      </c>
      <c r="AF1778" s="5">
        <v>34329</v>
      </c>
      <c r="AG1778" s="8">
        <f t="shared" ca="1" si="387"/>
        <v>30.830136986301369</v>
      </c>
      <c r="AH1778" s="7" t="str">
        <f t="shared" ca="1" si="388"/>
        <v>&gt;25&lt; 35</v>
      </c>
      <c r="AI1778" s="9">
        <v>17409448</v>
      </c>
      <c r="AJ1778" s="10" t="s">
        <v>79</v>
      </c>
      <c r="AK1778" s="9" t="s">
        <v>5134</v>
      </c>
      <c r="AL1778" s="5">
        <v>44182</v>
      </c>
      <c r="AM1778" s="3" t="s">
        <v>4611</v>
      </c>
      <c r="AN1778" s="3" t="s">
        <v>94</v>
      </c>
      <c r="AQ1778" s="11">
        <v>3</v>
      </c>
      <c r="AR1778" s="11">
        <v>1</v>
      </c>
      <c r="AS1778" s="12">
        <f t="shared" si="389"/>
        <v>45611.25</v>
      </c>
      <c r="AT1778" s="11" t="s">
        <v>135</v>
      </c>
      <c r="AU1778" s="9">
        <v>3.5</v>
      </c>
      <c r="AV1778" s="14">
        <v>17</v>
      </c>
      <c r="AW1778" s="15" t="s">
        <v>169</v>
      </c>
      <c r="AX1778" s="16" t="s">
        <v>5135</v>
      </c>
      <c r="AY1778" s="14">
        <v>94</v>
      </c>
      <c r="AZ1778" s="11" t="s">
        <v>171</v>
      </c>
      <c r="BA1778" s="17" t="str">
        <f t="shared" si="390"/>
        <v>17001000000297469894</v>
      </c>
      <c r="BB1778" s="26">
        <f t="shared" si="398"/>
        <v>20</v>
      </c>
      <c r="BC1778" s="19" t="s">
        <v>5136</v>
      </c>
      <c r="BD1778" s="20" t="s">
        <v>100</v>
      </c>
      <c r="BF1778" s="5"/>
      <c r="BG1778" s="27">
        <v>58982170</v>
      </c>
      <c r="BH1778" s="27">
        <v>58832523</v>
      </c>
      <c r="BI1778" s="27"/>
      <c r="BK1778" s="11" t="str">
        <f t="shared" si="395"/>
        <v>A-</v>
      </c>
      <c r="BL1778" s="11" t="s">
        <v>473</v>
      </c>
    </row>
    <row r="1779" spans="1:64" x14ac:dyDescent="0.25">
      <c r="A1779" s="3" t="s">
        <v>56</v>
      </c>
      <c r="B1779" s="4">
        <v>1781</v>
      </c>
      <c r="C1779" s="3" t="s">
        <v>140</v>
      </c>
      <c r="D1779" s="3" t="s">
        <v>7276</v>
      </c>
      <c r="E1779" s="3" t="s">
        <v>7303</v>
      </c>
      <c r="F1779" s="3"/>
      <c r="G1779" s="3"/>
      <c r="H1779" s="74"/>
      <c r="I1779" s="43" t="s">
        <v>425</v>
      </c>
      <c r="J1779" s="3" t="s">
        <v>157</v>
      </c>
      <c r="K1779" s="3" t="s">
        <v>123</v>
      </c>
      <c r="L1779" s="3" t="s">
        <v>77</v>
      </c>
      <c r="M1779" s="3" t="s">
        <v>158</v>
      </c>
      <c r="N1779" s="5">
        <v>45246</v>
      </c>
      <c r="P1779" s="3">
        <f t="shared" ca="1" si="397"/>
        <v>-47</v>
      </c>
      <c r="Q1779" s="5"/>
      <c r="R1779" s="3"/>
      <c r="S1779" s="3"/>
      <c r="T1779" s="6" t="s">
        <v>131</v>
      </c>
      <c r="U1779" s="3" t="str">
        <f t="shared" si="383"/>
        <v>Contractuel</v>
      </c>
      <c r="V1779" s="5">
        <v>45505</v>
      </c>
      <c r="W1779" s="5">
        <f>VLOOKUP(B1779,[1]base!$A:$V,22,0)</f>
        <v>45535</v>
      </c>
      <c r="X1779" s="5"/>
      <c r="Y1779" s="5"/>
      <c r="Z1779" s="5">
        <v>45246</v>
      </c>
      <c r="AA1779" s="3">
        <f t="shared" si="384"/>
        <v>11</v>
      </c>
      <c r="AB1779" s="3">
        <v>2023</v>
      </c>
      <c r="AC1779" s="3">
        <f t="shared" si="394"/>
        <v>2027</v>
      </c>
      <c r="AD1779" s="7">
        <f t="shared" ca="1" si="386"/>
        <v>0.9194444444444444</v>
      </c>
      <c r="AE1779" s="7" t="str">
        <f t="shared" ca="1" si="391"/>
        <v>&lt; 1</v>
      </c>
      <c r="AF1779" s="5">
        <v>29076</v>
      </c>
      <c r="AG1779" s="8">
        <f t="shared" ca="1" si="387"/>
        <v>45.221917808219175</v>
      </c>
      <c r="AH1779" s="7" t="str">
        <f t="shared" ca="1" si="388"/>
        <v>&gt;45&lt; 55</v>
      </c>
      <c r="AI1779" s="9">
        <v>12304066</v>
      </c>
      <c r="AJ1779" s="10" t="s">
        <v>70</v>
      </c>
      <c r="AK1779" s="9" t="s">
        <v>5137</v>
      </c>
      <c r="AL1779" s="5">
        <v>44565</v>
      </c>
      <c r="AM1779" s="3" t="s">
        <v>93</v>
      </c>
      <c r="AN1779" s="3" t="s">
        <v>65</v>
      </c>
      <c r="AO1779">
        <v>1</v>
      </c>
      <c r="AQ1779">
        <v>3</v>
      </c>
      <c r="AR1779" s="11">
        <v>1</v>
      </c>
      <c r="AS1779" s="12">
        <f t="shared" si="389"/>
        <v>45611.25</v>
      </c>
      <c r="AT1779" s="11" t="s">
        <v>135</v>
      </c>
      <c r="AU1779" s="9">
        <v>3.5</v>
      </c>
      <c r="AV1779" s="14">
        <v>25</v>
      </c>
      <c r="AW1779" s="15">
        <v>12700</v>
      </c>
      <c r="AX1779" s="16" t="s">
        <v>5138</v>
      </c>
      <c r="AY1779" s="14">
        <v>67</v>
      </c>
      <c r="AZ1779" s="11" t="s">
        <v>164</v>
      </c>
      <c r="BA1779" s="17" t="str">
        <f t="shared" si="390"/>
        <v>25127000000061580367</v>
      </c>
      <c r="BB1779" s="26">
        <f t="shared" si="398"/>
        <v>20</v>
      </c>
      <c r="BC1779" s="19" t="s">
        <v>5139</v>
      </c>
      <c r="BD1779" s="20" t="s">
        <v>73</v>
      </c>
      <c r="BF1779" s="5">
        <v>45251</v>
      </c>
      <c r="BG1779" s="27">
        <v>92195982</v>
      </c>
      <c r="BH1779" s="27"/>
      <c r="BI1779" s="27"/>
      <c r="BJ1779" t="s">
        <v>347</v>
      </c>
      <c r="BK1779" s="11" t="str">
        <f t="shared" si="395"/>
        <v>A-</v>
      </c>
      <c r="BL1779" s="11" t="s">
        <v>473</v>
      </c>
    </row>
    <row r="1780" spans="1:64" x14ac:dyDescent="0.25">
      <c r="A1780" s="3" t="s">
        <v>74</v>
      </c>
      <c r="B1780" s="4">
        <v>1782</v>
      </c>
      <c r="C1780" s="3" t="s">
        <v>87</v>
      </c>
      <c r="D1780" s="3" t="s">
        <v>7676</v>
      </c>
      <c r="E1780" s="3" t="s">
        <v>2515</v>
      </c>
      <c r="F1780" s="3"/>
      <c r="G1780" s="3"/>
      <c r="H1780" s="74"/>
      <c r="I1780" s="3" t="s">
        <v>3846</v>
      </c>
      <c r="J1780" s="3" t="s">
        <v>157</v>
      </c>
      <c r="K1780" s="3" t="s">
        <v>123</v>
      </c>
      <c r="L1780" s="3" t="s">
        <v>77</v>
      </c>
      <c r="M1780" s="3" t="s">
        <v>158</v>
      </c>
      <c r="N1780" s="5">
        <v>45246</v>
      </c>
      <c r="P1780" s="3">
        <f t="shared" ca="1" si="397"/>
        <v>-291</v>
      </c>
      <c r="Q1780" s="5">
        <v>45292</v>
      </c>
      <c r="R1780" s="3" t="s">
        <v>1328</v>
      </c>
      <c r="S1780" s="3"/>
      <c r="T1780" s="6" t="s">
        <v>131</v>
      </c>
      <c r="U1780" s="3" t="str">
        <f t="shared" si="383"/>
        <v>Contractuel</v>
      </c>
      <c r="V1780" s="5">
        <v>45246</v>
      </c>
      <c r="W1780" s="5">
        <v>45291</v>
      </c>
      <c r="X1780" s="5"/>
      <c r="Y1780" s="5"/>
      <c r="Z1780" s="5">
        <v>45246</v>
      </c>
      <c r="AA1780" s="3">
        <f t="shared" si="384"/>
        <v>11</v>
      </c>
      <c r="AB1780" s="3">
        <v>2023</v>
      </c>
      <c r="AC1780" s="3">
        <f t="shared" si="394"/>
        <v>2027</v>
      </c>
      <c r="AD1780" s="7">
        <f t="shared" ca="1" si="386"/>
        <v>0.9194444444444444</v>
      </c>
      <c r="AE1780" s="7" t="str">
        <f t="shared" ca="1" si="391"/>
        <v>&lt; 1</v>
      </c>
      <c r="AF1780" s="5">
        <v>36244</v>
      </c>
      <c r="AG1780" s="8">
        <f t="shared" ca="1" si="387"/>
        <v>25.583561643835615</v>
      </c>
      <c r="AH1780" s="7" t="str">
        <f t="shared" ca="1" si="388"/>
        <v>&gt;25&lt; 35</v>
      </c>
      <c r="AI1780" s="9">
        <v>17211546</v>
      </c>
      <c r="AJ1780" s="10" t="s">
        <v>91</v>
      </c>
      <c r="AK1780" s="9" t="s">
        <v>5140</v>
      </c>
      <c r="AL1780" s="5">
        <v>42693</v>
      </c>
      <c r="AM1780" s="3" t="s">
        <v>93</v>
      </c>
      <c r="AN1780" s="3" t="s">
        <v>94</v>
      </c>
      <c r="AQ1780" s="11">
        <v>3</v>
      </c>
      <c r="AR1780" s="11">
        <v>1</v>
      </c>
      <c r="AS1780" s="12">
        <f t="shared" si="389"/>
        <v>45611.25</v>
      </c>
      <c r="AT1780" s="11" t="s">
        <v>135</v>
      </c>
      <c r="AU1780" s="9">
        <v>3.5</v>
      </c>
      <c r="AV1780" s="14"/>
      <c r="AW1780" s="15"/>
      <c r="AX1780" s="16"/>
      <c r="AY1780" s="14"/>
      <c r="AZ1780" s="11"/>
      <c r="BA1780" s="17" t="str">
        <f t="shared" si="390"/>
        <v/>
      </c>
      <c r="BB1780" s="26">
        <f t="shared" si="398"/>
        <v>0</v>
      </c>
      <c r="BC1780" s="19" t="s">
        <v>1682</v>
      </c>
      <c r="BD1780" s="20" t="s">
        <v>73</v>
      </c>
      <c r="BF1780" s="5">
        <v>45251</v>
      </c>
      <c r="BG1780" s="27">
        <v>51076668</v>
      </c>
      <c r="BH1780" s="27"/>
      <c r="BI1780" s="27"/>
      <c r="BK1780" s="11" t="s">
        <v>5141</v>
      </c>
      <c r="BL1780" s="11" t="s">
        <v>473</v>
      </c>
    </row>
    <row r="1781" spans="1:64" x14ac:dyDescent="0.25">
      <c r="A1781" s="3" t="s">
        <v>56</v>
      </c>
      <c r="B1781" s="4">
        <v>1783</v>
      </c>
      <c r="C1781" s="3" t="s">
        <v>140</v>
      </c>
      <c r="D1781" s="3" t="s">
        <v>8188</v>
      </c>
      <c r="E1781" s="3" t="s">
        <v>8116</v>
      </c>
      <c r="F1781" s="3"/>
      <c r="G1781" s="3"/>
      <c r="H1781" s="74"/>
      <c r="I1781" s="43" t="s">
        <v>425</v>
      </c>
      <c r="J1781" s="3" t="s">
        <v>157</v>
      </c>
      <c r="K1781" s="3" t="s">
        <v>123</v>
      </c>
      <c r="L1781" s="3" t="s">
        <v>77</v>
      </c>
      <c r="M1781" s="3" t="s">
        <v>158</v>
      </c>
      <c r="N1781" s="5">
        <v>45246</v>
      </c>
      <c r="P1781" s="3">
        <f t="shared" ca="1" si="397"/>
        <v>-47</v>
      </c>
      <c r="Q1781" s="5"/>
      <c r="R1781" s="3"/>
      <c r="S1781" s="3"/>
      <c r="T1781" s="6" t="s">
        <v>131</v>
      </c>
      <c r="U1781" s="3" t="str">
        <f t="shared" si="383"/>
        <v>Contractuel</v>
      </c>
      <c r="V1781" s="5">
        <v>45505</v>
      </c>
      <c r="W1781" s="5">
        <f>VLOOKUP(B1781,[1]base!$A:$V,22,0)</f>
        <v>45535</v>
      </c>
      <c r="X1781" s="5"/>
      <c r="Y1781" s="5"/>
      <c r="Z1781" s="5">
        <v>45246</v>
      </c>
      <c r="AA1781" s="3">
        <f t="shared" si="384"/>
        <v>11</v>
      </c>
      <c r="AB1781" s="3">
        <v>2023</v>
      </c>
      <c r="AC1781" s="3">
        <f t="shared" si="394"/>
        <v>2027</v>
      </c>
      <c r="AD1781" s="7">
        <f t="shared" ca="1" si="386"/>
        <v>0.9194444444444444</v>
      </c>
      <c r="AE1781" s="7" t="str">
        <f t="shared" ca="1" si="391"/>
        <v>&lt; 1</v>
      </c>
      <c r="AF1781" s="5">
        <v>27596</v>
      </c>
      <c r="AG1781" s="8">
        <f t="shared" ca="1" si="387"/>
        <v>49.276712328767125</v>
      </c>
      <c r="AH1781" s="7" t="str">
        <f t="shared" ca="1" si="388"/>
        <v>&gt;45&lt; 55</v>
      </c>
      <c r="AI1781" s="9">
        <v>11631134</v>
      </c>
      <c r="AJ1781" s="10" t="s">
        <v>67</v>
      </c>
      <c r="AK1781" s="9" t="s">
        <v>5142</v>
      </c>
      <c r="AL1781" s="5">
        <v>45217</v>
      </c>
      <c r="AM1781" s="3" t="s">
        <v>93</v>
      </c>
      <c r="AN1781" s="3" t="s">
        <v>65</v>
      </c>
      <c r="AO1781">
        <v>4</v>
      </c>
      <c r="AQ1781">
        <v>3</v>
      </c>
      <c r="AR1781" s="11">
        <v>1</v>
      </c>
      <c r="AS1781" s="12">
        <f t="shared" si="389"/>
        <v>45611.25</v>
      </c>
      <c r="AT1781" s="11" t="s">
        <v>135</v>
      </c>
      <c r="AU1781" s="9">
        <v>3.5</v>
      </c>
      <c r="AV1781" s="14">
        <v>17</v>
      </c>
      <c r="AW1781" s="15" t="s">
        <v>169</v>
      </c>
      <c r="AX1781" s="16" t="s">
        <v>5143</v>
      </c>
      <c r="AY1781" s="14">
        <v>21</v>
      </c>
      <c r="AZ1781" s="11" t="s">
        <v>171</v>
      </c>
      <c r="BA1781" s="17" t="str">
        <f t="shared" si="390"/>
        <v>17001000000333475421</v>
      </c>
      <c r="BB1781" s="26">
        <f t="shared" si="398"/>
        <v>20</v>
      </c>
      <c r="BC1781" s="19" t="s">
        <v>3931</v>
      </c>
      <c r="BD1781" s="20" t="s">
        <v>100</v>
      </c>
      <c r="BF1781" s="5">
        <v>45251</v>
      </c>
      <c r="BG1781" s="27">
        <v>24318402</v>
      </c>
      <c r="BH1781" s="27"/>
      <c r="BI1781" s="27"/>
      <c r="BJ1781" t="s">
        <v>477</v>
      </c>
      <c r="BK1781" s="11" t="str">
        <f t="shared" ref="BK1781" si="399">IF(K1781="CADRE","CADRE",CONCATENATE(J1781,"-",H1781))</f>
        <v>A-</v>
      </c>
      <c r="BL1781" s="11" t="s">
        <v>473</v>
      </c>
    </row>
    <row r="1782" spans="1:64" x14ac:dyDescent="0.25">
      <c r="A1782" s="3" t="s">
        <v>74</v>
      </c>
      <c r="B1782" s="4">
        <v>1784</v>
      </c>
      <c r="C1782" s="3" t="s">
        <v>87</v>
      </c>
      <c r="D1782" s="3" t="s">
        <v>8385</v>
      </c>
      <c r="E1782" s="3" t="s">
        <v>8386</v>
      </c>
      <c r="F1782" s="3"/>
      <c r="G1782" s="3"/>
      <c r="H1782" s="74"/>
      <c r="I1782" s="3" t="s">
        <v>467</v>
      </c>
      <c r="J1782" s="3" t="s">
        <v>157</v>
      </c>
      <c r="K1782" s="3" t="s">
        <v>123</v>
      </c>
      <c r="L1782" s="3" t="s">
        <v>77</v>
      </c>
      <c r="M1782" s="3" t="s">
        <v>158</v>
      </c>
      <c r="N1782" s="5">
        <v>45246</v>
      </c>
      <c r="P1782" s="3">
        <f t="shared" ca="1" si="397"/>
        <v>-260</v>
      </c>
      <c r="Q1782" s="5">
        <v>45322</v>
      </c>
      <c r="R1782" s="3" t="s">
        <v>5144</v>
      </c>
      <c r="S1782" s="3"/>
      <c r="T1782" s="6" t="s">
        <v>131</v>
      </c>
      <c r="U1782" s="3" t="str">
        <f t="shared" si="383"/>
        <v>Contractuel</v>
      </c>
      <c r="V1782" s="5">
        <v>45292</v>
      </c>
      <c r="W1782" s="5">
        <v>45322</v>
      </c>
      <c r="X1782" s="5"/>
      <c r="Y1782" s="5"/>
      <c r="Z1782" s="5">
        <v>45246</v>
      </c>
      <c r="AA1782" s="3">
        <f t="shared" si="384"/>
        <v>11</v>
      </c>
      <c r="AB1782" s="3">
        <v>2023</v>
      </c>
      <c r="AC1782" s="3">
        <f t="shared" si="394"/>
        <v>2027</v>
      </c>
      <c r="AD1782" s="7">
        <f t="shared" ca="1" si="386"/>
        <v>0.9194444444444444</v>
      </c>
      <c r="AE1782" s="7" t="str">
        <f t="shared" ca="1" si="391"/>
        <v>&lt; 1</v>
      </c>
      <c r="AF1782" s="5">
        <v>38179</v>
      </c>
      <c r="AG1782" s="8">
        <f t="shared" ca="1" si="387"/>
        <v>20.282191780821918</v>
      </c>
      <c r="AH1782" s="7" t="str">
        <f t="shared" ca="1" si="388"/>
        <v>&lt; 25</v>
      </c>
      <c r="AI1782" s="9"/>
      <c r="AJ1782" s="10"/>
      <c r="AK1782" s="9" t="s">
        <v>5145</v>
      </c>
      <c r="AL1782" s="5">
        <v>45233</v>
      </c>
      <c r="AM1782" s="3" t="s">
        <v>93</v>
      </c>
      <c r="AN1782" s="3" t="s">
        <v>94</v>
      </c>
      <c r="AQ1782" s="11">
        <v>3</v>
      </c>
      <c r="AR1782" s="11">
        <v>1</v>
      </c>
      <c r="AS1782" s="12">
        <f t="shared" si="389"/>
        <v>45611.25</v>
      </c>
      <c r="AT1782" s="11" t="s">
        <v>135</v>
      </c>
      <c r="AU1782" s="9">
        <v>3.5</v>
      </c>
      <c r="AV1782" s="14">
        <v>17</v>
      </c>
      <c r="AW1782" s="15">
        <v>53594</v>
      </c>
      <c r="AX1782" s="16" t="s">
        <v>5146</v>
      </c>
      <c r="AY1782" s="14">
        <v>43</v>
      </c>
      <c r="AZ1782" s="11" t="s">
        <v>171</v>
      </c>
      <c r="BA1782" s="17" t="str">
        <f t="shared" si="390"/>
        <v>17535940172091344743</v>
      </c>
      <c r="BB1782" s="26">
        <f t="shared" si="398"/>
        <v>20</v>
      </c>
      <c r="BC1782" s="19" t="s">
        <v>810</v>
      </c>
      <c r="BD1782" s="20" t="s">
        <v>100</v>
      </c>
      <c r="BF1782" s="5">
        <v>45251</v>
      </c>
      <c r="BG1782" s="27">
        <v>22921944</v>
      </c>
      <c r="BH1782" s="27"/>
      <c r="BI1782" s="27"/>
      <c r="BK1782" s="11" t="s">
        <v>5065</v>
      </c>
      <c r="BL1782" s="11" t="s">
        <v>235</v>
      </c>
    </row>
    <row r="1783" spans="1:64" x14ac:dyDescent="0.25">
      <c r="A1783" s="3" t="s">
        <v>74</v>
      </c>
      <c r="B1783" s="4">
        <v>1785</v>
      </c>
      <c r="C1783" s="3" t="s">
        <v>57</v>
      </c>
      <c r="D1783" s="3" t="s">
        <v>7405</v>
      </c>
      <c r="E1783" s="3" t="s">
        <v>7577</v>
      </c>
      <c r="F1783" s="3"/>
      <c r="G1783" s="3"/>
      <c r="H1783" s="74"/>
      <c r="I1783" s="3" t="s">
        <v>1889</v>
      </c>
      <c r="J1783" s="3" t="s">
        <v>228</v>
      </c>
      <c r="K1783" s="3" t="s">
        <v>123</v>
      </c>
      <c r="L1783" s="3" t="s">
        <v>77</v>
      </c>
      <c r="M1783" s="3" t="s">
        <v>158</v>
      </c>
      <c r="N1783" s="5">
        <v>45245</v>
      </c>
      <c r="P1783" s="3"/>
      <c r="Q1783" s="5">
        <v>45248</v>
      </c>
      <c r="R1783" s="3" t="s">
        <v>4845</v>
      </c>
      <c r="S1783" s="3"/>
      <c r="T1783" s="6" t="s">
        <v>317</v>
      </c>
      <c r="U1783" s="3" t="str">
        <f t="shared" si="383"/>
        <v>Contractuel</v>
      </c>
      <c r="V1783" s="5">
        <v>45246</v>
      </c>
      <c r="W1783" s="5">
        <v>45291</v>
      </c>
      <c r="X1783" s="5"/>
      <c r="Y1783" s="5"/>
      <c r="Z1783" s="5"/>
      <c r="AA1783" s="3">
        <f t="shared" si="384"/>
        <v>11</v>
      </c>
      <c r="AB1783" s="3"/>
      <c r="AC1783" s="3">
        <f t="shared" si="394"/>
        <v>4</v>
      </c>
      <c r="AD1783" s="7">
        <f t="shared" ca="1" si="386"/>
        <v>0.92222222222222228</v>
      </c>
      <c r="AE1783" s="7" t="str">
        <f t="shared" ca="1" si="391"/>
        <v>&lt; 1</v>
      </c>
      <c r="AF1783" s="5">
        <v>37148</v>
      </c>
      <c r="AG1783" s="8">
        <f t="shared" ca="1" si="387"/>
        <v>23.106849315068494</v>
      </c>
      <c r="AH1783" s="7" t="str">
        <f t="shared" ca="1" si="388"/>
        <v>&lt; 25</v>
      </c>
      <c r="AI1783" s="9"/>
      <c r="AJ1783" s="10"/>
      <c r="AK1783" s="9" t="s">
        <v>5147</v>
      </c>
      <c r="AL1783" s="5">
        <v>44916</v>
      </c>
      <c r="AM1783" s="3" t="s">
        <v>4611</v>
      </c>
      <c r="AN1783" s="3" t="s">
        <v>94</v>
      </c>
      <c r="AQ1783" s="11">
        <v>3</v>
      </c>
      <c r="AR1783" s="11">
        <v>1</v>
      </c>
      <c r="AS1783" s="12">
        <f t="shared" si="389"/>
        <v>45610.25</v>
      </c>
      <c r="AT1783" s="11" t="s">
        <v>135</v>
      </c>
      <c r="AU1783" s="9">
        <v>3.5</v>
      </c>
      <c r="AV1783" s="14">
        <v>25</v>
      </c>
      <c r="AW1783" s="15" t="s">
        <v>5148</v>
      </c>
      <c r="AX1783" s="16" t="s">
        <v>5149</v>
      </c>
      <c r="AY1783" s="14">
        <v>33</v>
      </c>
      <c r="AZ1783" s="11" t="s">
        <v>164</v>
      </c>
      <c r="BA1783" s="17" t="str">
        <f t="shared" si="390"/>
        <v>25031000000119534233</v>
      </c>
      <c r="BB1783" s="26">
        <f t="shared" si="398"/>
        <v>20</v>
      </c>
      <c r="BC1783" s="19"/>
      <c r="BD1783" s="20"/>
      <c r="BF1783" s="5"/>
      <c r="BG1783" s="27"/>
      <c r="BH1783" s="27"/>
      <c r="BI1783" s="27"/>
      <c r="BK1783" s="11" t="s">
        <v>5075</v>
      </c>
      <c r="BL1783" s="11" t="s">
        <v>473</v>
      </c>
    </row>
    <row r="1784" spans="1:64" x14ac:dyDescent="0.25">
      <c r="A1784" s="3" t="s">
        <v>56</v>
      </c>
      <c r="B1784" s="4">
        <v>1786</v>
      </c>
      <c r="C1784" s="3" t="s">
        <v>87</v>
      </c>
      <c r="D1784" s="3" t="s">
        <v>7269</v>
      </c>
      <c r="E1784" s="3" t="s">
        <v>7340</v>
      </c>
      <c r="F1784" s="3"/>
      <c r="G1784" s="3"/>
      <c r="H1784" s="74"/>
      <c r="I1784" s="43" t="s">
        <v>425</v>
      </c>
      <c r="J1784" s="3" t="s">
        <v>157</v>
      </c>
      <c r="K1784" s="3" t="s">
        <v>123</v>
      </c>
      <c r="L1784" s="3" t="s">
        <v>77</v>
      </c>
      <c r="M1784" s="3" t="s">
        <v>158</v>
      </c>
      <c r="N1784" s="5">
        <v>45248</v>
      </c>
      <c r="P1784" s="3">
        <f t="shared" ref="P1784:P1785" ca="1" si="400">IF(W1784="","",W1784-TODAY())</f>
        <v>-47</v>
      </c>
      <c r="Q1784" s="5"/>
      <c r="R1784" s="3"/>
      <c r="S1784" s="3"/>
      <c r="T1784" s="6" t="s">
        <v>131</v>
      </c>
      <c r="U1784" s="3" t="str">
        <f t="shared" si="383"/>
        <v>Contractuel</v>
      </c>
      <c r="V1784" s="5">
        <v>45505</v>
      </c>
      <c r="W1784" s="5">
        <f>VLOOKUP(B1784,[1]base!$A:$V,22,0)</f>
        <v>45535</v>
      </c>
      <c r="X1784" s="5"/>
      <c r="Y1784" s="5"/>
      <c r="Z1784" s="5">
        <v>45248</v>
      </c>
      <c r="AA1784" s="3">
        <f t="shared" si="384"/>
        <v>11</v>
      </c>
      <c r="AB1784" s="3">
        <v>2023</v>
      </c>
      <c r="AC1784" s="3">
        <f t="shared" si="394"/>
        <v>2027</v>
      </c>
      <c r="AD1784" s="7">
        <f t="shared" ca="1" si="386"/>
        <v>0.91388888888888886</v>
      </c>
      <c r="AE1784" s="7" t="str">
        <f t="shared" ca="1" si="391"/>
        <v>&lt; 1</v>
      </c>
      <c r="AF1784" s="5">
        <v>36001</v>
      </c>
      <c r="AG1784" s="8">
        <f t="shared" ca="1" si="387"/>
        <v>26.24931506849315</v>
      </c>
      <c r="AH1784" s="7" t="str">
        <f t="shared" ca="1" si="388"/>
        <v>&gt;25&lt; 35</v>
      </c>
      <c r="AI1784" s="9">
        <v>17331347</v>
      </c>
      <c r="AJ1784" s="10" t="s">
        <v>159</v>
      </c>
      <c r="AK1784" s="9" t="s">
        <v>5150</v>
      </c>
      <c r="AL1784" s="5">
        <v>42868</v>
      </c>
      <c r="AM1784" s="3" t="s">
        <v>93</v>
      </c>
      <c r="AN1784" s="3" t="s">
        <v>94</v>
      </c>
      <c r="AQ1784">
        <v>3</v>
      </c>
      <c r="AR1784" s="11">
        <v>1</v>
      </c>
      <c r="AS1784" s="12">
        <f t="shared" si="389"/>
        <v>45613.25</v>
      </c>
      <c r="AT1784" s="11" t="s">
        <v>135</v>
      </c>
      <c r="AU1784" s="9">
        <v>3.5</v>
      </c>
      <c r="AV1784" s="14">
        <v>17</v>
      </c>
      <c r="AW1784" s="15">
        <v>53594</v>
      </c>
      <c r="AX1784" s="16" t="s">
        <v>5151</v>
      </c>
      <c r="AY1784" s="14">
        <v>76</v>
      </c>
      <c r="AZ1784" s="11" t="s">
        <v>171</v>
      </c>
      <c r="BA1784" s="17" t="str">
        <f t="shared" si="390"/>
        <v>17535940171225977576</v>
      </c>
      <c r="BB1784" s="26">
        <f t="shared" si="398"/>
        <v>20</v>
      </c>
      <c r="BC1784" s="19" t="s">
        <v>5152</v>
      </c>
      <c r="BD1784" s="20" t="s">
        <v>277</v>
      </c>
      <c r="BF1784" s="5"/>
      <c r="BG1784" s="27">
        <v>26137943</v>
      </c>
      <c r="BH1784" s="27"/>
      <c r="BI1784" s="27"/>
      <c r="BJ1784" t="s">
        <v>277</v>
      </c>
      <c r="BK1784" s="11" t="str">
        <f t="shared" ref="BK1784" si="401">IF(K1784="CADRE","CADRE",CONCATENATE(J1784,"-",H1784))</f>
        <v>A-</v>
      </c>
      <c r="BL1784" s="11" t="s">
        <v>473</v>
      </c>
    </row>
    <row r="1785" spans="1:64" x14ac:dyDescent="0.25">
      <c r="A1785" s="3" t="s">
        <v>74</v>
      </c>
      <c r="B1785" s="4">
        <v>1787</v>
      </c>
      <c r="C1785" s="3" t="s">
        <v>87</v>
      </c>
      <c r="D1785" s="3" t="s">
        <v>7213</v>
      </c>
      <c r="E1785" s="3" t="s">
        <v>7311</v>
      </c>
      <c r="F1785" s="3"/>
      <c r="G1785" s="3"/>
      <c r="H1785" s="74"/>
      <c r="I1785" s="43" t="s">
        <v>425</v>
      </c>
      <c r="J1785" s="3" t="s">
        <v>157</v>
      </c>
      <c r="K1785" s="3" t="s">
        <v>76</v>
      </c>
      <c r="L1785" s="3" t="s">
        <v>77</v>
      </c>
      <c r="M1785" s="3" t="s">
        <v>158</v>
      </c>
      <c r="N1785" s="5">
        <v>45248</v>
      </c>
      <c r="P1785" s="3">
        <f t="shared" ca="1" si="400"/>
        <v>-78</v>
      </c>
      <c r="Q1785" s="5">
        <v>45504</v>
      </c>
      <c r="R1785" s="3" t="s">
        <v>719</v>
      </c>
      <c r="S1785" s="3" t="s">
        <v>4632</v>
      </c>
      <c r="T1785" s="6" t="s">
        <v>131</v>
      </c>
      <c r="U1785" s="3" t="str">
        <f t="shared" si="383"/>
        <v>Contractuel</v>
      </c>
      <c r="V1785" s="5">
        <v>45444</v>
      </c>
      <c r="W1785" s="5">
        <v>45504</v>
      </c>
      <c r="X1785" s="5"/>
      <c r="Y1785" s="5"/>
      <c r="Z1785" s="5">
        <v>45248</v>
      </c>
      <c r="AA1785" s="3">
        <f t="shared" si="384"/>
        <v>11</v>
      </c>
      <c r="AB1785" s="3">
        <v>2023</v>
      </c>
      <c r="AC1785" s="3">
        <f t="shared" si="394"/>
        <v>2027</v>
      </c>
      <c r="AD1785" s="7">
        <f t="shared" ca="1" si="386"/>
        <v>0.91388888888888886</v>
      </c>
      <c r="AE1785" s="7" t="str">
        <f t="shared" ca="1" si="391"/>
        <v>&lt; 1</v>
      </c>
      <c r="AF1785" s="5">
        <v>32314</v>
      </c>
      <c r="AG1785" s="8">
        <f t="shared" ca="1" si="387"/>
        <v>36.350684931506848</v>
      </c>
      <c r="AH1785" s="7" t="str">
        <f t="shared" ca="1" si="388"/>
        <v>&gt;35&lt; 45</v>
      </c>
      <c r="AI1785" s="9">
        <v>16819179</v>
      </c>
      <c r="AJ1785" s="37" t="s">
        <v>179</v>
      </c>
      <c r="AK1785" s="9" t="s">
        <v>5153</v>
      </c>
      <c r="AL1785" s="5">
        <v>40931</v>
      </c>
      <c r="AM1785" s="3" t="s">
        <v>93</v>
      </c>
      <c r="AN1785" s="3" t="s">
        <v>94</v>
      </c>
      <c r="AQ1785">
        <v>3</v>
      </c>
      <c r="AR1785" s="11">
        <v>1</v>
      </c>
      <c r="AS1785" s="12">
        <f t="shared" si="389"/>
        <v>45613.25</v>
      </c>
      <c r="AT1785" s="11" t="s">
        <v>135</v>
      </c>
      <c r="AU1785" s="9">
        <v>3.6629999999999998</v>
      </c>
      <c r="AV1785" s="14">
        <v>12</v>
      </c>
      <c r="AW1785" s="15">
        <v>11500</v>
      </c>
      <c r="AX1785" s="16" t="s">
        <v>5154</v>
      </c>
      <c r="AY1785" s="14">
        <v>86</v>
      </c>
      <c r="AZ1785" s="11" t="s">
        <v>352</v>
      </c>
      <c r="BA1785" s="17" t="str">
        <f t="shared" si="390"/>
        <v>12115000000231121186</v>
      </c>
      <c r="BB1785" s="26">
        <f t="shared" si="398"/>
        <v>20</v>
      </c>
      <c r="BC1785" s="19" t="s">
        <v>5152</v>
      </c>
      <c r="BD1785" s="20" t="s">
        <v>277</v>
      </c>
      <c r="BF1785" s="5"/>
      <c r="BG1785" s="27">
        <v>24977839</v>
      </c>
      <c r="BH1785" s="27"/>
      <c r="BI1785" s="27"/>
      <c r="BJ1785" t="s">
        <v>277</v>
      </c>
      <c r="BK1785" s="11" t="str">
        <f>IF(K1785="CADRE","CADRE",CONCATENATE(J1785,"-",H1785))</f>
        <v>A-</v>
      </c>
      <c r="BL1785" s="11" t="s">
        <v>235</v>
      </c>
    </row>
    <row r="1786" spans="1:64" x14ac:dyDescent="0.25">
      <c r="A1786" s="3" t="s">
        <v>74</v>
      </c>
      <c r="B1786" s="4">
        <v>1788</v>
      </c>
      <c r="C1786" s="3" t="s">
        <v>57</v>
      </c>
      <c r="D1786" s="3" t="s">
        <v>8134</v>
      </c>
      <c r="E1786" s="3" t="s">
        <v>8387</v>
      </c>
      <c r="F1786" s="3"/>
      <c r="G1786" s="3"/>
      <c r="H1786" s="74"/>
      <c r="I1786" s="3" t="s">
        <v>467</v>
      </c>
      <c r="J1786" s="3" t="s">
        <v>157</v>
      </c>
      <c r="K1786" s="3" t="s">
        <v>123</v>
      </c>
      <c r="L1786" s="3" t="s">
        <v>77</v>
      </c>
      <c r="M1786" s="3" t="s">
        <v>158</v>
      </c>
      <c r="N1786" s="5">
        <v>45250</v>
      </c>
      <c r="P1786" s="3">
        <f ca="1">IF(W1786="","",W1786-TODAY())</f>
        <v>-291</v>
      </c>
      <c r="Q1786" s="5">
        <v>45294</v>
      </c>
      <c r="R1786" s="3" t="s">
        <v>5155</v>
      </c>
      <c r="S1786" s="3"/>
      <c r="T1786" s="6" t="s">
        <v>131</v>
      </c>
      <c r="U1786" s="3" t="str">
        <f t="shared" si="383"/>
        <v>Contractuel</v>
      </c>
      <c r="V1786" s="5">
        <v>45250</v>
      </c>
      <c r="W1786" s="5">
        <v>45291</v>
      </c>
      <c r="X1786" s="5"/>
      <c r="Y1786" s="5"/>
      <c r="Z1786" s="5">
        <v>45250</v>
      </c>
      <c r="AA1786" s="3">
        <f t="shared" si="384"/>
        <v>11</v>
      </c>
      <c r="AB1786" s="3">
        <v>2023</v>
      </c>
      <c r="AC1786" s="3">
        <f t="shared" si="394"/>
        <v>2027</v>
      </c>
      <c r="AD1786" s="7">
        <f t="shared" ca="1" si="386"/>
        <v>0.90833333333333333</v>
      </c>
      <c r="AE1786" s="7" t="str">
        <f t="shared" ca="1" si="391"/>
        <v>&lt; 1</v>
      </c>
      <c r="AF1786" s="5">
        <v>30788</v>
      </c>
      <c r="AG1786" s="8">
        <f t="shared" ca="1" si="387"/>
        <v>40.531506849315072</v>
      </c>
      <c r="AH1786" s="7" t="str">
        <f t="shared" ca="1" si="388"/>
        <v>&gt;35&lt; 45</v>
      </c>
      <c r="AI1786" s="9">
        <v>16486783</v>
      </c>
      <c r="AJ1786" s="10" t="s">
        <v>102</v>
      </c>
      <c r="AK1786" s="9" t="s">
        <v>5156</v>
      </c>
      <c r="AL1786" s="5">
        <v>39808</v>
      </c>
      <c r="AM1786" s="3" t="s">
        <v>4611</v>
      </c>
      <c r="AN1786" s="3" t="s">
        <v>65</v>
      </c>
      <c r="AO1786">
        <v>3</v>
      </c>
      <c r="AQ1786" s="11">
        <v>3</v>
      </c>
      <c r="AR1786" s="11">
        <v>1</v>
      </c>
      <c r="AS1786" s="12">
        <f t="shared" si="389"/>
        <v>45615.25</v>
      </c>
      <c r="AT1786" s="11" t="s">
        <v>135</v>
      </c>
      <c r="AU1786" s="9">
        <v>3.5</v>
      </c>
      <c r="AV1786" s="14" t="s">
        <v>91</v>
      </c>
      <c r="AW1786" s="15" t="s">
        <v>189</v>
      </c>
      <c r="AX1786" s="16" t="s">
        <v>5157</v>
      </c>
      <c r="AY1786" s="14">
        <v>74</v>
      </c>
      <c r="AZ1786" s="11" t="s">
        <v>191</v>
      </c>
      <c r="BA1786" s="17" t="str">
        <f t="shared" si="390"/>
        <v>05062000130500382074</v>
      </c>
      <c r="BB1786" s="26">
        <f t="shared" si="398"/>
        <v>20</v>
      </c>
      <c r="BC1786" s="19" t="s">
        <v>5158</v>
      </c>
      <c r="BD1786" s="20" t="s">
        <v>73</v>
      </c>
      <c r="BF1786" s="5"/>
      <c r="BG1786" s="27">
        <v>21719175</v>
      </c>
      <c r="BH1786" s="27"/>
      <c r="BI1786" s="27"/>
      <c r="BK1786" s="11" t="str">
        <f>IF(K1786="CADRE","CADRE",CONCATENATE(J1786,"-",H1786))</f>
        <v>A-</v>
      </c>
      <c r="BL1786" s="11" t="s">
        <v>473</v>
      </c>
    </row>
    <row r="1787" spans="1:64" x14ac:dyDescent="0.25">
      <c r="A1787" s="3" t="s">
        <v>56</v>
      </c>
      <c r="B1787" s="4">
        <v>1789</v>
      </c>
      <c r="C1787" s="3" t="s">
        <v>87</v>
      </c>
      <c r="D1787" s="3" t="s">
        <v>7291</v>
      </c>
      <c r="E1787" s="3" t="s">
        <v>7404</v>
      </c>
      <c r="F1787" s="3"/>
      <c r="G1787" s="3"/>
      <c r="H1787" s="74"/>
      <c r="I1787" s="3" t="s">
        <v>431</v>
      </c>
      <c r="J1787" s="3"/>
      <c r="K1787" s="3" t="s">
        <v>123</v>
      </c>
      <c r="L1787" s="3" t="s">
        <v>77</v>
      </c>
      <c r="M1787" s="3" t="s">
        <v>158</v>
      </c>
      <c r="N1787" s="5">
        <v>45251</v>
      </c>
      <c r="P1787" s="3">
        <f t="shared" ref="P1787" ca="1" si="402">IF(W1787="","",W1787-TODAY())</f>
        <v>-47</v>
      </c>
      <c r="Q1787" s="5"/>
      <c r="R1787" s="3"/>
      <c r="S1787" s="3"/>
      <c r="T1787" s="6" t="s">
        <v>131</v>
      </c>
      <c r="U1787" s="3" t="str">
        <f t="shared" si="383"/>
        <v>Contractuel</v>
      </c>
      <c r="V1787" s="5">
        <v>45505</v>
      </c>
      <c r="W1787" s="5">
        <f>VLOOKUP(B1787,[1]base!$A:$V,22,0)</f>
        <v>45535</v>
      </c>
      <c r="X1787" s="5"/>
      <c r="Y1787" s="5"/>
      <c r="Z1787" s="5">
        <v>45251</v>
      </c>
      <c r="AA1787" s="3">
        <f t="shared" si="384"/>
        <v>11</v>
      </c>
      <c r="AB1787" s="3">
        <v>2023</v>
      </c>
      <c r="AC1787" s="3">
        <f t="shared" si="394"/>
        <v>2027</v>
      </c>
      <c r="AD1787" s="7">
        <f t="shared" ca="1" si="386"/>
        <v>0.90555555555555556</v>
      </c>
      <c r="AE1787" s="7" t="str">
        <f t="shared" ca="1" si="391"/>
        <v>&lt; 1</v>
      </c>
      <c r="AF1787" s="5">
        <v>29529</v>
      </c>
      <c r="AG1787" s="8">
        <f t="shared" ca="1" si="387"/>
        <v>43.980821917808221</v>
      </c>
      <c r="AH1787" s="7" t="str">
        <f t="shared" ca="1" si="388"/>
        <v>&gt;35&lt; 45</v>
      </c>
      <c r="AI1787" s="9">
        <v>17762371</v>
      </c>
      <c r="AJ1787" s="10" t="s">
        <v>126</v>
      </c>
      <c r="AK1787" s="9" t="s">
        <v>5159</v>
      </c>
      <c r="AL1787" s="5">
        <v>45001</v>
      </c>
      <c r="AM1787" s="3" t="s">
        <v>93</v>
      </c>
      <c r="AN1787" s="3" t="s">
        <v>94</v>
      </c>
      <c r="AQ1787">
        <v>3</v>
      </c>
      <c r="AR1787" s="11">
        <v>1</v>
      </c>
      <c r="AS1787" s="12">
        <f t="shared" si="389"/>
        <v>45616.25</v>
      </c>
      <c r="AT1787" s="11" t="s">
        <v>135</v>
      </c>
      <c r="AU1787" s="9">
        <v>3.5</v>
      </c>
      <c r="AV1787" s="14">
        <v>17</v>
      </c>
      <c r="AW1787" s="15" t="s">
        <v>169</v>
      </c>
      <c r="AX1787" s="16" t="s">
        <v>5160</v>
      </c>
      <c r="AY1787" s="14">
        <v>28</v>
      </c>
      <c r="AZ1787" s="11" t="s">
        <v>171</v>
      </c>
      <c r="BA1787" s="17" t="str">
        <f t="shared" si="390"/>
        <v>17001000000333856728</v>
      </c>
      <c r="BB1787" s="26">
        <f t="shared" si="398"/>
        <v>20</v>
      </c>
      <c r="BC1787" s="19" t="s">
        <v>5161</v>
      </c>
      <c r="BD1787" s="20" t="s">
        <v>277</v>
      </c>
      <c r="BF1787" s="5"/>
      <c r="BG1787" s="27">
        <v>58093399</v>
      </c>
      <c r="BH1787" s="27"/>
      <c r="BI1787" s="27"/>
      <c r="BJ1787" t="s">
        <v>3101</v>
      </c>
      <c r="BK1787" s="11" t="str">
        <f t="shared" ref="BK1787" si="403">IF(K1787="CADRE","CADRE",CONCATENATE(J1787,"-",H1787))</f>
        <v>-</v>
      </c>
      <c r="BL1787" s="11" t="s">
        <v>473</v>
      </c>
    </row>
    <row r="1788" spans="1:64" x14ac:dyDescent="0.25">
      <c r="A1788" s="3" t="s">
        <v>74</v>
      </c>
      <c r="B1788" s="4">
        <v>1790</v>
      </c>
      <c r="C1788" s="3" t="s">
        <v>57</v>
      </c>
      <c r="D1788" s="3" t="s">
        <v>8388</v>
      </c>
      <c r="E1788" s="3" t="s">
        <v>8389</v>
      </c>
      <c r="F1788" s="3"/>
      <c r="G1788" s="3"/>
      <c r="H1788" s="74"/>
      <c r="I1788" s="3" t="s">
        <v>515</v>
      </c>
      <c r="J1788" s="3" t="s">
        <v>228</v>
      </c>
      <c r="K1788" s="3" t="s">
        <v>123</v>
      </c>
      <c r="L1788" s="3" t="s">
        <v>77</v>
      </c>
      <c r="M1788" s="3" t="s">
        <v>158</v>
      </c>
      <c r="N1788" s="5">
        <v>45252</v>
      </c>
      <c r="P1788" s="3"/>
      <c r="Q1788" s="5">
        <v>45253</v>
      </c>
      <c r="R1788" s="3" t="s">
        <v>2653</v>
      </c>
      <c r="S1788" s="3"/>
      <c r="T1788" s="6" t="s">
        <v>131</v>
      </c>
      <c r="U1788" s="3" t="str">
        <f t="shared" si="383"/>
        <v>Contractuel</v>
      </c>
      <c r="V1788" s="5">
        <v>45252</v>
      </c>
      <c r="W1788" s="5">
        <v>45291</v>
      </c>
      <c r="X1788" s="5"/>
      <c r="Y1788" s="5"/>
      <c r="Z1788" s="5">
        <v>45252</v>
      </c>
      <c r="AA1788" s="3">
        <f t="shared" si="384"/>
        <v>11</v>
      </c>
      <c r="AB1788" s="3">
        <v>2023</v>
      </c>
      <c r="AC1788" s="3">
        <f t="shared" si="394"/>
        <v>2027</v>
      </c>
      <c r="AD1788" s="7">
        <f t="shared" ca="1" si="386"/>
        <v>0.90277777777777779</v>
      </c>
      <c r="AE1788" s="7" t="str">
        <f t="shared" ca="1" si="391"/>
        <v>&lt; 1</v>
      </c>
      <c r="AF1788" s="5">
        <v>30097</v>
      </c>
      <c r="AG1788" s="8">
        <f t="shared" ca="1" si="387"/>
        <v>42.424657534246577</v>
      </c>
      <c r="AH1788" s="7" t="str">
        <f t="shared" ca="1" si="388"/>
        <v>&gt;35&lt; 45</v>
      </c>
      <c r="AI1788" s="9">
        <v>12620433</v>
      </c>
      <c r="AJ1788" s="10" t="s">
        <v>67</v>
      </c>
      <c r="AK1788" s="9" t="s">
        <v>5162</v>
      </c>
      <c r="AL1788" s="5">
        <v>44945</v>
      </c>
      <c r="AM1788" s="3" t="s">
        <v>4611</v>
      </c>
      <c r="AN1788" s="3" t="s">
        <v>94</v>
      </c>
      <c r="AQ1788" s="11">
        <v>3</v>
      </c>
      <c r="AR1788" s="11">
        <v>1</v>
      </c>
      <c r="AS1788" s="12">
        <f t="shared" si="389"/>
        <v>45617.25</v>
      </c>
      <c r="AT1788" s="11" t="s">
        <v>135</v>
      </c>
      <c r="AU1788" s="9">
        <v>3.5</v>
      </c>
      <c r="AV1788" s="14"/>
      <c r="AW1788" s="15"/>
      <c r="AX1788" s="16"/>
      <c r="AY1788" s="14"/>
      <c r="AZ1788" s="11"/>
      <c r="BA1788" s="17" t="str">
        <f t="shared" si="390"/>
        <v/>
      </c>
      <c r="BB1788" s="26">
        <f t="shared" si="398"/>
        <v>0</v>
      </c>
      <c r="BC1788" s="19" t="s">
        <v>3457</v>
      </c>
      <c r="BD1788" s="20" t="s">
        <v>73</v>
      </c>
      <c r="BF1788" s="5"/>
      <c r="BG1788" s="27">
        <v>27723275</v>
      </c>
      <c r="BH1788" s="27"/>
      <c r="BI1788" s="27"/>
      <c r="BK1788" s="11" t="str">
        <f>IF(K1788="CADRE","CADRE",CONCATENATE(J1788,"-",H1788))</f>
        <v>B-</v>
      </c>
      <c r="BL1788" s="11" t="s">
        <v>473</v>
      </c>
    </row>
    <row r="1789" spans="1:64" x14ac:dyDescent="0.25">
      <c r="A1789" s="3" t="s">
        <v>56</v>
      </c>
      <c r="B1789" s="4">
        <v>1791</v>
      </c>
      <c r="C1789" s="3" t="s">
        <v>87</v>
      </c>
      <c r="D1789" s="3" t="s">
        <v>7394</v>
      </c>
      <c r="E1789" s="3" t="s">
        <v>7672</v>
      </c>
      <c r="F1789" s="3"/>
      <c r="G1789" s="3"/>
      <c r="H1789" s="74"/>
      <c r="I1789" s="3" t="s">
        <v>431</v>
      </c>
      <c r="J1789" s="3"/>
      <c r="K1789" s="3" t="s">
        <v>123</v>
      </c>
      <c r="L1789" s="3" t="s">
        <v>77</v>
      </c>
      <c r="M1789" s="3" t="s">
        <v>158</v>
      </c>
      <c r="N1789" s="5">
        <v>45253</v>
      </c>
      <c r="P1789" s="3">
        <f t="shared" ref="P1789:P1839" ca="1" si="404">IF(W1789="","",W1789-TODAY())</f>
        <v>-47</v>
      </c>
      <c r="Q1789" s="5"/>
      <c r="R1789" s="3"/>
      <c r="S1789" s="3"/>
      <c r="T1789" s="6" t="s">
        <v>131</v>
      </c>
      <c r="U1789" s="3" t="str">
        <f t="shared" si="383"/>
        <v>Contractuel</v>
      </c>
      <c r="V1789" s="5">
        <v>45505</v>
      </c>
      <c r="W1789" s="5">
        <f>VLOOKUP(B1789,[1]base!$A:$V,22,0)</f>
        <v>45535</v>
      </c>
      <c r="X1789" s="5"/>
      <c r="Y1789" s="5"/>
      <c r="Z1789" s="5">
        <v>45253</v>
      </c>
      <c r="AA1789" s="3">
        <f t="shared" si="384"/>
        <v>11</v>
      </c>
      <c r="AB1789" s="3">
        <v>2023</v>
      </c>
      <c r="AC1789" s="3">
        <f t="shared" si="394"/>
        <v>2027</v>
      </c>
      <c r="AD1789" s="7">
        <f t="shared" ca="1" si="386"/>
        <v>0.9</v>
      </c>
      <c r="AE1789" s="7" t="str">
        <f t="shared" ca="1" si="391"/>
        <v>&lt; 1</v>
      </c>
      <c r="AF1789" s="5">
        <v>37504</v>
      </c>
      <c r="AG1789" s="8">
        <f t="shared" ca="1" si="387"/>
        <v>22.13150684931507</v>
      </c>
      <c r="AH1789" s="7" t="str">
        <f t="shared" ca="1" si="388"/>
        <v>&lt; 25</v>
      </c>
      <c r="AI1789" s="9">
        <v>17693641</v>
      </c>
      <c r="AJ1789" s="10" t="s">
        <v>67</v>
      </c>
      <c r="AK1789" s="9" t="s">
        <v>5163</v>
      </c>
      <c r="AL1789" s="5">
        <v>44294</v>
      </c>
      <c r="AM1789" s="3" t="s">
        <v>93</v>
      </c>
      <c r="AN1789" s="3" t="s">
        <v>94</v>
      </c>
      <c r="AQ1789">
        <v>3</v>
      </c>
      <c r="AR1789" s="11">
        <v>1</v>
      </c>
      <c r="AS1789" s="12">
        <f t="shared" si="389"/>
        <v>45618.25</v>
      </c>
      <c r="AT1789" s="11" t="s">
        <v>135</v>
      </c>
      <c r="AU1789" s="9">
        <v>3.5</v>
      </c>
      <c r="AV1789" s="14">
        <v>17</v>
      </c>
      <c r="AW1789" s="15">
        <v>53594</v>
      </c>
      <c r="AX1789" s="16" t="s">
        <v>5164</v>
      </c>
      <c r="AY1789" s="14">
        <v>45</v>
      </c>
      <c r="AZ1789" s="11" t="s">
        <v>171</v>
      </c>
      <c r="BA1789" s="17" t="str">
        <f t="shared" si="390"/>
        <v>17535940172551131145</v>
      </c>
      <c r="BB1789" s="26">
        <f t="shared" si="398"/>
        <v>20</v>
      </c>
      <c r="BC1789" s="19" t="s">
        <v>5165</v>
      </c>
      <c r="BD1789" s="20" t="s">
        <v>277</v>
      </c>
      <c r="BF1789" s="5"/>
      <c r="BG1789" s="27">
        <v>28449013</v>
      </c>
      <c r="BH1789" s="27"/>
      <c r="BI1789" s="27"/>
      <c r="BJ1789" t="s">
        <v>452</v>
      </c>
      <c r="BK1789" s="11" t="str">
        <f t="shared" ref="BK1789:BK1791" si="405">IF(K1789="CADRE","CADRE",CONCATENATE(J1789,"-",H1789))</f>
        <v>-</v>
      </c>
      <c r="BL1789" s="11" t="s">
        <v>473</v>
      </c>
    </row>
    <row r="1790" spans="1:64" x14ac:dyDescent="0.25">
      <c r="A1790" s="3" t="s">
        <v>56</v>
      </c>
      <c r="B1790" s="4">
        <v>1792</v>
      </c>
      <c r="C1790" s="3" t="s">
        <v>87</v>
      </c>
      <c r="D1790" s="3" t="s">
        <v>7192</v>
      </c>
      <c r="E1790" s="3" t="s">
        <v>6991</v>
      </c>
      <c r="F1790" s="3"/>
      <c r="G1790" s="3"/>
      <c r="H1790" s="74"/>
      <c r="I1790" s="3" t="s">
        <v>187</v>
      </c>
      <c r="J1790" s="3" t="s">
        <v>157</v>
      </c>
      <c r="K1790" s="3" t="s">
        <v>123</v>
      </c>
      <c r="L1790" s="3" t="s">
        <v>77</v>
      </c>
      <c r="M1790" s="3" t="s">
        <v>158</v>
      </c>
      <c r="N1790" s="5">
        <v>45254</v>
      </c>
      <c r="P1790" s="3">
        <f t="shared" ca="1" si="404"/>
        <v>-47</v>
      </c>
      <c r="Q1790" s="5"/>
      <c r="R1790" s="3"/>
      <c r="S1790" s="3"/>
      <c r="T1790" s="6" t="s">
        <v>131</v>
      </c>
      <c r="U1790" s="3" t="str">
        <f t="shared" si="383"/>
        <v>Contractuel</v>
      </c>
      <c r="V1790" s="5">
        <v>45505</v>
      </c>
      <c r="W1790" s="5">
        <f>VLOOKUP(B1790,[1]base!$A:$V,22,0)</f>
        <v>45535</v>
      </c>
      <c r="X1790" s="5"/>
      <c r="Y1790" s="5"/>
      <c r="Z1790" s="5">
        <v>45254</v>
      </c>
      <c r="AA1790" s="3">
        <f t="shared" si="384"/>
        <v>11</v>
      </c>
      <c r="AB1790" s="3">
        <v>2023</v>
      </c>
      <c r="AC1790" s="3">
        <f t="shared" si="394"/>
        <v>2027</v>
      </c>
      <c r="AD1790" s="7">
        <f t="shared" ca="1" si="386"/>
        <v>0.89722222222222225</v>
      </c>
      <c r="AE1790" s="7" t="str">
        <f t="shared" ca="1" si="391"/>
        <v>&lt; 1</v>
      </c>
      <c r="AF1790" s="5">
        <v>32881</v>
      </c>
      <c r="AG1790" s="8">
        <f t="shared" ca="1" si="387"/>
        <v>34.797260273972604</v>
      </c>
      <c r="AH1790" s="7" t="str">
        <f t="shared" ca="1" si="388"/>
        <v>&gt;25&lt; 35</v>
      </c>
      <c r="AI1790" s="9">
        <v>16629945</v>
      </c>
      <c r="AJ1790" s="10" t="s">
        <v>102</v>
      </c>
      <c r="AK1790" s="9" t="s">
        <v>5166</v>
      </c>
      <c r="AL1790" s="5">
        <v>44435</v>
      </c>
      <c r="AM1790" s="3" t="s">
        <v>93</v>
      </c>
      <c r="AN1790" s="3" t="s">
        <v>94</v>
      </c>
      <c r="AQ1790">
        <v>3</v>
      </c>
      <c r="AR1790" s="11">
        <v>1</v>
      </c>
      <c r="AS1790" s="12">
        <f t="shared" si="389"/>
        <v>45619.25</v>
      </c>
      <c r="AT1790" s="11" t="s">
        <v>135</v>
      </c>
      <c r="AU1790" s="9">
        <v>3.5</v>
      </c>
      <c r="AV1790" s="14">
        <v>17</v>
      </c>
      <c r="AW1790" s="15" t="s">
        <v>169</v>
      </c>
      <c r="AX1790" s="16" t="s">
        <v>5167</v>
      </c>
      <c r="AY1790" s="14">
        <v>11</v>
      </c>
      <c r="AZ1790" s="11" t="s">
        <v>171</v>
      </c>
      <c r="BA1790" s="17" t="str">
        <f t="shared" si="390"/>
        <v>17001000000333773211</v>
      </c>
      <c r="BB1790" s="26">
        <f t="shared" si="398"/>
        <v>20</v>
      </c>
      <c r="BC1790" s="19" t="s">
        <v>4724</v>
      </c>
      <c r="BD1790" s="20" t="s">
        <v>277</v>
      </c>
      <c r="BF1790" s="5"/>
      <c r="BG1790" s="27">
        <v>50398584</v>
      </c>
      <c r="BH1790" s="27"/>
      <c r="BI1790" s="27"/>
      <c r="BJ1790" t="s">
        <v>4724</v>
      </c>
      <c r="BK1790" s="11" t="s">
        <v>193</v>
      </c>
      <c r="BL1790" s="11" t="s">
        <v>473</v>
      </c>
    </row>
    <row r="1791" spans="1:64" x14ac:dyDescent="0.25">
      <c r="A1791" s="3" t="s">
        <v>56</v>
      </c>
      <c r="B1791" s="4">
        <v>1793</v>
      </c>
      <c r="C1791" s="3" t="s">
        <v>140</v>
      </c>
      <c r="D1791" s="3" t="s">
        <v>7213</v>
      </c>
      <c r="E1791" s="3" t="s">
        <v>7203</v>
      </c>
      <c r="F1791" s="3"/>
      <c r="G1791" s="3"/>
      <c r="H1791" s="74"/>
      <c r="I1791" s="3" t="s">
        <v>1140</v>
      </c>
      <c r="J1791" s="3" t="s">
        <v>157</v>
      </c>
      <c r="K1791" s="3" t="s">
        <v>123</v>
      </c>
      <c r="L1791" s="3" t="s">
        <v>77</v>
      </c>
      <c r="M1791" s="3" t="s">
        <v>158</v>
      </c>
      <c r="N1791" s="5">
        <v>45259</v>
      </c>
      <c r="P1791" s="3">
        <f t="shared" ca="1" si="404"/>
        <v>-47</v>
      </c>
      <c r="Q1791" s="5"/>
      <c r="R1791" s="3"/>
      <c r="S1791" s="3"/>
      <c r="T1791" s="6" t="s">
        <v>131</v>
      </c>
      <c r="U1791" s="3" t="str">
        <f t="shared" si="383"/>
        <v>Contractuel</v>
      </c>
      <c r="V1791" s="5">
        <v>45505</v>
      </c>
      <c r="W1791" s="5">
        <f>VLOOKUP(B1791,[1]base!$A:$V,22,0)</f>
        <v>45535</v>
      </c>
      <c r="X1791" s="5"/>
      <c r="Y1791" s="5"/>
      <c r="Z1791" s="5">
        <v>45259</v>
      </c>
      <c r="AA1791" s="3">
        <f t="shared" si="384"/>
        <v>11</v>
      </c>
      <c r="AB1791" s="3">
        <v>2023</v>
      </c>
      <c r="AC1791" s="3">
        <f>AB1791+4</f>
        <v>2027</v>
      </c>
      <c r="AD1791" s="7">
        <f t="shared" ca="1" si="386"/>
        <v>0.8833333333333333</v>
      </c>
      <c r="AE1791" s="7" t="str">
        <f t="shared" ca="1" si="391"/>
        <v>&lt; 1</v>
      </c>
      <c r="AF1791" s="5">
        <v>28819</v>
      </c>
      <c r="AG1791" s="8">
        <f t="shared" ca="1" si="387"/>
        <v>45.926027397260277</v>
      </c>
      <c r="AH1791" s="7" t="str">
        <f t="shared" ca="1" si="388"/>
        <v>&gt;45&lt; 55</v>
      </c>
      <c r="AI1791" s="9"/>
      <c r="AJ1791" s="10"/>
      <c r="AK1791" s="9" t="s">
        <v>5168</v>
      </c>
      <c r="AL1791" s="5">
        <v>44116</v>
      </c>
      <c r="AM1791" s="3" t="s">
        <v>93</v>
      </c>
      <c r="AN1791" s="3" t="s">
        <v>65</v>
      </c>
      <c r="AO1791">
        <v>2</v>
      </c>
      <c r="AQ1791">
        <v>3</v>
      </c>
      <c r="AR1791" s="11">
        <v>1</v>
      </c>
      <c r="AS1791" s="12">
        <f t="shared" si="389"/>
        <v>45624.25</v>
      </c>
      <c r="AT1791" s="11" t="s">
        <v>135</v>
      </c>
      <c r="AU1791" s="9">
        <v>3.5</v>
      </c>
      <c r="AV1791" s="14">
        <v>12</v>
      </c>
      <c r="AW1791" s="15">
        <v>40600</v>
      </c>
      <c r="AX1791" s="16" t="s">
        <v>5169</v>
      </c>
      <c r="AY1791" s="14">
        <v>93</v>
      </c>
      <c r="AZ1791" s="11" t="s">
        <v>352</v>
      </c>
      <c r="BA1791" s="17" t="str">
        <f>CONCATENATE(AV1791,AW1791,AX1791,AY1791)</f>
        <v>12406000000243384993</v>
      </c>
      <c r="BB1791" s="26">
        <f t="shared" si="398"/>
        <v>20</v>
      </c>
      <c r="BC1791" s="19" t="s">
        <v>5170</v>
      </c>
      <c r="BD1791" s="20" t="s">
        <v>100</v>
      </c>
      <c r="BF1791" s="5"/>
      <c r="BG1791" s="27">
        <v>56188387</v>
      </c>
      <c r="BH1791" s="27"/>
      <c r="BI1791" s="27"/>
      <c r="BJ1791" t="s">
        <v>566</v>
      </c>
      <c r="BK1791" s="11" t="str">
        <f t="shared" si="405"/>
        <v>A-</v>
      </c>
      <c r="BL1791" s="11" t="s">
        <v>473</v>
      </c>
    </row>
    <row r="1792" spans="1:64" x14ac:dyDescent="0.25">
      <c r="A1792" s="3" t="s">
        <v>56</v>
      </c>
      <c r="B1792" s="4">
        <v>1794</v>
      </c>
      <c r="C1792" s="3" t="s">
        <v>87</v>
      </c>
      <c r="D1792" s="3" t="s">
        <v>8390</v>
      </c>
      <c r="E1792" s="3" t="s">
        <v>7226</v>
      </c>
      <c r="F1792" s="3"/>
      <c r="G1792" s="3"/>
      <c r="H1792" s="74"/>
      <c r="I1792" s="3" t="s">
        <v>187</v>
      </c>
      <c r="J1792" s="3" t="s">
        <v>157</v>
      </c>
      <c r="K1792" s="3" t="s">
        <v>123</v>
      </c>
      <c r="L1792" s="3" t="s">
        <v>77</v>
      </c>
      <c r="M1792" s="3" t="s">
        <v>158</v>
      </c>
      <c r="N1792" s="5">
        <v>45254</v>
      </c>
      <c r="P1792" s="3">
        <f t="shared" ca="1" si="404"/>
        <v>-47</v>
      </c>
      <c r="Q1792" s="5"/>
      <c r="R1792" s="3"/>
      <c r="S1792" s="3"/>
      <c r="T1792" s="6" t="s">
        <v>131</v>
      </c>
      <c r="U1792" s="3" t="str">
        <f t="shared" si="383"/>
        <v>Contractuel</v>
      </c>
      <c r="V1792" s="5">
        <v>45505</v>
      </c>
      <c r="W1792" s="5">
        <f>VLOOKUP(B1792,[1]base!$A:$V,22,0)</f>
        <v>45535</v>
      </c>
      <c r="X1792" s="5"/>
      <c r="Y1792" s="5"/>
      <c r="Z1792" s="5">
        <v>45254</v>
      </c>
      <c r="AA1792" s="3">
        <f t="shared" si="384"/>
        <v>11</v>
      </c>
      <c r="AB1792" s="3">
        <v>2023</v>
      </c>
      <c r="AC1792" s="3">
        <f t="shared" si="394"/>
        <v>2027</v>
      </c>
      <c r="AD1792" s="7">
        <f t="shared" ca="1" si="386"/>
        <v>0.89722222222222225</v>
      </c>
      <c r="AE1792" s="7" t="str">
        <f t="shared" ca="1" si="391"/>
        <v>&lt; 1</v>
      </c>
      <c r="AF1792" s="5">
        <v>37451</v>
      </c>
      <c r="AG1792" s="8">
        <f t="shared" ca="1" si="387"/>
        <v>22.276712328767122</v>
      </c>
      <c r="AH1792" s="7" t="str">
        <f t="shared" ca="1" si="388"/>
        <v>&lt; 25</v>
      </c>
      <c r="AI1792" s="9">
        <v>11989742</v>
      </c>
      <c r="AJ1792" s="10" t="s">
        <v>79</v>
      </c>
      <c r="AK1792" s="9" t="s">
        <v>5171</v>
      </c>
      <c r="AL1792" s="5">
        <v>44433</v>
      </c>
      <c r="AM1792" s="3" t="s">
        <v>93</v>
      </c>
      <c r="AN1792" s="3" t="s">
        <v>94</v>
      </c>
      <c r="AQ1792">
        <v>3</v>
      </c>
      <c r="AR1792" s="11">
        <v>1</v>
      </c>
      <c r="AS1792" s="12">
        <f t="shared" si="389"/>
        <v>45619.25</v>
      </c>
      <c r="AT1792" s="11" t="s">
        <v>135</v>
      </c>
      <c r="AU1792" s="9">
        <v>3.5</v>
      </c>
      <c r="AV1792" s="14">
        <v>17</v>
      </c>
      <c r="AW1792" s="15">
        <v>20600</v>
      </c>
      <c r="AX1792" s="16" t="s">
        <v>5172</v>
      </c>
      <c r="AY1792" s="14">
        <v>82</v>
      </c>
      <c r="AZ1792" s="11" t="s">
        <v>171</v>
      </c>
      <c r="BA1792" s="17" t="str">
        <f t="shared" ref="BA1792:BA1855" si="406">CONCATENATE(AV1792,AW1792,AX1792,AY1792)</f>
        <v>17206000000322838682</v>
      </c>
      <c r="BB1792" s="26">
        <f t="shared" si="398"/>
        <v>20</v>
      </c>
      <c r="BC1792" s="19" t="s">
        <v>5173</v>
      </c>
      <c r="BD1792" s="20" t="s">
        <v>277</v>
      </c>
      <c r="BF1792" s="5"/>
      <c r="BG1792" s="27">
        <v>58944256</v>
      </c>
      <c r="BH1792" s="27"/>
      <c r="BI1792" s="27"/>
      <c r="BJ1792" t="s">
        <v>1001</v>
      </c>
      <c r="BK1792" s="11" t="s">
        <v>193</v>
      </c>
      <c r="BL1792" s="11" t="s">
        <v>473</v>
      </c>
    </row>
    <row r="1793" spans="1:64" x14ac:dyDescent="0.25">
      <c r="A1793" s="3" t="s">
        <v>74</v>
      </c>
      <c r="B1793" s="4">
        <v>1795</v>
      </c>
      <c r="C1793" s="3" t="s">
        <v>87</v>
      </c>
      <c r="D1793" s="3" t="s">
        <v>7586</v>
      </c>
      <c r="E1793" s="3" t="s">
        <v>7981</v>
      </c>
      <c r="F1793" s="3"/>
      <c r="G1793" s="3"/>
      <c r="H1793" s="74"/>
      <c r="I1793" s="3" t="s">
        <v>3004</v>
      </c>
      <c r="J1793" s="3" t="s">
        <v>228</v>
      </c>
      <c r="K1793" s="3" t="s">
        <v>123</v>
      </c>
      <c r="L1793" s="3" t="s">
        <v>77</v>
      </c>
      <c r="M1793" s="3" t="s">
        <v>158</v>
      </c>
      <c r="N1793" s="5">
        <v>45254</v>
      </c>
      <c r="P1793" s="3">
        <f t="shared" ca="1" si="404"/>
        <v>-78</v>
      </c>
      <c r="Q1793" s="5">
        <v>45507</v>
      </c>
      <c r="R1793" s="3" t="s">
        <v>4199</v>
      </c>
      <c r="S1793" s="3"/>
      <c r="T1793" s="6" t="s">
        <v>131</v>
      </c>
      <c r="U1793" s="3" t="str">
        <f t="shared" si="383"/>
        <v>Contractuel</v>
      </c>
      <c r="V1793" s="5">
        <v>45444</v>
      </c>
      <c r="W1793" s="5">
        <v>45504</v>
      </c>
      <c r="X1793" s="5"/>
      <c r="Y1793" s="5"/>
      <c r="Z1793" s="5">
        <v>45254</v>
      </c>
      <c r="AA1793" s="3">
        <f t="shared" si="384"/>
        <v>11</v>
      </c>
      <c r="AB1793" s="3">
        <v>2023</v>
      </c>
      <c r="AC1793" s="3">
        <f t="shared" si="394"/>
        <v>2027</v>
      </c>
      <c r="AD1793" s="7">
        <f t="shared" ca="1" si="386"/>
        <v>0.89722222222222225</v>
      </c>
      <c r="AE1793" s="7" t="str">
        <f t="shared" ca="1" si="391"/>
        <v>&lt; 1</v>
      </c>
      <c r="AF1793" s="5">
        <v>35990</v>
      </c>
      <c r="AG1793" s="8">
        <f t="shared" ca="1" si="387"/>
        <v>26.279452054794522</v>
      </c>
      <c r="AH1793" s="7" t="str">
        <f t="shared" ca="1" si="388"/>
        <v>&gt;25&lt; 35</v>
      </c>
      <c r="AI1793" s="9">
        <v>17395404</v>
      </c>
      <c r="AJ1793" s="10" t="s">
        <v>126</v>
      </c>
      <c r="AK1793" s="9" t="s">
        <v>5174</v>
      </c>
      <c r="AL1793" s="5">
        <v>42640</v>
      </c>
      <c r="AM1793" s="3" t="s">
        <v>93</v>
      </c>
      <c r="AN1793" s="3" t="s">
        <v>94</v>
      </c>
      <c r="AQ1793">
        <v>3</v>
      </c>
      <c r="AR1793" s="11">
        <v>1</v>
      </c>
      <c r="AS1793" s="12">
        <f t="shared" si="389"/>
        <v>45619.25</v>
      </c>
      <c r="AT1793" s="11" t="s">
        <v>135</v>
      </c>
      <c r="AU1793" s="9">
        <v>3.5</v>
      </c>
      <c r="AV1793" s="14" t="s">
        <v>126</v>
      </c>
      <c r="AW1793" s="15" t="s">
        <v>275</v>
      </c>
      <c r="AX1793" s="16">
        <v>38105535121</v>
      </c>
      <c r="AY1793" s="14">
        <v>52</v>
      </c>
      <c r="AZ1793" s="11" t="s">
        <v>145</v>
      </c>
      <c r="BA1793" s="17" t="str">
        <f t="shared" si="406"/>
        <v>07080013810553512152</v>
      </c>
      <c r="BB1793" s="26">
        <f t="shared" si="398"/>
        <v>20</v>
      </c>
      <c r="BC1793" s="19" t="s">
        <v>5173</v>
      </c>
      <c r="BD1793" s="20" t="s">
        <v>277</v>
      </c>
      <c r="BF1793" s="5"/>
      <c r="BG1793" s="27">
        <v>29784441</v>
      </c>
      <c r="BH1793" s="27"/>
      <c r="BI1793" s="27"/>
      <c r="BJ1793" t="s">
        <v>1001</v>
      </c>
      <c r="BK1793" s="11" t="s">
        <v>5175</v>
      </c>
      <c r="BL1793" s="11" t="s">
        <v>473</v>
      </c>
    </row>
    <row r="1794" spans="1:64" x14ac:dyDescent="0.25">
      <c r="A1794" s="3" t="s">
        <v>74</v>
      </c>
      <c r="B1794" s="4">
        <v>1796</v>
      </c>
      <c r="C1794" s="3" t="s">
        <v>140</v>
      </c>
      <c r="D1794" s="3" t="s">
        <v>8197</v>
      </c>
      <c r="E1794" s="3" t="s">
        <v>7484</v>
      </c>
      <c r="F1794" s="3"/>
      <c r="G1794" s="3"/>
      <c r="H1794" s="74"/>
      <c r="I1794" s="3" t="s">
        <v>467</v>
      </c>
      <c r="J1794" s="3" t="s">
        <v>157</v>
      </c>
      <c r="K1794" s="3" t="s">
        <v>123</v>
      </c>
      <c r="L1794" s="3" t="s">
        <v>77</v>
      </c>
      <c r="M1794" s="3" t="s">
        <v>158</v>
      </c>
      <c r="N1794" s="5">
        <v>45254</v>
      </c>
      <c r="P1794" s="3">
        <f t="shared" ca="1" si="404"/>
        <v>-291</v>
      </c>
      <c r="Q1794" s="5">
        <v>45295</v>
      </c>
      <c r="R1794" s="3" t="s">
        <v>124</v>
      </c>
      <c r="S1794" s="3"/>
      <c r="T1794" s="6" t="s">
        <v>131</v>
      </c>
      <c r="U1794" s="3" t="str">
        <f t="shared" ref="U1794:U1857" si="407">IF(T1794="CDI","Titulaire","Contractuel")</f>
        <v>Contractuel</v>
      </c>
      <c r="V1794" s="5">
        <v>45254</v>
      </c>
      <c r="W1794" s="5">
        <v>45291</v>
      </c>
      <c r="X1794" s="5"/>
      <c r="Y1794" s="5"/>
      <c r="Z1794" s="5">
        <v>45254</v>
      </c>
      <c r="AA1794" s="3">
        <f t="shared" ref="AA1794:AA1857" si="408">MONTH(N1794)</f>
        <v>11</v>
      </c>
      <c r="AB1794" s="3">
        <v>2023</v>
      </c>
      <c r="AC1794" s="3">
        <f t="shared" si="394"/>
        <v>2027</v>
      </c>
      <c r="AD1794" s="7">
        <f t="shared" ref="AD1794:AD1857" ca="1" si="409">IF(A1794="Non",(DAYS360(N1794,Q1794)/360),(DAYS360(N1794,TODAY())/360))</f>
        <v>0.89722222222222225</v>
      </c>
      <c r="AE1794" s="7" t="str">
        <f t="shared" ca="1" si="391"/>
        <v>&lt; 1</v>
      </c>
      <c r="AF1794" s="5">
        <v>33688</v>
      </c>
      <c r="AG1794" s="8">
        <f t="shared" ref="AG1794:AG1857" ca="1" si="410">(TODAY()-AF1794)/365</f>
        <v>32.586301369863016</v>
      </c>
      <c r="AH1794" s="7" t="str">
        <f t="shared" ref="AH1794:AH1857" ca="1" si="411">+IF(AG1794&lt;25,"&lt; 25",IF(AND(AG1794&gt;=25,AG1794&lt;35),"&gt;25&lt; 35",IF(AND(AG1794&gt;=35,AG1794&lt;45),"&gt;35&lt; 45",IF(AND(AG1794&gt;=45,AG1794&lt;=55),"&gt;45&lt; 55",IF(AG1794&gt;55,"&gt; 55")))))</f>
        <v>&gt;25&lt; 35</v>
      </c>
      <c r="AI1794" s="9"/>
      <c r="AJ1794" s="10"/>
      <c r="AK1794" s="9" t="s">
        <v>5176</v>
      </c>
      <c r="AL1794" s="5">
        <v>41422</v>
      </c>
      <c r="AM1794" s="3" t="s">
        <v>93</v>
      </c>
      <c r="AN1794" s="3" t="s">
        <v>65</v>
      </c>
      <c r="AQ1794" s="11">
        <v>3</v>
      </c>
      <c r="AR1794" s="11">
        <v>1</v>
      </c>
      <c r="AS1794" s="12">
        <f t="shared" ref="AS1794:AS1857" si="412">N1794+(365.25*AR1794)</f>
        <v>45619.25</v>
      </c>
      <c r="AT1794" s="11" t="s">
        <v>135</v>
      </c>
      <c r="AU1794" s="9">
        <v>3.5</v>
      </c>
      <c r="AV1794" s="14">
        <v>17</v>
      </c>
      <c r="AW1794" s="15" t="s">
        <v>169</v>
      </c>
      <c r="AX1794" s="16" t="s">
        <v>5177</v>
      </c>
      <c r="AY1794" s="14">
        <v>13</v>
      </c>
      <c r="AZ1794" s="11" t="s">
        <v>171</v>
      </c>
      <c r="BA1794" s="17" t="str">
        <f t="shared" si="406"/>
        <v>17001000000265714713</v>
      </c>
      <c r="BB1794" s="26">
        <f t="shared" si="398"/>
        <v>20</v>
      </c>
      <c r="BC1794" s="19" t="s">
        <v>5165</v>
      </c>
      <c r="BD1794" s="20" t="s">
        <v>277</v>
      </c>
      <c r="BF1794" s="5"/>
      <c r="BG1794" s="27">
        <v>23945278</v>
      </c>
      <c r="BH1794" s="27"/>
      <c r="BI1794" s="27"/>
      <c r="BK1794" s="11" t="s">
        <v>5175</v>
      </c>
      <c r="BL1794" s="11" t="s">
        <v>473</v>
      </c>
    </row>
    <row r="1795" spans="1:64" x14ac:dyDescent="0.25">
      <c r="A1795" s="3" t="s">
        <v>56</v>
      </c>
      <c r="B1795" s="4">
        <v>1797</v>
      </c>
      <c r="C1795" s="3" t="s">
        <v>87</v>
      </c>
      <c r="D1795" s="3" t="s">
        <v>7460</v>
      </c>
      <c r="E1795" s="3" t="s">
        <v>8391</v>
      </c>
      <c r="F1795" s="3"/>
      <c r="G1795" s="3"/>
      <c r="H1795" s="74"/>
      <c r="I1795" s="3" t="s">
        <v>3004</v>
      </c>
      <c r="J1795" s="3" t="s">
        <v>228</v>
      </c>
      <c r="K1795" s="3" t="s">
        <v>123</v>
      </c>
      <c r="L1795" s="3" t="s">
        <v>77</v>
      </c>
      <c r="M1795" s="3" t="s">
        <v>158</v>
      </c>
      <c r="N1795" s="5">
        <v>45254</v>
      </c>
      <c r="P1795" s="3">
        <f t="shared" ca="1" si="404"/>
        <v>-47</v>
      </c>
      <c r="Q1795" s="5"/>
      <c r="R1795" s="3"/>
      <c r="S1795" s="3"/>
      <c r="T1795" s="6" t="s">
        <v>131</v>
      </c>
      <c r="U1795" s="3" t="str">
        <f t="shared" si="407"/>
        <v>Contractuel</v>
      </c>
      <c r="V1795" s="5">
        <v>45505</v>
      </c>
      <c r="W1795" s="5">
        <f>VLOOKUP(B1795,[1]base!$A:$V,22,0)</f>
        <v>45535</v>
      </c>
      <c r="X1795" s="5"/>
      <c r="Y1795" s="5"/>
      <c r="Z1795" s="5">
        <v>45254</v>
      </c>
      <c r="AA1795" s="3">
        <f t="shared" si="408"/>
        <v>11</v>
      </c>
      <c r="AB1795" s="3">
        <v>2023</v>
      </c>
      <c r="AC1795" s="3">
        <f t="shared" si="394"/>
        <v>2027</v>
      </c>
      <c r="AD1795" s="7">
        <f t="shared" ca="1" si="409"/>
        <v>0.89722222222222225</v>
      </c>
      <c r="AE1795" s="7" t="str">
        <f t="shared" ref="AE1795:AE1858" ca="1" si="413">+IF(AD1795&lt;1,"&lt; 1",IF(AND(AD1795&gt;=1,AD1795&lt;2),"&lt; 2",IF(AND(AD1795&gt;=2,AD1795&lt;3),"&lt; 3",IF(AND(AD1795&gt;=3,AD1795&lt;=4),"&lt; 4",IF(AD1795&gt;4,"&gt; 4")))))</f>
        <v>&lt; 1</v>
      </c>
      <c r="AF1795" s="5">
        <v>37361</v>
      </c>
      <c r="AG1795" s="8">
        <f t="shared" ca="1" si="410"/>
        <v>22.523287671232875</v>
      </c>
      <c r="AH1795" s="7" t="str">
        <f t="shared" ca="1" si="411"/>
        <v>&lt; 25</v>
      </c>
      <c r="AI1795" s="9"/>
      <c r="AJ1795" s="10"/>
      <c r="AK1795" s="9" t="s">
        <v>5178</v>
      </c>
      <c r="AL1795" s="5">
        <v>44370</v>
      </c>
      <c r="AM1795" s="3" t="s">
        <v>93</v>
      </c>
      <c r="AN1795" s="3" t="s">
        <v>94</v>
      </c>
      <c r="AQ1795">
        <v>3</v>
      </c>
      <c r="AR1795" s="11">
        <v>1</v>
      </c>
      <c r="AS1795" s="12">
        <f t="shared" si="412"/>
        <v>45619.25</v>
      </c>
      <c r="AT1795" s="11" t="s">
        <v>135</v>
      </c>
      <c r="AU1795" s="9">
        <v>3.5</v>
      </c>
      <c r="AV1795" s="14">
        <v>17</v>
      </c>
      <c r="AW1795" s="15" t="s">
        <v>169</v>
      </c>
      <c r="AX1795" s="16" t="s">
        <v>5179</v>
      </c>
      <c r="AY1795" s="14">
        <v>92</v>
      </c>
      <c r="AZ1795" s="11" t="s">
        <v>171</v>
      </c>
      <c r="BA1795" s="17" t="str">
        <f t="shared" si="406"/>
        <v>17001000000333857892</v>
      </c>
      <c r="BB1795" s="26">
        <f t="shared" si="398"/>
        <v>20</v>
      </c>
      <c r="BC1795" s="19" t="s">
        <v>5173</v>
      </c>
      <c r="BD1795" s="20" t="s">
        <v>277</v>
      </c>
      <c r="BF1795" s="5"/>
      <c r="BG1795" s="27">
        <v>22665009</v>
      </c>
      <c r="BH1795" s="27"/>
      <c r="BI1795" s="27"/>
      <c r="BJ1795" t="s">
        <v>1001</v>
      </c>
      <c r="BK1795" s="11" t="s">
        <v>3009</v>
      </c>
      <c r="BL1795" s="11" t="s">
        <v>473</v>
      </c>
    </row>
    <row r="1796" spans="1:64" x14ac:dyDescent="0.25">
      <c r="A1796" s="3" t="s">
        <v>56</v>
      </c>
      <c r="B1796" s="4">
        <v>1798</v>
      </c>
      <c r="C1796" s="3" t="s">
        <v>87</v>
      </c>
      <c r="D1796" s="3" t="s">
        <v>7325</v>
      </c>
      <c r="E1796" s="3" t="s">
        <v>7311</v>
      </c>
      <c r="F1796" s="3"/>
      <c r="G1796" s="3"/>
      <c r="H1796" s="74"/>
      <c r="I1796" s="3" t="s">
        <v>3004</v>
      </c>
      <c r="J1796" s="3" t="s">
        <v>228</v>
      </c>
      <c r="K1796" s="3" t="s">
        <v>123</v>
      </c>
      <c r="L1796" s="3" t="s">
        <v>77</v>
      </c>
      <c r="M1796" s="3" t="s">
        <v>158</v>
      </c>
      <c r="N1796" s="5">
        <v>45254</v>
      </c>
      <c r="P1796" s="3">
        <f t="shared" ca="1" si="404"/>
        <v>-47</v>
      </c>
      <c r="Q1796" s="5"/>
      <c r="R1796" s="3"/>
      <c r="S1796" s="3"/>
      <c r="T1796" s="6" t="s">
        <v>131</v>
      </c>
      <c r="U1796" s="3" t="str">
        <f t="shared" si="407"/>
        <v>Contractuel</v>
      </c>
      <c r="V1796" s="5">
        <v>45505</v>
      </c>
      <c r="W1796" s="5">
        <f>VLOOKUP(B1796,[1]base!$A:$V,22,0)</f>
        <v>45535</v>
      </c>
      <c r="X1796" s="5"/>
      <c r="Y1796" s="5"/>
      <c r="Z1796" s="5">
        <v>45254</v>
      </c>
      <c r="AA1796" s="3">
        <f t="shared" si="408"/>
        <v>11</v>
      </c>
      <c r="AB1796" s="3">
        <v>2023</v>
      </c>
      <c r="AC1796" s="3">
        <f t="shared" si="394"/>
        <v>2027</v>
      </c>
      <c r="AD1796" s="7">
        <f t="shared" ca="1" si="409"/>
        <v>0.89722222222222225</v>
      </c>
      <c r="AE1796" s="7" t="str">
        <f t="shared" ca="1" si="413"/>
        <v>&lt; 1</v>
      </c>
      <c r="AF1796" s="5">
        <v>34909</v>
      </c>
      <c r="AG1796" s="8">
        <f t="shared" ca="1" si="410"/>
        <v>29.241095890410961</v>
      </c>
      <c r="AH1796" s="7" t="str">
        <f t="shared" ca="1" si="411"/>
        <v>&gt;25&lt; 35</v>
      </c>
      <c r="AI1796" s="9">
        <v>17775745</v>
      </c>
      <c r="AJ1796" s="10" t="s">
        <v>67</v>
      </c>
      <c r="AK1796" s="9" t="s">
        <v>5180</v>
      </c>
      <c r="AL1796" s="5">
        <v>43699</v>
      </c>
      <c r="AM1796" s="3" t="s">
        <v>93</v>
      </c>
      <c r="AN1796" s="3" t="s">
        <v>94</v>
      </c>
      <c r="AQ1796">
        <v>3</v>
      </c>
      <c r="AR1796" s="11">
        <v>1</v>
      </c>
      <c r="AS1796" s="12">
        <f t="shared" si="412"/>
        <v>45619.25</v>
      </c>
      <c r="AT1796" s="11" t="s">
        <v>135</v>
      </c>
      <c r="AU1796" s="9">
        <v>3.5</v>
      </c>
      <c r="AV1796" s="14">
        <v>17</v>
      </c>
      <c r="AW1796" s="15" t="s">
        <v>169</v>
      </c>
      <c r="AX1796" s="16" t="s">
        <v>5181</v>
      </c>
      <c r="AY1796" s="14">
        <v>44</v>
      </c>
      <c r="AZ1796" s="11" t="s">
        <v>171</v>
      </c>
      <c r="BA1796" s="17" t="str">
        <f t="shared" si="406"/>
        <v>17001000000237877944</v>
      </c>
      <c r="BB1796" s="26">
        <f t="shared" si="398"/>
        <v>20</v>
      </c>
      <c r="BC1796" s="19" t="s">
        <v>5165</v>
      </c>
      <c r="BD1796" s="20" t="s">
        <v>277</v>
      </c>
      <c r="BF1796" s="5"/>
      <c r="BG1796" s="27">
        <v>22132650</v>
      </c>
      <c r="BH1796" s="27"/>
      <c r="BI1796" s="27"/>
      <c r="BJ1796" t="s">
        <v>452</v>
      </c>
      <c r="BK1796" s="11" t="s">
        <v>3009</v>
      </c>
      <c r="BL1796" s="11" t="s">
        <v>473</v>
      </c>
    </row>
    <row r="1797" spans="1:64" x14ac:dyDescent="0.25">
      <c r="A1797" s="3" t="s">
        <v>56</v>
      </c>
      <c r="B1797" s="4">
        <v>1799</v>
      </c>
      <c r="C1797" s="3" t="s">
        <v>87</v>
      </c>
      <c r="D1797" s="3" t="s">
        <v>8101</v>
      </c>
      <c r="E1797" s="3" t="s">
        <v>7672</v>
      </c>
      <c r="F1797" s="3"/>
      <c r="G1797" s="3"/>
      <c r="H1797" s="74"/>
      <c r="I1797" s="3" t="s">
        <v>187</v>
      </c>
      <c r="J1797" s="3" t="s">
        <v>157</v>
      </c>
      <c r="K1797" s="3" t="s">
        <v>123</v>
      </c>
      <c r="L1797" s="3" t="s">
        <v>77</v>
      </c>
      <c r="M1797" s="3" t="s">
        <v>158</v>
      </c>
      <c r="N1797" s="5">
        <v>45254</v>
      </c>
      <c r="P1797" s="3">
        <f t="shared" ca="1" si="404"/>
        <v>-47</v>
      </c>
      <c r="Q1797" s="5"/>
      <c r="R1797" s="3"/>
      <c r="S1797" s="3"/>
      <c r="T1797" s="6" t="s">
        <v>131</v>
      </c>
      <c r="U1797" s="3" t="str">
        <f t="shared" si="407"/>
        <v>Contractuel</v>
      </c>
      <c r="V1797" s="5">
        <v>45505</v>
      </c>
      <c r="W1797" s="5">
        <f>VLOOKUP(B1797,[1]base!$A:$V,22,0)</f>
        <v>45535</v>
      </c>
      <c r="X1797" s="5"/>
      <c r="Y1797" s="5"/>
      <c r="Z1797" s="5">
        <v>45254</v>
      </c>
      <c r="AA1797" s="3">
        <f t="shared" si="408"/>
        <v>11</v>
      </c>
      <c r="AB1797" s="3">
        <v>2023</v>
      </c>
      <c r="AC1797" s="3">
        <f t="shared" si="394"/>
        <v>2027</v>
      </c>
      <c r="AD1797" s="7">
        <f t="shared" ca="1" si="409"/>
        <v>0.89722222222222225</v>
      </c>
      <c r="AE1797" s="7" t="str">
        <f t="shared" ca="1" si="413"/>
        <v>&lt; 1</v>
      </c>
      <c r="AF1797" s="5">
        <v>37954</v>
      </c>
      <c r="AG1797" s="8">
        <f t="shared" ca="1" si="410"/>
        <v>20.898630136986302</v>
      </c>
      <c r="AH1797" s="7" t="str">
        <f t="shared" ca="1" si="411"/>
        <v>&lt; 25</v>
      </c>
      <c r="AI1797" s="9"/>
      <c r="AJ1797" s="10"/>
      <c r="AK1797" s="9" t="s">
        <v>5182</v>
      </c>
      <c r="AL1797" s="5">
        <v>44510</v>
      </c>
      <c r="AM1797" s="3" t="s">
        <v>93</v>
      </c>
      <c r="AN1797" s="3" t="s">
        <v>94</v>
      </c>
      <c r="AQ1797">
        <v>3</v>
      </c>
      <c r="AR1797" s="11">
        <v>1</v>
      </c>
      <c r="AS1797" s="12">
        <f t="shared" si="412"/>
        <v>45619.25</v>
      </c>
      <c r="AT1797" s="11" t="s">
        <v>135</v>
      </c>
      <c r="AU1797" s="9">
        <v>3.5</v>
      </c>
      <c r="AV1797" s="14">
        <v>17</v>
      </c>
      <c r="AW1797" s="15">
        <v>53594</v>
      </c>
      <c r="AX1797" s="16" t="s">
        <v>5183</v>
      </c>
      <c r="AY1797" s="14">
        <v>76</v>
      </c>
      <c r="AZ1797" s="11" t="s">
        <v>171</v>
      </c>
      <c r="BA1797" s="17" t="str">
        <f t="shared" si="406"/>
        <v>17535940172090053576</v>
      </c>
      <c r="BB1797" s="26">
        <f t="shared" si="398"/>
        <v>20</v>
      </c>
      <c r="BC1797" s="19" t="s">
        <v>5165</v>
      </c>
      <c r="BD1797" s="20" t="s">
        <v>277</v>
      </c>
      <c r="BF1797" s="5"/>
      <c r="BG1797" s="27">
        <v>27626016</v>
      </c>
      <c r="BH1797" s="27"/>
      <c r="BI1797" s="27"/>
      <c r="BJ1797" t="s">
        <v>452</v>
      </c>
      <c r="BK1797" s="11" t="s">
        <v>193</v>
      </c>
      <c r="BL1797" s="11" t="s">
        <v>473</v>
      </c>
    </row>
    <row r="1798" spans="1:64" x14ac:dyDescent="0.25">
      <c r="A1798" s="3" t="s">
        <v>56</v>
      </c>
      <c r="B1798" s="4">
        <v>1800</v>
      </c>
      <c r="C1798" s="3" t="s">
        <v>87</v>
      </c>
      <c r="D1798" s="3" t="s">
        <v>7973</v>
      </c>
      <c r="E1798" s="3" t="s">
        <v>7340</v>
      </c>
      <c r="F1798" s="3"/>
      <c r="G1798" s="3"/>
      <c r="H1798" s="74"/>
      <c r="I1798" s="3" t="s">
        <v>3004</v>
      </c>
      <c r="J1798" s="3" t="s">
        <v>228</v>
      </c>
      <c r="K1798" s="3" t="s">
        <v>123</v>
      </c>
      <c r="L1798" s="3" t="s">
        <v>77</v>
      </c>
      <c r="M1798" s="3" t="s">
        <v>158</v>
      </c>
      <c r="N1798" s="5">
        <v>45254</v>
      </c>
      <c r="P1798" s="3">
        <f t="shared" ca="1" si="404"/>
        <v>-47</v>
      </c>
      <c r="Q1798" s="5"/>
      <c r="R1798" s="3"/>
      <c r="S1798" s="3"/>
      <c r="T1798" s="6" t="s">
        <v>131</v>
      </c>
      <c r="U1798" s="3" t="str">
        <f t="shared" si="407"/>
        <v>Contractuel</v>
      </c>
      <c r="V1798" s="5">
        <v>45505</v>
      </c>
      <c r="W1798" s="5">
        <f>VLOOKUP(B1798,[1]base!$A:$V,22,0)</f>
        <v>45535</v>
      </c>
      <c r="X1798" s="5"/>
      <c r="Y1798" s="5"/>
      <c r="Z1798" s="5">
        <v>45254</v>
      </c>
      <c r="AA1798" s="3">
        <f t="shared" si="408"/>
        <v>11</v>
      </c>
      <c r="AB1798" s="3">
        <v>2023</v>
      </c>
      <c r="AC1798" s="3">
        <f t="shared" si="394"/>
        <v>2027</v>
      </c>
      <c r="AD1798" s="7">
        <f t="shared" ca="1" si="409"/>
        <v>0.89722222222222225</v>
      </c>
      <c r="AE1798" s="7" t="str">
        <f t="shared" ca="1" si="413"/>
        <v>&lt; 1</v>
      </c>
      <c r="AF1798" s="5">
        <v>37455</v>
      </c>
      <c r="AG1798" s="8">
        <f t="shared" ca="1" si="410"/>
        <v>22.265753424657536</v>
      </c>
      <c r="AH1798" s="7" t="str">
        <f t="shared" ca="1" si="411"/>
        <v>&lt; 25</v>
      </c>
      <c r="AI1798" s="9"/>
      <c r="AJ1798" s="10"/>
      <c r="AK1798" s="9" t="s">
        <v>5184</v>
      </c>
      <c r="AL1798" s="5">
        <v>44643</v>
      </c>
      <c r="AM1798" s="3" t="s">
        <v>93</v>
      </c>
      <c r="AN1798" s="3" t="s">
        <v>94</v>
      </c>
      <c r="AQ1798">
        <v>3</v>
      </c>
      <c r="AR1798" s="11">
        <v>1</v>
      </c>
      <c r="AS1798" s="12">
        <f t="shared" si="412"/>
        <v>45619.25</v>
      </c>
      <c r="AT1798" s="11" t="s">
        <v>135</v>
      </c>
      <c r="AU1798" s="9">
        <v>3.5</v>
      </c>
      <c r="AV1798" s="14">
        <v>17</v>
      </c>
      <c r="AW1798" s="15" t="s">
        <v>169</v>
      </c>
      <c r="AX1798" s="16" t="s">
        <v>5185</v>
      </c>
      <c r="AY1798" s="14">
        <v>71</v>
      </c>
      <c r="AZ1798" s="11" t="s">
        <v>171</v>
      </c>
      <c r="BA1798" s="17" t="str">
        <f t="shared" si="406"/>
        <v>17001000000333858571</v>
      </c>
      <c r="BB1798" s="26">
        <f t="shared" si="398"/>
        <v>20</v>
      </c>
      <c r="BC1798" s="19" t="s">
        <v>5186</v>
      </c>
      <c r="BD1798" s="20" t="s">
        <v>100</v>
      </c>
      <c r="BF1798" s="5">
        <v>45279</v>
      </c>
      <c r="BG1798" s="27">
        <v>23602362</v>
      </c>
      <c r="BH1798" s="27"/>
      <c r="BI1798" s="27"/>
      <c r="BJ1798" t="s">
        <v>1001</v>
      </c>
      <c r="BK1798" s="11" t="s">
        <v>3009</v>
      </c>
      <c r="BL1798" s="11" t="s">
        <v>473</v>
      </c>
    </row>
    <row r="1799" spans="1:64" x14ac:dyDescent="0.25">
      <c r="A1799" s="3" t="s">
        <v>56</v>
      </c>
      <c r="B1799" s="4">
        <v>1801</v>
      </c>
      <c r="C1799" s="3" t="s">
        <v>87</v>
      </c>
      <c r="D1799" s="3" t="s">
        <v>7460</v>
      </c>
      <c r="E1799" s="3" t="s">
        <v>7840</v>
      </c>
      <c r="F1799" s="3"/>
      <c r="G1799" s="3"/>
      <c r="H1799" s="74"/>
      <c r="I1799" s="3" t="s">
        <v>187</v>
      </c>
      <c r="J1799" s="3" t="s">
        <v>157</v>
      </c>
      <c r="K1799" s="3" t="s">
        <v>123</v>
      </c>
      <c r="L1799" s="3" t="s">
        <v>77</v>
      </c>
      <c r="M1799" s="3" t="s">
        <v>158</v>
      </c>
      <c r="N1799" s="5">
        <v>45254</v>
      </c>
      <c r="P1799" s="3">
        <f t="shared" ca="1" si="404"/>
        <v>-47</v>
      </c>
      <c r="Q1799" s="5"/>
      <c r="R1799" s="3"/>
      <c r="S1799" s="3"/>
      <c r="T1799" s="6" t="s">
        <v>131</v>
      </c>
      <c r="U1799" s="3" t="str">
        <f t="shared" si="407"/>
        <v>Contractuel</v>
      </c>
      <c r="V1799" s="5">
        <v>45505</v>
      </c>
      <c r="W1799" s="5">
        <f>VLOOKUP(B1799,[1]base!$A:$V,22,0)</f>
        <v>45535</v>
      </c>
      <c r="X1799" s="5"/>
      <c r="Y1799" s="5"/>
      <c r="Z1799" s="5">
        <v>45254</v>
      </c>
      <c r="AA1799" s="3">
        <f t="shared" si="408"/>
        <v>11</v>
      </c>
      <c r="AB1799" s="3">
        <v>2023</v>
      </c>
      <c r="AC1799" s="3">
        <f t="shared" si="394"/>
        <v>2027</v>
      </c>
      <c r="AD1799" s="7">
        <f t="shared" ca="1" si="409"/>
        <v>0.89722222222222225</v>
      </c>
      <c r="AE1799" s="7" t="str">
        <f t="shared" ca="1" si="413"/>
        <v>&lt; 1</v>
      </c>
      <c r="AF1799" s="5">
        <v>37677</v>
      </c>
      <c r="AG1799" s="8">
        <f t="shared" ca="1" si="410"/>
        <v>21.657534246575342</v>
      </c>
      <c r="AH1799" s="7" t="str">
        <f t="shared" ca="1" si="411"/>
        <v>&lt; 25</v>
      </c>
      <c r="AI1799" s="9"/>
      <c r="AJ1799" s="10"/>
      <c r="AK1799" s="9" t="s">
        <v>5187</v>
      </c>
      <c r="AL1799" s="5">
        <v>44533</v>
      </c>
      <c r="AM1799" s="3" t="s">
        <v>93</v>
      </c>
      <c r="AN1799" s="3" t="s">
        <v>94</v>
      </c>
      <c r="AQ1799">
        <v>3</v>
      </c>
      <c r="AR1799" s="11">
        <v>1</v>
      </c>
      <c r="AS1799" s="12">
        <f t="shared" si="412"/>
        <v>45619.25</v>
      </c>
      <c r="AT1799" s="11" t="s">
        <v>135</v>
      </c>
      <c r="AU1799" s="9">
        <v>3.5</v>
      </c>
      <c r="AV1799" s="14">
        <v>17</v>
      </c>
      <c r="AW1799" s="15">
        <v>53594</v>
      </c>
      <c r="AX1799" s="16" t="s">
        <v>5188</v>
      </c>
      <c r="AY1799" s="14">
        <v>39</v>
      </c>
      <c r="AZ1799" s="11" t="s">
        <v>171</v>
      </c>
      <c r="BA1799" s="17" t="str">
        <f t="shared" si="406"/>
        <v>17535940171225762139</v>
      </c>
      <c r="BB1799" s="26">
        <f t="shared" si="398"/>
        <v>20</v>
      </c>
      <c r="BC1799" s="19" t="s">
        <v>5165</v>
      </c>
      <c r="BD1799" s="20" t="s">
        <v>277</v>
      </c>
      <c r="BF1799" s="5"/>
      <c r="BG1799" s="27">
        <v>26552864</v>
      </c>
      <c r="BH1799" s="27"/>
      <c r="BI1799" s="27"/>
      <c r="BJ1799" t="s">
        <v>452</v>
      </c>
      <c r="BK1799" s="11" t="s">
        <v>193</v>
      </c>
      <c r="BL1799" s="11" t="s">
        <v>473</v>
      </c>
    </row>
    <row r="1800" spans="1:64" x14ac:dyDescent="0.25">
      <c r="A1800" s="3" t="s">
        <v>56</v>
      </c>
      <c r="B1800" s="4">
        <v>1802</v>
      </c>
      <c r="C1800" s="3" t="s">
        <v>87</v>
      </c>
      <c r="D1800" s="3" t="s">
        <v>7956</v>
      </c>
      <c r="E1800" s="3" t="s">
        <v>7279</v>
      </c>
      <c r="F1800" s="3"/>
      <c r="G1800" s="3"/>
      <c r="H1800" s="74"/>
      <c r="I1800" s="3" t="s">
        <v>187</v>
      </c>
      <c r="J1800" s="3" t="s">
        <v>157</v>
      </c>
      <c r="K1800" s="3" t="s">
        <v>123</v>
      </c>
      <c r="L1800" s="3" t="s">
        <v>77</v>
      </c>
      <c r="M1800" s="3" t="s">
        <v>158</v>
      </c>
      <c r="N1800" s="5">
        <v>45254</v>
      </c>
      <c r="P1800" s="3">
        <f t="shared" ca="1" si="404"/>
        <v>-47</v>
      </c>
      <c r="Q1800" s="5"/>
      <c r="R1800" s="3"/>
      <c r="S1800" s="3"/>
      <c r="T1800" s="6" t="s">
        <v>131</v>
      </c>
      <c r="U1800" s="3" t="str">
        <f t="shared" si="407"/>
        <v>Contractuel</v>
      </c>
      <c r="V1800" s="5">
        <v>45505</v>
      </c>
      <c r="W1800" s="5">
        <f>VLOOKUP(B1800,[1]base!$A:$V,22,0)</f>
        <v>45535</v>
      </c>
      <c r="X1800" s="5"/>
      <c r="Y1800" s="5"/>
      <c r="Z1800" s="5">
        <v>45254</v>
      </c>
      <c r="AA1800" s="3">
        <f t="shared" si="408"/>
        <v>11</v>
      </c>
      <c r="AB1800" s="3">
        <v>2023</v>
      </c>
      <c r="AC1800" s="3">
        <f t="shared" si="394"/>
        <v>2027</v>
      </c>
      <c r="AD1800" s="7">
        <f t="shared" ca="1" si="409"/>
        <v>0.89722222222222225</v>
      </c>
      <c r="AE1800" s="7" t="str">
        <f t="shared" ca="1" si="413"/>
        <v>&lt; 1</v>
      </c>
      <c r="AF1800" s="5">
        <v>37597</v>
      </c>
      <c r="AG1800" s="8">
        <f t="shared" ca="1" si="410"/>
        <v>21.876712328767123</v>
      </c>
      <c r="AH1800" s="7" t="str">
        <f t="shared" ca="1" si="411"/>
        <v>&lt; 25</v>
      </c>
      <c r="AI1800" s="9">
        <v>17777450</v>
      </c>
      <c r="AJ1800" s="10" t="s">
        <v>141</v>
      </c>
      <c r="AK1800" s="9" t="s">
        <v>5189</v>
      </c>
      <c r="AL1800" s="5">
        <v>44452</v>
      </c>
      <c r="AM1800" s="3" t="s">
        <v>93</v>
      </c>
      <c r="AN1800" s="3" t="s">
        <v>94</v>
      </c>
      <c r="AQ1800">
        <v>3</v>
      </c>
      <c r="AR1800" s="11">
        <v>1</v>
      </c>
      <c r="AS1800" s="12">
        <f t="shared" si="412"/>
        <v>45619.25</v>
      </c>
      <c r="AT1800" s="11" t="s">
        <v>135</v>
      </c>
      <c r="AU1800" s="9">
        <v>3.5</v>
      </c>
      <c r="AV1800" s="14">
        <v>17</v>
      </c>
      <c r="AW1800" s="15">
        <v>53594</v>
      </c>
      <c r="AX1800" s="16" t="s">
        <v>5190</v>
      </c>
      <c r="AY1800" s="14" t="s">
        <v>141</v>
      </c>
      <c r="AZ1800" s="11" t="s">
        <v>171</v>
      </c>
      <c r="BA1800" s="17" t="str">
        <f t="shared" si="406"/>
        <v>17535940172089994309</v>
      </c>
      <c r="BB1800" s="26">
        <f t="shared" si="398"/>
        <v>20</v>
      </c>
      <c r="BC1800" s="19" t="s">
        <v>5165</v>
      </c>
      <c r="BD1800" s="20" t="s">
        <v>277</v>
      </c>
      <c r="BF1800" s="5"/>
      <c r="BG1800" s="27">
        <v>23292351</v>
      </c>
      <c r="BH1800" s="27"/>
      <c r="BI1800" s="27"/>
      <c r="BJ1800" t="s">
        <v>452</v>
      </c>
      <c r="BK1800" s="11" t="s">
        <v>193</v>
      </c>
      <c r="BL1800" s="11" t="s">
        <v>473</v>
      </c>
    </row>
    <row r="1801" spans="1:64" x14ac:dyDescent="0.25">
      <c r="A1801" s="3" t="s">
        <v>74</v>
      </c>
      <c r="B1801" s="4">
        <v>1803</v>
      </c>
      <c r="C1801" s="3" t="s">
        <v>140</v>
      </c>
      <c r="D1801" s="3" t="s">
        <v>7289</v>
      </c>
      <c r="E1801" s="3" t="s">
        <v>8392</v>
      </c>
      <c r="F1801" s="3"/>
      <c r="G1801" s="3"/>
      <c r="H1801" s="74"/>
      <c r="I1801" s="3"/>
      <c r="J1801" s="3" t="s">
        <v>157</v>
      </c>
      <c r="K1801" s="3" t="s">
        <v>76</v>
      </c>
      <c r="L1801" s="3" t="s">
        <v>77</v>
      </c>
      <c r="M1801" s="3" t="s">
        <v>158</v>
      </c>
      <c r="N1801" s="5">
        <v>45257</v>
      </c>
      <c r="P1801" s="3">
        <f t="shared" ca="1" si="404"/>
        <v>-291</v>
      </c>
      <c r="Q1801" s="5">
        <v>45307</v>
      </c>
      <c r="R1801" s="3" t="s">
        <v>3244</v>
      </c>
      <c r="S1801" s="3"/>
      <c r="T1801" s="6" t="s">
        <v>131</v>
      </c>
      <c r="U1801" s="3" t="str">
        <f t="shared" si="407"/>
        <v>Contractuel</v>
      </c>
      <c r="V1801" s="5">
        <v>45257</v>
      </c>
      <c r="W1801" s="5">
        <v>45291</v>
      </c>
      <c r="X1801" s="5"/>
      <c r="Y1801" s="5"/>
      <c r="Z1801" s="5">
        <v>45257</v>
      </c>
      <c r="AA1801" s="3">
        <f t="shared" si="408"/>
        <v>11</v>
      </c>
      <c r="AB1801" s="3">
        <v>2023</v>
      </c>
      <c r="AC1801" s="3">
        <f t="shared" si="394"/>
        <v>2027</v>
      </c>
      <c r="AD1801" s="7">
        <f t="shared" ca="1" si="409"/>
        <v>0.88888888888888884</v>
      </c>
      <c r="AE1801" s="7" t="str">
        <f t="shared" ca="1" si="413"/>
        <v>&lt; 1</v>
      </c>
      <c r="AF1801" s="5">
        <v>35704</v>
      </c>
      <c r="AG1801" s="8">
        <f t="shared" ca="1" si="410"/>
        <v>27.063013698630137</v>
      </c>
      <c r="AH1801" s="7" t="str">
        <f t="shared" ca="1" si="411"/>
        <v>&gt;25&lt; 35</v>
      </c>
      <c r="AI1801" s="9"/>
      <c r="AJ1801" s="10"/>
      <c r="AK1801" s="9" t="s">
        <v>5191</v>
      </c>
      <c r="AL1801" s="5">
        <v>42387</v>
      </c>
      <c r="AM1801" s="3" t="s">
        <v>93</v>
      </c>
      <c r="AN1801" s="3" t="s">
        <v>65</v>
      </c>
      <c r="AQ1801" s="11">
        <v>3</v>
      </c>
      <c r="AR1801" s="11">
        <v>1</v>
      </c>
      <c r="AS1801" s="12">
        <f t="shared" si="412"/>
        <v>45622.25</v>
      </c>
      <c r="AT1801" s="11" t="s">
        <v>135</v>
      </c>
      <c r="AU1801" s="9">
        <v>3.6629999999999998</v>
      </c>
      <c r="AV1801" s="14">
        <v>17</v>
      </c>
      <c r="AW1801" s="15" t="s">
        <v>169</v>
      </c>
      <c r="AX1801" s="16" t="s">
        <v>5192</v>
      </c>
      <c r="AY1801" s="14">
        <v>34</v>
      </c>
      <c r="AZ1801" s="11" t="s">
        <v>171</v>
      </c>
      <c r="BA1801" s="17" t="str">
        <f t="shared" si="406"/>
        <v>17001000000333837134</v>
      </c>
      <c r="BB1801" s="26">
        <f t="shared" si="398"/>
        <v>20</v>
      </c>
      <c r="BC1801" s="19" t="s">
        <v>4987</v>
      </c>
      <c r="BD1801" s="20" t="s">
        <v>277</v>
      </c>
      <c r="BF1801" s="5"/>
      <c r="BG1801" s="27">
        <v>24814089</v>
      </c>
      <c r="BH1801" s="27"/>
      <c r="BI1801" s="27"/>
      <c r="BK1801" s="11" t="str">
        <f t="shared" ref="BK1801:BK1856" si="414">IF(K1801="CADRE","CADRE",CONCATENATE(J1801,"-",H1801))</f>
        <v>A-</v>
      </c>
      <c r="BL1801" s="11" t="s">
        <v>235</v>
      </c>
    </row>
    <row r="1802" spans="1:64" x14ac:dyDescent="0.25">
      <c r="A1802" s="3" t="s">
        <v>74</v>
      </c>
      <c r="B1802" s="4">
        <v>1804</v>
      </c>
      <c r="C1802" s="3" t="s">
        <v>87</v>
      </c>
      <c r="D1802" s="3" t="s">
        <v>8393</v>
      </c>
      <c r="E1802" s="3" t="s">
        <v>7428</v>
      </c>
      <c r="F1802" s="3"/>
      <c r="G1802" s="3"/>
      <c r="H1802" s="74"/>
      <c r="I1802" s="3" t="s">
        <v>1140</v>
      </c>
      <c r="J1802" s="3" t="s">
        <v>157</v>
      </c>
      <c r="K1802" s="3" t="s">
        <v>76</v>
      </c>
      <c r="L1802" s="3" t="s">
        <v>77</v>
      </c>
      <c r="M1802" s="3" t="s">
        <v>158</v>
      </c>
      <c r="N1802" s="5">
        <v>45257</v>
      </c>
      <c r="P1802" s="3">
        <f t="shared" ca="1" si="404"/>
        <v>-78</v>
      </c>
      <c r="Q1802" s="5">
        <v>45492</v>
      </c>
      <c r="R1802" s="3" t="s">
        <v>3812</v>
      </c>
      <c r="S1802" s="3"/>
      <c r="T1802" s="6" t="s">
        <v>131</v>
      </c>
      <c r="U1802" s="3" t="str">
        <f t="shared" si="407"/>
        <v>Contractuel</v>
      </c>
      <c r="V1802" s="5">
        <v>45444</v>
      </c>
      <c r="W1802" s="5">
        <v>45504</v>
      </c>
      <c r="X1802" s="5"/>
      <c r="Y1802" s="5"/>
      <c r="Z1802" s="5">
        <v>45257</v>
      </c>
      <c r="AA1802" s="3">
        <f t="shared" si="408"/>
        <v>11</v>
      </c>
      <c r="AB1802" s="3">
        <v>2023</v>
      </c>
      <c r="AC1802" s="3">
        <f t="shared" si="394"/>
        <v>2027</v>
      </c>
      <c r="AD1802" s="7">
        <f t="shared" ca="1" si="409"/>
        <v>0.88888888888888884</v>
      </c>
      <c r="AE1802" s="7" t="str">
        <f t="shared" ca="1" si="413"/>
        <v>&lt; 1</v>
      </c>
      <c r="AF1802" s="5">
        <v>31655</v>
      </c>
      <c r="AG1802" s="8">
        <f t="shared" ca="1" si="410"/>
        <v>38.156164383561645</v>
      </c>
      <c r="AH1802" s="7" t="str">
        <f t="shared" ca="1" si="411"/>
        <v>&gt;35&lt; 45</v>
      </c>
      <c r="AI1802" s="9">
        <v>16925931</v>
      </c>
      <c r="AJ1802" s="10" t="s">
        <v>79</v>
      </c>
      <c r="AK1802" s="9" t="s">
        <v>5193</v>
      </c>
      <c r="AL1802" s="5">
        <v>37974</v>
      </c>
      <c r="AM1802" s="3" t="s">
        <v>93</v>
      </c>
      <c r="AN1802" s="3" t="s">
        <v>94</v>
      </c>
      <c r="AQ1802">
        <v>3</v>
      </c>
      <c r="AR1802" s="11">
        <v>1</v>
      </c>
      <c r="AS1802" s="12">
        <f t="shared" si="412"/>
        <v>45622.25</v>
      </c>
      <c r="AT1802" s="11" t="s">
        <v>135</v>
      </c>
      <c r="AU1802" s="9">
        <v>3.6629999999999998</v>
      </c>
      <c r="AV1802" s="14">
        <v>12</v>
      </c>
      <c r="AW1802" s="15">
        <v>11500</v>
      </c>
      <c r="AX1802" s="16" t="s">
        <v>5194</v>
      </c>
      <c r="AY1802" s="14">
        <v>79</v>
      </c>
      <c r="AZ1802" s="11" t="s">
        <v>352</v>
      </c>
      <c r="BA1802" s="17" t="str">
        <f t="shared" si="406"/>
        <v>12115000000243340179</v>
      </c>
      <c r="BB1802" s="26">
        <f t="shared" si="398"/>
        <v>20</v>
      </c>
      <c r="BC1802" s="19" t="s">
        <v>5152</v>
      </c>
      <c r="BD1802" s="20" t="s">
        <v>277</v>
      </c>
      <c r="BF1802" s="5"/>
      <c r="BG1802" s="27">
        <v>21832104</v>
      </c>
      <c r="BH1802" s="27"/>
      <c r="BI1802" s="27"/>
      <c r="BJ1802" t="s">
        <v>277</v>
      </c>
      <c r="BK1802" s="11" t="str">
        <f t="shared" si="414"/>
        <v>A-</v>
      </c>
      <c r="BL1802" s="11" t="s">
        <v>235</v>
      </c>
    </row>
    <row r="1803" spans="1:64" x14ac:dyDescent="0.25">
      <c r="A1803" s="3" t="s">
        <v>56</v>
      </c>
      <c r="B1803" s="4">
        <v>1805</v>
      </c>
      <c r="C1803" s="3" t="s">
        <v>140</v>
      </c>
      <c r="D1803" s="3" t="s">
        <v>8394</v>
      </c>
      <c r="E1803" s="3" t="s">
        <v>8116</v>
      </c>
      <c r="F1803" s="3"/>
      <c r="G1803" s="3"/>
      <c r="H1803" s="74"/>
      <c r="I1803" s="3" t="s">
        <v>1140</v>
      </c>
      <c r="J1803" s="3" t="s">
        <v>157</v>
      </c>
      <c r="K1803" s="3" t="s">
        <v>76</v>
      </c>
      <c r="L1803" s="3" t="s">
        <v>77</v>
      </c>
      <c r="M1803" s="3" t="s">
        <v>158</v>
      </c>
      <c r="N1803" s="5">
        <v>45257</v>
      </c>
      <c r="P1803" s="3">
        <f t="shared" ca="1" si="404"/>
        <v>-47</v>
      </c>
      <c r="Q1803" s="5"/>
      <c r="R1803" s="3"/>
      <c r="S1803" s="3"/>
      <c r="T1803" s="6" t="s">
        <v>131</v>
      </c>
      <c r="U1803" s="3" t="str">
        <f t="shared" si="407"/>
        <v>Contractuel</v>
      </c>
      <c r="V1803" s="5">
        <v>45505</v>
      </c>
      <c r="W1803" s="5">
        <f>VLOOKUP(B1803,[1]base!$A:$V,22,0)</f>
        <v>45535</v>
      </c>
      <c r="X1803" s="5"/>
      <c r="Y1803" s="5"/>
      <c r="Z1803" s="5">
        <v>45257</v>
      </c>
      <c r="AA1803" s="3">
        <f t="shared" si="408"/>
        <v>11</v>
      </c>
      <c r="AB1803" s="3">
        <v>2023</v>
      </c>
      <c r="AC1803" s="3">
        <f t="shared" si="394"/>
        <v>2027</v>
      </c>
      <c r="AD1803" s="7">
        <f t="shared" ca="1" si="409"/>
        <v>0.88888888888888884</v>
      </c>
      <c r="AE1803" s="7" t="str">
        <f t="shared" ca="1" si="413"/>
        <v>&lt; 1</v>
      </c>
      <c r="AF1803" s="5">
        <v>29491</v>
      </c>
      <c r="AG1803" s="8">
        <f t="shared" ca="1" si="410"/>
        <v>44.084931506849315</v>
      </c>
      <c r="AH1803" s="7" t="str">
        <f t="shared" ca="1" si="411"/>
        <v>&gt;35&lt; 45</v>
      </c>
      <c r="AI1803" s="9">
        <v>12514601</v>
      </c>
      <c r="AJ1803" s="10" t="s">
        <v>141</v>
      </c>
      <c r="AK1803" s="9" t="s">
        <v>5195</v>
      </c>
      <c r="AL1803" s="5">
        <v>40306</v>
      </c>
      <c r="AM1803" s="3" t="s">
        <v>93</v>
      </c>
      <c r="AN1803" s="3" t="s">
        <v>65</v>
      </c>
      <c r="AO1803">
        <v>3</v>
      </c>
      <c r="AQ1803">
        <v>3</v>
      </c>
      <c r="AR1803" s="11">
        <v>1</v>
      </c>
      <c r="AS1803" s="12">
        <f t="shared" si="412"/>
        <v>45622.25</v>
      </c>
      <c r="AT1803" s="11" t="s">
        <v>135</v>
      </c>
      <c r="AU1803" s="9">
        <v>3.6629999999999998</v>
      </c>
      <c r="AV1803" s="14">
        <v>12</v>
      </c>
      <c r="AW1803" s="15" t="s">
        <v>1131</v>
      </c>
      <c r="AX1803" s="16" t="s">
        <v>5196</v>
      </c>
      <c r="AY1803" s="14">
        <v>47</v>
      </c>
      <c r="AZ1803" s="11" t="s">
        <v>352</v>
      </c>
      <c r="BA1803" s="17" t="str">
        <f t="shared" si="406"/>
        <v>12055000013312981647</v>
      </c>
      <c r="BB1803" s="26">
        <f t="shared" si="398"/>
        <v>20</v>
      </c>
      <c r="BC1803" s="19" t="s">
        <v>5197</v>
      </c>
      <c r="BD1803" s="20" t="s">
        <v>277</v>
      </c>
      <c r="BF1803" s="5"/>
      <c r="BG1803" s="27">
        <v>92385696</v>
      </c>
      <c r="BH1803" s="27"/>
      <c r="BI1803" s="27"/>
      <c r="BJ1803" t="s">
        <v>391</v>
      </c>
      <c r="BK1803" s="11" t="str">
        <f t="shared" si="414"/>
        <v>A-</v>
      </c>
      <c r="BL1803" s="11" t="s">
        <v>235</v>
      </c>
    </row>
    <row r="1804" spans="1:64" x14ac:dyDescent="0.25">
      <c r="A1804" s="3" t="s">
        <v>56</v>
      </c>
      <c r="B1804" s="4">
        <v>1806</v>
      </c>
      <c r="C1804" s="3" t="s">
        <v>87</v>
      </c>
      <c r="D1804" s="3" t="s">
        <v>8395</v>
      </c>
      <c r="E1804" s="3" t="s">
        <v>7226</v>
      </c>
      <c r="F1804" s="3"/>
      <c r="G1804" s="3"/>
      <c r="H1804" s="74"/>
      <c r="I1804" s="3" t="s">
        <v>695</v>
      </c>
      <c r="J1804" s="3" t="s">
        <v>157</v>
      </c>
      <c r="K1804" s="3" t="s">
        <v>76</v>
      </c>
      <c r="L1804" s="3" t="s">
        <v>77</v>
      </c>
      <c r="M1804" s="3" t="s">
        <v>158</v>
      </c>
      <c r="N1804" s="5">
        <v>45257</v>
      </c>
      <c r="P1804" s="3">
        <f t="shared" ca="1" si="404"/>
        <v>14</v>
      </c>
      <c r="Q1804" s="5"/>
      <c r="R1804" s="3"/>
      <c r="S1804" s="3"/>
      <c r="T1804" s="6" t="s">
        <v>131</v>
      </c>
      <c r="U1804" s="3" t="str">
        <f t="shared" si="407"/>
        <v>Contractuel</v>
      </c>
      <c r="V1804" s="5">
        <v>45505</v>
      </c>
      <c r="W1804" s="5">
        <f>VLOOKUP(B1804,[1]base!$A:$V,22,0)</f>
        <v>45596</v>
      </c>
      <c r="X1804" s="5"/>
      <c r="Y1804" s="5"/>
      <c r="Z1804" s="5">
        <v>45257</v>
      </c>
      <c r="AA1804" s="3">
        <f t="shared" si="408"/>
        <v>11</v>
      </c>
      <c r="AB1804" s="3">
        <v>2023</v>
      </c>
      <c r="AC1804" s="3">
        <f t="shared" si="394"/>
        <v>2027</v>
      </c>
      <c r="AD1804" s="7">
        <f t="shared" ca="1" si="409"/>
        <v>0.88888888888888884</v>
      </c>
      <c r="AE1804" s="7" t="str">
        <f t="shared" ca="1" si="413"/>
        <v>&lt; 1</v>
      </c>
      <c r="AF1804" s="5">
        <v>36514</v>
      </c>
      <c r="AG1804" s="8">
        <f t="shared" ca="1" si="410"/>
        <v>24.843835616438355</v>
      </c>
      <c r="AH1804" s="7" t="str">
        <f t="shared" ca="1" si="411"/>
        <v>&lt; 25</v>
      </c>
      <c r="AI1804" s="9">
        <v>17284736</v>
      </c>
      <c r="AJ1804" s="10" t="s">
        <v>159</v>
      </c>
      <c r="AK1804" s="9" t="s">
        <v>5198</v>
      </c>
      <c r="AL1804" s="5">
        <v>42860</v>
      </c>
      <c r="AM1804" s="3" t="s">
        <v>93</v>
      </c>
      <c r="AN1804" s="3" t="s">
        <v>94</v>
      </c>
      <c r="AQ1804">
        <v>3</v>
      </c>
      <c r="AR1804" s="11">
        <v>1</v>
      </c>
      <c r="AS1804" s="12">
        <f t="shared" si="412"/>
        <v>45622.25</v>
      </c>
      <c r="AT1804" s="11" t="s">
        <v>135</v>
      </c>
      <c r="AU1804" s="9">
        <v>3.6629999999999998</v>
      </c>
      <c r="AV1804" s="14">
        <v>17</v>
      </c>
      <c r="AW1804" s="15" t="s">
        <v>169</v>
      </c>
      <c r="AX1804" s="16" t="s">
        <v>5199</v>
      </c>
      <c r="AY1804" s="14">
        <v>52</v>
      </c>
      <c r="AZ1804" s="11" t="s">
        <v>171</v>
      </c>
      <c r="BA1804" s="17" t="str">
        <f t="shared" si="406"/>
        <v>17001000000297393652</v>
      </c>
      <c r="BB1804" s="26">
        <f t="shared" si="398"/>
        <v>20</v>
      </c>
      <c r="BC1804" s="19" t="s">
        <v>5173</v>
      </c>
      <c r="BD1804" s="20" t="s">
        <v>100</v>
      </c>
      <c r="BF1804" s="5"/>
      <c r="BG1804" s="27">
        <v>24071552</v>
      </c>
      <c r="BH1804" s="27"/>
      <c r="BI1804" s="27"/>
      <c r="BJ1804" t="s">
        <v>1001</v>
      </c>
      <c r="BK1804" s="11" t="str">
        <f t="shared" si="414"/>
        <v>A-</v>
      </c>
      <c r="BL1804" s="11" t="s">
        <v>235</v>
      </c>
    </row>
    <row r="1805" spans="1:64" x14ac:dyDescent="0.25">
      <c r="A1805" s="3" t="s">
        <v>74</v>
      </c>
      <c r="B1805" s="4">
        <v>1807</v>
      </c>
      <c r="C1805" s="3" t="s">
        <v>87</v>
      </c>
      <c r="D1805" s="3" t="s">
        <v>8396</v>
      </c>
      <c r="E1805" s="3" t="s">
        <v>7491</v>
      </c>
      <c r="F1805" s="3"/>
      <c r="G1805" s="3"/>
      <c r="H1805" s="74"/>
      <c r="I1805" s="3" t="s">
        <v>467</v>
      </c>
      <c r="J1805" s="3" t="s">
        <v>157</v>
      </c>
      <c r="K1805" s="3" t="s">
        <v>76</v>
      </c>
      <c r="L1805" s="3" t="s">
        <v>77</v>
      </c>
      <c r="M1805" s="3" t="s">
        <v>158</v>
      </c>
      <c r="N1805" s="5">
        <v>45257</v>
      </c>
      <c r="P1805" s="3">
        <f t="shared" ca="1" si="404"/>
        <v>-139</v>
      </c>
      <c r="Q1805" s="5">
        <v>45413</v>
      </c>
      <c r="R1805" s="3" t="s">
        <v>4199</v>
      </c>
      <c r="S1805" s="3"/>
      <c r="T1805" s="6" t="s">
        <v>131</v>
      </c>
      <c r="U1805" s="3" t="str">
        <f t="shared" si="407"/>
        <v>Contractuel</v>
      </c>
      <c r="V1805" s="5">
        <v>45383</v>
      </c>
      <c r="W1805" s="5">
        <v>45443</v>
      </c>
      <c r="X1805" s="5"/>
      <c r="Y1805" s="5"/>
      <c r="Z1805" s="5">
        <v>45257</v>
      </c>
      <c r="AA1805" s="3">
        <f t="shared" si="408"/>
        <v>11</v>
      </c>
      <c r="AB1805" s="3">
        <v>2023</v>
      </c>
      <c r="AC1805" s="3">
        <f t="shared" si="394"/>
        <v>2027</v>
      </c>
      <c r="AD1805" s="7">
        <f t="shared" ca="1" si="409"/>
        <v>0.88888888888888884</v>
      </c>
      <c r="AE1805" s="7" t="str">
        <f t="shared" ca="1" si="413"/>
        <v>&lt; 1</v>
      </c>
      <c r="AF1805" s="5">
        <v>36560</v>
      </c>
      <c r="AG1805" s="8">
        <f t="shared" ca="1" si="410"/>
        <v>24.717808219178082</v>
      </c>
      <c r="AH1805" s="7" t="str">
        <f t="shared" ca="1" si="411"/>
        <v>&lt; 25</v>
      </c>
      <c r="AI1805" s="9">
        <v>17284816</v>
      </c>
      <c r="AJ1805" s="10" t="s">
        <v>91</v>
      </c>
      <c r="AK1805" s="9" t="s">
        <v>5200</v>
      </c>
      <c r="AL1805" s="5">
        <v>42994</v>
      </c>
      <c r="AM1805" s="3" t="s">
        <v>93</v>
      </c>
      <c r="AN1805" s="3" t="s">
        <v>94</v>
      </c>
      <c r="AQ1805" s="11">
        <v>3</v>
      </c>
      <c r="AR1805" s="11">
        <v>1</v>
      </c>
      <c r="AS1805" s="12">
        <f t="shared" si="412"/>
        <v>45622.25</v>
      </c>
      <c r="AT1805" s="11" t="s">
        <v>135</v>
      </c>
      <c r="AU1805" s="9">
        <v>3.6629999999999998</v>
      </c>
      <c r="AV1805" s="14" t="s">
        <v>126</v>
      </c>
      <c r="AW1805" s="15" t="s">
        <v>275</v>
      </c>
      <c r="AX1805" s="16">
        <v>38105528206</v>
      </c>
      <c r="AY1805" s="14">
        <v>39</v>
      </c>
      <c r="AZ1805" s="11" t="s">
        <v>145</v>
      </c>
      <c r="BA1805" s="17" t="str">
        <f t="shared" si="406"/>
        <v>07080013810552820639</v>
      </c>
      <c r="BB1805" s="26">
        <f t="shared" si="398"/>
        <v>20</v>
      </c>
      <c r="BC1805" s="19" t="s">
        <v>5201</v>
      </c>
      <c r="BD1805" s="20" t="s">
        <v>100</v>
      </c>
      <c r="BF1805" s="5"/>
      <c r="BG1805" s="27">
        <v>26268880</v>
      </c>
      <c r="BH1805" s="27"/>
      <c r="BI1805" s="27"/>
      <c r="BJ1805" t="s">
        <v>477</v>
      </c>
      <c r="BK1805" s="11" t="str">
        <f t="shared" si="414"/>
        <v>A-</v>
      </c>
      <c r="BL1805" s="11" t="s">
        <v>235</v>
      </c>
    </row>
    <row r="1806" spans="1:64" x14ac:dyDescent="0.25">
      <c r="A1806" s="3" t="s">
        <v>56</v>
      </c>
      <c r="B1806" s="4">
        <v>1808</v>
      </c>
      <c r="C1806" s="3" t="s">
        <v>140</v>
      </c>
      <c r="D1806" s="3" t="s">
        <v>7234</v>
      </c>
      <c r="E1806" s="3" t="s">
        <v>7268</v>
      </c>
      <c r="F1806" s="3"/>
      <c r="G1806" s="3"/>
      <c r="H1806" s="74"/>
      <c r="I1806" s="3" t="s">
        <v>487</v>
      </c>
      <c r="J1806" s="3" t="s">
        <v>228</v>
      </c>
      <c r="K1806" s="3" t="s">
        <v>123</v>
      </c>
      <c r="L1806" s="3" t="s">
        <v>77</v>
      </c>
      <c r="M1806" s="3" t="s">
        <v>158</v>
      </c>
      <c r="N1806" s="5">
        <v>45257</v>
      </c>
      <c r="P1806" s="3">
        <f t="shared" ca="1" si="404"/>
        <v>-47</v>
      </c>
      <c r="Q1806" s="5"/>
      <c r="R1806" s="3"/>
      <c r="S1806" s="3"/>
      <c r="T1806" s="6" t="s">
        <v>131</v>
      </c>
      <c r="U1806" s="3" t="str">
        <f t="shared" si="407"/>
        <v>Contractuel</v>
      </c>
      <c r="V1806" s="5">
        <v>45505</v>
      </c>
      <c r="W1806" s="5">
        <f>VLOOKUP(B1806,[1]base!$A:$V,22,0)</f>
        <v>45535</v>
      </c>
      <c r="X1806" s="5"/>
      <c r="Y1806" s="5"/>
      <c r="Z1806" s="5">
        <v>45257</v>
      </c>
      <c r="AA1806" s="3">
        <f t="shared" si="408"/>
        <v>11</v>
      </c>
      <c r="AB1806" s="3">
        <v>2023</v>
      </c>
      <c r="AC1806" s="3">
        <f t="shared" si="394"/>
        <v>2027</v>
      </c>
      <c r="AD1806" s="7">
        <f t="shared" ca="1" si="409"/>
        <v>0.88888888888888884</v>
      </c>
      <c r="AE1806" s="7" t="str">
        <f t="shared" ca="1" si="413"/>
        <v>&lt; 1</v>
      </c>
      <c r="AF1806" s="5">
        <v>31596</v>
      </c>
      <c r="AG1806" s="8">
        <f t="shared" ca="1" si="410"/>
        <v>38.317808219178083</v>
      </c>
      <c r="AH1806" s="7" t="str">
        <f t="shared" ca="1" si="411"/>
        <v>&gt;35&lt; 45</v>
      </c>
      <c r="AI1806" s="9">
        <v>16373701</v>
      </c>
      <c r="AJ1806" s="10" t="s">
        <v>91</v>
      </c>
      <c r="AK1806" s="9" t="s">
        <v>5202</v>
      </c>
      <c r="AL1806" s="5">
        <v>38561</v>
      </c>
      <c r="AM1806" s="3" t="s">
        <v>93</v>
      </c>
      <c r="AN1806" s="3" t="s">
        <v>65</v>
      </c>
      <c r="AO1806">
        <v>1</v>
      </c>
      <c r="AQ1806">
        <v>3</v>
      </c>
      <c r="AR1806" s="11">
        <v>1</v>
      </c>
      <c r="AS1806" s="12">
        <f t="shared" si="412"/>
        <v>45622.25</v>
      </c>
      <c r="AT1806" s="11" t="s">
        <v>135</v>
      </c>
      <c r="AU1806" s="9">
        <v>3.5</v>
      </c>
      <c r="AV1806" s="14">
        <v>17</v>
      </c>
      <c r="AW1806" s="15">
        <v>53594</v>
      </c>
      <c r="AX1806" s="16" t="s">
        <v>5203</v>
      </c>
      <c r="AY1806" s="14">
        <v>29</v>
      </c>
      <c r="AZ1806" s="11" t="s">
        <v>171</v>
      </c>
      <c r="BA1806" s="17" t="str">
        <f t="shared" si="406"/>
        <v>17535940172079010029</v>
      </c>
      <c r="BB1806" s="26">
        <f t="shared" si="398"/>
        <v>20</v>
      </c>
      <c r="BC1806" s="19" t="s">
        <v>5204</v>
      </c>
      <c r="BD1806" s="20" t="s">
        <v>100</v>
      </c>
      <c r="BF1806" s="5"/>
      <c r="BG1806" s="27">
        <v>25423256</v>
      </c>
      <c r="BH1806" s="27"/>
      <c r="BI1806" s="27"/>
      <c r="BJ1806" t="s">
        <v>1001</v>
      </c>
      <c r="BK1806" s="11" t="str">
        <f t="shared" si="414"/>
        <v>B-</v>
      </c>
      <c r="BL1806" s="11" t="s">
        <v>473</v>
      </c>
    </row>
    <row r="1807" spans="1:64" x14ac:dyDescent="0.25">
      <c r="A1807" s="3" t="s">
        <v>74</v>
      </c>
      <c r="B1807" s="4">
        <v>1809</v>
      </c>
      <c r="C1807" s="3" t="s">
        <v>57</v>
      </c>
      <c r="D1807" s="3" t="s">
        <v>7510</v>
      </c>
      <c r="E1807" s="3" t="s">
        <v>7643</v>
      </c>
      <c r="F1807" s="3"/>
      <c r="G1807" s="3"/>
      <c r="H1807" s="74"/>
      <c r="I1807" s="3" t="s">
        <v>487</v>
      </c>
      <c r="J1807" s="3" t="s">
        <v>228</v>
      </c>
      <c r="K1807" s="3" t="s">
        <v>123</v>
      </c>
      <c r="L1807" s="3" t="s">
        <v>77</v>
      </c>
      <c r="M1807" s="3" t="s">
        <v>158</v>
      </c>
      <c r="N1807" s="5">
        <v>45257</v>
      </c>
      <c r="P1807" s="3">
        <f t="shared" ca="1" si="404"/>
        <v>-139</v>
      </c>
      <c r="Q1807" s="5">
        <v>45443</v>
      </c>
      <c r="R1807" s="3" t="s">
        <v>236</v>
      </c>
      <c r="S1807" s="3" t="s">
        <v>609</v>
      </c>
      <c r="T1807" s="6" t="s">
        <v>131</v>
      </c>
      <c r="U1807" s="3" t="str">
        <f t="shared" si="407"/>
        <v>Contractuel</v>
      </c>
      <c r="V1807" s="5">
        <v>45383</v>
      </c>
      <c r="W1807" s="5">
        <v>45443</v>
      </c>
      <c r="X1807" s="5"/>
      <c r="Y1807" s="5"/>
      <c r="Z1807" s="5">
        <v>45257</v>
      </c>
      <c r="AA1807" s="3">
        <f t="shared" si="408"/>
        <v>11</v>
      </c>
      <c r="AB1807" s="3">
        <v>2023</v>
      </c>
      <c r="AC1807" s="3">
        <f t="shared" si="394"/>
        <v>2027</v>
      </c>
      <c r="AD1807" s="7">
        <f t="shared" ca="1" si="409"/>
        <v>0.88888888888888884</v>
      </c>
      <c r="AE1807" s="7" t="str">
        <f t="shared" ca="1" si="413"/>
        <v>&lt; 1</v>
      </c>
      <c r="AF1807" s="5">
        <v>36391</v>
      </c>
      <c r="AG1807" s="8">
        <f t="shared" ca="1" si="410"/>
        <v>25.18082191780822</v>
      </c>
      <c r="AH1807" s="7" t="str">
        <f t="shared" ca="1" si="411"/>
        <v>&gt;25&lt; 35</v>
      </c>
      <c r="AI1807" s="9">
        <v>17175935</v>
      </c>
      <c r="AJ1807" s="10" t="s">
        <v>62</v>
      </c>
      <c r="AK1807" s="9" t="s">
        <v>5205</v>
      </c>
      <c r="AL1807" s="5">
        <v>44909</v>
      </c>
      <c r="AM1807" s="3" t="s">
        <v>93</v>
      </c>
      <c r="AN1807" s="3" t="s">
        <v>94</v>
      </c>
      <c r="AQ1807">
        <v>3</v>
      </c>
      <c r="AR1807" s="11">
        <v>1</v>
      </c>
      <c r="AS1807" s="12">
        <f t="shared" si="412"/>
        <v>45622.25</v>
      </c>
      <c r="AT1807" s="11" t="s">
        <v>135</v>
      </c>
      <c r="AU1807" s="9">
        <v>3.5</v>
      </c>
      <c r="AV1807" s="14" t="s">
        <v>79</v>
      </c>
      <c r="AW1807" s="15" t="s">
        <v>944</v>
      </c>
      <c r="AX1807" s="16">
        <v>80075178012</v>
      </c>
      <c r="AY1807" s="14">
        <v>49</v>
      </c>
      <c r="AZ1807" s="11" t="s">
        <v>128</v>
      </c>
      <c r="BA1807" s="17" t="str">
        <f t="shared" si="406"/>
        <v>04032118007517801249</v>
      </c>
      <c r="BB1807" s="26">
        <f t="shared" si="398"/>
        <v>20</v>
      </c>
      <c r="BC1807" s="19" t="s">
        <v>5206</v>
      </c>
      <c r="BD1807" s="20" t="s">
        <v>73</v>
      </c>
      <c r="BF1807" s="5"/>
      <c r="BG1807" s="27">
        <v>96382601</v>
      </c>
      <c r="BH1807" s="27"/>
      <c r="BI1807" s="27"/>
      <c r="BJ1807" t="s">
        <v>73</v>
      </c>
      <c r="BK1807" s="11" t="str">
        <f t="shared" si="414"/>
        <v>B-</v>
      </c>
      <c r="BL1807" s="11" t="s">
        <v>473</v>
      </c>
    </row>
    <row r="1808" spans="1:64" x14ac:dyDescent="0.25">
      <c r="A1808" s="3" t="s">
        <v>74</v>
      </c>
      <c r="B1808" s="4">
        <v>1810</v>
      </c>
      <c r="C1808" s="3" t="s">
        <v>140</v>
      </c>
      <c r="D1808" s="3" t="s">
        <v>8397</v>
      </c>
      <c r="E1808" s="3" t="s">
        <v>7207</v>
      </c>
      <c r="F1808" s="3"/>
      <c r="G1808" s="3"/>
      <c r="H1808" s="74"/>
      <c r="I1808" s="3" t="s">
        <v>467</v>
      </c>
      <c r="J1808" s="3" t="s">
        <v>157</v>
      </c>
      <c r="K1808" s="3" t="s">
        <v>123</v>
      </c>
      <c r="L1808" s="3" t="s">
        <v>77</v>
      </c>
      <c r="M1808" s="3" t="s">
        <v>158</v>
      </c>
      <c r="N1808" s="5">
        <v>45257</v>
      </c>
      <c r="P1808" s="3">
        <f t="shared" ca="1" si="404"/>
        <v>-291</v>
      </c>
      <c r="Q1808" s="5">
        <v>45297</v>
      </c>
      <c r="R1808" s="3" t="s">
        <v>5207</v>
      </c>
      <c r="S1808" s="3"/>
      <c r="T1808" s="6" t="s">
        <v>131</v>
      </c>
      <c r="U1808" s="3" t="str">
        <f t="shared" si="407"/>
        <v>Contractuel</v>
      </c>
      <c r="V1808" s="5">
        <v>45257</v>
      </c>
      <c r="W1808" s="5">
        <v>45291</v>
      </c>
      <c r="X1808" s="5"/>
      <c r="Y1808" s="5"/>
      <c r="Z1808" s="5">
        <v>45257</v>
      </c>
      <c r="AA1808" s="3">
        <f t="shared" si="408"/>
        <v>11</v>
      </c>
      <c r="AB1808" s="3">
        <v>2023</v>
      </c>
      <c r="AC1808" s="3">
        <f t="shared" si="394"/>
        <v>2027</v>
      </c>
      <c r="AD1808" s="7">
        <f t="shared" ca="1" si="409"/>
        <v>0.88888888888888884</v>
      </c>
      <c r="AE1808" s="7" t="str">
        <f t="shared" ca="1" si="413"/>
        <v>&lt; 1</v>
      </c>
      <c r="AF1808" s="5">
        <v>35426</v>
      </c>
      <c r="AG1808" s="8">
        <f t="shared" ca="1" si="410"/>
        <v>27.824657534246576</v>
      </c>
      <c r="AH1808" s="7" t="str">
        <f t="shared" ca="1" si="411"/>
        <v>&gt;25&lt; 35</v>
      </c>
      <c r="AI1808" s="9"/>
      <c r="AJ1808" s="10"/>
      <c r="AK1808" s="9" t="s">
        <v>5208</v>
      </c>
      <c r="AL1808" s="5">
        <v>42284</v>
      </c>
      <c r="AM1808" s="3" t="s">
        <v>93</v>
      </c>
      <c r="AN1808" s="3" t="s">
        <v>65</v>
      </c>
      <c r="AO1808">
        <v>2</v>
      </c>
      <c r="AQ1808" s="11">
        <v>3</v>
      </c>
      <c r="AR1808" s="11">
        <v>1</v>
      </c>
      <c r="AS1808" s="12">
        <f t="shared" si="412"/>
        <v>45622.25</v>
      </c>
      <c r="AT1808" s="11" t="s">
        <v>135</v>
      </c>
      <c r="AU1808" s="9">
        <v>3.5</v>
      </c>
      <c r="AV1808" s="14">
        <v>17</v>
      </c>
      <c r="AW1808" s="15" t="s">
        <v>169</v>
      </c>
      <c r="AX1808" s="16" t="s">
        <v>5209</v>
      </c>
      <c r="AY1808" s="14">
        <v>82</v>
      </c>
      <c r="AZ1808" s="11" t="s">
        <v>171</v>
      </c>
      <c r="BA1808" s="17" t="str">
        <f t="shared" si="406"/>
        <v>17001000000333884082</v>
      </c>
      <c r="BB1808" s="26">
        <f t="shared" si="398"/>
        <v>20</v>
      </c>
      <c r="BC1808" s="19" t="s">
        <v>4189</v>
      </c>
      <c r="BD1808" s="20" t="s">
        <v>100</v>
      </c>
      <c r="BF1808" s="5"/>
      <c r="BG1808" s="27">
        <v>53521989</v>
      </c>
      <c r="BH1808" s="27"/>
      <c r="BI1808" s="27"/>
      <c r="BK1808" s="11" t="str">
        <f t="shared" si="414"/>
        <v>A-</v>
      </c>
      <c r="BL1808" s="11" t="s">
        <v>473</v>
      </c>
    </row>
    <row r="1809" spans="1:64" x14ac:dyDescent="0.25">
      <c r="A1809" s="3" t="s">
        <v>56</v>
      </c>
      <c r="B1809" s="4">
        <v>1811</v>
      </c>
      <c r="C1809" s="3" t="s">
        <v>87</v>
      </c>
      <c r="D1809" s="3" t="s">
        <v>8398</v>
      </c>
      <c r="E1809" s="3" t="s">
        <v>8399</v>
      </c>
      <c r="F1809" s="3"/>
      <c r="G1809" s="3"/>
      <c r="H1809" s="74"/>
      <c r="I1809" s="3" t="s">
        <v>1140</v>
      </c>
      <c r="J1809" s="3" t="s">
        <v>157</v>
      </c>
      <c r="K1809" s="3" t="s">
        <v>123</v>
      </c>
      <c r="L1809" s="3" t="s">
        <v>77</v>
      </c>
      <c r="M1809" s="3" t="s">
        <v>158</v>
      </c>
      <c r="N1809" s="5">
        <v>45257</v>
      </c>
      <c r="P1809" s="3">
        <f t="shared" ca="1" si="404"/>
        <v>-47</v>
      </c>
      <c r="Q1809" s="5"/>
      <c r="R1809" s="3"/>
      <c r="S1809" s="3"/>
      <c r="T1809" s="6" t="s">
        <v>131</v>
      </c>
      <c r="U1809" s="3" t="str">
        <f t="shared" si="407"/>
        <v>Contractuel</v>
      </c>
      <c r="V1809" s="5">
        <v>45505</v>
      </c>
      <c r="W1809" s="5">
        <f>VLOOKUP(B1809,[1]base!$A:$V,22,0)</f>
        <v>45535</v>
      </c>
      <c r="X1809" s="5"/>
      <c r="Y1809" s="5"/>
      <c r="Z1809" s="5">
        <v>45257</v>
      </c>
      <c r="AA1809" s="3">
        <f t="shared" si="408"/>
        <v>11</v>
      </c>
      <c r="AB1809" s="3">
        <v>2023</v>
      </c>
      <c r="AC1809" s="3">
        <f t="shared" ref="AC1809:AC1862" si="415">AB1809+4</f>
        <v>2027</v>
      </c>
      <c r="AD1809" s="7">
        <f t="shared" ca="1" si="409"/>
        <v>0.88888888888888884</v>
      </c>
      <c r="AE1809" s="7" t="str">
        <f t="shared" ca="1" si="413"/>
        <v>&lt; 1</v>
      </c>
      <c r="AF1809" s="5">
        <v>30905</v>
      </c>
      <c r="AG1809" s="8">
        <f t="shared" ca="1" si="410"/>
        <v>40.210958904109589</v>
      </c>
      <c r="AH1809" s="7" t="str">
        <f t="shared" ca="1" si="411"/>
        <v>&gt;35&lt; 45</v>
      </c>
      <c r="AI1809" s="9">
        <v>12666214</v>
      </c>
      <c r="AJ1809" s="10" t="s">
        <v>102</v>
      </c>
      <c r="AK1809" s="9" t="s">
        <v>5210</v>
      </c>
      <c r="AL1809" s="5">
        <v>38362</v>
      </c>
      <c r="AM1809" s="3" t="s">
        <v>93</v>
      </c>
      <c r="AN1809" s="3" t="s">
        <v>94</v>
      </c>
      <c r="AQ1809">
        <v>3</v>
      </c>
      <c r="AR1809" s="11">
        <v>1</v>
      </c>
      <c r="AS1809" s="12">
        <f t="shared" si="412"/>
        <v>45622.25</v>
      </c>
      <c r="AT1809" s="11" t="s">
        <v>135</v>
      </c>
      <c r="AU1809" s="9">
        <v>3.5</v>
      </c>
      <c r="AV1809" s="14" t="s">
        <v>126</v>
      </c>
      <c r="AW1809" s="15" t="s">
        <v>1713</v>
      </c>
      <c r="AX1809" s="16">
        <v>93105584161</v>
      </c>
      <c r="AY1809" s="14">
        <v>20</v>
      </c>
      <c r="AZ1809" s="11" t="s">
        <v>145</v>
      </c>
      <c r="BA1809" s="17" t="str">
        <f t="shared" si="406"/>
        <v>07026009310558416120</v>
      </c>
      <c r="BB1809" s="26">
        <f t="shared" si="398"/>
        <v>20</v>
      </c>
      <c r="BC1809" s="19" t="s">
        <v>5211</v>
      </c>
      <c r="BD1809" s="20" t="s">
        <v>277</v>
      </c>
      <c r="BF1809" s="5"/>
      <c r="BG1809" s="27">
        <v>58119880</v>
      </c>
      <c r="BH1809" s="27"/>
      <c r="BI1809" s="27"/>
      <c r="BJ1809" t="s">
        <v>391</v>
      </c>
      <c r="BK1809" s="11" t="str">
        <f t="shared" si="414"/>
        <v>A-</v>
      </c>
      <c r="BL1809" s="11" t="s">
        <v>473</v>
      </c>
    </row>
    <row r="1810" spans="1:64" x14ac:dyDescent="0.25">
      <c r="A1810" s="3" t="s">
        <v>74</v>
      </c>
      <c r="B1810" s="4">
        <v>1812</v>
      </c>
      <c r="C1810" s="3" t="s">
        <v>57</v>
      </c>
      <c r="D1810" s="3" t="s">
        <v>7590</v>
      </c>
      <c r="E1810" s="3" t="s">
        <v>8400</v>
      </c>
      <c r="F1810" s="3"/>
      <c r="G1810" s="3"/>
      <c r="H1810" s="74"/>
      <c r="I1810" s="3" t="s">
        <v>467</v>
      </c>
      <c r="J1810" s="3" t="s">
        <v>157</v>
      </c>
      <c r="K1810" s="3" t="s">
        <v>123</v>
      </c>
      <c r="L1810" s="3" t="s">
        <v>77</v>
      </c>
      <c r="M1810" s="3" t="s">
        <v>158</v>
      </c>
      <c r="N1810" s="5">
        <v>45257</v>
      </c>
      <c r="P1810" s="3">
        <f t="shared" ca="1" si="404"/>
        <v>-291</v>
      </c>
      <c r="Q1810" s="5">
        <v>45268</v>
      </c>
      <c r="R1810" s="3" t="s">
        <v>4845</v>
      </c>
      <c r="S1810" s="3"/>
      <c r="T1810" s="6" t="s">
        <v>131</v>
      </c>
      <c r="U1810" s="3" t="str">
        <f t="shared" si="407"/>
        <v>Contractuel</v>
      </c>
      <c r="V1810" s="5">
        <v>45257</v>
      </c>
      <c r="W1810" s="5">
        <v>45291</v>
      </c>
      <c r="X1810" s="5"/>
      <c r="Y1810" s="5"/>
      <c r="Z1810" s="5">
        <v>45257</v>
      </c>
      <c r="AA1810" s="3">
        <f t="shared" si="408"/>
        <v>11</v>
      </c>
      <c r="AB1810" s="3">
        <v>2023</v>
      </c>
      <c r="AC1810" s="3">
        <f t="shared" si="415"/>
        <v>2027</v>
      </c>
      <c r="AD1810" s="7">
        <f t="shared" ca="1" si="409"/>
        <v>0.88888888888888884</v>
      </c>
      <c r="AE1810" s="7" t="str">
        <f t="shared" ca="1" si="413"/>
        <v>&lt; 1</v>
      </c>
      <c r="AF1810" s="5">
        <v>30452</v>
      </c>
      <c r="AG1810" s="8">
        <f t="shared" ca="1" si="410"/>
        <v>41.452054794520549</v>
      </c>
      <c r="AH1810" s="7" t="str">
        <f t="shared" ca="1" si="411"/>
        <v>&gt;35&lt; 45</v>
      </c>
      <c r="AI1810" s="9">
        <v>16336879</v>
      </c>
      <c r="AJ1810" s="10" t="s">
        <v>67</v>
      </c>
      <c r="AK1810" s="9" t="s">
        <v>5212</v>
      </c>
      <c r="AL1810" s="5">
        <v>44460</v>
      </c>
      <c r="AM1810" s="3" t="s">
        <v>93</v>
      </c>
      <c r="AN1810" s="3" t="s">
        <v>65</v>
      </c>
      <c r="AO1810">
        <v>2</v>
      </c>
      <c r="AQ1810" s="11">
        <v>3</v>
      </c>
      <c r="AR1810" s="11">
        <v>1</v>
      </c>
      <c r="AS1810" s="12">
        <f t="shared" si="412"/>
        <v>45622.25</v>
      </c>
      <c r="AT1810" s="11" t="s">
        <v>135</v>
      </c>
      <c r="AU1810" s="9">
        <v>3.5</v>
      </c>
      <c r="AV1810" s="14" t="s">
        <v>91</v>
      </c>
      <c r="AW1810" s="15" t="s">
        <v>169</v>
      </c>
      <c r="AX1810" s="16" t="s">
        <v>5213</v>
      </c>
      <c r="AY1810" s="14">
        <v>31</v>
      </c>
      <c r="AZ1810" s="11" t="s">
        <v>191</v>
      </c>
      <c r="BA1810" s="17" t="str">
        <f t="shared" si="406"/>
        <v>05001000027701278231</v>
      </c>
      <c r="BB1810" s="26">
        <f t="shared" si="398"/>
        <v>20</v>
      </c>
      <c r="BC1810" s="19" t="s">
        <v>5201</v>
      </c>
      <c r="BD1810" s="20" t="s">
        <v>100</v>
      </c>
      <c r="BF1810" s="5"/>
      <c r="BG1810" s="27">
        <v>95406888</v>
      </c>
      <c r="BH1810" s="27"/>
      <c r="BI1810" s="27"/>
      <c r="BK1810" s="11" t="str">
        <f t="shared" si="414"/>
        <v>A-</v>
      </c>
      <c r="BL1810" s="11" t="s">
        <v>473</v>
      </c>
    </row>
    <row r="1811" spans="1:64" x14ac:dyDescent="0.25">
      <c r="A1811" s="3" t="s">
        <v>56</v>
      </c>
      <c r="B1811" s="4">
        <v>1813</v>
      </c>
      <c r="C1811" s="3" t="s">
        <v>140</v>
      </c>
      <c r="D1811" s="3" t="s">
        <v>8401</v>
      </c>
      <c r="E1811" s="3" t="s">
        <v>7484</v>
      </c>
      <c r="F1811" s="3"/>
      <c r="G1811" s="3"/>
      <c r="H1811" s="74"/>
      <c r="I1811" s="3" t="s">
        <v>187</v>
      </c>
      <c r="J1811" s="3" t="s">
        <v>157</v>
      </c>
      <c r="K1811" s="3" t="s">
        <v>123</v>
      </c>
      <c r="L1811" s="3" t="s">
        <v>77</v>
      </c>
      <c r="M1811" s="3" t="s">
        <v>158</v>
      </c>
      <c r="N1811" s="5">
        <v>45257</v>
      </c>
      <c r="P1811" s="3">
        <f t="shared" ca="1" si="404"/>
        <v>-47</v>
      </c>
      <c r="Q1811" s="5"/>
      <c r="R1811" s="3"/>
      <c r="S1811" s="3"/>
      <c r="T1811" s="6" t="s">
        <v>131</v>
      </c>
      <c r="U1811" s="3" t="str">
        <f t="shared" si="407"/>
        <v>Contractuel</v>
      </c>
      <c r="V1811" s="5">
        <v>45505</v>
      </c>
      <c r="W1811" s="5">
        <f>VLOOKUP(B1811,[1]base!$A:$V,22,0)</f>
        <v>45535</v>
      </c>
      <c r="X1811" s="5"/>
      <c r="Y1811" s="5"/>
      <c r="Z1811" s="5">
        <v>45257</v>
      </c>
      <c r="AA1811" s="3">
        <f t="shared" si="408"/>
        <v>11</v>
      </c>
      <c r="AB1811" s="3">
        <v>2023</v>
      </c>
      <c r="AC1811" s="3">
        <f t="shared" si="415"/>
        <v>2027</v>
      </c>
      <c r="AD1811" s="7">
        <f t="shared" ca="1" si="409"/>
        <v>0.88888888888888884</v>
      </c>
      <c r="AE1811" s="7" t="str">
        <f t="shared" ca="1" si="413"/>
        <v>&lt; 1</v>
      </c>
      <c r="AF1811" s="5">
        <v>25764</v>
      </c>
      <c r="AG1811" s="8">
        <f t="shared" ca="1" si="410"/>
        <v>54.295890410958904</v>
      </c>
      <c r="AH1811" s="7" t="str">
        <f t="shared" ca="1" si="411"/>
        <v>&gt;45&lt; 55</v>
      </c>
      <c r="AI1811" s="9">
        <v>16281671</v>
      </c>
      <c r="AJ1811" s="10" t="s">
        <v>102</v>
      </c>
      <c r="AK1811" s="9" t="s">
        <v>5214</v>
      </c>
      <c r="AL1811" s="5">
        <v>42634</v>
      </c>
      <c r="AM1811" s="3" t="s">
        <v>93</v>
      </c>
      <c r="AN1811" s="3" t="s">
        <v>65</v>
      </c>
      <c r="AO1811">
        <v>4</v>
      </c>
      <c r="AQ1811">
        <v>3</v>
      </c>
      <c r="AR1811" s="11">
        <v>1</v>
      </c>
      <c r="AS1811" s="12">
        <f t="shared" si="412"/>
        <v>45622.25</v>
      </c>
      <c r="AT1811" s="11" t="s">
        <v>135</v>
      </c>
      <c r="AU1811" s="9">
        <v>3.5</v>
      </c>
      <c r="AV1811" s="14">
        <v>25</v>
      </c>
      <c r="AW1811" s="15">
        <v>19600</v>
      </c>
      <c r="AX1811" s="16" t="s">
        <v>5215</v>
      </c>
      <c r="AY1811" s="14">
        <v>66</v>
      </c>
      <c r="AZ1811" s="11" t="s">
        <v>164</v>
      </c>
      <c r="BA1811" s="17" t="str">
        <f t="shared" si="406"/>
        <v>25196000000120595166</v>
      </c>
      <c r="BB1811" s="26">
        <f t="shared" si="398"/>
        <v>20</v>
      </c>
      <c r="BC1811" s="19" t="s">
        <v>4495</v>
      </c>
      <c r="BD1811" s="20" t="s">
        <v>277</v>
      </c>
      <c r="BF1811" s="5">
        <v>45272</v>
      </c>
      <c r="BG1811" s="27">
        <v>26756093</v>
      </c>
      <c r="BH1811" s="27"/>
      <c r="BI1811" s="27"/>
      <c r="BJ1811" t="s">
        <v>2409</v>
      </c>
      <c r="BK1811" s="11" t="s">
        <v>193</v>
      </c>
      <c r="BL1811" s="11" t="s">
        <v>473</v>
      </c>
    </row>
    <row r="1812" spans="1:64" x14ac:dyDescent="0.25">
      <c r="A1812" s="3" t="s">
        <v>56</v>
      </c>
      <c r="B1812" s="4">
        <v>1814</v>
      </c>
      <c r="C1812" s="3" t="s">
        <v>140</v>
      </c>
      <c r="D1812" s="3" t="s">
        <v>7191</v>
      </c>
      <c r="E1812" s="3" t="s">
        <v>7371</v>
      </c>
      <c r="F1812" s="3"/>
      <c r="G1812" s="3"/>
      <c r="H1812" s="74"/>
      <c r="I1812" s="3" t="s">
        <v>487</v>
      </c>
      <c r="J1812" s="3" t="s">
        <v>228</v>
      </c>
      <c r="K1812" s="3" t="s">
        <v>123</v>
      </c>
      <c r="L1812" s="3" t="s">
        <v>77</v>
      </c>
      <c r="M1812" s="3" t="s">
        <v>158</v>
      </c>
      <c r="N1812" s="5">
        <v>45257</v>
      </c>
      <c r="P1812" s="3">
        <f t="shared" ca="1" si="404"/>
        <v>-47</v>
      </c>
      <c r="Q1812" s="5"/>
      <c r="R1812" s="3"/>
      <c r="S1812" s="3"/>
      <c r="T1812" s="6" t="s">
        <v>131</v>
      </c>
      <c r="U1812" s="3" t="str">
        <f t="shared" si="407"/>
        <v>Contractuel</v>
      </c>
      <c r="V1812" s="5">
        <v>45505</v>
      </c>
      <c r="W1812" s="5">
        <f>VLOOKUP(B1812,[1]base!$A:$V,22,0)</f>
        <v>45535</v>
      </c>
      <c r="X1812" s="5"/>
      <c r="Y1812" s="5"/>
      <c r="Z1812" s="5">
        <v>45257</v>
      </c>
      <c r="AA1812" s="3">
        <f t="shared" si="408"/>
        <v>11</v>
      </c>
      <c r="AB1812" s="3">
        <v>2023</v>
      </c>
      <c r="AC1812" s="3">
        <f t="shared" si="415"/>
        <v>2027</v>
      </c>
      <c r="AD1812" s="7">
        <f t="shared" ca="1" si="409"/>
        <v>0.88888888888888884</v>
      </c>
      <c r="AE1812" s="7" t="str">
        <f t="shared" ca="1" si="413"/>
        <v>&lt; 1</v>
      </c>
      <c r="AF1812" s="5">
        <v>27129</v>
      </c>
      <c r="AG1812" s="8">
        <f t="shared" ca="1" si="410"/>
        <v>50.556164383561644</v>
      </c>
      <c r="AH1812" s="7" t="str">
        <f t="shared" ca="1" si="411"/>
        <v>&gt;45&lt; 55</v>
      </c>
      <c r="AI1812" s="9">
        <v>11559138</v>
      </c>
      <c r="AJ1812" s="10" t="s">
        <v>126</v>
      </c>
      <c r="AK1812" s="9" t="s">
        <v>5216</v>
      </c>
      <c r="AL1812" s="5">
        <v>42930</v>
      </c>
      <c r="AM1812" s="3" t="s">
        <v>93</v>
      </c>
      <c r="AN1812" s="3" t="s">
        <v>65</v>
      </c>
      <c r="AO1812">
        <v>3</v>
      </c>
      <c r="AQ1812">
        <v>3</v>
      </c>
      <c r="AR1812" s="11">
        <v>1</v>
      </c>
      <c r="AS1812" s="12">
        <f t="shared" si="412"/>
        <v>45622.25</v>
      </c>
      <c r="AT1812" s="11" t="s">
        <v>135</v>
      </c>
      <c r="AU1812" s="9">
        <v>3.5</v>
      </c>
      <c r="AV1812" s="14">
        <v>17</v>
      </c>
      <c r="AW1812" s="15" t="s">
        <v>169</v>
      </c>
      <c r="AX1812" s="16" t="s">
        <v>5217</v>
      </c>
      <c r="AY1812" s="14">
        <v>38</v>
      </c>
      <c r="AZ1812" s="11" t="s">
        <v>171</v>
      </c>
      <c r="BA1812" s="17" t="str">
        <f t="shared" si="406"/>
        <v>17001000000334024538</v>
      </c>
      <c r="BB1812" s="26">
        <f t="shared" si="398"/>
        <v>20</v>
      </c>
      <c r="BC1812" s="19" t="s">
        <v>5218</v>
      </c>
      <c r="BD1812" s="20" t="s">
        <v>100</v>
      </c>
      <c r="BF1812" s="5"/>
      <c r="BG1812" s="27">
        <v>21954813</v>
      </c>
      <c r="BH1812" s="27"/>
      <c r="BI1812" s="27"/>
      <c r="BJ1812" t="s">
        <v>2596</v>
      </c>
      <c r="BK1812" s="11" t="str">
        <f t="shared" si="414"/>
        <v>B-</v>
      </c>
      <c r="BL1812" s="11" t="s">
        <v>473</v>
      </c>
    </row>
    <row r="1813" spans="1:64" x14ac:dyDescent="0.25">
      <c r="A1813" s="3" t="s">
        <v>56</v>
      </c>
      <c r="B1813" s="4">
        <v>1815</v>
      </c>
      <c r="C1813" s="3" t="s">
        <v>140</v>
      </c>
      <c r="D1813" s="3" t="s">
        <v>7191</v>
      </c>
      <c r="E1813" s="3" t="s">
        <v>7231</v>
      </c>
      <c r="F1813" s="3"/>
      <c r="G1813" s="3"/>
      <c r="H1813" s="74"/>
      <c r="I1813" s="3" t="s">
        <v>1140</v>
      </c>
      <c r="J1813" s="3" t="s">
        <v>157</v>
      </c>
      <c r="K1813" s="3" t="s">
        <v>123</v>
      </c>
      <c r="L1813" s="3" t="s">
        <v>77</v>
      </c>
      <c r="M1813" s="3" t="s">
        <v>158</v>
      </c>
      <c r="N1813" s="5">
        <v>45257</v>
      </c>
      <c r="P1813" s="3">
        <f t="shared" ca="1" si="404"/>
        <v>-47</v>
      </c>
      <c r="Q1813" s="5"/>
      <c r="R1813" s="3"/>
      <c r="S1813" s="3"/>
      <c r="T1813" s="6" t="s">
        <v>131</v>
      </c>
      <c r="U1813" s="3" t="str">
        <f t="shared" si="407"/>
        <v>Contractuel</v>
      </c>
      <c r="V1813" s="5">
        <v>45505</v>
      </c>
      <c r="W1813" s="5">
        <f>VLOOKUP(B1813,[1]base!$A:$V,22,0)</f>
        <v>45535</v>
      </c>
      <c r="X1813" s="5"/>
      <c r="Y1813" s="5"/>
      <c r="Z1813" s="5">
        <v>45257</v>
      </c>
      <c r="AA1813" s="3">
        <f t="shared" si="408"/>
        <v>11</v>
      </c>
      <c r="AB1813" s="3">
        <v>2023</v>
      </c>
      <c r="AC1813" s="3">
        <f t="shared" si="415"/>
        <v>2027</v>
      </c>
      <c r="AD1813" s="7">
        <f t="shared" ca="1" si="409"/>
        <v>0.88888888888888884</v>
      </c>
      <c r="AE1813" s="7" t="str">
        <f t="shared" ca="1" si="413"/>
        <v>&lt; 1</v>
      </c>
      <c r="AF1813" s="5">
        <v>28144</v>
      </c>
      <c r="AG1813" s="8">
        <f t="shared" ca="1" si="410"/>
        <v>47.775342465753425</v>
      </c>
      <c r="AH1813" s="7" t="str">
        <f t="shared" ca="1" si="411"/>
        <v>&gt;45&lt; 55</v>
      </c>
      <c r="AI1813" s="9">
        <v>12361465</v>
      </c>
      <c r="AJ1813" s="37" t="s">
        <v>179</v>
      </c>
      <c r="AK1813" s="9" t="s">
        <v>5219</v>
      </c>
      <c r="AL1813" s="5">
        <v>37117</v>
      </c>
      <c r="AM1813" s="3" t="s">
        <v>93</v>
      </c>
      <c r="AN1813" s="3" t="s">
        <v>65</v>
      </c>
      <c r="AO1813">
        <v>2</v>
      </c>
      <c r="AQ1813">
        <v>3</v>
      </c>
      <c r="AR1813" s="11">
        <v>1</v>
      </c>
      <c r="AS1813" s="12">
        <f t="shared" si="412"/>
        <v>45622.25</v>
      </c>
      <c r="AT1813" s="11" t="s">
        <v>135</v>
      </c>
      <c r="AU1813" s="9">
        <v>3.5</v>
      </c>
      <c r="AV1813" s="14">
        <v>17</v>
      </c>
      <c r="AW1813" s="15" t="s">
        <v>169</v>
      </c>
      <c r="AX1813" s="16" t="s">
        <v>5220</v>
      </c>
      <c r="AY1813" s="14">
        <v>74</v>
      </c>
      <c r="AZ1813" s="11" t="s">
        <v>171</v>
      </c>
      <c r="BA1813" s="17" t="str">
        <f t="shared" si="406"/>
        <v>17001000000112843974</v>
      </c>
      <c r="BB1813" s="26">
        <f t="shared" si="398"/>
        <v>20</v>
      </c>
      <c r="BC1813" s="19" t="s">
        <v>4876</v>
      </c>
      <c r="BD1813" s="20" t="s">
        <v>100</v>
      </c>
      <c r="BF1813" s="5"/>
      <c r="BG1813" s="27">
        <v>22912217</v>
      </c>
      <c r="BH1813" s="27"/>
      <c r="BI1813" s="27"/>
      <c r="BJ1813" t="s">
        <v>1001</v>
      </c>
      <c r="BK1813" s="11" t="str">
        <f t="shared" si="414"/>
        <v>A-</v>
      </c>
      <c r="BL1813" s="11" t="s">
        <v>473</v>
      </c>
    </row>
    <row r="1814" spans="1:64" x14ac:dyDescent="0.25">
      <c r="A1814" s="3" t="s">
        <v>56</v>
      </c>
      <c r="B1814" s="4">
        <v>1816</v>
      </c>
      <c r="C1814" s="3" t="s">
        <v>140</v>
      </c>
      <c r="D1814" s="3" t="s">
        <v>8158</v>
      </c>
      <c r="E1814" s="3" t="s">
        <v>7231</v>
      </c>
      <c r="F1814" s="3"/>
      <c r="G1814" s="3"/>
      <c r="H1814" s="74"/>
      <c r="I1814" s="3" t="s">
        <v>3004</v>
      </c>
      <c r="J1814" s="3" t="s">
        <v>228</v>
      </c>
      <c r="K1814" s="3" t="s">
        <v>123</v>
      </c>
      <c r="L1814" s="3" t="s">
        <v>77</v>
      </c>
      <c r="M1814" s="3" t="s">
        <v>158</v>
      </c>
      <c r="N1814" s="5">
        <v>45257</v>
      </c>
      <c r="P1814" s="3">
        <f t="shared" ca="1" si="404"/>
        <v>-47</v>
      </c>
      <c r="Q1814" s="5"/>
      <c r="R1814" s="3"/>
      <c r="S1814" s="3"/>
      <c r="T1814" s="6" t="s">
        <v>131</v>
      </c>
      <c r="U1814" s="3" t="str">
        <f t="shared" si="407"/>
        <v>Contractuel</v>
      </c>
      <c r="V1814" s="5">
        <v>45505</v>
      </c>
      <c r="W1814" s="5">
        <f>VLOOKUP(B1814,[1]base!$A:$V,22,0)</f>
        <v>45535</v>
      </c>
      <c r="X1814" s="5"/>
      <c r="Y1814" s="5"/>
      <c r="Z1814" s="5">
        <v>45257</v>
      </c>
      <c r="AA1814" s="3">
        <f t="shared" si="408"/>
        <v>11</v>
      </c>
      <c r="AB1814" s="3">
        <v>2023</v>
      </c>
      <c r="AC1814" s="3">
        <f t="shared" si="415"/>
        <v>2027</v>
      </c>
      <c r="AD1814" s="7">
        <f t="shared" ca="1" si="409"/>
        <v>0.88888888888888884</v>
      </c>
      <c r="AE1814" s="7" t="str">
        <f t="shared" ca="1" si="413"/>
        <v>&lt; 1</v>
      </c>
      <c r="AF1814" s="5">
        <v>33025</v>
      </c>
      <c r="AG1814" s="8">
        <f t="shared" ca="1" si="410"/>
        <v>34.402739726027399</v>
      </c>
      <c r="AH1814" s="7" t="str">
        <f t="shared" ca="1" si="411"/>
        <v>&gt;25&lt; 35</v>
      </c>
      <c r="AI1814" s="9">
        <v>17762061</v>
      </c>
      <c r="AJ1814" s="10" t="s">
        <v>159</v>
      </c>
      <c r="AK1814" s="9" t="s">
        <v>5221</v>
      </c>
      <c r="AL1814" s="5">
        <v>39561</v>
      </c>
      <c r="AM1814" s="3" t="s">
        <v>93</v>
      </c>
      <c r="AN1814" s="3" t="s">
        <v>65</v>
      </c>
      <c r="AO1814">
        <v>2</v>
      </c>
      <c r="AQ1814">
        <v>3</v>
      </c>
      <c r="AR1814" s="11">
        <v>1</v>
      </c>
      <c r="AS1814" s="12">
        <f t="shared" si="412"/>
        <v>45622.25</v>
      </c>
      <c r="AT1814" s="11" t="s">
        <v>135</v>
      </c>
      <c r="AU1814" s="9">
        <v>3.5</v>
      </c>
      <c r="AV1814" s="14">
        <v>17</v>
      </c>
      <c r="AW1814" s="15">
        <v>53594</v>
      </c>
      <c r="AX1814" s="16" t="s">
        <v>5222</v>
      </c>
      <c r="AY1814" s="14">
        <v>48</v>
      </c>
      <c r="AZ1814" s="11" t="s">
        <v>171</v>
      </c>
      <c r="BA1814" s="17" t="str">
        <f t="shared" si="406"/>
        <v>17535940172079012648</v>
      </c>
      <c r="BB1814" s="26">
        <f t="shared" si="398"/>
        <v>20</v>
      </c>
      <c r="BC1814" s="19" t="s">
        <v>5223</v>
      </c>
      <c r="BD1814" s="20" t="s">
        <v>100</v>
      </c>
      <c r="BF1814" s="5"/>
      <c r="BG1814" s="27">
        <v>93440029</v>
      </c>
      <c r="BH1814" s="27"/>
      <c r="BI1814" s="27"/>
      <c r="BJ1814" t="s">
        <v>1001</v>
      </c>
      <c r="BK1814" s="11" t="s">
        <v>3009</v>
      </c>
      <c r="BL1814" s="11" t="s">
        <v>473</v>
      </c>
    </row>
    <row r="1815" spans="1:64" x14ac:dyDescent="0.25">
      <c r="A1815" s="3" t="s">
        <v>56</v>
      </c>
      <c r="B1815" s="4">
        <v>1817</v>
      </c>
      <c r="C1815" s="3" t="s">
        <v>140</v>
      </c>
      <c r="D1815" s="3" t="s">
        <v>7194</v>
      </c>
      <c r="E1815" s="3" t="s">
        <v>7246</v>
      </c>
      <c r="F1815" s="3"/>
      <c r="G1815" s="3"/>
      <c r="H1815" s="74"/>
      <c r="I1815" s="3" t="s">
        <v>467</v>
      </c>
      <c r="J1815" s="3" t="s">
        <v>157</v>
      </c>
      <c r="K1815" s="3" t="s">
        <v>123</v>
      </c>
      <c r="L1815" s="3" t="s">
        <v>77</v>
      </c>
      <c r="M1815" s="3" t="s">
        <v>158</v>
      </c>
      <c r="N1815" s="5">
        <v>45257</v>
      </c>
      <c r="P1815" s="3">
        <f t="shared" ca="1" si="404"/>
        <v>-47</v>
      </c>
      <c r="Q1815" s="5"/>
      <c r="R1815" s="3"/>
      <c r="S1815" s="3"/>
      <c r="T1815" s="6" t="s">
        <v>131</v>
      </c>
      <c r="U1815" s="3" t="str">
        <f t="shared" si="407"/>
        <v>Contractuel</v>
      </c>
      <c r="V1815" s="5">
        <v>45505</v>
      </c>
      <c r="W1815" s="5">
        <f>VLOOKUP(B1815,[1]base!$A:$V,22,0)</f>
        <v>45535</v>
      </c>
      <c r="X1815" s="5"/>
      <c r="Y1815" s="5"/>
      <c r="Z1815" s="5">
        <v>45257</v>
      </c>
      <c r="AA1815" s="3">
        <f t="shared" si="408"/>
        <v>11</v>
      </c>
      <c r="AB1815" s="3">
        <v>2023</v>
      </c>
      <c r="AC1815" s="3">
        <f t="shared" si="415"/>
        <v>2027</v>
      </c>
      <c r="AD1815" s="7">
        <f t="shared" ca="1" si="409"/>
        <v>0.88888888888888884</v>
      </c>
      <c r="AE1815" s="7" t="str">
        <f t="shared" ca="1" si="413"/>
        <v>&lt; 1</v>
      </c>
      <c r="AF1815" s="5">
        <v>31514</v>
      </c>
      <c r="AG1815" s="8">
        <f t="shared" ca="1" si="410"/>
        <v>38.542465753424658</v>
      </c>
      <c r="AH1815" s="7" t="str">
        <f t="shared" ca="1" si="411"/>
        <v>&gt;35&lt; 45</v>
      </c>
      <c r="AI1815" s="9">
        <v>16209169</v>
      </c>
      <c r="AJ1815" s="10" t="s">
        <v>102</v>
      </c>
      <c r="AK1815" s="9" t="s">
        <v>5224</v>
      </c>
      <c r="AL1815" s="5">
        <v>38906</v>
      </c>
      <c r="AM1815" s="3" t="s">
        <v>93</v>
      </c>
      <c r="AN1815" s="3" t="s">
        <v>65</v>
      </c>
      <c r="AO1815">
        <v>2</v>
      </c>
      <c r="AQ1815">
        <v>3</v>
      </c>
      <c r="AR1815" s="11">
        <v>1</v>
      </c>
      <c r="AS1815" s="12">
        <f t="shared" si="412"/>
        <v>45622.25</v>
      </c>
      <c r="AT1815" s="11" t="s">
        <v>135</v>
      </c>
      <c r="AU1815" s="9">
        <v>3.5</v>
      </c>
      <c r="AV1815" s="14" t="s">
        <v>126</v>
      </c>
      <c r="AW1815" s="15" t="s">
        <v>204</v>
      </c>
      <c r="AX1815" s="16" t="s">
        <v>5225</v>
      </c>
      <c r="AY1815" s="14">
        <v>49</v>
      </c>
      <c r="AZ1815" s="11" t="s">
        <v>145</v>
      </c>
      <c r="BA1815" s="17" t="str">
        <f t="shared" si="406"/>
        <v>07003000912167040549</v>
      </c>
      <c r="BB1815" s="26">
        <f t="shared" si="398"/>
        <v>20</v>
      </c>
      <c r="BC1815" s="19" t="s">
        <v>5201</v>
      </c>
      <c r="BD1815" s="20" t="s">
        <v>100</v>
      </c>
      <c r="BF1815" s="5"/>
      <c r="BG1815" s="27">
        <v>50836697</v>
      </c>
      <c r="BH1815" s="27"/>
      <c r="BI1815" s="27"/>
      <c r="BJ1815" t="s">
        <v>477</v>
      </c>
      <c r="BK1815" s="11" t="str">
        <f t="shared" si="414"/>
        <v>A-</v>
      </c>
      <c r="BL1815" s="11" t="s">
        <v>473</v>
      </c>
    </row>
    <row r="1816" spans="1:64" x14ac:dyDescent="0.25">
      <c r="A1816" s="3" t="s">
        <v>74</v>
      </c>
      <c r="B1816" s="4">
        <v>1818</v>
      </c>
      <c r="C1816" s="3" t="s">
        <v>87</v>
      </c>
      <c r="D1816" s="3" t="s">
        <v>7860</v>
      </c>
      <c r="E1816" s="3" t="s">
        <v>8239</v>
      </c>
      <c r="F1816" s="3"/>
      <c r="G1816" s="3"/>
      <c r="H1816" s="74"/>
      <c r="I1816" s="3" t="s">
        <v>1140</v>
      </c>
      <c r="J1816" s="3" t="s">
        <v>157</v>
      </c>
      <c r="K1816" s="3" t="s">
        <v>123</v>
      </c>
      <c r="L1816" s="3" t="s">
        <v>77</v>
      </c>
      <c r="M1816" s="3" t="s">
        <v>158</v>
      </c>
      <c r="N1816" s="5">
        <v>45257</v>
      </c>
      <c r="P1816" s="3">
        <f t="shared" ca="1" si="404"/>
        <v>-47</v>
      </c>
      <c r="Q1816" s="5">
        <v>45544</v>
      </c>
      <c r="R1816" s="3" t="s">
        <v>5226</v>
      </c>
      <c r="S1816" s="3"/>
      <c r="T1816" s="6" t="s">
        <v>131</v>
      </c>
      <c r="U1816" s="3" t="str">
        <f t="shared" si="407"/>
        <v>Contractuel</v>
      </c>
      <c r="V1816" s="5">
        <v>45505</v>
      </c>
      <c r="W1816" s="5">
        <f>VLOOKUP(B1816,[1]base!$A:$V,22,0)</f>
        <v>45535</v>
      </c>
      <c r="X1816" s="5"/>
      <c r="Y1816" s="5"/>
      <c r="Z1816" s="5">
        <v>45257</v>
      </c>
      <c r="AA1816" s="3">
        <f t="shared" si="408"/>
        <v>11</v>
      </c>
      <c r="AB1816" s="3">
        <v>2023</v>
      </c>
      <c r="AC1816" s="3">
        <f t="shared" si="415"/>
        <v>2027</v>
      </c>
      <c r="AD1816" s="7">
        <f t="shared" ca="1" si="409"/>
        <v>0.88888888888888884</v>
      </c>
      <c r="AE1816" s="7" t="str">
        <f t="shared" ca="1" si="413"/>
        <v>&lt; 1</v>
      </c>
      <c r="AF1816" s="5">
        <v>34153</v>
      </c>
      <c r="AG1816" s="8">
        <f t="shared" ca="1" si="410"/>
        <v>31.312328767123287</v>
      </c>
      <c r="AH1816" s="7" t="str">
        <f t="shared" ca="1" si="411"/>
        <v>&gt;25&lt; 35</v>
      </c>
      <c r="AI1816" s="9">
        <v>17014624</v>
      </c>
      <c r="AJ1816" s="10" t="s">
        <v>67</v>
      </c>
      <c r="AK1816" s="9" t="s">
        <v>5227</v>
      </c>
      <c r="AL1816" s="5">
        <v>39975</v>
      </c>
      <c r="AM1816" s="3" t="s">
        <v>93</v>
      </c>
      <c r="AN1816" s="3" t="s">
        <v>94</v>
      </c>
      <c r="AQ1816">
        <v>3</v>
      </c>
      <c r="AR1816" s="11">
        <v>1</v>
      </c>
      <c r="AS1816" s="12">
        <f t="shared" si="412"/>
        <v>45622.25</v>
      </c>
      <c r="AT1816" s="11" t="s">
        <v>135</v>
      </c>
      <c r="AU1816" s="9">
        <v>3.5</v>
      </c>
      <c r="AV1816" s="14" t="s">
        <v>126</v>
      </c>
      <c r="AW1816" s="15" t="s">
        <v>204</v>
      </c>
      <c r="AX1816" s="16" t="s">
        <v>5228</v>
      </c>
      <c r="AY1816" s="14">
        <v>13</v>
      </c>
      <c r="AZ1816" s="11" t="s">
        <v>145</v>
      </c>
      <c r="BA1816" s="17" t="str">
        <f t="shared" si="406"/>
        <v>07003000910581314813</v>
      </c>
      <c r="BB1816" s="26">
        <f t="shared" si="398"/>
        <v>20</v>
      </c>
      <c r="BC1816" s="19" t="s">
        <v>5229</v>
      </c>
      <c r="BD1816" s="20" t="s">
        <v>100</v>
      </c>
      <c r="BF1816" s="5"/>
      <c r="BG1816" s="27">
        <v>51183549</v>
      </c>
      <c r="BH1816" s="27"/>
      <c r="BI1816" s="27"/>
      <c r="BJ1816" t="s">
        <v>566</v>
      </c>
      <c r="BK1816" s="11" t="str">
        <f t="shared" si="414"/>
        <v>A-</v>
      </c>
      <c r="BL1816" s="11" t="s">
        <v>473</v>
      </c>
    </row>
    <row r="1817" spans="1:64" x14ac:dyDescent="0.25">
      <c r="A1817" s="3" t="s">
        <v>56</v>
      </c>
      <c r="B1817" s="4">
        <v>1819</v>
      </c>
      <c r="C1817" s="3" t="s">
        <v>87</v>
      </c>
      <c r="D1817" s="3" t="s">
        <v>8402</v>
      </c>
      <c r="E1817" s="3" t="s">
        <v>7491</v>
      </c>
      <c r="F1817" s="3"/>
      <c r="G1817" s="3"/>
      <c r="H1817" s="74"/>
      <c r="I1817" s="3" t="s">
        <v>487</v>
      </c>
      <c r="J1817" s="3" t="s">
        <v>228</v>
      </c>
      <c r="K1817" s="3" t="s">
        <v>123</v>
      </c>
      <c r="L1817" s="3" t="s">
        <v>77</v>
      </c>
      <c r="M1817" s="3" t="s">
        <v>158</v>
      </c>
      <c r="N1817" s="5">
        <v>45257</v>
      </c>
      <c r="P1817" s="3">
        <f t="shared" ca="1" si="404"/>
        <v>-47</v>
      </c>
      <c r="Q1817" s="5"/>
      <c r="R1817" s="3"/>
      <c r="S1817" s="3"/>
      <c r="T1817" s="6" t="s">
        <v>131</v>
      </c>
      <c r="U1817" s="3" t="str">
        <f t="shared" si="407"/>
        <v>Contractuel</v>
      </c>
      <c r="V1817" s="5">
        <v>45505</v>
      </c>
      <c r="W1817" s="5">
        <f>VLOOKUP(B1817,[1]base!$A:$V,22,0)</f>
        <v>45535</v>
      </c>
      <c r="X1817" s="5"/>
      <c r="Y1817" s="5"/>
      <c r="Z1817" s="5">
        <v>45257</v>
      </c>
      <c r="AA1817" s="3">
        <f t="shared" si="408"/>
        <v>11</v>
      </c>
      <c r="AB1817" s="3">
        <v>2023</v>
      </c>
      <c r="AC1817" s="3">
        <f t="shared" si="415"/>
        <v>2027</v>
      </c>
      <c r="AD1817" s="7">
        <f t="shared" ca="1" si="409"/>
        <v>0.88888888888888884</v>
      </c>
      <c r="AE1817" s="7" t="str">
        <f t="shared" ca="1" si="413"/>
        <v>&lt; 1</v>
      </c>
      <c r="AF1817" s="5">
        <v>35641</v>
      </c>
      <c r="AG1817" s="8">
        <f t="shared" ca="1" si="410"/>
        <v>27.235616438356164</v>
      </c>
      <c r="AH1817" s="7" t="str">
        <f t="shared" ca="1" si="411"/>
        <v>&gt;25&lt; 35</v>
      </c>
      <c r="AI1817" s="9">
        <v>17442925</v>
      </c>
      <c r="AJ1817" s="10" t="s">
        <v>126</v>
      </c>
      <c r="AK1817" s="9" t="s">
        <v>5230</v>
      </c>
      <c r="AL1817" s="5">
        <v>42581</v>
      </c>
      <c r="AM1817" s="3" t="s">
        <v>93</v>
      </c>
      <c r="AN1817" s="3" t="s">
        <v>94</v>
      </c>
      <c r="AQ1817">
        <v>3</v>
      </c>
      <c r="AR1817" s="11">
        <v>1</v>
      </c>
      <c r="AS1817" s="12">
        <f t="shared" si="412"/>
        <v>45622.25</v>
      </c>
      <c r="AT1817" s="11" t="s">
        <v>135</v>
      </c>
      <c r="AU1817" s="9">
        <v>3.5</v>
      </c>
      <c r="AV1817" s="14">
        <v>17</v>
      </c>
      <c r="AW1817" s="15" t="s">
        <v>169</v>
      </c>
      <c r="AX1817" s="16" t="s">
        <v>5231</v>
      </c>
      <c r="AY1817" s="14">
        <v>88</v>
      </c>
      <c r="AZ1817" s="11" t="s">
        <v>171</v>
      </c>
      <c r="BA1817" s="17" t="str">
        <f t="shared" si="406"/>
        <v>17001000000333854788</v>
      </c>
      <c r="BB1817" s="26">
        <f t="shared" si="398"/>
        <v>20</v>
      </c>
      <c r="BC1817" s="19" t="s">
        <v>5229</v>
      </c>
      <c r="BD1817" s="20" t="s">
        <v>100</v>
      </c>
      <c r="BF1817" s="5"/>
      <c r="BG1817" s="27">
        <v>50513453</v>
      </c>
      <c r="BH1817" s="27"/>
      <c r="BI1817" s="27"/>
      <c r="BJ1817" t="s">
        <v>566</v>
      </c>
      <c r="BK1817" s="11" t="str">
        <f t="shared" si="414"/>
        <v>B-</v>
      </c>
      <c r="BL1817" s="11" t="s">
        <v>473</v>
      </c>
    </row>
    <row r="1818" spans="1:64" x14ac:dyDescent="0.25">
      <c r="A1818" s="3" t="s">
        <v>74</v>
      </c>
      <c r="B1818" s="4">
        <v>1820</v>
      </c>
      <c r="C1818" s="3" t="s">
        <v>140</v>
      </c>
      <c r="D1818" s="3" t="s">
        <v>7392</v>
      </c>
      <c r="E1818" s="3" t="s">
        <v>7507</v>
      </c>
      <c r="F1818" s="3"/>
      <c r="G1818" s="3"/>
      <c r="H1818" s="74"/>
      <c r="I1818" s="3" t="s">
        <v>487</v>
      </c>
      <c r="J1818" s="3" t="s">
        <v>228</v>
      </c>
      <c r="K1818" s="3" t="s">
        <v>123</v>
      </c>
      <c r="L1818" s="3" t="s">
        <v>77</v>
      </c>
      <c r="M1818" s="3" t="s">
        <v>158</v>
      </c>
      <c r="N1818" s="5">
        <v>45257</v>
      </c>
      <c r="P1818" s="3">
        <f t="shared" ca="1" si="404"/>
        <v>-139</v>
      </c>
      <c r="Q1818" s="5">
        <v>45383</v>
      </c>
      <c r="R1818" s="3" t="s">
        <v>2627</v>
      </c>
      <c r="S1818" s="3"/>
      <c r="T1818" s="6" t="s">
        <v>131</v>
      </c>
      <c r="U1818" s="3" t="str">
        <f t="shared" si="407"/>
        <v>Contractuel</v>
      </c>
      <c r="V1818" s="5">
        <v>45383</v>
      </c>
      <c r="W1818" s="5">
        <v>45443</v>
      </c>
      <c r="X1818" s="5"/>
      <c r="Y1818" s="5"/>
      <c r="Z1818" s="5">
        <v>45257</v>
      </c>
      <c r="AA1818" s="3">
        <f t="shared" si="408"/>
        <v>11</v>
      </c>
      <c r="AB1818" s="3">
        <v>2023</v>
      </c>
      <c r="AC1818" s="3">
        <f t="shared" si="415"/>
        <v>2027</v>
      </c>
      <c r="AD1818" s="7">
        <f t="shared" ca="1" si="409"/>
        <v>0.88888888888888884</v>
      </c>
      <c r="AE1818" s="7" t="str">
        <f t="shared" ca="1" si="413"/>
        <v>&lt; 1</v>
      </c>
      <c r="AF1818" s="5">
        <v>33789</v>
      </c>
      <c r="AG1818" s="8">
        <f t="shared" ca="1" si="410"/>
        <v>32.30958904109589</v>
      </c>
      <c r="AH1818" s="7" t="str">
        <f t="shared" ca="1" si="411"/>
        <v>&gt;25&lt; 35</v>
      </c>
      <c r="AI1818" s="9">
        <v>16281976</v>
      </c>
      <c r="AJ1818" s="10" t="s">
        <v>67</v>
      </c>
      <c r="AK1818" s="9" t="s">
        <v>5232</v>
      </c>
      <c r="AL1818" s="5">
        <v>39648</v>
      </c>
      <c r="AM1818" s="3" t="s">
        <v>93</v>
      </c>
      <c r="AN1818" s="3" t="s">
        <v>65</v>
      </c>
      <c r="AO1818">
        <v>2</v>
      </c>
      <c r="AQ1818" s="11">
        <v>3</v>
      </c>
      <c r="AR1818" s="11">
        <v>1</v>
      </c>
      <c r="AS1818" s="12">
        <f t="shared" si="412"/>
        <v>45622.25</v>
      </c>
      <c r="AT1818" s="11" t="s">
        <v>135</v>
      </c>
      <c r="AU1818" s="9">
        <v>3.5</v>
      </c>
      <c r="AV1818" s="14">
        <v>17</v>
      </c>
      <c r="AW1818" s="15">
        <v>53594</v>
      </c>
      <c r="AX1818" s="16" t="s">
        <v>5233</v>
      </c>
      <c r="AY1818" s="14">
        <v>31</v>
      </c>
      <c r="AZ1818" s="11" t="s">
        <v>171</v>
      </c>
      <c r="BA1818" s="17" t="str">
        <f t="shared" si="406"/>
        <v>17535940172082207731</v>
      </c>
      <c r="BB1818" s="26">
        <f t="shared" si="398"/>
        <v>20</v>
      </c>
      <c r="BC1818" s="19" t="s">
        <v>5229</v>
      </c>
      <c r="BD1818" s="20" t="s">
        <v>100</v>
      </c>
      <c r="BF1818" s="5"/>
      <c r="BG1818" s="27">
        <v>54131819</v>
      </c>
      <c r="BH1818" s="27"/>
      <c r="BI1818" s="27"/>
      <c r="BJ1818" t="s">
        <v>566</v>
      </c>
      <c r="BK1818" s="11" t="str">
        <f t="shared" si="414"/>
        <v>B-</v>
      </c>
      <c r="BL1818" s="11" t="s">
        <v>473</v>
      </c>
    </row>
    <row r="1819" spans="1:64" x14ac:dyDescent="0.25">
      <c r="A1819" s="3" t="s">
        <v>56</v>
      </c>
      <c r="B1819" s="4">
        <v>1821</v>
      </c>
      <c r="C1819" s="3" t="s">
        <v>140</v>
      </c>
      <c r="D1819" s="3" t="s">
        <v>8744</v>
      </c>
      <c r="E1819" s="3" t="s">
        <v>7348</v>
      </c>
      <c r="F1819" s="3"/>
      <c r="G1819" s="3"/>
      <c r="H1819" s="74"/>
      <c r="I1819" s="3" t="s">
        <v>487</v>
      </c>
      <c r="J1819" s="3" t="s">
        <v>228</v>
      </c>
      <c r="K1819" s="3" t="s">
        <v>123</v>
      </c>
      <c r="L1819" s="3" t="s">
        <v>77</v>
      </c>
      <c r="M1819" s="3" t="s">
        <v>158</v>
      </c>
      <c r="N1819" s="5">
        <v>45257</v>
      </c>
      <c r="P1819" s="3">
        <f t="shared" ca="1" si="404"/>
        <v>-47</v>
      </c>
      <c r="Q1819" s="5"/>
      <c r="R1819" s="3"/>
      <c r="S1819" s="3"/>
      <c r="T1819" s="6" t="s">
        <v>131</v>
      </c>
      <c r="U1819" s="3" t="str">
        <f t="shared" si="407"/>
        <v>Contractuel</v>
      </c>
      <c r="V1819" s="5">
        <v>45505</v>
      </c>
      <c r="W1819" s="5">
        <f>VLOOKUP(B1819,[1]base!$A:$V,22,0)</f>
        <v>45535</v>
      </c>
      <c r="X1819" s="5"/>
      <c r="Y1819" s="5"/>
      <c r="Z1819" s="5">
        <v>45257</v>
      </c>
      <c r="AA1819" s="3">
        <f t="shared" si="408"/>
        <v>11</v>
      </c>
      <c r="AB1819" s="3">
        <f t="shared" ref="AB1819:AB1855" si="416">IF(N1819="","",YEAR(N1819))</f>
        <v>2023</v>
      </c>
      <c r="AC1819" s="3">
        <f t="shared" si="415"/>
        <v>2027</v>
      </c>
      <c r="AD1819" s="7">
        <f t="shared" ca="1" si="409"/>
        <v>0.88888888888888884</v>
      </c>
      <c r="AE1819" s="7" t="str">
        <f t="shared" ca="1" si="413"/>
        <v>&lt; 1</v>
      </c>
      <c r="AF1819" s="5">
        <v>34513</v>
      </c>
      <c r="AG1819" s="8">
        <f t="shared" ca="1" si="410"/>
        <v>30.326027397260273</v>
      </c>
      <c r="AH1819" s="7" t="str">
        <f t="shared" ca="1" si="411"/>
        <v>&gt;25&lt; 35</v>
      </c>
      <c r="AI1819" s="9">
        <v>16926006</v>
      </c>
      <c r="AJ1819" s="10" t="s">
        <v>159</v>
      </c>
      <c r="AK1819" s="9" t="s">
        <v>5234</v>
      </c>
      <c r="AL1819" s="5">
        <v>44053</v>
      </c>
      <c r="AM1819" s="3" t="s">
        <v>93</v>
      </c>
      <c r="AN1819" s="3" t="s">
        <v>65</v>
      </c>
      <c r="AO1819">
        <v>2</v>
      </c>
      <c r="AQ1819">
        <v>3</v>
      </c>
      <c r="AR1819" s="11">
        <v>1</v>
      </c>
      <c r="AS1819" s="12">
        <f t="shared" si="412"/>
        <v>45622.25</v>
      </c>
      <c r="AT1819" s="11" t="s">
        <v>135</v>
      </c>
      <c r="AU1819" s="9">
        <v>3.5</v>
      </c>
      <c r="AV1819" s="14">
        <v>25</v>
      </c>
      <c r="AW1819" s="15" t="s">
        <v>1046</v>
      </c>
      <c r="AX1819" s="16" t="s">
        <v>5235</v>
      </c>
      <c r="AY1819" s="14" t="s">
        <v>126</v>
      </c>
      <c r="AZ1819" s="11" t="s">
        <v>164</v>
      </c>
      <c r="BA1819" s="17" t="str">
        <f t="shared" si="406"/>
        <v>25033000000119903907</v>
      </c>
      <c r="BB1819" s="26">
        <f t="shared" si="398"/>
        <v>20</v>
      </c>
      <c r="BC1819" s="19" t="s">
        <v>5236</v>
      </c>
      <c r="BD1819" s="20" t="s">
        <v>100</v>
      </c>
      <c r="BF1819" s="5"/>
      <c r="BG1819" s="27">
        <v>26677942</v>
      </c>
      <c r="BH1819" s="27">
        <v>21935400</v>
      </c>
      <c r="BI1819" s="27"/>
      <c r="BJ1819" t="s">
        <v>566</v>
      </c>
      <c r="BK1819" s="11" t="str">
        <f t="shared" si="414"/>
        <v>B-</v>
      </c>
      <c r="BL1819" s="11" t="s">
        <v>473</v>
      </c>
    </row>
    <row r="1820" spans="1:64" x14ac:dyDescent="0.25">
      <c r="A1820" s="3" t="s">
        <v>56</v>
      </c>
      <c r="B1820" s="4">
        <v>1822</v>
      </c>
      <c r="C1820" s="3" t="s">
        <v>140</v>
      </c>
      <c r="D1820" s="3" t="s">
        <v>7208</v>
      </c>
      <c r="E1820" s="3" t="s">
        <v>7507</v>
      </c>
      <c r="F1820" s="3"/>
      <c r="G1820" s="3"/>
      <c r="H1820" s="74"/>
      <c r="I1820" s="3" t="s">
        <v>467</v>
      </c>
      <c r="J1820" s="3" t="s">
        <v>157</v>
      </c>
      <c r="K1820" s="3" t="s">
        <v>123</v>
      </c>
      <c r="L1820" s="3" t="s">
        <v>77</v>
      </c>
      <c r="M1820" s="3" t="s">
        <v>158</v>
      </c>
      <c r="N1820" s="5">
        <v>45257</v>
      </c>
      <c r="P1820" s="3">
        <f t="shared" ca="1" si="404"/>
        <v>-47</v>
      </c>
      <c r="Q1820" s="5"/>
      <c r="R1820" s="3"/>
      <c r="S1820" s="3"/>
      <c r="T1820" s="6" t="s">
        <v>131</v>
      </c>
      <c r="U1820" s="3" t="str">
        <f t="shared" si="407"/>
        <v>Contractuel</v>
      </c>
      <c r="V1820" s="5">
        <v>45505</v>
      </c>
      <c r="W1820" s="5">
        <f>VLOOKUP(B1820,[1]base!$A:$V,22,0)</f>
        <v>45535</v>
      </c>
      <c r="X1820" s="5"/>
      <c r="Y1820" s="5"/>
      <c r="Z1820" s="5">
        <v>45257</v>
      </c>
      <c r="AA1820" s="3">
        <f t="shared" si="408"/>
        <v>11</v>
      </c>
      <c r="AB1820" s="3">
        <f t="shared" si="416"/>
        <v>2023</v>
      </c>
      <c r="AC1820" s="3">
        <f t="shared" si="415"/>
        <v>2027</v>
      </c>
      <c r="AD1820" s="7">
        <f t="shared" ca="1" si="409"/>
        <v>0.88888888888888884</v>
      </c>
      <c r="AE1820" s="7" t="str">
        <f t="shared" ca="1" si="413"/>
        <v>&lt; 1</v>
      </c>
      <c r="AF1820" s="5">
        <v>29361</v>
      </c>
      <c r="AG1820" s="8">
        <f t="shared" ca="1" si="410"/>
        <v>44.441095890410956</v>
      </c>
      <c r="AH1820" s="7" t="str">
        <f t="shared" ca="1" si="411"/>
        <v>&gt;35&lt; 45</v>
      </c>
      <c r="AI1820" s="9">
        <v>17769880</v>
      </c>
      <c r="AJ1820" s="10" t="s">
        <v>102</v>
      </c>
      <c r="AK1820" s="9" t="s">
        <v>5237</v>
      </c>
      <c r="AL1820" s="5">
        <v>45214</v>
      </c>
      <c r="AM1820" s="3" t="s">
        <v>93</v>
      </c>
      <c r="AN1820" s="3" t="s">
        <v>65</v>
      </c>
      <c r="AO1820">
        <v>3</v>
      </c>
      <c r="AQ1820">
        <v>3</v>
      </c>
      <c r="AR1820" s="11">
        <v>1</v>
      </c>
      <c r="AS1820" s="12">
        <f t="shared" si="412"/>
        <v>45622.25</v>
      </c>
      <c r="AT1820" s="11" t="s">
        <v>135</v>
      </c>
      <c r="AU1820" s="9">
        <v>3.5</v>
      </c>
      <c r="AV1820" s="14" t="s">
        <v>70</v>
      </c>
      <c r="AW1820" s="15">
        <v>102062</v>
      </c>
      <c r="AX1820" s="16" t="s">
        <v>5238</v>
      </c>
      <c r="AY1820" s="14">
        <v>53</v>
      </c>
      <c r="AZ1820" s="11" t="s">
        <v>2246</v>
      </c>
      <c r="BA1820" s="17" t="str">
        <f t="shared" si="406"/>
        <v>03102062010110508653</v>
      </c>
      <c r="BB1820" s="26">
        <f t="shared" si="398"/>
        <v>20</v>
      </c>
      <c r="BC1820" s="19" t="s">
        <v>4740</v>
      </c>
      <c r="BD1820" s="20" t="s">
        <v>277</v>
      </c>
      <c r="BF1820" s="5">
        <v>45272</v>
      </c>
      <c r="BG1820" s="27">
        <v>50420777</v>
      </c>
      <c r="BH1820" s="27"/>
      <c r="BI1820" s="27"/>
      <c r="BJ1820" t="s">
        <v>4740</v>
      </c>
      <c r="BK1820" s="11" t="str">
        <f t="shared" si="414"/>
        <v>A-</v>
      </c>
      <c r="BL1820" s="11" t="s">
        <v>473</v>
      </c>
    </row>
    <row r="1821" spans="1:64" x14ac:dyDescent="0.25">
      <c r="A1821" s="3" t="s">
        <v>56</v>
      </c>
      <c r="B1821" s="4">
        <v>1823</v>
      </c>
      <c r="C1821" s="3" t="s">
        <v>140</v>
      </c>
      <c r="D1821" s="3" t="s">
        <v>8403</v>
      </c>
      <c r="E1821" s="3" t="s">
        <v>8016</v>
      </c>
      <c r="F1821" s="3"/>
      <c r="G1821" s="3"/>
      <c r="H1821" s="74"/>
      <c r="I1821" s="3" t="s">
        <v>467</v>
      </c>
      <c r="J1821" s="3" t="s">
        <v>157</v>
      </c>
      <c r="K1821" s="3" t="s">
        <v>123</v>
      </c>
      <c r="L1821" s="3" t="s">
        <v>77</v>
      </c>
      <c r="M1821" s="3" t="s">
        <v>158</v>
      </c>
      <c r="N1821" s="5">
        <v>45257</v>
      </c>
      <c r="P1821" s="3">
        <f t="shared" ca="1" si="404"/>
        <v>-47</v>
      </c>
      <c r="Q1821" s="5"/>
      <c r="R1821" s="3"/>
      <c r="S1821" s="3"/>
      <c r="T1821" s="6" t="s">
        <v>131</v>
      </c>
      <c r="U1821" s="3" t="str">
        <f t="shared" si="407"/>
        <v>Contractuel</v>
      </c>
      <c r="V1821" s="5">
        <v>45505</v>
      </c>
      <c r="W1821" s="5">
        <f>VLOOKUP(B1821,[1]base!$A:$V,22,0)</f>
        <v>45535</v>
      </c>
      <c r="X1821" s="5"/>
      <c r="Y1821" s="5"/>
      <c r="Z1821" s="5">
        <v>45257</v>
      </c>
      <c r="AA1821" s="3">
        <f t="shared" si="408"/>
        <v>11</v>
      </c>
      <c r="AB1821" s="3">
        <f t="shared" si="416"/>
        <v>2023</v>
      </c>
      <c r="AC1821" s="3">
        <f t="shared" si="415"/>
        <v>2027</v>
      </c>
      <c r="AD1821" s="7">
        <f t="shared" ca="1" si="409"/>
        <v>0.88888888888888884</v>
      </c>
      <c r="AE1821" s="7" t="str">
        <f t="shared" ca="1" si="413"/>
        <v>&lt; 1</v>
      </c>
      <c r="AF1821" s="5">
        <v>28128</v>
      </c>
      <c r="AG1821" s="8">
        <f t="shared" ca="1" si="410"/>
        <v>47.819178082191783</v>
      </c>
      <c r="AH1821" s="7" t="str">
        <f t="shared" ca="1" si="411"/>
        <v>&gt;45&lt; 55</v>
      </c>
      <c r="AI1821" s="9">
        <v>11775748</v>
      </c>
      <c r="AJ1821" s="10" t="s">
        <v>62</v>
      </c>
      <c r="AK1821" s="9" t="s">
        <v>5239</v>
      </c>
      <c r="AL1821" s="5">
        <v>39230</v>
      </c>
      <c r="AM1821" s="3" t="s">
        <v>93</v>
      </c>
      <c r="AN1821" s="3" t="s">
        <v>65</v>
      </c>
      <c r="AO1821">
        <v>4</v>
      </c>
      <c r="AQ1821">
        <v>3</v>
      </c>
      <c r="AR1821" s="11">
        <v>1</v>
      </c>
      <c r="AS1821" s="12">
        <f t="shared" si="412"/>
        <v>45622.25</v>
      </c>
      <c r="AT1821" s="11" t="s">
        <v>135</v>
      </c>
      <c r="AU1821" s="9">
        <v>3.5</v>
      </c>
      <c r="AV1821" s="14">
        <v>17</v>
      </c>
      <c r="AW1821" s="15" t="s">
        <v>169</v>
      </c>
      <c r="AX1821" s="16" t="s">
        <v>5240</v>
      </c>
      <c r="AY1821" s="14" t="s">
        <v>159</v>
      </c>
      <c r="AZ1821" s="11" t="s">
        <v>171</v>
      </c>
      <c r="BA1821" s="17" t="str">
        <f t="shared" si="406"/>
        <v>17001000000333822002</v>
      </c>
      <c r="BB1821" s="26">
        <f t="shared" si="398"/>
        <v>20</v>
      </c>
      <c r="BC1821" s="19" t="s">
        <v>5241</v>
      </c>
      <c r="BD1821" s="20" t="s">
        <v>277</v>
      </c>
      <c r="BF1821" s="5"/>
      <c r="BG1821" s="27">
        <v>93721882</v>
      </c>
      <c r="BH1821" s="27"/>
      <c r="BI1821" s="27"/>
      <c r="BJ1821" t="s">
        <v>2409</v>
      </c>
      <c r="BK1821" s="11" t="str">
        <f t="shared" si="414"/>
        <v>A-</v>
      </c>
      <c r="BL1821" s="11" t="s">
        <v>473</v>
      </c>
    </row>
    <row r="1822" spans="1:64" x14ac:dyDescent="0.25">
      <c r="A1822" s="3" t="s">
        <v>56</v>
      </c>
      <c r="B1822" s="4">
        <v>1824</v>
      </c>
      <c r="C1822" s="3" t="s">
        <v>140</v>
      </c>
      <c r="D1822" s="3" t="s">
        <v>8404</v>
      </c>
      <c r="E1822" s="3" t="s">
        <v>8405</v>
      </c>
      <c r="F1822" s="3"/>
      <c r="G1822" s="3"/>
      <c r="H1822" s="74"/>
      <c r="I1822" s="43" t="s">
        <v>425</v>
      </c>
      <c r="J1822" s="3" t="s">
        <v>157</v>
      </c>
      <c r="K1822" s="3" t="s">
        <v>123</v>
      </c>
      <c r="L1822" s="3" t="s">
        <v>77</v>
      </c>
      <c r="M1822" s="3" t="s">
        <v>158</v>
      </c>
      <c r="N1822" s="5">
        <v>45257</v>
      </c>
      <c r="P1822" s="3">
        <f t="shared" ca="1" si="404"/>
        <v>-47</v>
      </c>
      <c r="Q1822" s="5"/>
      <c r="R1822" s="3"/>
      <c r="S1822" s="3"/>
      <c r="T1822" s="6" t="s">
        <v>131</v>
      </c>
      <c r="U1822" s="3" t="str">
        <f t="shared" si="407"/>
        <v>Contractuel</v>
      </c>
      <c r="V1822" s="5">
        <v>45505</v>
      </c>
      <c r="W1822" s="5">
        <f>VLOOKUP(B1822,[1]base!$A:$V,22,0)</f>
        <v>45535</v>
      </c>
      <c r="X1822" s="5"/>
      <c r="Y1822" s="5"/>
      <c r="Z1822" s="5">
        <v>45257</v>
      </c>
      <c r="AA1822" s="3">
        <f t="shared" si="408"/>
        <v>11</v>
      </c>
      <c r="AB1822" s="3">
        <f t="shared" si="416"/>
        <v>2023</v>
      </c>
      <c r="AC1822" s="3">
        <f t="shared" si="415"/>
        <v>2027</v>
      </c>
      <c r="AD1822" s="7">
        <f t="shared" ca="1" si="409"/>
        <v>0.88888888888888884</v>
      </c>
      <c r="AE1822" s="7" t="str">
        <f t="shared" ca="1" si="413"/>
        <v>&lt; 1</v>
      </c>
      <c r="AF1822" s="5">
        <v>30391</v>
      </c>
      <c r="AG1822" s="8">
        <f t="shared" ca="1" si="410"/>
        <v>41.61917808219178</v>
      </c>
      <c r="AH1822" s="7" t="str">
        <f t="shared" ca="1" si="411"/>
        <v>&gt;35&lt; 45</v>
      </c>
      <c r="AI1822" s="9">
        <v>16028188</v>
      </c>
      <c r="AJ1822" s="10" t="s">
        <v>126</v>
      </c>
      <c r="AK1822" s="9" t="s">
        <v>5242</v>
      </c>
      <c r="AL1822" s="5">
        <v>39696</v>
      </c>
      <c r="AM1822" s="3" t="s">
        <v>93</v>
      </c>
      <c r="AN1822" s="3" t="s">
        <v>65</v>
      </c>
      <c r="AO1822">
        <v>2</v>
      </c>
      <c r="AQ1822">
        <v>3</v>
      </c>
      <c r="AR1822" s="11">
        <v>1</v>
      </c>
      <c r="AS1822" s="12">
        <f t="shared" si="412"/>
        <v>45622.25</v>
      </c>
      <c r="AT1822" s="11" t="s">
        <v>135</v>
      </c>
      <c r="AU1822" s="9">
        <v>3.5</v>
      </c>
      <c r="AV1822" s="14">
        <v>17</v>
      </c>
      <c r="AW1822" s="15" t="s">
        <v>169</v>
      </c>
      <c r="AX1822" s="16" t="s">
        <v>5243</v>
      </c>
      <c r="AY1822" s="14">
        <v>54</v>
      </c>
      <c r="AZ1822" s="11" t="s">
        <v>171</v>
      </c>
      <c r="BA1822" s="17" t="str">
        <f t="shared" si="406"/>
        <v>17001000000209566554</v>
      </c>
      <c r="BB1822" s="26">
        <f t="shared" si="398"/>
        <v>20</v>
      </c>
      <c r="BC1822" s="19" t="s">
        <v>5244</v>
      </c>
      <c r="BD1822" s="20" t="s">
        <v>100</v>
      </c>
      <c r="BF1822" s="5">
        <v>45272</v>
      </c>
      <c r="BG1822" s="27">
        <v>22488120</v>
      </c>
      <c r="BH1822" s="27">
        <v>20412123</v>
      </c>
      <c r="BI1822" s="27"/>
      <c r="BJ1822" t="s">
        <v>4253</v>
      </c>
      <c r="BK1822" s="11" t="str">
        <f t="shared" si="414"/>
        <v>A-</v>
      </c>
      <c r="BL1822" s="11" t="s">
        <v>473</v>
      </c>
    </row>
    <row r="1823" spans="1:64" x14ac:dyDescent="0.25">
      <c r="A1823" s="3" t="s">
        <v>74</v>
      </c>
      <c r="B1823" s="4">
        <v>1825</v>
      </c>
      <c r="C1823" s="3" t="s">
        <v>87</v>
      </c>
      <c r="D1823" s="3" t="s">
        <v>8406</v>
      </c>
      <c r="E1823" s="3" t="s">
        <v>8407</v>
      </c>
      <c r="F1823" s="3"/>
      <c r="G1823" s="3"/>
      <c r="H1823" s="74"/>
      <c r="I1823" s="76" t="s">
        <v>2544</v>
      </c>
      <c r="J1823" s="3" t="s">
        <v>157</v>
      </c>
      <c r="K1823" s="3" t="s">
        <v>123</v>
      </c>
      <c r="L1823" s="3" t="s">
        <v>77</v>
      </c>
      <c r="M1823" s="3" t="s">
        <v>158</v>
      </c>
      <c r="N1823" s="5">
        <v>45257</v>
      </c>
      <c r="P1823" s="3">
        <f t="shared" ca="1" si="404"/>
        <v>-260</v>
      </c>
      <c r="Q1823" s="5">
        <v>45300</v>
      </c>
      <c r="R1823" s="3" t="s">
        <v>124</v>
      </c>
      <c r="S1823" s="3"/>
      <c r="T1823" s="6" t="s">
        <v>131</v>
      </c>
      <c r="U1823" s="3" t="str">
        <f t="shared" si="407"/>
        <v>Contractuel</v>
      </c>
      <c r="V1823" s="5">
        <v>45292</v>
      </c>
      <c r="W1823" s="5">
        <v>45322</v>
      </c>
      <c r="X1823" s="5"/>
      <c r="Y1823" s="5"/>
      <c r="Z1823" s="5">
        <v>45257</v>
      </c>
      <c r="AA1823" s="3">
        <f t="shared" si="408"/>
        <v>11</v>
      </c>
      <c r="AB1823" s="3">
        <f t="shared" si="416"/>
        <v>2023</v>
      </c>
      <c r="AC1823" s="3">
        <f t="shared" si="415"/>
        <v>2027</v>
      </c>
      <c r="AD1823" s="7">
        <f t="shared" ca="1" si="409"/>
        <v>0.88888888888888884</v>
      </c>
      <c r="AE1823" s="7" t="str">
        <f t="shared" ca="1" si="413"/>
        <v>&lt; 1</v>
      </c>
      <c r="AF1823" s="5">
        <v>30633</v>
      </c>
      <c r="AG1823" s="8">
        <f t="shared" ca="1" si="410"/>
        <v>40.956164383561642</v>
      </c>
      <c r="AH1823" s="7" t="str">
        <f t="shared" ca="1" si="411"/>
        <v>&gt;35&lt; 45</v>
      </c>
      <c r="AI1823" s="9"/>
      <c r="AJ1823" s="10"/>
      <c r="AK1823" s="9" t="s">
        <v>5245</v>
      </c>
      <c r="AL1823" s="5">
        <v>40799</v>
      </c>
      <c r="AM1823" s="3" t="s">
        <v>93</v>
      </c>
      <c r="AN1823" s="3" t="s">
        <v>94</v>
      </c>
      <c r="AQ1823" s="11">
        <v>3</v>
      </c>
      <c r="AR1823" s="11">
        <v>1</v>
      </c>
      <c r="AS1823" s="12">
        <f t="shared" si="412"/>
        <v>45622.25</v>
      </c>
      <c r="AT1823" s="11" t="s">
        <v>135</v>
      </c>
      <c r="AU1823" s="9">
        <v>3.5</v>
      </c>
      <c r="AV1823" s="14">
        <v>17</v>
      </c>
      <c r="AW1823" s="15" t="s">
        <v>169</v>
      </c>
      <c r="AX1823" s="16" t="s">
        <v>5246</v>
      </c>
      <c r="AY1823" s="14">
        <v>51</v>
      </c>
      <c r="AZ1823" s="11" t="s">
        <v>171</v>
      </c>
      <c r="BA1823" s="17" t="str">
        <f t="shared" si="406"/>
        <v>17001000000267902451</v>
      </c>
      <c r="BB1823" s="26">
        <f t="shared" si="398"/>
        <v>20</v>
      </c>
      <c r="BC1823" s="19" t="s">
        <v>5247</v>
      </c>
      <c r="BD1823" s="20" t="s">
        <v>73</v>
      </c>
      <c r="BF1823" s="5"/>
      <c r="BG1823" s="27">
        <v>21586049</v>
      </c>
      <c r="BH1823" s="27"/>
      <c r="BI1823" s="27"/>
      <c r="BK1823" s="11" t="str">
        <f t="shared" si="414"/>
        <v>A-</v>
      </c>
      <c r="BL1823" s="11" t="s">
        <v>473</v>
      </c>
    </row>
    <row r="1824" spans="1:64" x14ac:dyDescent="0.25">
      <c r="A1824" s="3" t="s">
        <v>74</v>
      </c>
      <c r="B1824" s="4">
        <v>1826</v>
      </c>
      <c r="C1824" s="3" t="s">
        <v>140</v>
      </c>
      <c r="D1824" s="3" t="s">
        <v>7460</v>
      </c>
      <c r="E1824" s="3" t="s">
        <v>7777</v>
      </c>
      <c r="F1824" s="3"/>
      <c r="G1824" s="3"/>
      <c r="H1824" s="74"/>
      <c r="I1824" s="3" t="s">
        <v>487</v>
      </c>
      <c r="J1824" s="3" t="s">
        <v>228</v>
      </c>
      <c r="K1824" s="3" t="s">
        <v>123</v>
      </c>
      <c r="L1824" s="3" t="s">
        <v>77</v>
      </c>
      <c r="M1824" s="3" t="s">
        <v>158</v>
      </c>
      <c r="N1824" s="5">
        <v>45257</v>
      </c>
      <c r="P1824" s="3">
        <f t="shared" ca="1" si="404"/>
        <v>-231</v>
      </c>
      <c r="Q1824" s="5">
        <v>45353</v>
      </c>
      <c r="R1824" s="3" t="s">
        <v>124</v>
      </c>
      <c r="S1824" s="3"/>
      <c r="T1824" s="6" t="s">
        <v>131</v>
      </c>
      <c r="U1824" s="3" t="str">
        <f t="shared" si="407"/>
        <v>Contractuel</v>
      </c>
      <c r="V1824" s="5">
        <v>45323</v>
      </c>
      <c r="W1824" s="5">
        <v>45351</v>
      </c>
      <c r="X1824" s="5"/>
      <c r="Y1824" s="5"/>
      <c r="Z1824" s="5">
        <v>45257</v>
      </c>
      <c r="AA1824" s="3">
        <f t="shared" si="408"/>
        <v>11</v>
      </c>
      <c r="AB1824" s="3">
        <f t="shared" si="416"/>
        <v>2023</v>
      </c>
      <c r="AC1824" s="3">
        <f t="shared" si="415"/>
        <v>2027</v>
      </c>
      <c r="AD1824" s="7">
        <f t="shared" ca="1" si="409"/>
        <v>0.88888888888888884</v>
      </c>
      <c r="AE1824" s="7" t="str">
        <f t="shared" ca="1" si="413"/>
        <v>&lt; 1</v>
      </c>
      <c r="AF1824" s="5">
        <v>28359</v>
      </c>
      <c r="AG1824" s="8">
        <f t="shared" ca="1" si="410"/>
        <v>47.186301369863017</v>
      </c>
      <c r="AH1824" s="7" t="str">
        <f t="shared" ca="1" si="411"/>
        <v>&gt;45&lt; 55</v>
      </c>
      <c r="AI1824" s="9">
        <v>11821119</v>
      </c>
      <c r="AJ1824" s="10" t="s">
        <v>79</v>
      </c>
      <c r="AK1824" s="9" t="s">
        <v>5248</v>
      </c>
      <c r="AL1824" s="5">
        <v>42453</v>
      </c>
      <c r="AM1824" s="3" t="s">
        <v>93</v>
      </c>
      <c r="AN1824" s="3" t="s">
        <v>65</v>
      </c>
      <c r="AO1824">
        <v>2</v>
      </c>
      <c r="AQ1824" s="11">
        <v>3</v>
      </c>
      <c r="AR1824" s="11">
        <v>1</v>
      </c>
      <c r="AS1824" s="12">
        <f t="shared" si="412"/>
        <v>45622.25</v>
      </c>
      <c r="AT1824" s="11" t="s">
        <v>135</v>
      </c>
      <c r="AU1824" s="9">
        <v>3.5</v>
      </c>
      <c r="AV1824" s="14">
        <v>17</v>
      </c>
      <c r="AW1824" s="15" t="s">
        <v>169</v>
      </c>
      <c r="AX1824" s="16" t="s">
        <v>5249</v>
      </c>
      <c r="AY1824" s="14">
        <v>26</v>
      </c>
      <c r="AZ1824" s="11" t="s">
        <v>171</v>
      </c>
      <c r="BA1824" s="17" t="str">
        <f t="shared" si="406"/>
        <v>17001000000333830926</v>
      </c>
      <c r="BB1824" s="26">
        <f t="shared" si="398"/>
        <v>20</v>
      </c>
      <c r="BC1824" s="19" t="s">
        <v>5250</v>
      </c>
      <c r="BD1824" s="20" t="s">
        <v>277</v>
      </c>
      <c r="BF1824" s="5"/>
      <c r="BG1824" s="27">
        <v>22202592</v>
      </c>
      <c r="BH1824" s="27"/>
      <c r="BI1824" s="27"/>
      <c r="BJ1824" t="s">
        <v>4555</v>
      </c>
      <c r="BK1824" s="11" t="str">
        <f t="shared" si="414"/>
        <v>B-</v>
      </c>
      <c r="BL1824" s="11" t="s">
        <v>473</v>
      </c>
    </row>
    <row r="1825" spans="1:64" x14ac:dyDescent="0.25">
      <c r="A1825" s="3" t="s">
        <v>56</v>
      </c>
      <c r="B1825" s="4">
        <v>1827</v>
      </c>
      <c r="C1825" s="3" t="s">
        <v>140</v>
      </c>
      <c r="D1825" s="3" t="s">
        <v>8408</v>
      </c>
      <c r="E1825" s="3" t="s">
        <v>8409</v>
      </c>
      <c r="F1825" s="3"/>
      <c r="G1825" s="3"/>
      <c r="H1825" s="74"/>
      <c r="I1825" s="3" t="s">
        <v>487</v>
      </c>
      <c r="J1825" s="3" t="s">
        <v>228</v>
      </c>
      <c r="K1825" s="3" t="s">
        <v>123</v>
      </c>
      <c r="L1825" s="3" t="s">
        <v>77</v>
      </c>
      <c r="M1825" s="3" t="s">
        <v>158</v>
      </c>
      <c r="N1825" s="5">
        <v>45257</v>
      </c>
      <c r="P1825" s="3">
        <f t="shared" ca="1" si="404"/>
        <v>-47</v>
      </c>
      <c r="Q1825" s="5"/>
      <c r="R1825" s="3"/>
      <c r="S1825" s="3"/>
      <c r="T1825" s="6" t="s">
        <v>131</v>
      </c>
      <c r="U1825" s="3" t="str">
        <f t="shared" si="407"/>
        <v>Contractuel</v>
      </c>
      <c r="V1825" s="5">
        <v>45505</v>
      </c>
      <c r="W1825" s="5">
        <f>VLOOKUP(B1825,[1]base!$A:$V,22,0)</f>
        <v>45535</v>
      </c>
      <c r="X1825" s="5"/>
      <c r="Y1825" s="5"/>
      <c r="Z1825" s="5">
        <v>45257</v>
      </c>
      <c r="AA1825" s="3">
        <f t="shared" si="408"/>
        <v>11</v>
      </c>
      <c r="AB1825" s="3">
        <f t="shared" si="416"/>
        <v>2023</v>
      </c>
      <c r="AC1825" s="3">
        <f t="shared" si="415"/>
        <v>2027</v>
      </c>
      <c r="AD1825" s="7">
        <f t="shared" ca="1" si="409"/>
        <v>0.88888888888888884</v>
      </c>
      <c r="AE1825" s="7" t="str">
        <f t="shared" ca="1" si="413"/>
        <v>&lt; 1</v>
      </c>
      <c r="AF1825" s="5">
        <v>27255</v>
      </c>
      <c r="AG1825" s="8">
        <f t="shared" ca="1" si="410"/>
        <v>50.210958904109589</v>
      </c>
      <c r="AH1825" s="7" t="str">
        <f t="shared" ca="1" si="411"/>
        <v>&gt;45&lt; 55</v>
      </c>
      <c r="AI1825" s="9">
        <v>11548114</v>
      </c>
      <c r="AJ1825" s="10" t="s">
        <v>67</v>
      </c>
      <c r="AK1825" s="9" t="s">
        <v>5251</v>
      </c>
      <c r="AL1825" s="5">
        <v>43108</v>
      </c>
      <c r="AM1825" s="3" t="s">
        <v>93</v>
      </c>
      <c r="AN1825" s="3" t="s">
        <v>65</v>
      </c>
      <c r="AO1825">
        <v>2</v>
      </c>
      <c r="AQ1825">
        <v>3</v>
      </c>
      <c r="AR1825" s="11">
        <v>1</v>
      </c>
      <c r="AS1825" s="12">
        <f t="shared" si="412"/>
        <v>45622.25</v>
      </c>
      <c r="AT1825" s="11" t="s">
        <v>135</v>
      </c>
      <c r="AU1825" s="9">
        <v>3.5</v>
      </c>
      <c r="AV1825" s="14">
        <v>17</v>
      </c>
      <c r="AW1825" s="15" t="s">
        <v>169</v>
      </c>
      <c r="AX1825" s="16" t="s">
        <v>5252</v>
      </c>
      <c r="AY1825" s="14">
        <v>69</v>
      </c>
      <c r="AZ1825" s="11" t="s">
        <v>171</v>
      </c>
      <c r="BA1825" s="17" t="str">
        <f t="shared" si="406"/>
        <v>17001000000333832769</v>
      </c>
      <c r="BB1825" s="26">
        <f t="shared" si="398"/>
        <v>20</v>
      </c>
      <c r="BC1825" s="19" t="s">
        <v>5253</v>
      </c>
      <c r="BD1825" s="20" t="s">
        <v>277</v>
      </c>
      <c r="BF1825" s="5"/>
      <c r="BG1825" s="27">
        <v>22202592</v>
      </c>
      <c r="BH1825" s="27">
        <v>55074228</v>
      </c>
      <c r="BI1825" s="27"/>
      <c r="BJ1825" t="s">
        <v>4555</v>
      </c>
      <c r="BK1825" s="11" t="str">
        <f t="shared" si="414"/>
        <v>B-</v>
      </c>
      <c r="BL1825" s="11" t="s">
        <v>473</v>
      </c>
    </row>
    <row r="1826" spans="1:64" x14ac:dyDescent="0.25">
      <c r="A1826" s="3" t="s">
        <v>56</v>
      </c>
      <c r="B1826" s="4">
        <v>1828</v>
      </c>
      <c r="C1826" s="3" t="s">
        <v>140</v>
      </c>
      <c r="D1826" s="3" t="s">
        <v>8052</v>
      </c>
      <c r="E1826" s="3" t="s">
        <v>7603</v>
      </c>
      <c r="F1826" s="3"/>
      <c r="G1826" s="3"/>
      <c r="H1826" s="74"/>
      <c r="I1826" s="3" t="s">
        <v>467</v>
      </c>
      <c r="J1826" s="3" t="s">
        <v>157</v>
      </c>
      <c r="K1826" s="3" t="s">
        <v>123</v>
      </c>
      <c r="L1826" s="3" t="s">
        <v>77</v>
      </c>
      <c r="M1826" s="3" t="s">
        <v>158</v>
      </c>
      <c r="N1826" s="5">
        <v>45257</v>
      </c>
      <c r="P1826" s="3">
        <f t="shared" ca="1" si="404"/>
        <v>-47</v>
      </c>
      <c r="Q1826" s="5"/>
      <c r="R1826" s="3"/>
      <c r="S1826" s="3"/>
      <c r="T1826" s="6" t="s">
        <v>131</v>
      </c>
      <c r="U1826" s="3" t="str">
        <f t="shared" si="407"/>
        <v>Contractuel</v>
      </c>
      <c r="V1826" s="5">
        <v>45505</v>
      </c>
      <c r="W1826" s="5">
        <f>VLOOKUP(B1826,[1]base!$A:$V,22,0)</f>
        <v>45535</v>
      </c>
      <c r="X1826" s="5"/>
      <c r="Y1826" s="5"/>
      <c r="Z1826" s="5">
        <v>45257</v>
      </c>
      <c r="AA1826" s="3">
        <f t="shared" si="408"/>
        <v>11</v>
      </c>
      <c r="AB1826" s="3">
        <f t="shared" si="416"/>
        <v>2023</v>
      </c>
      <c r="AC1826" s="3">
        <f t="shared" si="415"/>
        <v>2027</v>
      </c>
      <c r="AD1826" s="7">
        <f t="shared" ca="1" si="409"/>
        <v>0.88888888888888884</v>
      </c>
      <c r="AE1826" s="7" t="str">
        <f t="shared" ca="1" si="413"/>
        <v>&lt; 1</v>
      </c>
      <c r="AF1826" s="5">
        <v>31764</v>
      </c>
      <c r="AG1826" s="8">
        <f t="shared" ca="1" si="410"/>
        <v>37.857534246575341</v>
      </c>
      <c r="AH1826" s="7" t="str">
        <f t="shared" ca="1" si="411"/>
        <v>&gt;35&lt; 45</v>
      </c>
      <c r="AI1826" s="9">
        <v>17781590</v>
      </c>
      <c r="AJ1826" s="10" t="s">
        <v>159</v>
      </c>
      <c r="AK1826" s="9" t="s">
        <v>5254</v>
      </c>
      <c r="AL1826" s="5">
        <v>38932</v>
      </c>
      <c r="AM1826" s="3" t="s">
        <v>93</v>
      </c>
      <c r="AN1826" s="3" t="s">
        <v>65</v>
      </c>
      <c r="AO1826">
        <v>2</v>
      </c>
      <c r="AQ1826">
        <v>3</v>
      </c>
      <c r="AR1826" s="11">
        <v>1</v>
      </c>
      <c r="AS1826" s="12">
        <f t="shared" si="412"/>
        <v>45622.25</v>
      </c>
      <c r="AT1826" s="11" t="s">
        <v>135</v>
      </c>
      <c r="AU1826" s="9">
        <v>3.5</v>
      </c>
      <c r="AV1826" s="14">
        <v>17</v>
      </c>
      <c r="AW1826" s="15" t="s">
        <v>169</v>
      </c>
      <c r="AX1826" s="16" t="s">
        <v>5255</v>
      </c>
      <c r="AY1826" s="14">
        <v>10</v>
      </c>
      <c r="AZ1826" s="11" t="s">
        <v>171</v>
      </c>
      <c r="BA1826" s="17" t="str">
        <f t="shared" si="406"/>
        <v>17001000000161633810</v>
      </c>
      <c r="BB1826" s="26">
        <f t="shared" si="398"/>
        <v>20</v>
      </c>
      <c r="BC1826" s="19" t="s">
        <v>3460</v>
      </c>
      <c r="BD1826" s="20" t="s">
        <v>277</v>
      </c>
      <c r="BF1826" s="5"/>
      <c r="BG1826" s="27">
        <v>50720334</v>
      </c>
      <c r="BH1826" s="27"/>
      <c r="BI1826" s="27"/>
      <c r="BJ1826" t="s">
        <v>2409</v>
      </c>
      <c r="BK1826" s="11" t="str">
        <f t="shared" si="414"/>
        <v>A-</v>
      </c>
      <c r="BL1826" s="11" t="s">
        <v>473</v>
      </c>
    </row>
    <row r="1827" spans="1:64" x14ac:dyDescent="0.25">
      <c r="A1827" s="3" t="s">
        <v>56</v>
      </c>
      <c r="B1827" s="4">
        <v>1829</v>
      </c>
      <c r="C1827" s="3" t="s">
        <v>140</v>
      </c>
      <c r="D1827" s="3" t="s">
        <v>7264</v>
      </c>
      <c r="E1827" s="3" t="s">
        <v>7279</v>
      </c>
      <c r="F1827" s="3"/>
      <c r="G1827" s="3"/>
      <c r="H1827" s="74"/>
      <c r="I1827" s="3" t="s">
        <v>487</v>
      </c>
      <c r="J1827" s="3" t="s">
        <v>228</v>
      </c>
      <c r="K1827" s="3" t="s">
        <v>123</v>
      </c>
      <c r="L1827" s="3" t="s">
        <v>77</v>
      </c>
      <c r="M1827" s="3" t="s">
        <v>158</v>
      </c>
      <c r="N1827" s="5">
        <v>45257</v>
      </c>
      <c r="P1827" s="3">
        <f t="shared" ca="1" si="404"/>
        <v>-47</v>
      </c>
      <c r="Q1827" s="5"/>
      <c r="R1827" s="3"/>
      <c r="S1827" s="3"/>
      <c r="T1827" s="6" t="s">
        <v>131</v>
      </c>
      <c r="U1827" s="3" t="str">
        <f t="shared" si="407"/>
        <v>Contractuel</v>
      </c>
      <c r="V1827" s="5">
        <v>45505</v>
      </c>
      <c r="W1827" s="5">
        <f>VLOOKUP(B1827,[1]base!$A:$V,22,0)</f>
        <v>45535</v>
      </c>
      <c r="X1827" s="5"/>
      <c r="Y1827" s="5"/>
      <c r="Z1827" s="5">
        <v>45257</v>
      </c>
      <c r="AA1827" s="3">
        <f t="shared" si="408"/>
        <v>11</v>
      </c>
      <c r="AB1827" s="3">
        <f t="shared" si="416"/>
        <v>2023</v>
      </c>
      <c r="AC1827" s="3">
        <f t="shared" si="415"/>
        <v>2027</v>
      </c>
      <c r="AD1827" s="7">
        <f t="shared" ca="1" si="409"/>
        <v>0.88888888888888884</v>
      </c>
      <c r="AE1827" s="7" t="str">
        <f t="shared" ca="1" si="413"/>
        <v>&lt; 1</v>
      </c>
      <c r="AF1827" s="5">
        <v>34834</v>
      </c>
      <c r="AG1827" s="8">
        <f t="shared" ca="1" si="410"/>
        <v>29.446575342465753</v>
      </c>
      <c r="AH1827" s="7" t="str">
        <f t="shared" ca="1" si="411"/>
        <v>&gt;25&lt; 35</v>
      </c>
      <c r="AI1827" s="9">
        <v>16629564</v>
      </c>
      <c r="AJ1827" s="10" t="s">
        <v>102</v>
      </c>
      <c r="AK1827" s="9" t="s">
        <v>5256</v>
      </c>
      <c r="AL1827" s="5">
        <v>41619</v>
      </c>
      <c r="AM1827" s="3" t="s">
        <v>93</v>
      </c>
      <c r="AN1827" s="3" t="s">
        <v>65</v>
      </c>
      <c r="AO1827">
        <v>1</v>
      </c>
      <c r="AQ1827">
        <v>3</v>
      </c>
      <c r="AR1827" s="11">
        <v>1</v>
      </c>
      <c r="AS1827" s="12">
        <f t="shared" si="412"/>
        <v>45622.25</v>
      </c>
      <c r="AT1827" s="11" t="s">
        <v>135</v>
      </c>
      <c r="AU1827" s="9">
        <v>3.5</v>
      </c>
      <c r="AV1827" s="14">
        <v>17</v>
      </c>
      <c r="AW1827" s="15" t="s">
        <v>169</v>
      </c>
      <c r="AX1827" s="16" t="s">
        <v>5257</v>
      </c>
      <c r="AY1827" s="14">
        <v>36</v>
      </c>
      <c r="AZ1827" s="11" t="s">
        <v>171</v>
      </c>
      <c r="BA1827" s="17" t="str">
        <f t="shared" si="406"/>
        <v>17001000000333824136</v>
      </c>
      <c r="BB1827" s="26">
        <f t="shared" si="398"/>
        <v>20</v>
      </c>
      <c r="BC1827" s="19" t="s">
        <v>566</v>
      </c>
      <c r="BD1827" s="20" t="s">
        <v>100</v>
      </c>
      <c r="BF1827" s="5"/>
      <c r="BG1827" s="27">
        <v>53553436</v>
      </c>
      <c r="BH1827" s="27"/>
      <c r="BI1827" s="27"/>
      <c r="BJ1827" t="s">
        <v>566</v>
      </c>
      <c r="BK1827" s="11" t="str">
        <f t="shared" si="414"/>
        <v>B-</v>
      </c>
      <c r="BL1827" s="11" t="s">
        <v>473</v>
      </c>
    </row>
    <row r="1828" spans="1:64" x14ac:dyDescent="0.25">
      <c r="A1828" s="3" t="s">
        <v>74</v>
      </c>
      <c r="B1828" s="4">
        <v>1830</v>
      </c>
      <c r="C1828" s="3" t="s">
        <v>140</v>
      </c>
      <c r="D1828" s="3" t="s">
        <v>7325</v>
      </c>
      <c r="E1828" s="3" t="s">
        <v>7207</v>
      </c>
      <c r="F1828" s="3"/>
      <c r="G1828" s="3"/>
      <c r="H1828" s="74"/>
      <c r="I1828" s="3" t="s">
        <v>487</v>
      </c>
      <c r="J1828" s="3" t="s">
        <v>228</v>
      </c>
      <c r="K1828" s="3" t="s">
        <v>123</v>
      </c>
      <c r="L1828" s="3" t="s">
        <v>77</v>
      </c>
      <c r="M1828" s="3" t="s">
        <v>158</v>
      </c>
      <c r="N1828" s="5">
        <v>45257</v>
      </c>
      <c r="P1828" s="3">
        <f t="shared" ca="1" si="404"/>
        <v>-260</v>
      </c>
      <c r="Q1828" s="5">
        <v>45323</v>
      </c>
      <c r="R1828" s="3" t="s">
        <v>4262</v>
      </c>
      <c r="S1828" s="3"/>
      <c r="T1828" s="6" t="s">
        <v>131</v>
      </c>
      <c r="U1828" s="3" t="str">
        <f t="shared" si="407"/>
        <v>Contractuel</v>
      </c>
      <c r="V1828" s="5">
        <v>45292</v>
      </c>
      <c r="W1828" s="5">
        <v>45322</v>
      </c>
      <c r="X1828" s="5"/>
      <c r="Y1828" s="5"/>
      <c r="Z1828" s="5">
        <v>45257</v>
      </c>
      <c r="AA1828" s="3">
        <f t="shared" si="408"/>
        <v>11</v>
      </c>
      <c r="AB1828" s="3">
        <f t="shared" si="416"/>
        <v>2023</v>
      </c>
      <c r="AC1828" s="3">
        <f t="shared" si="415"/>
        <v>2027</v>
      </c>
      <c r="AD1828" s="7">
        <f t="shared" ca="1" si="409"/>
        <v>0.88888888888888884</v>
      </c>
      <c r="AE1828" s="7" t="str">
        <f t="shared" ca="1" si="413"/>
        <v>&lt; 1</v>
      </c>
      <c r="AF1828" s="5">
        <v>33843</v>
      </c>
      <c r="AG1828" s="8">
        <f t="shared" ca="1" si="410"/>
        <v>32.161643835616438</v>
      </c>
      <c r="AH1828" s="7" t="str">
        <f t="shared" ca="1" si="411"/>
        <v>&gt;25&lt; 35</v>
      </c>
      <c r="AI1828" s="9">
        <v>15659212</v>
      </c>
      <c r="AJ1828" s="37" t="s">
        <v>179</v>
      </c>
      <c r="AK1828" s="9" t="s">
        <v>4680</v>
      </c>
      <c r="AL1828" s="5">
        <v>43722</v>
      </c>
      <c r="AM1828" s="3" t="s">
        <v>93</v>
      </c>
      <c r="AN1828" s="3" t="s">
        <v>65</v>
      </c>
      <c r="AO1828">
        <v>2</v>
      </c>
      <c r="AQ1828" s="11">
        <v>3</v>
      </c>
      <c r="AR1828" s="11">
        <v>1</v>
      </c>
      <c r="AS1828" s="12">
        <f t="shared" si="412"/>
        <v>45622.25</v>
      </c>
      <c r="AT1828" s="11" t="s">
        <v>135</v>
      </c>
      <c r="AU1828" s="9">
        <v>3.5</v>
      </c>
      <c r="AV1828" s="14">
        <v>25</v>
      </c>
      <c r="AW1828" s="15" t="s">
        <v>1046</v>
      </c>
      <c r="AX1828" s="16" t="s">
        <v>4681</v>
      </c>
      <c r="AY1828" s="14">
        <v>72</v>
      </c>
      <c r="AZ1828" s="11" t="s">
        <v>164</v>
      </c>
      <c r="BA1828" s="17" t="str">
        <f t="shared" si="406"/>
        <v>25033000000116978872</v>
      </c>
      <c r="BB1828" s="26">
        <f t="shared" si="398"/>
        <v>20</v>
      </c>
      <c r="BC1828" s="19" t="s">
        <v>5258</v>
      </c>
      <c r="BD1828" s="20" t="s">
        <v>100</v>
      </c>
      <c r="BF1828" s="5"/>
      <c r="BG1828" s="27">
        <v>29780134</v>
      </c>
      <c r="BH1828" s="27"/>
      <c r="BI1828" s="27"/>
      <c r="BK1828" s="11" t="str">
        <f t="shared" si="414"/>
        <v>B-</v>
      </c>
      <c r="BL1828" s="11" t="s">
        <v>473</v>
      </c>
    </row>
    <row r="1829" spans="1:64" x14ac:dyDescent="0.25">
      <c r="A1829" s="3" t="s">
        <v>56</v>
      </c>
      <c r="B1829" s="4">
        <v>1831</v>
      </c>
      <c r="C1829" s="3" t="s">
        <v>140</v>
      </c>
      <c r="D1829" s="3" t="s">
        <v>7542</v>
      </c>
      <c r="E1829" s="3" t="s">
        <v>7770</v>
      </c>
      <c r="F1829" s="3"/>
      <c r="G1829" s="3"/>
      <c r="H1829" s="74"/>
      <c r="I1829" s="3" t="s">
        <v>487</v>
      </c>
      <c r="J1829" s="3" t="s">
        <v>228</v>
      </c>
      <c r="K1829" s="3" t="s">
        <v>123</v>
      </c>
      <c r="L1829" s="3" t="s">
        <v>77</v>
      </c>
      <c r="M1829" s="3" t="s">
        <v>158</v>
      </c>
      <c r="N1829" s="5">
        <v>45257</v>
      </c>
      <c r="P1829" s="3">
        <f t="shared" ca="1" si="404"/>
        <v>-47</v>
      </c>
      <c r="Q1829" s="5"/>
      <c r="R1829" s="3"/>
      <c r="S1829" s="3"/>
      <c r="T1829" s="6" t="s">
        <v>131</v>
      </c>
      <c r="U1829" s="3" t="str">
        <f t="shared" si="407"/>
        <v>Contractuel</v>
      </c>
      <c r="V1829" s="5">
        <v>45505</v>
      </c>
      <c r="W1829" s="5">
        <f>VLOOKUP(B1829,[1]base!$A:$V,22,0)</f>
        <v>45535</v>
      </c>
      <c r="X1829" s="5"/>
      <c r="Y1829" s="5"/>
      <c r="Z1829" s="5">
        <v>45257</v>
      </c>
      <c r="AA1829" s="3">
        <f t="shared" si="408"/>
        <v>11</v>
      </c>
      <c r="AB1829" s="3">
        <f t="shared" si="416"/>
        <v>2023</v>
      </c>
      <c r="AC1829" s="3">
        <f t="shared" si="415"/>
        <v>2027</v>
      </c>
      <c r="AD1829" s="7">
        <f t="shared" ca="1" si="409"/>
        <v>0.88888888888888884</v>
      </c>
      <c r="AE1829" s="7" t="str">
        <f t="shared" ca="1" si="413"/>
        <v>&lt; 1</v>
      </c>
      <c r="AF1829" s="5">
        <v>27473</v>
      </c>
      <c r="AG1829" s="8">
        <f t="shared" ca="1" si="410"/>
        <v>49.613698630136987</v>
      </c>
      <c r="AH1829" s="7" t="str">
        <f t="shared" ca="1" si="411"/>
        <v>&gt;45&lt; 55</v>
      </c>
      <c r="AI1829" s="9">
        <v>11804203</v>
      </c>
      <c r="AJ1829" s="10" t="s">
        <v>126</v>
      </c>
      <c r="AK1829" s="9" t="s">
        <v>5259</v>
      </c>
      <c r="AL1829" s="5">
        <v>38849</v>
      </c>
      <c r="AM1829" s="3" t="s">
        <v>93</v>
      </c>
      <c r="AN1829" s="3" t="s">
        <v>65</v>
      </c>
      <c r="AO1829">
        <v>3</v>
      </c>
      <c r="AQ1829">
        <v>3</v>
      </c>
      <c r="AR1829" s="11">
        <v>1</v>
      </c>
      <c r="AS1829" s="12">
        <f t="shared" si="412"/>
        <v>45622.25</v>
      </c>
      <c r="AT1829" s="11" t="s">
        <v>135</v>
      </c>
      <c r="AU1829" s="9">
        <v>3.5</v>
      </c>
      <c r="AV1829" s="14" t="s">
        <v>79</v>
      </c>
      <c r="AW1829" s="15" t="s">
        <v>1886</v>
      </c>
      <c r="AX1829" s="16">
        <v>80084925833</v>
      </c>
      <c r="AY1829" s="14">
        <v>44</v>
      </c>
      <c r="AZ1829" s="11" t="s">
        <v>128</v>
      </c>
      <c r="BA1829" s="17" t="str">
        <f t="shared" si="406"/>
        <v>04053138008492583344</v>
      </c>
      <c r="BB1829" s="26">
        <f t="shared" si="398"/>
        <v>20</v>
      </c>
      <c r="BC1829" s="19" t="s">
        <v>5260</v>
      </c>
      <c r="BD1829" s="20" t="s">
        <v>100</v>
      </c>
      <c r="BF1829" s="5"/>
      <c r="BG1829" s="27">
        <v>21280672</v>
      </c>
      <c r="BH1829" s="27"/>
      <c r="BI1829" s="27"/>
      <c r="BJ1829" t="s">
        <v>566</v>
      </c>
      <c r="BK1829" s="11" t="str">
        <f t="shared" si="414"/>
        <v>B-</v>
      </c>
      <c r="BL1829" s="11" t="s">
        <v>473</v>
      </c>
    </row>
    <row r="1830" spans="1:64" x14ac:dyDescent="0.25">
      <c r="A1830" s="3" t="s">
        <v>56</v>
      </c>
      <c r="B1830" s="4">
        <v>1832</v>
      </c>
      <c r="C1830" s="3" t="s">
        <v>140</v>
      </c>
      <c r="D1830" s="3" t="s">
        <v>7710</v>
      </c>
      <c r="E1830" s="3" t="s">
        <v>8038</v>
      </c>
      <c r="F1830" s="3"/>
      <c r="G1830" s="3"/>
      <c r="H1830" s="74"/>
      <c r="I1830" s="3" t="s">
        <v>1140</v>
      </c>
      <c r="J1830" s="3" t="s">
        <v>157</v>
      </c>
      <c r="K1830" s="3" t="s">
        <v>123</v>
      </c>
      <c r="L1830" s="3" t="s">
        <v>77</v>
      </c>
      <c r="M1830" s="3" t="s">
        <v>158</v>
      </c>
      <c r="N1830" s="5">
        <v>45257</v>
      </c>
      <c r="P1830" s="3">
        <f t="shared" ca="1" si="404"/>
        <v>-47</v>
      </c>
      <c r="Q1830" s="5"/>
      <c r="R1830" s="3"/>
      <c r="S1830" s="3"/>
      <c r="T1830" s="6" t="s">
        <v>131</v>
      </c>
      <c r="U1830" s="3" t="str">
        <f t="shared" si="407"/>
        <v>Contractuel</v>
      </c>
      <c r="V1830" s="5">
        <v>45505</v>
      </c>
      <c r="W1830" s="5">
        <f>VLOOKUP(B1830,[1]base!$A:$V,22,0)</f>
        <v>45535</v>
      </c>
      <c r="X1830" s="5"/>
      <c r="Y1830" s="5"/>
      <c r="Z1830" s="5">
        <v>45257</v>
      </c>
      <c r="AA1830" s="3">
        <f t="shared" si="408"/>
        <v>11</v>
      </c>
      <c r="AB1830" s="3">
        <f t="shared" si="416"/>
        <v>2023</v>
      </c>
      <c r="AC1830" s="3">
        <f t="shared" si="415"/>
        <v>2027</v>
      </c>
      <c r="AD1830" s="7">
        <f t="shared" ca="1" si="409"/>
        <v>0.88888888888888884</v>
      </c>
      <c r="AE1830" s="7" t="str">
        <f t="shared" ca="1" si="413"/>
        <v>&lt; 1</v>
      </c>
      <c r="AF1830" s="5">
        <v>31918</v>
      </c>
      <c r="AG1830" s="8">
        <f t="shared" ca="1" si="410"/>
        <v>37.435616438356163</v>
      </c>
      <c r="AH1830" s="7" t="str">
        <f t="shared" ca="1" si="411"/>
        <v>&gt;35&lt; 45</v>
      </c>
      <c r="AI1830" s="9">
        <v>12669879</v>
      </c>
      <c r="AJ1830" s="10" t="s">
        <v>102</v>
      </c>
      <c r="AK1830" s="9" t="s">
        <v>5261</v>
      </c>
      <c r="AL1830" s="5">
        <v>37810</v>
      </c>
      <c r="AM1830" s="3" t="s">
        <v>93</v>
      </c>
      <c r="AN1830" s="3" t="s">
        <v>65</v>
      </c>
      <c r="AO1830">
        <v>2</v>
      </c>
      <c r="AQ1830">
        <v>3</v>
      </c>
      <c r="AR1830" s="11">
        <v>1</v>
      </c>
      <c r="AS1830" s="12">
        <f t="shared" si="412"/>
        <v>45622.25</v>
      </c>
      <c r="AT1830" s="11" t="s">
        <v>135</v>
      </c>
      <c r="AU1830" s="9">
        <v>3.5</v>
      </c>
      <c r="AV1830" s="14">
        <v>17</v>
      </c>
      <c r="AW1830" s="15" t="s">
        <v>169</v>
      </c>
      <c r="AX1830" s="16" t="s">
        <v>5262</v>
      </c>
      <c r="AY1830" s="14">
        <v>43</v>
      </c>
      <c r="AZ1830" s="11" t="s">
        <v>171</v>
      </c>
      <c r="BA1830" s="17" t="str">
        <f t="shared" si="406"/>
        <v>17001000000312613243</v>
      </c>
      <c r="BB1830" s="26">
        <f t="shared" si="398"/>
        <v>20</v>
      </c>
      <c r="BC1830" s="19" t="s">
        <v>5263</v>
      </c>
      <c r="BD1830" s="20" t="s">
        <v>277</v>
      </c>
      <c r="BF1830" s="5"/>
      <c r="BG1830" s="27">
        <v>26896624</v>
      </c>
      <c r="BH1830" s="27">
        <v>21809798</v>
      </c>
      <c r="BI1830" s="27"/>
      <c r="BJ1830" t="s">
        <v>2409</v>
      </c>
      <c r="BK1830" s="11" t="str">
        <f t="shared" si="414"/>
        <v>A-</v>
      </c>
      <c r="BL1830" s="11" t="s">
        <v>473</v>
      </c>
    </row>
    <row r="1831" spans="1:64" x14ac:dyDescent="0.25">
      <c r="A1831" s="3" t="s">
        <v>56</v>
      </c>
      <c r="B1831" s="4">
        <v>1833</v>
      </c>
      <c r="C1831" s="3" t="s">
        <v>140</v>
      </c>
      <c r="D1831" s="3" t="s">
        <v>7336</v>
      </c>
      <c r="E1831" s="3" t="s">
        <v>7404</v>
      </c>
      <c r="F1831" s="3"/>
      <c r="G1831" s="3"/>
      <c r="H1831" s="74"/>
      <c r="I1831" s="3" t="s">
        <v>1140</v>
      </c>
      <c r="J1831" s="3" t="s">
        <v>157</v>
      </c>
      <c r="K1831" s="3" t="s">
        <v>123</v>
      </c>
      <c r="L1831" s="3" t="s">
        <v>77</v>
      </c>
      <c r="M1831" s="3" t="s">
        <v>158</v>
      </c>
      <c r="N1831" s="5">
        <v>45257</v>
      </c>
      <c r="P1831" s="3">
        <f t="shared" ca="1" si="404"/>
        <v>-47</v>
      </c>
      <c r="Q1831" s="5"/>
      <c r="R1831" s="3"/>
      <c r="S1831" s="3"/>
      <c r="T1831" s="6" t="s">
        <v>131</v>
      </c>
      <c r="U1831" s="3" t="str">
        <f t="shared" si="407"/>
        <v>Contractuel</v>
      </c>
      <c r="V1831" s="5">
        <v>45505</v>
      </c>
      <c r="W1831" s="5">
        <f>VLOOKUP(B1831,[1]base!$A:$V,22,0)</f>
        <v>45535</v>
      </c>
      <c r="X1831" s="5"/>
      <c r="Y1831" s="5"/>
      <c r="Z1831" s="5">
        <v>45257</v>
      </c>
      <c r="AA1831" s="3">
        <f t="shared" si="408"/>
        <v>11</v>
      </c>
      <c r="AB1831" s="3">
        <f t="shared" si="416"/>
        <v>2023</v>
      </c>
      <c r="AC1831" s="3">
        <f t="shared" si="415"/>
        <v>2027</v>
      </c>
      <c r="AD1831" s="7">
        <f t="shared" ca="1" si="409"/>
        <v>0.88888888888888884</v>
      </c>
      <c r="AE1831" s="7" t="str">
        <f t="shared" ca="1" si="413"/>
        <v>&lt; 1</v>
      </c>
      <c r="AF1831" s="5">
        <v>31666</v>
      </c>
      <c r="AG1831" s="8">
        <f t="shared" ca="1" si="410"/>
        <v>38.126027397260273</v>
      </c>
      <c r="AH1831" s="7" t="str">
        <f t="shared" ca="1" si="411"/>
        <v>&gt;35&lt; 45</v>
      </c>
      <c r="AI1831" s="9">
        <v>12668140</v>
      </c>
      <c r="AJ1831" s="10" t="s">
        <v>62</v>
      </c>
      <c r="AK1831" s="9" t="s">
        <v>5264</v>
      </c>
      <c r="AL1831" s="5">
        <v>37215</v>
      </c>
      <c r="AM1831" s="3" t="s">
        <v>93</v>
      </c>
      <c r="AN1831" s="3" t="s">
        <v>65</v>
      </c>
      <c r="AO1831">
        <v>2</v>
      </c>
      <c r="AQ1831">
        <v>3</v>
      </c>
      <c r="AR1831" s="11">
        <v>1</v>
      </c>
      <c r="AS1831" s="12">
        <f t="shared" si="412"/>
        <v>45622.25</v>
      </c>
      <c r="AT1831" s="11" t="s">
        <v>135</v>
      </c>
      <c r="AU1831" s="9">
        <v>3.5</v>
      </c>
      <c r="AV1831" s="14">
        <v>17</v>
      </c>
      <c r="AW1831" s="15" t="s">
        <v>169</v>
      </c>
      <c r="AX1831" s="16" t="s">
        <v>5265</v>
      </c>
      <c r="AY1831" s="14">
        <v>79</v>
      </c>
      <c r="AZ1831" s="11" t="s">
        <v>171</v>
      </c>
      <c r="BA1831" s="17" t="str">
        <f t="shared" si="406"/>
        <v>17001000000306918179</v>
      </c>
      <c r="BB1831" s="26">
        <f t="shared" si="398"/>
        <v>20</v>
      </c>
      <c r="BC1831" s="19" t="s">
        <v>5266</v>
      </c>
      <c r="BD1831" s="20" t="s">
        <v>100</v>
      </c>
      <c r="BF1831" s="5"/>
      <c r="BG1831" s="27">
        <v>29559622</v>
      </c>
      <c r="BH1831" s="27"/>
      <c r="BI1831" s="27"/>
      <c r="BJ1831" t="s">
        <v>566</v>
      </c>
      <c r="BK1831" s="11" t="str">
        <f t="shared" si="414"/>
        <v>A-</v>
      </c>
      <c r="BL1831" s="11" t="s">
        <v>235</v>
      </c>
    </row>
    <row r="1832" spans="1:64" x14ac:dyDescent="0.25">
      <c r="A1832" s="3" t="s">
        <v>56</v>
      </c>
      <c r="B1832" s="4">
        <v>1834</v>
      </c>
      <c r="C1832" s="3" t="s">
        <v>140</v>
      </c>
      <c r="D1832" s="3" t="s">
        <v>7264</v>
      </c>
      <c r="E1832" s="3" t="s">
        <v>7231</v>
      </c>
      <c r="F1832" s="3"/>
      <c r="G1832" s="3"/>
      <c r="H1832" s="74"/>
      <c r="I1832" s="3" t="s">
        <v>487</v>
      </c>
      <c r="J1832" s="3" t="s">
        <v>228</v>
      </c>
      <c r="K1832" s="3" t="s">
        <v>123</v>
      </c>
      <c r="L1832" s="3" t="s">
        <v>77</v>
      </c>
      <c r="M1832" s="3" t="s">
        <v>158</v>
      </c>
      <c r="N1832" s="5">
        <v>45257</v>
      </c>
      <c r="P1832" s="3">
        <f t="shared" ca="1" si="404"/>
        <v>-47</v>
      </c>
      <c r="Q1832" s="5"/>
      <c r="R1832" s="3"/>
      <c r="S1832" s="3"/>
      <c r="T1832" s="6" t="s">
        <v>131</v>
      </c>
      <c r="U1832" s="3" t="str">
        <f t="shared" si="407"/>
        <v>Contractuel</v>
      </c>
      <c r="V1832" s="5">
        <v>45505</v>
      </c>
      <c r="W1832" s="5">
        <f>VLOOKUP(B1832,[1]base!$A:$V,22,0)</f>
        <v>45535</v>
      </c>
      <c r="X1832" s="5"/>
      <c r="Y1832" s="5"/>
      <c r="Z1832" s="5">
        <v>45257</v>
      </c>
      <c r="AA1832" s="3">
        <f t="shared" si="408"/>
        <v>11</v>
      </c>
      <c r="AB1832" s="3">
        <f t="shared" si="416"/>
        <v>2023</v>
      </c>
      <c r="AC1832" s="3">
        <f t="shared" si="415"/>
        <v>2027</v>
      </c>
      <c r="AD1832" s="7">
        <f t="shared" ca="1" si="409"/>
        <v>0.88888888888888884</v>
      </c>
      <c r="AE1832" s="7" t="str">
        <f t="shared" ca="1" si="413"/>
        <v>&lt; 1</v>
      </c>
      <c r="AF1832" s="5">
        <v>29755</v>
      </c>
      <c r="AG1832" s="8">
        <f t="shared" ca="1" si="410"/>
        <v>43.361643835616441</v>
      </c>
      <c r="AH1832" s="7" t="str">
        <f t="shared" ca="1" si="411"/>
        <v>&gt;35&lt; 45</v>
      </c>
      <c r="AI1832" s="9">
        <v>12490735</v>
      </c>
      <c r="AJ1832" s="10" t="s">
        <v>62</v>
      </c>
      <c r="AK1832" s="9" t="s">
        <v>5267</v>
      </c>
      <c r="AL1832" s="5">
        <v>37070</v>
      </c>
      <c r="AM1832" s="3" t="s">
        <v>93</v>
      </c>
      <c r="AN1832" s="3" t="s">
        <v>65</v>
      </c>
      <c r="AO1832">
        <v>2</v>
      </c>
      <c r="AQ1832">
        <v>3</v>
      </c>
      <c r="AR1832" s="11">
        <v>1</v>
      </c>
      <c r="AS1832" s="12">
        <f t="shared" si="412"/>
        <v>45622.25</v>
      </c>
      <c r="AT1832" s="11" t="s">
        <v>135</v>
      </c>
      <c r="AU1832" s="9">
        <v>3.5</v>
      </c>
      <c r="AV1832" s="14">
        <v>25</v>
      </c>
      <c r="AW1832" s="15" t="s">
        <v>1046</v>
      </c>
      <c r="AX1832" s="16" t="s">
        <v>5268</v>
      </c>
      <c r="AY1832" s="14">
        <v>71</v>
      </c>
      <c r="AZ1832" s="11" t="s">
        <v>164</v>
      </c>
      <c r="BA1832" s="17" t="str">
        <f t="shared" si="406"/>
        <v>25033000000119895371</v>
      </c>
      <c r="BB1832" s="26">
        <f t="shared" si="398"/>
        <v>20</v>
      </c>
      <c r="BC1832" s="19" t="s">
        <v>5229</v>
      </c>
      <c r="BD1832" s="20" t="s">
        <v>100</v>
      </c>
      <c r="BF1832" s="5">
        <v>45279</v>
      </c>
      <c r="BG1832" s="27">
        <v>22469994</v>
      </c>
      <c r="BH1832" s="27"/>
      <c r="BI1832" s="27"/>
      <c r="BJ1832" t="s">
        <v>566</v>
      </c>
      <c r="BK1832" s="11" t="str">
        <f t="shared" si="414"/>
        <v>B-</v>
      </c>
      <c r="BL1832" s="11" t="s">
        <v>473</v>
      </c>
    </row>
    <row r="1833" spans="1:64" x14ac:dyDescent="0.25">
      <c r="A1833" s="3" t="s">
        <v>56</v>
      </c>
      <c r="B1833" s="4">
        <v>1835</v>
      </c>
      <c r="C1833" s="3" t="s">
        <v>87</v>
      </c>
      <c r="D1833" s="3" t="s">
        <v>7610</v>
      </c>
      <c r="E1833" s="3" t="s">
        <v>7719</v>
      </c>
      <c r="F1833" s="3"/>
      <c r="G1833" s="3"/>
      <c r="H1833" s="74"/>
      <c r="I1833" s="3" t="s">
        <v>1140</v>
      </c>
      <c r="J1833" s="3" t="s">
        <v>157</v>
      </c>
      <c r="K1833" s="3" t="s">
        <v>123</v>
      </c>
      <c r="L1833" s="3" t="s">
        <v>77</v>
      </c>
      <c r="M1833" s="3" t="s">
        <v>158</v>
      </c>
      <c r="N1833" s="5">
        <v>45258</v>
      </c>
      <c r="P1833" s="3">
        <f t="shared" ca="1" si="404"/>
        <v>-47</v>
      </c>
      <c r="Q1833" s="5"/>
      <c r="R1833" s="3"/>
      <c r="S1833" s="3"/>
      <c r="T1833" s="6" t="s">
        <v>131</v>
      </c>
      <c r="U1833" s="3" t="str">
        <f t="shared" si="407"/>
        <v>Contractuel</v>
      </c>
      <c r="V1833" s="5">
        <v>45505</v>
      </c>
      <c r="W1833" s="5">
        <f>VLOOKUP(B1833,[1]base!$A:$V,22,0)</f>
        <v>45535</v>
      </c>
      <c r="X1833" s="5"/>
      <c r="Y1833" s="5"/>
      <c r="Z1833" s="5">
        <v>45258</v>
      </c>
      <c r="AA1833" s="3">
        <f t="shared" si="408"/>
        <v>11</v>
      </c>
      <c r="AB1833" s="3">
        <f t="shared" si="416"/>
        <v>2023</v>
      </c>
      <c r="AC1833" s="3">
        <f t="shared" si="415"/>
        <v>2027</v>
      </c>
      <c r="AD1833" s="7">
        <f t="shared" ca="1" si="409"/>
        <v>0.88611111111111107</v>
      </c>
      <c r="AE1833" s="7" t="str">
        <f t="shared" ca="1" si="413"/>
        <v>&lt; 1</v>
      </c>
      <c r="AF1833" s="5">
        <v>29636</v>
      </c>
      <c r="AG1833" s="8">
        <f t="shared" ca="1" si="410"/>
        <v>43.68767123287671</v>
      </c>
      <c r="AH1833" s="7" t="str">
        <f t="shared" ca="1" si="411"/>
        <v>&gt;35&lt; 45</v>
      </c>
      <c r="AI1833" s="9">
        <v>12620649</v>
      </c>
      <c r="AJ1833" s="10" t="s">
        <v>67</v>
      </c>
      <c r="AK1833" s="9" t="s">
        <v>5269</v>
      </c>
      <c r="AL1833" s="5">
        <v>36327</v>
      </c>
      <c r="AM1833" s="3" t="s">
        <v>93</v>
      </c>
      <c r="AN1833" s="3" t="s">
        <v>94</v>
      </c>
      <c r="AQ1833">
        <v>3</v>
      </c>
      <c r="AR1833" s="11">
        <v>1</v>
      </c>
      <c r="AS1833" s="12">
        <f t="shared" si="412"/>
        <v>45623.25</v>
      </c>
      <c r="AT1833" s="11" t="s">
        <v>135</v>
      </c>
      <c r="AU1833" s="9">
        <v>3.5</v>
      </c>
      <c r="AV1833" s="14">
        <v>17</v>
      </c>
      <c r="AW1833" s="15" t="s">
        <v>169</v>
      </c>
      <c r="AX1833" s="16" t="s">
        <v>5270</v>
      </c>
      <c r="AY1833" s="14">
        <v>75</v>
      </c>
      <c r="AZ1833" s="11" t="s">
        <v>171</v>
      </c>
      <c r="BA1833" s="17" t="str">
        <f t="shared" si="406"/>
        <v>17001000000333871375</v>
      </c>
      <c r="BB1833" s="26">
        <f t="shared" ref="BB1833:BB1862" si="417">LEN(BA1833)</f>
        <v>20</v>
      </c>
      <c r="BC1833" s="19" t="s">
        <v>5271</v>
      </c>
      <c r="BD1833" s="20" t="s">
        <v>277</v>
      </c>
      <c r="BF1833" s="5">
        <v>45258</v>
      </c>
      <c r="BG1833" s="27">
        <v>26899054</v>
      </c>
      <c r="BH1833" s="27"/>
      <c r="BI1833" s="27"/>
      <c r="BJ1833" t="s">
        <v>4740</v>
      </c>
      <c r="BK1833" s="11" t="str">
        <f t="shared" si="414"/>
        <v>A-</v>
      </c>
      <c r="BL1833" s="11" t="s">
        <v>473</v>
      </c>
    </row>
    <row r="1834" spans="1:64" x14ac:dyDescent="0.25">
      <c r="A1834" s="3" t="s">
        <v>56</v>
      </c>
      <c r="B1834" s="4">
        <v>1836</v>
      </c>
      <c r="C1834" s="3" t="s">
        <v>57</v>
      </c>
      <c r="D1834" s="3" t="s">
        <v>8410</v>
      </c>
      <c r="E1834" s="3" t="s">
        <v>7911</v>
      </c>
      <c r="F1834" s="3"/>
      <c r="G1834" s="3"/>
      <c r="H1834" s="74"/>
      <c r="I1834" s="3" t="s">
        <v>1889</v>
      </c>
      <c r="J1834" s="3" t="s">
        <v>157</v>
      </c>
      <c r="K1834" s="3" t="s">
        <v>123</v>
      </c>
      <c r="L1834" s="3" t="s">
        <v>77</v>
      </c>
      <c r="M1834" s="3" t="s">
        <v>158</v>
      </c>
      <c r="N1834" s="5">
        <v>45258</v>
      </c>
      <c r="P1834" s="3">
        <f t="shared" ca="1" si="404"/>
        <v>-47</v>
      </c>
      <c r="Q1834" s="5"/>
      <c r="R1834" s="3"/>
      <c r="S1834" s="3"/>
      <c r="T1834" s="6" t="s">
        <v>131</v>
      </c>
      <c r="U1834" s="3" t="str">
        <f t="shared" si="407"/>
        <v>Contractuel</v>
      </c>
      <c r="V1834" s="5">
        <v>45505</v>
      </c>
      <c r="W1834" s="5">
        <f>VLOOKUP(B1834,[1]base!$A:$V,22,0)</f>
        <v>45535</v>
      </c>
      <c r="X1834" s="5"/>
      <c r="Y1834" s="5"/>
      <c r="Z1834" s="5">
        <v>45258</v>
      </c>
      <c r="AA1834" s="3">
        <f t="shared" si="408"/>
        <v>11</v>
      </c>
      <c r="AB1834" s="3">
        <f t="shared" si="416"/>
        <v>2023</v>
      </c>
      <c r="AC1834" s="3">
        <f t="shared" si="415"/>
        <v>2027</v>
      </c>
      <c r="AD1834" s="7">
        <f t="shared" ca="1" si="409"/>
        <v>0.88611111111111107</v>
      </c>
      <c r="AE1834" s="7" t="str">
        <f t="shared" ca="1" si="413"/>
        <v>&lt; 1</v>
      </c>
      <c r="AF1834" s="5">
        <v>32862</v>
      </c>
      <c r="AG1834" s="8">
        <f t="shared" ca="1" si="410"/>
        <v>34.849315068493148</v>
      </c>
      <c r="AH1834" s="7" t="str">
        <f t="shared" ca="1" si="411"/>
        <v>&gt;25&lt; 35</v>
      </c>
      <c r="AI1834" s="9">
        <v>17774110</v>
      </c>
      <c r="AJ1834" s="10" t="s">
        <v>67</v>
      </c>
      <c r="AK1834" s="9" t="s">
        <v>5272</v>
      </c>
      <c r="AL1834" s="5">
        <v>43843</v>
      </c>
      <c r="AM1834" s="3" t="s">
        <v>4611</v>
      </c>
      <c r="AN1834" s="3" t="s">
        <v>65</v>
      </c>
      <c r="AO1834">
        <v>1</v>
      </c>
      <c r="AP1834" t="s">
        <v>2795</v>
      </c>
      <c r="AQ1834">
        <v>3</v>
      </c>
      <c r="AR1834" s="11">
        <v>1</v>
      </c>
      <c r="AS1834" s="12">
        <f t="shared" si="412"/>
        <v>45623.25</v>
      </c>
      <c r="AT1834" s="11" t="s">
        <v>135</v>
      </c>
      <c r="AU1834" s="9">
        <v>3.5</v>
      </c>
      <c r="AV1834" s="14">
        <v>17</v>
      </c>
      <c r="AW1834" s="15">
        <v>53594</v>
      </c>
      <c r="AX1834" s="16" t="s">
        <v>5273</v>
      </c>
      <c r="AY1834" s="14">
        <v>85</v>
      </c>
      <c r="AZ1834" s="11" t="s">
        <v>171</v>
      </c>
      <c r="BA1834" s="17" t="str">
        <f t="shared" si="406"/>
        <v>17535940172078636385</v>
      </c>
      <c r="BB1834" s="26">
        <f t="shared" si="417"/>
        <v>20</v>
      </c>
      <c r="BC1834" s="19" t="s">
        <v>5274</v>
      </c>
      <c r="BD1834" s="20" t="s">
        <v>100</v>
      </c>
      <c r="BF1834" s="5"/>
      <c r="BG1834" s="27">
        <v>22727336</v>
      </c>
      <c r="BH1834" s="27"/>
      <c r="BI1834" s="27"/>
      <c r="BJ1834" t="s">
        <v>734</v>
      </c>
      <c r="BK1834" s="11" t="s">
        <v>1892</v>
      </c>
      <c r="BL1834" s="11" t="s">
        <v>473</v>
      </c>
    </row>
    <row r="1835" spans="1:64" x14ac:dyDescent="0.25">
      <c r="A1835" s="3" t="s">
        <v>56</v>
      </c>
      <c r="B1835" s="4">
        <v>1837</v>
      </c>
      <c r="C1835" s="3" t="s">
        <v>87</v>
      </c>
      <c r="D1835" s="3" t="s">
        <v>7560</v>
      </c>
      <c r="E1835" s="3" t="s">
        <v>7279</v>
      </c>
      <c r="F1835" s="3"/>
      <c r="G1835" s="3"/>
      <c r="H1835" s="74"/>
      <c r="I1835" s="3" t="s">
        <v>459</v>
      </c>
      <c r="J1835" s="3" t="s">
        <v>228</v>
      </c>
      <c r="K1835" s="3" t="s">
        <v>123</v>
      </c>
      <c r="L1835" s="3" t="s">
        <v>77</v>
      </c>
      <c r="M1835" s="3" t="s">
        <v>158</v>
      </c>
      <c r="N1835" s="5">
        <v>45258</v>
      </c>
      <c r="P1835" s="3">
        <f t="shared" ca="1" si="404"/>
        <v>-47</v>
      </c>
      <c r="Q1835" s="5"/>
      <c r="R1835" s="3"/>
      <c r="S1835" s="3"/>
      <c r="T1835" s="6" t="s">
        <v>131</v>
      </c>
      <c r="U1835" s="3" t="str">
        <f t="shared" si="407"/>
        <v>Contractuel</v>
      </c>
      <c r="V1835" s="5">
        <v>45505</v>
      </c>
      <c r="W1835" s="5">
        <f>VLOOKUP(B1835,[1]base!$A:$V,22,0)</f>
        <v>45535</v>
      </c>
      <c r="X1835" s="5"/>
      <c r="Y1835" s="5"/>
      <c r="Z1835" s="5">
        <v>45258</v>
      </c>
      <c r="AA1835" s="3">
        <f t="shared" si="408"/>
        <v>11</v>
      </c>
      <c r="AB1835" s="3">
        <f t="shared" si="416"/>
        <v>2023</v>
      </c>
      <c r="AC1835" s="3">
        <f t="shared" si="415"/>
        <v>2027</v>
      </c>
      <c r="AD1835" s="7">
        <f t="shared" ca="1" si="409"/>
        <v>0.88611111111111107</v>
      </c>
      <c r="AE1835" s="7" t="str">
        <f t="shared" ca="1" si="413"/>
        <v>&lt; 1</v>
      </c>
      <c r="AF1835" s="5">
        <v>36306</v>
      </c>
      <c r="AG1835" s="8">
        <f t="shared" ca="1" si="410"/>
        <v>25.413698630136988</v>
      </c>
      <c r="AH1835" s="7" t="str">
        <f t="shared" ca="1" si="411"/>
        <v>&gt;25&lt; 35</v>
      </c>
      <c r="AI1835" s="9">
        <v>17323000</v>
      </c>
      <c r="AJ1835" s="10" t="s">
        <v>126</v>
      </c>
      <c r="AK1835" s="9" t="s">
        <v>5275</v>
      </c>
      <c r="AL1835" s="5">
        <v>43274</v>
      </c>
      <c r="AM1835" s="3" t="s">
        <v>93</v>
      </c>
      <c r="AN1835" s="3" t="s">
        <v>94</v>
      </c>
      <c r="AQ1835">
        <v>3</v>
      </c>
      <c r="AR1835" s="11">
        <v>1</v>
      </c>
      <c r="AS1835" s="12">
        <f t="shared" si="412"/>
        <v>45623.25</v>
      </c>
      <c r="AT1835" s="11" t="s">
        <v>135</v>
      </c>
      <c r="AU1835" s="9">
        <v>3.5</v>
      </c>
      <c r="AV1835" s="14">
        <v>47</v>
      </c>
      <c r="AW1835" s="15" t="s">
        <v>247</v>
      </c>
      <c r="AX1835" s="16" t="s">
        <v>5276</v>
      </c>
      <c r="AY1835" s="14">
        <v>65</v>
      </c>
      <c r="AZ1835" s="11" t="s">
        <v>5277</v>
      </c>
      <c r="BA1835" s="17" t="str">
        <f t="shared" si="406"/>
        <v>47010000000008282465</v>
      </c>
      <c r="BB1835" s="26">
        <f t="shared" si="417"/>
        <v>20</v>
      </c>
      <c r="BC1835" s="19" t="s">
        <v>5278</v>
      </c>
      <c r="BD1835" s="20" t="s">
        <v>100</v>
      </c>
      <c r="BF1835" s="5"/>
      <c r="BG1835" s="27">
        <v>23875788</v>
      </c>
      <c r="BH1835" s="27"/>
      <c r="BI1835" s="27"/>
      <c r="BJ1835" t="s">
        <v>4253</v>
      </c>
      <c r="BK1835" s="11" t="str">
        <f t="shared" si="414"/>
        <v>B-</v>
      </c>
      <c r="BL1835" s="11" t="s">
        <v>473</v>
      </c>
    </row>
    <row r="1836" spans="1:64" x14ac:dyDescent="0.25">
      <c r="A1836" s="3" t="s">
        <v>74</v>
      </c>
      <c r="B1836" s="4">
        <v>1838</v>
      </c>
      <c r="C1836" s="3" t="s">
        <v>140</v>
      </c>
      <c r="D1836" s="3" t="s">
        <v>7210</v>
      </c>
      <c r="E1836" s="3" t="s">
        <v>8411</v>
      </c>
      <c r="F1836" s="3"/>
      <c r="G1836" s="3"/>
      <c r="H1836" s="74"/>
      <c r="I1836" s="3" t="s">
        <v>4864</v>
      </c>
      <c r="J1836" s="3" t="s">
        <v>157</v>
      </c>
      <c r="K1836" s="3" t="s">
        <v>123</v>
      </c>
      <c r="L1836" s="3" t="s">
        <v>77</v>
      </c>
      <c r="M1836" s="3" t="s">
        <v>158</v>
      </c>
      <c r="N1836" s="5">
        <v>45258</v>
      </c>
      <c r="P1836" s="3">
        <f t="shared" ca="1" si="404"/>
        <v>-200</v>
      </c>
      <c r="Q1836" s="5">
        <v>45383</v>
      </c>
      <c r="R1836" s="3" t="s">
        <v>2627</v>
      </c>
      <c r="S1836" s="3"/>
      <c r="T1836" s="6" t="s">
        <v>131</v>
      </c>
      <c r="U1836" s="3" t="str">
        <f t="shared" si="407"/>
        <v>Contractuel</v>
      </c>
      <c r="V1836" s="5">
        <v>45352</v>
      </c>
      <c r="W1836" s="5">
        <v>45382</v>
      </c>
      <c r="X1836" s="5"/>
      <c r="Y1836" s="5"/>
      <c r="Z1836" s="5">
        <v>45258</v>
      </c>
      <c r="AA1836" s="3">
        <f t="shared" si="408"/>
        <v>11</v>
      </c>
      <c r="AB1836" s="3">
        <f t="shared" si="416"/>
        <v>2023</v>
      </c>
      <c r="AC1836" s="3">
        <f t="shared" si="415"/>
        <v>2027</v>
      </c>
      <c r="AD1836" s="7">
        <f t="shared" ca="1" si="409"/>
        <v>0.88611111111111107</v>
      </c>
      <c r="AE1836" s="7" t="str">
        <f t="shared" ca="1" si="413"/>
        <v>&lt; 1</v>
      </c>
      <c r="AF1836" s="5">
        <v>31833</v>
      </c>
      <c r="AG1836" s="8">
        <f t="shared" ca="1" si="410"/>
        <v>37.668493150684931</v>
      </c>
      <c r="AH1836" s="7" t="str">
        <f t="shared" ca="1" si="411"/>
        <v>&gt;35&lt; 45</v>
      </c>
      <c r="AI1836" s="9">
        <v>16169370</v>
      </c>
      <c r="AJ1836" s="10" t="s">
        <v>126</v>
      </c>
      <c r="AK1836" s="9" t="s">
        <v>5279</v>
      </c>
      <c r="AL1836" s="5">
        <v>44146</v>
      </c>
      <c r="AM1836" s="3" t="s">
        <v>93</v>
      </c>
      <c r="AN1836" s="3" t="s">
        <v>65</v>
      </c>
      <c r="AO1836">
        <v>4</v>
      </c>
      <c r="AQ1836" s="11">
        <v>3</v>
      </c>
      <c r="AR1836" s="11">
        <v>1</v>
      </c>
      <c r="AS1836" s="12">
        <f t="shared" si="412"/>
        <v>45623.25</v>
      </c>
      <c r="AT1836" s="11" t="s">
        <v>135</v>
      </c>
      <c r="AU1836" s="9">
        <v>3.5</v>
      </c>
      <c r="AV1836" s="14">
        <v>17</v>
      </c>
      <c r="AW1836" s="15" t="s">
        <v>169</v>
      </c>
      <c r="AX1836" s="16" t="s">
        <v>5280</v>
      </c>
      <c r="AY1836" s="14" t="s">
        <v>62</v>
      </c>
      <c r="AZ1836" s="11" t="s">
        <v>171</v>
      </c>
      <c r="BA1836" s="17" t="str">
        <f t="shared" si="406"/>
        <v>17001000000109603301</v>
      </c>
      <c r="BB1836" s="26">
        <f t="shared" si="417"/>
        <v>20</v>
      </c>
      <c r="BC1836" s="19" t="s">
        <v>5281</v>
      </c>
      <c r="BD1836" s="20" t="s">
        <v>388</v>
      </c>
      <c r="BF1836" s="5">
        <v>45258</v>
      </c>
      <c r="BG1836" s="27">
        <v>97513540</v>
      </c>
      <c r="BH1836" s="27"/>
      <c r="BI1836" s="27"/>
      <c r="BJ1836" t="s">
        <v>2306</v>
      </c>
      <c r="BK1836" s="11" t="str">
        <f t="shared" si="414"/>
        <v>A-</v>
      </c>
      <c r="BL1836" s="11" t="s">
        <v>473</v>
      </c>
    </row>
    <row r="1837" spans="1:64" x14ac:dyDescent="0.25">
      <c r="A1837" s="3" t="s">
        <v>74</v>
      </c>
      <c r="B1837" s="4">
        <v>1839</v>
      </c>
      <c r="C1837" s="3" t="s">
        <v>140</v>
      </c>
      <c r="D1837" s="3" t="s">
        <v>8412</v>
      </c>
      <c r="E1837" s="3" t="s">
        <v>7473</v>
      </c>
      <c r="F1837" s="3"/>
      <c r="G1837" s="3"/>
      <c r="H1837" s="74"/>
      <c r="I1837" s="3" t="s">
        <v>459</v>
      </c>
      <c r="J1837" s="3" t="s">
        <v>228</v>
      </c>
      <c r="K1837" s="3" t="s">
        <v>123</v>
      </c>
      <c r="L1837" s="3" t="s">
        <v>77</v>
      </c>
      <c r="M1837" s="3" t="s">
        <v>158</v>
      </c>
      <c r="N1837" s="5">
        <v>45258</v>
      </c>
      <c r="P1837" s="3">
        <f t="shared" ca="1" si="404"/>
        <v>-231</v>
      </c>
      <c r="Q1837" s="5">
        <v>45348</v>
      </c>
      <c r="R1837" s="3" t="s">
        <v>124</v>
      </c>
      <c r="S1837" s="3"/>
      <c r="T1837" s="6" t="s">
        <v>131</v>
      </c>
      <c r="U1837" s="3" t="str">
        <f t="shared" si="407"/>
        <v>Contractuel</v>
      </c>
      <c r="V1837" s="5">
        <v>45323</v>
      </c>
      <c r="W1837" s="5">
        <v>45351</v>
      </c>
      <c r="X1837" s="5"/>
      <c r="Y1837" s="5"/>
      <c r="Z1837" s="5">
        <v>45258</v>
      </c>
      <c r="AA1837" s="3">
        <f t="shared" si="408"/>
        <v>11</v>
      </c>
      <c r="AB1837" s="3">
        <f t="shared" si="416"/>
        <v>2023</v>
      </c>
      <c r="AC1837" s="3">
        <f t="shared" si="415"/>
        <v>2027</v>
      </c>
      <c r="AD1837" s="7">
        <f t="shared" ca="1" si="409"/>
        <v>0.88611111111111107</v>
      </c>
      <c r="AE1837" s="7" t="str">
        <f t="shared" ca="1" si="413"/>
        <v>&lt; 1</v>
      </c>
      <c r="AF1837" s="5">
        <v>30741</v>
      </c>
      <c r="AG1837" s="8">
        <f t="shared" ca="1" si="410"/>
        <v>40.660273972602738</v>
      </c>
      <c r="AH1837" s="7" t="str">
        <f t="shared" ca="1" si="411"/>
        <v>&gt;35&lt; 45</v>
      </c>
      <c r="AI1837" s="9">
        <v>16141942</v>
      </c>
      <c r="AJ1837" s="10" t="s">
        <v>91</v>
      </c>
      <c r="AK1837" s="9" t="s">
        <v>5282</v>
      </c>
      <c r="AL1837" s="5">
        <v>41394</v>
      </c>
      <c r="AM1837" s="3" t="s">
        <v>93</v>
      </c>
      <c r="AN1837" s="3" t="s">
        <v>65</v>
      </c>
      <c r="AO1837">
        <v>3</v>
      </c>
      <c r="AQ1837" s="11">
        <v>3</v>
      </c>
      <c r="AR1837" s="11">
        <v>1</v>
      </c>
      <c r="AS1837" s="12">
        <f t="shared" si="412"/>
        <v>45623.25</v>
      </c>
      <c r="AT1837" s="11" t="s">
        <v>135</v>
      </c>
      <c r="AU1837" s="9">
        <v>3.5</v>
      </c>
      <c r="AV1837" s="14">
        <v>17</v>
      </c>
      <c r="AW1837" s="15" t="s">
        <v>169</v>
      </c>
      <c r="AX1837" s="16" t="s">
        <v>5283</v>
      </c>
      <c r="AY1837" s="14">
        <v>79</v>
      </c>
      <c r="AZ1837" s="11" t="s">
        <v>171</v>
      </c>
      <c r="BA1837" s="17" t="str">
        <f t="shared" si="406"/>
        <v>17001000000295811679</v>
      </c>
      <c r="BB1837" s="26">
        <f t="shared" si="417"/>
        <v>20</v>
      </c>
      <c r="BC1837" s="19" t="s">
        <v>4328</v>
      </c>
      <c r="BD1837" s="20" t="s">
        <v>73</v>
      </c>
      <c r="BF1837" s="5"/>
      <c r="BG1837" s="27">
        <v>29989507</v>
      </c>
      <c r="BH1837" s="27">
        <v>58705996</v>
      </c>
      <c r="BI1837" s="27"/>
      <c r="BJ1837" t="s">
        <v>416</v>
      </c>
      <c r="BK1837" s="11" t="str">
        <f t="shared" si="414"/>
        <v>B-</v>
      </c>
      <c r="BL1837" s="11" t="s">
        <v>473</v>
      </c>
    </row>
    <row r="1838" spans="1:64" x14ac:dyDescent="0.25">
      <c r="A1838" s="3" t="s">
        <v>74</v>
      </c>
      <c r="B1838" s="4">
        <v>1840</v>
      </c>
      <c r="C1838" s="3" t="s">
        <v>140</v>
      </c>
      <c r="D1838" s="3" t="s">
        <v>8413</v>
      </c>
      <c r="E1838" s="3" t="s">
        <v>7216</v>
      </c>
      <c r="F1838" s="3"/>
      <c r="G1838" s="3"/>
      <c r="H1838" s="74"/>
      <c r="I1838" s="3" t="s">
        <v>459</v>
      </c>
      <c r="J1838" s="3" t="s">
        <v>228</v>
      </c>
      <c r="K1838" s="3" t="s">
        <v>123</v>
      </c>
      <c r="L1838" s="3" t="s">
        <v>77</v>
      </c>
      <c r="M1838" s="3" t="s">
        <v>158</v>
      </c>
      <c r="N1838" s="5">
        <v>45258</v>
      </c>
      <c r="P1838" s="3">
        <f t="shared" ca="1" si="404"/>
        <v>-231</v>
      </c>
      <c r="Q1838" s="5">
        <v>45352</v>
      </c>
      <c r="R1838" s="3" t="s">
        <v>1328</v>
      </c>
      <c r="S1838" s="3"/>
      <c r="T1838" s="6" t="s">
        <v>131</v>
      </c>
      <c r="U1838" s="3" t="str">
        <f t="shared" si="407"/>
        <v>Contractuel</v>
      </c>
      <c r="V1838" s="5">
        <v>45323</v>
      </c>
      <c r="W1838" s="5">
        <v>45351</v>
      </c>
      <c r="X1838" s="5"/>
      <c r="Y1838" s="5"/>
      <c r="Z1838" s="5">
        <v>45258</v>
      </c>
      <c r="AA1838" s="3">
        <f t="shared" si="408"/>
        <v>11</v>
      </c>
      <c r="AB1838" s="3">
        <f t="shared" si="416"/>
        <v>2023</v>
      </c>
      <c r="AC1838" s="3">
        <f t="shared" si="415"/>
        <v>2027</v>
      </c>
      <c r="AD1838" s="7">
        <f t="shared" ca="1" si="409"/>
        <v>0.88611111111111107</v>
      </c>
      <c r="AE1838" s="7" t="str">
        <f t="shared" ca="1" si="413"/>
        <v>&lt; 1</v>
      </c>
      <c r="AF1838" s="5">
        <v>35082</v>
      </c>
      <c r="AG1838" s="8">
        <f t="shared" ca="1" si="410"/>
        <v>28.767123287671232</v>
      </c>
      <c r="AH1838" s="7" t="str">
        <f t="shared" ca="1" si="411"/>
        <v>&gt;25&lt; 35</v>
      </c>
      <c r="AI1838" s="9">
        <v>16724441</v>
      </c>
      <c r="AJ1838" s="10" t="s">
        <v>79</v>
      </c>
      <c r="AK1838" s="9" t="s">
        <v>5284</v>
      </c>
      <c r="AL1838" s="5">
        <v>45086</v>
      </c>
      <c r="AM1838" s="3" t="s">
        <v>93</v>
      </c>
      <c r="AN1838" s="3" t="s">
        <v>65</v>
      </c>
      <c r="AQ1838" s="11">
        <v>3</v>
      </c>
      <c r="AR1838" s="11">
        <v>1</v>
      </c>
      <c r="AS1838" s="12">
        <f t="shared" si="412"/>
        <v>45623.25</v>
      </c>
      <c r="AT1838" s="11" t="s">
        <v>135</v>
      </c>
      <c r="AU1838" s="9">
        <v>3.5</v>
      </c>
      <c r="AV1838" s="14">
        <v>12</v>
      </c>
      <c r="AW1838" s="15" t="s">
        <v>5285</v>
      </c>
      <c r="AX1838" s="16" t="s">
        <v>5286</v>
      </c>
      <c r="AY1838" s="14" t="s">
        <v>70</v>
      </c>
      <c r="AZ1838" s="11" t="s">
        <v>109</v>
      </c>
      <c r="BA1838" s="17" t="str">
        <f t="shared" si="406"/>
        <v>12072000000235401403</v>
      </c>
      <c r="BB1838" s="26">
        <f t="shared" si="417"/>
        <v>20</v>
      </c>
      <c r="BC1838" s="19" t="s">
        <v>5287</v>
      </c>
      <c r="BD1838" s="20" t="s">
        <v>277</v>
      </c>
      <c r="BF1838" s="5"/>
      <c r="BG1838" s="27">
        <v>29449618</v>
      </c>
      <c r="BH1838" s="27"/>
      <c r="BI1838" s="27"/>
      <c r="BJ1838" t="s">
        <v>452</v>
      </c>
      <c r="BK1838" s="11" t="str">
        <f t="shared" si="414"/>
        <v>B-</v>
      </c>
      <c r="BL1838" s="11" t="s">
        <v>473</v>
      </c>
    </row>
    <row r="1839" spans="1:64" x14ac:dyDescent="0.25">
      <c r="A1839" s="3" t="s">
        <v>56</v>
      </c>
      <c r="B1839" s="4">
        <v>1841</v>
      </c>
      <c r="C1839" s="3" t="s">
        <v>57</v>
      </c>
      <c r="D1839" s="3" t="s">
        <v>7803</v>
      </c>
      <c r="E1839" s="3" t="s">
        <v>7569</v>
      </c>
      <c r="F1839" s="3"/>
      <c r="G1839" s="3"/>
      <c r="H1839" s="74"/>
      <c r="I1839" s="3" t="s">
        <v>1140</v>
      </c>
      <c r="J1839" s="3" t="s">
        <v>157</v>
      </c>
      <c r="K1839" s="3" t="s">
        <v>123</v>
      </c>
      <c r="L1839" s="3" t="s">
        <v>77</v>
      </c>
      <c r="M1839" s="3" t="s">
        <v>158</v>
      </c>
      <c r="N1839" s="5">
        <v>45258</v>
      </c>
      <c r="P1839" s="3">
        <f t="shared" ca="1" si="404"/>
        <v>-47</v>
      </c>
      <c r="Q1839" s="5"/>
      <c r="R1839" s="3"/>
      <c r="S1839" s="3"/>
      <c r="T1839" s="6" t="s">
        <v>131</v>
      </c>
      <c r="U1839" s="3" t="str">
        <f t="shared" si="407"/>
        <v>Contractuel</v>
      </c>
      <c r="V1839" s="5">
        <v>45505</v>
      </c>
      <c r="W1839" s="5">
        <f>VLOOKUP(B1839,[1]base!$A:$V,22,0)</f>
        <v>45535</v>
      </c>
      <c r="X1839" s="5"/>
      <c r="Y1839" s="5"/>
      <c r="Z1839" s="5">
        <v>45258</v>
      </c>
      <c r="AA1839" s="3">
        <f t="shared" si="408"/>
        <v>11</v>
      </c>
      <c r="AB1839" s="3">
        <f t="shared" si="416"/>
        <v>2023</v>
      </c>
      <c r="AC1839" s="3">
        <f t="shared" si="415"/>
        <v>2027</v>
      </c>
      <c r="AD1839" s="7">
        <f t="shared" ca="1" si="409"/>
        <v>0.88611111111111107</v>
      </c>
      <c r="AE1839" s="7" t="str">
        <f t="shared" ca="1" si="413"/>
        <v>&lt; 1</v>
      </c>
      <c r="AF1839" s="5">
        <v>32229</v>
      </c>
      <c r="AG1839" s="8">
        <f t="shared" ca="1" si="410"/>
        <v>36.583561643835615</v>
      </c>
      <c r="AH1839" s="7" t="str">
        <f t="shared" ca="1" si="411"/>
        <v>&gt;35&lt; 45</v>
      </c>
      <c r="AI1839" s="9">
        <v>16435274</v>
      </c>
      <c r="AJ1839" s="10" t="s">
        <v>141</v>
      </c>
      <c r="AK1839" s="9" t="s">
        <v>5288</v>
      </c>
      <c r="AL1839" s="5">
        <v>43398</v>
      </c>
      <c r="AM1839" s="3" t="s">
        <v>4611</v>
      </c>
      <c r="AN1839" s="3" t="s">
        <v>94</v>
      </c>
      <c r="AQ1839">
        <v>3</v>
      </c>
      <c r="AR1839" s="11">
        <v>1</v>
      </c>
      <c r="AS1839" s="12">
        <f t="shared" si="412"/>
        <v>45623.25</v>
      </c>
      <c r="AT1839" s="11" t="s">
        <v>135</v>
      </c>
      <c r="AU1839" s="9">
        <v>3.5</v>
      </c>
      <c r="AV1839" s="14">
        <v>17</v>
      </c>
      <c r="AW1839" s="15">
        <v>53594</v>
      </c>
      <c r="AX1839" s="16" t="s">
        <v>5289</v>
      </c>
      <c r="AY1839" s="14">
        <v>93</v>
      </c>
      <c r="AZ1839" s="11" t="s">
        <v>171</v>
      </c>
      <c r="BA1839" s="17" t="str">
        <f t="shared" si="406"/>
        <v>17535940172077779293</v>
      </c>
      <c r="BB1839" s="26">
        <f t="shared" si="417"/>
        <v>20</v>
      </c>
      <c r="BC1839" s="19" t="s">
        <v>5290</v>
      </c>
      <c r="BD1839" s="20" t="s">
        <v>100</v>
      </c>
      <c r="BF1839" s="5">
        <v>45258</v>
      </c>
      <c r="BG1839" s="27">
        <v>54512897</v>
      </c>
      <c r="BH1839" s="27"/>
      <c r="BI1839" s="27"/>
      <c r="BJ1839" t="s">
        <v>566</v>
      </c>
      <c r="BK1839" s="11" t="str">
        <f t="shared" si="414"/>
        <v>A-</v>
      </c>
      <c r="BL1839" s="11" t="s">
        <v>473</v>
      </c>
    </row>
    <row r="1840" spans="1:64" x14ac:dyDescent="0.25">
      <c r="A1840" s="3" t="s">
        <v>74</v>
      </c>
      <c r="B1840" s="4">
        <v>1842</v>
      </c>
      <c r="C1840" s="3" t="s">
        <v>140</v>
      </c>
      <c r="D1840" s="3" t="s">
        <v>8414</v>
      </c>
      <c r="E1840" s="3" t="s">
        <v>7432</v>
      </c>
      <c r="F1840" s="3"/>
      <c r="G1840" s="3"/>
      <c r="H1840" s="74"/>
      <c r="I1840" s="3" t="s">
        <v>459</v>
      </c>
      <c r="J1840" s="3" t="s">
        <v>228</v>
      </c>
      <c r="K1840" s="3" t="s">
        <v>123</v>
      </c>
      <c r="L1840" s="3" t="s">
        <v>77</v>
      </c>
      <c r="M1840" s="3" t="s">
        <v>158</v>
      </c>
      <c r="N1840" s="5">
        <v>45258</v>
      </c>
      <c r="P1840" s="3"/>
      <c r="Q1840" s="5">
        <v>45258</v>
      </c>
      <c r="R1840" s="3" t="s">
        <v>4845</v>
      </c>
      <c r="S1840" s="3"/>
      <c r="T1840" s="6" t="s">
        <v>131</v>
      </c>
      <c r="U1840" s="3" t="str">
        <f t="shared" si="407"/>
        <v>Contractuel</v>
      </c>
      <c r="V1840" s="5">
        <v>45258</v>
      </c>
      <c r="W1840" s="5">
        <v>45291</v>
      </c>
      <c r="X1840" s="5"/>
      <c r="Y1840" s="5"/>
      <c r="Z1840" s="5">
        <v>45258</v>
      </c>
      <c r="AA1840" s="3">
        <f t="shared" si="408"/>
        <v>11</v>
      </c>
      <c r="AB1840" s="3">
        <f t="shared" si="416"/>
        <v>2023</v>
      </c>
      <c r="AC1840" s="3">
        <f t="shared" si="415"/>
        <v>2027</v>
      </c>
      <c r="AD1840" s="7">
        <f t="shared" ca="1" si="409"/>
        <v>0.88611111111111107</v>
      </c>
      <c r="AE1840" s="7" t="str">
        <f t="shared" ca="1" si="413"/>
        <v>&lt; 1</v>
      </c>
      <c r="AF1840" s="5">
        <v>32489</v>
      </c>
      <c r="AG1840" s="8">
        <f t="shared" ca="1" si="410"/>
        <v>35.871232876712327</v>
      </c>
      <c r="AH1840" s="7" t="str">
        <f t="shared" ca="1" si="411"/>
        <v>&gt;35&lt; 45</v>
      </c>
      <c r="AI1840" s="9"/>
      <c r="AJ1840" s="10"/>
      <c r="AK1840" s="9" t="s">
        <v>5291</v>
      </c>
      <c r="AL1840" s="5">
        <v>44810</v>
      </c>
      <c r="AM1840" s="3" t="s">
        <v>93</v>
      </c>
      <c r="AN1840" s="3" t="s">
        <v>3878</v>
      </c>
      <c r="AQ1840" s="11">
        <v>3</v>
      </c>
      <c r="AR1840" s="11">
        <v>1</v>
      </c>
      <c r="AS1840" s="12">
        <f t="shared" si="412"/>
        <v>45623.25</v>
      </c>
      <c r="AT1840" s="11" t="s">
        <v>135</v>
      </c>
      <c r="AU1840" s="9">
        <v>3.5</v>
      </c>
      <c r="AV1840" s="14">
        <v>17</v>
      </c>
      <c r="AW1840" s="15" t="s">
        <v>169</v>
      </c>
      <c r="AX1840" s="16" t="s">
        <v>5292</v>
      </c>
      <c r="AY1840" s="14">
        <v>23</v>
      </c>
      <c r="AZ1840" s="11" t="s">
        <v>171</v>
      </c>
      <c r="BA1840" s="17" t="str">
        <f t="shared" si="406"/>
        <v>17001000000287988823</v>
      </c>
      <c r="BB1840" s="26">
        <f t="shared" si="417"/>
        <v>20</v>
      </c>
      <c r="BC1840" s="19" t="s">
        <v>5293</v>
      </c>
      <c r="BD1840" s="20" t="s">
        <v>100</v>
      </c>
      <c r="BF1840" s="5"/>
      <c r="BG1840" s="27">
        <v>56714904</v>
      </c>
      <c r="BH1840" s="27">
        <v>50655867</v>
      </c>
      <c r="BI1840" s="27"/>
      <c r="BK1840" s="11" t="str">
        <f t="shared" si="414"/>
        <v>B-</v>
      </c>
      <c r="BL1840" s="11" t="s">
        <v>473</v>
      </c>
    </row>
    <row r="1841" spans="1:64" x14ac:dyDescent="0.25">
      <c r="A1841" s="3" t="s">
        <v>74</v>
      </c>
      <c r="B1841" s="4">
        <v>1843</v>
      </c>
      <c r="C1841" s="3" t="s">
        <v>140</v>
      </c>
      <c r="D1841" s="3" t="s">
        <v>7723</v>
      </c>
      <c r="E1841" s="3" t="s">
        <v>7509</v>
      </c>
      <c r="F1841" s="3"/>
      <c r="G1841" s="3"/>
      <c r="H1841" s="74"/>
      <c r="I1841" s="3" t="s">
        <v>4864</v>
      </c>
      <c r="J1841" s="3" t="s">
        <v>157</v>
      </c>
      <c r="K1841" s="3" t="s">
        <v>123</v>
      </c>
      <c r="L1841" s="3" t="s">
        <v>77</v>
      </c>
      <c r="M1841" s="3" t="s">
        <v>158</v>
      </c>
      <c r="N1841" s="5">
        <v>45258</v>
      </c>
      <c r="P1841" s="3"/>
      <c r="Q1841" s="5">
        <v>45264</v>
      </c>
      <c r="R1841" s="3" t="s">
        <v>4199</v>
      </c>
      <c r="S1841" s="3"/>
      <c r="T1841" s="6" t="s">
        <v>131</v>
      </c>
      <c r="U1841" s="3" t="str">
        <f t="shared" si="407"/>
        <v>Contractuel</v>
      </c>
      <c r="V1841" s="5">
        <v>45258</v>
      </c>
      <c r="W1841" s="5">
        <v>45291</v>
      </c>
      <c r="X1841" s="5"/>
      <c r="Y1841" s="5"/>
      <c r="Z1841" s="5">
        <v>45258</v>
      </c>
      <c r="AA1841" s="3">
        <f t="shared" si="408"/>
        <v>11</v>
      </c>
      <c r="AB1841" s="3">
        <f t="shared" si="416"/>
        <v>2023</v>
      </c>
      <c r="AC1841" s="3">
        <f t="shared" si="415"/>
        <v>2027</v>
      </c>
      <c r="AD1841" s="7">
        <f t="shared" ca="1" si="409"/>
        <v>0.88611111111111107</v>
      </c>
      <c r="AE1841" s="7" t="str">
        <f t="shared" ca="1" si="413"/>
        <v>&lt; 1</v>
      </c>
      <c r="AF1841" s="5">
        <v>30648</v>
      </c>
      <c r="AG1841" s="8">
        <f t="shared" ca="1" si="410"/>
        <v>40.915068493150685</v>
      </c>
      <c r="AH1841" s="7" t="str">
        <f t="shared" ca="1" si="411"/>
        <v>&gt;35&lt; 45</v>
      </c>
      <c r="AI1841" s="9"/>
      <c r="AJ1841" s="10"/>
      <c r="AK1841" s="9" t="s">
        <v>5294</v>
      </c>
      <c r="AL1841" s="5">
        <v>40196</v>
      </c>
      <c r="AM1841" s="3" t="s">
        <v>93</v>
      </c>
      <c r="AN1841" s="3" t="s">
        <v>65</v>
      </c>
      <c r="AO1841">
        <v>3</v>
      </c>
      <c r="AQ1841" s="11">
        <v>3</v>
      </c>
      <c r="AR1841" s="11">
        <v>1</v>
      </c>
      <c r="AS1841" s="12">
        <f t="shared" si="412"/>
        <v>45623.25</v>
      </c>
      <c r="AT1841" s="11" t="s">
        <v>135</v>
      </c>
      <c r="AU1841" s="9">
        <v>3.5</v>
      </c>
      <c r="AV1841" s="14">
        <v>17</v>
      </c>
      <c r="AW1841" s="15" t="s">
        <v>169</v>
      </c>
      <c r="AX1841" s="16" t="s">
        <v>5295</v>
      </c>
      <c r="AY1841" s="14">
        <v>96</v>
      </c>
      <c r="AZ1841" s="11" t="s">
        <v>171</v>
      </c>
      <c r="BA1841" s="17" t="str">
        <f t="shared" si="406"/>
        <v>17001000000015177196</v>
      </c>
      <c r="BB1841" s="26">
        <f t="shared" si="417"/>
        <v>20</v>
      </c>
      <c r="BC1841" s="19" t="s">
        <v>5296</v>
      </c>
      <c r="BD1841" s="20" t="s">
        <v>277</v>
      </c>
      <c r="BF1841" s="5">
        <v>45258</v>
      </c>
      <c r="BG1841" s="27">
        <v>55421803</v>
      </c>
      <c r="BH1841" s="27"/>
      <c r="BI1841" s="27"/>
      <c r="BK1841" s="11" t="str">
        <f t="shared" si="414"/>
        <v>A-</v>
      </c>
      <c r="BL1841" s="11" t="s">
        <v>473</v>
      </c>
    </row>
    <row r="1842" spans="1:64" x14ac:dyDescent="0.25">
      <c r="A1842" s="3" t="s">
        <v>56</v>
      </c>
      <c r="B1842" s="4">
        <v>1844</v>
      </c>
      <c r="C1842" s="3" t="s">
        <v>140</v>
      </c>
      <c r="D1842" s="3" t="s">
        <v>7656</v>
      </c>
      <c r="E1842" s="3" t="s">
        <v>7203</v>
      </c>
      <c r="F1842" s="3"/>
      <c r="G1842" s="3"/>
      <c r="H1842" s="74"/>
      <c r="I1842" s="3" t="s">
        <v>1140</v>
      </c>
      <c r="J1842" s="3" t="s">
        <v>157</v>
      </c>
      <c r="K1842" s="3" t="s">
        <v>123</v>
      </c>
      <c r="L1842" s="3" t="s">
        <v>77</v>
      </c>
      <c r="M1842" s="3" t="s">
        <v>158</v>
      </c>
      <c r="N1842" s="5">
        <v>45258</v>
      </c>
      <c r="P1842" s="3">
        <f t="shared" ref="P1842:P1843" ca="1" si="418">IF(W1842="","",W1842-TODAY())</f>
        <v>-47</v>
      </c>
      <c r="Q1842" s="5"/>
      <c r="R1842" s="3"/>
      <c r="S1842" s="3"/>
      <c r="T1842" s="6" t="s">
        <v>131</v>
      </c>
      <c r="U1842" s="3" t="str">
        <f t="shared" si="407"/>
        <v>Contractuel</v>
      </c>
      <c r="V1842" s="5">
        <v>45505</v>
      </c>
      <c r="W1842" s="5">
        <f>VLOOKUP(B1842,[1]base!$A:$V,22,0)</f>
        <v>45535</v>
      </c>
      <c r="X1842" s="5"/>
      <c r="Y1842" s="5"/>
      <c r="Z1842" s="5">
        <v>45258</v>
      </c>
      <c r="AA1842" s="3">
        <f t="shared" si="408"/>
        <v>11</v>
      </c>
      <c r="AB1842" s="3">
        <f t="shared" si="416"/>
        <v>2023</v>
      </c>
      <c r="AC1842" s="3">
        <f t="shared" si="415"/>
        <v>2027</v>
      </c>
      <c r="AD1842" s="7">
        <f t="shared" ca="1" si="409"/>
        <v>0.88611111111111107</v>
      </c>
      <c r="AE1842" s="7" t="str">
        <f t="shared" ca="1" si="413"/>
        <v>&lt; 1</v>
      </c>
      <c r="AF1842" s="5">
        <v>27943</v>
      </c>
      <c r="AG1842" s="8">
        <f t="shared" ca="1" si="410"/>
        <v>48.326027397260276</v>
      </c>
      <c r="AH1842" s="7" t="str">
        <f t="shared" ca="1" si="411"/>
        <v>&gt;45&lt; 55</v>
      </c>
      <c r="AI1842" s="9">
        <v>11940010</v>
      </c>
      <c r="AJ1842" s="10" t="s">
        <v>159</v>
      </c>
      <c r="AK1842" s="9" t="s">
        <v>5297</v>
      </c>
      <c r="AL1842" s="5">
        <v>35026</v>
      </c>
      <c r="AM1842" s="3" t="s">
        <v>93</v>
      </c>
      <c r="AN1842" s="3" t="s">
        <v>65</v>
      </c>
      <c r="AO1842">
        <v>2</v>
      </c>
      <c r="AQ1842">
        <v>3</v>
      </c>
      <c r="AR1842" s="11">
        <v>1</v>
      </c>
      <c r="AS1842" s="12">
        <f t="shared" si="412"/>
        <v>45623.25</v>
      </c>
      <c r="AT1842" s="11" t="s">
        <v>135</v>
      </c>
      <c r="AU1842" s="9">
        <v>3.5</v>
      </c>
      <c r="AV1842" s="14">
        <v>12</v>
      </c>
      <c r="AW1842" s="15">
        <v>40600</v>
      </c>
      <c r="AX1842" s="16" t="s">
        <v>5298</v>
      </c>
      <c r="AY1842" s="14">
        <v>33</v>
      </c>
      <c r="AZ1842" s="11" t="s">
        <v>352</v>
      </c>
      <c r="BA1842" s="17" t="str">
        <f t="shared" si="406"/>
        <v>12406000000243357833</v>
      </c>
      <c r="BB1842" s="26">
        <f t="shared" si="417"/>
        <v>20</v>
      </c>
      <c r="BC1842" s="19" t="s">
        <v>5299</v>
      </c>
      <c r="BD1842" s="20" t="s">
        <v>100</v>
      </c>
      <c r="BF1842" s="5"/>
      <c r="BG1842" s="27">
        <v>92011276</v>
      </c>
      <c r="BH1842" s="27"/>
      <c r="BI1842" s="27"/>
      <c r="BJ1842" t="s">
        <v>1001</v>
      </c>
      <c r="BK1842" s="11" t="str">
        <f t="shared" si="414"/>
        <v>A-</v>
      </c>
      <c r="BL1842" s="11" t="s">
        <v>473</v>
      </c>
    </row>
    <row r="1843" spans="1:64" x14ac:dyDescent="0.25">
      <c r="A1843" s="3" t="s">
        <v>56</v>
      </c>
      <c r="B1843" s="4">
        <v>1845</v>
      </c>
      <c r="C1843" s="3" t="s">
        <v>140</v>
      </c>
      <c r="D1843" s="3" t="s">
        <v>8415</v>
      </c>
      <c r="E1843" s="3" t="s">
        <v>7573</v>
      </c>
      <c r="F1843" s="3"/>
      <c r="G1843" s="3"/>
      <c r="H1843" s="74"/>
      <c r="I1843" s="3" t="s">
        <v>1140</v>
      </c>
      <c r="J1843" s="3" t="s">
        <v>157</v>
      </c>
      <c r="K1843" s="3" t="s">
        <v>123</v>
      </c>
      <c r="L1843" s="3" t="s">
        <v>77</v>
      </c>
      <c r="M1843" s="3" t="s">
        <v>158</v>
      </c>
      <c r="N1843" s="5">
        <v>45258</v>
      </c>
      <c r="P1843" s="3">
        <f t="shared" ca="1" si="418"/>
        <v>-47</v>
      </c>
      <c r="Q1843" s="5"/>
      <c r="R1843" s="3"/>
      <c r="S1843" s="3"/>
      <c r="T1843" s="6" t="s">
        <v>131</v>
      </c>
      <c r="U1843" s="3" t="str">
        <f t="shared" si="407"/>
        <v>Contractuel</v>
      </c>
      <c r="V1843" s="5">
        <v>45505</v>
      </c>
      <c r="W1843" s="5">
        <f>VLOOKUP(B1843,[1]base!$A:$V,22,0)</f>
        <v>45535</v>
      </c>
      <c r="X1843" s="5"/>
      <c r="Y1843" s="5"/>
      <c r="Z1843" s="5">
        <v>45258</v>
      </c>
      <c r="AA1843" s="3">
        <f t="shared" si="408"/>
        <v>11</v>
      </c>
      <c r="AB1843" s="3">
        <f t="shared" si="416"/>
        <v>2023</v>
      </c>
      <c r="AC1843" s="3">
        <f t="shared" si="415"/>
        <v>2027</v>
      </c>
      <c r="AD1843" s="7">
        <f t="shared" ca="1" si="409"/>
        <v>0.88611111111111107</v>
      </c>
      <c r="AE1843" s="7" t="str">
        <f t="shared" ca="1" si="413"/>
        <v>&lt; 1</v>
      </c>
      <c r="AF1843" s="5">
        <v>36008</v>
      </c>
      <c r="AG1843" s="8">
        <f t="shared" ca="1" si="410"/>
        <v>26.230136986301371</v>
      </c>
      <c r="AH1843" s="7" t="str">
        <f t="shared" ca="1" si="411"/>
        <v>&gt;25&lt; 35</v>
      </c>
      <c r="AI1843" s="9">
        <v>17108756</v>
      </c>
      <c r="AJ1843" s="10" t="s">
        <v>67</v>
      </c>
      <c r="AK1843" s="92" t="s">
        <v>5300</v>
      </c>
      <c r="AL1843" s="5">
        <v>42594</v>
      </c>
      <c r="AM1843" s="3" t="s">
        <v>93</v>
      </c>
      <c r="AN1843" s="3" t="s">
        <v>94</v>
      </c>
      <c r="AQ1843">
        <v>3</v>
      </c>
      <c r="AR1843" s="11">
        <v>1</v>
      </c>
      <c r="AS1843" s="12">
        <f t="shared" si="412"/>
        <v>45623.25</v>
      </c>
      <c r="AT1843" s="11" t="s">
        <v>135</v>
      </c>
      <c r="AU1843" s="9">
        <v>3.5</v>
      </c>
      <c r="AV1843" s="14">
        <v>17</v>
      </c>
      <c r="AW1843" s="15" t="s">
        <v>169</v>
      </c>
      <c r="AX1843" s="16" t="s">
        <v>5301</v>
      </c>
      <c r="AY1843" s="14">
        <v>27</v>
      </c>
      <c r="AZ1843" s="11" t="s">
        <v>171</v>
      </c>
      <c r="BA1843" s="17" t="str">
        <f t="shared" si="406"/>
        <v>17001000000292036827</v>
      </c>
      <c r="BB1843" s="26">
        <f t="shared" si="417"/>
        <v>20</v>
      </c>
      <c r="BC1843" s="19" t="s">
        <v>5302</v>
      </c>
      <c r="BD1843" s="20" t="s">
        <v>277</v>
      </c>
      <c r="BF1843" s="5">
        <v>45258</v>
      </c>
      <c r="BG1843" s="27">
        <v>58782213</v>
      </c>
      <c r="BH1843" s="27"/>
      <c r="BI1843" s="27"/>
      <c r="BJ1843" t="s">
        <v>2409</v>
      </c>
      <c r="BK1843" s="11" t="str">
        <f t="shared" si="414"/>
        <v>A-</v>
      </c>
      <c r="BL1843" s="11" t="s">
        <v>473</v>
      </c>
    </row>
    <row r="1844" spans="1:64" x14ac:dyDescent="0.25">
      <c r="A1844" s="3" t="s">
        <v>74</v>
      </c>
      <c r="B1844" s="4">
        <v>1846</v>
      </c>
      <c r="C1844" s="3" t="s">
        <v>140</v>
      </c>
      <c r="D1844" s="3" t="s">
        <v>7455</v>
      </c>
      <c r="E1844" s="3" t="s">
        <v>7817</v>
      </c>
      <c r="F1844" s="3"/>
      <c r="G1844" s="3"/>
      <c r="H1844" s="74"/>
      <c r="I1844" s="3" t="s">
        <v>4864</v>
      </c>
      <c r="J1844" s="3" t="s">
        <v>157</v>
      </c>
      <c r="K1844" s="3" t="s">
        <v>123</v>
      </c>
      <c r="L1844" s="3" t="s">
        <v>77</v>
      </c>
      <c r="M1844" s="3" t="s">
        <v>158</v>
      </c>
      <c r="N1844" s="5">
        <v>45258</v>
      </c>
      <c r="P1844" s="3">
        <f ca="1">IF(W1844="","",W1844-TODAY())</f>
        <v>-260</v>
      </c>
      <c r="Q1844" s="5">
        <v>45332</v>
      </c>
      <c r="R1844" s="3" t="s">
        <v>3201</v>
      </c>
      <c r="S1844" s="3"/>
      <c r="T1844" s="6" t="s">
        <v>131</v>
      </c>
      <c r="U1844" s="3" t="str">
        <f t="shared" si="407"/>
        <v>Contractuel</v>
      </c>
      <c r="V1844" s="5">
        <v>45292</v>
      </c>
      <c r="W1844" s="5">
        <v>45322</v>
      </c>
      <c r="X1844" s="5"/>
      <c r="Y1844" s="5"/>
      <c r="Z1844" s="5">
        <v>45258</v>
      </c>
      <c r="AA1844" s="3">
        <f t="shared" si="408"/>
        <v>11</v>
      </c>
      <c r="AB1844" s="3">
        <f t="shared" si="416"/>
        <v>2023</v>
      </c>
      <c r="AC1844" s="3">
        <f t="shared" si="415"/>
        <v>2027</v>
      </c>
      <c r="AD1844" s="7">
        <f t="shared" ca="1" si="409"/>
        <v>0.88611111111111107</v>
      </c>
      <c r="AE1844" s="7" t="str">
        <f t="shared" ca="1" si="413"/>
        <v>&lt; 1</v>
      </c>
      <c r="AF1844" s="5">
        <v>29518</v>
      </c>
      <c r="AG1844" s="8">
        <f t="shared" ca="1" si="410"/>
        <v>44.010958904109586</v>
      </c>
      <c r="AH1844" s="7" t="str">
        <f t="shared" ca="1" si="411"/>
        <v>&gt;35&lt; 45</v>
      </c>
      <c r="AI1844" s="9">
        <v>12259608</v>
      </c>
      <c r="AJ1844" s="10" t="s">
        <v>79</v>
      </c>
      <c r="AK1844" s="9" t="s">
        <v>5303</v>
      </c>
      <c r="AL1844" s="5">
        <v>40918</v>
      </c>
      <c r="AM1844" s="3" t="s">
        <v>93</v>
      </c>
      <c r="AN1844" s="3" t="s">
        <v>65</v>
      </c>
      <c r="AO1844">
        <v>2</v>
      </c>
      <c r="AQ1844" s="11">
        <v>3</v>
      </c>
      <c r="AR1844" s="11">
        <v>1</v>
      </c>
      <c r="AS1844" s="12">
        <f t="shared" si="412"/>
        <v>45623.25</v>
      </c>
      <c r="AT1844" s="11" t="s">
        <v>135</v>
      </c>
      <c r="AU1844" s="9">
        <v>3.5</v>
      </c>
      <c r="AV1844" s="14">
        <v>17</v>
      </c>
      <c r="AW1844" s="15" t="s">
        <v>169</v>
      </c>
      <c r="AX1844" s="16" t="s">
        <v>5304</v>
      </c>
      <c r="AY1844" s="14">
        <v>63</v>
      </c>
      <c r="AZ1844" s="11" t="s">
        <v>171</v>
      </c>
      <c r="BA1844" s="17" t="str">
        <f t="shared" si="406"/>
        <v>17001000000331572863</v>
      </c>
      <c r="BB1844" s="26">
        <f t="shared" si="417"/>
        <v>20</v>
      </c>
      <c r="BC1844" s="19" t="s">
        <v>5302</v>
      </c>
      <c r="BD1844" s="20" t="s">
        <v>277</v>
      </c>
      <c r="BF1844" s="5">
        <v>45258</v>
      </c>
      <c r="BG1844" s="27">
        <v>27866422</v>
      </c>
      <c r="BH1844" s="27"/>
      <c r="BI1844" s="27"/>
      <c r="BK1844" s="11" t="str">
        <f t="shared" si="414"/>
        <v>A-</v>
      </c>
      <c r="BL1844" s="11" t="s">
        <v>473</v>
      </c>
    </row>
    <row r="1845" spans="1:64" x14ac:dyDescent="0.25">
      <c r="A1845" s="3" t="s">
        <v>56</v>
      </c>
      <c r="B1845" s="4">
        <v>1847</v>
      </c>
      <c r="C1845" s="3" t="s">
        <v>140</v>
      </c>
      <c r="D1845" s="3" t="s">
        <v>7581</v>
      </c>
      <c r="E1845" s="3" t="s">
        <v>8416</v>
      </c>
      <c r="F1845" s="3"/>
      <c r="G1845" s="3"/>
      <c r="H1845" s="74"/>
      <c r="I1845" s="3" t="s">
        <v>487</v>
      </c>
      <c r="J1845" s="3" t="s">
        <v>228</v>
      </c>
      <c r="K1845" s="3" t="s">
        <v>123</v>
      </c>
      <c r="L1845" s="3" t="s">
        <v>77</v>
      </c>
      <c r="M1845" s="3" t="s">
        <v>158</v>
      </c>
      <c r="N1845" s="5">
        <v>45258</v>
      </c>
      <c r="P1845" s="3">
        <f t="shared" ref="P1845:P1859" ca="1" si="419">IF(W1845="","",W1845-TODAY())</f>
        <v>-47</v>
      </c>
      <c r="Q1845" s="5"/>
      <c r="R1845" s="3"/>
      <c r="S1845" s="3"/>
      <c r="T1845" s="6" t="s">
        <v>131</v>
      </c>
      <c r="U1845" s="3" t="str">
        <f t="shared" si="407"/>
        <v>Contractuel</v>
      </c>
      <c r="V1845" s="5">
        <v>45505</v>
      </c>
      <c r="W1845" s="5">
        <f>VLOOKUP(B1845,[1]base!$A:$V,22,0)</f>
        <v>45535</v>
      </c>
      <c r="X1845" s="5"/>
      <c r="Y1845" s="5"/>
      <c r="Z1845" s="5">
        <v>45258</v>
      </c>
      <c r="AA1845" s="3">
        <f t="shared" si="408"/>
        <v>11</v>
      </c>
      <c r="AB1845" s="3">
        <f t="shared" si="416"/>
        <v>2023</v>
      </c>
      <c r="AC1845" s="3">
        <f t="shared" si="415"/>
        <v>2027</v>
      </c>
      <c r="AD1845" s="7">
        <f t="shared" ca="1" si="409"/>
        <v>0.88611111111111107</v>
      </c>
      <c r="AE1845" s="7" t="str">
        <f t="shared" ca="1" si="413"/>
        <v>&lt; 1</v>
      </c>
      <c r="AF1845" s="5">
        <v>27022</v>
      </c>
      <c r="AG1845" s="8">
        <f t="shared" ca="1" si="410"/>
        <v>50.849315068493148</v>
      </c>
      <c r="AH1845" s="7" t="str">
        <f t="shared" ca="1" si="411"/>
        <v>&gt;45&lt; 55</v>
      </c>
      <c r="AI1845" s="9">
        <v>11811022</v>
      </c>
      <c r="AJ1845" s="10" t="s">
        <v>62</v>
      </c>
      <c r="AK1845" s="9" t="s">
        <v>5305</v>
      </c>
      <c r="AL1845" s="5">
        <v>43223</v>
      </c>
      <c r="AM1845" s="3" t="s">
        <v>93</v>
      </c>
      <c r="AN1845" s="3" t="s">
        <v>65</v>
      </c>
      <c r="AO1845">
        <v>4</v>
      </c>
      <c r="AQ1845">
        <v>3</v>
      </c>
      <c r="AR1845" s="11">
        <v>1</v>
      </c>
      <c r="AS1845" s="12">
        <f t="shared" si="412"/>
        <v>45623.25</v>
      </c>
      <c r="AT1845" s="11" t="s">
        <v>135</v>
      </c>
      <c r="AU1845" s="9">
        <v>3.5</v>
      </c>
      <c r="AV1845" s="14">
        <v>17</v>
      </c>
      <c r="AW1845" s="15">
        <v>53594</v>
      </c>
      <c r="AX1845" s="16" t="s">
        <v>5306</v>
      </c>
      <c r="AY1845" s="14">
        <v>72</v>
      </c>
      <c r="AZ1845" s="11" t="s">
        <v>171</v>
      </c>
      <c r="BA1845" s="17" t="str">
        <f t="shared" si="406"/>
        <v>17535940174273142172</v>
      </c>
      <c r="BB1845" s="26">
        <f t="shared" si="417"/>
        <v>20</v>
      </c>
      <c r="BC1845" s="19" t="s">
        <v>4371</v>
      </c>
      <c r="BD1845" s="20" t="s">
        <v>277</v>
      </c>
      <c r="BF1845" s="5"/>
      <c r="BG1845" s="27">
        <v>20586622</v>
      </c>
      <c r="BH1845" s="27"/>
      <c r="BI1845" s="27"/>
      <c r="BJ1845" t="s">
        <v>1425</v>
      </c>
      <c r="BK1845" s="11" t="str">
        <f t="shared" si="414"/>
        <v>B-</v>
      </c>
      <c r="BL1845" s="11" t="s">
        <v>473</v>
      </c>
    </row>
    <row r="1846" spans="1:64" x14ac:dyDescent="0.25">
      <c r="A1846" s="3" t="s">
        <v>74</v>
      </c>
      <c r="B1846" s="4">
        <v>1848</v>
      </c>
      <c r="C1846" s="3" t="s">
        <v>87</v>
      </c>
      <c r="D1846" s="3" t="s">
        <v>7253</v>
      </c>
      <c r="E1846" s="3" t="s">
        <v>7603</v>
      </c>
      <c r="F1846" s="3"/>
      <c r="G1846" s="3"/>
      <c r="H1846" s="74"/>
      <c r="I1846" s="3" t="s">
        <v>1140</v>
      </c>
      <c r="J1846" s="3" t="s">
        <v>157</v>
      </c>
      <c r="K1846" s="3" t="s">
        <v>123</v>
      </c>
      <c r="L1846" s="3" t="s">
        <v>77</v>
      </c>
      <c r="M1846" s="3" t="s">
        <v>158</v>
      </c>
      <c r="N1846" s="5">
        <v>45258</v>
      </c>
      <c r="P1846" s="3">
        <f t="shared" ca="1" si="419"/>
        <v>-47</v>
      </c>
      <c r="Q1846" s="5">
        <v>45536</v>
      </c>
      <c r="R1846" s="3" t="s">
        <v>4199</v>
      </c>
      <c r="S1846" s="3"/>
      <c r="T1846" s="6" t="s">
        <v>131</v>
      </c>
      <c r="U1846" s="3" t="str">
        <f t="shared" si="407"/>
        <v>Contractuel</v>
      </c>
      <c r="V1846" s="5">
        <v>45505</v>
      </c>
      <c r="W1846" s="5">
        <f>VLOOKUP(B1846,[1]base!$A:$V,22,0)</f>
        <v>45535</v>
      </c>
      <c r="X1846" s="5"/>
      <c r="Y1846" s="5"/>
      <c r="Z1846" s="5">
        <v>45258</v>
      </c>
      <c r="AA1846" s="3">
        <f t="shared" si="408"/>
        <v>11</v>
      </c>
      <c r="AB1846" s="3">
        <f t="shared" si="416"/>
        <v>2023</v>
      </c>
      <c r="AC1846" s="3">
        <f t="shared" si="415"/>
        <v>2027</v>
      </c>
      <c r="AD1846" s="7">
        <f t="shared" ca="1" si="409"/>
        <v>0.88611111111111107</v>
      </c>
      <c r="AE1846" s="7" t="str">
        <f t="shared" ca="1" si="413"/>
        <v>&lt; 1</v>
      </c>
      <c r="AF1846" s="5">
        <v>33923</v>
      </c>
      <c r="AG1846" s="8">
        <f t="shared" ca="1" si="410"/>
        <v>31.942465753424656</v>
      </c>
      <c r="AH1846" s="7" t="str">
        <f t="shared" ca="1" si="411"/>
        <v>&gt;25&lt; 35</v>
      </c>
      <c r="AI1846" s="9">
        <v>16471456</v>
      </c>
      <c r="AJ1846" s="10" t="s">
        <v>79</v>
      </c>
      <c r="AK1846" s="9" t="s">
        <v>5307</v>
      </c>
      <c r="AL1846" s="5">
        <v>42404</v>
      </c>
      <c r="AM1846" s="3" t="s">
        <v>93</v>
      </c>
      <c r="AN1846" s="3" t="s">
        <v>94</v>
      </c>
      <c r="AQ1846">
        <v>3</v>
      </c>
      <c r="AR1846" s="11">
        <v>1</v>
      </c>
      <c r="AS1846" s="12">
        <f t="shared" si="412"/>
        <v>45623.25</v>
      </c>
      <c r="AT1846" s="11" t="s">
        <v>135</v>
      </c>
      <c r="AU1846" s="9">
        <v>3.5</v>
      </c>
      <c r="AV1846" s="14">
        <v>21</v>
      </c>
      <c r="AW1846" s="15" t="s">
        <v>5308</v>
      </c>
      <c r="AX1846" s="16">
        <v>14040002877</v>
      </c>
      <c r="AY1846" s="14">
        <v>56</v>
      </c>
      <c r="AZ1846" s="11" t="s">
        <v>5309</v>
      </c>
      <c r="BA1846" s="17" t="str">
        <f t="shared" si="406"/>
        <v>21021021404000287756</v>
      </c>
      <c r="BB1846" s="26">
        <f t="shared" si="417"/>
        <v>20</v>
      </c>
      <c r="BC1846" s="19" t="s">
        <v>4189</v>
      </c>
      <c r="BD1846" s="20" t="s">
        <v>100</v>
      </c>
      <c r="BF1846" s="5">
        <v>45258</v>
      </c>
      <c r="BG1846" s="27">
        <v>95550516</v>
      </c>
      <c r="BH1846" s="27"/>
      <c r="BI1846" s="27"/>
      <c r="BJ1846" t="s">
        <v>1001</v>
      </c>
      <c r="BK1846" s="11" t="str">
        <f t="shared" si="414"/>
        <v>A-</v>
      </c>
      <c r="BL1846" s="11" t="s">
        <v>235</v>
      </c>
    </row>
    <row r="1847" spans="1:64" x14ac:dyDescent="0.25">
      <c r="A1847" s="3" t="s">
        <v>74</v>
      </c>
      <c r="B1847" s="4">
        <v>1849</v>
      </c>
      <c r="C1847" s="3" t="s">
        <v>140</v>
      </c>
      <c r="D1847" s="3" t="s">
        <v>7469</v>
      </c>
      <c r="E1847" s="3" t="s">
        <v>7390</v>
      </c>
      <c r="F1847" s="3"/>
      <c r="G1847" s="3"/>
      <c r="H1847" s="74"/>
      <c r="I1847" s="3" t="s">
        <v>515</v>
      </c>
      <c r="J1847" s="3" t="s">
        <v>228</v>
      </c>
      <c r="K1847" s="3" t="s">
        <v>123</v>
      </c>
      <c r="L1847" s="3" t="s">
        <v>77</v>
      </c>
      <c r="M1847" s="3" t="s">
        <v>158</v>
      </c>
      <c r="N1847" s="5">
        <v>45258</v>
      </c>
      <c r="P1847" s="3">
        <f t="shared" ca="1" si="419"/>
        <v>-291</v>
      </c>
      <c r="Q1847" s="5">
        <v>45292</v>
      </c>
      <c r="R1847" s="3" t="s">
        <v>4199</v>
      </c>
      <c r="S1847" s="3"/>
      <c r="T1847" s="6" t="s">
        <v>131</v>
      </c>
      <c r="U1847" s="3" t="str">
        <f t="shared" si="407"/>
        <v>Contractuel</v>
      </c>
      <c r="V1847" s="5">
        <v>45258</v>
      </c>
      <c r="W1847" s="5">
        <v>45291</v>
      </c>
      <c r="X1847" s="5"/>
      <c r="Y1847" s="5"/>
      <c r="Z1847" s="5">
        <v>45258</v>
      </c>
      <c r="AA1847" s="3">
        <f t="shared" si="408"/>
        <v>11</v>
      </c>
      <c r="AB1847" s="3">
        <f t="shared" si="416"/>
        <v>2023</v>
      </c>
      <c r="AC1847" s="3">
        <f t="shared" si="415"/>
        <v>2027</v>
      </c>
      <c r="AD1847" s="7">
        <f t="shared" ca="1" si="409"/>
        <v>0.88611111111111107</v>
      </c>
      <c r="AE1847" s="7" t="str">
        <f t="shared" ca="1" si="413"/>
        <v>&lt; 1</v>
      </c>
      <c r="AF1847" s="5">
        <v>29037</v>
      </c>
      <c r="AG1847" s="8">
        <f t="shared" ca="1" si="410"/>
        <v>45.328767123287669</v>
      </c>
      <c r="AH1847" s="7" t="str">
        <f t="shared" ca="1" si="411"/>
        <v>&gt;45&lt; 55</v>
      </c>
      <c r="AI1847" s="9">
        <v>12661892</v>
      </c>
      <c r="AJ1847" s="10" t="s">
        <v>102</v>
      </c>
      <c r="AK1847" s="9" t="s">
        <v>5310</v>
      </c>
      <c r="AL1847" s="5">
        <v>40060</v>
      </c>
      <c r="AM1847" s="3" t="s">
        <v>93</v>
      </c>
      <c r="AN1847" s="3" t="s">
        <v>3878</v>
      </c>
      <c r="AO1847">
        <v>2</v>
      </c>
      <c r="AQ1847" s="11">
        <v>3</v>
      </c>
      <c r="AR1847" s="11">
        <v>1</v>
      </c>
      <c r="AS1847" s="12">
        <f t="shared" si="412"/>
        <v>45623.25</v>
      </c>
      <c r="AT1847" s="11" t="s">
        <v>135</v>
      </c>
      <c r="AU1847" s="9">
        <v>3.5</v>
      </c>
      <c r="AV1847" s="14">
        <v>17</v>
      </c>
      <c r="AW1847" s="15" t="s">
        <v>169</v>
      </c>
      <c r="AX1847" s="16" t="s">
        <v>5311</v>
      </c>
      <c r="AY1847" s="14">
        <v>68</v>
      </c>
      <c r="AZ1847" s="11" t="s">
        <v>171</v>
      </c>
      <c r="BA1847" s="17" t="str">
        <f t="shared" si="406"/>
        <v>17001000000333907168</v>
      </c>
      <c r="BB1847" s="26">
        <f t="shared" si="417"/>
        <v>20</v>
      </c>
      <c r="BC1847" s="19" t="s">
        <v>5312</v>
      </c>
      <c r="BD1847" s="20" t="s">
        <v>277</v>
      </c>
      <c r="BF1847" s="5"/>
      <c r="BG1847" s="27">
        <v>51933389</v>
      </c>
      <c r="BH1847" s="27"/>
      <c r="BI1847" s="27"/>
      <c r="BK1847" s="11" t="str">
        <f t="shared" si="414"/>
        <v>B-</v>
      </c>
      <c r="BL1847" s="11" t="s">
        <v>473</v>
      </c>
    </row>
    <row r="1848" spans="1:64" x14ac:dyDescent="0.25">
      <c r="A1848" s="3" t="s">
        <v>74</v>
      </c>
      <c r="B1848" s="4">
        <v>1850</v>
      </c>
      <c r="C1848" s="3" t="s">
        <v>87</v>
      </c>
      <c r="D1848" s="3" t="s">
        <v>7273</v>
      </c>
      <c r="E1848" s="3" t="s">
        <v>7229</v>
      </c>
      <c r="F1848" s="3"/>
      <c r="G1848" s="3"/>
      <c r="H1848" s="74"/>
      <c r="I1848" s="3" t="s">
        <v>459</v>
      </c>
      <c r="J1848" s="3" t="s">
        <v>228</v>
      </c>
      <c r="K1848" s="3" t="s">
        <v>123</v>
      </c>
      <c r="L1848" s="3" t="s">
        <v>77</v>
      </c>
      <c r="M1848" s="3" t="s">
        <v>158</v>
      </c>
      <c r="N1848" s="5">
        <v>45258</v>
      </c>
      <c r="P1848" s="3">
        <f t="shared" ca="1" si="419"/>
        <v>-78</v>
      </c>
      <c r="Q1848" s="5">
        <v>45505</v>
      </c>
      <c r="R1848" s="3" t="s">
        <v>1466</v>
      </c>
      <c r="S1848" s="3"/>
      <c r="T1848" s="6" t="s">
        <v>131</v>
      </c>
      <c r="U1848" s="3" t="str">
        <f t="shared" si="407"/>
        <v>Contractuel</v>
      </c>
      <c r="V1848" s="5">
        <v>45444</v>
      </c>
      <c r="W1848" s="5">
        <v>45504</v>
      </c>
      <c r="X1848" s="5"/>
      <c r="Y1848" s="5"/>
      <c r="Z1848" s="5">
        <v>45258</v>
      </c>
      <c r="AA1848" s="3">
        <f t="shared" si="408"/>
        <v>11</v>
      </c>
      <c r="AB1848" s="3">
        <f t="shared" si="416"/>
        <v>2023</v>
      </c>
      <c r="AC1848" s="3">
        <f t="shared" si="415"/>
        <v>2027</v>
      </c>
      <c r="AD1848" s="7">
        <f t="shared" ca="1" si="409"/>
        <v>0.88611111111111107</v>
      </c>
      <c r="AE1848" s="7" t="str">
        <f t="shared" ca="1" si="413"/>
        <v>&lt; 1</v>
      </c>
      <c r="AF1848" s="5">
        <v>37407</v>
      </c>
      <c r="AG1848" s="8">
        <f t="shared" ca="1" si="410"/>
        <v>22.397260273972602</v>
      </c>
      <c r="AH1848" s="7" t="str">
        <f t="shared" ca="1" si="411"/>
        <v>&lt; 25</v>
      </c>
      <c r="AI1848" s="9">
        <v>17445636</v>
      </c>
      <c r="AJ1848" s="37" t="s">
        <v>179</v>
      </c>
      <c r="AK1848" s="9" t="s">
        <v>5313</v>
      </c>
      <c r="AL1848" s="5">
        <v>43480</v>
      </c>
      <c r="AM1848" s="3" t="s">
        <v>93</v>
      </c>
      <c r="AN1848" s="3" t="s">
        <v>94</v>
      </c>
      <c r="AQ1848">
        <v>3</v>
      </c>
      <c r="AR1848" s="11">
        <v>1</v>
      </c>
      <c r="AS1848" s="12">
        <f t="shared" si="412"/>
        <v>45623.25</v>
      </c>
      <c r="AT1848" s="11" t="s">
        <v>135</v>
      </c>
      <c r="AU1848" s="9">
        <v>3.5</v>
      </c>
      <c r="AV1848" s="14">
        <v>25</v>
      </c>
      <c r="AW1848" s="15">
        <v>12700</v>
      </c>
      <c r="AX1848" s="16" t="s">
        <v>5314</v>
      </c>
      <c r="AY1848" s="14">
        <v>25</v>
      </c>
      <c r="AZ1848" s="11" t="s">
        <v>164</v>
      </c>
      <c r="BA1848" s="17" t="str">
        <f t="shared" si="406"/>
        <v>25127000000086365225</v>
      </c>
      <c r="BB1848" s="26">
        <f t="shared" si="417"/>
        <v>20</v>
      </c>
      <c r="BC1848" s="19" t="s">
        <v>5315</v>
      </c>
      <c r="BD1848" s="20" t="s">
        <v>73</v>
      </c>
      <c r="BF1848" s="5"/>
      <c r="BG1848" s="27">
        <v>24803182</v>
      </c>
      <c r="BH1848" s="27">
        <v>25728528</v>
      </c>
      <c r="BI1848" s="27"/>
      <c r="BJ1848" t="s">
        <v>347</v>
      </c>
      <c r="BK1848" s="11" t="str">
        <f t="shared" si="414"/>
        <v>B-</v>
      </c>
      <c r="BL1848" s="11" t="s">
        <v>473</v>
      </c>
    </row>
    <row r="1849" spans="1:64" x14ac:dyDescent="0.25">
      <c r="A1849" s="3" t="s">
        <v>74</v>
      </c>
      <c r="B1849" s="4">
        <v>1851</v>
      </c>
      <c r="C1849" s="3" t="s">
        <v>87</v>
      </c>
      <c r="D1849" s="3" t="s">
        <v>7860</v>
      </c>
      <c r="E1849" s="3" t="s">
        <v>7250</v>
      </c>
      <c r="F1849" s="3"/>
      <c r="G1849" s="3"/>
      <c r="H1849" s="74"/>
      <c r="I1849" s="3" t="s">
        <v>4864</v>
      </c>
      <c r="J1849" s="3" t="s">
        <v>157</v>
      </c>
      <c r="K1849" s="3" t="s">
        <v>123</v>
      </c>
      <c r="L1849" s="3" t="s">
        <v>77</v>
      </c>
      <c r="M1849" s="3" t="s">
        <v>158</v>
      </c>
      <c r="N1849" s="5">
        <v>45258</v>
      </c>
      <c r="P1849" s="3">
        <f t="shared" ca="1" si="419"/>
        <v>-291</v>
      </c>
      <c r="Q1849" s="5">
        <v>45294</v>
      </c>
      <c r="R1849" s="3" t="s">
        <v>5316</v>
      </c>
      <c r="S1849" s="3"/>
      <c r="T1849" s="6" t="s">
        <v>131</v>
      </c>
      <c r="U1849" s="3" t="str">
        <f t="shared" si="407"/>
        <v>Contractuel</v>
      </c>
      <c r="V1849" s="5">
        <v>45258</v>
      </c>
      <c r="W1849" s="5">
        <v>45291</v>
      </c>
      <c r="X1849" s="5"/>
      <c r="Y1849" s="5"/>
      <c r="Z1849" s="5">
        <v>45258</v>
      </c>
      <c r="AA1849" s="3">
        <f t="shared" si="408"/>
        <v>11</v>
      </c>
      <c r="AB1849" s="3">
        <f t="shared" si="416"/>
        <v>2023</v>
      </c>
      <c r="AC1849" s="3">
        <f t="shared" si="415"/>
        <v>2027</v>
      </c>
      <c r="AD1849" s="7">
        <f t="shared" ca="1" si="409"/>
        <v>0.88611111111111107</v>
      </c>
      <c r="AE1849" s="7" t="str">
        <f t="shared" ca="1" si="413"/>
        <v>&lt; 1</v>
      </c>
      <c r="AF1849" s="5">
        <v>33373</v>
      </c>
      <c r="AG1849" s="8">
        <f t="shared" ca="1" si="410"/>
        <v>33.449315068493149</v>
      </c>
      <c r="AH1849" s="7" t="str">
        <f t="shared" ca="1" si="411"/>
        <v>&gt;25&lt; 35</v>
      </c>
      <c r="AI1849" s="9">
        <v>16442803</v>
      </c>
      <c r="AJ1849" s="10" t="s">
        <v>91</v>
      </c>
      <c r="AK1849" s="9" t="s">
        <v>5317</v>
      </c>
      <c r="AL1849" s="5">
        <v>42657</v>
      </c>
      <c r="AM1849" s="3" t="s">
        <v>93</v>
      </c>
      <c r="AN1849" s="3" t="s">
        <v>94</v>
      </c>
      <c r="AQ1849" s="11">
        <v>3</v>
      </c>
      <c r="AR1849" s="11">
        <v>1</v>
      </c>
      <c r="AS1849" s="12">
        <f t="shared" si="412"/>
        <v>45623.25</v>
      </c>
      <c r="AT1849" s="11" t="s">
        <v>135</v>
      </c>
      <c r="AU1849" s="9">
        <v>3.5</v>
      </c>
      <c r="AV1849" s="14">
        <v>17</v>
      </c>
      <c r="AW1849" s="15" t="s">
        <v>169</v>
      </c>
      <c r="AX1849" s="16" t="s">
        <v>5318</v>
      </c>
      <c r="AY1849" s="14">
        <v>59</v>
      </c>
      <c r="AZ1849" s="11" t="s">
        <v>171</v>
      </c>
      <c r="BA1849" s="17" t="str">
        <f t="shared" si="406"/>
        <v>17001000000152352559</v>
      </c>
      <c r="BB1849" s="26">
        <f t="shared" si="417"/>
        <v>20</v>
      </c>
      <c r="BC1849" s="19" t="s">
        <v>5319</v>
      </c>
      <c r="BD1849" s="20" t="s">
        <v>277</v>
      </c>
      <c r="BF1849" s="5">
        <v>45258</v>
      </c>
      <c r="BG1849" s="27">
        <v>95390377</v>
      </c>
      <c r="BH1849" s="27"/>
      <c r="BI1849" s="27"/>
      <c r="BK1849" s="11" t="str">
        <f t="shared" si="414"/>
        <v>A-</v>
      </c>
      <c r="BL1849" s="11" t="s">
        <v>473</v>
      </c>
    </row>
    <row r="1850" spans="1:64" x14ac:dyDescent="0.25">
      <c r="A1850" s="3" t="s">
        <v>56</v>
      </c>
      <c r="B1850" s="4">
        <v>1852</v>
      </c>
      <c r="C1850" s="3" t="s">
        <v>140</v>
      </c>
      <c r="D1850" s="3" t="s">
        <v>7542</v>
      </c>
      <c r="E1850" s="3" t="s">
        <v>7481</v>
      </c>
      <c r="F1850" s="3"/>
      <c r="G1850" s="3"/>
      <c r="H1850" s="74"/>
      <c r="I1850" s="3" t="s">
        <v>1140</v>
      </c>
      <c r="J1850" s="3" t="s">
        <v>157</v>
      </c>
      <c r="K1850" s="3" t="s">
        <v>123</v>
      </c>
      <c r="L1850" s="3" t="s">
        <v>77</v>
      </c>
      <c r="M1850" s="3" t="s">
        <v>158</v>
      </c>
      <c r="N1850" s="5">
        <v>45258</v>
      </c>
      <c r="P1850" s="3">
        <f t="shared" ca="1" si="419"/>
        <v>-47</v>
      </c>
      <c r="Q1850" s="5"/>
      <c r="R1850" s="3"/>
      <c r="S1850" s="3"/>
      <c r="T1850" s="6" t="s">
        <v>131</v>
      </c>
      <c r="U1850" s="3" t="str">
        <f t="shared" si="407"/>
        <v>Contractuel</v>
      </c>
      <c r="V1850" s="5">
        <v>45505</v>
      </c>
      <c r="W1850" s="5">
        <f>VLOOKUP(B1850,[1]base!$A:$V,22,0)</f>
        <v>45535</v>
      </c>
      <c r="X1850" s="5"/>
      <c r="Y1850" s="5"/>
      <c r="Z1850" s="5">
        <v>45258</v>
      </c>
      <c r="AA1850" s="3">
        <f t="shared" si="408"/>
        <v>11</v>
      </c>
      <c r="AB1850" s="3">
        <f t="shared" si="416"/>
        <v>2023</v>
      </c>
      <c r="AC1850" s="3">
        <f t="shared" si="415"/>
        <v>2027</v>
      </c>
      <c r="AD1850" s="7">
        <f t="shared" ca="1" si="409"/>
        <v>0.88611111111111107</v>
      </c>
      <c r="AE1850" s="7" t="str">
        <f t="shared" ca="1" si="413"/>
        <v>&lt; 1</v>
      </c>
      <c r="AF1850" s="5">
        <v>26692</v>
      </c>
      <c r="AG1850" s="8">
        <f t="shared" ca="1" si="410"/>
        <v>51.753424657534246</v>
      </c>
      <c r="AH1850" s="7" t="str">
        <f t="shared" ca="1" si="411"/>
        <v>&gt;45&lt; 55</v>
      </c>
      <c r="AI1850" s="9">
        <v>11503897</v>
      </c>
      <c r="AJ1850" s="10" t="s">
        <v>102</v>
      </c>
      <c r="AK1850" s="9" t="s">
        <v>5320</v>
      </c>
      <c r="AL1850" s="5">
        <v>34570</v>
      </c>
      <c r="AM1850" s="3" t="s">
        <v>93</v>
      </c>
      <c r="AN1850" s="3" t="s">
        <v>65</v>
      </c>
      <c r="AO1850">
        <v>3</v>
      </c>
      <c r="AQ1850">
        <v>3</v>
      </c>
      <c r="AR1850" s="11">
        <v>1</v>
      </c>
      <c r="AS1850" s="12">
        <f t="shared" si="412"/>
        <v>45623.25</v>
      </c>
      <c r="AT1850" s="11" t="s">
        <v>135</v>
      </c>
      <c r="AU1850" s="9">
        <v>3.5</v>
      </c>
      <c r="AV1850" s="14" t="s">
        <v>91</v>
      </c>
      <c r="AW1850" s="15" t="s">
        <v>330</v>
      </c>
      <c r="AX1850" s="16" t="s">
        <v>5321</v>
      </c>
      <c r="AY1850" s="14">
        <v>45</v>
      </c>
      <c r="AZ1850" s="11" t="s">
        <v>191</v>
      </c>
      <c r="BA1850" s="17" t="str">
        <f t="shared" si="406"/>
        <v>05005000021701692445</v>
      </c>
      <c r="BB1850" s="26">
        <f t="shared" si="417"/>
        <v>20</v>
      </c>
      <c r="BC1850" s="19" t="s">
        <v>5322</v>
      </c>
      <c r="BD1850" s="20" t="s">
        <v>73</v>
      </c>
      <c r="BF1850" s="5">
        <v>45258</v>
      </c>
      <c r="BG1850" s="27">
        <v>94121145</v>
      </c>
      <c r="BH1850" s="27"/>
      <c r="BI1850" s="27"/>
      <c r="BJ1850" t="s">
        <v>166</v>
      </c>
      <c r="BK1850" s="11" t="str">
        <f t="shared" si="414"/>
        <v>A-</v>
      </c>
      <c r="BL1850" s="11" t="s">
        <v>473</v>
      </c>
    </row>
    <row r="1851" spans="1:64" x14ac:dyDescent="0.25">
      <c r="A1851" s="3" t="s">
        <v>56</v>
      </c>
      <c r="B1851" s="4">
        <v>1853</v>
      </c>
      <c r="C1851" s="3" t="s">
        <v>87</v>
      </c>
      <c r="D1851" s="3" t="s">
        <v>7210</v>
      </c>
      <c r="E1851" s="3" t="s">
        <v>8241</v>
      </c>
      <c r="F1851" s="3"/>
      <c r="G1851" s="3"/>
      <c r="H1851" s="74"/>
      <c r="I1851" s="3" t="s">
        <v>1140</v>
      </c>
      <c r="J1851" s="3" t="s">
        <v>157</v>
      </c>
      <c r="K1851" s="3" t="s">
        <v>123</v>
      </c>
      <c r="L1851" s="3" t="s">
        <v>77</v>
      </c>
      <c r="M1851" s="3" t="s">
        <v>158</v>
      </c>
      <c r="N1851" s="5">
        <v>45258</v>
      </c>
      <c r="P1851" s="3">
        <f t="shared" ca="1" si="419"/>
        <v>-47</v>
      </c>
      <c r="Q1851" s="5"/>
      <c r="R1851" s="3"/>
      <c r="S1851" s="3"/>
      <c r="T1851" s="6" t="s">
        <v>131</v>
      </c>
      <c r="U1851" s="3" t="str">
        <f t="shared" si="407"/>
        <v>Contractuel</v>
      </c>
      <c r="V1851" s="5">
        <v>45505</v>
      </c>
      <c r="W1851" s="5">
        <f>VLOOKUP(B1851,[1]base!$A:$V,22,0)</f>
        <v>45535</v>
      </c>
      <c r="X1851" s="5"/>
      <c r="Y1851" s="5"/>
      <c r="Z1851" s="5">
        <v>45258</v>
      </c>
      <c r="AA1851" s="3">
        <f t="shared" si="408"/>
        <v>11</v>
      </c>
      <c r="AB1851" s="3">
        <f t="shared" si="416"/>
        <v>2023</v>
      </c>
      <c r="AC1851" s="3">
        <f t="shared" si="415"/>
        <v>2027</v>
      </c>
      <c r="AD1851" s="7">
        <f t="shared" ca="1" si="409"/>
        <v>0.88611111111111107</v>
      </c>
      <c r="AE1851" s="7" t="str">
        <f t="shared" ca="1" si="413"/>
        <v>&lt; 1</v>
      </c>
      <c r="AF1851" s="5">
        <v>37321</v>
      </c>
      <c r="AG1851" s="8">
        <f t="shared" ca="1" si="410"/>
        <v>22.632876712328766</v>
      </c>
      <c r="AH1851" s="7" t="str">
        <f t="shared" ca="1" si="411"/>
        <v>&lt; 25</v>
      </c>
      <c r="AI1851" s="9">
        <v>17443298</v>
      </c>
      <c r="AJ1851" s="10" t="s">
        <v>79</v>
      </c>
      <c r="AK1851" s="9" t="s">
        <v>5323</v>
      </c>
      <c r="AL1851" s="5">
        <v>44001</v>
      </c>
      <c r="AM1851" s="3" t="s">
        <v>93</v>
      </c>
      <c r="AN1851" s="3" t="s">
        <v>94</v>
      </c>
      <c r="AQ1851">
        <v>3</v>
      </c>
      <c r="AR1851" s="11">
        <v>1</v>
      </c>
      <c r="AS1851" s="12">
        <f t="shared" si="412"/>
        <v>45623.25</v>
      </c>
      <c r="AT1851" s="11" t="s">
        <v>135</v>
      </c>
      <c r="AU1851" s="9">
        <v>3.5</v>
      </c>
      <c r="AV1851" s="14">
        <v>17</v>
      </c>
      <c r="AW1851" s="15">
        <v>53594</v>
      </c>
      <c r="AX1851" s="16" t="s">
        <v>5324</v>
      </c>
      <c r="AY1851" s="14">
        <v>56</v>
      </c>
      <c r="AZ1851" s="11" t="s">
        <v>171</v>
      </c>
      <c r="BA1851" s="17" t="str">
        <f t="shared" si="406"/>
        <v>17535940172089999256</v>
      </c>
      <c r="BB1851" s="26">
        <f t="shared" si="417"/>
        <v>20</v>
      </c>
      <c r="BC1851" s="19" t="s">
        <v>5165</v>
      </c>
      <c r="BD1851" s="20" t="s">
        <v>277</v>
      </c>
      <c r="BF1851" s="5">
        <v>45258</v>
      </c>
      <c r="BG1851" s="27">
        <v>24368615</v>
      </c>
      <c r="BH1851" s="27"/>
      <c r="BI1851" s="27"/>
      <c r="BJ1851" t="s">
        <v>452</v>
      </c>
      <c r="BK1851" s="11" t="str">
        <f t="shared" si="414"/>
        <v>A-</v>
      </c>
      <c r="BL1851" s="11" t="s">
        <v>473</v>
      </c>
    </row>
    <row r="1852" spans="1:64" x14ac:dyDescent="0.25">
      <c r="A1852" s="3" t="s">
        <v>74</v>
      </c>
      <c r="B1852" s="4">
        <v>1854</v>
      </c>
      <c r="C1852" s="3" t="s">
        <v>140</v>
      </c>
      <c r="D1852" s="3" t="s">
        <v>7291</v>
      </c>
      <c r="E1852" s="3" t="s">
        <v>7350</v>
      </c>
      <c r="F1852" s="3"/>
      <c r="G1852" s="3"/>
      <c r="H1852" s="74"/>
      <c r="I1852" s="3" t="s">
        <v>515</v>
      </c>
      <c r="J1852" s="3" t="s">
        <v>228</v>
      </c>
      <c r="K1852" s="3" t="s">
        <v>123</v>
      </c>
      <c r="L1852" s="3" t="s">
        <v>77</v>
      </c>
      <c r="M1852" s="3" t="s">
        <v>158</v>
      </c>
      <c r="N1852" s="5">
        <v>45258</v>
      </c>
      <c r="P1852" s="3">
        <f t="shared" ca="1" si="419"/>
        <v>-291</v>
      </c>
      <c r="Q1852" s="5">
        <v>45261</v>
      </c>
      <c r="R1852" s="3" t="s">
        <v>4344</v>
      </c>
      <c r="S1852" s="3"/>
      <c r="T1852" s="6" t="s">
        <v>131</v>
      </c>
      <c r="U1852" s="3" t="str">
        <f t="shared" si="407"/>
        <v>Contractuel</v>
      </c>
      <c r="V1852" s="5">
        <v>45258</v>
      </c>
      <c r="W1852" s="5">
        <v>45291</v>
      </c>
      <c r="X1852" s="5"/>
      <c r="Y1852" s="5"/>
      <c r="Z1852" s="5">
        <v>45258</v>
      </c>
      <c r="AA1852" s="3">
        <f t="shared" si="408"/>
        <v>11</v>
      </c>
      <c r="AB1852" s="3">
        <f t="shared" si="416"/>
        <v>2023</v>
      </c>
      <c r="AC1852" s="3">
        <f t="shared" si="415"/>
        <v>2027</v>
      </c>
      <c r="AD1852" s="7">
        <f t="shared" ca="1" si="409"/>
        <v>0.88611111111111107</v>
      </c>
      <c r="AE1852" s="7" t="str">
        <f t="shared" ca="1" si="413"/>
        <v>&lt; 1</v>
      </c>
      <c r="AF1852" s="5">
        <v>28926</v>
      </c>
      <c r="AG1852" s="8">
        <f t="shared" ca="1" si="410"/>
        <v>45.632876712328766</v>
      </c>
      <c r="AH1852" s="7" t="str">
        <f t="shared" ca="1" si="411"/>
        <v>&gt;45&lt; 55</v>
      </c>
      <c r="AI1852" s="9"/>
      <c r="AJ1852" s="10"/>
      <c r="AK1852" s="9" t="s">
        <v>5325</v>
      </c>
      <c r="AL1852" s="5">
        <v>35681</v>
      </c>
      <c r="AM1852" s="3" t="s">
        <v>93</v>
      </c>
      <c r="AN1852" s="3" t="s">
        <v>65</v>
      </c>
      <c r="AO1852">
        <v>2</v>
      </c>
      <c r="AQ1852" s="11">
        <v>3</v>
      </c>
      <c r="AR1852" s="11">
        <v>1</v>
      </c>
      <c r="AS1852" s="12">
        <f t="shared" si="412"/>
        <v>45623.25</v>
      </c>
      <c r="AT1852" s="11" t="s">
        <v>135</v>
      </c>
      <c r="AU1852" s="9">
        <v>3.5</v>
      </c>
      <c r="AV1852" s="14">
        <v>17</v>
      </c>
      <c r="AW1852" s="15">
        <v>20600</v>
      </c>
      <c r="AX1852" s="16" t="s">
        <v>5326</v>
      </c>
      <c r="AY1852" s="14">
        <v>69</v>
      </c>
      <c r="AZ1852" s="11" t="s">
        <v>171</v>
      </c>
      <c r="BA1852" s="17" t="str">
        <f t="shared" si="406"/>
        <v>17206000000333903569</v>
      </c>
      <c r="BB1852" s="26">
        <f t="shared" si="417"/>
        <v>20</v>
      </c>
      <c r="BC1852" s="19" t="s">
        <v>5327</v>
      </c>
      <c r="BD1852" s="20" t="s">
        <v>395</v>
      </c>
      <c r="BF1852" s="5"/>
      <c r="BG1852" s="27">
        <v>58002230</v>
      </c>
      <c r="BH1852" s="27"/>
      <c r="BI1852" s="27"/>
      <c r="BK1852" s="11" t="str">
        <f t="shared" si="414"/>
        <v>B-</v>
      </c>
      <c r="BL1852" s="11" t="s">
        <v>473</v>
      </c>
    </row>
    <row r="1853" spans="1:64" x14ac:dyDescent="0.25">
      <c r="A1853" s="3" t="s">
        <v>56</v>
      </c>
      <c r="B1853" s="4">
        <v>1855</v>
      </c>
      <c r="C1853" s="3" t="s">
        <v>87</v>
      </c>
      <c r="D1853" s="3" t="s">
        <v>8417</v>
      </c>
      <c r="E1853" s="3" t="s">
        <v>8162</v>
      </c>
      <c r="F1853" s="3"/>
      <c r="G1853" s="3"/>
      <c r="H1853" s="74"/>
      <c r="I1853" s="3" t="s">
        <v>459</v>
      </c>
      <c r="J1853" s="3" t="s">
        <v>228</v>
      </c>
      <c r="K1853" s="3" t="s">
        <v>123</v>
      </c>
      <c r="L1853" s="3" t="s">
        <v>77</v>
      </c>
      <c r="M1853" s="3" t="s">
        <v>158</v>
      </c>
      <c r="N1853" s="5">
        <v>45258</v>
      </c>
      <c r="P1853" s="3">
        <f t="shared" ca="1" si="419"/>
        <v>-47</v>
      </c>
      <c r="Q1853" s="5"/>
      <c r="R1853" s="3"/>
      <c r="S1853" s="3"/>
      <c r="T1853" s="6" t="s">
        <v>131</v>
      </c>
      <c r="U1853" s="3" t="str">
        <f t="shared" si="407"/>
        <v>Contractuel</v>
      </c>
      <c r="V1853" s="5">
        <v>45505</v>
      </c>
      <c r="W1853" s="5">
        <f>VLOOKUP(B1853,[1]base!$A:$V,22,0)</f>
        <v>45535</v>
      </c>
      <c r="X1853" s="5"/>
      <c r="Y1853" s="5"/>
      <c r="Z1853" s="5">
        <v>45258</v>
      </c>
      <c r="AA1853" s="3">
        <f t="shared" si="408"/>
        <v>11</v>
      </c>
      <c r="AB1853" s="3">
        <f t="shared" si="416"/>
        <v>2023</v>
      </c>
      <c r="AC1853" s="3">
        <f t="shared" si="415"/>
        <v>2027</v>
      </c>
      <c r="AD1853" s="7">
        <f t="shared" ca="1" si="409"/>
        <v>0.88611111111111107</v>
      </c>
      <c r="AE1853" s="7" t="str">
        <f t="shared" ca="1" si="413"/>
        <v>&lt; 1</v>
      </c>
      <c r="AF1853" s="5">
        <v>28019</v>
      </c>
      <c r="AG1853" s="8">
        <f t="shared" ca="1" si="410"/>
        <v>48.11780821917808</v>
      </c>
      <c r="AH1853" s="7" t="str">
        <f t="shared" ca="1" si="411"/>
        <v>&gt;45&lt; 55</v>
      </c>
      <c r="AI1853" s="9">
        <v>12065612</v>
      </c>
      <c r="AJ1853" s="10" t="s">
        <v>141</v>
      </c>
      <c r="AK1853" s="9" t="s">
        <v>5328</v>
      </c>
      <c r="AL1853" s="5">
        <v>44881</v>
      </c>
      <c r="AM1853" s="3" t="s">
        <v>93</v>
      </c>
      <c r="AN1853" s="3" t="s">
        <v>94</v>
      </c>
      <c r="AQ1853">
        <v>3</v>
      </c>
      <c r="AR1853" s="11">
        <v>1</v>
      </c>
      <c r="AS1853" s="12">
        <f t="shared" si="412"/>
        <v>45623.25</v>
      </c>
      <c r="AT1853" s="11" t="s">
        <v>135</v>
      </c>
      <c r="AU1853" s="9">
        <v>3.5</v>
      </c>
      <c r="AV1853" s="14" t="s">
        <v>67</v>
      </c>
      <c r="AW1853" s="15" t="s">
        <v>204</v>
      </c>
      <c r="AX1853" s="16" t="s">
        <v>5329</v>
      </c>
      <c r="AY1853" s="14">
        <v>17</v>
      </c>
      <c r="AZ1853" s="11" t="s">
        <v>71</v>
      </c>
      <c r="BA1853" s="17" t="str">
        <f t="shared" si="406"/>
        <v>08003000614027945317</v>
      </c>
      <c r="BB1853" s="26">
        <f t="shared" si="417"/>
        <v>20</v>
      </c>
      <c r="BC1853" s="19" t="s">
        <v>5330</v>
      </c>
      <c r="BD1853" s="20" t="s">
        <v>73</v>
      </c>
      <c r="BF1853" s="5">
        <v>45258</v>
      </c>
      <c r="BG1853" s="27">
        <v>21083473</v>
      </c>
      <c r="BH1853" s="27"/>
      <c r="BI1853" s="27"/>
      <c r="BJ1853" t="s">
        <v>73</v>
      </c>
      <c r="BK1853" s="11" t="str">
        <f t="shared" si="414"/>
        <v>B-</v>
      </c>
      <c r="BL1853" s="11" t="s">
        <v>473</v>
      </c>
    </row>
    <row r="1854" spans="1:64" x14ac:dyDescent="0.25">
      <c r="A1854" s="3" t="s">
        <v>74</v>
      </c>
      <c r="B1854" s="4">
        <v>1856</v>
      </c>
      <c r="C1854" s="3" t="s">
        <v>140</v>
      </c>
      <c r="D1854" s="3" t="s">
        <v>8120</v>
      </c>
      <c r="E1854" s="3" t="s">
        <v>7741</v>
      </c>
      <c r="F1854" s="3"/>
      <c r="G1854" s="3"/>
      <c r="H1854" s="74"/>
      <c r="I1854" s="3" t="s">
        <v>4864</v>
      </c>
      <c r="J1854" s="3" t="s">
        <v>157</v>
      </c>
      <c r="K1854" s="3" t="s">
        <v>123</v>
      </c>
      <c r="L1854" s="3" t="s">
        <v>77</v>
      </c>
      <c r="M1854" s="3" t="s">
        <v>158</v>
      </c>
      <c r="N1854" s="5">
        <v>45258</v>
      </c>
      <c r="P1854" s="3">
        <f t="shared" ca="1" si="419"/>
        <v>-200</v>
      </c>
      <c r="Q1854" s="5">
        <v>45381</v>
      </c>
      <c r="R1854" s="3" t="s">
        <v>5331</v>
      </c>
      <c r="S1854" s="3"/>
      <c r="T1854" s="6" t="s">
        <v>131</v>
      </c>
      <c r="U1854" s="3" t="str">
        <f t="shared" si="407"/>
        <v>Contractuel</v>
      </c>
      <c r="V1854" s="5">
        <v>45352</v>
      </c>
      <c r="W1854" s="5">
        <v>45382</v>
      </c>
      <c r="X1854" s="5"/>
      <c r="Y1854" s="5"/>
      <c r="Z1854" s="5">
        <v>45258</v>
      </c>
      <c r="AA1854" s="3">
        <f t="shared" si="408"/>
        <v>11</v>
      </c>
      <c r="AB1854" s="3">
        <f t="shared" si="416"/>
        <v>2023</v>
      </c>
      <c r="AC1854" s="3">
        <f t="shared" si="415"/>
        <v>2027</v>
      </c>
      <c r="AD1854" s="7">
        <f t="shared" ca="1" si="409"/>
        <v>0.88611111111111107</v>
      </c>
      <c r="AE1854" s="7" t="str">
        <f t="shared" ca="1" si="413"/>
        <v>&lt; 1</v>
      </c>
      <c r="AF1854" s="5">
        <v>27431</v>
      </c>
      <c r="AG1854" s="8">
        <f t="shared" ca="1" si="410"/>
        <v>49.728767123287675</v>
      </c>
      <c r="AH1854" s="7" t="str">
        <f t="shared" ca="1" si="411"/>
        <v>&gt;45&lt; 55</v>
      </c>
      <c r="AI1854" s="9">
        <v>11817326</v>
      </c>
      <c r="AJ1854" s="10" t="s">
        <v>62</v>
      </c>
      <c r="AK1854" s="9" t="s">
        <v>5332</v>
      </c>
      <c r="AL1854" s="5">
        <v>43684</v>
      </c>
      <c r="AM1854" s="3" t="s">
        <v>93</v>
      </c>
      <c r="AN1854" s="3" t="s">
        <v>65</v>
      </c>
      <c r="AO1854">
        <v>3</v>
      </c>
      <c r="AQ1854" s="11">
        <v>3</v>
      </c>
      <c r="AR1854" s="11">
        <v>1</v>
      </c>
      <c r="AS1854" s="12">
        <f t="shared" si="412"/>
        <v>45623.25</v>
      </c>
      <c r="AT1854" s="11" t="s">
        <v>135</v>
      </c>
      <c r="AU1854" s="9">
        <v>3.5</v>
      </c>
      <c r="AV1854" s="14" t="s">
        <v>67</v>
      </c>
      <c r="AW1854" s="15" t="s">
        <v>1586</v>
      </c>
      <c r="AX1854" s="16" t="s">
        <v>5333</v>
      </c>
      <c r="AY1854" s="14">
        <v>25</v>
      </c>
      <c r="AZ1854" s="11" t="s">
        <v>71</v>
      </c>
      <c r="BA1854" s="17" t="str">
        <f t="shared" si="406"/>
        <v>08107000774015376025</v>
      </c>
      <c r="BB1854" s="26">
        <f t="shared" si="417"/>
        <v>20</v>
      </c>
      <c r="BC1854" s="19" t="s">
        <v>5334</v>
      </c>
      <c r="BD1854" s="20" t="s">
        <v>277</v>
      </c>
      <c r="BF1854" s="5">
        <v>45258</v>
      </c>
      <c r="BG1854" s="27">
        <v>54411531</v>
      </c>
      <c r="BH1854" s="27"/>
      <c r="BI1854" s="27"/>
      <c r="BJ1854" t="s">
        <v>608</v>
      </c>
      <c r="BK1854" s="11" t="str">
        <f t="shared" si="414"/>
        <v>A-</v>
      </c>
      <c r="BL1854" s="11" t="s">
        <v>473</v>
      </c>
    </row>
    <row r="1855" spans="1:64" x14ac:dyDescent="0.25">
      <c r="A1855" s="3" t="s">
        <v>56</v>
      </c>
      <c r="B1855" s="4">
        <v>1857</v>
      </c>
      <c r="C1855" s="3" t="s">
        <v>87</v>
      </c>
      <c r="D1855" s="3" t="s">
        <v>7206</v>
      </c>
      <c r="E1855" s="3" t="s">
        <v>7428</v>
      </c>
      <c r="F1855" s="3"/>
      <c r="G1855" s="3"/>
      <c r="H1855" s="74"/>
      <c r="I1855" s="3" t="s">
        <v>1140</v>
      </c>
      <c r="J1855" s="3" t="s">
        <v>157</v>
      </c>
      <c r="K1855" s="3" t="s">
        <v>123</v>
      </c>
      <c r="L1855" s="3" t="s">
        <v>77</v>
      </c>
      <c r="M1855" s="3" t="s">
        <v>158</v>
      </c>
      <c r="N1855" s="5">
        <v>45258</v>
      </c>
      <c r="P1855" s="3">
        <f t="shared" ca="1" si="419"/>
        <v>-47</v>
      </c>
      <c r="Q1855" s="5"/>
      <c r="R1855" s="3"/>
      <c r="S1855" s="3"/>
      <c r="T1855" s="6" t="s">
        <v>131</v>
      </c>
      <c r="U1855" s="3" t="str">
        <f t="shared" si="407"/>
        <v>Contractuel</v>
      </c>
      <c r="V1855" s="5">
        <v>45505</v>
      </c>
      <c r="W1855" s="5">
        <f>VLOOKUP(B1855,[1]base!$A:$V,22,0)</f>
        <v>45535</v>
      </c>
      <c r="X1855" s="5"/>
      <c r="Y1855" s="5"/>
      <c r="Z1855" s="5">
        <v>45258</v>
      </c>
      <c r="AA1855" s="3">
        <f t="shared" si="408"/>
        <v>11</v>
      </c>
      <c r="AB1855" s="3">
        <f t="shared" si="416"/>
        <v>2023</v>
      </c>
      <c r="AC1855" s="3">
        <f t="shared" si="415"/>
        <v>2027</v>
      </c>
      <c r="AD1855" s="7">
        <f t="shared" ca="1" si="409"/>
        <v>0.88611111111111107</v>
      </c>
      <c r="AE1855" s="7" t="str">
        <f t="shared" ca="1" si="413"/>
        <v>&lt; 1</v>
      </c>
      <c r="AF1855" s="5">
        <v>37094</v>
      </c>
      <c r="AG1855" s="8">
        <f t="shared" ca="1" si="410"/>
        <v>23.254794520547946</v>
      </c>
      <c r="AH1855" s="7" t="str">
        <f t="shared" ca="1" si="411"/>
        <v>&lt; 25</v>
      </c>
      <c r="AI1855" s="9">
        <v>17276207</v>
      </c>
      <c r="AJ1855" s="10" t="s">
        <v>67</v>
      </c>
      <c r="AK1855" s="9" t="s">
        <v>3378</v>
      </c>
      <c r="AL1855" s="5">
        <v>42654</v>
      </c>
      <c r="AM1855" s="3" t="s">
        <v>93</v>
      </c>
      <c r="AN1855" s="3" t="s">
        <v>94</v>
      </c>
      <c r="AQ1855">
        <v>3</v>
      </c>
      <c r="AR1855" s="11">
        <v>1</v>
      </c>
      <c r="AS1855" s="12">
        <f t="shared" si="412"/>
        <v>45623.25</v>
      </c>
      <c r="AT1855" s="11" t="s">
        <v>135</v>
      </c>
      <c r="AU1855" s="9">
        <v>3.5</v>
      </c>
      <c r="AV1855" s="14" t="s">
        <v>195</v>
      </c>
      <c r="AW1855" s="15" t="s">
        <v>169</v>
      </c>
      <c r="AX1855" s="16" t="s">
        <v>3379</v>
      </c>
      <c r="AY1855" s="14" t="s">
        <v>471</v>
      </c>
      <c r="AZ1855" s="11" t="s">
        <v>171</v>
      </c>
      <c r="BA1855" s="17" t="str">
        <f t="shared" si="406"/>
        <v>17001000000299389136</v>
      </c>
      <c r="BB1855" s="26">
        <f t="shared" si="417"/>
        <v>20</v>
      </c>
      <c r="BC1855" s="19" t="s">
        <v>3380</v>
      </c>
      <c r="BD1855" s="20" t="s">
        <v>73</v>
      </c>
      <c r="BF1855" s="5">
        <v>45258</v>
      </c>
      <c r="BG1855" s="27">
        <v>29315538</v>
      </c>
      <c r="BH1855" s="27">
        <v>21620439</v>
      </c>
      <c r="BI1855" s="27"/>
      <c r="BJ1855" t="s">
        <v>166</v>
      </c>
      <c r="BK1855" s="11" t="str">
        <f t="shared" si="414"/>
        <v>A-</v>
      </c>
      <c r="BL1855" s="11" t="s">
        <v>473</v>
      </c>
    </row>
    <row r="1856" spans="1:64" x14ac:dyDescent="0.25">
      <c r="A1856" s="3" t="s">
        <v>56</v>
      </c>
      <c r="B1856" s="4">
        <v>1858</v>
      </c>
      <c r="C1856" s="3" t="s">
        <v>87</v>
      </c>
      <c r="D1856" s="3" t="s">
        <v>7213</v>
      </c>
      <c r="E1856" s="3" t="s">
        <v>7268</v>
      </c>
      <c r="F1856" s="3"/>
      <c r="G1856" s="3"/>
      <c r="H1856" s="74"/>
      <c r="I1856" s="3" t="s">
        <v>1140</v>
      </c>
      <c r="J1856" s="3" t="s">
        <v>157</v>
      </c>
      <c r="K1856" s="3" t="s">
        <v>123</v>
      </c>
      <c r="L1856" s="3" t="s">
        <v>77</v>
      </c>
      <c r="M1856" s="3" t="s">
        <v>158</v>
      </c>
      <c r="N1856" s="5">
        <v>45259</v>
      </c>
      <c r="P1856" s="3">
        <f t="shared" ca="1" si="419"/>
        <v>-47</v>
      </c>
      <c r="Q1856" s="5"/>
      <c r="R1856" s="3"/>
      <c r="S1856" s="3"/>
      <c r="T1856" s="6" t="s">
        <v>131</v>
      </c>
      <c r="U1856" s="3" t="str">
        <f t="shared" si="407"/>
        <v>Contractuel</v>
      </c>
      <c r="V1856" s="5">
        <v>45505</v>
      </c>
      <c r="W1856" s="5">
        <f>VLOOKUP(B1856,[1]base!$A:$V,22,0)</f>
        <v>45535</v>
      </c>
      <c r="X1856" s="5"/>
      <c r="Y1856" s="5"/>
      <c r="Z1856" s="5">
        <v>45259</v>
      </c>
      <c r="AA1856" s="3">
        <f t="shared" si="408"/>
        <v>11</v>
      </c>
      <c r="AB1856" s="3">
        <v>2023</v>
      </c>
      <c r="AC1856" s="3">
        <f t="shared" si="415"/>
        <v>2027</v>
      </c>
      <c r="AD1856" s="7">
        <f t="shared" ca="1" si="409"/>
        <v>0.8833333333333333</v>
      </c>
      <c r="AE1856" s="7" t="str">
        <f t="shared" ca="1" si="413"/>
        <v>&lt; 1</v>
      </c>
      <c r="AF1856" s="5">
        <v>33728</v>
      </c>
      <c r="AG1856" s="8">
        <f t="shared" ca="1" si="410"/>
        <v>32.476712328767121</v>
      </c>
      <c r="AH1856" s="7" t="str">
        <f t="shared" ca="1" si="411"/>
        <v>&gt;25&lt; 35</v>
      </c>
      <c r="AI1856" s="9">
        <v>16628365</v>
      </c>
      <c r="AJ1856" s="10" t="s">
        <v>141</v>
      </c>
      <c r="AK1856" s="9" t="s">
        <v>5335</v>
      </c>
      <c r="AL1856" s="5">
        <v>40610</v>
      </c>
      <c r="AM1856" s="3" t="s">
        <v>93</v>
      </c>
      <c r="AN1856" s="3" t="s">
        <v>94</v>
      </c>
      <c r="AQ1856">
        <v>3</v>
      </c>
      <c r="AR1856" s="11">
        <v>1</v>
      </c>
      <c r="AS1856" s="12">
        <f t="shared" si="412"/>
        <v>45624.25</v>
      </c>
      <c r="AT1856" s="11" t="s">
        <v>135</v>
      </c>
      <c r="AU1856" s="9">
        <v>3.5</v>
      </c>
      <c r="AV1856" s="14">
        <v>17</v>
      </c>
      <c r="AW1856" s="15" t="s">
        <v>169</v>
      </c>
      <c r="AX1856" s="16" t="s">
        <v>5336</v>
      </c>
      <c r="AY1856" s="14">
        <v>22</v>
      </c>
      <c r="AZ1856" s="11" t="s">
        <v>171</v>
      </c>
      <c r="BA1856" s="17" t="str">
        <f t="shared" ref="BA1856:BA1862" si="420">CONCATENATE(AV1856,AW1856,AX1856,AY1856)</f>
        <v>17001000000333944222</v>
      </c>
      <c r="BB1856" s="26">
        <f t="shared" si="417"/>
        <v>20</v>
      </c>
      <c r="BC1856" s="19" t="s">
        <v>5337</v>
      </c>
      <c r="BD1856" s="20" t="s">
        <v>277</v>
      </c>
      <c r="BF1856" s="5"/>
      <c r="BG1856" s="27">
        <v>52124008</v>
      </c>
      <c r="BH1856" s="27">
        <v>96352501</v>
      </c>
      <c r="BI1856" s="27"/>
      <c r="BJ1856" t="s">
        <v>3101</v>
      </c>
      <c r="BK1856" s="11" t="str">
        <f t="shared" si="414"/>
        <v>A-</v>
      </c>
      <c r="BL1856" s="11" t="s">
        <v>473</v>
      </c>
    </row>
    <row r="1857" spans="1:64" x14ac:dyDescent="0.25">
      <c r="A1857" s="3" t="s">
        <v>74</v>
      </c>
      <c r="B1857" s="4">
        <v>1859</v>
      </c>
      <c r="C1857" s="3" t="s">
        <v>57</v>
      </c>
      <c r="D1857" s="3" t="s">
        <v>7206</v>
      </c>
      <c r="E1857" s="3" t="s">
        <v>7769</v>
      </c>
      <c r="F1857" s="3"/>
      <c r="G1857" s="3"/>
      <c r="H1857" s="74"/>
      <c r="I1857" s="3" t="s">
        <v>4864</v>
      </c>
      <c r="J1857" s="3" t="s">
        <v>157</v>
      </c>
      <c r="K1857" s="3" t="s">
        <v>123</v>
      </c>
      <c r="L1857" s="3" t="s">
        <v>77</v>
      </c>
      <c r="M1857" s="3" t="s">
        <v>158</v>
      </c>
      <c r="N1857" s="5">
        <v>45259</v>
      </c>
      <c r="P1857" s="3">
        <f t="shared" ca="1" si="419"/>
        <v>-200</v>
      </c>
      <c r="Q1857" s="5">
        <v>45401</v>
      </c>
      <c r="R1857" s="3" t="s">
        <v>1235</v>
      </c>
      <c r="S1857" s="3" t="s">
        <v>1787</v>
      </c>
      <c r="T1857" s="6" t="s">
        <v>131</v>
      </c>
      <c r="U1857" s="3" t="str">
        <f t="shared" si="407"/>
        <v>Contractuel</v>
      </c>
      <c r="V1857" s="5">
        <v>45352</v>
      </c>
      <c r="W1857" s="5">
        <v>45382</v>
      </c>
      <c r="X1857" s="5"/>
      <c r="Y1857" s="5"/>
      <c r="Z1857" s="5">
        <v>45259</v>
      </c>
      <c r="AA1857" s="3">
        <f t="shared" si="408"/>
        <v>11</v>
      </c>
      <c r="AB1857" s="3">
        <v>2023</v>
      </c>
      <c r="AC1857" s="3">
        <f t="shared" si="415"/>
        <v>2027</v>
      </c>
      <c r="AD1857" s="7">
        <f t="shared" ca="1" si="409"/>
        <v>0.8833333333333333</v>
      </c>
      <c r="AE1857" s="7" t="str">
        <f t="shared" ca="1" si="413"/>
        <v>&lt; 1</v>
      </c>
      <c r="AF1857" s="5">
        <v>35257</v>
      </c>
      <c r="AG1857" s="8">
        <f t="shared" ca="1" si="410"/>
        <v>28.287671232876711</v>
      </c>
      <c r="AH1857" s="7" t="str">
        <f t="shared" ca="1" si="411"/>
        <v>&gt;25&lt; 35</v>
      </c>
      <c r="AI1857" s="9"/>
      <c r="AJ1857" s="10"/>
      <c r="AK1857" s="9" t="s">
        <v>5338</v>
      </c>
      <c r="AL1857" s="5">
        <v>44110</v>
      </c>
      <c r="AM1857" s="3" t="s">
        <v>4611</v>
      </c>
      <c r="AN1857" s="3" t="s">
        <v>94</v>
      </c>
      <c r="AQ1857" s="11">
        <v>3</v>
      </c>
      <c r="AR1857" s="11">
        <v>1</v>
      </c>
      <c r="AS1857" s="12">
        <f t="shared" si="412"/>
        <v>45624.25</v>
      </c>
      <c r="AT1857" s="11" t="s">
        <v>135</v>
      </c>
      <c r="AU1857" s="9">
        <v>3.5</v>
      </c>
      <c r="AV1857" s="14">
        <v>17</v>
      </c>
      <c r="AW1857" s="15" t="s">
        <v>169</v>
      </c>
      <c r="AX1857" s="16" t="s">
        <v>5339</v>
      </c>
      <c r="AY1857" s="14">
        <v>73</v>
      </c>
      <c r="AZ1857" s="11" t="s">
        <v>171</v>
      </c>
      <c r="BA1857" s="17" t="str">
        <f t="shared" si="420"/>
        <v>17001000000212498573</v>
      </c>
      <c r="BB1857" s="26">
        <f t="shared" si="417"/>
        <v>20</v>
      </c>
      <c r="BC1857" s="19" t="s">
        <v>5340</v>
      </c>
      <c r="BD1857" s="20" t="s">
        <v>73</v>
      </c>
      <c r="BF1857" s="5"/>
      <c r="BG1857" s="27">
        <v>22179153</v>
      </c>
      <c r="BH1857" s="27">
        <v>58551267</v>
      </c>
      <c r="BI1857" s="27"/>
      <c r="BJ1857" t="s">
        <v>347</v>
      </c>
      <c r="BK1857" s="11" t="s">
        <v>5341</v>
      </c>
      <c r="BL1857" s="11" t="s">
        <v>473</v>
      </c>
    </row>
    <row r="1858" spans="1:64" x14ac:dyDescent="0.25">
      <c r="A1858" s="3" t="s">
        <v>56</v>
      </c>
      <c r="B1858" s="4">
        <v>1860</v>
      </c>
      <c r="C1858" s="3" t="s">
        <v>140</v>
      </c>
      <c r="D1858" s="3" t="s">
        <v>7552</v>
      </c>
      <c r="E1858" s="3" t="s">
        <v>7268</v>
      </c>
      <c r="F1858" s="3"/>
      <c r="G1858" s="3"/>
      <c r="H1858" s="74"/>
      <c r="I1858" s="3" t="s">
        <v>1140</v>
      </c>
      <c r="J1858" s="3" t="s">
        <v>157</v>
      </c>
      <c r="K1858" s="3" t="s">
        <v>123</v>
      </c>
      <c r="L1858" s="3" t="s">
        <v>77</v>
      </c>
      <c r="M1858" s="3" t="s">
        <v>158</v>
      </c>
      <c r="N1858" s="5">
        <v>45260</v>
      </c>
      <c r="P1858" s="3">
        <f t="shared" ca="1" si="419"/>
        <v>-47</v>
      </c>
      <c r="Q1858" s="5"/>
      <c r="R1858" s="3"/>
      <c r="S1858" s="3"/>
      <c r="T1858" s="6" t="s">
        <v>131</v>
      </c>
      <c r="U1858" s="3" t="str">
        <f t="shared" ref="U1858:U1921" si="421">IF(T1858="CDI","Titulaire","Contractuel")</f>
        <v>Contractuel</v>
      </c>
      <c r="V1858" s="5">
        <v>45505</v>
      </c>
      <c r="W1858" s="5">
        <f>VLOOKUP(B1858,[1]base!$A:$V,22,0)</f>
        <v>45535</v>
      </c>
      <c r="X1858" s="5"/>
      <c r="Y1858" s="5"/>
      <c r="Z1858" s="5">
        <v>45260</v>
      </c>
      <c r="AA1858" s="3">
        <f t="shared" ref="AA1858:AA1921" si="422">MONTH(N1858)</f>
        <v>11</v>
      </c>
      <c r="AB1858" s="3">
        <f>IF(N1858="","",YEAR(N1858))</f>
        <v>2023</v>
      </c>
      <c r="AC1858" s="3">
        <f t="shared" si="415"/>
        <v>2027</v>
      </c>
      <c r="AD1858" s="7">
        <f t="shared" ref="AD1858:AD1921" ca="1" si="423">IF(A1858="Non",(DAYS360(N1858,Q1858)/360),(DAYS360(N1858,TODAY())/360))</f>
        <v>0.88055555555555554</v>
      </c>
      <c r="AE1858" s="7" t="str">
        <f t="shared" ca="1" si="413"/>
        <v>&lt; 1</v>
      </c>
      <c r="AF1858" s="5">
        <v>33545</v>
      </c>
      <c r="AG1858" s="8">
        <f t="shared" ref="AG1858:AG1921" ca="1" si="424">(TODAY()-AF1858)/365</f>
        <v>32.978082191780821</v>
      </c>
      <c r="AH1858" s="7" t="str">
        <f t="shared" ref="AH1858:AH1921" ca="1" si="425">+IF(AG1858&lt;25,"&lt; 25",IF(AND(AG1858&gt;=25,AG1858&lt;35),"&gt;25&lt; 35",IF(AND(AG1858&gt;=35,AG1858&lt;45),"&gt;35&lt; 45",IF(AND(AG1858&gt;=45,AG1858&lt;=55),"&gt;45&lt; 55",IF(AG1858&gt;55,"&gt; 55")))))</f>
        <v>&gt;25&lt; 35</v>
      </c>
      <c r="AI1858" s="9">
        <v>16282534</v>
      </c>
      <c r="AJ1858" s="10" t="s">
        <v>62</v>
      </c>
      <c r="AK1858" s="9" t="s">
        <v>5342</v>
      </c>
      <c r="AL1858" s="5">
        <v>40340</v>
      </c>
      <c r="AM1858" s="3" t="s">
        <v>93</v>
      </c>
      <c r="AN1858" s="3" t="s">
        <v>65</v>
      </c>
      <c r="AO1858">
        <v>3</v>
      </c>
      <c r="AQ1858">
        <v>3</v>
      </c>
      <c r="AR1858" s="11">
        <v>1</v>
      </c>
      <c r="AS1858" s="12">
        <f t="shared" ref="AS1858:AS1921" si="426">N1858+(365.25*AR1858)</f>
        <v>45625.25</v>
      </c>
      <c r="AT1858" s="11" t="s">
        <v>135</v>
      </c>
      <c r="AU1858" s="9">
        <v>3.5</v>
      </c>
      <c r="AV1858" s="14">
        <v>17</v>
      </c>
      <c r="AW1858" s="15" t="s">
        <v>169</v>
      </c>
      <c r="AX1858" s="16" t="s">
        <v>5343</v>
      </c>
      <c r="AY1858" s="14">
        <v>34</v>
      </c>
      <c r="AZ1858" s="11" t="s">
        <v>171</v>
      </c>
      <c r="BA1858" s="17" t="str">
        <f t="shared" si="420"/>
        <v>17001000000334011734</v>
      </c>
      <c r="BB1858" s="26">
        <f t="shared" si="417"/>
        <v>20</v>
      </c>
      <c r="BC1858" s="19" t="s">
        <v>5344</v>
      </c>
      <c r="BD1858" s="20" t="s">
        <v>277</v>
      </c>
      <c r="BF1858" s="5"/>
      <c r="BG1858" s="27">
        <v>50642179</v>
      </c>
      <c r="BH1858" s="27"/>
      <c r="BI1858" s="27"/>
      <c r="BJ1858" t="s">
        <v>452</v>
      </c>
      <c r="BK1858" s="11" t="str">
        <f t="shared" ref="BK1858" si="427">IF(K1858="CADRE","CADRE",CONCATENATE(J1858,"-",H1858))</f>
        <v>A-</v>
      </c>
      <c r="BL1858" s="11" t="s">
        <v>473</v>
      </c>
    </row>
    <row r="1859" spans="1:64" x14ac:dyDescent="0.25">
      <c r="A1859" s="3" t="s">
        <v>74</v>
      </c>
      <c r="B1859" s="4">
        <v>1861</v>
      </c>
      <c r="C1859" s="3" t="s">
        <v>87</v>
      </c>
      <c r="D1859" s="3" t="s">
        <v>8418</v>
      </c>
      <c r="E1859" s="3" t="s">
        <v>7597</v>
      </c>
      <c r="F1859" s="3"/>
      <c r="G1859" s="3"/>
      <c r="H1859" s="74"/>
      <c r="I1859" s="3" t="s">
        <v>1889</v>
      </c>
      <c r="J1859" s="3" t="s">
        <v>228</v>
      </c>
      <c r="K1859" s="3" t="s">
        <v>123</v>
      </c>
      <c r="L1859" s="3" t="s">
        <v>77</v>
      </c>
      <c r="M1859" s="3" t="s">
        <v>158</v>
      </c>
      <c r="N1859" s="5">
        <v>45260</v>
      </c>
      <c r="P1859" s="3">
        <f t="shared" ca="1" si="419"/>
        <v>-260</v>
      </c>
      <c r="Q1859" s="5">
        <v>45292</v>
      </c>
      <c r="R1859" s="3" t="s">
        <v>124</v>
      </c>
      <c r="S1859" s="3"/>
      <c r="T1859" s="6" t="s">
        <v>131</v>
      </c>
      <c r="U1859" s="3" t="str">
        <f t="shared" si="421"/>
        <v>Contractuel</v>
      </c>
      <c r="V1859" s="5">
        <v>45292</v>
      </c>
      <c r="W1859" s="5">
        <v>45322</v>
      </c>
      <c r="X1859" s="5"/>
      <c r="Y1859" s="5"/>
      <c r="Z1859" s="5">
        <v>45260</v>
      </c>
      <c r="AA1859" s="3">
        <f t="shared" si="422"/>
        <v>11</v>
      </c>
      <c r="AB1859" s="3">
        <v>2023</v>
      </c>
      <c r="AC1859" s="3">
        <f t="shared" si="415"/>
        <v>2027</v>
      </c>
      <c r="AD1859" s="7">
        <f t="shared" ca="1" si="423"/>
        <v>0.88055555555555554</v>
      </c>
      <c r="AE1859" s="7" t="str">
        <f t="shared" ref="AE1859:AE1922" ca="1" si="428">+IF(AD1859&lt;1,"&lt; 1",IF(AND(AD1859&gt;=1,AD1859&lt;2),"&lt; 2",IF(AND(AD1859&gt;=2,AD1859&lt;3),"&lt; 3",IF(AND(AD1859&gt;=3,AD1859&lt;=4),"&lt; 4",IF(AD1859&gt;4,"&gt; 4")))))</f>
        <v>&lt; 1</v>
      </c>
      <c r="AF1859" s="5">
        <v>35829</v>
      </c>
      <c r="AG1859" s="8">
        <f t="shared" ca="1" si="424"/>
        <v>26.720547945205478</v>
      </c>
      <c r="AH1859" s="7" t="str">
        <f t="shared" ca="1" si="425"/>
        <v>&gt;25&lt; 35</v>
      </c>
      <c r="AI1859" s="9"/>
      <c r="AJ1859" s="10"/>
      <c r="AK1859" s="9" t="s">
        <v>5345</v>
      </c>
      <c r="AL1859" s="5">
        <v>42502</v>
      </c>
      <c r="AM1859" s="3" t="s">
        <v>93</v>
      </c>
      <c r="AN1859" s="3" t="s">
        <v>94</v>
      </c>
      <c r="AQ1859" s="11">
        <v>3</v>
      </c>
      <c r="AR1859" s="11">
        <v>1</v>
      </c>
      <c r="AS1859" s="12">
        <f t="shared" si="426"/>
        <v>45625.25</v>
      </c>
      <c r="AT1859" s="11" t="s">
        <v>135</v>
      </c>
      <c r="AU1859" s="9">
        <v>3.5</v>
      </c>
      <c r="AV1859" s="14">
        <v>17</v>
      </c>
      <c r="AW1859" s="15">
        <v>20600</v>
      </c>
      <c r="AX1859" s="16" t="s">
        <v>5346</v>
      </c>
      <c r="AY1859" s="14">
        <v>70</v>
      </c>
      <c r="AZ1859" s="11" t="s">
        <v>171</v>
      </c>
      <c r="BA1859" s="17" t="str">
        <f t="shared" si="420"/>
        <v>17206000000317145170</v>
      </c>
      <c r="BB1859" s="26">
        <f t="shared" si="417"/>
        <v>20</v>
      </c>
      <c r="BC1859" s="19" t="s">
        <v>4189</v>
      </c>
      <c r="BD1859" s="20" t="s">
        <v>100</v>
      </c>
      <c r="BF1859" s="5"/>
      <c r="BG1859" s="27">
        <v>29875675</v>
      </c>
      <c r="BH1859" s="27"/>
      <c r="BI1859" s="27"/>
      <c r="BK1859" s="11" t="s">
        <v>5175</v>
      </c>
      <c r="BL1859" s="11" t="s">
        <v>473</v>
      </c>
    </row>
    <row r="1860" spans="1:64" x14ac:dyDescent="0.25">
      <c r="A1860" s="3" t="s">
        <v>74</v>
      </c>
      <c r="B1860" s="4">
        <v>1862</v>
      </c>
      <c r="C1860" s="3" t="s">
        <v>140</v>
      </c>
      <c r="D1860" s="3" t="s">
        <v>8419</v>
      </c>
      <c r="E1860" s="3" t="s">
        <v>7416</v>
      </c>
      <c r="F1860" s="3"/>
      <c r="G1860" s="3"/>
      <c r="H1860" s="74"/>
      <c r="I1860" s="3" t="s">
        <v>4864</v>
      </c>
      <c r="J1860" s="3" t="s">
        <v>157</v>
      </c>
      <c r="K1860" s="3" t="s">
        <v>123</v>
      </c>
      <c r="L1860" s="3" t="s">
        <v>77</v>
      </c>
      <c r="M1860" s="3" t="s">
        <v>158</v>
      </c>
      <c r="N1860" s="5">
        <v>45260</v>
      </c>
      <c r="P1860" s="3"/>
      <c r="Q1860" s="5">
        <v>45261</v>
      </c>
      <c r="R1860" s="3" t="s">
        <v>4344</v>
      </c>
      <c r="S1860" s="3"/>
      <c r="T1860" s="6" t="s">
        <v>131</v>
      </c>
      <c r="U1860" s="3" t="str">
        <f t="shared" si="421"/>
        <v>Contractuel</v>
      </c>
      <c r="V1860" s="5">
        <v>45260</v>
      </c>
      <c r="W1860" s="5">
        <v>45291</v>
      </c>
      <c r="X1860" s="5"/>
      <c r="Y1860" s="5"/>
      <c r="Z1860" s="5">
        <v>45260</v>
      </c>
      <c r="AA1860" s="3">
        <f t="shared" si="422"/>
        <v>11</v>
      </c>
      <c r="AB1860" s="3">
        <f>IF(N1860="","",YEAR(N1860))</f>
        <v>2023</v>
      </c>
      <c r="AC1860" s="3">
        <f t="shared" si="415"/>
        <v>2027</v>
      </c>
      <c r="AD1860" s="7">
        <f t="shared" ca="1" si="423"/>
        <v>0.88055555555555554</v>
      </c>
      <c r="AE1860" s="7" t="str">
        <f t="shared" ca="1" si="428"/>
        <v>&lt; 1</v>
      </c>
      <c r="AF1860" s="5">
        <v>25576</v>
      </c>
      <c r="AG1860" s="8">
        <f t="shared" ca="1" si="424"/>
        <v>54.81095890410959</v>
      </c>
      <c r="AH1860" s="7" t="str">
        <f t="shared" ca="1" si="425"/>
        <v>&gt;45&lt; 55</v>
      </c>
      <c r="AI1860" s="9"/>
      <c r="AJ1860" s="10"/>
      <c r="AK1860" s="9" t="s">
        <v>5347</v>
      </c>
      <c r="AL1860" s="5">
        <v>38327</v>
      </c>
      <c r="AM1860" s="3" t="s">
        <v>93</v>
      </c>
      <c r="AN1860" s="3" t="s">
        <v>65</v>
      </c>
      <c r="AQ1860" s="11">
        <v>3</v>
      </c>
      <c r="AR1860" s="11">
        <v>1</v>
      </c>
      <c r="AS1860" s="12">
        <f t="shared" si="426"/>
        <v>45625.25</v>
      </c>
      <c r="AT1860" s="11" t="s">
        <v>135</v>
      </c>
      <c r="AU1860" s="9">
        <v>3.6629999999999998</v>
      </c>
      <c r="AV1860" s="14"/>
      <c r="AW1860" s="15"/>
      <c r="AX1860" s="16"/>
      <c r="AY1860" s="14"/>
      <c r="AZ1860" s="11"/>
      <c r="BA1860" s="17" t="str">
        <f t="shared" si="420"/>
        <v/>
      </c>
      <c r="BB1860" s="26">
        <f t="shared" si="417"/>
        <v>0</v>
      </c>
      <c r="BC1860" s="19" t="s">
        <v>4458</v>
      </c>
      <c r="BD1860" s="20" t="s">
        <v>100</v>
      </c>
      <c r="BF1860" s="5"/>
      <c r="BG1860" s="27">
        <v>22435115</v>
      </c>
      <c r="BH1860" s="27"/>
      <c r="BI1860" s="27"/>
      <c r="BK1860" s="11" t="str">
        <f>IF(K1860="CADRE","CADRE",CONCATENATE(J1860,"-",H1860))</f>
        <v>A-</v>
      </c>
      <c r="BL1860" s="11" t="s">
        <v>473</v>
      </c>
    </row>
    <row r="1861" spans="1:64" x14ac:dyDescent="0.25">
      <c r="A1861" s="3" t="s">
        <v>56</v>
      </c>
      <c r="B1861" s="4">
        <v>1863</v>
      </c>
      <c r="C1861" s="3" t="s">
        <v>140</v>
      </c>
      <c r="D1861" s="3" t="s">
        <v>7380</v>
      </c>
      <c r="E1861" s="3" t="s">
        <v>8420</v>
      </c>
      <c r="F1861" s="3"/>
      <c r="G1861" s="3"/>
      <c r="H1861" s="74"/>
      <c r="I1861" s="3" t="s">
        <v>1140</v>
      </c>
      <c r="J1861" s="3" t="s">
        <v>157</v>
      </c>
      <c r="K1861" s="3" t="s">
        <v>123</v>
      </c>
      <c r="L1861" s="3" t="s">
        <v>77</v>
      </c>
      <c r="M1861" s="3" t="s">
        <v>158</v>
      </c>
      <c r="N1861" s="5">
        <v>45260</v>
      </c>
      <c r="P1861" s="3">
        <f t="shared" ref="P1861:P1862" ca="1" si="429">IF(W1861="","",W1861-TODAY())</f>
        <v>-47</v>
      </c>
      <c r="Q1861" s="5"/>
      <c r="R1861" s="3"/>
      <c r="S1861" s="3"/>
      <c r="T1861" s="6" t="s">
        <v>131</v>
      </c>
      <c r="U1861" s="3" t="str">
        <f t="shared" si="421"/>
        <v>Contractuel</v>
      </c>
      <c r="V1861" s="5">
        <v>45505</v>
      </c>
      <c r="W1861" s="5">
        <f>VLOOKUP(B1861,[1]base!$A:$V,22,0)</f>
        <v>45535</v>
      </c>
      <c r="X1861" s="5"/>
      <c r="Y1861" s="5"/>
      <c r="Z1861" s="5">
        <v>45260</v>
      </c>
      <c r="AA1861" s="3">
        <f t="shared" si="422"/>
        <v>11</v>
      </c>
      <c r="AB1861" s="3">
        <f>IF(N1861="","",YEAR(N1861))</f>
        <v>2023</v>
      </c>
      <c r="AC1861" s="3">
        <f t="shared" si="415"/>
        <v>2027</v>
      </c>
      <c r="AD1861" s="7">
        <f t="shared" ca="1" si="423"/>
        <v>0.88055555555555554</v>
      </c>
      <c r="AE1861" s="7" t="str">
        <f t="shared" ca="1" si="428"/>
        <v>&lt; 1</v>
      </c>
      <c r="AF1861" s="5">
        <v>30205</v>
      </c>
      <c r="AG1861" s="8">
        <f t="shared" ca="1" si="424"/>
        <v>42.128767123287673</v>
      </c>
      <c r="AH1861" s="7" t="str">
        <f t="shared" ca="1" si="425"/>
        <v>&gt;35&lt; 45</v>
      </c>
      <c r="AI1861" s="9">
        <v>12668418</v>
      </c>
      <c r="AJ1861" s="10" t="s">
        <v>102</v>
      </c>
      <c r="AK1861" s="9" t="s">
        <v>5348</v>
      </c>
      <c r="AL1861" s="5">
        <v>45173</v>
      </c>
      <c r="AM1861" s="3" t="s">
        <v>93</v>
      </c>
      <c r="AN1861" s="3" t="s">
        <v>65</v>
      </c>
      <c r="AO1861">
        <v>2</v>
      </c>
      <c r="AQ1861">
        <v>3</v>
      </c>
      <c r="AR1861" s="11">
        <v>1</v>
      </c>
      <c r="AS1861" s="12">
        <f t="shared" si="426"/>
        <v>45625.25</v>
      </c>
      <c r="AT1861" s="11" t="s">
        <v>135</v>
      </c>
      <c r="AU1861" s="9">
        <v>3.5</v>
      </c>
      <c r="AV1861" s="14">
        <v>17</v>
      </c>
      <c r="AW1861" s="15" t="s">
        <v>169</v>
      </c>
      <c r="AX1861" s="16" t="s">
        <v>5349</v>
      </c>
      <c r="AY1861" s="14">
        <v>18</v>
      </c>
      <c r="AZ1861" s="11" t="s">
        <v>171</v>
      </c>
      <c r="BA1861" s="17" t="str">
        <f t="shared" si="420"/>
        <v>17001000000334086618</v>
      </c>
      <c r="BB1861" s="26">
        <f t="shared" si="417"/>
        <v>20</v>
      </c>
      <c r="BC1861" s="19" t="s">
        <v>1944</v>
      </c>
      <c r="BD1861" s="20" t="s">
        <v>100</v>
      </c>
      <c r="BF1861" s="5"/>
      <c r="BG1861" s="27">
        <v>94758710</v>
      </c>
      <c r="BH1861" s="27"/>
      <c r="BI1861" s="27"/>
      <c r="BJ1861" t="s">
        <v>566</v>
      </c>
      <c r="BK1861" s="11" t="str">
        <f t="shared" ref="BK1861:BK1862" si="430">IF(K1861="CADRE","CADRE",CONCATENATE(J1861,"-",H1861))</f>
        <v>A-</v>
      </c>
      <c r="BL1861" s="11" t="s">
        <v>473</v>
      </c>
    </row>
    <row r="1862" spans="1:64" x14ac:dyDescent="0.25">
      <c r="A1862" s="3" t="s">
        <v>56</v>
      </c>
      <c r="B1862" s="4">
        <v>1864</v>
      </c>
      <c r="C1862" s="3" t="s">
        <v>140</v>
      </c>
      <c r="D1862" s="3" t="s">
        <v>8745</v>
      </c>
      <c r="E1862" s="3" t="s">
        <v>7288</v>
      </c>
      <c r="F1862" s="3"/>
      <c r="G1862" s="3"/>
      <c r="H1862" s="74"/>
      <c r="I1862" s="3" t="s">
        <v>1140</v>
      </c>
      <c r="J1862" s="3" t="s">
        <v>157</v>
      </c>
      <c r="K1862" s="3" t="s">
        <v>123</v>
      </c>
      <c r="L1862" s="3" t="s">
        <v>77</v>
      </c>
      <c r="M1862" s="3" t="s">
        <v>158</v>
      </c>
      <c r="N1862" s="5">
        <v>45260</v>
      </c>
      <c r="P1862" s="3">
        <f t="shared" ca="1" si="429"/>
        <v>-47</v>
      </c>
      <c r="Q1862" s="5"/>
      <c r="R1862" s="3"/>
      <c r="S1862" s="3"/>
      <c r="T1862" s="6" t="s">
        <v>131</v>
      </c>
      <c r="U1862" s="3" t="str">
        <f t="shared" si="421"/>
        <v>Contractuel</v>
      </c>
      <c r="V1862" s="5">
        <v>45505</v>
      </c>
      <c r="W1862" s="5">
        <f>VLOOKUP(B1862,[1]base!$A:$V,22,0)</f>
        <v>45535</v>
      </c>
      <c r="X1862" s="5"/>
      <c r="Y1862" s="5"/>
      <c r="Z1862" s="5">
        <v>45260</v>
      </c>
      <c r="AA1862" s="3">
        <f t="shared" si="422"/>
        <v>11</v>
      </c>
      <c r="AB1862" s="3">
        <f>IF(N1862="","",YEAR(N1862))</f>
        <v>2023</v>
      </c>
      <c r="AC1862" s="3">
        <f t="shared" si="415"/>
        <v>2027</v>
      </c>
      <c r="AD1862" s="7">
        <f t="shared" ca="1" si="423"/>
        <v>0.88055555555555554</v>
      </c>
      <c r="AE1862" s="7" t="str">
        <f t="shared" ca="1" si="428"/>
        <v>&lt; 1</v>
      </c>
      <c r="AF1862" s="5">
        <v>33163</v>
      </c>
      <c r="AG1862" s="8">
        <f t="shared" ca="1" si="424"/>
        <v>34.024657534246572</v>
      </c>
      <c r="AH1862" s="7" t="str">
        <f t="shared" ca="1" si="425"/>
        <v>&gt;25&lt; 35</v>
      </c>
      <c r="AI1862" s="9">
        <v>16069939</v>
      </c>
      <c r="AJ1862" s="10" t="s">
        <v>70</v>
      </c>
      <c r="AK1862" s="9" t="s">
        <v>5350</v>
      </c>
      <c r="AL1862" s="5">
        <v>38856</v>
      </c>
      <c r="AM1862" s="3" t="s">
        <v>93</v>
      </c>
      <c r="AN1862" s="3" t="s">
        <v>94</v>
      </c>
      <c r="AQ1862">
        <v>3</v>
      </c>
      <c r="AR1862" s="11">
        <v>1</v>
      </c>
      <c r="AS1862" s="12">
        <f t="shared" si="426"/>
        <v>45625.25</v>
      </c>
      <c r="AT1862" s="11" t="s">
        <v>135</v>
      </c>
      <c r="AU1862" s="9">
        <v>3.5</v>
      </c>
      <c r="AV1862" s="14">
        <v>17</v>
      </c>
      <c r="AW1862" s="15" t="s">
        <v>169</v>
      </c>
      <c r="AX1862" s="16" t="s">
        <v>5351</v>
      </c>
      <c r="AY1862" s="14">
        <v>33</v>
      </c>
      <c r="AZ1862" s="11" t="s">
        <v>171</v>
      </c>
      <c r="BA1862" s="17" t="str">
        <f t="shared" si="420"/>
        <v>17001000000334086133</v>
      </c>
      <c r="BB1862" s="26">
        <f t="shared" si="417"/>
        <v>20</v>
      </c>
      <c r="BC1862" s="19" t="s">
        <v>4458</v>
      </c>
      <c r="BD1862" s="20" t="s">
        <v>100</v>
      </c>
      <c r="BF1862" s="5"/>
      <c r="BG1862" s="27">
        <v>23270078</v>
      </c>
      <c r="BH1862" s="27"/>
      <c r="BI1862" s="27"/>
      <c r="BJ1862" t="s">
        <v>566</v>
      </c>
      <c r="BK1862" s="11" t="str">
        <f t="shared" si="430"/>
        <v>A-</v>
      </c>
      <c r="BL1862" s="11" t="s">
        <v>473</v>
      </c>
    </row>
    <row r="1863" spans="1:64" x14ac:dyDescent="0.25">
      <c r="A1863" s="3" t="s">
        <v>74</v>
      </c>
      <c r="B1863" s="4">
        <v>1865</v>
      </c>
      <c r="C1863" s="3" t="s">
        <v>140</v>
      </c>
      <c r="D1863" s="3" t="s">
        <v>7716</v>
      </c>
      <c r="E1863" s="3" t="s">
        <v>7952</v>
      </c>
      <c r="F1863" s="3"/>
      <c r="G1863" s="3"/>
      <c r="H1863" s="74"/>
      <c r="I1863" s="3" t="s">
        <v>4864</v>
      </c>
      <c r="J1863" s="3" t="s">
        <v>157</v>
      </c>
      <c r="K1863" s="3" t="s">
        <v>123</v>
      </c>
      <c r="L1863" s="3" t="s">
        <v>77</v>
      </c>
      <c r="M1863" s="3" t="s">
        <v>158</v>
      </c>
      <c r="N1863" s="5">
        <v>45260</v>
      </c>
      <c r="P1863" s="3"/>
      <c r="Q1863" s="5">
        <v>45262</v>
      </c>
      <c r="R1863" s="3" t="s">
        <v>124</v>
      </c>
      <c r="S1863" s="3"/>
      <c r="T1863" s="6" t="s">
        <v>131</v>
      </c>
      <c r="U1863" s="3" t="str">
        <f t="shared" si="421"/>
        <v>Contractuel</v>
      </c>
      <c r="V1863" s="5">
        <v>45260</v>
      </c>
      <c r="W1863" s="5">
        <v>45291</v>
      </c>
      <c r="X1863" s="5"/>
      <c r="Y1863" s="5"/>
      <c r="Z1863" s="5">
        <v>45260</v>
      </c>
      <c r="AA1863" s="3">
        <f t="shared" si="422"/>
        <v>11</v>
      </c>
      <c r="AB1863" s="3">
        <v>2023</v>
      </c>
      <c r="AC1863" s="3"/>
      <c r="AD1863" s="7">
        <f t="shared" ca="1" si="423"/>
        <v>0.88055555555555554</v>
      </c>
      <c r="AE1863" s="7" t="str">
        <f t="shared" ca="1" si="428"/>
        <v>&lt; 1</v>
      </c>
      <c r="AF1863" s="5">
        <v>29245</v>
      </c>
      <c r="AG1863" s="8">
        <f t="shared" ca="1" si="424"/>
        <v>44.758904109589039</v>
      </c>
      <c r="AH1863" s="7" t="str">
        <f t="shared" ca="1" si="425"/>
        <v>&gt;35&lt; 45</v>
      </c>
      <c r="AI1863" s="9"/>
      <c r="AJ1863" s="10"/>
      <c r="AK1863" s="9" t="s">
        <v>5352</v>
      </c>
      <c r="AL1863" s="5">
        <v>43118</v>
      </c>
      <c r="AM1863" s="3" t="s">
        <v>93</v>
      </c>
      <c r="AN1863" s="3" t="s">
        <v>65</v>
      </c>
      <c r="AO1863">
        <v>3</v>
      </c>
      <c r="AQ1863" s="11"/>
      <c r="AR1863" s="11"/>
      <c r="AS1863" s="12">
        <f t="shared" si="426"/>
        <v>45260</v>
      </c>
      <c r="AT1863" s="11" t="s">
        <v>135</v>
      </c>
      <c r="AU1863" s="9">
        <v>3.5</v>
      </c>
      <c r="AV1863" s="14"/>
      <c r="AW1863" s="15"/>
      <c r="AX1863" s="16"/>
      <c r="AY1863" s="14"/>
      <c r="AZ1863" s="11"/>
      <c r="BA1863" s="17" t="str">
        <f>CONCATENATE(AV1863,AW1863,AX1863,AY1863)</f>
        <v/>
      </c>
      <c r="BB1863" s="26">
        <f>LEN(BA1863)</f>
        <v>0</v>
      </c>
      <c r="BC1863" s="19" t="s">
        <v>5016</v>
      </c>
      <c r="BD1863" s="20" t="s">
        <v>73</v>
      </c>
      <c r="BF1863" s="5"/>
      <c r="BG1863" s="27">
        <v>51755184</v>
      </c>
      <c r="BH1863" s="27">
        <v>58930261</v>
      </c>
      <c r="BI1863" s="27"/>
      <c r="BK1863" s="11" t="s">
        <v>5341</v>
      </c>
      <c r="BL1863" s="11"/>
    </row>
    <row r="1864" spans="1:64" x14ac:dyDescent="0.25">
      <c r="A1864" s="3" t="s">
        <v>56</v>
      </c>
      <c r="B1864" s="4">
        <v>1866</v>
      </c>
      <c r="C1864" s="3" t="s">
        <v>57</v>
      </c>
      <c r="D1864" s="3" t="s">
        <v>8421</v>
      </c>
      <c r="E1864" s="3" t="s">
        <v>8422</v>
      </c>
      <c r="F1864" s="3"/>
      <c r="G1864" s="3"/>
      <c r="H1864" s="74"/>
      <c r="I1864" s="3" t="s">
        <v>1465</v>
      </c>
      <c r="J1864" s="3"/>
      <c r="K1864" s="3" t="s">
        <v>76</v>
      </c>
      <c r="L1864" s="3" t="s">
        <v>77</v>
      </c>
      <c r="M1864" s="3" t="s">
        <v>158</v>
      </c>
      <c r="N1864" s="5">
        <v>45265</v>
      </c>
      <c r="P1864" s="3" t="str">
        <f ca="1">IF(W1864="","",W1864-TODAY())</f>
        <v/>
      </c>
      <c r="Q1864" s="5"/>
      <c r="R1864" s="3"/>
      <c r="S1864" s="3"/>
      <c r="T1864" s="6" t="s">
        <v>317</v>
      </c>
      <c r="U1864" s="3" t="str">
        <f t="shared" si="421"/>
        <v>Contractuel</v>
      </c>
      <c r="V1864" s="5">
        <v>45265</v>
      </c>
      <c r="W1864" s="5"/>
      <c r="X1864" s="5"/>
      <c r="Y1864" s="5">
        <v>45630</v>
      </c>
      <c r="Z1864" s="5">
        <v>45265</v>
      </c>
      <c r="AA1864" s="3">
        <f t="shared" si="422"/>
        <v>12</v>
      </c>
      <c r="AB1864" s="3">
        <v>2023</v>
      </c>
      <c r="AC1864" s="3">
        <f>AB1864+4</f>
        <v>2027</v>
      </c>
      <c r="AD1864" s="7">
        <f t="shared" ca="1" si="423"/>
        <v>0.8666666666666667</v>
      </c>
      <c r="AE1864" s="7" t="str">
        <f t="shared" ca="1" si="428"/>
        <v>&lt; 1</v>
      </c>
      <c r="AF1864" s="5">
        <v>36119</v>
      </c>
      <c r="AG1864" s="8">
        <f t="shared" ca="1" si="424"/>
        <v>25.926027397260274</v>
      </c>
      <c r="AH1864" s="7" t="str">
        <f t="shared" ca="1" si="425"/>
        <v>&gt;25&lt; 35</v>
      </c>
      <c r="AI1864" s="9"/>
      <c r="AJ1864" s="10"/>
      <c r="AK1864" s="9">
        <v>14268680</v>
      </c>
      <c r="AL1864" s="5">
        <v>43465</v>
      </c>
      <c r="AM1864" s="3" t="s">
        <v>4611</v>
      </c>
      <c r="AN1864" s="3" t="s">
        <v>94</v>
      </c>
      <c r="AQ1864">
        <v>4</v>
      </c>
      <c r="AR1864" s="11">
        <v>1</v>
      </c>
      <c r="AS1864" s="12">
        <f t="shared" si="426"/>
        <v>45630.25</v>
      </c>
      <c r="AT1864" s="11" t="s">
        <v>135</v>
      </c>
      <c r="AU1864" s="9">
        <f>600/208</f>
        <v>2.8846153846153846</v>
      </c>
      <c r="AV1864" s="14">
        <v>17</v>
      </c>
      <c r="AW1864" s="15">
        <v>20600</v>
      </c>
      <c r="AX1864" s="16" t="s">
        <v>5353</v>
      </c>
      <c r="AY1864" s="14">
        <v>43</v>
      </c>
      <c r="AZ1864" s="11" t="s">
        <v>171</v>
      </c>
      <c r="BA1864" s="17" t="str">
        <f>CONCATENATE(AV1864,AW1864,AX1864,AY1864)</f>
        <v>17206000000334276243</v>
      </c>
      <c r="BB1864" s="26">
        <f>LEN(BA1864)</f>
        <v>20</v>
      </c>
      <c r="BC1864" s="19"/>
      <c r="BD1864" s="20"/>
      <c r="BF1864" s="5"/>
      <c r="BG1864" s="27"/>
      <c r="BH1864" s="27"/>
      <c r="BI1864" s="27"/>
      <c r="BK1864" s="11" t="str">
        <f t="shared" ref="BK1864:BK1865" si="431">IF(K1864="CADRE","CADRE",CONCATENATE(J1864,"-",H1864))</f>
        <v>-</v>
      </c>
      <c r="BL1864" s="11"/>
    </row>
    <row r="1865" spans="1:64" x14ac:dyDescent="0.25">
      <c r="A1865" s="3" t="s">
        <v>56</v>
      </c>
      <c r="B1865" s="4">
        <v>1867</v>
      </c>
      <c r="C1865" s="3" t="s">
        <v>87</v>
      </c>
      <c r="D1865" s="3" t="s">
        <v>8746</v>
      </c>
      <c r="E1865" s="3" t="s">
        <v>8423</v>
      </c>
      <c r="F1865" s="3"/>
      <c r="G1865" s="3"/>
      <c r="H1865" s="74"/>
      <c r="I1865" s="3"/>
      <c r="J1865" s="3"/>
      <c r="K1865" s="3" t="s">
        <v>59</v>
      </c>
      <c r="L1865" s="3" t="s">
        <v>77</v>
      </c>
      <c r="M1865" s="3" t="s">
        <v>158</v>
      </c>
      <c r="N1865" s="5">
        <v>45265</v>
      </c>
      <c r="P1865" s="3" t="str">
        <f ca="1">IF(W1865="","",W1865-TODAY())</f>
        <v/>
      </c>
      <c r="Q1865" s="5"/>
      <c r="R1865" s="3"/>
      <c r="S1865" s="3"/>
      <c r="T1865" s="6" t="s">
        <v>317</v>
      </c>
      <c r="U1865" s="3" t="str">
        <f t="shared" si="421"/>
        <v>Contractuel</v>
      </c>
      <c r="V1865" s="5">
        <v>45265</v>
      </c>
      <c r="W1865" s="5"/>
      <c r="X1865" s="5"/>
      <c r="Y1865" s="5">
        <v>45630</v>
      </c>
      <c r="Z1865" s="5">
        <v>45265</v>
      </c>
      <c r="AA1865" s="3">
        <f t="shared" si="422"/>
        <v>12</v>
      </c>
      <c r="AB1865" s="3">
        <v>2023</v>
      </c>
      <c r="AC1865" s="3">
        <f>AB1865+4</f>
        <v>2027</v>
      </c>
      <c r="AD1865" s="7">
        <f t="shared" ca="1" si="423"/>
        <v>0.8666666666666667</v>
      </c>
      <c r="AE1865" s="7" t="str">
        <f t="shared" ca="1" si="428"/>
        <v>&lt; 1</v>
      </c>
      <c r="AF1865" s="5">
        <v>37308</v>
      </c>
      <c r="AG1865" s="8">
        <f t="shared" ca="1" si="424"/>
        <v>22.668493150684931</v>
      </c>
      <c r="AH1865" s="7" t="str">
        <f t="shared" ca="1" si="425"/>
        <v>&lt; 25</v>
      </c>
      <c r="AI1865" s="9"/>
      <c r="AJ1865" s="10"/>
      <c r="AK1865" s="9">
        <v>14365231</v>
      </c>
      <c r="AL1865" s="5">
        <v>43708</v>
      </c>
      <c r="AM1865" s="3" t="s">
        <v>93</v>
      </c>
      <c r="AN1865" s="3" t="s">
        <v>94</v>
      </c>
      <c r="AQ1865">
        <v>14</v>
      </c>
      <c r="AR1865" s="11">
        <v>1</v>
      </c>
      <c r="AS1865" s="12">
        <f t="shared" si="426"/>
        <v>45630.25</v>
      </c>
      <c r="AT1865" s="11" t="s">
        <v>66</v>
      </c>
      <c r="AU1865" s="9">
        <v>900</v>
      </c>
      <c r="AV1865" s="14">
        <v>17</v>
      </c>
      <c r="AW1865" s="15" t="s">
        <v>169</v>
      </c>
      <c r="AX1865" s="16" t="s">
        <v>5354</v>
      </c>
      <c r="AY1865" s="14">
        <v>34</v>
      </c>
      <c r="AZ1865" s="11" t="s">
        <v>171</v>
      </c>
      <c r="BA1865" s="17" t="str">
        <f>CONCATENATE(AV1865,AW1865,AX1865,AY1865)</f>
        <v>17001000000331664334</v>
      </c>
      <c r="BB1865" s="26">
        <f>LEN(BA1865)</f>
        <v>20</v>
      </c>
      <c r="BC1865" s="19" t="s">
        <v>4152</v>
      </c>
      <c r="BD1865" s="20" t="s">
        <v>277</v>
      </c>
      <c r="BF1865" s="5"/>
      <c r="BG1865" s="27"/>
      <c r="BH1865" s="27"/>
      <c r="BI1865" s="27"/>
      <c r="BK1865" s="11" t="str">
        <f t="shared" si="431"/>
        <v>CADRE</v>
      </c>
      <c r="BL1865" s="11"/>
    </row>
    <row r="1866" spans="1:64" x14ac:dyDescent="0.25">
      <c r="A1866" s="3" t="s">
        <v>74</v>
      </c>
      <c r="B1866" s="4">
        <v>1868</v>
      </c>
      <c r="C1866" s="3" t="s">
        <v>140</v>
      </c>
      <c r="D1866" s="3" t="s">
        <v>7401</v>
      </c>
      <c r="E1866" s="3" t="s">
        <v>8273</v>
      </c>
      <c r="F1866" s="3"/>
      <c r="G1866" s="3"/>
      <c r="H1866" s="74"/>
      <c r="I1866" s="3" t="s">
        <v>4864</v>
      </c>
      <c r="J1866" s="3" t="s">
        <v>157</v>
      </c>
      <c r="K1866" s="3" t="s">
        <v>76</v>
      </c>
      <c r="L1866" s="3" t="s">
        <v>77</v>
      </c>
      <c r="M1866" s="3" t="s">
        <v>158</v>
      </c>
      <c r="N1866" s="5">
        <v>45267</v>
      </c>
      <c r="P1866" s="3">
        <f t="shared" ref="P1866:P1922" ca="1" si="432">IF(W1866="","",W1866-TODAY())</f>
        <v>-291</v>
      </c>
      <c r="Q1866" s="5">
        <v>45296</v>
      </c>
      <c r="R1866" s="3" t="s">
        <v>5207</v>
      </c>
      <c r="S1866" s="3"/>
      <c r="T1866" s="6" t="s">
        <v>131</v>
      </c>
      <c r="U1866" s="3" t="str">
        <f t="shared" si="421"/>
        <v>Contractuel</v>
      </c>
      <c r="V1866" s="5">
        <v>45267</v>
      </c>
      <c r="W1866" s="5">
        <v>45291</v>
      </c>
      <c r="X1866" s="5"/>
      <c r="Y1866" s="5"/>
      <c r="Z1866" s="5">
        <v>45267</v>
      </c>
      <c r="AA1866" s="3">
        <f t="shared" si="422"/>
        <v>12</v>
      </c>
      <c r="AB1866" s="3">
        <v>2023</v>
      </c>
      <c r="AC1866" s="3">
        <f>AB1866+4</f>
        <v>2027</v>
      </c>
      <c r="AD1866" s="7">
        <f t="shared" ca="1" si="423"/>
        <v>0.86111111111111116</v>
      </c>
      <c r="AE1866" s="7" t="str">
        <f t="shared" ca="1" si="428"/>
        <v>&lt; 1</v>
      </c>
      <c r="AF1866" s="5">
        <v>35141</v>
      </c>
      <c r="AG1866" s="8">
        <f t="shared" ca="1" si="424"/>
        <v>28.605479452054794</v>
      </c>
      <c r="AH1866" s="7" t="str">
        <f t="shared" ca="1" si="425"/>
        <v>&gt;25&lt; 35</v>
      </c>
      <c r="AI1866" s="9"/>
      <c r="AJ1866" s="10"/>
      <c r="AK1866" s="9" t="s">
        <v>5025</v>
      </c>
      <c r="AL1866" s="5">
        <v>42287</v>
      </c>
      <c r="AM1866" s="3" t="s">
        <v>93</v>
      </c>
      <c r="AN1866" s="3" t="s">
        <v>65</v>
      </c>
      <c r="AO1866">
        <v>1</v>
      </c>
      <c r="AQ1866" s="11">
        <v>3</v>
      </c>
      <c r="AR1866" s="11">
        <v>1</v>
      </c>
      <c r="AS1866" s="12">
        <f t="shared" si="426"/>
        <v>45632.25</v>
      </c>
      <c r="AT1866" s="11" t="s">
        <v>135</v>
      </c>
      <c r="AU1866" s="9">
        <v>3.6629999999999998</v>
      </c>
      <c r="AV1866" s="14" t="s">
        <v>126</v>
      </c>
      <c r="AW1866" s="15" t="s">
        <v>275</v>
      </c>
      <c r="AX1866" s="16">
        <v>38105518826</v>
      </c>
      <c r="AY1866" s="14">
        <v>49</v>
      </c>
      <c r="AZ1866" s="11" t="s">
        <v>145</v>
      </c>
      <c r="BA1866" s="17" t="str">
        <f>CONCATENATE(AV1866,AW1866,AX1866,AY1866)</f>
        <v>07080013810551882649</v>
      </c>
      <c r="BB1866" s="26">
        <f>LEN(BA1866)</f>
        <v>20</v>
      </c>
      <c r="BC1866" s="19" t="s">
        <v>4206</v>
      </c>
      <c r="BD1866" s="20" t="s">
        <v>100</v>
      </c>
      <c r="BF1866" s="5">
        <v>45223</v>
      </c>
      <c r="BG1866" s="27">
        <v>21824889</v>
      </c>
      <c r="BH1866" s="27"/>
      <c r="BI1866" s="27"/>
      <c r="BK1866" s="11" t="s">
        <v>5355</v>
      </c>
      <c r="BL1866" s="11" t="s">
        <v>235</v>
      </c>
    </row>
    <row r="1867" spans="1:64" x14ac:dyDescent="0.25">
      <c r="A1867" s="3" t="s">
        <v>74</v>
      </c>
      <c r="B1867" s="4">
        <v>1869</v>
      </c>
      <c r="C1867" s="3" t="s">
        <v>87</v>
      </c>
      <c r="D1867" s="3" t="s">
        <v>7191</v>
      </c>
      <c r="E1867" s="3" t="s">
        <v>8361</v>
      </c>
      <c r="F1867" s="3"/>
      <c r="G1867" s="3"/>
      <c r="H1867" s="74"/>
      <c r="I1867" s="3"/>
      <c r="J1867" s="3"/>
      <c r="K1867" s="3" t="s">
        <v>59</v>
      </c>
      <c r="L1867" s="3" t="s">
        <v>77</v>
      </c>
      <c r="M1867" s="3" t="s">
        <v>5356</v>
      </c>
      <c r="N1867" s="5">
        <v>45274</v>
      </c>
      <c r="P1867" s="3" t="str">
        <f t="shared" ca="1" si="432"/>
        <v/>
      </c>
      <c r="Q1867" s="5">
        <v>45504</v>
      </c>
      <c r="R1867" s="3" t="s">
        <v>5357</v>
      </c>
      <c r="S1867" s="3"/>
      <c r="T1867" s="6" t="s">
        <v>317</v>
      </c>
      <c r="U1867" s="3" t="str">
        <f t="shared" si="421"/>
        <v>Contractuel</v>
      </c>
      <c r="V1867" s="5">
        <v>45274</v>
      </c>
      <c r="W1867" s="5"/>
      <c r="X1867" s="5"/>
      <c r="Y1867" s="5">
        <v>45639</v>
      </c>
      <c r="Z1867" s="5">
        <v>45274</v>
      </c>
      <c r="AA1867" s="3">
        <f t="shared" si="422"/>
        <v>12</v>
      </c>
      <c r="AB1867" s="3">
        <v>2023</v>
      </c>
      <c r="AC1867" s="3">
        <f>AB1867+4</f>
        <v>2027</v>
      </c>
      <c r="AD1867" s="7">
        <f t="shared" ca="1" si="423"/>
        <v>0.84166666666666667</v>
      </c>
      <c r="AE1867" s="7" t="str">
        <f t="shared" ca="1" si="428"/>
        <v>&lt; 1</v>
      </c>
      <c r="AF1867" s="5">
        <v>35663</v>
      </c>
      <c r="AG1867" s="8">
        <f t="shared" ca="1" si="424"/>
        <v>27.175342465753424</v>
      </c>
      <c r="AH1867" s="7" t="str">
        <f t="shared" ca="1" si="425"/>
        <v>&gt;25&lt; 35</v>
      </c>
      <c r="AI1867" s="9"/>
      <c r="AJ1867" s="10"/>
      <c r="AK1867" s="9" t="s">
        <v>5358</v>
      </c>
      <c r="AL1867" s="5">
        <v>43743</v>
      </c>
      <c r="AM1867" s="3" t="s">
        <v>93</v>
      </c>
      <c r="AN1867" s="3" t="s">
        <v>94</v>
      </c>
      <c r="AQ1867">
        <v>14</v>
      </c>
      <c r="AR1867" s="11">
        <v>1</v>
      </c>
      <c r="AS1867" s="12">
        <f t="shared" si="426"/>
        <v>45639.25</v>
      </c>
      <c r="AT1867" s="11" t="s">
        <v>66</v>
      </c>
      <c r="AU1867" s="9">
        <v>800</v>
      </c>
      <c r="AV1867" s="14" t="s">
        <v>150</v>
      </c>
      <c r="AW1867" s="15" t="s">
        <v>5359</v>
      </c>
      <c r="AX1867" s="16">
        <v>81007007752</v>
      </c>
      <c r="AY1867" s="14">
        <v>51</v>
      </c>
      <c r="AZ1867" s="11" t="s">
        <v>154</v>
      </c>
      <c r="BA1867" s="17" t="str">
        <f>CONCATENATE(AV1867,AW1867,AX1867,AY1867)</f>
        <v>14098098100700775251</v>
      </c>
      <c r="BB1867" s="26">
        <f>LEN(BA1867)</f>
        <v>20</v>
      </c>
      <c r="BC1867" s="19" t="s">
        <v>5360</v>
      </c>
      <c r="BD1867" s="20" t="s">
        <v>100</v>
      </c>
      <c r="BF1867" s="5"/>
      <c r="BG1867" s="27">
        <v>52232854</v>
      </c>
      <c r="BH1867" s="27"/>
      <c r="BI1867" s="27"/>
      <c r="BK1867" s="11" t="str">
        <f t="shared" ref="BK1867:BK1930" si="433">IF(K1867="CADRE","CADRE",CONCATENATE(J1867,"-",H1867))</f>
        <v>CADRE</v>
      </c>
      <c r="BL1867" s="11"/>
    </row>
    <row r="1868" spans="1:64" x14ac:dyDescent="0.25">
      <c r="A1868" s="3" t="s">
        <v>74</v>
      </c>
      <c r="B1868" s="4">
        <v>1870</v>
      </c>
      <c r="C1868" s="3" t="s">
        <v>140</v>
      </c>
      <c r="D1868" s="3" t="s">
        <v>7487</v>
      </c>
      <c r="E1868" s="3" t="s">
        <v>8424</v>
      </c>
      <c r="F1868" s="3"/>
      <c r="G1868" s="3"/>
      <c r="H1868" s="74"/>
      <c r="I1868" s="76" t="s">
        <v>2544</v>
      </c>
      <c r="J1868" s="3" t="s">
        <v>157</v>
      </c>
      <c r="K1868" s="3" t="s">
        <v>76</v>
      </c>
      <c r="L1868" s="3" t="s">
        <v>77</v>
      </c>
      <c r="M1868" s="3" t="s">
        <v>158</v>
      </c>
      <c r="N1868" s="5">
        <v>45293</v>
      </c>
      <c r="P1868" s="3">
        <f t="shared" ca="1" si="432"/>
        <v>-231</v>
      </c>
      <c r="Q1868" s="5">
        <v>45354</v>
      </c>
      <c r="R1868" s="3" t="s">
        <v>1328</v>
      </c>
      <c r="S1868" s="3"/>
      <c r="T1868" s="6" t="s">
        <v>131</v>
      </c>
      <c r="U1868" s="3" t="str">
        <f t="shared" si="421"/>
        <v>Contractuel</v>
      </c>
      <c r="V1868" s="5">
        <v>45323</v>
      </c>
      <c r="W1868" s="5">
        <v>45351</v>
      </c>
      <c r="X1868" s="5"/>
      <c r="Y1868" s="5"/>
      <c r="Z1868" s="5">
        <v>45293</v>
      </c>
      <c r="AA1868" s="3">
        <f t="shared" si="422"/>
        <v>1</v>
      </c>
      <c r="AB1868" s="3">
        <v>2024</v>
      </c>
      <c r="AC1868" s="3"/>
      <c r="AD1868" s="7">
        <f t="shared" ca="1" si="423"/>
        <v>0.79166666666666663</v>
      </c>
      <c r="AE1868" s="7" t="str">
        <f t="shared" ca="1" si="428"/>
        <v>&lt; 1</v>
      </c>
      <c r="AF1868" s="5">
        <v>35323</v>
      </c>
      <c r="AG1868" s="8">
        <f t="shared" ca="1" si="424"/>
        <v>28.106849315068494</v>
      </c>
      <c r="AH1868" s="7" t="str">
        <f t="shared" ca="1" si="425"/>
        <v>&gt;25&lt; 35</v>
      </c>
      <c r="AI1868" s="9"/>
      <c r="AJ1868" s="10"/>
      <c r="AK1868" s="9" t="s">
        <v>5361</v>
      </c>
      <c r="AL1868" s="5">
        <v>43501</v>
      </c>
      <c r="AM1868" s="3" t="s">
        <v>93</v>
      </c>
      <c r="AN1868" s="3" t="s">
        <v>65</v>
      </c>
      <c r="AO1868">
        <v>0</v>
      </c>
      <c r="AQ1868" s="11">
        <v>3</v>
      </c>
      <c r="AR1868" s="11">
        <v>1</v>
      </c>
      <c r="AS1868" s="12">
        <f t="shared" si="426"/>
        <v>45658.25</v>
      </c>
      <c r="AT1868" s="11" t="s">
        <v>135</v>
      </c>
      <c r="AU1868" s="9">
        <v>3.6629999999999998</v>
      </c>
      <c r="AV1868" s="14">
        <v>25</v>
      </c>
      <c r="AW1868" s="15">
        <v>13500</v>
      </c>
      <c r="AX1868" s="16" t="s">
        <v>5362</v>
      </c>
      <c r="AY1868" s="14">
        <v>93</v>
      </c>
      <c r="AZ1868" s="11" t="s">
        <v>164</v>
      </c>
      <c r="BA1868" s="17" t="str">
        <f t="shared" ref="BA1868:BA1931" si="434">CONCATENATE(AV1868,AW1868,AX1868,AY1868)</f>
        <v>25135000000121529693</v>
      </c>
      <c r="BB1868" s="26">
        <f t="shared" ref="BB1868:BB1931" si="435">LEN(BA1868)</f>
        <v>20</v>
      </c>
      <c r="BC1868" s="19" t="s">
        <v>4449</v>
      </c>
      <c r="BD1868" s="20" t="s">
        <v>100</v>
      </c>
      <c r="BF1868" s="5"/>
      <c r="BG1868" s="27">
        <v>51717326</v>
      </c>
      <c r="BH1868" s="27">
        <v>51717324</v>
      </c>
      <c r="BI1868" s="27"/>
      <c r="BJ1868" t="s">
        <v>608</v>
      </c>
      <c r="BK1868" s="11" t="str">
        <f t="shared" si="433"/>
        <v>A-</v>
      </c>
      <c r="BL1868" s="11" t="s">
        <v>235</v>
      </c>
    </row>
    <row r="1869" spans="1:64" x14ac:dyDescent="0.25">
      <c r="A1869" s="3" t="s">
        <v>74</v>
      </c>
      <c r="B1869" s="4">
        <v>1871</v>
      </c>
      <c r="C1869" s="3" t="s">
        <v>87</v>
      </c>
      <c r="D1869" s="3" t="s">
        <v>7213</v>
      </c>
      <c r="E1869" s="3" t="s">
        <v>7432</v>
      </c>
      <c r="F1869" s="3"/>
      <c r="G1869" s="3"/>
      <c r="H1869" s="74"/>
      <c r="I1869" s="3" t="s">
        <v>1140</v>
      </c>
      <c r="J1869" s="3" t="s">
        <v>157</v>
      </c>
      <c r="K1869" s="3" t="s">
        <v>76</v>
      </c>
      <c r="L1869" s="3" t="s">
        <v>77</v>
      </c>
      <c r="M1869" s="3" t="s">
        <v>158</v>
      </c>
      <c r="N1869" s="5">
        <v>45293</v>
      </c>
      <c r="P1869" s="3">
        <f t="shared" ca="1" si="432"/>
        <v>-109</v>
      </c>
      <c r="Q1869" s="5">
        <v>45448</v>
      </c>
      <c r="R1869" s="3" t="s">
        <v>2667</v>
      </c>
      <c r="S1869" s="3"/>
      <c r="T1869" s="6" t="s">
        <v>131</v>
      </c>
      <c r="U1869" s="3" t="str">
        <f t="shared" si="421"/>
        <v>Contractuel</v>
      </c>
      <c r="V1869" s="5">
        <v>45413</v>
      </c>
      <c r="W1869" s="5">
        <v>45473</v>
      </c>
      <c r="X1869" s="5"/>
      <c r="Y1869" s="5"/>
      <c r="Z1869" s="5">
        <v>45293</v>
      </c>
      <c r="AA1869" s="3">
        <f t="shared" si="422"/>
        <v>1</v>
      </c>
      <c r="AB1869" s="3">
        <v>2024</v>
      </c>
      <c r="AC1869" s="3"/>
      <c r="AD1869" s="7">
        <f t="shared" ca="1" si="423"/>
        <v>0.79166666666666663</v>
      </c>
      <c r="AE1869" s="7" t="str">
        <f t="shared" ca="1" si="428"/>
        <v>&lt; 1</v>
      </c>
      <c r="AF1869" s="5">
        <v>35982</v>
      </c>
      <c r="AG1869" s="8">
        <f t="shared" ca="1" si="424"/>
        <v>26.301369863013697</v>
      </c>
      <c r="AH1869" s="7" t="str">
        <f t="shared" ca="1" si="425"/>
        <v>&gt;25&lt; 35</v>
      </c>
      <c r="AI1869" s="9">
        <v>17760699</v>
      </c>
      <c r="AJ1869" s="10" t="s">
        <v>102</v>
      </c>
      <c r="AK1869" s="9" t="s">
        <v>5363</v>
      </c>
      <c r="AL1869" s="5">
        <v>45260</v>
      </c>
      <c r="AM1869" s="3" t="s">
        <v>93</v>
      </c>
      <c r="AN1869" s="3" t="s">
        <v>94</v>
      </c>
      <c r="AQ1869">
        <v>3</v>
      </c>
      <c r="AR1869" s="11">
        <v>1</v>
      </c>
      <c r="AS1869" s="12">
        <f t="shared" si="426"/>
        <v>45658.25</v>
      </c>
      <c r="AT1869" s="11" t="s">
        <v>135</v>
      </c>
      <c r="AU1869" s="9">
        <v>3.6629999999999998</v>
      </c>
      <c r="AV1869" s="14">
        <v>17</v>
      </c>
      <c r="AW1869" s="15" t="s">
        <v>169</v>
      </c>
      <c r="AX1869" s="16" t="s">
        <v>5364</v>
      </c>
      <c r="AY1869" s="14">
        <v>65</v>
      </c>
      <c r="AZ1869" s="11" t="s">
        <v>171</v>
      </c>
      <c r="BA1869" s="17" t="str">
        <f t="shared" si="434"/>
        <v>17001000000335420465</v>
      </c>
      <c r="BB1869" s="26">
        <f t="shared" si="435"/>
        <v>20</v>
      </c>
      <c r="BC1869" s="19" t="s">
        <v>557</v>
      </c>
      <c r="BD1869" s="20" t="s">
        <v>100</v>
      </c>
      <c r="BF1869" s="5"/>
      <c r="BG1869" s="27">
        <v>53179629</v>
      </c>
      <c r="BH1869" s="27">
        <v>94816646</v>
      </c>
      <c r="BI1869" s="27"/>
      <c r="BJ1869" t="s">
        <v>1435</v>
      </c>
      <c r="BK1869" s="11" t="str">
        <f t="shared" si="433"/>
        <v>A-</v>
      </c>
      <c r="BL1869" s="11" t="s">
        <v>235</v>
      </c>
    </row>
    <row r="1870" spans="1:64" x14ac:dyDescent="0.25">
      <c r="A1870" s="3" t="s">
        <v>56</v>
      </c>
      <c r="B1870" s="4">
        <v>1872</v>
      </c>
      <c r="C1870" s="3" t="s">
        <v>87</v>
      </c>
      <c r="D1870" s="3" t="s">
        <v>7590</v>
      </c>
      <c r="E1870" s="3" t="s">
        <v>7682</v>
      </c>
      <c r="F1870" s="3"/>
      <c r="G1870" s="3"/>
      <c r="H1870" s="74"/>
      <c r="I1870" s="3" t="s">
        <v>1140</v>
      </c>
      <c r="J1870" s="3" t="s">
        <v>157</v>
      </c>
      <c r="K1870" s="3" t="s">
        <v>76</v>
      </c>
      <c r="L1870" s="3" t="s">
        <v>77</v>
      </c>
      <c r="M1870" s="3" t="s">
        <v>158</v>
      </c>
      <c r="N1870" s="5">
        <v>45295</v>
      </c>
      <c r="P1870" s="3">
        <f t="shared" ca="1" si="432"/>
        <v>-47</v>
      </c>
      <c r="Q1870" s="5"/>
      <c r="R1870" s="3"/>
      <c r="S1870" s="3"/>
      <c r="T1870" s="6" t="s">
        <v>131</v>
      </c>
      <c r="U1870" s="3" t="str">
        <f t="shared" si="421"/>
        <v>Contractuel</v>
      </c>
      <c r="V1870" s="5">
        <v>45505</v>
      </c>
      <c r="W1870" s="5">
        <f>VLOOKUP(B1870,[1]base!$A:$V,22,0)</f>
        <v>45535</v>
      </c>
      <c r="X1870" s="5"/>
      <c r="Y1870" s="5"/>
      <c r="Z1870" s="5">
        <v>45293</v>
      </c>
      <c r="AA1870" s="3">
        <f t="shared" si="422"/>
        <v>1</v>
      </c>
      <c r="AB1870" s="3">
        <v>2024</v>
      </c>
      <c r="AC1870" s="3"/>
      <c r="AD1870" s="7">
        <f t="shared" ca="1" si="423"/>
        <v>0.78611111111111109</v>
      </c>
      <c r="AE1870" s="7" t="str">
        <f t="shared" ca="1" si="428"/>
        <v>&lt; 1</v>
      </c>
      <c r="AF1870" s="5">
        <v>36522</v>
      </c>
      <c r="AG1870" s="8">
        <f t="shared" ca="1" si="424"/>
        <v>24.82191780821918</v>
      </c>
      <c r="AH1870" s="7" t="str">
        <f t="shared" ca="1" si="425"/>
        <v>&lt; 25</v>
      </c>
      <c r="AI1870" s="9">
        <v>17462133</v>
      </c>
      <c r="AJ1870" s="10" t="s">
        <v>70</v>
      </c>
      <c r="AK1870" s="9" t="s">
        <v>5365</v>
      </c>
      <c r="AL1870" s="5">
        <v>44970</v>
      </c>
      <c r="AM1870" s="3" t="s">
        <v>93</v>
      </c>
      <c r="AN1870" s="3" t="s">
        <v>94</v>
      </c>
      <c r="AQ1870">
        <v>3</v>
      </c>
      <c r="AR1870" s="11">
        <v>1</v>
      </c>
      <c r="AS1870" s="12">
        <f t="shared" si="426"/>
        <v>45660.25</v>
      </c>
      <c r="AT1870" s="11" t="s">
        <v>135</v>
      </c>
      <c r="AU1870" s="9">
        <v>3.6629999999999998</v>
      </c>
      <c r="AV1870" s="14">
        <v>17</v>
      </c>
      <c r="AW1870" s="15">
        <v>53594</v>
      </c>
      <c r="AX1870" s="16" t="s">
        <v>5366</v>
      </c>
      <c r="AY1870" s="14">
        <v>92</v>
      </c>
      <c r="AZ1870" s="11" t="s">
        <v>171</v>
      </c>
      <c r="BA1870" s="17" t="str">
        <f t="shared" si="434"/>
        <v>17535940172092461892</v>
      </c>
      <c r="BB1870" s="26">
        <f t="shared" si="435"/>
        <v>20</v>
      </c>
      <c r="BC1870" s="19" t="s">
        <v>828</v>
      </c>
      <c r="BD1870" s="20" t="s">
        <v>100</v>
      </c>
      <c r="BF1870" s="5"/>
      <c r="BG1870" s="27">
        <v>56712153</v>
      </c>
      <c r="BH1870" s="27">
        <v>96488727</v>
      </c>
      <c r="BI1870" s="27"/>
      <c r="BJ1870" t="s">
        <v>828</v>
      </c>
      <c r="BK1870" s="11" t="str">
        <f t="shared" si="433"/>
        <v>A-</v>
      </c>
      <c r="BL1870" s="11" t="s">
        <v>235</v>
      </c>
    </row>
    <row r="1871" spans="1:64" x14ac:dyDescent="0.25">
      <c r="A1871" s="3" t="s">
        <v>56</v>
      </c>
      <c r="B1871" s="4">
        <v>1873</v>
      </c>
      <c r="C1871" s="3" t="s">
        <v>57</v>
      </c>
      <c r="D1871" s="3" t="s">
        <v>7723</v>
      </c>
      <c r="E1871" s="3" t="s">
        <v>7529</v>
      </c>
      <c r="F1871" s="3"/>
      <c r="G1871" s="3"/>
      <c r="H1871" s="74"/>
      <c r="I1871" s="3"/>
      <c r="J1871" s="3"/>
      <c r="K1871" s="3" t="s">
        <v>59</v>
      </c>
      <c r="L1871" s="3" t="s">
        <v>77</v>
      </c>
      <c r="M1871" s="3">
        <f>G1871</f>
        <v>0</v>
      </c>
      <c r="N1871" s="5">
        <v>45293</v>
      </c>
      <c r="P1871" s="3" t="str">
        <f t="shared" ca="1" si="432"/>
        <v/>
      </c>
      <c r="Q1871" s="5"/>
      <c r="R1871" s="3"/>
      <c r="S1871" s="3"/>
      <c r="T1871" s="6" t="s">
        <v>61</v>
      </c>
      <c r="U1871" s="3" t="str">
        <f t="shared" si="421"/>
        <v>Titulaire</v>
      </c>
      <c r="V1871" s="5">
        <v>45293</v>
      </c>
      <c r="W1871" s="5"/>
      <c r="X1871" s="5"/>
      <c r="Y1871" s="5"/>
      <c r="Z1871" s="5">
        <v>45293</v>
      </c>
      <c r="AA1871" s="3">
        <f t="shared" si="422"/>
        <v>1</v>
      </c>
      <c r="AB1871" s="3">
        <v>2024</v>
      </c>
      <c r="AC1871" s="3">
        <f>AB1871+4</f>
        <v>2028</v>
      </c>
      <c r="AD1871" s="7">
        <f t="shared" ca="1" si="423"/>
        <v>0.79166666666666663</v>
      </c>
      <c r="AE1871" s="7" t="str">
        <f t="shared" ca="1" si="428"/>
        <v>&lt; 1</v>
      </c>
      <c r="AF1871" s="5">
        <v>34661</v>
      </c>
      <c r="AG1871" s="8">
        <f t="shared" ca="1" si="424"/>
        <v>29.920547945205481</v>
      </c>
      <c r="AH1871" s="7" t="str">
        <f t="shared" ca="1" si="425"/>
        <v>&gt;25&lt; 35</v>
      </c>
      <c r="AI1871" s="9">
        <v>17444542</v>
      </c>
      <c r="AJ1871" s="10" t="s">
        <v>102</v>
      </c>
      <c r="AK1871" s="9" t="s">
        <v>5367</v>
      </c>
      <c r="AL1871" s="5">
        <v>41450</v>
      </c>
      <c r="AM1871" s="3" t="s">
        <v>4611</v>
      </c>
      <c r="AN1871" s="3" t="s">
        <v>94</v>
      </c>
      <c r="AQ1871">
        <v>14</v>
      </c>
      <c r="AR1871" s="11">
        <v>1</v>
      </c>
      <c r="AS1871" s="12">
        <f t="shared" si="426"/>
        <v>45658.25</v>
      </c>
      <c r="AT1871" s="11" t="s">
        <v>66</v>
      </c>
      <c r="AU1871" s="9">
        <v>1800</v>
      </c>
      <c r="AV1871" s="14">
        <v>12</v>
      </c>
      <c r="AW1871" s="15">
        <v>11600</v>
      </c>
      <c r="AX1871" s="16" t="s">
        <v>5368</v>
      </c>
      <c r="AY1871" s="14">
        <v>56</v>
      </c>
      <c r="AZ1871" s="11" t="s">
        <v>352</v>
      </c>
      <c r="BA1871" s="17" t="str">
        <f t="shared" si="434"/>
        <v>12116000000242663656</v>
      </c>
      <c r="BB1871" s="26">
        <f t="shared" si="435"/>
        <v>20</v>
      </c>
      <c r="BC1871" s="19" t="s">
        <v>5263</v>
      </c>
      <c r="BD1871" s="20" t="s">
        <v>277</v>
      </c>
      <c r="BF1871" s="5"/>
      <c r="BG1871" s="27"/>
      <c r="BH1871" s="27"/>
      <c r="BI1871" s="27"/>
      <c r="BK1871" s="11" t="str">
        <f t="shared" si="433"/>
        <v>CADRE</v>
      </c>
      <c r="BL1871" s="11"/>
    </row>
    <row r="1872" spans="1:64" x14ac:dyDescent="0.25">
      <c r="A1872" s="3" t="s">
        <v>56</v>
      </c>
      <c r="B1872" s="4">
        <v>1874</v>
      </c>
      <c r="C1872" s="3" t="s">
        <v>57</v>
      </c>
      <c r="D1872" s="3" t="s">
        <v>8425</v>
      </c>
      <c r="E1872" s="3" t="s">
        <v>8426</v>
      </c>
      <c r="F1872" s="3"/>
      <c r="G1872" s="3"/>
      <c r="H1872" s="74"/>
      <c r="I1872" s="3"/>
      <c r="J1872" s="3"/>
      <c r="K1872" s="3" t="s">
        <v>59</v>
      </c>
      <c r="L1872" s="3" t="s">
        <v>77</v>
      </c>
      <c r="M1872" s="3">
        <f>G1872</f>
        <v>0</v>
      </c>
      <c r="N1872" s="5">
        <v>45293</v>
      </c>
      <c r="P1872" s="3" t="str">
        <f t="shared" ca="1" si="432"/>
        <v/>
      </c>
      <c r="Q1872" s="5"/>
      <c r="R1872" s="3"/>
      <c r="S1872" s="3"/>
      <c r="T1872" s="6" t="s">
        <v>61</v>
      </c>
      <c r="U1872" s="3" t="str">
        <f t="shared" si="421"/>
        <v>Titulaire</v>
      </c>
      <c r="V1872" s="5">
        <v>45293</v>
      </c>
      <c r="W1872" s="5"/>
      <c r="X1872" s="5"/>
      <c r="Y1872" s="5"/>
      <c r="Z1872" s="5">
        <v>45293</v>
      </c>
      <c r="AA1872" s="3">
        <f t="shared" si="422"/>
        <v>1</v>
      </c>
      <c r="AB1872" s="3">
        <v>2024</v>
      </c>
      <c r="AC1872" s="3">
        <f>AB1872+4</f>
        <v>2028</v>
      </c>
      <c r="AD1872" s="7">
        <f t="shared" ca="1" si="423"/>
        <v>0.79166666666666663</v>
      </c>
      <c r="AE1872" s="7" t="str">
        <f t="shared" ca="1" si="428"/>
        <v>&lt; 1</v>
      </c>
      <c r="AF1872" s="5">
        <v>33275</v>
      </c>
      <c r="AG1872" s="8">
        <f t="shared" ca="1" si="424"/>
        <v>33.717808219178082</v>
      </c>
      <c r="AH1872" s="7" t="str">
        <f t="shared" ca="1" si="425"/>
        <v>&gt;25&lt; 35</v>
      </c>
      <c r="AI1872" s="9">
        <v>17323826</v>
      </c>
      <c r="AJ1872" s="10" t="s">
        <v>141</v>
      </c>
      <c r="AK1872" s="9" t="s">
        <v>5370</v>
      </c>
      <c r="AL1872" s="5">
        <v>44467</v>
      </c>
      <c r="AM1872" s="3" t="s">
        <v>4611</v>
      </c>
      <c r="AN1872" s="3" t="s">
        <v>94</v>
      </c>
      <c r="AQ1872">
        <v>15</v>
      </c>
      <c r="AR1872" s="11">
        <v>1</v>
      </c>
      <c r="AS1872" s="12">
        <f t="shared" si="426"/>
        <v>45658.25</v>
      </c>
      <c r="AT1872" s="11" t="s">
        <v>66</v>
      </c>
      <c r="AU1872" s="9">
        <v>2700</v>
      </c>
      <c r="AV1872" s="14" t="s">
        <v>67</v>
      </c>
      <c r="AW1872" s="15">
        <v>10200</v>
      </c>
      <c r="AX1872" s="16" t="s">
        <v>5371</v>
      </c>
      <c r="AY1872" s="14">
        <v>35</v>
      </c>
      <c r="AZ1872" s="11" t="s">
        <v>71</v>
      </c>
      <c r="BA1872" s="17" t="str">
        <f t="shared" si="434"/>
        <v>08102000732011069035</v>
      </c>
      <c r="BB1872" s="26">
        <f t="shared" si="435"/>
        <v>20</v>
      </c>
      <c r="BC1872" s="19" t="s">
        <v>1567</v>
      </c>
      <c r="BD1872" s="20" t="s">
        <v>1567</v>
      </c>
      <c r="BF1872" s="5"/>
      <c r="BG1872" s="27"/>
      <c r="BH1872" s="27"/>
      <c r="BI1872" s="27"/>
      <c r="BK1872" s="11" t="str">
        <f t="shared" si="433"/>
        <v>CADRE</v>
      </c>
      <c r="BL1872" s="11"/>
    </row>
    <row r="1873" spans="1:64" x14ac:dyDescent="0.25">
      <c r="A1873" s="3" t="s">
        <v>56</v>
      </c>
      <c r="B1873" s="4">
        <v>1875</v>
      </c>
      <c r="C1873" s="3" t="s">
        <v>87</v>
      </c>
      <c r="D1873" s="3" t="s">
        <v>7264</v>
      </c>
      <c r="E1873" s="3" t="s">
        <v>8427</v>
      </c>
      <c r="F1873" s="3"/>
      <c r="G1873" s="3"/>
      <c r="H1873" s="74"/>
      <c r="I1873" s="3" t="s">
        <v>431</v>
      </c>
      <c r="J1873" s="3"/>
      <c r="K1873" s="3" t="s">
        <v>123</v>
      </c>
      <c r="L1873" s="3" t="s">
        <v>77</v>
      </c>
      <c r="M1873" s="3" t="s">
        <v>158</v>
      </c>
      <c r="N1873" s="5">
        <v>45295</v>
      </c>
      <c r="P1873" s="3">
        <f t="shared" ca="1" si="432"/>
        <v>-47</v>
      </c>
      <c r="Q1873" s="5"/>
      <c r="R1873" s="3"/>
      <c r="S1873" s="3"/>
      <c r="T1873" s="6" t="s">
        <v>131</v>
      </c>
      <c r="U1873" s="3" t="str">
        <f t="shared" si="421"/>
        <v>Contractuel</v>
      </c>
      <c r="V1873" s="5">
        <v>45505</v>
      </c>
      <c r="W1873" s="5">
        <f>VLOOKUP(B1873,[1]base!$A:$V,22,0)</f>
        <v>45535</v>
      </c>
      <c r="X1873" s="5"/>
      <c r="Y1873" s="5"/>
      <c r="Z1873" s="5">
        <v>45295</v>
      </c>
      <c r="AA1873" s="3">
        <f t="shared" si="422"/>
        <v>1</v>
      </c>
      <c r="AB1873" s="3">
        <v>2024</v>
      </c>
      <c r="AC1873" s="3"/>
      <c r="AD1873" s="7">
        <f t="shared" ca="1" si="423"/>
        <v>0.78611111111111109</v>
      </c>
      <c r="AE1873" s="7" t="str">
        <f t="shared" ca="1" si="428"/>
        <v>&lt; 1</v>
      </c>
      <c r="AF1873" s="5">
        <v>36494</v>
      </c>
      <c r="AG1873" s="8">
        <f t="shared" ca="1" si="424"/>
        <v>24.898630136986302</v>
      </c>
      <c r="AH1873" s="7" t="str">
        <f t="shared" ca="1" si="425"/>
        <v>&lt; 25</v>
      </c>
      <c r="AI1873" s="9">
        <v>17330046</v>
      </c>
      <c r="AJ1873" s="10" t="s">
        <v>67</v>
      </c>
      <c r="AK1873" s="9" t="s">
        <v>5372</v>
      </c>
      <c r="AL1873" s="5">
        <v>43255</v>
      </c>
      <c r="AM1873" s="3" t="s">
        <v>93</v>
      </c>
      <c r="AN1873" s="3" t="s">
        <v>94</v>
      </c>
      <c r="AQ1873">
        <v>3</v>
      </c>
      <c r="AR1873" s="11">
        <v>1</v>
      </c>
      <c r="AS1873" s="12">
        <f t="shared" si="426"/>
        <v>45660.25</v>
      </c>
      <c r="AT1873" s="11" t="s">
        <v>135</v>
      </c>
      <c r="AU1873" s="9">
        <v>3.5</v>
      </c>
      <c r="AV1873" s="14">
        <v>25</v>
      </c>
      <c r="AW1873" s="15">
        <v>13500</v>
      </c>
      <c r="AX1873" s="16" t="s">
        <v>5373</v>
      </c>
      <c r="AY1873" s="14">
        <v>74</v>
      </c>
      <c r="AZ1873" s="11" t="s">
        <v>164</v>
      </c>
      <c r="BA1873" s="17" t="str">
        <f t="shared" si="434"/>
        <v>25135000000121662874</v>
      </c>
      <c r="BB1873" s="26">
        <f t="shared" si="435"/>
        <v>20</v>
      </c>
      <c r="BC1873" s="19" t="s">
        <v>5374</v>
      </c>
      <c r="BD1873" s="20" t="s">
        <v>100</v>
      </c>
      <c r="BF1873" s="5"/>
      <c r="BG1873" s="27">
        <v>56542551</v>
      </c>
      <c r="BH1873" s="27">
        <v>26036513</v>
      </c>
      <c r="BI1873" s="27"/>
      <c r="BJ1873" t="s">
        <v>828</v>
      </c>
      <c r="BK1873" s="11" t="str">
        <f t="shared" si="433"/>
        <v>-</v>
      </c>
      <c r="BL1873" s="11" t="s">
        <v>473</v>
      </c>
    </row>
    <row r="1874" spans="1:64" x14ac:dyDescent="0.25">
      <c r="A1874" s="3" t="s">
        <v>56</v>
      </c>
      <c r="B1874" s="4">
        <v>1876</v>
      </c>
      <c r="C1874" s="3" t="s">
        <v>140</v>
      </c>
      <c r="D1874" s="3" t="s">
        <v>7289</v>
      </c>
      <c r="E1874" s="3" t="s">
        <v>7925</v>
      </c>
      <c r="F1874" s="3"/>
      <c r="G1874" s="3"/>
      <c r="H1874" s="74"/>
      <c r="I1874" s="3" t="s">
        <v>1140</v>
      </c>
      <c r="J1874" s="3" t="s">
        <v>157</v>
      </c>
      <c r="K1874" s="3" t="s">
        <v>123</v>
      </c>
      <c r="L1874" s="3" t="s">
        <v>77</v>
      </c>
      <c r="M1874" s="3" t="s">
        <v>158</v>
      </c>
      <c r="N1874" s="5">
        <v>45299</v>
      </c>
      <c r="P1874" s="3">
        <f t="shared" ca="1" si="432"/>
        <v>-47</v>
      </c>
      <c r="Q1874" s="5"/>
      <c r="R1874" s="3"/>
      <c r="S1874" s="3"/>
      <c r="T1874" s="6" t="s">
        <v>131</v>
      </c>
      <c r="U1874" s="3" t="str">
        <f t="shared" si="421"/>
        <v>Contractuel</v>
      </c>
      <c r="V1874" s="5">
        <v>45505</v>
      </c>
      <c r="W1874" s="5">
        <f>VLOOKUP(B1874,[1]base!$A:$V,22,0)</f>
        <v>45535</v>
      </c>
      <c r="X1874" s="5"/>
      <c r="Y1874" s="5"/>
      <c r="Z1874" s="5">
        <v>45299</v>
      </c>
      <c r="AA1874" s="3">
        <f t="shared" si="422"/>
        <v>1</v>
      </c>
      <c r="AB1874" s="3">
        <v>2024</v>
      </c>
      <c r="AC1874" s="3"/>
      <c r="AD1874" s="7">
        <f t="shared" ca="1" si="423"/>
        <v>0.77500000000000002</v>
      </c>
      <c r="AE1874" s="7" t="str">
        <f t="shared" ca="1" si="428"/>
        <v>&lt; 1</v>
      </c>
      <c r="AF1874" s="5">
        <v>28885</v>
      </c>
      <c r="AG1874" s="8">
        <f t="shared" ca="1" si="424"/>
        <v>45.745205479452054</v>
      </c>
      <c r="AH1874" s="7" t="str">
        <f t="shared" ca="1" si="425"/>
        <v>&gt;45&lt; 55</v>
      </c>
      <c r="AI1874" s="9">
        <v>12151932</v>
      </c>
      <c r="AJ1874" s="37" t="s">
        <v>179</v>
      </c>
      <c r="AK1874" s="9" t="s">
        <v>5375</v>
      </c>
      <c r="AL1874" s="5">
        <v>35209</v>
      </c>
      <c r="AM1874" s="3" t="s">
        <v>93</v>
      </c>
      <c r="AN1874" s="3" t="s">
        <v>65</v>
      </c>
      <c r="AO1874">
        <v>4</v>
      </c>
      <c r="AQ1874">
        <v>3</v>
      </c>
      <c r="AR1874" s="11">
        <v>1</v>
      </c>
      <c r="AS1874" s="12">
        <f t="shared" si="426"/>
        <v>45664.25</v>
      </c>
      <c r="AT1874" s="11" t="s">
        <v>135</v>
      </c>
      <c r="AU1874" s="9">
        <v>3.5</v>
      </c>
      <c r="AV1874" s="14">
        <v>17</v>
      </c>
      <c r="AW1874" s="15" t="s">
        <v>169</v>
      </c>
      <c r="AX1874" s="16" t="s">
        <v>5376</v>
      </c>
      <c r="AY1874" s="14" t="s">
        <v>159</v>
      </c>
      <c r="AZ1874" s="11" t="s">
        <v>171</v>
      </c>
      <c r="BA1874" s="17" t="str">
        <f t="shared" si="434"/>
        <v>17001000000097394202</v>
      </c>
      <c r="BB1874" s="26">
        <f t="shared" si="435"/>
        <v>20</v>
      </c>
      <c r="BC1874" s="19" t="s">
        <v>5377</v>
      </c>
      <c r="BD1874" s="20" t="s">
        <v>100</v>
      </c>
      <c r="BF1874" s="5"/>
      <c r="BG1874" s="27">
        <v>93321053</v>
      </c>
      <c r="BH1874" s="27">
        <v>97809158</v>
      </c>
      <c r="BI1874" s="27"/>
      <c r="BJ1874" t="s">
        <v>1001</v>
      </c>
      <c r="BK1874" s="11" t="str">
        <f t="shared" si="433"/>
        <v>A-</v>
      </c>
      <c r="BL1874" s="11" t="s">
        <v>473</v>
      </c>
    </row>
    <row r="1875" spans="1:64" x14ac:dyDescent="0.25">
      <c r="A1875" s="3" t="s">
        <v>74</v>
      </c>
      <c r="B1875" s="4">
        <v>1877</v>
      </c>
      <c r="C1875" s="3" t="s">
        <v>140</v>
      </c>
      <c r="D1875" s="3" t="s">
        <v>8428</v>
      </c>
      <c r="E1875" s="3" t="s">
        <v>7507</v>
      </c>
      <c r="F1875" s="3"/>
      <c r="G1875" s="3"/>
      <c r="H1875" s="74"/>
      <c r="I1875" s="43" t="s">
        <v>1920</v>
      </c>
      <c r="J1875" s="43" t="s">
        <v>157</v>
      </c>
      <c r="K1875" s="3" t="s">
        <v>123</v>
      </c>
      <c r="L1875" s="3" t="s">
        <v>77</v>
      </c>
      <c r="M1875" s="3" t="s">
        <v>158</v>
      </c>
      <c r="N1875" s="5">
        <v>45306</v>
      </c>
      <c r="P1875" s="3">
        <f t="shared" ca="1" si="432"/>
        <v>-47</v>
      </c>
      <c r="Q1875" s="5">
        <v>45540</v>
      </c>
      <c r="R1875" s="3" t="s">
        <v>124</v>
      </c>
      <c r="S1875" s="3" t="s">
        <v>5378</v>
      </c>
      <c r="T1875" s="6" t="s">
        <v>131</v>
      </c>
      <c r="U1875" s="3" t="str">
        <f t="shared" si="421"/>
        <v>Contractuel</v>
      </c>
      <c r="V1875" s="5">
        <v>45505</v>
      </c>
      <c r="W1875" s="5">
        <f>VLOOKUP(B1875,[1]base!$A:$V,22,0)</f>
        <v>45535</v>
      </c>
      <c r="X1875" s="5"/>
      <c r="Y1875" s="5"/>
      <c r="Z1875" s="5">
        <v>45306</v>
      </c>
      <c r="AA1875" s="3">
        <f t="shared" si="422"/>
        <v>1</v>
      </c>
      <c r="AB1875" s="3">
        <v>2024</v>
      </c>
      <c r="AC1875" s="3">
        <f t="shared" ref="AC1875" si="436">AB1875+4</f>
        <v>2028</v>
      </c>
      <c r="AD1875" s="7">
        <f t="shared" ca="1" si="423"/>
        <v>0.75555555555555554</v>
      </c>
      <c r="AE1875" s="7" t="str">
        <f t="shared" ca="1" si="428"/>
        <v>&lt; 1</v>
      </c>
      <c r="AF1875" s="5">
        <v>33284</v>
      </c>
      <c r="AG1875" s="8">
        <f t="shared" ca="1" si="424"/>
        <v>33.69315068493151</v>
      </c>
      <c r="AH1875" s="7" t="str">
        <f t="shared" ca="1" si="425"/>
        <v>&gt;25&lt; 35</v>
      </c>
      <c r="AI1875" s="9">
        <v>16786870</v>
      </c>
      <c r="AJ1875" s="10" t="s">
        <v>70</v>
      </c>
      <c r="AK1875" s="9" t="s">
        <v>5379</v>
      </c>
      <c r="AL1875" s="5">
        <v>40478</v>
      </c>
      <c r="AM1875" s="3" t="s">
        <v>93</v>
      </c>
      <c r="AN1875" s="3" t="s">
        <v>65</v>
      </c>
      <c r="AO1875">
        <v>0</v>
      </c>
      <c r="AQ1875">
        <v>3</v>
      </c>
      <c r="AR1875" s="11">
        <v>1</v>
      </c>
      <c r="AS1875" s="12">
        <f t="shared" si="426"/>
        <v>45671.25</v>
      </c>
      <c r="AT1875" s="11" t="s">
        <v>135</v>
      </c>
      <c r="AU1875" s="9">
        <v>3.5</v>
      </c>
      <c r="AV1875" s="14">
        <v>14</v>
      </c>
      <c r="AW1875" s="15" t="s">
        <v>1681</v>
      </c>
      <c r="AX1875" s="16">
        <v>61007011875</v>
      </c>
      <c r="AY1875" s="14">
        <v>94</v>
      </c>
      <c r="AZ1875" s="11" t="s">
        <v>154</v>
      </c>
      <c r="BA1875" s="17" t="str">
        <f t="shared" si="434"/>
        <v>14096096100701187594</v>
      </c>
      <c r="BB1875" s="26">
        <f t="shared" si="435"/>
        <v>20</v>
      </c>
      <c r="BC1875" s="19" t="s">
        <v>5380</v>
      </c>
      <c r="BD1875" s="20" t="s">
        <v>277</v>
      </c>
      <c r="BF1875" s="5"/>
      <c r="BG1875" s="27">
        <v>28530765</v>
      </c>
      <c r="BH1875" s="27"/>
      <c r="BI1875" s="27"/>
      <c r="BJ1875" t="s">
        <v>642</v>
      </c>
      <c r="BK1875" s="11" t="str">
        <f t="shared" si="433"/>
        <v>A-</v>
      </c>
      <c r="BL1875" s="11" t="s">
        <v>473</v>
      </c>
    </row>
    <row r="1876" spans="1:64" x14ac:dyDescent="0.25">
      <c r="A1876" s="3" t="s">
        <v>56</v>
      </c>
      <c r="B1876" s="4">
        <v>1878</v>
      </c>
      <c r="C1876" s="3" t="s">
        <v>140</v>
      </c>
      <c r="D1876" s="3" t="s">
        <v>8404</v>
      </c>
      <c r="E1876" s="3" t="s">
        <v>3186</v>
      </c>
      <c r="F1876" s="3"/>
      <c r="G1876" s="3"/>
      <c r="H1876" s="74"/>
      <c r="I1876" s="3" t="s">
        <v>1140</v>
      </c>
      <c r="J1876" s="3" t="s">
        <v>157</v>
      </c>
      <c r="K1876" s="3" t="s">
        <v>123</v>
      </c>
      <c r="L1876" s="3" t="s">
        <v>77</v>
      </c>
      <c r="M1876" s="3" t="s">
        <v>158</v>
      </c>
      <c r="N1876" s="5">
        <v>45306</v>
      </c>
      <c r="P1876" s="3">
        <f t="shared" ca="1" si="432"/>
        <v>-47</v>
      </c>
      <c r="Q1876" s="5"/>
      <c r="R1876" s="3"/>
      <c r="S1876" s="3"/>
      <c r="T1876" s="6" t="s">
        <v>131</v>
      </c>
      <c r="U1876" s="3" t="str">
        <f t="shared" si="421"/>
        <v>Contractuel</v>
      </c>
      <c r="V1876" s="5">
        <v>45505</v>
      </c>
      <c r="W1876" s="5">
        <f>VLOOKUP(B1876,[1]base!$A:$V,22,0)</f>
        <v>45535</v>
      </c>
      <c r="X1876" s="5"/>
      <c r="Y1876" s="5"/>
      <c r="Z1876" s="5">
        <v>45306</v>
      </c>
      <c r="AA1876" s="3">
        <f t="shared" si="422"/>
        <v>1</v>
      </c>
      <c r="AB1876" s="3">
        <v>2024</v>
      </c>
      <c r="AC1876" s="3"/>
      <c r="AD1876" s="7">
        <f t="shared" ca="1" si="423"/>
        <v>0.75555555555555554</v>
      </c>
      <c r="AE1876" s="7" t="str">
        <f t="shared" ca="1" si="428"/>
        <v>&lt; 1</v>
      </c>
      <c r="AF1876" s="5">
        <v>33284</v>
      </c>
      <c r="AG1876" s="8">
        <f t="shared" ca="1" si="424"/>
        <v>33.69315068493151</v>
      </c>
      <c r="AH1876" s="7" t="str">
        <f t="shared" ca="1" si="425"/>
        <v>&gt;25&lt; 35</v>
      </c>
      <c r="AI1876" s="9">
        <v>12239009</v>
      </c>
      <c r="AJ1876" s="10" t="s">
        <v>62</v>
      </c>
      <c r="AK1876" s="9" t="s">
        <v>5381</v>
      </c>
      <c r="AL1876" s="5">
        <v>40220</v>
      </c>
      <c r="AM1876" s="3" t="s">
        <v>93</v>
      </c>
      <c r="AN1876" s="3" t="s">
        <v>65</v>
      </c>
      <c r="AQ1876">
        <v>3</v>
      </c>
      <c r="AR1876" s="11">
        <v>1</v>
      </c>
      <c r="AS1876" s="12">
        <f t="shared" si="426"/>
        <v>45671.25</v>
      </c>
      <c r="AT1876" s="11" t="s">
        <v>135</v>
      </c>
      <c r="AU1876" s="9">
        <v>3.5</v>
      </c>
      <c r="AV1876" s="14">
        <v>25</v>
      </c>
      <c r="AW1876" s="15" t="s">
        <v>1046</v>
      </c>
      <c r="AX1876" s="16" t="s">
        <v>5382</v>
      </c>
      <c r="AY1876" s="14">
        <v>30</v>
      </c>
      <c r="AZ1876" s="11" t="s">
        <v>164</v>
      </c>
      <c r="BA1876" s="17" t="str">
        <f t="shared" si="434"/>
        <v>25033000000113391230</v>
      </c>
      <c r="BB1876" s="26">
        <f t="shared" si="435"/>
        <v>20</v>
      </c>
      <c r="BC1876" s="19" t="s">
        <v>5383</v>
      </c>
      <c r="BD1876" s="20" t="s">
        <v>100</v>
      </c>
      <c r="BF1876" s="5"/>
      <c r="BG1876" s="27">
        <v>21005153</v>
      </c>
      <c r="BH1876" s="27"/>
      <c r="BI1876" s="27"/>
      <c r="BJ1876" t="s">
        <v>566</v>
      </c>
      <c r="BK1876" s="11" t="str">
        <f t="shared" si="433"/>
        <v>A-</v>
      </c>
      <c r="BL1876" s="11" t="s">
        <v>473</v>
      </c>
    </row>
    <row r="1877" spans="1:64" x14ac:dyDescent="0.25">
      <c r="A1877" s="3" t="s">
        <v>56</v>
      </c>
      <c r="B1877" s="4">
        <v>1879</v>
      </c>
      <c r="C1877" s="3" t="s">
        <v>140</v>
      </c>
      <c r="D1877" s="3" t="s">
        <v>7423</v>
      </c>
      <c r="E1877" s="3" t="s">
        <v>7481</v>
      </c>
      <c r="F1877" s="3"/>
      <c r="G1877" s="3"/>
      <c r="H1877" s="74"/>
      <c r="I1877" s="3" t="s">
        <v>1140</v>
      </c>
      <c r="J1877" s="3" t="s">
        <v>157</v>
      </c>
      <c r="K1877" s="3" t="s">
        <v>123</v>
      </c>
      <c r="L1877" s="3" t="s">
        <v>77</v>
      </c>
      <c r="M1877" s="3" t="s">
        <v>158</v>
      </c>
      <c r="N1877" s="5">
        <v>45306</v>
      </c>
      <c r="P1877" s="3">
        <f t="shared" ca="1" si="432"/>
        <v>-47</v>
      </c>
      <c r="Q1877" s="5"/>
      <c r="R1877" s="3"/>
      <c r="S1877" s="3"/>
      <c r="T1877" s="6" t="s">
        <v>131</v>
      </c>
      <c r="U1877" s="3" t="str">
        <f t="shared" si="421"/>
        <v>Contractuel</v>
      </c>
      <c r="V1877" s="5">
        <v>45505</v>
      </c>
      <c r="W1877" s="5">
        <f>VLOOKUP(B1877,[1]base!$A:$V,22,0)</f>
        <v>45535</v>
      </c>
      <c r="X1877" s="5"/>
      <c r="Y1877" s="5"/>
      <c r="Z1877" s="5">
        <v>45306</v>
      </c>
      <c r="AA1877" s="3">
        <f t="shared" si="422"/>
        <v>1</v>
      </c>
      <c r="AB1877" s="3">
        <v>2024</v>
      </c>
      <c r="AC1877" s="3"/>
      <c r="AD1877" s="7">
        <f t="shared" ca="1" si="423"/>
        <v>0.75555555555555554</v>
      </c>
      <c r="AE1877" s="7" t="str">
        <f t="shared" ca="1" si="428"/>
        <v>&lt; 1</v>
      </c>
      <c r="AF1877" s="5">
        <v>33284</v>
      </c>
      <c r="AG1877" s="8">
        <f t="shared" ca="1" si="424"/>
        <v>33.69315068493151</v>
      </c>
      <c r="AH1877" s="7" t="str">
        <f t="shared" ca="1" si="425"/>
        <v>&gt;25&lt; 35</v>
      </c>
      <c r="AI1877" s="9">
        <v>12382735</v>
      </c>
      <c r="AJ1877" s="37" t="s">
        <v>179</v>
      </c>
      <c r="AK1877" s="9" t="s">
        <v>5384</v>
      </c>
      <c r="AL1877" s="5">
        <v>44950</v>
      </c>
      <c r="AM1877" s="3" t="s">
        <v>93</v>
      </c>
      <c r="AN1877" s="3" t="s">
        <v>65</v>
      </c>
      <c r="AO1877">
        <v>3</v>
      </c>
      <c r="AQ1877">
        <v>3</v>
      </c>
      <c r="AR1877" s="11">
        <v>1</v>
      </c>
      <c r="AS1877" s="12">
        <f t="shared" si="426"/>
        <v>45671.25</v>
      </c>
      <c r="AT1877" s="11" t="s">
        <v>135</v>
      </c>
      <c r="AU1877" s="9">
        <v>3.5</v>
      </c>
      <c r="AV1877" s="14">
        <v>17</v>
      </c>
      <c r="AW1877" s="15" t="s">
        <v>169</v>
      </c>
      <c r="AX1877" s="16" t="s">
        <v>5385</v>
      </c>
      <c r="AY1877" s="14">
        <v>43</v>
      </c>
      <c r="AZ1877" s="11" t="s">
        <v>171</v>
      </c>
      <c r="BA1877" s="17" t="str">
        <f t="shared" si="434"/>
        <v>17001000000335883543</v>
      </c>
      <c r="BB1877" s="26">
        <f t="shared" si="435"/>
        <v>20</v>
      </c>
      <c r="BC1877" s="19" t="s">
        <v>5386</v>
      </c>
      <c r="BD1877" s="20" t="s">
        <v>100</v>
      </c>
      <c r="BF1877" s="5"/>
      <c r="BG1877" s="27">
        <v>58973931</v>
      </c>
      <c r="BH1877" s="27"/>
      <c r="BI1877" s="27"/>
      <c r="BJ1877" t="s">
        <v>3681</v>
      </c>
      <c r="BK1877" s="11" t="str">
        <f t="shared" si="433"/>
        <v>A-</v>
      </c>
      <c r="BL1877" s="11" t="s">
        <v>473</v>
      </c>
    </row>
    <row r="1878" spans="1:64" x14ac:dyDescent="0.25">
      <c r="A1878" s="3" t="s">
        <v>56</v>
      </c>
      <c r="B1878" s="4">
        <v>1880</v>
      </c>
      <c r="C1878" s="3" t="s">
        <v>140</v>
      </c>
      <c r="D1878" s="3" t="s">
        <v>7460</v>
      </c>
      <c r="E1878" s="3" t="s">
        <v>7413</v>
      </c>
      <c r="F1878" s="3"/>
      <c r="G1878" s="3"/>
      <c r="H1878" s="74"/>
      <c r="I1878" s="43" t="s">
        <v>1920</v>
      </c>
      <c r="J1878" s="43" t="s">
        <v>157</v>
      </c>
      <c r="K1878" s="3" t="s">
        <v>123</v>
      </c>
      <c r="L1878" s="3" t="s">
        <v>77</v>
      </c>
      <c r="M1878" s="3" t="s">
        <v>158</v>
      </c>
      <c r="N1878" s="5">
        <v>45306</v>
      </c>
      <c r="P1878" s="3">
        <f t="shared" ca="1" si="432"/>
        <v>-47</v>
      </c>
      <c r="Q1878" s="5"/>
      <c r="R1878" s="3"/>
      <c r="S1878" s="3"/>
      <c r="T1878" s="6" t="s">
        <v>131</v>
      </c>
      <c r="U1878" s="3" t="str">
        <f t="shared" si="421"/>
        <v>Contractuel</v>
      </c>
      <c r="V1878" s="5">
        <v>45505</v>
      </c>
      <c r="W1878" s="5">
        <f>VLOOKUP(B1878,[1]base!$A:$V,22,0)</f>
        <v>45535</v>
      </c>
      <c r="X1878" s="5"/>
      <c r="Y1878" s="5"/>
      <c r="Z1878" s="5">
        <v>45306</v>
      </c>
      <c r="AA1878" s="3">
        <f t="shared" si="422"/>
        <v>1</v>
      </c>
      <c r="AB1878" s="3">
        <v>2024</v>
      </c>
      <c r="AC1878" s="3">
        <f t="shared" ref="AC1878:AC1886" si="437">AB1878+4</f>
        <v>2028</v>
      </c>
      <c r="AD1878" s="7">
        <f t="shared" ca="1" si="423"/>
        <v>0.75555555555555554</v>
      </c>
      <c r="AE1878" s="7" t="str">
        <f t="shared" ca="1" si="428"/>
        <v>&lt; 1</v>
      </c>
      <c r="AF1878" s="5">
        <v>28626</v>
      </c>
      <c r="AG1878" s="8">
        <f t="shared" ca="1" si="424"/>
        <v>46.454794520547942</v>
      </c>
      <c r="AH1878" s="7" t="str">
        <f t="shared" ca="1" si="425"/>
        <v>&gt;45&lt; 55</v>
      </c>
      <c r="AI1878" s="9">
        <v>12348032</v>
      </c>
      <c r="AJ1878" s="10" t="s">
        <v>62</v>
      </c>
      <c r="AK1878" s="9" t="s">
        <v>5387</v>
      </c>
      <c r="AL1878" s="5">
        <v>40577</v>
      </c>
      <c r="AM1878" s="3" t="s">
        <v>93</v>
      </c>
      <c r="AN1878" s="3" t="s">
        <v>541</v>
      </c>
      <c r="AQ1878">
        <v>3</v>
      </c>
      <c r="AR1878" s="11">
        <v>1</v>
      </c>
      <c r="AS1878" s="12">
        <f t="shared" si="426"/>
        <v>45671.25</v>
      </c>
      <c r="AT1878" s="11" t="s">
        <v>135</v>
      </c>
      <c r="AU1878" s="9">
        <v>3.5</v>
      </c>
      <c r="AV1878" s="14">
        <v>10</v>
      </c>
      <c r="AW1878" s="15">
        <v>21012</v>
      </c>
      <c r="AX1878" s="16">
        <v>15070482788</v>
      </c>
      <c r="AY1878" s="14">
        <v>71</v>
      </c>
      <c r="AZ1878" s="11" t="s">
        <v>503</v>
      </c>
      <c r="BA1878" s="17" t="str">
        <f t="shared" si="434"/>
        <v>10210121507048278871</v>
      </c>
      <c r="BB1878" s="26">
        <f t="shared" si="435"/>
        <v>20</v>
      </c>
      <c r="BC1878" s="19" t="s">
        <v>4362</v>
      </c>
      <c r="BD1878" s="20" t="s">
        <v>100</v>
      </c>
      <c r="BF1878" s="5"/>
      <c r="BG1878" s="27">
        <v>52108453</v>
      </c>
      <c r="BH1878" s="27"/>
      <c r="BI1878" s="27"/>
      <c r="BJ1878" t="s">
        <v>566</v>
      </c>
      <c r="BK1878" s="11" t="str">
        <f t="shared" si="433"/>
        <v>A-</v>
      </c>
      <c r="BL1878" s="11" t="s">
        <v>473</v>
      </c>
    </row>
    <row r="1879" spans="1:64" x14ac:dyDescent="0.25">
      <c r="A1879" s="3" t="s">
        <v>74</v>
      </c>
      <c r="B1879" s="4">
        <v>1881</v>
      </c>
      <c r="C1879" s="3" t="s">
        <v>140</v>
      </c>
      <c r="D1879" s="3" t="s">
        <v>7855</v>
      </c>
      <c r="E1879" s="3" t="s">
        <v>8429</v>
      </c>
      <c r="F1879" s="3"/>
      <c r="G1879" s="3"/>
      <c r="H1879" s="74"/>
      <c r="I1879" s="43" t="s">
        <v>1837</v>
      </c>
      <c r="J1879" s="43" t="s">
        <v>157</v>
      </c>
      <c r="K1879" s="3" t="s">
        <v>123</v>
      </c>
      <c r="L1879" s="3" t="s">
        <v>77</v>
      </c>
      <c r="M1879" s="3" t="s">
        <v>158</v>
      </c>
      <c r="N1879" s="5">
        <v>45306</v>
      </c>
      <c r="P1879" s="3">
        <f t="shared" ca="1" si="432"/>
        <v>-78</v>
      </c>
      <c r="Q1879" s="5">
        <v>45486</v>
      </c>
      <c r="R1879" s="3" t="s">
        <v>609</v>
      </c>
      <c r="S1879" s="3"/>
      <c r="T1879" s="6" t="s">
        <v>131</v>
      </c>
      <c r="U1879" s="3" t="str">
        <f t="shared" si="421"/>
        <v>Contractuel</v>
      </c>
      <c r="V1879" s="5">
        <v>45474</v>
      </c>
      <c r="W1879" s="5">
        <v>45504</v>
      </c>
      <c r="X1879" s="5"/>
      <c r="Y1879" s="5"/>
      <c r="Z1879" s="5">
        <v>45306</v>
      </c>
      <c r="AA1879" s="3">
        <f t="shared" si="422"/>
        <v>1</v>
      </c>
      <c r="AB1879" s="3">
        <v>2024</v>
      </c>
      <c r="AC1879" s="3">
        <f t="shared" si="437"/>
        <v>2028</v>
      </c>
      <c r="AD1879" s="7">
        <f t="shared" ca="1" si="423"/>
        <v>0.75555555555555554</v>
      </c>
      <c r="AE1879" s="7" t="str">
        <f t="shared" ca="1" si="428"/>
        <v>&lt; 1</v>
      </c>
      <c r="AF1879" s="5">
        <v>30305</v>
      </c>
      <c r="AG1879" s="8">
        <f t="shared" ca="1" si="424"/>
        <v>41.854794520547948</v>
      </c>
      <c r="AH1879" s="7" t="str">
        <f t="shared" ca="1" si="425"/>
        <v>&gt;35&lt; 45</v>
      </c>
      <c r="AI1879" s="9">
        <v>16627217</v>
      </c>
      <c r="AJ1879" s="10" t="s">
        <v>62</v>
      </c>
      <c r="AK1879" s="9" t="s">
        <v>5388</v>
      </c>
      <c r="AL1879" s="5">
        <v>38056</v>
      </c>
      <c r="AM1879" s="3" t="s">
        <v>93</v>
      </c>
      <c r="AN1879" s="3" t="s">
        <v>65</v>
      </c>
      <c r="AO1879">
        <v>3</v>
      </c>
      <c r="AQ1879">
        <v>3</v>
      </c>
      <c r="AR1879" s="11">
        <v>1</v>
      </c>
      <c r="AS1879" s="12">
        <f t="shared" si="426"/>
        <v>45671.25</v>
      </c>
      <c r="AT1879" s="11" t="s">
        <v>135</v>
      </c>
      <c r="AU1879" s="9">
        <v>3.5</v>
      </c>
      <c r="AV1879" s="14">
        <v>25</v>
      </c>
      <c r="AW1879" s="15">
        <v>10300</v>
      </c>
      <c r="AX1879" s="16" t="s">
        <v>5389</v>
      </c>
      <c r="AY1879" s="14" t="s">
        <v>159</v>
      </c>
      <c r="AZ1879" s="11" t="s">
        <v>164</v>
      </c>
      <c r="BA1879" s="17" t="str">
        <f t="shared" si="434"/>
        <v>25103000000121965402</v>
      </c>
      <c r="BB1879" s="26">
        <f t="shared" si="435"/>
        <v>20</v>
      </c>
      <c r="BC1879" s="19" t="s">
        <v>5390</v>
      </c>
      <c r="BD1879" s="20" t="s">
        <v>100</v>
      </c>
      <c r="BF1879" s="5"/>
      <c r="BG1879" s="27">
        <v>22241293</v>
      </c>
      <c r="BH1879" s="27">
        <v>22150597</v>
      </c>
      <c r="BI1879" s="27"/>
      <c r="BJ1879" t="s">
        <v>2761</v>
      </c>
      <c r="BK1879" s="11" t="str">
        <f t="shared" si="433"/>
        <v>A-</v>
      </c>
      <c r="BL1879" s="11" t="s">
        <v>473</v>
      </c>
    </row>
    <row r="1880" spans="1:64" x14ac:dyDescent="0.25">
      <c r="A1880" s="3" t="s">
        <v>56</v>
      </c>
      <c r="B1880" s="4">
        <v>1882</v>
      </c>
      <c r="C1880" s="3" t="s">
        <v>140</v>
      </c>
      <c r="D1880" s="3" t="s">
        <v>7349</v>
      </c>
      <c r="E1880" s="3" t="s">
        <v>7320</v>
      </c>
      <c r="F1880" s="3"/>
      <c r="G1880" s="3"/>
      <c r="H1880" s="74"/>
      <c r="I1880" s="43" t="s">
        <v>1920</v>
      </c>
      <c r="J1880" s="43" t="s">
        <v>157</v>
      </c>
      <c r="K1880" s="3" t="s">
        <v>123</v>
      </c>
      <c r="L1880" s="3" t="s">
        <v>77</v>
      </c>
      <c r="M1880" s="3" t="s">
        <v>158</v>
      </c>
      <c r="N1880" s="5">
        <v>45306</v>
      </c>
      <c r="P1880" s="3">
        <f t="shared" ca="1" si="432"/>
        <v>-47</v>
      </c>
      <c r="Q1880" s="5"/>
      <c r="R1880" s="3"/>
      <c r="S1880" s="3"/>
      <c r="T1880" s="6" t="s">
        <v>131</v>
      </c>
      <c r="U1880" s="3" t="str">
        <f t="shared" si="421"/>
        <v>Contractuel</v>
      </c>
      <c r="V1880" s="5">
        <v>45505</v>
      </c>
      <c r="W1880" s="5">
        <f>VLOOKUP(B1880,[1]base!$A:$V,22,0)</f>
        <v>45535</v>
      </c>
      <c r="X1880" s="5"/>
      <c r="Y1880" s="5"/>
      <c r="Z1880" s="5">
        <v>45306</v>
      </c>
      <c r="AA1880" s="3">
        <f t="shared" si="422"/>
        <v>1</v>
      </c>
      <c r="AB1880" s="3">
        <v>2024</v>
      </c>
      <c r="AC1880" s="3">
        <f t="shared" si="437"/>
        <v>2028</v>
      </c>
      <c r="AD1880" s="7">
        <f t="shared" ca="1" si="423"/>
        <v>0.75555555555555554</v>
      </c>
      <c r="AE1880" s="7" t="str">
        <f t="shared" ca="1" si="428"/>
        <v>&lt; 1</v>
      </c>
      <c r="AF1880" s="5">
        <v>31307</v>
      </c>
      <c r="AG1880" s="8">
        <f t="shared" ca="1" si="424"/>
        <v>39.109589041095887</v>
      </c>
      <c r="AH1880" s="7" t="str">
        <f t="shared" ca="1" si="425"/>
        <v>&gt;35&lt; 45</v>
      </c>
      <c r="AI1880" s="9">
        <v>12660801</v>
      </c>
      <c r="AJ1880" s="10" t="s">
        <v>67</v>
      </c>
      <c r="AK1880" s="9" t="s">
        <v>5391</v>
      </c>
      <c r="AL1880" s="5">
        <v>37342</v>
      </c>
      <c r="AM1880" s="3" t="s">
        <v>93</v>
      </c>
      <c r="AN1880" s="3" t="s">
        <v>65</v>
      </c>
      <c r="AO1880">
        <v>3</v>
      </c>
      <c r="AQ1880">
        <v>3</v>
      </c>
      <c r="AR1880" s="11">
        <v>1</v>
      </c>
      <c r="AS1880" s="12">
        <f t="shared" si="426"/>
        <v>45671.25</v>
      </c>
      <c r="AT1880" s="11" t="s">
        <v>135</v>
      </c>
      <c r="AU1880" s="9">
        <v>3.5</v>
      </c>
      <c r="AV1880" s="14">
        <v>17</v>
      </c>
      <c r="AW1880" s="15" t="s">
        <v>169</v>
      </c>
      <c r="AX1880" s="16" t="s">
        <v>5392</v>
      </c>
      <c r="AY1880" s="14">
        <v>30</v>
      </c>
      <c r="AZ1880" s="11" t="s">
        <v>171</v>
      </c>
      <c r="BA1880" s="17" t="str">
        <f t="shared" si="434"/>
        <v>17001000000335938930</v>
      </c>
      <c r="BB1880" s="26">
        <f t="shared" si="435"/>
        <v>20</v>
      </c>
      <c r="BC1880" s="19" t="s">
        <v>3958</v>
      </c>
      <c r="BD1880" s="20" t="s">
        <v>100</v>
      </c>
      <c r="BF1880" s="5"/>
      <c r="BG1880" s="27">
        <v>22978795</v>
      </c>
      <c r="BH1880" s="27">
        <v>22978746</v>
      </c>
      <c r="BI1880" s="27"/>
      <c r="BJ1880" t="s">
        <v>300</v>
      </c>
      <c r="BK1880" s="11" t="str">
        <f t="shared" si="433"/>
        <v>A-</v>
      </c>
      <c r="BL1880" s="11" t="s">
        <v>473</v>
      </c>
    </row>
    <row r="1881" spans="1:64" x14ac:dyDescent="0.25">
      <c r="A1881" s="3" t="s">
        <v>56</v>
      </c>
      <c r="B1881" s="4">
        <v>1883</v>
      </c>
      <c r="C1881" s="3" t="s">
        <v>140</v>
      </c>
      <c r="D1881" s="3" t="s">
        <v>7510</v>
      </c>
      <c r="E1881" s="3" t="s">
        <v>8038</v>
      </c>
      <c r="F1881" s="3"/>
      <c r="G1881" s="3"/>
      <c r="H1881" s="74"/>
      <c r="I1881" s="43" t="s">
        <v>1920</v>
      </c>
      <c r="J1881" s="43" t="s">
        <v>157</v>
      </c>
      <c r="K1881" s="3" t="s">
        <v>123</v>
      </c>
      <c r="L1881" s="3" t="s">
        <v>77</v>
      </c>
      <c r="M1881" s="3" t="s">
        <v>158</v>
      </c>
      <c r="N1881" s="5">
        <v>45306</v>
      </c>
      <c r="P1881" s="3">
        <f t="shared" ca="1" si="432"/>
        <v>-47</v>
      </c>
      <c r="Q1881" s="5"/>
      <c r="R1881" s="3"/>
      <c r="S1881" s="3"/>
      <c r="T1881" s="6" t="s">
        <v>131</v>
      </c>
      <c r="U1881" s="3" t="str">
        <f t="shared" si="421"/>
        <v>Contractuel</v>
      </c>
      <c r="V1881" s="5">
        <v>45505</v>
      </c>
      <c r="W1881" s="5">
        <f>VLOOKUP(B1881,[1]base!$A:$V,22,0)</f>
        <v>45535</v>
      </c>
      <c r="X1881" s="5"/>
      <c r="Y1881" s="5"/>
      <c r="Z1881" s="5">
        <v>45306</v>
      </c>
      <c r="AA1881" s="3">
        <f t="shared" si="422"/>
        <v>1</v>
      </c>
      <c r="AB1881" s="3">
        <v>2024</v>
      </c>
      <c r="AC1881" s="3">
        <f t="shared" si="437"/>
        <v>2028</v>
      </c>
      <c r="AD1881" s="7">
        <f t="shared" ca="1" si="423"/>
        <v>0.75555555555555554</v>
      </c>
      <c r="AE1881" s="7" t="str">
        <f t="shared" ca="1" si="428"/>
        <v>&lt; 1</v>
      </c>
      <c r="AF1881" s="5">
        <v>29572</v>
      </c>
      <c r="AG1881" s="8">
        <f t="shared" ca="1" si="424"/>
        <v>43.863013698630134</v>
      </c>
      <c r="AH1881" s="7" t="str">
        <f t="shared" ca="1" si="425"/>
        <v>&gt;35&lt; 45</v>
      </c>
      <c r="AI1881" s="9">
        <v>11788307</v>
      </c>
      <c r="AJ1881" s="10" t="s">
        <v>126</v>
      </c>
      <c r="AK1881" s="9" t="s">
        <v>5393</v>
      </c>
      <c r="AL1881" s="5">
        <v>41821</v>
      </c>
      <c r="AM1881" s="3" t="s">
        <v>93</v>
      </c>
      <c r="AN1881" s="3" t="s">
        <v>65</v>
      </c>
      <c r="AO1881">
        <v>3</v>
      </c>
      <c r="AQ1881">
        <v>3</v>
      </c>
      <c r="AR1881" s="11">
        <v>1</v>
      </c>
      <c r="AS1881" s="12">
        <f t="shared" si="426"/>
        <v>45671.25</v>
      </c>
      <c r="AT1881" s="11" t="s">
        <v>135</v>
      </c>
      <c r="AU1881" s="9">
        <v>3.5</v>
      </c>
      <c r="AV1881" s="14">
        <v>25</v>
      </c>
      <c r="AW1881" s="15">
        <v>13500</v>
      </c>
      <c r="AX1881" s="16" t="s">
        <v>5394</v>
      </c>
      <c r="AY1881" s="14">
        <v>86</v>
      </c>
      <c r="AZ1881" s="11" t="s">
        <v>164</v>
      </c>
      <c r="BA1881" s="17" t="str">
        <f t="shared" si="434"/>
        <v>25135000000125319386</v>
      </c>
      <c r="BB1881" s="26">
        <f t="shared" si="435"/>
        <v>20</v>
      </c>
      <c r="BC1881" s="19" t="s">
        <v>5395</v>
      </c>
      <c r="BD1881" s="20" t="s">
        <v>100</v>
      </c>
      <c r="BF1881" s="5"/>
      <c r="BG1881" s="27">
        <v>53953760</v>
      </c>
      <c r="BH1881" s="27"/>
      <c r="BI1881" s="27"/>
      <c r="BJ1881" t="s">
        <v>828</v>
      </c>
      <c r="BK1881" s="11" t="str">
        <f t="shared" si="433"/>
        <v>A-</v>
      </c>
      <c r="BL1881" s="11" t="s">
        <v>473</v>
      </c>
    </row>
    <row r="1882" spans="1:64" x14ac:dyDescent="0.25">
      <c r="A1882" s="3" t="s">
        <v>74</v>
      </c>
      <c r="B1882" s="4">
        <v>1884</v>
      </c>
      <c r="C1882" s="3" t="s">
        <v>140</v>
      </c>
      <c r="D1882" s="3" t="s">
        <v>7208</v>
      </c>
      <c r="E1882" s="3" t="s">
        <v>7535</v>
      </c>
      <c r="F1882" s="3"/>
      <c r="G1882" s="3"/>
      <c r="H1882" s="74"/>
      <c r="I1882" s="43" t="s">
        <v>1837</v>
      </c>
      <c r="J1882" s="43" t="s">
        <v>157</v>
      </c>
      <c r="K1882" s="3" t="s">
        <v>123</v>
      </c>
      <c r="L1882" s="3" t="s">
        <v>77</v>
      </c>
      <c r="M1882" s="3" t="s">
        <v>158</v>
      </c>
      <c r="N1882" s="5">
        <v>45306</v>
      </c>
      <c r="P1882" s="3">
        <f t="shared" ca="1" si="432"/>
        <v>-109</v>
      </c>
      <c r="Q1882" s="5">
        <v>45448</v>
      </c>
      <c r="R1882" s="3" t="s">
        <v>124</v>
      </c>
      <c r="S1882" s="3"/>
      <c r="T1882" s="6" t="s">
        <v>131</v>
      </c>
      <c r="U1882" s="3" t="str">
        <f t="shared" si="421"/>
        <v>Contractuel</v>
      </c>
      <c r="V1882" s="5">
        <v>45413</v>
      </c>
      <c r="W1882" s="5">
        <v>45473</v>
      </c>
      <c r="X1882" s="5"/>
      <c r="Y1882" s="5"/>
      <c r="Z1882" s="5">
        <v>45306</v>
      </c>
      <c r="AA1882" s="3">
        <f t="shared" si="422"/>
        <v>1</v>
      </c>
      <c r="AB1882" s="3">
        <v>2024</v>
      </c>
      <c r="AC1882" s="3">
        <f t="shared" si="437"/>
        <v>2028</v>
      </c>
      <c r="AD1882" s="7">
        <f t="shared" ca="1" si="423"/>
        <v>0.75555555555555554</v>
      </c>
      <c r="AE1882" s="7" t="str">
        <f t="shared" ca="1" si="428"/>
        <v>&lt; 1</v>
      </c>
      <c r="AF1882" s="5">
        <v>28947</v>
      </c>
      <c r="AG1882" s="8">
        <f t="shared" ca="1" si="424"/>
        <v>45.575342465753423</v>
      </c>
      <c r="AH1882" s="7" t="str">
        <f t="shared" ca="1" si="425"/>
        <v>&gt;45&lt; 55</v>
      </c>
      <c r="AI1882" s="9">
        <v>11999405</v>
      </c>
      <c r="AJ1882" s="10" t="s">
        <v>62</v>
      </c>
      <c r="AK1882" s="9" t="s">
        <v>5396</v>
      </c>
      <c r="AL1882" s="5">
        <v>35831</v>
      </c>
      <c r="AM1882" s="3" t="s">
        <v>93</v>
      </c>
      <c r="AN1882" s="3" t="s">
        <v>65</v>
      </c>
      <c r="AO1882">
        <v>3</v>
      </c>
      <c r="AQ1882">
        <v>3</v>
      </c>
      <c r="AR1882" s="11">
        <v>1</v>
      </c>
      <c r="AS1882" s="12">
        <f t="shared" si="426"/>
        <v>45671.25</v>
      </c>
      <c r="AT1882" s="11" t="s">
        <v>135</v>
      </c>
      <c r="AU1882" s="9">
        <v>3.5</v>
      </c>
      <c r="AV1882" s="14">
        <v>17</v>
      </c>
      <c r="AW1882" s="15" t="s">
        <v>169</v>
      </c>
      <c r="AX1882" s="16" t="s">
        <v>5397</v>
      </c>
      <c r="AY1882" s="14">
        <v>70</v>
      </c>
      <c r="AZ1882" s="11" t="s">
        <v>171</v>
      </c>
      <c r="BA1882" s="17" t="str">
        <f t="shared" si="434"/>
        <v>17001000000335872970</v>
      </c>
      <c r="BB1882" s="26">
        <f t="shared" si="435"/>
        <v>20</v>
      </c>
      <c r="BC1882" s="19" t="s">
        <v>5398</v>
      </c>
      <c r="BD1882" s="20" t="s">
        <v>100</v>
      </c>
      <c r="BF1882" s="5"/>
      <c r="BG1882" s="27">
        <v>26286462</v>
      </c>
      <c r="BH1882" s="27"/>
      <c r="BI1882" s="27"/>
      <c r="BJ1882" t="s">
        <v>452</v>
      </c>
      <c r="BK1882" s="11" t="str">
        <f t="shared" si="433"/>
        <v>A-</v>
      </c>
      <c r="BL1882" s="11" t="s">
        <v>473</v>
      </c>
    </row>
    <row r="1883" spans="1:64" x14ac:dyDescent="0.25">
      <c r="A1883" s="3" t="s">
        <v>74</v>
      </c>
      <c r="B1883" s="4">
        <v>1885</v>
      </c>
      <c r="C1883" s="3" t="s">
        <v>140</v>
      </c>
      <c r="D1883" s="3" t="s">
        <v>7208</v>
      </c>
      <c r="E1883" s="3" t="s">
        <v>8163</v>
      </c>
      <c r="F1883" s="3"/>
      <c r="G1883" s="3"/>
      <c r="H1883" s="74"/>
      <c r="I1883" s="43" t="s">
        <v>1837</v>
      </c>
      <c r="J1883" s="43" t="s">
        <v>157</v>
      </c>
      <c r="K1883" s="3" t="s">
        <v>123</v>
      </c>
      <c r="L1883" s="3" t="s">
        <v>77</v>
      </c>
      <c r="M1883" s="3" t="s">
        <v>158</v>
      </c>
      <c r="N1883" s="5">
        <v>45306</v>
      </c>
      <c r="P1883" s="3">
        <f t="shared" ca="1" si="432"/>
        <v>-109</v>
      </c>
      <c r="Q1883" s="5">
        <v>45447</v>
      </c>
      <c r="R1883" s="3" t="s">
        <v>124</v>
      </c>
      <c r="S1883" s="3"/>
      <c r="T1883" s="6" t="s">
        <v>131</v>
      </c>
      <c r="U1883" s="3" t="str">
        <f t="shared" si="421"/>
        <v>Contractuel</v>
      </c>
      <c r="V1883" s="5">
        <v>45413</v>
      </c>
      <c r="W1883" s="5">
        <v>45473</v>
      </c>
      <c r="X1883" s="5"/>
      <c r="Y1883" s="5"/>
      <c r="Z1883" s="5">
        <v>45306</v>
      </c>
      <c r="AA1883" s="3">
        <f t="shared" si="422"/>
        <v>1</v>
      </c>
      <c r="AB1883" s="3">
        <v>2024</v>
      </c>
      <c r="AC1883" s="3">
        <f t="shared" si="437"/>
        <v>2028</v>
      </c>
      <c r="AD1883" s="7">
        <f t="shared" ca="1" si="423"/>
        <v>0.75555555555555554</v>
      </c>
      <c r="AE1883" s="7" t="str">
        <f t="shared" ca="1" si="428"/>
        <v>&lt; 1</v>
      </c>
      <c r="AF1883" s="5">
        <v>31323</v>
      </c>
      <c r="AG1883" s="8">
        <f t="shared" ca="1" si="424"/>
        <v>39.065753424657537</v>
      </c>
      <c r="AH1883" s="7" t="str">
        <f t="shared" ca="1" si="425"/>
        <v>&gt;35&lt; 45</v>
      </c>
      <c r="AI1883" s="9">
        <v>12795197</v>
      </c>
      <c r="AJ1883" s="10" t="s">
        <v>79</v>
      </c>
      <c r="AK1883" s="9" t="s">
        <v>4454</v>
      </c>
      <c r="AL1883" s="5">
        <v>37400</v>
      </c>
      <c r="AM1883" s="3" t="s">
        <v>93</v>
      </c>
      <c r="AN1883" s="3" t="s">
        <v>65</v>
      </c>
      <c r="AO1883">
        <v>2</v>
      </c>
      <c r="AQ1883">
        <v>3</v>
      </c>
      <c r="AR1883" s="11">
        <v>1</v>
      </c>
      <c r="AS1883" s="12">
        <f t="shared" si="426"/>
        <v>45671.25</v>
      </c>
      <c r="AT1883" s="11" t="s">
        <v>135</v>
      </c>
      <c r="AU1883" s="9">
        <v>3.5</v>
      </c>
      <c r="AV1883" s="14">
        <v>17</v>
      </c>
      <c r="AW1883" s="15" t="s">
        <v>368</v>
      </c>
      <c r="AX1883" s="16" t="s">
        <v>4455</v>
      </c>
      <c r="AY1883" s="14">
        <v>59</v>
      </c>
      <c r="AZ1883" s="11" t="s">
        <v>171</v>
      </c>
      <c r="BA1883" s="17" t="str">
        <f t="shared" si="434"/>
        <v>17000000000073075959</v>
      </c>
      <c r="BB1883" s="26">
        <f t="shared" si="435"/>
        <v>20</v>
      </c>
      <c r="BC1883" s="19" t="s">
        <v>5398</v>
      </c>
      <c r="BD1883" s="20" t="s">
        <v>100</v>
      </c>
      <c r="BF1883" s="5"/>
      <c r="BG1883" s="27">
        <v>58601527</v>
      </c>
      <c r="BH1883" s="27"/>
      <c r="BI1883" s="27"/>
      <c r="BJ1883" t="s">
        <v>452</v>
      </c>
      <c r="BK1883" s="11" t="str">
        <f t="shared" si="433"/>
        <v>A-</v>
      </c>
      <c r="BL1883" s="11" t="s">
        <v>473</v>
      </c>
    </row>
    <row r="1884" spans="1:64" x14ac:dyDescent="0.25">
      <c r="A1884" s="3" t="s">
        <v>56</v>
      </c>
      <c r="B1884" s="4">
        <v>1886</v>
      </c>
      <c r="C1884" s="3" t="s">
        <v>140</v>
      </c>
      <c r="D1884" s="3" t="s">
        <v>7234</v>
      </c>
      <c r="E1884" s="3" t="s">
        <v>7420</v>
      </c>
      <c r="F1884" s="3"/>
      <c r="G1884" s="3"/>
      <c r="H1884" s="74"/>
      <c r="I1884" s="43" t="s">
        <v>1920</v>
      </c>
      <c r="J1884" s="43" t="s">
        <v>157</v>
      </c>
      <c r="K1884" s="3" t="s">
        <v>123</v>
      </c>
      <c r="L1884" s="3" t="s">
        <v>77</v>
      </c>
      <c r="M1884" s="3" t="s">
        <v>158</v>
      </c>
      <c r="N1884" s="5">
        <v>45306</v>
      </c>
      <c r="P1884" s="3">
        <f t="shared" ca="1" si="432"/>
        <v>-47</v>
      </c>
      <c r="Q1884" s="5"/>
      <c r="R1884" s="3"/>
      <c r="S1884" s="3"/>
      <c r="T1884" s="6" t="s">
        <v>131</v>
      </c>
      <c r="U1884" s="3" t="str">
        <f t="shared" si="421"/>
        <v>Contractuel</v>
      </c>
      <c r="V1884" s="5">
        <v>45505</v>
      </c>
      <c r="W1884" s="5">
        <f>VLOOKUP(B1884,[1]base!$A:$V,22,0)</f>
        <v>45535</v>
      </c>
      <c r="X1884" s="5"/>
      <c r="Y1884" s="5"/>
      <c r="Z1884" s="5">
        <v>45306</v>
      </c>
      <c r="AA1884" s="3">
        <f t="shared" si="422"/>
        <v>1</v>
      </c>
      <c r="AB1884" s="3">
        <v>2024</v>
      </c>
      <c r="AC1884" s="3">
        <f t="shared" si="437"/>
        <v>2028</v>
      </c>
      <c r="AD1884" s="7">
        <f t="shared" ca="1" si="423"/>
        <v>0.75555555555555554</v>
      </c>
      <c r="AE1884" s="7" t="str">
        <f t="shared" ca="1" si="428"/>
        <v>&lt; 1</v>
      </c>
      <c r="AF1884" s="5">
        <v>34413</v>
      </c>
      <c r="AG1884" s="8">
        <f t="shared" ca="1" si="424"/>
        <v>30.6</v>
      </c>
      <c r="AH1884" s="7" t="str">
        <f t="shared" ca="1" si="425"/>
        <v>&gt;25&lt; 35</v>
      </c>
      <c r="AI1884" s="9">
        <v>17331845</v>
      </c>
      <c r="AJ1884" s="10" t="s">
        <v>141</v>
      </c>
      <c r="AK1884" s="9" t="s">
        <v>5399</v>
      </c>
      <c r="AL1884" s="5">
        <v>40884</v>
      </c>
      <c r="AM1884" s="3" t="s">
        <v>93</v>
      </c>
      <c r="AN1884" s="3" t="s">
        <v>65</v>
      </c>
      <c r="AO1884">
        <v>2</v>
      </c>
      <c r="AQ1884">
        <v>3</v>
      </c>
      <c r="AR1884" s="11">
        <v>1</v>
      </c>
      <c r="AS1884" s="12">
        <f t="shared" si="426"/>
        <v>45671.25</v>
      </c>
      <c r="AT1884" s="11" t="s">
        <v>135</v>
      </c>
      <c r="AU1884" s="9">
        <v>3.5</v>
      </c>
      <c r="AV1884" s="14">
        <v>17</v>
      </c>
      <c r="AW1884" s="15" t="s">
        <v>169</v>
      </c>
      <c r="AX1884" s="16" t="s">
        <v>5400</v>
      </c>
      <c r="AY1884" s="14">
        <v>47</v>
      </c>
      <c r="AZ1884" s="11" t="s">
        <v>171</v>
      </c>
      <c r="BA1884" s="17" t="str">
        <f t="shared" si="434"/>
        <v>17001000000273787247</v>
      </c>
      <c r="BB1884" s="26">
        <f t="shared" si="435"/>
        <v>20</v>
      </c>
      <c r="BC1884" s="19" t="s">
        <v>4740</v>
      </c>
      <c r="BD1884" s="20" t="s">
        <v>100</v>
      </c>
      <c r="BF1884" s="5"/>
      <c r="BG1884" s="27">
        <v>58064905</v>
      </c>
      <c r="BH1884" s="27"/>
      <c r="BI1884" s="27"/>
      <c r="BJ1884" t="s">
        <v>4740</v>
      </c>
      <c r="BK1884" s="11" t="str">
        <f t="shared" si="433"/>
        <v>A-</v>
      </c>
      <c r="BL1884" s="11" t="s">
        <v>473</v>
      </c>
    </row>
    <row r="1885" spans="1:64" x14ac:dyDescent="0.25">
      <c r="A1885" s="3" t="s">
        <v>56</v>
      </c>
      <c r="B1885" s="4">
        <v>1887</v>
      </c>
      <c r="C1885" s="3" t="s">
        <v>140</v>
      </c>
      <c r="D1885" s="3" t="s">
        <v>7341</v>
      </c>
      <c r="E1885" s="3" t="s">
        <v>8430</v>
      </c>
      <c r="F1885" s="3"/>
      <c r="G1885" s="3"/>
      <c r="H1885" s="74"/>
      <c r="I1885" s="43" t="s">
        <v>1920</v>
      </c>
      <c r="J1885" s="43" t="s">
        <v>157</v>
      </c>
      <c r="K1885" s="3" t="s">
        <v>123</v>
      </c>
      <c r="L1885" s="3" t="s">
        <v>77</v>
      </c>
      <c r="M1885" s="3" t="s">
        <v>158</v>
      </c>
      <c r="N1885" s="5">
        <v>45306</v>
      </c>
      <c r="P1885" s="3">
        <f t="shared" ca="1" si="432"/>
        <v>-47</v>
      </c>
      <c r="Q1885" s="5"/>
      <c r="R1885" s="3"/>
      <c r="S1885" s="3"/>
      <c r="T1885" s="6" t="s">
        <v>131</v>
      </c>
      <c r="U1885" s="3" t="str">
        <f t="shared" si="421"/>
        <v>Contractuel</v>
      </c>
      <c r="V1885" s="5">
        <v>45505</v>
      </c>
      <c r="W1885" s="5">
        <f>VLOOKUP(B1885,[1]base!$A:$V,22,0)</f>
        <v>45535</v>
      </c>
      <c r="X1885" s="5"/>
      <c r="Y1885" s="5"/>
      <c r="Z1885" s="5">
        <v>45306</v>
      </c>
      <c r="AA1885" s="3">
        <f t="shared" si="422"/>
        <v>1</v>
      </c>
      <c r="AB1885" s="3">
        <v>2024</v>
      </c>
      <c r="AC1885" s="3">
        <f t="shared" si="437"/>
        <v>2028</v>
      </c>
      <c r="AD1885" s="7">
        <f t="shared" ca="1" si="423"/>
        <v>0.75555555555555554</v>
      </c>
      <c r="AE1885" s="7" t="str">
        <f t="shared" ca="1" si="428"/>
        <v>&lt; 1</v>
      </c>
      <c r="AF1885" s="5">
        <v>30015</v>
      </c>
      <c r="AG1885" s="8">
        <f t="shared" ca="1" si="424"/>
        <v>42.649315068493152</v>
      </c>
      <c r="AH1885" s="7" t="str">
        <f t="shared" ca="1" si="425"/>
        <v>&gt;35&lt; 45</v>
      </c>
      <c r="AI1885" s="9">
        <v>12628534</v>
      </c>
      <c r="AJ1885" s="10" t="s">
        <v>141</v>
      </c>
      <c r="AK1885" s="9" t="s">
        <v>5401</v>
      </c>
      <c r="AL1885" s="5">
        <v>39826</v>
      </c>
      <c r="AM1885" s="3" t="s">
        <v>93</v>
      </c>
      <c r="AN1885" s="3" t="s">
        <v>65</v>
      </c>
      <c r="AO1885">
        <v>3</v>
      </c>
      <c r="AQ1885">
        <v>3</v>
      </c>
      <c r="AR1885" s="11">
        <v>1</v>
      </c>
      <c r="AS1885" s="12">
        <f t="shared" si="426"/>
        <v>45671.25</v>
      </c>
      <c r="AT1885" s="11" t="s">
        <v>135</v>
      </c>
      <c r="AU1885" s="9">
        <v>3.5</v>
      </c>
      <c r="AV1885" s="14">
        <v>17</v>
      </c>
      <c r="AW1885" s="15" t="s">
        <v>169</v>
      </c>
      <c r="AX1885" s="16" t="s">
        <v>5402</v>
      </c>
      <c r="AY1885" s="14">
        <v>39</v>
      </c>
      <c r="AZ1885" s="11" t="s">
        <v>171</v>
      </c>
      <c r="BA1885" s="17" t="str">
        <f t="shared" si="434"/>
        <v>17001000000062786639</v>
      </c>
      <c r="BB1885" s="26">
        <f t="shared" si="435"/>
        <v>20</v>
      </c>
      <c r="BC1885" s="19" t="s">
        <v>5403</v>
      </c>
      <c r="BD1885" s="20" t="s">
        <v>100</v>
      </c>
      <c r="BF1885" s="5"/>
      <c r="BG1885" s="27">
        <v>53322680</v>
      </c>
      <c r="BH1885" s="27"/>
      <c r="BI1885" s="27"/>
      <c r="BJ1885" t="s">
        <v>452</v>
      </c>
      <c r="BK1885" s="11" t="str">
        <f t="shared" si="433"/>
        <v>A-</v>
      </c>
      <c r="BL1885" s="11" t="s">
        <v>473</v>
      </c>
    </row>
    <row r="1886" spans="1:64" x14ac:dyDescent="0.25">
      <c r="A1886" s="3" t="s">
        <v>56</v>
      </c>
      <c r="B1886" s="4">
        <v>1888</v>
      </c>
      <c r="C1886" s="3" t="s">
        <v>140</v>
      </c>
      <c r="D1886" s="3" t="s">
        <v>8082</v>
      </c>
      <c r="E1886" s="3" t="s">
        <v>7207</v>
      </c>
      <c r="F1886" s="3"/>
      <c r="G1886" s="3"/>
      <c r="H1886" s="74"/>
      <c r="I1886" s="43" t="s">
        <v>1920</v>
      </c>
      <c r="J1886" s="43" t="s">
        <v>157</v>
      </c>
      <c r="K1886" s="3" t="s">
        <v>123</v>
      </c>
      <c r="L1886" s="3" t="s">
        <v>77</v>
      </c>
      <c r="M1886" s="3" t="s">
        <v>158</v>
      </c>
      <c r="N1886" s="5">
        <v>45306</v>
      </c>
      <c r="P1886" s="3">
        <f t="shared" ca="1" si="432"/>
        <v>-47</v>
      </c>
      <c r="Q1886" s="5"/>
      <c r="R1886" s="3"/>
      <c r="S1886" s="3"/>
      <c r="T1886" s="6" t="s">
        <v>131</v>
      </c>
      <c r="U1886" s="3" t="str">
        <f t="shared" si="421"/>
        <v>Contractuel</v>
      </c>
      <c r="V1886" s="5">
        <v>45505</v>
      </c>
      <c r="W1886" s="5">
        <f>VLOOKUP(B1886,[1]base!$A:$V,22,0)</f>
        <v>45535</v>
      </c>
      <c r="X1886" s="5"/>
      <c r="Y1886" s="5"/>
      <c r="Z1886" s="5">
        <v>45306</v>
      </c>
      <c r="AA1886" s="3">
        <f t="shared" si="422"/>
        <v>1</v>
      </c>
      <c r="AB1886" s="3">
        <v>2024</v>
      </c>
      <c r="AC1886" s="3">
        <f t="shared" si="437"/>
        <v>2028</v>
      </c>
      <c r="AD1886" s="7">
        <f t="shared" ca="1" si="423"/>
        <v>0.75555555555555554</v>
      </c>
      <c r="AE1886" s="7" t="str">
        <f t="shared" ca="1" si="428"/>
        <v>&lt; 1</v>
      </c>
      <c r="AF1886" s="5">
        <v>29764</v>
      </c>
      <c r="AG1886" s="8">
        <f t="shared" ca="1" si="424"/>
        <v>43.336986301369862</v>
      </c>
      <c r="AH1886" s="7" t="str">
        <f t="shared" ca="1" si="425"/>
        <v>&gt;35&lt; 45</v>
      </c>
      <c r="AI1886" s="9">
        <v>17330989</v>
      </c>
      <c r="AJ1886" s="10" t="s">
        <v>126</v>
      </c>
      <c r="AK1886" s="9" t="s">
        <v>5404</v>
      </c>
      <c r="AL1886" s="5">
        <v>38815</v>
      </c>
      <c r="AM1886" s="3" t="s">
        <v>93</v>
      </c>
      <c r="AN1886" s="3" t="s">
        <v>65</v>
      </c>
      <c r="AO1886">
        <v>3</v>
      </c>
      <c r="AQ1886">
        <v>3</v>
      </c>
      <c r="AR1886" s="11">
        <v>1</v>
      </c>
      <c r="AS1886" s="12">
        <f t="shared" si="426"/>
        <v>45671.25</v>
      </c>
      <c r="AT1886" s="11" t="s">
        <v>135</v>
      </c>
      <c r="AU1886" s="9">
        <v>3.5</v>
      </c>
      <c r="AV1886" s="14">
        <v>10</v>
      </c>
      <c r="AW1886" s="15">
        <v>21012</v>
      </c>
      <c r="AX1886" s="16">
        <v>11066299788</v>
      </c>
      <c r="AY1886" s="14" t="s">
        <v>126</v>
      </c>
      <c r="AZ1886" s="11" t="s">
        <v>503</v>
      </c>
      <c r="BA1886" s="17" t="str">
        <f t="shared" si="434"/>
        <v>10210121106629978807</v>
      </c>
      <c r="BB1886" s="26">
        <f t="shared" si="435"/>
        <v>20</v>
      </c>
      <c r="BC1886" s="19" t="s">
        <v>5405</v>
      </c>
      <c r="BD1886" s="20" t="s">
        <v>100</v>
      </c>
      <c r="BF1886" s="5"/>
      <c r="BG1886" s="27">
        <v>55587471</v>
      </c>
      <c r="BH1886" s="27"/>
      <c r="BI1886" s="27"/>
      <c r="BJ1886" t="s">
        <v>2409</v>
      </c>
      <c r="BK1886" s="11" t="str">
        <f t="shared" si="433"/>
        <v>A-</v>
      </c>
      <c r="BL1886" s="11" t="s">
        <v>473</v>
      </c>
    </row>
    <row r="1887" spans="1:64" x14ac:dyDescent="0.25">
      <c r="A1887" s="3" t="s">
        <v>56</v>
      </c>
      <c r="B1887" s="4">
        <v>1889</v>
      </c>
      <c r="C1887" s="3" t="s">
        <v>140</v>
      </c>
      <c r="D1887" s="3" t="s">
        <v>7245</v>
      </c>
      <c r="E1887" s="3" t="s">
        <v>7320</v>
      </c>
      <c r="F1887" s="3"/>
      <c r="G1887" s="3"/>
      <c r="H1887" s="74"/>
      <c r="I1887" s="3" t="s">
        <v>515</v>
      </c>
      <c r="J1887" s="3" t="s">
        <v>228</v>
      </c>
      <c r="K1887" s="3" t="s">
        <v>123</v>
      </c>
      <c r="L1887" s="3" t="s">
        <v>77</v>
      </c>
      <c r="M1887" s="3" t="s">
        <v>158</v>
      </c>
      <c r="N1887" s="5">
        <v>45306</v>
      </c>
      <c r="P1887" s="3">
        <f t="shared" ca="1" si="432"/>
        <v>-47</v>
      </c>
      <c r="Q1887" s="5"/>
      <c r="R1887" s="3"/>
      <c r="S1887" s="3"/>
      <c r="T1887" s="6" t="s">
        <v>131</v>
      </c>
      <c r="U1887" s="3" t="str">
        <f t="shared" si="421"/>
        <v>Contractuel</v>
      </c>
      <c r="V1887" s="5">
        <v>45505</v>
      </c>
      <c r="W1887" s="5">
        <f>VLOOKUP(B1887,[1]base!$A:$V,22,0)</f>
        <v>45535</v>
      </c>
      <c r="X1887" s="5"/>
      <c r="Y1887" s="5"/>
      <c r="Z1887" s="5">
        <v>45306</v>
      </c>
      <c r="AA1887" s="3">
        <f t="shared" si="422"/>
        <v>1</v>
      </c>
      <c r="AB1887" s="3">
        <v>2024</v>
      </c>
      <c r="AC1887" s="3"/>
      <c r="AD1887" s="7">
        <f t="shared" ca="1" si="423"/>
        <v>0.75555555555555554</v>
      </c>
      <c r="AE1887" s="7" t="str">
        <f t="shared" ca="1" si="428"/>
        <v>&lt; 1</v>
      </c>
      <c r="AF1887" s="5">
        <v>27569</v>
      </c>
      <c r="AG1887" s="8">
        <f t="shared" ca="1" si="424"/>
        <v>49.350684931506848</v>
      </c>
      <c r="AH1887" s="7" t="str">
        <f t="shared" ca="1" si="425"/>
        <v>&gt;45&lt; 55</v>
      </c>
      <c r="AI1887" s="9">
        <v>12153625</v>
      </c>
      <c r="AJ1887" s="10" t="s">
        <v>67</v>
      </c>
      <c r="AK1887" s="9" t="s">
        <v>5406</v>
      </c>
      <c r="AL1887" s="5">
        <v>37457</v>
      </c>
      <c r="AM1887" s="3" t="s">
        <v>93</v>
      </c>
      <c r="AN1887" s="3" t="s">
        <v>65</v>
      </c>
      <c r="AO1887">
        <v>2</v>
      </c>
      <c r="AQ1887">
        <v>3</v>
      </c>
      <c r="AR1887" s="11">
        <v>1</v>
      </c>
      <c r="AS1887" s="12">
        <f t="shared" si="426"/>
        <v>45671.25</v>
      </c>
      <c r="AT1887" s="11" t="s">
        <v>135</v>
      </c>
      <c r="AU1887" s="9">
        <v>3.5</v>
      </c>
      <c r="AV1887" s="14">
        <v>17</v>
      </c>
      <c r="AW1887" s="15" t="s">
        <v>169</v>
      </c>
      <c r="AX1887" s="16" t="s">
        <v>5407</v>
      </c>
      <c r="AY1887" s="14">
        <v>82</v>
      </c>
      <c r="AZ1887" s="11" t="s">
        <v>171</v>
      </c>
      <c r="BA1887" s="17" t="str">
        <f t="shared" si="434"/>
        <v>17001000000254984282</v>
      </c>
      <c r="BB1887" s="26">
        <f t="shared" si="435"/>
        <v>20</v>
      </c>
      <c r="BC1887" s="19" t="s">
        <v>5408</v>
      </c>
      <c r="BD1887" s="20" t="s">
        <v>100</v>
      </c>
      <c r="BF1887" s="5"/>
      <c r="BG1887" s="27">
        <v>95492040</v>
      </c>
      <c r="BH1887" s="27"/>
      <c r="BI1887" s="27"/>
      <c r="BJ1887" t="s">
        <v>3101</v>
      </c>
      <c r="BK1887" s="11" t="str">
        <f t="shared" si="433"/>
        <v>B-</v>
      </c>
      <c r="BL1887" s="11" t="s">
        <v>473</v>
      </c>
    </row>
    <row r="1888" spans="1:64" x14ac:dyDescent="0.25">
      <c r="A1888" s="3" t="s">
        <v>74</v>
      </c>
      <c r="B1888" s="4">
        <v>1890</v>
      </c>
      <c r="C1888" s="3" t="s">
        <v>140</v>
      </c>
      <c r="D1888" s="3" t="s">
        <v>7392</v>
      </c>
      <c r="E1888" s="3" t="s">
        <v>8427</v>
      </c>
      <c r="F1888" s="3"/>
      <c r="G1888" s="3"/>
      <c r="H1888" s="74"/>
      <c r="I1888" s="43" t="s">
        <v>1837</v>
      </c>
      <c r="J1888" s="43" t="s">
        <v>157</v>
      </c>
      <c r="K1888" s="3" t="s">
        <v>123</v>
      </c>
      <c r="L1888" s="3" t="s">
        <v>77</v>
      </c>
      <c r="M1888" s="3" t="s">
        <v>158</v>
      </c>
      <c r="N1888" s="5">
        <v>45306</v>
      </c>
      <c r="P1888" s="3">
        <f t="shared" ca="1" si="432"/>
        <v>-170</v>
      </c>
      <c r="Q1888" s="5">
        <v>45419</v>
      </c>
      <c r="R1888" s="3" t="s">
        <v>3661</v>
      </c>
      <c r="S1888" s="3" t="s">
        <v>1571</v>
      </c>
      <c r="T1888" s="6" t="s">
        <v>131</v>
      </c>
      <c r="U1888" s="3" t="str">
        <f t="shared" si="421"/>
        <v>Contractuel</v>
      </c>
      <c r="V1888" s="5">
        <v>45383</v>
      </c>
      <c r="W1888" s="5">
        <v>45412</v>
      </c>
      <c r="X1888" s="5"/>
      <c r="Y1888" s="5"/>
      <c r="Z1888" s="5">
        <v>45306</v>
      </c>
      <c r="AA1888" s="3">
        <f t="shared" si="422"/>
        <v>1</v>
      </c>
      <c r="AB1888" s="3">
        <v>2024</v>
      </c>
      <c r="AC1888" s="3">
        <f t="shared" ref="AC1888" si="438">AB1888+4</f>
        <v>2028</v>
      </c>
      <c r="AD1888" s="7">
        <f t="shared" ca="1" si="423"/>
        <v>0.75555555555555554</v>
      </c>
      <c r="AE1888" s="7" t="str">
        <f t="shared" ca="1" si="428"/>
        <v>&lt; 1</v>
      </c>
      <c r="AF1888" s="5">
        <v>33276</v>
      </c>
      <c r="AG1888" s="8">
        <f t="shared" ca="1" si="424"/>
        <v>33.715068493150682</v>
      </c>
      <c r="AH1888" s="7" t="str">
        <f t="shared" ca="1" si="425"/>
        <v>&gt;25&lt; 35</v>
      </c>
      <c r="AI1888" s="9">
        <v>17401232</v>
      </c>
      <c r="AJ1888" s="10" t="s">
        <v>62</v>
      </c>
      <c r="AK1888" s="9" t="s">
        <v>5409</v>
      </c>
      <c r="AL1888" s="5">
        <v>41254</v>
      </c>
      <c r="AM1888" s="3" t="s">
        <v>93</v>
      </c>
      <c r="AN1888" s="3" t="s">
        <v>65</v>
      </c>
      <c r="AO1888">
        <v>0</v>
      </c>
      <c r="AQ1888" s="11">
        <v>3</v>
      </c>
      <c r="AR1888" s="11">
        <v>1</v>
      </c>
      <c r="AS1888" s="12">
        <f t="shared" si="426"/>
        <v>45671.25</v>
      </c>
      <c r="AT1888" s="11" t="s">
        <v>135</v>
      </c>
      <c r="AU1888" s="9">
        <v>3.5</v>
      </c>
      <c r="AV1888" s="14">
        <v>17</v>
      </c>
      <c r="AW1888" s="15" t="s">
        <v>169</v>
      </c>
      <c r="AX1888" s="16" t="s">
        <v>5410</v>
      </c>
      <c r="AY1888" s="14">
        <v>29</v>
      </c>
      <c r="AZ1888" s="11" t="s">
        <v>171</v>
      </c>
      <c r="BA1888" s="17" t="str">
        <f t="shared" si="434"/>
        <v>17001000000335887229</v>
      </c>
      <c r="BB1888" s="26">
        <f t="shared" si="435"/>
        <v>20</v>
      </c>
      <c r="BC1888" s="19" t="s">
        <v>5411</v>
      </c>
      <c r="BD1888" s="20" t="s">
        <v>100</v>
      </c>
      <c r="BF1888" s="5"/>
      <c r="BG1888" s="27">
        <v>20670546</v>
      </c>
      <c r="BH1888" s="27">
        <v>26966636</v>
      </c>
      <c r="BI1888" s="27"/>
      <c r="BJ1888" t="s">
        <v>1001</v>
      </c>
      <c r="BK1888" s="11" t="str">
        <f t="shared" si="433"/>
        <v>A-</v>
      </c>
      <c r="BL1888" s="11" t="s">
        <v>473</v>
      </c>
    </row>
    <row r="1889" spans="1:64" x14ac:dyDescent="0.25">
      <c r="A1889" s="3" t="s">
        <v>56</v>
      </c>
      <c r="B1889" s="4">
        <v>1891</v>
      </c>
      <c r="C1889" s="3" t="s">
        <v>140</v>
      </c>
      <c r="D1889" s="3" t="s">
        <v>7297</v>
      </c>
      <c r="E1889" s="3" t="s">
        <v>7320</v>
      </c>
      <c r="F1889" s="3"/>
      <c r="G1889" s="3"/>
      <c r="H1889" s="74"/>
      <c r="I1889" s="43" t="s">
        <v>1920</v>
      </c>
      <c r="J1889" s="3" t="s">
        <v>157</v>
      </c>
      <c r="K1889" s="3" t="s">
        <v>123</v>
      </c>
      <c r="L1889" s="3" t="s">
        <v>77</v>
      </c>
      <c r="M1889" s="3" t="s">
        <v>132</v>
      </c>
      <c r="N1889" s="5">
        <v>45306</v>
      </c>
      <c r="P1889" s="3">
        <f t="shared" ca="1" si="432"/>
        <v>-47</v>
      </c>
      <c r="Q1889" s="5"/>
      <c r="R1889" s="3"/>
      <c r="S1889" s="3"/>
      <c r="T1889" s="6" t="s">
        <v>131</v>
      </c>
      <c r="U1889" s="3" t="str">
        <f t="shared" si="421"/>
        <v>Contractuel</v>
      </c>
      <c r="V1889" s="5">
        <v>45505</v>
      </c>
      <c r="W1889" s="5">
        <f>VLOOKUP(B1889,[1]base!$A:$V,22,0)</f>
        <v>45535</v>
      </c>
      <c r="X1889" s="5"/>
      <c r="Y1889" s="5"/>
      <c r="Z1889" s="5">
        <v>45306</v>
      </c>
      <c r="AA1889" s="3">
        <f t="shared" si="422"/>
        <v>1</v>
      </c>
      <c r="AB1889" s="3">
        <v>2024</v>
      </c>
      <c r="AC1889" s="3"/>
      <c r="AD1889" s="7">
        <f t="shared" ca="1" si="423"/>
        <v>0.75555555555555554</v>
      </c>
      <c r="AE1889" s="7" t="str">
        <f t="shared" ca="1" si="428"/>
        <v>&lt; 1</v>
      </c>
      <c r="AF1889" s="5">
        <v>28978</v>
      </c>
      <c r="AG1889" s="8">
        <f t="shared" ca="1" si="424"/>
        <v>45.490410958904107</v>
      </c>
      <c r="AH1889" s="7" t="str">
        <f t="shared" ca="1" si="425"/>
        <v>&gt;45&lt; 55</v>
      </c>
      <c r="AI1889" s="9">
        <v>12380505</v>
      </c>
      <c r="AJ1889" s="10" t="s">
        <v>159</v>
      </c>
      <c r="AK1889" s="9" t="s">
        <v>5412</v>
      </c>
      <c r="AL1889" s="5">
        <v>43239</v>
      </c>
      <c r="AM1889" s="3" t="s">
        <v>93</v>
      </c>
      <c r="AN1889" s="3" t="s">
        <v>65</v>
      </c>
      <c r="AO1889">
        <v>3</v>
      </c>
      <c r="AQ1889">
        <v>3</v>
      </c>
      <c r="AR1889" s="11">
        <v>1</v>
      </c>
      <c r="AS1889" s="12">
        <f t="shared" si="426"/>
        <v>45671.25</v>
      </c>
      <c r="AT1889" s="11" t="s">
        <v>135</v>
      </c>
      <c r="AU1889" s="9">
        <v>3.5</v>
      </c>
      <c r="AV1889" s="14">
        <v>17</v>
      </c>
      <c r="AW1889" s="15" t="s">
        <v>169</v>
      </c>
      <c r="AX1889" s="16" t="s">
        <v>5413</v>
      </c>
      <c r="AY1889" s="14">
        <v>49</v>
      </c>
      <c r="AZ1889" s="11" t="s">
        <v>171</v>
      </c>
      <c r="BA1889" s="17" t="str">
        <f t="shared" si="434"/>
        <v>17001000000335873649</v>
      </c>
      <c r="BB1889" s="26">
        <f t="shared" si="435"/>
        <v>20</v>
      </c>
      <c r="BC1889" s="19" t="s">
        <v>5414</v>
      </c>
      <c r="BD1889" s="20" t="s">
        <v>277</v>
      </c>
      <c r="BF1889" s="5"/>
      <c r="BG1889" s="27">
        <v>29638331</v>
      </c>
      <c r="BH1889" s="27">
        <v>97263443</v>
      </c>
      <c r="BI1889" s="27"/>
      <c r="BJ1889" t="s">
        <v>2409</v>
      </c>
      <c r="BK1889" s="11" t="str">
        <f t="shared" si="433"/>
        <v>A-</v>
      </c>
      <c r="BL1889" s="11" t="s">
        <v>473</v>
      </c>
    </row>
    <row r="1890" spans="1:64" x14ac:dyDescent="0.25">
      <c r="A1890" s="3" t="s">
        <v>56</v>
      </c>
      <c r="B1890" s="4">
        <v>1892</v>
      </c>
      <c r="C1890" s="3" t="s">
        <v>140</v>
      </c>
      <c r="D1890" s="3" t="s">
        <v>8747</v>
      </c>
      <c r="E1890" s="3" t="s">
        <v>7288</v>
      </c>
      <c r="F1890" s="3"/>
      <c r="G1890" s="3"/>
      <c r="H1890" s="74"/>
      <c r="I1890" s="3" t="s">
        <v>187</v>
      </c>
      <c r="J1890" s="3" t="s">
        <v>157</v>
      </c>
      <c r="K1890" s="3" t="s">
        <v>123</v>
      </c>
      <c r="L1890" s="3" t="s">
        <v>77</v>
      </c>
      <c r="M1890" s="3" t="s">
        <v>132</v>
      </c>
      <c r="N1890" s="5">
        <v>45306</v>
      </c>
      <c r="P1890" s="3">
        <f t="shared" ca="1" si="432"/>
        <v>-47</v>
      </c>
      <c r="Q1890" s="5"/>
      <c r="R1890" s="3"/>
      <c r="S1890" s="3"/>
      <c r="T1890" s="6" t="s">
        <v>131</v>
      </c>
      <c r="U1890" s="3" t="str">
        <f t="shared" si="421"/>
        <v>Contractuel</v>
      </c>
      <c r="V1890" s="5">
        <v>45505</v>
      </c>
      <c r="W1890" s="5">
        <f>VLOOKUP(B1890,[1]base!$A:$V,22,0)</f>
        <v>45535</v>
      </c>
      <c r="X1890" s="5"/>
      <c r="Y1890" s="5"/>
      <c r="Z1890" s="5">
        <v>45307</v>
      </c>
      <c r="AA1890" s="3">
        <f t="shared" si="422"/>
        <v>1</v>
      </c>
      <c r="AB1890" s="3">
        <v>2024</v>
      </c>
      <c r="AC1890" s="3"/>
      <c r="AD1890" s="7">
        <f t="shared" ca="1" si="423"/>
        <v>0.75555555555555554</v>
      </c>
      <c r="AE1890" s="7" t="str">
        <f t="shared" ca="1" si="428"/>
        <v>&lt; 1</v>
      </c>
      <c r="AF1890" s="5">
        <v>34047</v>
      </c>
      <c r="AG1890" s="8">
        <f t="shared" ca="1" si="424"/>
        <v>31.602739726027398</v>
      </c>
      <c r="AH1890" s="7" t="str">
        <f t="shared" ca="1" si="425"/>
        <v>&gt;25&lt; 35</v>
      </c>
      <c r="AI1890" s="9">
        <v>17034457</v>
      </c>
      <c r="AJ1890" s="10" t="s">
        <v>67</v>
      </c>
      <c r="AK1890" s="9" t="s">
        <v>5415</v>
      </c>
      <c r="AL1890" s="5">
        <v>40753</v>
      </c>
      <c r="AM1890" s="3" t="s">
        <v>93</v>
      </c>
      <c r="AN1890" s="3" t="s">
        <v>94</v>
      </c>
      <c r="AQ1890">
        <v>3</v>
      </c>
      <c r="AR1890" s="11">
        <v>1</v>
      </c>
      <c r="AS1890" s="12">
        <f t="shared" si="426"/>
        <v>45671.25</v>
      </c>
      <c r="AT1890" s="11" t="s">
        <v>135</v>
      </c>
      <c r="AU1890" s="9">
        <v>3.5</v>
      </c>
      <c r="AV1890" s="14">
        <v>17</v>
      </c>
      <c r="AW1890" s="15" t="s">
        <v>169</v>
      </c>
      <c r="AX1890" s="16" t="s">
        <v>5416</v>
      </c>
      <c r="AY1890" s="14" t="s">
        <v>79</v>
      </c>
      <c r="AZ1890" s="11" t="s">
        <v>171</v>
      </c>
      <c r="BA1890" s="17" t="str">
        <f t="shared" si="434"/>
        <v>17001000000330278204</v>
      </c>
      <c r="BB1890" s="26">
        <f t="shared" si="435"/>
        <v>20</v>
      </c>
      <c r="BC1890" s="19" t="s">
        <v>4362</v>
      </c>
      <c r="BD1890" s="20" t="s">
        <v>100</v>
      </c>
      <c r="BF1890" s="5"/>
      <c r="BG1890" s="27">
        <v>27596879</v>
      </c>
      <c r="BH1890" s="27">
        <v>25780103</v>
      </c>
      <c r="BI1890" s="27"/>
      <c r="BJ1890" t="s">
        <v>566</v>
      </c>
      <c r="BK1890" s="11" t="s">
        <v>193</v>
      </c>
      <c r="BL1890" s="11" t="s">
        <v>473</v>
      </c>
    </row>
    <row r="1891" spans="1:64" x14ac:dyDescent="0.25">
      <c r="A1891" s="3" t="s">
        <v>74</v>
      </c>
      <c r="B1891" s="4">
        <v>1893</v>
      </c>
      <c r="C1891" s="3" t="s">
        <v>57</v>
      </c>
      <c r="D1891" s="3" t="s">
        <v>8748</v>
      </c>
      <c r="E1891" s="3" t="s">
        <v>8431</v>
      </c>
      <c r="F1891" s="3"/>
      <c r="G1891" s="3"/>
      <c r="H1891" s="74"/>
      <c r="I1891" s="3" t="s">
        <v>4864</v>
      </c>
      <c r="J1891" s="3" t="s">
        <v>157</v>
      </c>
      <c r="K1891" s="3" t="s">
        <v>123</v>
      </c>
      <c r="L1891" s="3" t="s">
        <v>77</v>
      </c>
      <c r="M1891" s="3" t="s">
        <v>158</v>
      </c>
      <c r="N1891" s="5">
        <v>45306</v>
      </c>
      <c r="P1891" s="3">
        <f t="shared" ca="1" si="432"/>
        <v>-170</v>
      </c>
      <c r="Q1891" s="5">
        <v>45413</v>
      </c>
      <c r="R1891" s="3" t="s">
        <v>1328</v>
      </c>
      <c r="S1891" s="3"/>
      <c r="T1891" s="6" t="s">
        <v>131</v>
      </c>
      <c r="U1891" s="3" t="str">
        <f t="shared" si="421"/>
        <v>Contractuel</v>
      </c>
      <c r="V1891" s="5">
        <v>45383</v>
      </c>
      <c r="W1891" s="5">
        <v>45412</v>
      </c>
      <c r="X1891" s="5"/>
      <c r="Y1891" s="5"/>
      <c r="Z1891" s="5">
        <v>45306</v>
      </c>
      <c r="AA1891" s="3">
        <f t="shared" si="422"/>
        <v>1</v>
      </c>
      <c r="AB1891" s="3">
        <v>2024</v>
      </c>
      <c r="AC1891" s="3">
        <f t="shared" ref="AC1891" si="439">AB1891+4</f>
        <v>2028</v>
      </c>
      <c r="AD1891" s="7">
        <f t="shared" ca="1" si="423"/>
        <v>0.75555555555555554</v>
      </c>
      <c r="AE1891" s="7" t="str">
        <f t="shared" ca="1" si="428"/>
        <v>&lt; 1</v>
      </c>
      <c r="AF1891" s="5">
        <v>34048</v>
      </c>
      <c r="AG1891" s="8">
        <f t="shared" ca="1" si="424"/>
        <v>31.6</v>
      </c>
      <c r="AH1891" s="7" t="str">
        <f t="shared" ca="1" si="425"/>
        <v>&gt;25&lt; 35</v>
      </c>
      <c r="AI1891" s="9">
        <v>16797892</v>
      </c>
      <c r="AJ1891" s="10" t="s">
        <v>79</v>
      </c>
      <c r="AK1891" s="9" t="s">
        <v>5417</v>
      </c>
      <c r="AL1891" s="5">
        <v>41041</v>
      </c>
      <c r="AM1891" s="3" t="s">
        <v>4611</v>
      </c>
      <c r="AN1891" s="3" t="s">
        <v>94</v>
      </c>
      <c r="AQ1891" s="11">
        <v>3</v>
      </c>
      <c r="AR1891" s="11">
        <v>1</v>
      </c>
      <c r="AS1891" s="12">
        <f t="shared" si="426"/>
        <v>45671.25</v>
      </c>
      <c r="AT1891" s="11" t="s">
        <v>135</v>
      </c>
      <c r="AU1891" s="9">
        <v>3.5</v>
      </c>
      <c r="AV1891" s="14">
        <v>17</v>
      </c>
      <c r="AW1891" s="15">
        <v>53594</v>
      </c>
      <c r="AX1891" s="16" t="s">
        <v>5418</v>
      </c>
      <c r="AY1891" s="14">
        <v>37</v>
      </c>
      <c r="AZ1891" s="11" t="s">
        <v>171</v>
      </c>
      <c r="BA1891" s="17" t="str">
        <f t="shared" si="434"/>
        <v>17535940171217006337</v>
      </c>
      <c r="BB1891" s="26">
        <f t="shared" si="435"/>
        <v>20</v>
      </c>
      <c r="BC1891" s="19" t="s">
        <v>233</v>
      </c>
      <c r="BD1891" s="20" t="s">
        <v>100</v>
      </c>
      <c r="BF1891" s="5"/>
      <c r="BG1891" s="27">
        <v>52224506</v>
      </c>
      <c r="BH1891" s="27"/>
      <c r="BI1891" s="27"/>
      <c r="BJ1891" t="s">
        <v>3681</v>
      </c>
      <c r="BK1891" s="11" t="str">
        <f t="shared" si="433"/>
        <v>A-</v>
      </c>
      <c r="BL1891" s="11" t="s">
        <v>473</v>
      </c>
    </row>
    <row r="1892" spans="1:64" x14ac:dyDescent="0.25">
      <c r="A1892" s="3" t="s">
        <v>56</v>
      </c>
      <c r="B1892" s="4">
        <v>1894</v>
      </c>
      <c r="C1892" s="3" t="s">
        <v>140</v>
      </c>
      <c r="D1892" s="3" t="s">
        <v>8749</v>
      </c>
      <c r="E1892" s="3" t="s">
        <v>7203</v>
      </c>
      <c r="F1892" s="3"/>
      <c r="G1892" s="3"/>
      <c r="H1892" s="74"/>
      <c r="I1892" s="3" t="s">
        <v>1140</v>
      </c>
      <c r="J1892" s="3" t="s">
        <v>157</v>
      </c>
      <c r="K1892" s="3" t="s">
        <v>123</v>
      </c>
      <c r="L1892" s="3" t="s">
        <v>77</v>
      </c>
      <c r="M1892" s="3" t="s">
        <v>158</v>
      </c>
      <c r="N1892" s="5">
        <v>45306</v>
      </c>
      <c r="P1892" s="3">
        <f t="shared" ca="1" si="432"/>
        <v>-47</v>
      </c>
      <c r="Q1892" s="5"/>
      <c r="R1892" s="3"/>
      <c r="S1892" s="3"/>
      <c r="T1892" s="6" t="s">
        <v>131</v>
      </c>
      <c r="U1892" s="3" t="str">
        <f t="shared" si="421"/>
        <v>Contractuel</v>
      </c>
      <c r="V1892" s="5">
        <v>45505</v>
      </c>
      <c r="W1892" s="5">
        <f>VLOOKUP(B1892,[1]base!$A:$V,22,0)</f>
        <v>45535</v>
      </c>
      <c r="X1892" s="5"/>
      <c r="Y1892" s="5"/>
      <c r="Z1892" s="5">
        <v>45306</v>
      </c>
      <c r="AA1892" s="3">
        <f t="shared" si="422"/>
        <v>1</v>
      </c>
      <c r="AB1892" s="3">
        <v>2024</v>
      </c>
      <c r="AC1892" s="3"/>
      <c r="AD1892" s="7">
        <f t="shared" ca="1" si="423"/>
        <v>0.75555555555555554</v>
      </c>
      <c r="AE1892" s="7" t="str">
        <f t="shared" ca="1" si="428"/>
        <v>&lt; 1</v>
      </c>
      <c r="AF1892" s="5">
        <v>27449</v>
      </c>
      <c r="AG1892" s="8">
        <f t="shared" ca="1" si="424"/>
        <v>49.679452054794524</v>
      </c>
      <c r="AH1892" s="7" t="str">
        <f t="shared" ca="1" si="425"/>
        <v>&gt;45&lt; 55</v>
      </c>
      <c r="AI1892" s="9">
        <v>11995960</v>
      </c>
      <c r="AJ1892" s="10" t="s">
        <v>102</v>
      </c>
      <c r="AK1892" s="9" t="s">
        <v>5419</v>
      </c>
      <c r="AL1892" s="5">
        <v>40280</v>
      </c>
      <c r="AM1892" s="3" t="s">
        <v>93</v>
      </c>
      <c r="AN1892" s="3" t="s">
        <v>65</v>
      </c>
      <c r="AO1892">
        <v>3</v>
      </c>
      <c r="AQ1892">
        <v>3</v>
      </c>
      <c r="AR1892" s="11">
        <v>1</v>
      </c>
      <c r="AS1892" s="12">
        <f t="shared" si="426"/>
        <v>45671.25</v>
      </c>
      <c r="AT1892" s="11" t="s">
        <v>135</v>
      </c>
      <c r="AU1892" s="9">
        <v>3.5</v>
      </c>
      <c r="AV1892" s="14">
        <v>17</v>
      </c>
      <c r="AW1892" s="15" t="s">
        <v>169</v>
      </c>
      <c r="AX1892" s="16" t="s">
        <v>5420</v>
      </c>
      <c r="AY1892" s="14">
        <v>93</v>
      </c>
      <c r="AZ1892" s="11" t="s">
        <v>171</v>
      </c>
      <c r="BA1892" s="17" t="str">
        <f t="shared" si="434"/>
        <v>17001000000335888393</v>
      </c>
      <c r="BB1892" s="26">
        <f t="shared" si="435"/>
        <v>20</v>
      </c>
      <c r="BC1892" s="19" t="s">
        <v>5421</v>
      </c>
      <c r="BD1892" s="20" t="s">
        <v>100</v>
      </c>
      <c r="BF1892" s="5"/>
      <c r="BG1892" s="27">
        <v>53990425</v>
      </c>
      <c r="BH1892" s="27"/>
      <c r="BI1892" s="27"/>
      <c r="BJ1892" t="s">
        <v>452</v>
      </c>
      <c r="BK1892" s="11" t="str">
        <f t="shared" si="433"/>
        <v>A-</v>
      </c>
      <c r="BL1892" s="11" t="s">
        <v>473</v>
      </c>
    </row>
    <row r="1893" spans="1:64" x14ac:dyDescent="0.25">
      <c r="A1893" s="3" t="s">
        <v>74</v>
      </c>
      <c r="B1893" s="4">
        <v>1895</v>
      </c>
      <c r="C1893" s="3" t="s">
        <v>140</v>
      </c>
      <c r="D1893" s="3" t="s">
        <v>8281</v>
      </c>
      <c r="E1893" s="3" t="s">
        <v>7216</v>
      </c>
      <c r="F1893" s="3"/>
      <c r="G1893" s="3"/>
      <c r="H1893" s="74"/>
      <c r="I1893" s="3" t="s">
        <v>4864</v>
      </c>
      <c r="J1893" s="3" t="s">
        <v>157</v>
      </c>
      <c r="K1893" s="3" t="s">
        <v>123</v>
      </c>
      <c r="L1893" s="3" t="s">
        <v>77</v>
      </c>
      <c r="M1893" s="3" t="s">
        <v>158</v>
      </c>
      <c r="N1893" s="5">
        <v>45306</v>
      </c>
      <c r="P1893" s="3">
        <f t="shared" ca="1" si="432"/>
        <v>-231</v>
      </c>
      <c r="Q1893" s="5">
        <v>45324</v>
      </c>
      <c r="R1893" s="3" t="s">
        <v>124</v>
      </c>
      <c r="S1893" s="3"/>
      <c r="T1893" s="6" t="s">
        <v>131</v>
      </c>
      <c r="U1893" s="3" t="str">
        <f t="shared" si="421"/>
        <v>Contractuel</v>
      </c>
      <c r="V1893" s="5">
        <v>45306</v>
      </c>
      <c r="W1893" s="5">
        <v>45351</v>
      </c>
      <c r="X1893" s="5"/>
      <c r="Y1893" s="5"/>
      <c r="Z1893" s="5">
        <v>45306</v>
      </c>
      <c r="AA1893" s="3">
        <f t="shared" si="422"/>
        <v>1</v>
      </c>
      <c r="AB1893" s="3">
        <v>2024</v>
      </c>
      <c r="AC1893" s="3"/>
      <c r="AD1893" s="7">
        <f t="shared" ca="1" si="423"/>
        <v>0.75555555555555554</v>
      </c>
      <c r="AE1893" s="7" t="str">
        <f t="shared" ca="1" si="428"/>
        <v>&lt; 1</v>
      </c>
      <c r="AF1893" s="5">
        <v>34575</v>
      </c>
      <c r="AG1893" s="8">
        <f t="shared" ca="1" si="424"/>
        <v>30.156164383561645</v>
      </c>
      <c r="AH1893" s="7" t="str">
        <f t="shared" ca="1" si="425"/>
        <v>&gt;25&lt; 35</v>
      </c>
      <c r="AI1893" s="9">
        <v>16626488</v>
      </c>
      <c r="AJ1893" s="10" t="s">
        <v>91</v>
      </c>
      <c r="AK1893" s="9" t="s">
        <v>5422</v>
      </c>
      <c r="AL1893" s="5">
        <v>40136</v>
      </c>
      <c r="AM1893" s="3" t="s">
        <v>93</v>
      </c>
      <c r="AN1893" s="3" t="s">
        <v>65</v>
      </c>
      <c r="AO1893">
        <v>1</v>
      </c>
      <c r="AQ1893" s="11">
        <v>3</v>
      </c>
      <c r="AR1893" s="11">
        <v>1</v>
      </c>
      <c r="AS1893" s="12">
        <f t="shared" si="426"/>
        <v>45671.25</v>
      </c>
      <c r="AT1893" s="11" t="s">
        <v>135</v>
      </c>
      <c r="AU1893" s="9">
        <v>3.5</v>
      </c>
      <c r="AV1893" s="14">
        <v>17</v>
      </c>
      <c r="AW1893" s="15" t="s">
        <v>169</v>
      </c>
      <c r="AX1893" s="16" t="s">
        <v>5423</v>
      </c>
      <c r="AY1893" s="14">
        <v>60</v>
      </c>
      <c r="AZ1893" s="11" t="s">
        <v>171</v>
      </c>
      <c r="BA1893" s="17" t="str">
        <f t="shared" si="434"/>
        <v>17001000000291899960</v>
      </c>
      <c r="BB1893" s="26">
        <f t="shared" si="435"/>
        <v>20</v>
      </c>
      <c r="BC1893" s="19" t="s">
        <v>4740</v>
      </c>
      <c r="BD1893" s="20" t="s">
        <v>100</v>
      </c>
      <c r="BF1893" s="5"/>
      <c r="BG1893" s="27">
        <v>58140135</v>
      </c>
      <c r="BH1893" s="27"/>
      <c r="BI1893" s="27"/>
      <c r="BK1893" s="11" t="str">
        <f t="shared" si="433"/>
        <v>A-</v>
      </c>
      <c r="BL1893" s="11" t="s">
        <v>473</v>
      </c>
    </row>
    <row r="1894" spans="1:64" x14ac:dyDescent="0.25">
      <c r="A1894" s="3" t="s">
        <v>74</v>
      </c>
      <c r="B1894" s="4">
        <v>1896</v>
      </c>
      <c r="C1894" s="3" t="s">
        <v>140</v>
      </c>
      <c r="D1894" s="3" t="s">
        <v>7387</v>
      </c>
      <c r="E1894" s="3" t="s">
        <v>7432</v>
      </c>
      <c r="F1894" s="3"/>
      <c r="G1894" s="3"/>
      <c r="H1894" s="74"/>
      <c r="I1894" s="3" t="s">
        <v>515</v>
      </c>
      <c r="J1894" s="3" t="s">
        <v>228</v>
      </c>
      <c r="K1894" s="3" t="s">
        <v>123</v>
      </c>
      <c r="L1894" s="3" t="s">
        <v>77</v>
      </c>
      <c r="M1894" s="3" t="s">
        <v>158</v>
      </c>
      <c r="N1894" s="5">
        <v>45306</v>
      </c>
      <c r="P1894" s="3">
        <f t="shared" ca="1" si="432"/>
        <v>-109</v>
      </c>
      <c r="Q1894" s="5">
        <v>45413</v>
      </c>
      <c r="R1894" s="3" t="s">
        <v>124</v>
      </c>
      <c r="S1894" s="3"/>
      <c r="T1894" s="6" t="s">
        <v>131</v>
      </c>
      <c r="U1894" s="3" t="str">
        <f t="shared" si="421"/>
        <v>Contractuel</v>
      </c>
      <c r="V1894" s="5">
        <v>45413</v>
      </c>
      <c r="W1894" s="5">
        <v>45473</v>
      </c>
      <c r="X1894" s="5"/>
      <c r="Y1894" s="5"/>
      <c r="Z1894" s="5">
        <v>45306</v>
      </c>
      <c r="AA1894" s="3">
        <f t="shared" si="422"/>
        <v>1</v>
      </c>
      <c r="AB1894" s="3">
        <v>2024</v>
      </c>
      <c r="AC1894" s="3"/>
      <c r="AD1894" s="7">
        <f t="shared" ca="1" si="423"/>
        <v>0.75555555555555554</v>
      </c>
      <c r="AE1894" s="7" t="str">
        <f t="shared" ca="1" si="428"/>
        <v>&lt; 1</v>
      </c>
      <c r="AF1894" s="5">
        <v>35392</v>
      </c>
      <c r="AG1894" s="8">
        <f t="shared" ca="1" si="424"/>
        <v>27.917808219178081</v>
      </c>
      <c r="AH1894" s="7" t="str">
        <f t="shared" ca="1" si="425"/>
        <v>&gt;25&lt; 35</v>
      </c>
      <c r="AI1894" s="9">
        <v>17384102</v>
      </c>
      <c r="AJ1894" s="10" t="s">
        <v>102</v>
      </c>
      <c r="AK1894" s="9" t="s">
        <v>5424</v>
      </c>
      <c r="AL1894" s="5">
        <v>43159</v>
      </c>
      <c r="AM1894" s="3" t="s">
        <v>93</v>
      </c>
      <c r="AN1894" s="3" t="s">
        <v>65</v>
      </c>
      <c r="AO1894">
        <v>0</v>
      </c>
      <c r="AQ1894">
        <v>3</v>
      </c>
      <c r="AR1894" s="11">
        <v>1</v>
      </c>
      <c r="AS1894" s="12">
        <f t="shared" si="426"/>
        <v>45671.25</v>
      </c>
      <c r="AT1894" s="11" t="s">
        <v>135</v>
      </c>
      <c r="AU1894" s="9">
        <v>3.5</v>
      </c>
      <c r="AV1894" s="14">
        <v>12</v>
      </c>
      <c r="AW1894" s="15">
        <v>40600</v>
      </c>
      <c r="AX1894" s="16" t="s">
        <v>5425</v>
      </c>
      <c r="AY1894" s="14">
        <v>73</v>
      </c>
      <c r="AZ1894" s="11" t="s">
        <v>352</v>
      </c>
      <c r="BA1894" s="17" t="str">
        <f t="shared" si="434"/>
        <v>12406000000243582873</v>
      </c>
      <c r="BB1894" s="26">
        <f t="shared" si="435"/>
        <v>20</v>
      </c>
      <c r="BC1894" s="19" t="s">
        <v>4362</v>
      </c>
      <c r="BD1894" s="20" t="s">
        <v>100</v>
      </c>
      <c r="BF1894" s="5"/>
      <c r="BG1894" s="27">
        <v>23244408</v>
      </c>
      <c r="BH1894" s="27"/>
      <c r="BI1894" s="27"/>
      <c r="BJ1894" t="s">
        <v>566</v>
      </c>
      <c r="BK1894" s="11" t="str">
        <f t="shared" si="433"/>
        <v>B-</v>
      </c>
      <c r="BL1894" s="11" t="s">
        <v>473</v>
      </c>
    </row>
    <row r="1895" spans="1:64" x14ac:dyDescent="0.25">
      <c r="A1895" s="3" t="s">
        <v>74</v>
      </c>
      <c r="B1895" s="4">
        <v>1897</v>
      </c>
      <c r="C1895" s="3" t="s">
        <v>140</v>
      </c>
      <c r="D1895" s="3" t="s">
        <v>8403</v>
      </c>
      <c r="E1895" s="3" t="s">
        <v>8432</v>
      </c>
      <c r="F1895" s="3"/>
      <c r="G1895" s="3"/>
      <c r="H1895" s="74"/>
      <c r="I1895" s="3" t="s">
        <v>459</v>
      </c>
      <c r="J1895" s="3" t="s">
        <v>228</v>
      </c>
      <c r="K1895" s="3" t="s">
        <v>123</v>
      </c>
      <c r="L1895" s="3" t="s">
        <v>77</v>
      </c>
      <c r="M1895" s="3" t="s">
        <v>158</v>
      </c>
      <c r="N1895" s="5">
        <v>45306</v>
      </c>
      <c r="P1895" s="3">
        <f t="shared" ca="1" si="432"/>
        <v>-231</v>
      </c>
      <c r="Q1895" s="5">
        <v>45348</v>
      </c>
      <c r="R1895" s="3" t="s">
        <v>4199</v>
      </c>
      <c r="S1895" s="3"/>
      <c r="T1895" s="6" t="s">
        <v>131</v>
      </c>
      <c r="U1895" s="3" t="str">
        <f t="shared" si="421"/>
        <v>Contractuel</v>
      </c>
      <c r="V1895" s="5">
        <v>45306</v>
      </c>
      <c r="W1895" s="5">
        <v>45351</v>
      </c>
      <c r="X1895" s="5"/>
      <c r="Y1895" s="5"/>
      <c r="Z1895" s="5">
        <v>45306</v>
      </c>
      <c r="AA1895" s="3">
        <f t="shared" si="422"/>
        <v>1</v>
      </c>
      <c r="AB1895" s="3">
        <v>2024</v>
      </c>
      <c r="AC1895" s="3"/>
      <c r="AD1895" s="7">
        <f t="shared" ca="1" si="423"/>
        <v>0.75555555555555554</v>
      </c>
      <c r="AE1895" s="7" t="str">
        <f t="shared" ca="1" si="428"/>
        <v>&lt; 1</v>
      </c>
      <c r="AF1895" s="5">
        <v>35497</v>
      </c>
      <c r="AG1895" s="8">
        <f t="shared" ca="1" si="424"/>
        <v>27.63013698630137</v>
      </c>
      <c r="AH1895" s="7" t="str">
        <f t="shared" ca="1" si="425"/>
        <v>&gt;25&lt; 35</v>
      </c>
      <c r="AI1895" s="9">
        <v>17592009</v>
      </c>
      <c r="AJ1895" s="10" t="s">
        <v>67</v>
      </c>
      <c r="AK1895" s="9" t="s">
        <v>5426</v>
      </c>
      <c r="AL1895" s="5">
        <v>42684</v>
      </c>
      <c r="AM1895" s="3" t="s">
        <v>93</v>
      </c>
      <c r="AN1895" s="3" t="s">
        <v>94</v>
      </c>
      <c r="AQ1895" s="11">
        <v>3</v>
      </c>
      <c r="AR1895" s="11">
        <v>1</v>
      </c>
      <c r="AS1895" s="12">
        <f t="shared" si="426"/>
        <v>45671.25</v>
      </c>
      <c r="AT1895" s="11" t="s">
        <v>135</v>
      </c>
      <c r="AU1895" s="9">
        <v>3.5</v>
      </c>
      <c r="AV1895" s="14">
        <v>17</v>
      </c>
      <c r="AW1895" s="15" t="s">
        <v>169</v>
      </c>
      <c r="AX1895" s="16" t="s">
        <v>5427</v>
      </c>
      <c r="AY1895" s="14">
        <v>22</v>
      </c>
      <c r="AZ1895" s="11" t="s">
        <v>171</v>
      </c>
      <c r="BA1895" s="17" t="str">
        <f t="shared" si="434"/>
        <v>17001000000335874522</v>
      </c>
      <c r="BB1895" s="26">
        <f t="shared" si="435"/>
        <v>20</v>
      </c>
      <c r="BC1895" s="19" t="s">
        <v>5428</v>
      </c>
      <c r="BD1895" s="20" t="s">
        <v>100</v>
      </c>
      <c r="BF1895" s="5"/>
      <c r="BG1895" s="27">
        <v>27487494</v>
      </c>
      <c r="BH1895" s="27"/>
      <c r="BI1895" s="27"/>
      <c r="BJ1895" t="s">
        <v>2409</v>
      </c>
      <c r="BK1895" s="11" t="str">
        <f t="shared" si="433"/>
        <v>B-</v>
      </c>
      <c r="BL1895" s="11" t="s">
        <v>473</v>
      </c>
    </row>
    <row r="1896" spans="1:64" x14ac:dyDescent="0.25">
      <c r="A1896" s="3" t="s">
        <v>56</v>
      </c>
      <c r="B1896" s="4">
        <v>1898</v>
      </c>
      <c r="C1896" s="3" t="s">
        <v>140</v>
      </c>
      <c r="D1896" s="3" t="s">
        <v>8433</v>
      </c>
      <c r="E1896" s="3" t="s">
        <v>7483</v>
      </c>
      <c r="F1896" s="3"/>
      <c r="G1896" s="3"/>
      <c r="H1896" s="74"/>
      <c r="I1896" s="3" t="s">
        <v>459</v>
      </c>
      <c r="J1896" s="3" t="s">
        <v>228</v>
      </c>
      <c r="K1896" s="3" t="s">
        <v>123</v>
      </c>
      <c r="L1896" s="3" t="s">
        <v>77</v>
      </c>
      <c r="M1896" s="3" t="s">
        <v>158</v>
      </c>
      <c r="N1896" s="5">
        <v>45306</v>
      </c>
      <c r="P1896" s="3">
        <f t="shared" ca="1" si="432"/>
        <v>-47</v>
      </c>
      <c r="Q1896" s="5"/>
      <c r="R1896" s="3"/>
      <c r="S1896" s="3"/>
      <c r="T1896" s="6" t="s">
        <v>131</v>
      </c>
      <c r="U1896" s="3" t="str">
        <f t="shared" si="421"/>
        <v>Contractuel</v>
      </c>
      <c r="V1896" s="5">
        <v>45505</v>
      </c>
      <c r="W1896" s="5">
        <f>VLOOKUP(B1896,[1]base!$A:$V,22,0)</f>
        <v>45535</v>
      </c>
      <c r="X1896" s="5"/>
      <c r="Y1896" s="5"/>
      <c r="Z1896" s="5">
        <v>45306</v>
      </c>
      <c r="AA1896" s="3">
        <f t="shared" si="422"/>
        <v>1</v>
      </c>
      <c r="AB1896" s="3">
        <v>2024</v>
      </c>
      <c r="AC1896" s="3"/>
      <c r="AD1896" s="7">
        <f t="shared" ca="1" si="423"/>
        <v>0.75555555555555554</v>
      </c>
      <c r="AE1896" s="7" t="str">
        <f t="shared" ca="1" si="428"/>
        <v>&lt; 1</v>
      </c>
      <c r="AF1896" s="5">
        <v>29680</v>
      </c>
      <c r="AG1896" s="8">
        <f t="shared" ca="1" si="424"/>
        <v>43.56712328767123</v>
      </c>
      <c r="AH1896" s="7" t="str">
        <f t="shared" ca="1" si="425"/>
        <v>&gt;35&lt; 45</v>
      </c>
      <c r="AI1896" s="9">
        <v>12498996</v>
      </c>
      <c r="AJ1896" s="10" t="s">
        <v>67</v>
      </c>
      <c r="AK1896" s="9" t="s">
        <v>5429</v>
      </c>
      <c r="AL1896" s="5">
        <v>42760</v>
      </c>
      <c r="AM1896" s="3" t="s">
        <v>93</v>
      </c>
      <c r="AN1896" s="3" t="s">
        <v>65</v>
      </c>
      <c r="AO1896">
        <v>0</v>
      </c>
      <c r="AQ1896">
        <v>3</v>
      </c>
      <c r="AR1896" s="11">
        <v>1</v>
      </c>
      <c r="AS1896" s="12">
        <f t="shared" si="426"/>
        <v>45671.25</v>
      </c>
      <c r="AT1896" s="11" t="s">
        <v>135</v>
      </c>
      <c r="AU1896" s="9">
        <v>3.5</v>
      </c>
      <c r="AV1896" s="14">
        <v>17</v>
      </c>
      <c r="AW1896" s="15" t="s">
        <v>169</v>
      </c>
      <c r="AX1896" s="16" t="s">
        <v>5430</v>
      </c>
      <c r="AY1896" s="14">
        <v>22</v>
      </c>
      <c r="AZ1896" s="11" t="s">
        <v>171</v>
      </c>
      <c r="BA1896" s="17" t="str">
        <f t="shared" si="434"/>
        <v>17001000000335884222</v>
      </c>
      <c r="BB1896" s="26">
        <f t="shared" si="435"/>
        <v>20</v>
      </c>
      <c r="BC1896" s="19" t="s">
        <v>5431</v>
      </c>
      <c r="BD1896" s="20" t="s">
        <v>100</v>
      </c>
      <c r="BF1896" s="5"/>
      <c r="BG1896" s="27">
        <v>95150459</v>
      </c>
      <c r="BH1896" s="27">
        <v>90363005</v>
      </c>
      <c r="BI1896" s="27"/>
      <c r="BJ1896" t="s">
        <v>207</v>
      </c>
      <c r="BK1896" s="11" t="str">
        <f t="shared" si="433"/>
        <v>B-</v>
      </c>
      <c r="BL1896" s="11" t="s">
        <v>473</v>
      </c>
    </row>
    <row r="1897" spans="1:64" x14ac:dyDescent="0.25">
      <c r="A1897" s="3" t="s">
        <v>56</v>
      </c>
      <c r="B1897" s="4">
        <v>1899</v>
      </c>
      <c r="C1897" s="3" t="s">
        <v>57</v>
      </c>
      <c r="D1897" s="3" t="s">
        <v>7453</v>
      </c>
      <c r="E1897" s="3" t="s">
        <v>8434</v>
      </c>
      <c r="F1897" s="3"/>
      <c r="G1897" s="3"/>
      <c r="H1897" s="74"/>
      <c r="I1897" s="3" t="s">
        <v>187</v>
      </c>
      <c r="J1897" s="3" t="s">
        <v>157</v>
      </c>
      <c r="K1897" s="3" t="s">
        <v>123</v>
      </c>
      <c r="L1897" s="3" t="s">
        <v>77</v>
      </c>
      <c r="M1897" s="3" t="s">
        <v>132</v>
      </c>
      <c r="N1897" s="5">
        <v>45306</v>
      </c>
      <c r="P1897" s="3">
        <f t="shared" ca="1" si="432"/>
        <v>-47</v>
      </c>
      <c r="Q1897" s="5"/>
      <c r="R1897" s="3"/>
      <c r="S1897" s="3"/>
      <c r="T1897" s="6" t="s">
        <v>131</v>
      </c>
      <c r="U1897" s="3" t="str">
        <f t="shared" si="421"/>
        <v>Contractuel</v>
      </c>
      <c r="V1897" s="5">
        <v>45505</v>
      </c>
      <c r="W1897" s="5">
        <f>VLOOKUP(B1897,[1]base!$A:$V,22,0)</f>
        <v>45535</v>
      </c>
      <c r="X1897" s="5"/>
      <c r="Y1897" s="5"/>
      <c r="Z1897" s="5">
        <v>45306</v>
      </c>
      <c r="AA1897" s="3">
        <f t="shared" si="422"/>
        <v>1</v>
      </c>
      <c r="AB1897" s="3">
        <v>2024</v>
      </c>
      <c r="AC1897" s="3"/>
      <c r="AD1897" s="7">
        <f t="shared" ca="1" si="423"/>
        <v>0.75555555555555554</v>
      </c>
      <c r="AE1897" s="7" t="str">
        <f t="shared" ca="1" si="428"/>
        <v>&lt; 1</v>
      </c>
      <c r="AF1897" s="5">
        <v>35321</v>
      </c>
      <c r="AG1897" s="8">
        <f t="shared" ca="1" si="424"/>
        <v>28.112328767123287</v>
      </c>
      <c r="AH1897" s="7" t="str">
        <f t="shared" ca="1" si="425"/>
        <v>&gt;25&lt; 35</v>
      </c>
      <c r="AI1897" s="9">
        <v>17310929</v>
      </c>
      <c r="AJ1897" s="10" t="s">
        <v>159</v>
      </c>
      <c r="AK1897" s="9" t="s">
        <v>5432</v>
      </c>
      <c r="AL1897" s="5">
        <v>44855</v>
      </c>
      <c r="AM1897" s="3" t="s">
        <v>4611</v>
      </c>
      <c r="AN1897" s="3" t="s">
        <v>94</v>
      </c>
      <c r="AQ1897">
        <v>3</v>
      </c>
      <c r="AR1897" s="11">
        <v>1</v>
      </c>
      <c r="AS1897" s="12">
        <f t="shared" si="426"/>
        <v>45671.25</v>
      </c>
      <c r="AT1897" s="11" t="s">
        <v>135</v>
      </c>
      <c r="AU1897" s="9">
        <v>3.5</v>
      </c>
      <c r="AV1897" s="14">
        <v>17</v>
      </c>
      <c r="AW1897" s="15" t="s">
        <v>169</v>
      </c>
      <c r="AX1897" s="16" t="s">
        <v>5433</v>
      </c>
      <c r="AY1897" s="14" t="s">
        <v>70</v>
      </c>
      <c r="AZ1897" s="11" t="s">
        <v>171</v>
      </c>
      <c r="BA1897" s="17" t="str">
        <f t="shared" si="434"/>
        <v>17001000000335949503</v>
      </c>
      <c r="BB1897" s="26">
        <f t="shared" si="435"/>
        <v>20</v>
      </c>
      <c r="BC1897" s="19" t="s">
        <v>1001</v>
      </c>
      <c r="BD1897" s="20" t="s">
        <v>100</v>
      </c>
      <c r="BF1897" s="5"/>
      <c r="BG1897" s="27">
        <v>94749450</v>
      </c>
      <c r="BH1897" s="27"/>
      <c r="BI1897" s="27"/>
      <c r="BJ1897" t="s">
        <v>1001</v>
      </c>
      <c r="BK1897" s="11" t="s">
        <v>193</v>
      </c>
      <c r="BL1897" s="11" t="s">
        <v>473</v>
      </c>
    </row>
    <row r="1898" spans="1:64" x14ac:dyDescent="0.25">
      <c r="A1898" s="3" t="s">
        <v>56</v>
      </c>
      <c r="B1898" s="4">
        <v>1900</v>
      </c>
      <c r="C1898" s="3" t="s">
        <v>140</v>
      </c>
      <c r="D1898" s="3" t="s">
        <v>7469</v>
      </c>
      <c r="E1898" s="3" t="s">
        <v>8430</v>
      </c>
      <c r="F1898" s="3"/>
      <c r="G1898" s="3"/>
      <c r="H1898" s="74"/>
      <c r="I1898" s="3" t="s">
        <v>467</v>
      </c>
      <c r="J1898" s="3" t="s">
        <v>157</v>
      </c>
      <c r="K1898" s="3" t="s">
        <v>123</v>
      </c>
      <c r="L1898" s="3" t="s">
        <v>77</v>
      </c>
      <c r="M1898" s="3" t="s">
        <v>132</v>
      </c>
      <c r="N1898" s="5">
        <v>45306</v>
      </c>
      <c r="P1898" s="3">
        <f t="shared" ca="1" si="432"/>
        <v>-47</v>
      </c>
      <c r="Q1898" s="5"/>
      <c r="R1898" s="3"/>
      <c r="S1898" s="3"/>
      <c r="T1898" s="6" t="s">
        <v>131</v>
      </c>
      <c r="U1898" s="3" t="str">
        <f t="shared" si="421"/>
        <v>Contractuel</v>
      </c>
      <c r="V1898" s="5">
        <v>45505</v>
      </c>
      <c r="W1898" s="5">
        <f>VLOOKUP(B1898,[1]base!$A:$V,22,0)</f>
        <v>45535</v>
      </c>
      <c r="X1898" s="5"/>
      <c r="Y1898" s="5"/>
      <c r="Z1898" s="5">
        <v>45306</v>
      </c>
      <c r="AA1898" s="3">
        <f t="shared" si="422"/>
        <v>1</v>
      </c>
      <c r="AB1898" s="3">
        <v>2024</v>
      </c>
      <c r="AC1898" s="3"/>
      <c r="AD1898" s="7">
        <f t="shared" ca="1" si="423"/>
        <v>0.75555555555555554</v>
      </c>
      <c r="AE1898" s="7" t="str">
        <f t="shared" ca="1" si="428"/>
        <v>&lt; 1</v>
      </c>
      <c r="AF1898" s="5">
        <v>32092</v>
      </c>
      <c r="AG1898" s="8">
        <f t="shared" ca="1" si="424"/>
        <v>36.958904109589042</v>
      </c>
      <c r="AH1898" s="7" t="str">
        <f t="shared" ca="1" si="425"/>
        <v>&gt;35&lt; 45</v>
      </c>
      <c r="AI1898" s="9">
        <v>12869342</v>
      </c>
      <c r="AJ1898" s="10" t="s">
        <v>62</v>
      </c>
      <c r="AK1898" s="9" t="s">
        <v>5434</v>
      </c>
      <c r="AL1898" s="5">
        <v>39308</v>
      </c>
      <c r="AM1898" s="3" t="s">
        <v>93</v>
      </c>
      <c r="AN1898" s="3" t="s">
        <v>65</v>
      </c>
      <c r="AO1898">
        <v>3</v>
      </c>
      <c r="AQ1898">
        <v>3</v>
      </c>
      <c r="AR1898" s="11">
        <v>1</v>
      </c>
      <c r="AS1898" s="12">
        <f t="shared" si="426"/>
        <v>45671.25</v>
      </c>
      <c r="AT1898" s="11" t="s">
        <v>135</v>
      </c>
      <c r="AU1898" s="9">
        <v>3.5</v>
      </c>
      <c r="AV1898" s="14">
        <v>17</v>
      </c>
      <c r="AW1898" s="15" t="s">
        <v>169</v>
      </c>
      <c r="AX1898" s="16" t="s">
        <v>5435</v>
      </c>
      <c r="AY1898" s="14">
        <v>70</v>
      </c>
      <c r="AZ1898" s="11" t="s">
        <v>171</v>
      </c>
      <c r="BA1898" s="17" t="str">
        <f t="shared" si="434"/>
        <v>17001000000168965070</v>
      </c>
      <c r="BB1898" s="26">
        <f t="shared" si="435"/>
        <v>20</v>
      </c>
      <c r="BC1898" s="19" t="s">
        <v>5436</v>
      </c>
      <c r="BD1898" s="20" t="s">
        <v>100</v>
      </c>
      <c r="BF1898" s="5"/>
      <c r="BG1898" s="27">
        <v>25658113</v>
      </c>
      <c r="BH1898" s="27"/>
      <c r="BI1898" s="27"/>
      <c r="BJ1898" t="s">
        <v>4740</v>
      </c>
      <c r="BK1898" s="11" t="str">
        <f t="shared" si="433"/>
        <v>A-</v>
      </c>
      <c r="BL1898" s="11" t="s">
        <v>473</v>
      </c>
    </row>
    <row r="1899" spans="1:64" x14ac:dyDescent="0.25">
      <c r="A1899" s="3" t="s">
        <v>56</v>
      </c>
      <c r="B1899" s="4">
        <v>1901</v>
      </c>
      <c r="C1899" s="3" t="s">
        <v>57</v>
      </c>
      <c r="D1899" s="3" t="s">
        <v>7819</v>
      </c>
      <c r="E1899" s="3" t="s">
        <v>8435</v>
      </c>
      <c r="F1899" s="3"/>
      <c r="G1899" s="3"/>
      <c r="H1899" s="74"/>
      <c r="I1899" s="3"/>
      <c r="J1899" s="3"/>
      <c r="K1899" s="3" t="s">
        <v>76</v>
      </c>
      <c r="L1899" s="3" t="s">
        <v>77</v>
      </c>
      <c r="M1899" s="3" t="s">
        <v>132</v>
      </c>
      <c r="N1899" s="5">
        <v>45306</v>
      </c>
      <c r="P1899" s="3">
        <f t="shared" ca="1" si="432"/>
        <v>44</v>
      </c>
      <c r="Q1899" s="5"/>
      <c r="R1899" s="3"/>
      <c r="S1899" s="3"/>
      <c r="T1899" s="6" t="s">
        <v>131</v>
      </c>
      <c r="U1899" s="3" t="str">
        <f t="shared" si="421"/>
        <v>Contractuel</v>
      </c>
      <c r="V1899" s="5">
        <v>45505</v>
      </c>
      <c r="W1899" s="5">
        <f>VLOOKUP(B1899,[1]base!$A:$V,22,0)</f>
        <v>45626</v>
      </c>
      <c r="X1899" s="5"/>
      <c r="Y1899" s="5"/>
      <c r="Z1899" s="5">
        <v>45306</v>
      </c>
      <c r="AA1899" s="3">
        <f t="shared" si="422"/>
        <v>1</v>
      </c>
      <c r="AB1899" s="3">
        <v>2024</v>
      </c>
      <c r="AC1899" s="3"/>
      <c r="AD1899" s="7">
        <f t="shared" ca="1" si="423"/>
        <v>0.75555555555555554</v>
      </c>
      <c r="AE1899" s="7" t="str">
        <f t="shared" ca="1" si="428"/>
        <v>&lt; 1</v>
      </c>
      <c r="AF1899" s="5">
        <v>35580</v>
      </c>
      <c r="AG1899" s="8">
        <f t="shared" ca="1" si="424"/>
        <v>27.402739726027399</v>
      </c>
      <c r="AH1899" s="7" t="str">
        <f t="shared" ca="1" si="425"/>
        <v>&gt;25&lt; 35</v>
      </c>
      <c r="AI1899" s="9">
        <v>17632997</v>
      </c>
      <c r="AJ1899" s="10" t="s">
        <v>102</v>
      </c>
      <c r="AK1899" s="9" t="s">
        <v>5437</v>
      </c>
      <c r="AL1899" s="5">
        <v>44545</v>
      </c>
      <c r="AM1899" s="3" t="s">
        <v>4611</v>
      </c>
      <c r="AN1899" s="3" t="s">
        <v>94</v>
      </c>
      <c r="AQ1899">
        <v>3</v>
      </c>
      <c r="AR1899" s="11">
        <v>1</v>
      </c>
      <c r="AS1899" s="12">
        <f t="shared" si="426"/>
        <v>45671.25</v>
      </c>
      <c r="AT1899" s="11" t="s">
        <v>135</v>
      </c>
      <c r="AU1899" s="9">
        <v>3.5</v>
      </c>
      <c r="AV1899" s="14">
        <v>17</v>
      </c>
      <c r="AW1899" s="15" t="s">
        <v>169</v>
      </c>
      <c r="AX1899" s="16" t="s">
        <v>5438</v>
      </c>
      <c r="AY1899" s="14">
        <v>47</v>
      </c>
      <c r="AZ1899" s="11" t="s">
        <v>171</v>
      </c>
      <c r="BA1899" s="17" t="str">
        <f t="shared" si="434"/>
        <v>17001000000329436147</v>
      </c>
      <c r="BB1899" s="26">
        <f t="shared" si="435"/>
        <v>20</v>
      </c>
      <c r="BC1899" s="19" t="s">
        <v>5439</v>
      </c>
      <c r="BD1899" s="20" t="s">
        <v>100</v>
      </c>
      <c r="BF1899" s="5"/>
      <c r="BG1899" s="27">
        <v>53008486</v>
      </c>
      <c r="BH1899" s="27"/>
      <c r="BI1899" s="27"/>
      <c r="BJ1899" t="s">
        <v>608</v>
      </c>
      <c r="BK1899" s="11" t="str">
        <f t="shared" si="433"/>
        <v>-</v>
      </c>
      <c r="BL1899" s="11" t="s">
        <v>473</v>
      </c>
    </row>
    <row r="1900" spans="1:64" x14ac:dyDescent="0.25">
      <c r="A1900" s="3" t="s">
        <v>56</v>
      </c>
      <c r="B1900" s="4">
        <v>1902</v>
      </c>
      <c r="C1900" s="3" t="s">
        <v>140</v>
      </c>
      <c r="D1900" s="3" t="s">
        <v>7291</v>
      </c>
      <c r="E1900" s="3" t="s">
        <v>8399</v>
      </c>
      <c r="F1900" s="3"/>
      <c r="G1900" s="3"/>
      <c r="H1900" s="74"/>
      <c r="I1900" s="3" t="s">
        <v>515</v>
      </c>
      <c r="J1900" s="3" t="s">
        <v>228</v>
      </c>
      <c r="K1900" s="3" t="s">
        <v>123</v>
      </c>
      <c r="L1900" s="3" t="s">
        <v>77</v>
      </c>
      <c r="M1900" s="3" t="s">
        <v>132</v>
      </c>
      <c r="N1900" s="5">
        <v>45308</v>
      </c>
      <c r="P1900" s="3">
        <f t="shared" ca="1" si="432"/>
        <v>-47</v>
      </c>
      <c r="Q1900" s="5"/>
      <c r="R1900" s="3"/>
      <c r="S1900" s="3"/>
      <c r="T1900" s="6" t="s">
        <v>131</v>
      </c>
      <c r="U1900" s="3" t="str">
        <f t="shared" si="421"/>
        <v>Contractuel</v>
      </c>
      <c r="V1900" s="5">
        <v>45505</v>
      </c>
      <c r="W1900" s="5">
        <f>VLOOKUP(B1900,[1]base!$A:$V,22,0)</f>
        <v>45535</v>
      </c>
      <c r="X1900" s="5"/>
      <c r="Y1900" s="5"/>
      <c r="Z1900" s="5">
        <v>45308</v>
      </c>
      <c r="AA1900" s="3">
        <f t="shared" si="422"/>
        <v>1</v>
      </c>
      <c r="AB1900" s="3">
        <v>2024</v>
      </c>
      <c r="AC1900" s="3"/>
      <c r="AD1900" s="7">
        <f t="shared" ca="1" si="423"/>
        <v>0.75</v>
      </c>
      <c r="AE1900" s="7" t="str">
        <f t="shared" ca="1" si="428"/>
        <v>&lt; 1</v>
      </c>
      <c r="AF1900" s="5">
        <v>29012</v>
      </c>
      <c r="AG1900" s="8">
        <f t="shared" ca="1" si="424"/>
        <v>45.397260273972606</v>
      </c>
      <c r="AH1900" s="7" t="str">
        <f t="shared" ca="1" si="425"/>
        <v>&gt;45&lt; 55</v>
      </c>
      <c r="AI1900" s="9">
        <v>16052889</v>
      </c>
      <c r="AJ1900" s="10" t="s">
        <v>141</v>
      </c>
      <c r="AK1900" s="9" t="s">
        <v>5440</v>
      </c>
      <c r="AL1900" s="5">
        <v>38364</v>
      </c>
      <c r="AM1900" s="3" t="s">
        <v>93</v>
      </c>
      <c r="AN1900" s="3" t="s">
        <v>65</v>
      </c>
      <c r="AO1900">
        <v>2</v>
      </c>
      <c r="AQ1900">
        <v>3</v>
      </c>
      <c r="AR1900" s="11">
        <v>1</v>
      </c>
      <c r="AS1900" s="12">
        <f t="shared" si="426"/>
        <v>45673.25</v>
      </c>
      <c r="AT1900" s="11" t="s">
        <v>135</v>
      </c>
      <c r="AU1900" s="9">
        <v>3.5</v>
      </c>
      <c r="AV1900" s="14">
        <v>17</v>
      </c>
      <c r="AW1900" s="15">
        <v>20600</v>
      </c>
      <c r="AX1900" s="16" t="s">
        <v>5441</v>
      </c>
      <c r="AY1900" s="14">
        <v>92</v>
      </c>
      <c r="AZ1900" s="11" t="s">
        <v>171</v>
      </c>
      <c r="BA1900" s="17" t="str">
        <f t="shared" si="434"/>
        <v>17206000000125834592</v>
      </c>
      <c r="BB1900" s="26">
        <f t="shared" si="435"/>
        <v>20</v>
      </c>
      <c r="BC1900" s="19" t="s">
        <v>5442</v>
      </c>
      <c r="BD1900" s="20" t="s">
        <v>395</v>
      </c>
      <c r="BF1900" s="5"/>
      <c r="BG1900" s="27">
        <v>23630589</v>
      </c>
      <c r="BH1900" s="27">
        <v>22713093</v>
      </c>
      <c r="BI1900" s="27"/>
      <c r="BJ1900" t="s">
        <v>3691</v>
      </c>
      <c r="BK1900" s="11" t="str">
        <f t="shared" si="433"/>
        <v>B-</v>
      </c>
      <c r="BL1900" s="11" t="s">
        <v>473</v>
      </c>
    </row>
    <row r="1901" spans="1:64" x14ac:dyDescent="0.25">
      <c r="A1901" s="3" t="s">
        <v>56</v>
      </c>
      <c r="B1901" s="4">
        <v>1903</v>
      </c>
      <c r="C1901" s="3" t="s">
        <v>57</v>
      </c>
      <c r="D1901" s="3" t="s">
        <v>7263</v>
      </c>
      <c r="E1901" s="3" t="s">
        <v>8436</v>
      </c>
      <c r="F1901" s="3"/>
      <c r="G1901" s="3"/>
      <c r="H1901" s="74"/>
      <c r="I1901" s="3" t="s">
        <v>1465</v>
      </c>
      <c r="J1901" s="3"/>
      <c r="K1901" s="3" t="s">
        <v>76</v>
      </c>
      <c r="L1901" s="3" t="s">
        <v>77</v>
      </c>
      <c r="M1901" s="3" t="s">
        <v>132</v>
      </c>
      <c r="N1901" s="5">
        <v>45306</v>
      </c>
      <c r="P1901" s="3">
        <f t="shared" ca="1" si="432"/>
        <v>-47</v>
      </c>
      <c r="Q1901" s="5"/>
      <c r="R1901" s="3"/>
      <c r="S1901" s="3"/>
      <c r="T1901" s="6" t="s">
        <v>131</v>
      </c>
      <c r="U1901" s="3" t="str">
        <f t="shared" si="421"/>
        <v>Contractuel</v>
      </c>
      <c r="V1901" s="5">
        <v>45444</v>
      </c>
      <c r="W1901" s="5">
        <v>45535</v>
      </c>
      <c r="X1901" s="5"/>
      <c r="Y1901" s="5"/>
      <c r="Z1901" s="5">
        <v>45306</v>
      </c>
      <c r="AA1901" s="3">
        <f t="shared" si="422"/>
        <v>1</v>
      </c>
      <c r="AB1901" s="3">
        <v>2024</v>
      </c>
      <c r="AC1901" s="3"/>
      <c r="AD1901" s="7">
        <f t="shared" ca="1" si="423"/>
        <v>0.75555555555555554</v>
      </c>
      <c r="AE1901" s="7" t="str">
        <f t="shared" ca="1" si="428"/>
        <v>&lt; 1</v>
      </c>
      <c r="AF1901" s="5">
        <v>32175</v>
      </c>
      <c r="AG1901" s="8">
        <f t="shared" ca="1" si="424"/>
        <v>36.731506849315068</v>
      </c>
      <c r="AH1901" s="7" t="str">
        <f t="shared" ca="1" si="425"/>
        <v>&gt;35&lt; 45</v>
      </c>
      <c r="AI1901" s="9">
        <v>16628211</v>
      </c>
      <c r="AJ1901" s="10" t="s">
        <v>91</v>
      </c>
      <c r="AK1901" s="9" t="s">
        <v>5443</v>
      </c>
      <c r="AL1901" s="5">
        <v>38979</v>
      </c>
      <c r="AM1901" s="3" t="s">
        <v>4611</v>
      </c>
      <c r="AN1901" s="3" t="s">
        <v>65</v>
      </c>
      <c r="AO1901">
        <v>1</v>
      </c>
      <c r="AQ1901">
        <v>3</v>
      </c>
      <c r="AR1901" s="11">
        <v>1</v>
      </c>
      <c r="AS1901" s="12">
        <f t="shared" si="426"/>
        <v>45671.25</v>
      </c>
      <c r="AT1901" s="11" t="s">
        <v>135</v>
      </c>
      <c r="AU1901" s="9">
        <v>3.5</v>
      </c>
      <c r="AV1901" s="14">
        <v>17</v>
      </c>
      <c r="AW1901" s="15" t="s">
        <v>169</v>
      </c>
      <c r="AX1901" s="16" t="s">
        <v>5444</v>
      </c>
      <c r="AY1901" s="14">
        <v>32</v>
      </c>
      <c r="AZ1901" s="11" t="s">
        <v>171</v>
      </c>
      <c r="BA1901" s="17" t="str">
        <f t="shared" si="434"/>
        <v>17001000000335887132</v>
      </c>
      <c r="BB1901" s="26">
        <f t="shared" si="435"/>
        <v>20</v>
      </c>
      <c r="BC1901" s="19" t="s">
        <v>5445</v>
      </c>
      <c r="BD1901" s="20" t="s">
        <v>100</v>
      </c>
      <c r="BF1901" s="5"/>
      <c r="BG1901" s="27">
        <v>90668294</v>
      </c>
      <c r="BH1901" s="27">
        <v>90668162</v>
      </c>
      <c r="BI1901" s="27"/>
      <c r="BJ1901" t="s">
        <v>391</v>
      </c>
      <c r="BK1901" s="11" t="str">
        <f t="shared" si="433"/>
        <v>-</v>
      </c>
      <c r="BL1901" s="11" t="s">
        <v>200</v>
      </c>
    </row>
    <row r="1902" spans="1:64" x14ac:dyDescent="0.25">
      <c r="A1902" s="3" t="s">
        <v>56</v>
      </c>
      <c r="B1902" s="4">
        <v>1904</v>
      </c>
      <c r="C1902" s="3" t="s">
        <v>140</v>
      </c>
      <c r="D1902" s="3" t="s">
        <v>8437</v>
      </c>
      <c r="E1902" s="3" t="s">
        <v>7391</v>
      </c>
      <c r="F1902" s="3"/>
      <c r="G1902" s="3"/>
      <c r="H1902" s="74"/>
      <c r="I1902" s="3" t="s">
        <v>431</v>
      </c>
      <c r="J1902" s="3"/>
      <c r="K1902" s="3" t="s">
        <v>123</v>
      </c>
      <c r="L1902" s="3" t="s">
        <v>77</v>
      </c>
      <c r="M1902" s="3" t="s">
        <v>132</v>
      </c>
      <c r="N1902" s="5">
        <v>45306</v>
      </c>
      <c r="P1902" s="3">
        <f t="shared" ca="1" si="432"/>
        <v>-47</v>
      </c>
      <c r="Q1902" s="5"/>
      <c r="R1902" s="3"/>
      <c r="S1902" s="3"/>
      <c r="T1902" s="6" t="s">
        <v>131</v>
      </c>
      <c r="U1902" s="3" t="str">
        <f t="shared" si="421"/>
        <v>Contractuel</v>
      </c>
      <c r="V1902" s="5">
        <v>45505</v>
      </c>
      <c r="W1902" s="5">
        <f>VLOOKUP(B1902,[1]base!$A:$V,22,0)</f>
        <v>45535</v>
      </c>
      <c r="X1902" s="5"/>
      <c r="Y1902" s="5"/>
      <c r="Z1902" s="5">
        <v>45306</v>
      </c>
      <c r="AA1902" s="3">
        <f t="shared" si="422"/>
        <v>1</v>
      </c>
      <c r="AB1902" s="3">
        <v>2024</v>
      </c>
      <c r="AC1902" s="3"/>
      <c r="AD1902" s="7">
        <f t="shared" ca="1" si="423"/>
        <v>0.75555555555555554</v>
      </c>
      <c r="AE1902" s="7" t="str">
        <f t="shared" ca="1" si="428"/>
        <v>&lt; 1</v>
      </c>
      <c r="AF1902" s="5">
        <v>35125</v>
      </c>
      <c r="AG1902" s="8">
        <f t="shared" ca="1" si="424"/>
        <v>28.649315068493152</v>
      </c>
      <c r="AH1902" s="7" t="str">
        <f t="shared" ca="1" si="425"/>
        <v>&gt;25&lt; 35</v>
      </c>
      <c r="AI1902" s="9">
        <v>17462194</v>
      </c>
      <c r="AJ1902" s="10" t="s">
        <v>141</v>
      </c>
      <c r="AK1902" s="9" t="s">
        <v>5446</v>
      </c>
      <c r="AL1902" s="5">
        <v>43873</v>
      </c>
      <c r="AM1902" s="3" t="s">
        <v>93</v>
      </c>
      <c r="AN1902" s="3" t="s">
        <v>65</v>
      </c>
      <c r="AO1902">
        <v>0</v>
      </c>
      <c r="AQ1902">
        <v>3</v>
      </c>
      <c r="AR1902" s="11">
        <v>1</v>
      </c>
      <c r="AS1902" s="12">
        <f t="shared" si="426"/>
        <v>45671.25</v>
      </c>
      <c r="AT1902" s="11" t="s">
        <v>135</v>
      </c>
      <c r="AU1902" s="9">
        <v>3.5</v>
      </c>
      <c r="AV1902" s="14" t="s">
        <v>79</v>
      </c>
      <c r="AW1902" s="15" t="s">
        <v>1886</v>
      </c>
      <c r="AX1902" s="16">
        <v>80056668916</v>
      </c>
      <c r="AY1902" s="14">
        <v>70</v>
      </c>
      <c r="AZ1902" s="11" t="s">
        <v>128</v>
      </c>
      <c r="BA1902" s="17" t="str">
        <f t="shared" si="434"/>
        <v>04053138005666891670</v>
      </c>
      <c r="BB1902" s="26">
        <f t="shared" si="435"/>
        <v>20</v>
      </c>
      <c r="BC1902" s="19" t="s">
        <v>566</v>
      </c>
      <c r="BD1902" s="20" t="s">
        <v>100</v>
      </c>
      <c r="BF1902" s="5"/>
      <c r="BG1902" s="27">
        <v>54509415</v>
      </c>
      <c r="BH1902" s="27"/>
      <c r="BI1902" s="27"/>
      <c r="BJ1902" t="s">
        <v>566</v>
      </c>
      <c r="BK1902" s="11" t="str">
        <f t="shared" si="433"/>
        <v>-</v>
      </c>
      <c r="BL1902" s="11" t="s">
        <v>473</v>
      </c>
    </row>
    <row r="1903" spans="1:64" x14ac:dyDescent="0.25">
      <c r="A1903" s="3" t="s">
        <v>56</v>
      </c>
      <c r="B1903" s="4">
        <v>1905</v>
      </c>
      <c r="C1903" s="3" t="s">
        <v>57</v>
      </c>
      <c r="D1903" s="3" t="s">
        <v>8419</v>
      </c>
      <c r="E1903" s="3" t="s">
        <v>7868</v>
      </c>
      <c r="F1903" s="3"/>
      <c r="G1903" s="3"/>
      <c r="H1903" s="74"/>
      <c r="I1903" s="3" t="s">
        <v>431</v>
      </c>
      <c r="J1903" s="3"/>
      <c r="K1903" s="3" t="s">
        <v>123</v>
      </c>
      <c r="L1903" s="3" t="s">
        <v>77</v>
      </c>
      <c r="M1903" s="3" t="s">
        <v>132</v>
      </c>
      <c r="N1903" s="5">
        <v>45306</v>
      </c>
      <c r="P1903" s="3">
        <f t="shared" ca="1" si="432"/>
        <v>-47</v>
      </c>
      <c r="Q1903" s="5"/>
      <c r="R1903" s="3"/>
      <c r="S1903" s="3"/>
      <c r="T1903" s="6" t="s">
        <v>131</v>
      </c>
      <c r="U1903" s="3" t="str">
        <f t="shared" si="421"/>
        <v>Contractuel</v>
      </c>
      <c r="V1903" s="5">
        <v>45505</v>
      </c>
      <c r="W1903" s="5">
        <f>VLOOKUP(B1903,[1]base!$A:$V,22,0)</f>
        <v>45535</v>
      </c>
      <c r="X1903" s="5"/>
      <c r="Y1903" s="5"/>
      <c r="Z1903" s="5">
        <v>45306</v>
      </c>
      <c r="AA1903" s="3">
        <f t="shared" si="422"/>
        <v>1</v>
      </c>
      <c r="AB1903" s="3">
        <v>2024</v>
      </c>
      <c r="AC1903" s="3"/>
      <c r="AD1903" s="7">
        <f t="shared" ca="1" si="423"/>
        <v>0.75555555555555554</v>
      </c>
      <c r="AE1903" s="7" t="str">
        <f t="shared" ca="1" si="428"/>
        <v>&lt; 1</v>
      </c>
      <c r="AF1903" s="5">
        <v>34174</v>
      </c>
      <c r="AG1903" s="8">
        <f t="shared" ca="1" si="424"/>
        <v>31.254794520547946</v>
      </c>
      <c r="AH1903" s="7" t="str">
        <f t="shared" ca="1" si="425"/>
        <v>&gt;25&lt; 35</v>
      </c>
      <c r="AI1903" s="9">
        <v>16627900</v>
      </c>
      <c r="AJ1903" s="10" t="s">
        <v>70</v>
      </c>
      <c r="AK1903" s="9" t="s">
        <v>5447</v>
      </c>
      <c r="AL1903" s="5">
        <v>42503</v>
      </c>
      <c r="AM1903" s="3" t="s">
        <v>4611</v>
      </c>
      <c r="AN1903" s="3" t="s">
        <v>65</v>
      </c>
      <c r="AO1903">
        <v>1</v>
      </c>
      <c r="AQ1903">
        <v>3</v>
      </c>
      <c r="AR1903" s="11">
        <v>1</v>
      </c>
      <c r="AS1903" s="12">
        <f t="shared" si="426"/>
        <v>45671.25</v>
      </c>
      <c r="AT1903" s="11" t="s">
        <v>135</v>
      </c>
      <c r="AU1903" s="9">
        <v>3.5</v>
      </c>
      <c r="AV1903" s="14">
        <v>17</v>
      </c>
      <c r="AW1903" s="15">
        <v>53594</v>
      </c>
      <c r="AX1903" s="16" t="s">
        <v>5448</v>
      </c>
      <c r="AY1903" s="14">
        <v>34</v>
      </c>
      <c r="AZ1903" s="11" t="s">
        <v>171</v>
      </c>
      <c r="BA1903" s="17" t="str">
        <f t="shared" si="434"/>
        <v>17535940171560153634</v>
      </c>
      <c r="BB1903" s="26">
        <f t="shared" si="435"/>
        <v>20</v>
      </c>
      <c r="BC1903" s="19" t="s">
        <v>1001</v>
      </c>
      <c r="BD1903" s="20" t="s">
        <v>100</v>
      </c>
      <c r="BF1903" s="5"/>
      <c r="BG1903" s="27">
        <v>26199664</v>
      </c>
      <c r="BH1903" s="27">
        <v>42568887</v>
      </c>
      <c r="BI1903" s="27"/>
      <c r="BJ1903" t="s">
        <v>1001</v>
      </c>
      <c r="BK1903" s="11" t="str">
        <f t="shared" si="433"/>
        <v>-</v>
      </c>
      <c r="BL1903" s="11" t="s">
        <v>473</v>
      </c>
    </row>
    <row r="1904" spans="1:64" x14ac:dyDescent="0.25">
      <c r="A1904" s="3" t="s">
        <v>74</v>
      </c>
      <c r="B1904" s="4">
        <v>1906</v>
      </c>
      <c r="C1904" s="3" t="s">
        <v>140</v>
      </c>
      <c r="D1904" s="3" t="s">
        <v>8438</v>
      </c>
      <c r="E1904" s="3" t="s">
        <v>7479</v>
      </c>
      <c r="F1904" s="3"/>
      <c r="G1904" s="3"/>
      <c r="H1904" s="74"/>
      <c r="I1904" s="3" t="s">
        <v>431</v>
      </c>
      <c r="J1904" s="3"/>
      <c r="K1904" s="3" t="s">
        <v>123</v>
      </c>
      <c r="L1904" s="3" t="s">
        <v>77</v>
      </c>
      <c r="M1904" s="3" t="s">
        <v>132</v>
      </c>
      <c r="N1904" s="5">
        <v>45307</v>
      </c>
      <c r="P1904" s="3">
        <f t="shared" ca="1" si="432"/>
        <v>-47</v>
      </c>
      <c r="Q1904" s="5">
        <v>45536</v>
      </c>
      <c r="R1904" s="3" t="s">
        <v>1303</v>
      </c>
      <c r="S1904" s="3"/>
      <c r="T1904" s="6" t="s">
        <v>131</v>
      </c>
      <c r="U1904" s="3" t="str">
        <f t="shared" si="421"/>
        <v>Contractuel</v>
      </c>
      <c r="V1904" s="5">
        <v>45505</v>
      </c>
      <c r="W1904" s="5">
        <f>VLOOKUP(B1904,[1]base!$A:$V,22,0)</f>
        <v>45535</v>
      </c>
      <c r="X1904" s="5"/>
      <c r="Y1904" s="5"/>
      <c r="Z1904" s="5">
        <v>45307</v>
      </c>
      <c r="AA1904" s="3">
        <f t="shared" si="422"/>
        <v>1</v>
      </c>
      <c r="AB1904" s="3">
        <v>2024</v>
      </c>
      <c r="AC1904" s="3"/>
      <c r="AD1904" s="7">
        <f t="shared" ca="1" si="423"/>
        <v>0.75277777777777777</v>
      </c>
      <c r="AE1904" s="7" t="str">
        <f t="shared" ca="1" si="428"/>
        <v>&lt; 1</v>
      </c>
      <c r="AF1904" s="5">
        <v>36572</v>
      </c>
      <c r="AG1904" s="8">
        <f t="shared" ca="1" si="424"/>
        <v>24.684931506849313</v>
      </c>
      <c r="AH1904" s="7" t="str">
        <f t="shared" ca="1" si="425"/>
        <v>&lt; 25</v>
      </c>
      <c r="AI1904" s="9">
        <v>17462032</v>
      </c>
      <c r="AJ1904" s="10" t="s">
        <v>91</v>
      </c>
      <c r="AK1904" s="9" t="s">
        <v>5449</v>
      </c>
      <c r="AL1904" s="5">
        <v>45191</v>
      </c>
      <c r="AM1904" s="3" t="s">
        <v>93</v>
      </c>
      <c r="AN1904" s="3" t="s">
        <v>94</v>
      </c>
      <c r="AQ1904">
        <v>3</v>
      </c>
      <c r="AR1904" s="11">
        <v>1</v>
      </c>
      <c r="AS1904" s="12">
        <f t="shared" si="426"/>
        <v>45672.25</v>
      </c>
      <c r="AT1904" s="11" t="s">
        <v>135</v>
      </c>
      <c r="AU1904" s="9">
        <v>3.5</v>
      </c>
      <c r="AV1904" s="14">
        <v>17</v>
      </c>
      <c r="AW1904" s="15">
        <v>53594</v>
      </c>
      <c r="AX1904" s="16" t="s">
        <v>5450</v>
      </c>
      <c r="AY1904" s="14">
        <v>49</v>
      </c>
      <c r="AZ1904" s="11" t="s">
        <v>171</v>
      </c>
      <c r="BA1904" s="17" t="str">
        <f t="shared" si="434"/>
        <v>17535940172091373649</v>
      </c>
      <c r="BB1904" s="26">
        <f t="shared" si="435"/>
        <v>20</v>
      </c>
      <c r="BC1904" s="19" t="s">
        <v>5395</v>
      </c>
      <c r="BD1904" s="20" t="s">
        <v>100</v>
      </c>
      <c r="BF1904" s="5"/>
      <c r="BG1904" s="27">
        <v>27606644</v>
      </c>
      <c r="BH1904" s="27"/>
      <c r="BI1904" s="27"/>
      <c r="BJ1904" t="s">
        <v>828</v>
      </c>
      <c r="BK1904" s="11" t="str">
        <f t="shared" si="433"/>
        <v>-</v>
      </c>
      <c r="BL1904" s="11" t="s">
        <v>473</v>
      </c>
    </row>
    <row r="1905" spans="1:64" x14ac:dyDescent="0.25">
      <c r="A1905" s="3" t="s">
        <v>56</v>
      </c>
      <c r="B1905" s="4">
        <v>1907</v>
      </c>
      <c r="C1905" s="3" t="s">
        <v>140</v>
      </c>
      <c r="D1905" s="3" t="s">
        <v>8439</v>
      </c>
      <c r="E1905" s="3" t="s">
        <v>7491</v>
      </c>
      <c r="F1905" s="3"/>
      <c r="G1905" s="3"/>
      <c r="H1905" s="74"/>
      <c r="I1905" s="3" t="s">
        <v>561</v>
      </c>
      <c r="J1905" s="3" t="s">
        <v>157</v>
      </c>
      <c r="K1905" s="3" t="s">
        <v>76</v>
      </c>
      <c r="L1905" s="3" t="s">
        <v>77</v>
      </c>
      <c r="M1905" s="3" t="s">
        <v>158</v>
      </c>
      <c r="N1905" s="5">
        <v>45306</v>
      </c>
      <c r="P1905" s="3">
        <f t="shared" ca="1" si="432"/>
        <v>-47</v>
      </c>
      <c r="Q1905" s="5"/>
      <c r="R1905" s="3"/>
      <c r="S1905" s="3"/>
      <c r="T1905" s="6" t="s">
        <v>131</v>
      </c>
      <c r="U1905" s="3" t="str">
        <f t="shared" si="421"/>
        <v>Contractuel</v>
      </c>
      <c r="V1905" s="5">
        <v>45505</v>
      </c>
      <c r="W1905" s="5">
        <f>VLOOKUP(B1905,[1]base!$A:$V,22,0)</f>
        <v>45535</v>
      </c>
      <c r="X1905" s="5"/>
      <c r="Y1905" s="5"/>
      <c r="Z1905" s="5">
        <v>45306</v>
      </c>
      <c r="AA1905" s="3">
        <f t="shared" si="422"/>
        <v>1</v>
      </c>
      <c r="AB1905" s="3">
        <v>2024</v>
      </c>
      <c r="AC1905" s="3"/>
      <c r="AD1905" s="7">
        <f t="shared" ca="1" si="423"/>
        <v>0.75555555555555554</v>
      </c>
      <c r="AE1905" s="7" t="str">
        <f t="shared" ca="1" si="428"/>
        <v>&lt; 1</v>
      </c>
      <c r="AF1905" s="5">
        <v>34785</v>
      </c>
      <c r="AG1905" s="8">
        <f t="shared" ca="1" si="424"/>
        <v>29.580821917808219</v>
      </c>
      <c r="AH1905" s="7" t="str">
        <f t="shared" ca="1" si="425"/>
        <v>&gt;25&lt; 35</v>
      </c>
      <c r="AI1905" s="9">
        <v>17466062</v>
      </c>
      <c r="AJ1905" s="10" t="s">
        <v>141</v>
      </c>
      <c r="AK1905" s="9" t="s">
        <v>5451</v>
      </c>
      <c r="AL1905" s="5">
        <v>41023</v>
      </c>
      <c r="AM1905" s="3" t="s">
        <v>93</v>
      </c>
      <c r="AN1905" s="3" t="s">
        <v>94</v>
      </c>
      <c r="AQ1905">
        <v>3</v>
      </c>
      <c r="AR1905" s="11">
        <v>1</v>
      </c>
      <c r="AS1905" s="12">
        <f t="shared" si="426"/>
        <v>45671.25</v>
      </c>
      <c r="AT1905" s="11" t="s">
        <v>135</v>
      </c>
      <c r="AU1905" s="9">
        <v>3.5</v>
      </c>
      <c r="AV1905" s="14">
        <v>17</v>
      </c>
      <c r="AW1905" s="15" t="s">
        <v>169</v>
      </c>
      <c r="AX1905" s="16" t="s">
        <v>5452</v>
      </c>
      <c r="AY1905" s="14">
        <v>72</v>
      </c>
      <c r="AZ1905" s="11" t="s">
        <v>171</v>
      </c>
      <c r="BA1905" s="17" t="str">
        <f t="shared" si="434"/>
        <v>17001000000295750472</v>
      </c>
      <c r="BB1905" s="26">
        <f t="shared" si="435"/>
        <v>20</v>
      </c>
      <c r="BC1905" s="19" t="s">
        <v>5453</v>
      </c>
      <c r="BD1905" s="20" t="s">
        <v>100</v>
      </c>
      <c r="BF1905" s="5"/>
      <c r="BG1905" s="27">
        <v>50039636</v>
      </c>
      <c r="BH1905" s="27"/>
      <c r="BI1905" s="27"/>
      <c r="BJ1905" t="s">
        <v>3681</v>
      </c>
      <c r="BK1905" s="11" t="str">
        <f t="shared" si="433"/>
        <v>A-</v>
      </c>
      <c r="BL1905" s="11" t="s">
        <v>235</v>
      </c>
    </row>
    <row r="1906" spans="1:64" x14ac:dyDescent="0.25">
      <c r="A1906" s="3" t="s">
        <v>74</v>
      </c>
      <c r="B1906" s="4">
        <v>1908</v>
      </c>
      <c r="C1906" s="3" t="s">
        <v>140</v>
      </c>
      <c r="D1906" s="3" t="s">
        <v>8440</v>
      </c>
      <c r="E1906" s="3" t="s">
        <v>7301</v>
      </c>
      <c r="F1906" s="3"/>
      <c r="G1906" s="3"/>
      <c r="H1906" s="74"/>
      <c r="I1906" s="3" t="s">
        <v>2219</v>
      </c>
      <c r="J1906" s="3" t="s">
        <v>157</v>
      </c>
      <c r="K1906" s="3" t="s">
        <v>123</v>
      </c>
      <c r="L1906" s="3" t="s">
        <v>77</v>
      </c>
      <c r="M1906" s="3" t="s">
        <v>158</v>
      </c>
      <c r="N1906" s="5">
        <v>45306</v>
      </c>
      <c r="P1906" s="3">
        <f t="shared" ca="1" si="432"/>
        <v>-170</v>
      </c>
      <c r="Q1906" s="5">
        <v>45421</v>
      </c>
      <c r="R1906" s="3" t="s">
        <v>124</v>
      </c>
      <c r="S1906" s="3"/>
      <c r="T1906" s="6" t="s">
        <v>131</v>
      </c>
      <c r="U1906" s="3" t="str">
        <f t="shared" si="421"/>
        <v>Contractuel</v>
      </c>
      <c r="V1906" s="5">
        <v>45383</v>
      </c>
      <c r="W1906" s="5">
        <v>45412</v>
      </c>
      <c r="X1906" s="5"/>
      <c r="Y1906" s="5"/>
      <c r="Z1906" s="5">
        <v>45306</v>
      </c>
      <c r="AA1906" s="3">
        <f t="shared" si="422"/>
        <v>1</v>
      </c>
      <c r="AB1906" s="3">
        <v>2024</v>
      </c>
      <c r="AC1906" s="3">
        <f t="shared" ref="AC1906" si="440">AB1906+4</f>
        <v>2028</v>
      </c>
      <c r="AD1906" s="7">
        <f t="shared" ca="1" si="423"/>
        <v>0.75555555555555554</v>
      </c>
      <c r="AE1906" s="7" t="str">
        <f t="shared" ca="1" si="428"/>
        <v>&lt; 1</v>
      </c>
      <c r="AF1906" s="5">
        <v>34675</v>
      </c>
      <c r="AG1906" s="8">
        <f t="shared" ca="1" si="424"/>
        <v>29.882191780821916</v>
      </c>
      <c r="AH1906" s="7" t="str">
        <f t="shared" ca="1" si="425"/>
        <v>&gt;25&lt; 35</v>
      </c>
      <c r="AI1906" s="9">
        <v>17027570</v>
      </c>
      <c r="AJ1906" s="10" t="s">
        <v>79</v>
      </c>
      <c r="AK1906" s="9" t="s">
        <v>5454</v>
      </c>
      <c r="AL1906" s="5">
        <v>43589</v>
      </c>
      <c r="AM1906" s="3" t="s">
        <v>93</v>
      </c>
      <c r="AN1906" s="3" t="s">
        <v>541</v>
      </c>
      <c r="AO1906">
        <v>1</v>
      </c>
      <c r="AQ1906" s="11">
        <v>3</v>
      </c>
      <c r="AR1906" s="11">
        <v>1</v>
      </c>
      <c r="AS1906" s="12">
        <f t="shared" si="426"/>
        <v>45671.25</v>
      </c>
      <c r="AT1906" s="11" t="s">
        <v>135</v>
      </c>
      <c r="AU1906" s="9">
        <v>3.5</v>
      </c>
      <c r="AV1906" s="14">
        <v>17</v>
      </c>
      <c r="AW1906" s="15">
        <v>53594</v>
      </c>
      <c r="AX1906" s="16" t="s">
        <v>5455</v>
      </c>
      <c r="AY1906" s="14">
        <v>76</v>
      </c>
      <c r="AZ1906" s="11" t="s">
        <v>171</v>
      </c>
      <c r="BA1906" s="17" t="str">
        <f t="shared" si="434"/>
        <v>17535940142338989576</v>
      </c>
      <c r="BB1906" s="26">
        <f t="shared" si="435"/>
        <v>20</v>
      </c>
      <c r="BC1906" s="19" t="s">
        <v>5456</v>
      </c>
      <c r="BD1906" s="20" t="s">
        <v>100</v>
      </c>
      <c r="BF1906" s="5"/>
      <c r="BG1906" s="27">
        <v>90492161</v>
      </c>
      <c r="BH1906" s="27"/>
      <c r="BI1906" s="27"/>
      <c r="BJ1906" t="s">
        <v>2596</v>
      </c>
      <c r="BK1906" s="11" t="str">
        <f t="shared" si="433"/>
        <v>A-</v>
      </c>
      <c r="BL1906" s="11" t="s">
        <v>473</v>
      </c>
    </row>
    <row r="1907" spans="1:64" x14ac:dyDescent="0.25">
      <c r="A1907" s="3" t="s">
        <v>56</v>
      </c>
      <c r="B1907" s="4">
        <v>1909</v>
      </c>
      <c r="C1907" s="3" t="s">
        <v>140</v>
      </c>
      <c r="D1907" s="3" t="s">
        <v>8441</v>
      </c>
      <c r="E1907" s="3" t="s">
        <v>7843</v>
      </c>
      <c r="F1907" s="3"/>
      <c r="G1907" s="3"/>
      <c r="H1907" s="74"/>
      <c r="I1907" s="3" t="s">
        <v>1889</v>
      </c>
      <c r="J1907" s="3" t="s">
        <v>157</v>
      </c>
      <c r="K1907" s="3" t="s">
        <v>123</v>
      </c>
      <c r="L1907" s="3" t="s">
        <v>77</v>
      </c>
      <c r="M1907" s="3" t="s">
        <v>158</v>
      </c>
      <c r="N1907" s="5">
        <v>45306</v>
      </c>
      <c r="P1907" s="3">
        <f t="shared" ca="1" si="432"/>
        <v>-47</v>
      </c>
      <c r="Q1907" s="5"/>
      <c r="R1907" s="3"/>
      <c r="S1907" s="3"/>
      <c r="T1907" s="6" t="s">
        <v>131</v>
      </c>
      <c r="U1907" s="3" t="str">
        <f t="shared" si="421"/>
        <v>Contractuel</v>
      </c>
      <c r="V1907" s="5">
        <v>45505</v>
      </c>
      <c r="W1907" s="5">
        <f>VLOOKUP(B1907,[1]base!$A:$V,22,0)</f>
        <v>45535</v>
      </c>
      <c r="X1907" s="5"/>
      <c r="Y1907" s="5"/>
      <c r="Z1907" s="5">
        <v>45306</v>
      </c>
      <c r="AA1907" s="3">
        <f t="shared" si="422"/>
        <v>1</v>
      </c>
      <c r="AB1907" s="3">
        <v>2024</v>
      </c>
      <c r="AC1907" s="3"/>
      <c r="AD1907" s="7">
        <f t="shared" ca="1" si="423"/>
        <v>0.75555555555555554</v>
      </c>
      <c r="AE1907" s="7" t="str">
        <f t="shared" ca="1" si="428"/>
        <v>&lt; 1</v>
      </c>
      <c r="AF1907" s="5">
        <v>36663</v>
      </c>
      <c r="AG1907" s="8">
        <f t="shared" ca="1" si="424"/>
        <v>24.435616438356163</v>
      </c>
      <c r="AH1907" s="7" t="str">
        <f t="shared" ca="1" si="425"/>
        <v>&lt; 25</v>
      </c>
      <c r="AI1907" s="9"/>
      <c r="AJ1907" s="10"/>
      <c r="AK1907" s="9" t="s">
        <v>5457</v>
      </c>
      <c r="AL1907" s="5">
        <v>43260</v>
      </c>
      <c r="AM1907" s="3" t="s">
        <v>93</v>
      </c>
      <c r="AN1907" s="3" t="s">
        <v>65</v>
      </c>
      <c r="AO1907">
        <v>2</v>
      </c>
      <c r="AQ1907">
        <v>3</v>
      </c>
      <c r="AR1907" s="11">
        <v>1</v>
      </c>
      <c r="AS1907" s="12">
        <f t="shared" si="426"/>
        <v>45671.25</v>
      </c>
      <c r="AT1907" s="11" t="s">
        <v>135</v>
      </c>
      <c r="AU1907" s="9">
        <v>3.5</v>
      </c>
      <c r="AV1907" s="14">
        <v>17</v>
      </c>
      <c r="AW1907" s="15" t="s">
        <v>169</v>
      </c>
      <c r="AX1907" s="16" t="s">
        <v>5458</v>
      </c>
      <c r="AY1907" s="14">
        <v>44</v>
      </c>
      <c r="AZ1907" s="11" t="s">
        <v>171</v>
      </c>
      <c r="BA1907" s="17" t="str">
        <f t="shared" si="434"/>
        <v>17001000000348467644</v>
      </c>
      <c r="BB1907" s="26">
        <f t="shared" si="435"/>
        <v>20</v>
      </c>
      <c r="BC1907" s="19" t="s">
        <v>5453</v>
      </c>
      <c r="BD1907" s="20" t="s">
        <v>100</v>
      </c>
      <c r="BF1907" s="5"/>
      <c r="BG1907" s="27">
        <v>56409514</v>
      </c>
      <c r="BH1907" s="27"/>
      <c r="BI1907" s="27"/>
      <c r="BJ1907" t="s">
        <v>3681</v>
      </c>
      <c r="BK1907" s="11" t="s">
        <v>1892</v>
      </c>
      <c r="BL1907" s="11" t="s">
        <v>473</v>
      </c>
    </row>
    <row r="1908" spans="1:64" x14ac:dyDescent="0.25">
      <c r="A1908" s="3" t="s">
        <v>56</v>
      </c>
      <c r="B1908" s="4">
        <v>1910</v>
      </c>
      <c r="C1908" s="3" t="s">
        <v>140</v>
      </c>
      <c r="D1908" s="3" t="s">
        <v>7434</v>
      </c>
      <c r="E1908" s="3" t="s">
        <v>3186</v>
      </c>
      <c r="F1908" s="3"/>
      <c r="G1908" s="3"/>
      <c r="H1908" s="74"/>
      <c r="I1908" s="3" t="s">
        <v>431</v>
      </c>
      <c r="J1908" s="3"/>
      <c r="K1908" s="3" t="s">
        <v>123</v>
      </c>
      <c r="L1908" s="3" t="s">
        <v>77</v>
      </c>
      <c r="M1908" s="3" t="s">
        <v>132</v>
      </c>
      <c r="N1908" s="5">
        <v>45307</v>
      </c>
      <c r="P1908" s="3">
        <f t="shared" ca="1" si="432"/>
        <v>-47</v>
      </c>
      <c r="Q1908" s="5"/>
      <c r="R1908" s="3"/>
      <c r="S1908" s="3"/>
      <c r="T1908" s="6" t="s">
        <v>131</v>
      </c>
      <c r="U1908" s="3" t="str">
        <f t="shared" si="421"/>
        <v>Contractuel</v>
      </c>
      <c r="V1908" s="5">
        <v>45505</v>
      </c>
      <c r="W1908" s="5">
        <f>VLOOKUP(B1908,[1]base!$A:$V,22,0)</f>
        <v>45535</v>
      </c>
      <c r="X1908" s="5"/>
      <c r="Y1908" s="5"/>
      <c r="Z1908" s="5">
        <v>45307</v>
      </c>
      <c r="AA1908" s="3">
        <f t="shared" si="422"/>
        <v>1</v>
      </c>
      <c r="AB1908" s="3">
        <v>2024</v>
      </c>
      <c r="AC1908" s="3"/>
      <c r="AD1908" s="7">
        <f t="shared" ca="1" si="423"/>
        <v>0.75277777777777777</v>
      </c>
      <c r="AE1908" s="7" t="str">
        <f t="shared" ca="1" si="428"/>
        <v>&lt; 1</v>
      </c>
      <c r="AF1908" s="5">
        <v>31678</v>
      </c>
      <c r="AG1908" s="8">
        <f t="shared" ca="1" si="424"/>
        <v>38.093150684931508</v>
      </c>
      <c r="AH1908" s="7" t="str">
        <f t="shared" ca="1" si="425"/>
        <v>&gt;35&lt; 45</v>
      </c>
      <c r="AI1908" s="9">
        <v>17754616</v>
      </c>
      <c r="AJ1908" s="10" t="s">
        <v>141</v>
      </c>
      <c r="AK1908" s="9" t="s">
        <v>5459</v>
      </c>
      <c r="AL1908" s="5">
        <v>38964</v>
      </c>
      <c r="AM1908" s="3" t="s">
        <v>93</v>
      </c>
      <c r="AN1908" s="3" t="s">
        <v>65</v>
      </c>
      <c r="AO1908">
        <v>2</v>
      </c>
      <c r="AQ1908">
        <v>3</v>
      </c>
      <c r="AR1908" s="11">
        <v>1</v>
      </c>
      <c r="AS1908" s="12">
        <f t="shared" si="426"/>
        <v>45672.25</v>
      </c>
      <c r="AT1908" s="11" t="s">
        <v>135</v>
      </c>
      <c r="AU1908" s="9">
        <v>3.5</v>
      </c>
      <c r="AV1908" s="14" t="s">
        <v>126</v>
      </c>
      <c r="AW1908" s="15" t="s">
        <v>275</v>
      </c>
      <c r="AX1908" s="16" t="s">
        <v>5460</v>
      </c>
      <c r="AY1908" s="14">
        <v>28</v>
      </c>
      <c r="AZ1908" s="11" t="s">
        <v>145</v>
      </c>
      <c r="BA1908" s="17" t="str">
        <f t="shared" si="434"/>
        <v>07080013810555365628</v>
      </c>
      <c r="BB1908" s="26">
        <f t="shared" si="435"/>
        <v>20</v>
      </c>
      <c r="BC1908" s="19" t="s">
        <v>5461</v>
      </c>
      <c r="BD1908" s="20" t="s">
        <v>100</v>
      </c>
      <c r="BF1908" s="5"/>
      <c r="BG1908" s="27">
        <v>54891112</v>
      </c>
      <c r="BH1908" s="27"/>
      <c r="BI1908" s="27"/>
      <c r="BJ1908" t="s">
        <v>403</v>
      </c>
      <c r="BK1908" s="11" t="str">
        <f t="shared" si="433"/>
        <v>-</v>
      </c>
      <c r="BL1908" s="11" t="s">
        <v>473</v>
      </c>
    </row>
    <row r="1909" spans="1:64" x14ac:dyDescent="0.25">
      <c r="A1909" s="3" t="s">
        <v>56</v>
      </c>
      <c r="B1909" s="4">
        <v>1911</v>
      </c>
      <c r="C1909" s="3" t="s">
        <v>140</v>
      </c>
      <c r="D1909" s="3" t="s">
        <v>7322</v>
      </c>
      <c r="E1909" s="3" t="s">
        <v>8442</v>
      </c>
      <c r="F1909" s="3"/>
      <c r="G1909" s="3"/>
      <c r="H1909" s="74"/>
      <c r="I1909" s="3" t="s">
        <v>431</v>
      </c>
      <c r="J1909" s="3"/>
      <c r="K1909" s="3" t="s">
        <v>123</v>
      </c>
      <c r="L1909" s="3" t="s">
        <v>77</v>
      </c>
      <c r="M1909" s="3" t="s">
        <v>132</v>
      </c>
      <c r="N1909" s="5">
        <v>45307</v>
      </c>
      <c r="P1909" s="3">
        <f t="shared" ca="1" si="432"/>
        <v>-47</v>
      </c>
      <c r="Q1909" s="5"/>
      <c r="R1909" s="3"/>
      <c r="S1909" s="3"/>
      <c r="T1909" s="6" t="s">
        <v>131</v>
      </c>
      <c r="U1909" s="3" t="str">
        <f t="shared" si="421"/>
        <v>Contractuel</v>
      </c>
      <c r="V1909" s="5">
        <v>45505</v>
      </c>
      <c r="W1909" s="5">
        <f>VLOOKUP(B1909,[1]base!$A:$V,22,0)</f>
        <v>45535</v>
      </c>
      <c r="X1909" s="5"/>
      <c r="Y1909" s="5"/>
      <c r="Z1909" s="5">
        <v>45307</v>
      </c>
      <c r="AA1909" s="3">
        <f t="shared" si="422"/>
        <v>1</v>
      </c>
      <c r="AB1909" s="3">
        <v>2024</v>
      </c>
      <c r="AC1909" s="3"/>
      <c r="AD1909" s="7">
        <f t="shared" ca="1" si="423"/>
        <v>0.75277777777777777</v>
      </c>
      <c r="AE1909" s="7" t="str">
        <f t="shared" ca="1" si="428"/>
        <v>&lt; 1</v>
      </c>
      <c r="AF1909" s="5">
        <v>36415</v>
      </c>
      <c r="AG1909" s="8">
        <f t="shared" ca="1" si="424"/>
        <v>25.115068493150684</v>
      </c>
      <c r="AH1909" s="7" t="str">
        <f t="shared" ca="1" si="425"/>
        <v>&gt;25&lt; 35</v>
      </c>
      <c r="AI1909" s="9">
        <v>17194784</v>
      </c>
      <c r="AJ1909" s="10" t="s">
        <v>79</v>
      </c>
      <c r="AK1909" s="9" t="s">
        <v>5462</v>
      </c>
      <c r="AL1909" s="5">
        <v>43389</v>
      </c>
      <c r="AM1909" s="3" t="s">
        <v>93</v>
      </c>
      <c r="AN1909" s="3" t="s">
        <v>94</v>
      </c>
      <c r="AQ1909">
        <v>3</v>
      </c>
      <c r="AR1909" s="11">
        <v>1</v>
      </c>
      <c r="AS1909" s="12">
        <f t="shared" si="426"/>
        <v>45672.25</v>
      </c>
      <c r="AT1909" s="11" t="s">
        <v>135</v>
      </c>
      <c r="AU1909" s="9">
        <v>3.5</v>
      </c>
      <c r="AV1909" s="14">
        <v>17</v>
      </c>
      <c r="AW1909" s="15" t="s">
        <v>169</v>
      </c>
      <c r="AX1909" s="16" t="s">
        <v>5463</v>
      </c>
      <c r="AY1909" s="14">
        <v>68</v>
      </c>
      <c r="AZ1909" s="11" t="s">
        <v>171</v>
      </c>
      <c r="BA1909" s="17" t="str">
        <f t="shared" si="434"/>
        <v>17001000000290974968</v>
      </c>
      <c r="BB1909" s="26">
        <f t="shared" si="435"/>
        <v>20</v>
      </c>
      <c r="BC1909" s="19" t="s">
        <v>5464</v>
      </c>
      <c r="BD1909" s="20" t="s">
        <v>100</v>
      </c>
      <c r="BF1909" s="5"/>
      <c r="BG1909" s="27">
        <v>94600767</v>
      </c>
      <c r="BH1909" s="27">
        <v>94600747</v>
      </c>
      <c r="BI1909" s="27"/>
      <c r="BJ1909" t="s">
        <v>3101</v>
      </c>
      <c r="BK1909" s="11" t="str">
        <f t="shared" si="433"/>
        <v>-</v>
      </c>
      <c r="BL1909" s="11" t="s">
        <v>473</v>
      </c>
    </row>
    <row r="1910" spans="1:64" x14ac:dyDescent="0.25">
      <c r="A1910" s="3" t="s">
        <v>56</v>
      </c>
      <c r="B1910" s="4">
        <v>1912</v>
      </c>
      <c r="C1910" s="3" t="s">
        <v>140</v>
      </c>
      <c r="D1910" s="3" t="s">
        <v>7208</v>
      </c>
      <c r="E1910" s="3" t="s">
        <v>7207</v>
      </c>
      <c r="F1910" s="3"/>
      <c r="G1910" s="3"/>
      <c r="H1910" s="74"/>
      <c r="I1910" s="3" t="s">
        <v>561</v>
      </c>
      <c r="J1910" s="3" t="s">
        <v>157</v>
      </c>
      <c r="K1910" s="3" t="s">
        <v>76</v>
      </c>
      <c r="L1910" s="3" t="s">
        <v>77</v>
      </c>
      <c r="M1910" s="3" t="s">
        <v>158</v>
      </c>
      <c r="N1910" s="5">
        <v>45306</v>
      </c>
      <c r="P1910" s="3">
        <f t="shared" ca="1" si="432"/>
        <v>-47</v>
      </c>
      <c r="Q1910" s="5"/>
      <c r="R1910" s="3"/>
      <c r="S1910" s="3"/>
      <c r="T1910" s="6" t="s">
        <v>131</v>
      </c>
      <c r="U1910" s="3" t="str">
        <f t="shared" si="421"/>
        <v>Contractuel</v>
      </c>
      <c r="V1910" s="5">
        <v>45505</v>
      </c>
      <c r="W1910" s="5">
        <f>VLOOKUP(B1910,[1]base!$A:$V,22,0)</f>
        <v>45535</v>
      </c>
      <c r="X1910" s="5"/>
      <c r="Y1910" s="5"/>
      <c r="Z1910" s="5">
        <v>45306</v>
      </c>
      <c r="AA1910" s="3">
        <f t="shared" si="422"/>
        <v>1</v>
      </c>
      <c r="AB1910" s="3">
        <v>2024</v>
      </c>
      <c r="AC1910" s="3"/>
      <c r="AD1910" s="7">
        <f t="shared" ca="1" si="423"/>
        <v>0.75555555555555554</v>
      </c>
      <c r="AE1910" s="7" t="str">
        <f t="shared" ca="1" si="428"/>
        <v>&lt; 1</v>
      </c>
      <c r="AF1910" s="5">
        <v>35930</v>
      </c>
      <c r="AG1910" s="8">
        <f t="shared" ca="1" si="424"/>
        <v>26.443835616438356</v>
      </c>
      <c r="AH1910" s="7" t="str">
        <f t="shared" ca="1" si="425"/>
        <v>&gt;25&lt; 35</v>
      </c>
      <c r="AI1910" s="9">
        <v>17284271</v>
      </c>
      <c r="AJ1910" s="10" t="s">
        <v>70</v>
      </c>
      <c r="AK1910" s="9" t="s">
        <v>5465</v>
      </c>
      <c r="AL1910" s="5">
        <v>42602</v>
      </c>
      <c r="AM1910" s="3" t="s">
        <v>93</v>
      </c>
      <c r="AN1910" s="3" t="s">
        <v>94</v>
      </c>
      <c r="AQ1910">
        <v>3</v>
      </c>
      <c r="AR1910" s="11">
        <v>1</v>
      </c>
      <c r="AS1910" s="12">
        <f t="shared" si="426"/>
        <v>45671.25</v>
      </c>
      <c r="AT1910" s="11" t="s">
        <v>135</v>
      </c>
      <c r="AU1910" s="9">
        <v>3.5</v>
      </c>
      <c r="AV1910" s="14" t="s">
        <v>126</v>
      </c>
      <c r="AW1910" s="15" t="s">
        <v>275</v>
      </c>
      <c r="AX1910" s="16">
        <v>38105526517</v>
      </c>
      <c r="AY1910" s="14">
        <v>62</v>
      </c>
      <c r="AZ1910" s="11" t="s">
        <v>145</v>
      </c>
      <c r="BA1910" s="17" t="str">
        <f t="shared" si="434"/>
        <v>07080013810552651762</v>
      </c>
      <c r="BB1910" s="26">
        <f t="shared" si="435"/>
        <v>20</v>
      </c>
      <c r="BC1910" s="19" t="s">
        <v>320</v>
      </c>
      <c r="BD1910" s="20" t="s">
        <v>100</v>
      </c>
      <c r="BF1910" s="5"/>
      <c r="BG1910" s="27">
        <v>53093885</v>
      </c>
      <c r="BH1910" s="27">
        <v>97962117</v>
      </c>
      <c r="BI1910" s="27"/>
      <c r="BJ1910" t="s">
        <v>477</v>
      </c>
      <c r="BK1910" s="11" t="str">
        <f t="shared" si="433"/>
        <v>A-</v>
      </c>
      <c r="BL1910" s="11" t="s">
        <v>235</v>
      </c>
    </row>
    <row r="1911" spans="1:64" x14ac:dyDescent="0.25">
      <c r="A1911" s="3" t="s">
        <v>74</v>
      </c>
      <c r="B1911" s="4">
        <v>1913</v>
      </c>
      <c r="C1911" s="3" t="s">
        <v>140</v>
      </c>
      <c r="D1911" s="3" t="s">
        <v>8419</v>
      </c>
      <c r="E1911" s="3" t="s">
        <v>7597</v>
      </c>
      <c r="F1911" s="3"/>
      <c r="G1911" s="3"/>
      <c r="H1911" s="74"/>
      <c r="I1911" s="3" t="s">
        <v>1889</v>
      </c>
      <c r="J1911" s="3" t="s">
        <v>157</v>
      </c>
      <c r="K1911" s="3" t="s">
        <v>123</v>
      </c>
      <c r="L1911" s="3" t="s">
        <v>77</v>
      </c>
      <c r="M1911" s="3" t="s">
        <v>132</v>
      </c>
      <c r="N1911" s="5">
        <v>45306</v>
      </c>
      <c r="P1911" s="3">
        <f t="shared" ca="1" si="432"/>
        <v>-231</v>
      </c>
      <c r="Q1911" s="5">
        <v>45323</v>
      </c>
      <c r="R1911" s="3" t="s">
        <v>5466</v>
      </c>
      <c r="S1911" s="3"/>
      <c r="T1911" s="6" t="s">
        <v>131</v>
      </c>
      <c r="U1911" s="3" t="str">
        <f t="shared" si="421"/>
        <v>Contractuel</v>
      </c>
      <c r="V1911" s="5">
        <v>45306</v>
      </c>
      <c r="W1911" s="5">
        <v>45351</v>
      </c>
      <c r="X1911" s="5"/>
      <c r="Y1911" s="5"/>
      <c r="Z1911" s="5">
        <v>45306</v>
      </c>
      <c r="AA1911" s="3">
        <f t="shared" si="422"/>
        <v>1</v>
      </c>
      <c r="AB1911" s="3">
        <v>2024</v>
      </c>
      <c r="AC1911" s="3"/>
      <c r="AD1911" s="7">
        <f t="shared" ca="1" si="423"/>
        <v>0.75555555555555554</v>
      </c>
      <c r="AE1911" s="7" t="str">
        <f t="shared" ca="1" si="428"/>
        <v>&lt; 1</v>
      </c>
      <c r="AF1911" s="5">
        <v>35852</v>
      </c>
      <c r="AG1911" s="8">
        <f t="shared" ca="1" si="424"/>
        <v>26.657534246575342</v>
      </c>
      <c r="AH1911" s="7" t="str">
        <f t="shared" ca="1" si="425"/>
        <v>&gt;25&lt; 35</v>
      </c>
      <c r="AI1911" s="9">
        <v>17496955</v>
      </c>
      <c r="AJ1911" s="10" t="s">
        <v>102</v>
      </c>
      <c r="AK1911" s="9" t="s">
        <v>5467</v>
      </c>
      <c r="AL1911" s="5">
        <v>43028</v>
      </c>
      <c r="AM1911" s="3" t="s">
        <v>93</v>
      </c>
      <c r="AN1911" s="3" t="s">
        <v>94</v>
      </c>
      <c r="AQ1911" s="11">
        <v>3</v>
      </c>
      <c r="AR1911" s="11">
        <v>1</v>
      </c>
      <c r="AS1911" s="12">
        <f t="shared" si="426"/>
        <v>45671.25</v>
      </c>
      <c r="AT1911" s="11" t="s">
        <v>135</v>
      </c>
      <c r="AU1911" s="9">
        <v>3.5</v>
      </c>
      <c r="AV1911" s="14" t="s">
        <v>126</v>
      </c>
      <c r="AW1911" s="15" t="s">
        <v>854</v>
      </c>
      <c r="AX1911" s="16" t="s">
        <v>5468</v>
      </c>
      <c r="AY1911" s="14">
        <v>26</v>
      </c>
      <c r="AZ1911" s="11" t="s">
        <v>145</v>
      </c>
      <c r="BA1911" s="17" t="str">
        <f t="shared" si="434"/>
        <v>07043010110552902126</v>
      </c>
      <c r="BB1911" s="26">
        <f t="shared" si="435"/>
        <v>20</v>
      </c>
      <c r="BC1911" s="19" t="s">
        <v>5469</v>
      </c>
      <c r="BD1911" s="20" t="s">
        <v>100</v>
      </c>
      <c r="BF1911" s="5"/>
      <c r="BG1911" s="27">
        <v>21922910</v>
      </c>
      <c r="BH1911" s="27">
        <v>22178142</v>
      </c>
      <c r="BI1911" s="27"/>
      <c r="BK1911" s="11" t="str">
        <f t="shared" si="433"/>
        <v>A-</v>
      </c>
      <c r="BL1911" s="11"/>
    </row>
    <row r="1912" spans="1:64" x14ac:dyDescent="0.25">
      <c r="A1912" s="3" t="s">
        <v>56</v>
      </c>
      <c r="B1912" s="4">
        <v>1914</v>
      </c>
      <c r="C1912" s="3" t="s">
        <v>140</v>
      </c>
      <c r="D1912" s="3" t="s">
        <v>8443</v>
      </c>
      <c r="E1912" s="3" t="s">
        <v>7279</v>
      </c>
      <c r="F1912" s="3"/>
      <c r="G1912" s="3"/>
      <c r="H1912" s="74"/>
      <c r="I1912" s="3" t="s">
        <v>3004</v>
      </c>
      <c r="J1912" s="3" t="s">
        <v>228</v>
      </c>
      <c r="K1912" s="3" t="s">
        <v>123</v>
      </c>
      <c r="L1912" s="3" t="s">
        <v>77</v>
      </c>
      <c r="M1912" s="3" t="s">
        <v>158</v>
      </c>
      <c r="N1912" s="5">
        <v>45307</v>
      </c>
      <c r="P1912" s="3">
        <f t="shared" ca="1" si="432"/>
        <v>-47</v>
      </c>
      <c r="Q1912" s="5"/>
      <c r="R1912" s="3"/>
      <c r="S1912" s="3"/>
      <c r="T1912" s="6" t="s">
        <v>131</v>
      </c>
      <c r="U1912" s="3" t="str">
        <f t="shared" si="421"/>
        <v>Contractuel</v>
      </c>
      <c r="V1912" s="5">
        <v>45505</v>
      </c>
      <c r="W1912" s="5">
        <f>VLOOKUP(B1912,[1]base!$A:$V,22,0)</f>
        <v>45535</v>
      </c>
      <c r="X1912" s="5"/>
      <c r="Y1912" s="5"/>
      <c r="Z1912" s="5">
        <v>45307</v>
      </c>
      <c r="AA1912" s="3">
        <f t="shared" si="422"/>
        <v>1</v>
      </c>
      <c r="AB1912" s="3">
        <v>2024</v>
      </c>
      <c r="AC1912" s="3"/>
      <c r="AD1912" s="7">
        <f t="shared" ca="1" si="423"/>
        <v>0.75277777777777777</v>
      </c>
      <c r="AE1912" s="7" t="str">
        <f t="shared" ca="1" si="428"/>
        <v>&lt; 1</v>
      </c>
      <c r="AF1912" s="5">
        <v>34522</v>
      </c>
      <c r="AG1912" s="8">
        <f t="shared" ca="1" si="424"/>
        <v>30.301369863013697</v>
      </c>
      <c r="AH1912" s="7" t="str">
        <f t="shared" ca="1" si="425"/>
        <v>&gt;25&lt; 35</v>
      </c>
      <c r="AI1912" s="9">
        <v>17395290</v>
      </c>
      <c r="AJ1912" s="10" t="s">
        <v>79</v>
      </c>
      <c r="AK1912" s="9" t="s">
        <v>5470</v>
      </c>
      <c r="AL1912" s="5">
        <v>44893</v>
      </c>
      <c r="AM1912" s="3" t="s">
        <v>93</v>
      </c>
      <c r="AN1912" s="3" t="s">
        <v>94</v>
      </c>
      <c r="AQ1912">
        <v>3</v>
      </c>
      <c r="AR1912" s="11">
        <v>1</v>
      </c>
      <c r="AS1912" s="12">
        <f t="shared" si="426"/>
        <v>45672.25</v>
      </c>
      <c r="AT1912" s="11" t="s">
        <v>135</v>
      </c>
      <c r="AU1912" s="9">
        <v>3.5</v>
      </c>
      <c r="AV1912" s="14" t="s">
        <v>79</v>
      </c>
      <c r="AW1912" s="15" t="s">
        <v>1886</v>
      </c>
      <c r="AX1912" s="16">
        <v>80080681901</v>
      </c>
      <c r="AY1912" s="14" t="s">
        <v>67</v>
      </c>
      <c r="AZ1912" s="11" t="s">
        <v>128</v>
      </c>
      <c r="BA1912" s="17" t="str">
        <f t="shared" si="434"/>
        <v>04053138008068190108</v>
      </c>
      <c r="BB1912" s="26">
        <f t="shared" si="435"/>
        <v>20</v>
      </c>
      <c r="BC1912" s="19" t="s">
        <v>4362</v>
      </c>
      <c r="BD1912" s="20" t="s">
        <v>100</v>
      </c>
      <c r="BF1912" s="5"/>
      <c r="BG1912" s="27">
        <v>26386577</v>
      </c>
      <c r="BH1912" s="27"/>
      <c r="BI1912" s="27"/>
      <c r="BJ1912" t="s">
        <v>566</v>
      </c>
      <c r="BK1912" s="11" t="s">
        <v>3009</v>
      </c>
      <c r="BL1912" s="11" t="s">
        <v>473</v>
      </c>
    </row>
    <row r="1913" spans="1:64" x14ac:dyDescent="0.25">
      <c r="A1913" s="3" t="s">
        <v>56</v>
      </c>
      <c r="B1913" s="4">
        <v>1915</v>
      </c>
      <c r="C1913" s="3" t="s">
        <v>140</v>
      </c>
      <c r="D1913" s="3" t="s">
        <v>8444</v>
      </c>
      <c r="E1913" s="3" t="s">
        <v>7279</v>
      </c>
      <c r="F1913" s="3"/>
      <c r="G1913" s="3"/>
      <c r="H1913" s="74"/>
      <c r="I1913" s="3" t="s">
        <v>187</v>
      </c>
      <c r="J1913" s="3" t="s">
        <v>157</v>
      </c>
      <c r="K1913" s="3" t="s">
        <v>123</v>
      </c>
      <c r="L1913" s="3" t="s">
        <v>77</v>
      </c>
      <c r="M1913" s="3" t="s">
        <v>158</v>
      </c>
      <c r="N1913" s="5">
        <v>45306</v>
      </c>
      <c r="P1913" s="3">
        <f t="shared" ca="1" si="432"/>
        <v>-47</v>
      </c>
      <c r="Q1913" s="5"/>
      <c r="R1913" s="3"/>
      <c r="S1913" s="3"/>
      <c r="T1913" s="6" t="s">
        <v>131</v>
      </c>
      <c r="U1913" s="3" t="str">
        <f t="shared" si="421"/>
        <v>Contractuel</v>
      </c>
      <c r="V1913" s="5">
        <v>45505</v>
      </c>
      <c r="W1913" s="5">
        <f>VLOOKUP(B1913,[1]base!$A:$V,22,0)</f>
        <v>45535</v>
      </c>
      <c r="X1913" s="5"/>
      <c r="Y1913" s="5"/>
      <c r="Z1913" s="5">
        <v>45306</v>
      </c>
      <c r="AA1913" s="3">
        <f t="shared" si="422"/>
        <v>1</v>
      </c>
      <c r="AB1913" s="3">
        <v>2024</v>
      </c>
      <c r="AC1913" s="3"/>
      <c r="AD1913" s="7">
        <f t="shared" ca="1" si="423"/>
        <v>0.75555555555555554</v>
      </c>
      <c r="AE1913" s="7" t="str">
        <f t="shared" ca="1" si="428"/>
        <v>&lt; 1</v>
      </c>
      <c r="AF1913" s="5">
        <v>33819</v>
      </c>
      <c r="AG1913" s="8">
        <f t="shared" ca="1" si="424"/>
        <v>32.227397260273975</v>
      </c>
      <c r="AH1913" s="7" t="str">
        <f t="shared" ca="1" si="425"/>
        <v>&gt;25&lt; 35</v>
      </c>
      <c r="AI1913" s="9">
        <v>17268522</v>
      </c>
      <c r="AJ1913" s="10" t="s">
        <v>70</v>
      </c>
      <c r="AK1913" s="9" t="s">
        <v>5471</v>
      </c>
      <c r="AL1913" s="5">
        <v>42907</v>
      </c>
      <c r="AM1913" s="3" t="s">
        <v>93</v>
      </c>
      <c r="AN1913" s="3" t="s">
        <v>94</v>
      </c>
      <c r="AQ1913">
        <v>3</v>
      </c>
      <c r="AR1913" s="11">
        <v>1</v>
      </c>
      <c r="AS1913" s="12">
        <f t="shared" si="426"/>
        <v>45671.25</v>
      </c>
      <c r="AT1913" s="11" t="s">
        <v>135</v>
      </c>
      <c r="AU1913" s="9">
        <v>3.5</v>
      </c>
      <c r="AV1913" s="14">
        <v>17</v>
      </c>
      <c r="AW1913" s="15">
        <v>20600</v>
      </c>
      <c r="AX1913" s="16" t="s">
        <v>5472</v>
      </c>
      <c r="AY1913" s="14" t="s">
        <v>62</v>
      </c>
      <c r="AZ1913" s="11" t="s">
        <v>171</v>
      </c>
      <c r="BA1913" s="17" t="str">
        <f t="shared" si="434"/>
        <v>17206000000231826201</v>
      </c>
      <c r="BB1913" s="26">
        <f t="shared" si="435"/>
        <v>20</v>
      </c>
      <c r="BC1913" s="19" t="s">
        <v>755</v>
      </c>
      <c r="BD1913" s="20" t="s">
        <v>100</v>
      </c>
      <c r="BF1913" s="5"/>
      <c r="BG1913" s="27">
        <v>53067083</v>
      </c>
      <c r="BH1913" s="27">
        <v>55850848</v>
      </c>
      <c r="BI1913" s="27"/>
      <c r="BJ1913" t="s">
        <v>4472</v>
      </c>
      <c r="BK1913" s="11" t="s">
        <v>193</v>
      </c>
      <c r="BL1913" s="11" t="s">
        <v>473</v>
      </c>
    </row>
    <row r="1914" spans="1:64" x14ac:dyDescent="0.25">
      <c r="A1914" s="3" t="s">
        <v>56</v>
      </c>
      <c r="B1914" s="4">
        <v>1916</v>
      </c>
      <c r="C1914" s="3" t="s">
        <v>140</v>
      </c>
      <c r="D1914" s="3" t="s">
        <v>7621</v>
      </c>
      <c r="E1914" s="3" t="s">
        <v>7335</v>
      </c>
      <c r="F1914" s="3"/>
      <c r="G1914" s="3"/>
      <c r="H1914" s="74"/>
      <c r="I1914" s="3" t="s">
        <v>3004</v>
      </c>
      <c r="J1914" s="3" t="s">
        <v>228</v>
      </c>
      <c r="K1914" s="3" t="s">
        <v>123</v>
      </c>
      <c r="L1914" s="3" t="s">
        <v>77</v>
      </c>
      <c r="M1914" s="3" t="s">
        <v>158</v>
      </c>
      <c r="N1914" s="5">
        <v>45307</v>
      </c>
      <c r="P1914" s="3">
        <f t="shared" ca="1" si="432"/>
        <v>-47</v>
      </c>
      <c r="Q1914" s="5"/>
      <c r="R1914" s="3"/>
      <c r="S1914" s="3"/>
      <c r="T1914" s="6" t="s">
        <v>131</v>
      </c>
      <c r="U1914" s="3" t="str">
        <f t="shared" si="421"/>
        <v>Contractuel</v>
      </c>
      <c r="V1914" s="5">
        <v>45505</v>
      </c>
      <c r="W1914" s="5">
        <f>VLOOKUP(B1914,[1]base!$A:$V,22,0)</f>
        <v>45535</v>
      </c>
      <c r="X1914" s="5"/>
      <c r="Y1914" s="5"/>
      <c r="Z1914" s="5">
        <v>45307</v>
      </c>
      <c r="AA1914" s="3">
        <f t="shared" si="422"/>
        <v>1</v>
      </c>
      <c r="AB1914" s="3">
        <v>2024</v>
      </c>
      <c r="AC1914" s="3"/>
      <c r="AD1914" s="7">
        <f t="shared" ca="1" si="423"/>
        <v>0.75277777777777777</v>
      </c>
      <c r="AE1914" s="7" t="str">
        <f t="shared" ca="1" si="428"/>
        <v>&lt; 1</v>
      </c>
      <c r="AF1914" s="5">
        <v>28195</v>
      </c>
      <c r="AG1914" s="8">
        <f t="shared" ca="1" si="424"/>
        <v>47.635616438356166</v>
      </c>
      <c r="AH1914" s="7" t="str">
        <f t="shared" ca="1" si="425"/>
        <v>&gt;45&lt; 55</v>
      </c>
      <c r="AI1914" s="9">
        <v>17502411</v>
      </c>
      <c r="AJ1914" s="10" t="s">
        <v>141</v>
      </c>
      <c r="AK1914" s="9" t="s">
        <v>5473</v>
      </c>
      <c r="AL1914" s="5">
        <v>40917</v>
      </c>
      <c r="AM1914" s="3" t="s">
        <v>93</v>
      </c>
      <c r="AN1914" s="3" t="s">
        <v>65</v>
      </c>
      <c r="AO1914">
        <v>2</v>
      </c>
      <c r="AQ1914">
        <v>3</v>
      </c>
      <c r="AR1914" s="11">
        <v>1</v>
      </c>
      <c r="AS1914" s="12">
        <f t="shared" si="426"/>
        <v>45672.25</v>
      </c>
      <c r="AT1914" s="11" t="s">
        <v>135</v>
      </c>
      <c r="AU1914" s="9">
        <v>3.5</v>
      </c>
      <c r="AV1914" s="14">
        <v>25</v>
      </c>
      <c r="AW1914" s="15">
        <v>13500</v>
      </c>
      <c r="AX1914" s="16" t="s">
        <v>5474</v>
      </c>
      <c r="AY1914" s="14">
        <v>45</v>
      </c>
      <c r="AZ1914" s="11" t="s">
        <v>164</v>
      </c>
      <c r="BA1914" s="17" t="str">
        <f t="shared" si="434"/>
        <v>25135000000068646845</v>
      </c>
      <c r="BB1914" s="26">
        <f t="shared" si="435"/>
        <v>20</v>
      </c>
      <c r="BC1914" s="19" t="s">
        <v>1001</v>
      </c>
      <c r="BD1914" s="20" t="s">
        <v>100</v>
      </c>
      <c r="BF1914" s="5"/>
      <c r="BG1914" s="27">
        <v>58854491</v>
      </c>
      <c r="BH1914" s="27"/>
      <c r="BI1914" s="27"/>
      <c r="BJ1914" t="s">
        <v>1001</v>
      </c>
      <c r="BK1914" s="11" t="s">
        <v>3009</v>
      </c>
      <c r="BL1914" s="11" t="s">
        <v>473</v>
      </c>
    </row>
    <row r="1915" spans="1:64" x14ac:dyDescent="0.25">
      <c r="A1915" s="3" t="s">
        <v>56</v>
      </c>
      <c r="B1915" s="4">
        <v>1917</v>
      </c>
      <c r="C1915" s="3" t="s">
        <v>140</v>
      </c>
      <c r="D1915" s="3" t="s">
        <v>8445</v>
      </c>
      <c r="E1915" s="3" t="s">
        <v>7580</v>
      </c>
      <c r="F1915" s="3"/>
      <c r="G1915" s="3"/>
      <c r="H1915" s="74"/>
      <c r="I1915" s="3" t="s">
        <v>3004</v>
      </c>
      <c r="J1915" s="3" t="s">
        <v>228</v>
      </c>
      <c r="K1915" s="3" t="s">
        <v>123</v>
      </c>
      <c r="L1915" s="3" t="s">
        <v>77</v>
      </c>
      <c r="M1915" s="3" t="s">
        <v>158</v>
      </c>
      <c r="N1915" s="5">
        <v>45307</v>
      </c>
      <c r="P1915" s="3">
        <f t="shared" ca="1" si="432"/>
        <v>-47</v>
      </c>
      <c r="Q1915" s="5"/>
      <c r="R1915" s="3"/>
      <c r="S1915" s="3"/>
      <c r="T1915" s="6" t="s">
        <v>131</v>
      </c>
      <c r="U1915" s="3" t="str">
        <f t="shared" si="421"/>
        <v>Contractuel</v>
      </c>
      <c r="V1915" s="5">
        <v>45505</v>
      </c>
      <c r="W1915" s="5">
        <f>VLOOKUP(B1915,[1]base!$A:$V,22,0)</f>
        <v>45535</v>
      </c>
      <c r="X1915" s="5"/>
      <c r="Y1915" s="5"/>
      <c r="Z1915" s="5">
        <v>45307</v>
      </c>
      <c r="AA1915" s="3">
        <f t="shared" si="422"/>
        <v>1</v>
      </c>
      <c r="AB1915" s="3">
        <v>2024</v>
      </c>
      <c r="AC1915" s="3"/>
      <c r="AD1915" s="7">
        <f t="shared" ca="1" si="423"/>
        <v>0.75277777777777777</v>
      </c>
      <c r="AE1915" s="7" t="str">
        <f t="shared" ca="1" si="428"/>
        <v>&lt; 1</v>
      </c>
      <c r="AF1915" s="5">
        <v>35223</v>
      </c>
      <c r="AG1915" s="8">
        <f t="shared" ca="1" si="424"/>
        <v>28.38082191780822</v>
      </c>
      <c r="AH1915" s="7" t="str">
        <f t="shared" ca="1" si="425"/>
        <v>&gt;25&lt; 35</v>
      </c>
      <c r="AI1915" s="9">
        <v>17591065</v>
      </c>
      <c r="AJ1915" s="10" t="s">
        <v>62</v>
      </c>
      <c r="AK1915" s="9" t="s">
        <v>5475</v>
      </c>
      <c r="AL1915" s="5">
        <v>42986</v>
      </c>
      <c r="AM1915" s="3" t="s">
        <v>93</v>
      </c>
      <c r="AN1915" s="3" t="s">
        <v>94</v>
      </c>
      <c r="AQ1915">
        <v>3</v>
      </c>
      <c r="AR1915" s="11">
        <v>1</v>
      </c>
      <c r="AS1915" s="12">
        <f t="shared" si="426"/>
        <v>45672.25</v>
      </c>
      <c r="AT1915" s="11" t="s">
        <v>135</v>
      </c>
      <c r="AU1915" s="9">
        <v>3.5</v>
      </c>
      <c r="AV1915" s="14" t="s">
        <v>67</v>
      </c>
      <c r="AW1915" s="15" t="s">
        <v>169</v>
      </c>
      <c r="AX1915" s="16" t="s">
        <v>5476</v>
      </c>
      <c r="AY1915" s="14">
        <v>50</v>
      </c>
      <c r="AZ1915" s="11" t="s">
        <v>71</v>
      </c>
      <c r="BA1915" s="17" t="str">
        <f t="shared" si="434"/>
        <v>08001000784009893650</v>
      </c>
      <c r="BB1915" s="26">
        <f t="shared" si="435"/>
        <v>20</v>
      </c>
      <c r="BC1915" s="19" t="s">
        <v>4759</v>
      </c>
      <c r="BD1915" s="20" t="s">
        <v>100</v>
      </c>
      <c r="BF1915" s="5"/>
      <c r="BG1915" s="27">
        <v>56227982</v>
      </c>
      <c r="BH1915" s="27"/>
      <c r="BI1915" s="27"/>
      <c r="BJ1915" t="s">
        <v>4759</v>
      </c>
      <c r="BK1915" s="11" t="s">
        <v>3009</v>
      </c>
      <c r="BL1915" s="11" t="s">
        <v>473</v>
      </c>
    </row>
    <row r="1916" spans="1:64" x14ac:dyDescent="0.25">
      <c r="A1916" s="3" t="s">
        <v>74</v>
      </c>
      <c r="B1916" s="4">
        <v>1918</v>
      </c>
      <c r="C1916" s="3" t="s">
        <v>140</v>
      </c>
      <c r="D1916" s="3" t="s">
        <v>7213</v>
      </c>
      <c r="E1916" s="3" t="s">
        <v>7292</v>
      </c>
      <c r="F1916" s="3"/>
      <c r="G1916" s="3"/>
      <c r="H1916" s="74"/>
      <c r="I1916" s="3" t="s">
        <v>4582</v>
      </c>
      <c r="J1916" s="3" t="s">
        <v>157</v>
      </c>
      <c r="K1916" s="3" t="s">
        <v>123</v>
      </c>
      <c r="L1916" s="3" t="s">
        <v>77</v>
      </c>
      <c r="M1916" s="3" t="s">
        <v>158</v>
      </c>
      <c r="N1916" s="5">
        <v>45306</v>
      </c>
      <c r="P1916" s="3">
        <f t="shared" ca="1" si="432"/>
        <v>-231</v>
      </c>
      <c r="Q1916" s="5">
        <v>45352</v>
      </c>
      <c r="R1916" s="3" t="s">
        <v>124</v>
      </c>
      <c r="S1916" s="3"/>
      <c r="T1916" s="6" t="s">
        <v>131</v>
      </c>
      <c r="U1916" s="3" t="str">
        <f t="shared" si="421"/>
        <v>Contractuel</v>
      </c>
      <c r="V1916" s="5">
        <v>45306</v>
      </c>
      <c r="W1916" s="5">
        <v>45351</v>
      </c>
      <c r="X1916" s="5"/>
      <c r="Y1916" s="5"/>
      <c r="Z1916" s="5">
        <v>45306</v>
      </c>
      <c r="AA1916" s="3">
        <f t="shared" si="422"/>
        <v>1</v>
      </c>
      <c r="AB1916" s="3">
        <v>2024</v>
      </c>
      <c r="AC1916" s="3"/>
      <c r="AD1916" s="7">
        <f t="shared" ca="1" si="423"/>
        <v>0.75555555555555554</v>
      </c>
      <c r="AE1916" s="7" t="str">
        <f t="shared" ca="1" si="428"/>
        <v>&lt; 1</v>
      </c>
      <c r="AF1916" s="5">
        <v>36296</v>
      </c>
      <c r="AG1916" s="8">
        <f t="shared" ca="1" si="424"/>
        <v>25.44109589041096</v>
      </c>
      <c r="AH1916" s="7" t="str">
        <f t="shared" ca="1" si="425"/>
        <v>&gt;25&lt; 35</v>
      </c>
      <c r="AI1916" s="9"/>
      <c r="AJ1916" s="10"/>
      <c r="AK1916" s="9" t="s">
        <v>5477</v>
      </c>
      <c r="AL1916" s="5">
        <v>43727</v>
      </c>
      <c r="AM1916" s="3" t="s">
        <v>93</v>
      </c>
      <c r="AN1916" s="3" t="s">
        <v>94</v>
      </c>
      <c r="AQ1916" s="11">
        <v>3</v>
      </c>
      <c r="AR1916" s="11">
        <v>1</v>
      </c>
      <c r="AS1916" s="12">
        <f t="shared" si="426"/>
        <v>45671.25</v>
      </c>
      <c r="AT1916" s="11" t="s">
        <v>135</v>
      </c>
      <c r="AU1916" s="9">
        <v>3.5</v>
      </c>
      <c r="AV1916" s="14">
        <v>14</v>
      </c>
      <c r="AW1916" s="15" t="s">
        <v>622</v>
      </c>
      <c r="AX1916" s="16">
        <v>31007049979</v>
      </c>
      <c r="AY1916" s="14">
        <v>19</v>
      </c>
      <c r="AZ1916" s="11" t="s">
        <v>154</v>
      </c>
      <c r="BA1916" s="17" t="str">
        <f t="shared" si="434"/>
        <v>14033033100704997919</v>
      </c>
      <c r="BB1916" s="26">
        <f t="shared" si="435"/>
        <v>20</v>
      </c>
      <c r="BC1916" s="19" t="s">
        <v>233</v>
      </c>
      <c r="BD1916" s="20" t="s">
        <v>100</v>
      </c>
      <c r="BF1916" s="5"/>
      <c r="BG1916" s="27">
        <v>26159559</v>
      </c>
      <c r="BH1916" s="27"/>
      <c r="BI1916" s="27"/>
      <c r="BJ1916" t="s">
        <v>3681</v>
      </c>
      <c r="BK1916" s="11" t="str">
        <f t="shared" si="433"/>
        <v>A-</v>
      </c>
      <c r="BL1916" s="11" t="s">
        <v>473</v>
      </c>
    </row>
    <row r="1917" spans="1:64" x14ac:dyDescent="0.25">
      <c r="A1917" s="3" t="s">
        <v>56</v>
      </c>
      <c r="B1917" s="4">
        <v>1919</v>
      </c>
      <c r="C1917" s="3" t="s">
        <v>140</v>
      </c>
      <c r="D1917" s="3" t="s">
        <v>7510</v>
      </c>
      <c r="E1917" s="3" t="s">
        <v>7428</v>
      </c>
      <c r="F1917" s="3"/>
      <c r="G1917" s="3"/>
      <c r="H1917" s="74"/>
      <c r="I1917" s="3" t="s">
        <v>187</v>
      </c>
      <c r="J1917" s="3" t="s">
        <v>157</v>
      </c>
      <c r="K1917" s="3" t="s">
        <v>123</v>
      </c>
      <c r="L1917" s="3" t="s">
        <v>77</v>
      </c>
      <c r="M1917" s="3" t="s">
        <v>132</v>
      </c>
      <c r="N1917" s="5">
        <v>45306</v>
      </c>
      <c r="P1917" s="3">
        <f t="shared" ca="1" si="432"/>
        <v>-47</v>
      </c>
      <c r="Q1917" s="5"/>
      <c r="R1917" s="3"/>
      <c r="S1917" s="3"/>
      <c r="T1917" s="6" t="s">
        <v>131</v>
      </c>
      <c r="U1917" s="3" t="str">
        <f t="shared" si="421"/>
        <v>Contractuel</v>
      </c>
      <c r="V1917" s="5">
        <v>45505</v>
      </c>
      <c r="W1917" s="5">
        <f>VLOOKUP(B1917,[1]base!$A:$V,22,0)</f>
        <v>45535</v>
      </c>
      <c r="X1917" s="5"/>
      <c r="Y1917" s="5"/>
      <c r="Z1917" s="5">
        <v>45306</v>
      </c>
      <c r="AA1917" s="3">
        <f t="shared" si="422"/>
        <v>1</v>
      </c>
      <c r="AB1917" s="3">
        <v>2024</v>
      </c>
      <c r="AC1917" s="3"/>
      <c r="AD1917" s="7">
        <f t="shared" ca="1" si="423"/>
        <v>0.75555555555555554</v>
      </c>
      <c r="AE1917" s="7" t="str">
        <f t="shared" ca="1" si="428"/>
        <v>&lt; 1</v>
      </c>
      <c r="AF1917" s="5">
        <v>34866</v>
      </c>
      <c r="AG1917" s="8">
        <f t="shared" ca="1" si="424"/>
        <v>29.358904109589041</v>
      </c>
      <c r="AH1917" s="7" t="str">
        <f t="shared" ca="1" si="425"/>
        <v>&gt;25&lt; 35</v>
      </c>
      <c r="AI1917" s="9">
        <v>17606346</v>
      </c>
      <c r="AJ1917" s="10" t="s">
        <v>67</v>
      </c>
      <c r="AK1917" s="9" t="s">
        <v>5478</v>
      </c>
      <c r="AL1917" s="5">
        <v>42466</v>
      </c>
      <c r="AM1917" s="3" t="s">
        <v>93</v>
      </c>
      <c r="AN1917" s="3" t="s">
        <v>94</v>
      </c>
      <c r="AQ1917">
        <v>3</v>
      </c>
      <c r="AR1917" s="11">
        <v>1</v>
      </c>
      <c r="AS1917" s="12">
        <f t="shared" si="426"/>
        <v>45671.25</v>
      </c>
      <c r="AT1917" s="11" t="s">
        <v>135</v>
      </c>
      <c r="AU1917" s="9">
        <v>3.5</v>
      </c>
      <c r="AV1917" s="14">
        <v>17</v>
      </c>
      <c r="AW1917" s="15" t="s">
        <v>169</v>
      </c>
      <c r="AX1917" s="16" t="s">
        <v>5479</v>
      </c>
      <c r="AY1917" s="14">
        <v>45</v>
      </c>
      <c r="AZ1917" s="11" t="s">
        <v>171</v>
      </c>
      <c r="BA1917" s="17" t="str">
        <f t="shared" si="434"/>
        <v>17001000000336219745</v>
      </c>
      <c r="BB1917" s="26">
        <f t="shared" si="435"/>
        <v>20</v>
      </c>
      <c r="BC1917" s="19" t="s">
        <v>5480</v>
      </c>
      <c r="BD1917" s="20" t="s">
        <v>100</v>
      </c>
      <c r="BF1917" s="5"/>
      <c r="BG1917" s="27">
        <v>26036502</v>
      </c>
      <c r="BH1917" s="27"/>
      <c r="BI1917" s="27"/>
      <c r="BJ1917" t="s">
        <v>3681</v>
      </c>
      <c r="BK1917" s="11" t="s">
        <v>193</v>
      </c>
      <c r="BL1917" s="11" t="s">
        <v>473</v>
      </c>
    </row>
    <row r="1918" spans="1:64" x14ac:dyDescent="0.25">
      <c r="A1918" s="3" t="s">
        <v>56</v>
      </c>
      <c r="B1918" s="4">
        <v>1920</v>
      </c>
      <c r="C1918" s="3" t="s">
        <v>140</v>
      </c>
      <c r="D1918" s="3" t="s">
        <v>7341</v>
      </c>
      <c r="E1918" s="3" t="s">
        <v>7682</v>
      </c>
      <c r="F1918" s="3"/>
      <c r="G1918" s="3"/>
      <c r="H1918" s="74"/>
      <c r="I1918" s="3" t="s">
        <v>3004</v>
      </c>
      <c r="J1918" s="3" t="s">
        <v>228</v>
      </c>
      <c r="K1918" s="3" t="s">
        <v>123</v>
      </c>
      <c r="L1918" s="3" t="s">
        <v>77</v>
      </c>
      <c r="M1918" s="3" t="s">
        <v>132</v>
      </c>
      <c r="N1918" s="5">
        <v>45307</v>
      </c>
      <c r="P1918" s="3">
        <f t="shared" ca="1" si="432"/>
        <v>-47</v>
      </c>
      <c r="Q1918" s="5"/>
      <c r="R1918" s="3"/>
      <c r="S1918" s="3"/>
      <c r="T1918" s="6" t="s">
        <v>131</v>
      </c>
      <c r="U1918" s="3" t="str">
        <f t="shared" si="421"/>
        <v>Contractuel</v>
      </c>
      <c r="V1918" s="5">
        <v>45505</v>
      </c>
      <c r="W1918" s="5">
        <f>VLOOKUP(B1918,[1]base!$A:$V,22,0)</f>
        <v>45535</v>
      </c>
      <c r="X1918" s="5"/>
      <c r="Y1918" s="5"/>
      <c r="Z1918" s="5">
        <v>45307</v>
      </c>
      <c r="AA1918" s="3">
        <f t="shared" si="422"/>
        <v>1</v>
      </c>
      <c r="AB1918" s="3">
        <v>2024</v>
      </c>
      <c r="AC1918" s="3"/>
      <c r="AD1918" s="7">
        <f t="shared" ca="1" si="423"/>
        <v>0.75277777777777777</v>
      </c>
      <c r="AE1918" s="7" t="str">
        <f t="shared" ca="1" si="428"/>
        <v>&lt; 1</v>
      </c>
      <c r="AF1918" s="5">
        <v>35704</v>
      </c>
      <c r="AG1918" s="8">
        <f t="shared" ca="1" si="424"/>
        <v>27.063013698630137</v>
      </c>
      <c r="AH1918" s="7" t="str">
        <f t="shared" ca="1" si="425"/>
        <v>&gt;25&lt; 35</v>
      </c>
      <c r="AI1918" s="9">
        <v>17754587</v>
      </c>
      <c r="AJ1918" s="10" t="s">
        <v>79</v>
      </c>
      <c r="AK1918" s="9" t="s">
        <v>5481</v>
      </c>
      <c r="AL1918" s="5">
        <v>43115</v>
      </c>
      <c r="AM1918" s="3" t="s">
        <v>93</v>
      </c>
      <c r="AN1918" s="3" t="s">
        <v>94</v>
      </c>
      <c r="AQ1918">
        <v>3</v>
      </c>
      <c r="AR1918" s="11">
        <v>1</v>
      </c>
      <c r="AS1918" s="12">
        <f t="shared" si="426"/>
        <v>45672.25</v>
      </c>
      <c r="AT1918" s="11" t="s">
        <v>135</v>
      </c>
      <c r="AU1918" s="9">
        <v>3.5</v>
      </c>
      <c r="AV1918" s="14">
        <v>17</v>
      </c>
      <c r="AW1918" s="15" t="s">
        <v>169</v>
      </c>
      <c r="AX1918" s="16" t="s">
        <v>5482</v>
      </c>
      <c r="AY1918" s="14">
        <v>24</v>
      </c>
      <c r="AZ1918" s="11" t="s">
        <v>171</v>
      </c>
      <c r="BA1918" s="17" t="str">
        <f t="shared" si="434"/>
        <v>17001000000335958524</v>
      </c>
      <c r="BB1918" s="26">
        <f t="shared" si="435"/>
        <v>20</v>
      </c>
      <c r="BC1918" s="19" t="s">
        <v>5483</v>
      </c>
      <c r="BD1918" s="20" t="s">
        <v>100</v>
      </c>
      <c r="BF1918" s="5"/>
      <c r="BG1918" s="27">
        <v>21701879</v>
      </c>
      <c r="BH1918" s="27"/>
      <c r="BI1918" s="27"/>
      <c r="BJ1918" t="s">
        <v>811</v>
      </c>
      <c r="BK1918" s="11" t="s">
        <v>3009</v>
      </c>
      <c r="BL1918" s="11" t="s">
        <v>473</v>
      </c>
    </row>
    <row r="1919" spans="1:64" x14ac:dyDescent="0.25">
      <c r="A1919" s="3" t="s">
        <v>74</v>
      </c>
      <c r="B1919" s="4">
        <v>1921</v>
      </c>
      <c r="C1919" s="3" t="s">
        <v>57</v>
      </c>
      <c r="D1919" s="3" t="s">
        <v>7934</v>
      </c>
      <c r="E1919" s="3" t="s">
        <v>8305</v>
      </c>
      <c r="F1919" s="3"/>
      <c r="G1919" s="3"/>
      <c r="H1919" s="74"/>
      <c r="I1919" s="43" t="s">
        <v>1465</v>
      </c>
      <c r="J1919" s="3"/>
      <c r="K1919" s="3" t="s">
        <v>76</v>
      </c>
      <c r="L1919" s="3" t="s">
        <v>77</v>
      </c>
      <c r="M1919" s="3" t="s">
        <v>132</v>
      </c>
      <c r="N1919" s="5">
        <v>45306</v>
      </c>
      <c r="P1919" s="3">
        <f t="shared" ca="1" si="432"/>
        <v>-200</v>
      </c>
      <c r="Q1919" s="5">
        <v>45398</v>
      </c>
      <c r="R1919" s="3" t="s">
        <v>296</v>
      </c>
      <c r="S1919" s="3"/>
      <c r="T1919" s="6" t="s">
        <v>131</v>
      </c>
      <c r="U1919" s="3" t="str">
        <f t="shared" si="421"/>
        <v>Contractuel</v>
      </c>
      <c r="V1919" s="5">
        <v>45352</v>
      </c>
      <c r="W1919" s="5">
        <v>45382</v>
      </c>
      <c r="X1919" s="5"/>
      <c r="Y1919" s="5"/>
      <c r="Z1919" s="5">
        <v>45306</v>
      </c>
      <c r="AA1919" s="3">
        <f t="shared" si="422"/>
        <v>1</v>
      </c>
      <c r="AB1919" s="3">
        <v>2024</v>
      </c>
      <c r="AC1919" s="3"/>
      <c r="AD1919" s="7">
        <f t="shared" ca="1" si="423"/>
        <v>0.75555555555555554</v>
      </c>
      <c r="AE1919" s="7" t="str">
        <f t="shared" ca="1" si="428"/>
        <v>&lt; 1</v>
      </c>
      <c r="AF1919" s="5">
        <v>36446</v>
      </c>
      <c r="AG1919" s="8">
        <f t="shared" ca="1" si="424"/>
        <v>25.030136986301368</v>
      </c>
      <c r="AH1919" s="7" t="str">
        <f t="shared" ca="1" si="425"/>
        <v>&gt;25&lt; 35</v>
      </c>
      <c r="AI1919" s="9"/>
      <c r="AJ1919" s="10"/>
      <c r="AK1919" s="9" t="s">
        <v>5484</v>
      </c>
      <c r="AL1919" s="5">
        <v>42906</v>
      </c>
      <c r="AM1919" s="3" t="s">
        <v>4611</v>
      </c>
      <c r="AN1919" s="3" t="s">
        <v>94</v>
      </c>
      <c r="AQ1919" s="11">
        <v>3</v>
      </c>
      <c r="AR1919" s="11">
        <v>1</v>
      </c>
      <c r="AS1919" s="12">
        <f t="shared" si="426"/>
        <v>45671.25</v>
      </c>
      <c r="AT1919" s="11" t="s">
        <v>135</v>
      </c>
      <c r="AU1919" s="9">
        <v>3.5</v>
      </c>
      <c r="AV1919" s="14">
        <v>17</v>
      </c>
      <c r="AW1919" s="15" t="s">
        <v>169</v>
      </c>
      <c r="AX1919" s="16" t="s">
        <v>5485</v>
      </c>
      <c r="AY1919" s="14">
        <v>49</v>
      </c>
      <c r="AZ1919" s="11" t="s">
        <v>171</v>
      </c>
      <c r="BA1919" s="17" t="str">
        <f t="shared" si="434"/>
        <v>17001000000335893049</v>
      </c>
      <c r="BB1919" s="26">
        <f t="shared" si="435"/>
        <v>20</v>
      </c>
      <c r="BC1919" s="19" t="s">
        <v>5464</v>
      </c>
      <c r="BD1919" s="20" t="s">
        <v>100</v>
      </c>
      <c r="BF1919" s="5"/>
      <c r="BG1919" s="27">
        <v>95641197</v>
      </c>
      <c r="BH1919" s="27">
        <v>92209925</v>
      </c>
      <c r="BI1919" s="27"/>
      <c r="BJ1919" t="s">
        <v>3101</v>
      </c>
      <c r="BK1919" s="11" t="str">
        <f t="shared" si="433"/>
        <v>-</v>
      </c>
      <c r="BL1919" s="11" t="s">
        <v>200</v>
      </c>
    </row>
    <row r="1920" spans="1:64" x14ac:dyDescent="0.25">
      <c r="A1920" s="3" t="s">
        <v>74</v>
      </c>
      <c r="B1920" s="4">
        <v>1922</v>
      </c>
      <c r="C1920" s="3" t="s">
        <v>140</v>
      </c>
      <c r="D1920" s="3" t="s">
        <v>7450</v>
      </c>
      <c r="E1920" s="3" t="s">
        <v>7248</v>
      </c>
      <c r="F1920" s="3"/>
      <c r="G1920" s="3"/>
      <c r="H1920" s="74"/>
      <c r="I1920" s="3" t="s">
        <v>515</v>
      </c>
      <c r="J1920" s="3" t="s">
        <v>228</v>
      </c>
      <c r="K1920" s="3" t="s">
        <v>76</v>
      </c>
      <c r="L1920" s="3" t="s">
        <v>77</v>
      </c>
      <c r="M1920" s="3" t="s">
        <v>158</v>
      </c>
      <c r="N1920" s="5">
        <v>45308</v>
      </c>
      <c r="P1920" s="3">
        <f t="shared" ca="1" si="432"/>
        <v>-200</v>
      </c>
      <c r="Q1920" s="5">
        <v>45385</v>
      </c>
      <c r="R1920" s="3" t="s">
        <v>4199</v>
      </c>
      <c r="S1920" s="3"/>
      <c r="T1920" s="6" t="s">
        <v>131</v>
      </c>
      <c r="U1920" s="3" t="str">
        <f t="shared" si="421"/>
        <v>Contractuel</v>
      </c>
      <c r="V1920" s="5">
        <v>45352</v>
      </c>
      <c r="W1920" s="5">
        <v>45382</v>
      </c>
      <c r="X1920" s="5"/>
      <c r="Y1920" s="5"/>
      <c r="Z1920" s="5">
        <v>45308</v>
      </c>
      <c r="AA1920" s="3">
        <f t="shared" si="422"/>
        <v>1</v>
      </c>
      <c r="AB1920" s="3">
        <v>2024</v>
      </c>
      <c r="AC1920" s="3"/>
      <c r="AD1920" s="7">
        <f t="shared" ca="1" si="423"/>
        <v>0.75</v>
      </c>
      <c r="AE1920" s="7" t="str">
        <f t="shared" ca="1" si="428"/>
        <v>&lt; 1</v>
      </c>
      <c r="AF1920" s="5">
        <v>37451</v>
      </c>
      <c r="AG1920" s="8">
        <f t="shared" ca="1" si="424"/>
        <v>22.276712328767122</v>
      </c>
      <c r="AH1920" s="7" t="str">
        <f t="shared" ca="1" si="425"/>
        <v>&lt; 25</v>
      </c>
      <c r="AI1920" s="9"/>
      <c r="AJ1920" s="10"/>
      <c r="AK1920" s="9" t="s">
        <v>5486</v>
      </c>
      <c r="AL1920" s="5">
        <v>44134</v>
      </c>
      <c r="AM1920" s="3" t="s">
        <v>93</v>
      </c>
      <c r="AN1920" s="3" t="s">
        <v>94</v>
      </c>
      <c r="AQ1920" s="11">
        <v>3</v>
      </c>
      <c r="AR1920" s="11">
        <v>1</v>
      </c>
      <c r="AS1920" s="12">
        <f t="shared" si="426"/>
        <v>45673.25</v>
      </c>
      <c r="AT1920" s="11" t="s">
        <v>135</v>
      </c>
      <c r="AU1920" s="9">
        <v>3.5</v>
      </c>
      <c r="AV1920" s="14">
        <v>25</v>
      </c>
      <c r="AW1920" s="15">
        <v>13500</v>
      </c>
      <c r="AX1920" s="16" t="s">
        <v>5487</v>
      </c>
      <c r="AY1920" s="14">
        <v>96</v>
      </c>
      <c r="AZ1920" s="11" t="s">
        <v>164</v>
      </c>
      <c r="BA1920" s="17" t="str">
        <f t="shared" si="434"/>
        <v>25135000000122072796</v>
      </c>
      <c r="BB1920" s="26">
        <f t="shared" si="435"/>
        <v>20</v>
      </c>
      <c r="BC1920" s="19" t="s">
        <v>5488</v>
      </c>
      <c r="BD1920" s="20" t="s">
        <v>100</v>
      </c>
      <c r="BF1920" s="5"/>
      <c r="BG1920" s="27">
        <v>29622909</v>
      </c>
      <c r="BH1920" s="27"/>
      <c r="BI1920" s="27"/>
      <c r="BJ1920" t="s">
        <v>828</v>
      </c>
      <c r="BK1920" s="11" t="str">
        <f t="shared" si="433"/>
        <v>B-</v>
      </c>
      <c r="BL1920" s="11" t="s">
        <v>235</v>
      </c>
    </row>
    <row r="1921" spans="1:64" x14ac:dyDescent="0.25">
      <c r="A1921" s="3" t="s">
        <v>56</v>
      </c>
      <c r="B1921" s="4">
        <v>1923</v>
      </c>
      <c r="C1921" s="3" t="s">
        <v>140</v>
      </c>
      <c r="D1921" s="3" t="s">
        <v>8446</v>
      </c>
      <c r="E1921" s="3" t="s">
        <v>7316</v>
      </c>
      <c r="F1921" s="3"/>
      <c r="G1921" s="3"/>
      <c r="H1921" s="74"/>
      <c r="I1921" s="3" t="s">
        <v>515</v>
      </c>
      <c r="J1921" s="3" t="s">
        <v>228</v>
      </c>
      <c r="K1921" s="3" t="s">
        <v>76</v>
      </c>
      <c r="L1921" s="3" t="s">
        <v>77</v>
      </c>
      <c r="M1921" s="3" t="s">
        <v>158</v>
      </c>
      <c r="N1921" s="5">
        <v>45308</v>
      </c>
      <c r="P1921" s="3">
        <f t="shared" ca="1" si="432"/>
        <v>-47</v>
      </c>
      <c r="Q1921" s="5"/>
      <c r="R1921" s="3"/>
      <c r="S1921" s="3"/>
      <c r="T1921" s="6" t="s">
        <v>131</v>
      </c>
      <c r="U1921" s="3" t="str">
        <f t="shared" si="421"/>
        <v>Contractuel</v>
      </c>
      <c r="V1921" s="5">
        <v>45505</v>
      </c>
      <c r="W1921" s="5">
        <f>VLOOKUP(B1921,[1]base!$A:$V,22,0)</f>
        <v>45535</v>
      </c>
      <c r="X1921" s="5"/>
      <c r="Y1921" s="5"/>
      <c r="Z1921" s="5">
        <v>45308</v>
      </c>
      <c r="AA1921" s="3">
        <f t="shared" si="422"/>
        <v>1</v>
      </c>
      <c r="AB1921" s="3">
        <v>2024</v>
      </c>
      <c r="AC1921" s="3"/>
      <c r="AD1921" s="7">
        <f t="shared" ca="1" si="423"/>
        <v>0.75</v>
      </c>
      <c r="AE1921" s="7" t="str">
        <f t="shared" ca="1" si="428"/>
        <v>&lt; 1</v>
      </c>
      <c r="AF1921" s="5">
        <v>37185</v>
      </c>
      <c r="AG1921" s="8">
        <f t="shared" ca="1" si="424"/>
        <v>23.005479452054793</v>
      </c>
      <c r="AH1921" s="7" t="str">
        <f t="shared" ca="1" si="425"/>
        <v>&lt; 25</v>
      </c>
      <c r="AI1921" s="9"/>
      <c r="AJ1921" s="10"/>
      <c r="AK1921" s="9">
        <v>13029751</v>
      </c>
      <c r="AL1921" s="5">
        <v>43830</v>
      </c>
      <c r="AM1921" s="3" t="s">
        <v>93</v>
      </c>
      <c r="AN1921" s="3" t="s">
        <v>94</v>
      </c>
      <c r="AQ1921">
        <v>3</v>
      </c>
      <c r="AR1921" s="11">
        <v>1</v>
      </c>
      <c r="AS1921" s="12">
        <f t="shared" si="426"/>
        <v>45673.25</v>
      </c>
      <c r="AT1921" s="11" t="s">
        <v>135</v>
      </c>
      <c r="AU1921" s="9">
        <v>3.5</v>
      </c>
      <c r="AV1921" s="14" t="s">
        <v>67</v>
      </c>
      <c r="AW1921" s="15" t="s">
        <v>1468</v>
      </c>
      <c r="AX1921" s="16">
        <v>10140096822</v>
      </c>
      <c r="AY1921" s="14">
        <v>30</v>
      </c>
      <c r="AZ1921" s="11" t="s">
        <v>71</v>
      </c>
      <c r="BA1921" s="17" t="str">
        <f t="shared" si="434"/>
        <v>08020011014009682230</v>
      </c>
      <c r="BB1921" s="26">
        <f t="shared" si="435"/>
        <v>20</v>
      </c>
      <c r="BC1921" s="19" t="s">
        <v>566</v>
      </c>
      <c r="BD1921" s="20" t="s">
        <v>100</v>
      </c>
      <c r="BF1921" s="5"/>
      <c r="BG1921" s="27">
        <v>58803662</v>
      </c>
      <c r="BH1921" s="27"/>
      <c r="BI1921" s="27"/>
      <c r="BJ1921" t="s">
        <v>566</v>
      </c>
      <c r="BK1921" s="11" t="str">
        <f t="shared" si="433"/>
        <v>B-</v>
      </c>
      <c r="BL1921" s="11" t="s">
        <v>235</v>
      </c>
    </row>
    <row r="1922" spans="1:64" x14ac:dyDescent="0.25">
      <c r="A1922" s="3" t="s">
        <v>56</v>
      </c>
      <c r="B1922" s="4">
        <v>1924</v>
      </c>
      <c r="C1922" s="3" t="s">
        <v>57</v>
      </c>
      <c r="D1922" s="3" t="s">
        <v>7282</v>
      </c>
      <c r="E1922" s="3" t="s">
        <v>7464</v>
      </c>
      <c r="F1922" s="3"/>
      <c r="G1922" s="3"/>
      <c r="H1922" s="74"/>
      <c r="I1922" s="3"/>
      <c r="J1922" s="3"/>
      <c r="K1922" s="3" t="s">
        <v>76</v>
      </c>
      <c r="L1922" s="3" t="s">
        <v>77</v>
      </c>
      <c r="M1922" s="3">
        <f>G1922</f>
        <v>0</v>
      </c>
      <c r="N1922" s="5">
        <v>45308</v>
      </c>
      <c r="P1922" s="3" t="str">
        <f t="shared" ca="1" si="432"/>
        <v/>
      </c>
      <c r="Q1922" s="5"/>
      <c r="R1922" s="3"/>
      <c r="S1922" s="3"/>
      <c r="T1922" s="6" t="s">
        <v>61</v>
      </c>
      <c r="U1922" s="3" t="str">
        <f t="shared" ref="U1922:U1985" si="441">IF(T1922="CDI","Titulaire","Contractuel")</f>
        <v>Titulaire</v>
      </c>
      <c r="V1922" s="5">
        <v>45308</v>
      </c>
      <c r="W1922" s="5"/>
      <c r="X1922" s="5"/>
      <c r="Y1922" s="5"/>
      <c r="Z1922" s="5">
        <v>45308</v>
      </c>
      <c r="AA1922" s="3">
        <f t="shared" ref="AA1922:AA1985" si="442">MONTH(N1922)</f>
        <v>1</v>
      </c>
      <c r="AB1922" s="3">
        <v>2024</v>
      </c>
      <c r="AC1922" s="3"/>
      <c r="AD1922" s="7">
        <f t="shared" ref="AD1922:AD1985" ca="1" si="443">IF(A1922="Non",(DAYS360(N1922,Q1922)/360),(DAYS360(N1922,TODAY())/360))</f>
        <v>0.75</v>
      </c>
      <c r="AE1922" s="7" t="str">
        <f t="shared" ca="1" si="428"/>
        <v>&lt; 1</v>
      </c>
      <c r="AF1922" s="5">
        <v>30929</v>
      </c>
      <c r="AG1922" s="8">
        <f t="shared" ref="AG1922:AG1985" ca="1" si="444">(TODAY()-AF1922)/365</f>
        <v>40.145205479452052</v>
      </c>
      <c r="AH1922" s="7" t="str">
        <f t="shared" ref="AH1922:AH1985" ca="1" si="445">+IF(AG1922&lt;25,"&lt; 25",IF(AND(AG1922&gt;=25,AG1922&lt;35),"&gt;25&lt; 35",IF(AND(AG1922&gt;=35,AG1922&lt;45),"&gt;35&lt; 45",IF(AND(AG1922&gt;=45,AG1922&lt;=55),"&gt;45&lt; 55",IF(AG1922&gt;55,"&gt; 55")))))</f>
        <v>&gt;35&lt; 45</v>
      </c>
      <c r="AI1922" s="9">
        <v>16067273</v>
      </c>
      <c r="AJ1922" s="10" t="s">
        <v>62</v>
      </c>
      <c r="AK1922" s="9" t="s">
        <v>5489</v>
      </c>
      <c r="AL1922" s="5">
        <v>45026</v>
      </c>
      <c r="AM1922" s="3" t="s">
        <v>4611</v>
      </c>
      <c r="AN1922" s="3" t="s">
        <v>65</v>
      </c>
      <c r="AO1922">
        <v>3</v>
      </c>
      <c r="AQ1922">
        <v>6</v>
      </c>
      <c r="AR1922" s="11">
        <v>1</v>
      </c>
      <c r="AS1922" s="12">
        <f t="shared" ref="AS1922:AS1985" si="446">N1922+(365.25*AR1922)</f>
        <v>45673.25</v>
      </c>
      <c r="AT1922" s="11" t="s">
        <v>5490</v>
      </c>
      <c r="AU1922" s="9">
        <v>1300</v>
      </c>
      <c r="AV1922" s="14">
        <v>17</v>
      </c>
      <c r="AW1922" s="15" t="s">
        <v>169</v>
      </c>
      <c r="AX1922" s="16" t="s">
        <v>5491</v>
      </c>
      <c r="AY1922" s="14">
        <v>21</v>
      </c>
      <c r="AZ1922" s="11" t="s">
        <v>171</v>
      </c>
      <c r="BA1922" s="17" t="str">
        <f t="shared" si="434"/>
        <v>17001000000335997421</v>
      </c>
      <c r="BB1922" s="26">
        <f t="shared" si="435"/>
        <v>20</v>
      </c>
      <c r="BC1922" s="19" t="s">
        <v>1001</v>
      </c>
      <c r="BD1922" s="20" t="s">
        <v>100</v>
      </c>
      <c r="BF1922" s="5"/>
      <c r="BG1922" s="27"/>
      <c r="BH1922" s="27"/>
      <c r="BI1922" s="27"/>
      <c r="BJ1922" t="s">
        <v>1001</v>
      </c>
      <c r="BK1922" s="11" t="str">
        <f t="shared" si="433"/>
        <v>-</v>
      </c>
      <c r="BL1922" s="11" t="s">
        <v>3407</v>
      </c>
    </row>
    <row r="1923" spans="1:64" x14ac:dyDescent="0.25">
      <c r="A1923" s="3" t="s">
        <v>74</v>
      </c>
      <c r="B1923" s="4">
        <v>1925</v>
      </c>
      <c r="C1923" s="3" t="s">
        <v>140</v>
      </c>
      <c r="D1923" s="3" t="s">
        <v>7513</v>
      </c>
      <c r="E1923" s="3" t="s">
        <v>7300</v>
      </c>
      <c r="F1923" s="3"/>
      <c r="G1923" s="3"/>
      <c r="H1923" s="74"/>
      <c r="I1923" s="3" t="s">
        <v>467</v>
      </c>
      <c r="J1923" s="3" t="s">
        <v>157</v>
      </c>
      <c r="K1923" s="3" t="s">
        <v>123</v>
      </c>
      <c r="L1923" s="3" t="s">
        <v>77</v>
      </c>
      <c r="M1923" s="3" t="s">
        <v>132</v>
      </c>
      <c r="N1923" s="5">
        <v>45310</v>
      </c>
      <c r="P1923" s="3"/>
      <c r="Q1923" s="5">
        <v>45315</v>
      </c>
      <c r="R1923" s="3" t="s">
        <v>4804</v>
      </c>
      <c r="S1923" s="3"/>
      <c r="T1923" s="6" t="s">
        <v>131</v>
      </c>
      <c r="U1923" s="3" t="str">
        <f t="shared" si="441"/>
        <v>Contractuel</v>
      </c>
      <c r="V1923" s="5">
        <v>45310</v>
      </c>
      <c r="W1923" s="5">
        <v>45351</v>
      </c>
      <c r="X1923" s="5"/>
      <c r="Y1923" s="5"/>
      <c r="Z1923" s="5">
        <v>45310</v>
      </c>
      <c r="AA1923" s="3">
        <f t="shared" si="442"/>
        <v>1</v>
      </c>
      <c r="AB1923" s="3">
        <v>2024</v>
      </c>
      <c r="AC1923" s="3"/>
      <c r="AD1923" s="7">
        <f t="shared" ca="1" si="443"/>
        <v>0.74444444444444446</v>
      </c>
      <c r="AE1923" s="7" t="str">
        <f t="shared" ref="AE1923:AE1986" ca="1" si="447">+IF(AD1923&lt;1,"&lt; 1",IF(AND(AD1923&gt;=1,AD1923&lt;2),"&lt; 2",IF(AND(AD1923&gt;=2,AD1923&lt;3),"&lt; 3",IF(AND(AD1923&gt;=3,AD1923&lt;=4),"&lt; 4",IF(AD1923&gt;4,"&gt; 4")))))</f>
        <v>&lt; 1</v>
      </c>
      <c r="AF1923" s="5">
        <v>33195</v>
      </c>
      <c r="AG1923" s="8">
        <f t="shared" ca="1" si="444"/>
        <v>33.936986301369863</v>
      </c>
      <c r="AH1923" s="7" t="str">
        <f t="shared" ca="1" si="445"/>
        <v>&gt;25&lt; 35</v>
      </c>
      <c r="AI1923" s="9"/>
      <c r="AJ1923" s="10"/>
      <c r="AK1923" s="9" t="s">
        <v>5492</v>
      </c>
      <c r="AL1923" s="5">
        <v>43041</v>
      </c>
      <c r="AM1923" s="3" t="s">
        <v>93</v>
      </c>
      <c r="AN1923" s="3" t="s">
        <v>65</v>
      </c>
      <c r="AO1923">
        <v>2</v>
      </c>
      <c r="AQ1923" s="11">
        <v>3</v>
      </c>
      <c r="AR1923" s="11">
        <v>1</v>
      </c>
      <c r="AS1923" s="12">
        <f t="shared" si="446"/>
        <v>45675.25</v>
      </c>
      <c r="AT1923" s="11" t="s">
        <v>135</v>
      </c>
      <c r="AU1923" s="9">
        <v>3.5</v>
      </c>
      <c r="AV1923" s="14">
        <v>17</v>
      </c>
      <c r="AW1923" s="15" t="s">
        <v>169</v>
      </c>
      <c r="AX1923" s="16" t="s">
        <v>5493</v>
      </c>
      <c r="AY1923" s="14">
        <v>32</v>
      </c>
      <c r="AZ1923" s="11" t="s">
        <v>171</v>
      </c>
      <c r="BA1923" s="17" t="str">
        <f t="shared" si="434"/>
        <v>17001000000336052032</v>
      </c>
      <c r="BB1923" s="26">
        <f t="shared" si="435"/>
        <v>20</v>
      </c>
      <c r="BC1923" s="19" t="s">
        <v>5494</v>
      </c>
      <c r="BD1923" s="20" t="s">
        <v>100</v>
      </c>
      <c r="BF1923" s="5"/>
      <c r="BG1923" s="27">
        <v>24137706</v>
      </c>
      <c r="BH1923" s="27">
        <v>28741642</v>
      </c>
      <c r="BI1923" s="27"/>
      <c r="BK1923" s="11" t="s">
        <v>5065</v>
      </c>
      <c r="BL1923" s="11" t="s">
        <v>235</v>
      </c>
    </row>
    <row r="1924" spans="1:64" x14ac:dyDescent="0.25">
      <c r="A1924" s="3" t="s">
        <v>56</v>
      </c>
      <c r="B1924" s="4">
        <v>1926</v>
      </c>
      <c r="C1924" s="3" t="s">
        <v>57</v>
      </c>
      <c r="D1924" s="3" t="s">
        <v>8447</v>
      </c>
      <c r="E1924" s="3" t="s">
        <v>7648</v>
      </c>
      <c r="F1924" s="3"/>
      <c r="G1924" s="3"/>
      <c r="H1924" s="74"/>
      <c r="I1924" s="3" t="s">
        <v>431</v>
      </c>
      <c r="J1924" s="3"/>
      <c r="K1924" s="3" t="s">
        <v>123</v>
      </c>
      <c r="L1924" s="3" t="s">
        <v>77</v>
      </c>
      <c r="M1924" s="3" t="s">
        <v>132</v>
      </c>
      <c r="N1924" s="5">
        <v>45310</v>
      </c>
      <c r="P1924" s="3">
        <f t="shared" ref="P1924:P1987" ca="1" si="448">IF(W1924="","",W1924-TODAY())</f>
        <v>-47</v>
      </c>
      <c r="Q1924" s="5"/>
      <c r="R1924" s="3"/>
      <c r="S1924" s="3"/>
      <c r="T1924" s="6" t="s">
        <v>131</v>
      </c>
      <c r="U1924" s="3" t="str">
        <f t="shared" si="441"/>
        <v>Contractuel</v>
      </c>
      <c r="V1924" s="5">
        <v>45505</v>
      </c>
      <c r="W1924" s="5">
        <f>VLOOKUP(B1924,[1]base!$A:$V,22,0)</f>
        <v>45535</v>
      </c>
      <c r="X1924" s="5"/>
      <c r="Y1924" s="5"/>
      <c r="Z1924" s="5">
        <v>45310</v>
      </c>
      <c r="AA1924" s="3">
        <f t="shared" si="442"/>
        <v>1</v>
      </c>
      <c r="AB1924" s="3">
        <v>2024</v>
      </c>
      <c r="AC1924" s="3"/>
      <c r="AD1924" s="7">
        <f t="shared" ca="1" si="443"/>
        <v>0.74444444444444446</v>
      </c>
      <c r="AE1924" s="7" t="str">
        <f t="shared" ca="1" si="447"/>
        <v>&lt; 1</v>
      </c>
      <c r="AF1924" s="5">
        <v>33615</v>
      </c>
      <c r="AG1924" s="8">
        <f t="shared" ca="1" si="444"/>
        <v>32.786301369863011</v>
      </c>
      <c r="AH1924" s="7" t="str">
        <f t="shared" ca="1" si="445"/>
        <v>&gt;25&lt; 35</v>
      </c>
      <c r="AI1924" s="9">
        <v>17755601</v>
      </c>
      <c r="AJ1924" s="10" t="s">
        <v>70</v>
      </c>
      <c r="AK1924" s="9" t="s">
        <v>5495</v>
      </c>
      <c r="AL1924" s="5">
        <v>42828</v>
      </c>
      <c r="AM1924" s="3" t="s">
        <v>4611</v>
      </c>
      <c r="AN1924" s="3" t="s">
        <v>94</v>
      </c>
      <c r="AQ1924">
        <v>3</v>
      </c>
      <c r="AR1924" s="11">
        <v>1</v>
      </c>
      <c r="AS1924" s="12">
        <f t="shared" si="446"/>
        <v>45675.25</v>
      </c>
      <c r="AT1924" s="11" t="s">
        <v>135</v>
      </c>
      <c r="AU1924" s="9">
        <v>3.5</v>
      </c>
      <c r="AV1924" s="14">
        <v>17</v>
      </c>
      <c r="AW1924" s="15" t="s">
        <v>169</v>
      </c>
      <c r="AX1924" s="16" t="s">
        <v>5496</v>
      </c>
      <c r="AY1924" s="14">
        <v>74</v>
      </c>
      <c r="AZ1924" s="11" t="s">
        <v>171</v>
      </c>
      <c r="BA1924" s="17" t="str">
        <f t="shared" si="434"/>
        <v>17001000000344945574</v>
      </c>
      <c r="BB1924" s="26">
        <f t="shared" si="435"/>
        <v>20</v>
      </c>
      <c r="BC1924" s="19" t="s">
        <v>4966</v>
      </c>
      <c r="BD1924" s="20" t="s">
        <v>277</v>
      </c>
      <c r="BF1924" s="5"/>
      <c r="BG1924" s="27">
        <v>58751560</v>
      </c>
      <c r="BH1924" s="27"/>
      <c r="BI1924" s="27"/>
      <c r="BJ1924" t="s">
        <v>1435</v>
      </c>
      <c r="BK1924" s="11" t="str">
        <f t="shared" ref="BK1924:BK1926" si="449">IF(K1924="CADRE","CADRE",CONCATENATE(J1924,"-",H1924))</f>
        <v>-</v>
      </c>
      <c r="BL1924" s="11" t="s">
        <v>473</v>
      </c>
    </row>
    <row r="1925" spans="1:64" x14ac:dyDescent="0.25">
      <c r="A1925" s="3" t="s">
        <v>56</v>
      </c>
      <c r="B1925" s="4">
        <v>1927</v>
      </c>
      <c r="C1925" s="3" t="s">
        <v>140</v>
      </c>
      <c r="D1925" s="3" t="s">
        <v>7210</v>
      </c>
      <c r="E1925" s="3" t="s">
        <v>7467</v>
      </c>
      <c r="F1925" s="3"/>
      <c r="G1925" s="3"/>
      <c r="H1925" s="74"/>
      <c r="I1925" s="3" t="s">
        <v>4221</v>
      </c>
      <c r="J1925" s="3" t="s">
        <v>228</v>
      </c>
      <c r="K1925" s="3" t="s">
        <v>76</v>
      </c>
      <c r="L1925" s="3" t="s">
        <v>77</v>
      </c>
      <c r="M1925" s="3" t="s">
        <v>3996</v>
      </c>
      <c r="N1925" s="5">
        <v>45313</v>
      </c>
      <c r="P1925" s="3">
        <f t="shared" ca="1" si="448"/>
        <v>-47</v>
      </c>
      <c r="Q1925" s="5"/>
      <c r="R1925" s="3"/>
      <c r="S1925" s="3"/>
      <c r="T1925" s="6" t="s">
        <v>131</v>
      </c>
      <c r="U1925" s="3" t="str">
        <f t="shared" si="441"/>
        <v>Contractuel</v>
      </c>
      <c r="V1925" s="5">
        <v>45505</v>
      </c>
      <c r="W1925" s="5">
        <f>VLOOKUP(B1925,[1]base!$A:$V,22,0)</f>
        <v>45535</v>
      </c>
      <c r="X1925" s="5"/>
      <c r="Y1925" s="5"/>
      <c r="Z1925" s="5">
        <v>45313</v>
      </c>
      <c r="AA1925" s="3">
        <f t="shared" si="442"/>
        <v>1</v>
      </c>
      <c r="AB1925" s="3">
        <v>2024</v>
      </c>
      <c r="AC1925" s="3"/>
      <c r="AD1925" s="7">
        <f t="shared" ca="1" si="443"/>
        <v>0.73611111111111116</v>
      </c>
      <c r="AE1925" s="7" t="str">
        <f t="shared" ca="1" si="447"/>
        <v>&lt; 1</v>
      </c>
      <c r="AF1925" s="5">
        <v>33763</v>
      </c>
      <c r="AG1925" s="8">
        <f t="shared" ca="1" si="444"/>
        <v>32.38082191780822</v>
      </c>
      <c r="AH1925" s="7" t="str">
        <f t="shared" ca="1" si="445"/>
        <v>&gt;25&lt; 35</v>
      </c>
      <c r="AI1925" s="9">
        <v>17254650</v>
      </c>
      <c r="AJ1925" s="10" t="s">
        <v>126</v>
      </c>
      <c r="AK1925" s="9" t="s">
        <v>5497</v>
      </c>
      <c r="AL1925" s="5">
        <v>40404</v>
      </c>
      <c r="AM1925" s="3" t="s">
        <v>93</v>
      </c>
      <c r="AN1925" s="3" t="s">
        <v>65</v>
      </c>
      <c r="AO1925">
        <v>2</v>
      </c>
      <c r="AQ1925">
        <v>3</v>
      </c>
      <c r="AR1925" s="11">
        <v>1</v>
      </c>
      <c r="AS1925" s="12">
        <f t="shared" si="446"/>
        <v>45678.25</v>
      </c>
      <c r="AT1925" s="11" t="s">
        <v>135</v>
      </c>
      <c r="AU1925" s="9">
        <v>3.6629999999999998</v>
      </c>
      <c r="AV1925" s="14">
        <v>17</v>
      </c>
      <c r="AW1925" s="15" t="s">
        <v>169</v>
      </c>
      <c r="AX1925" s="16" t="s">
        <v>5498</v>
      </c>
      <c r="AY1925" s="14">
        <v>51</v>
      </c>
      <c r="AZ1925" s="11" t="s">
        <v>171</v>
      </c>
      <c r="BA1925" s="17" t="str">
        <f t="shared" si="434"/>
        <v>17001000000287477051</v>
      </c>
      <c r="BB1925" s="26">
        <f t="shared" si="435"/>
        <v>20</v>
      </c>
      <c r="BC1925" s="19" t="s">
        <v>4724</v>
      </c>
      <c r="BD1925" s="20" t="s">
        <v>277</v>
      </c>
      <c r="BF1925" s="5"/>
      <c r="BG1925" s="27">
        <v>54119991</v>
      </c>
      <c r="BH1925" s="27">
        <v>97233008</v>
      </c>
      <c r="BI1925" s="27"/>
      <c r="BJ1925" t="s">
        <v>4724</v>
      </c>
      <c r="BK1925" s="11" t="str">
        <f t="shared" si="449"/>
        <v>B-</v>
      </c>
      <c r="BL1925" s="11" t="s">
        <v>235</v>
      </c>
    </row>
    <row r="1926" spans="1:64" x14ac:dyDescent="0.25">
      <c r="A1926" s="3" t="s">
        <v>56</v>
      </c>
      <c r="B1926" s="4">
        <v>1928</v>
      </c>
      <c r="C1926" s="3" t="s">
        <v>140</v>
      </c>
      <c r="D1926" s="3" t="s">
        <v>7450</v>
      </c>
      <c r="E1926" s="3" t="s">
        <v>8038</v>
      </c>
      <c r="F1926" s="3"/>
      <c r="G1926" s="3"/>
      <c r="H1926" s="74"/>
      <c r="I1926" s="3" t="s">
        <v>447</v>
      </c>
      <c r="J1926" s="3" t="s">
        <v>228</v>
      </c>
      <c r="K1926" s="3" t="s">
        <v>76</v>
      </c>
      <c r="L1926" s="3" t="s">
        <v>77</v>
      </c>
      <c r="M1926" s="3" t="s">
        <v>3996</v>
      </c>
      <c r="N1926" s="5">
        <v>45313</v>
      </c>
      <c r="P1926" s="3">
        <f t="shared" ca="1" si="448"/>
        <v>-17</v>
      </c>
      <c r="Q1926" s="5"/>
      <c r="R1926" s="3"/>
      <c r="S1926" s="3"/>
      <c r="T1926" s="6" t="s">
        <v>131</v>
      </c>
      <c r="U1926" s="3" t="str">
        <f t="shared" si="441"/>
        <v>Contractuel</v>
      </c>
      <c r="V1926" s="5">
        <v>45474</v>
      </c>
      <c r="W1926" s="5">
        <v>45565</v>
      </c>
      <c r="X1926" s="5"/>
      <c r="Y1926" s="5"/>
      <c r="Z1926" s="5">
        <v>45313</v>
      </c>
      <c r="AA1926" s="3">
        <f t="shared" si="442"/>
        <v>1</v>
      </c>
      <c r="AB1926" s="3">
        <v>2024</v>
      </c>
      <c r="AC1926" s="3"/>
      <c r="AD1926" s="7">
        <f t="shared" ca="1" si="443"/>
        <v>0.73611111111111116</v>
      </c>
      <c r="AE1926" s="7" t="str">
        <f t="shared" ca="1" si="447"/>
        <v>&lt; 1</v>
      </c>
      <c r="AF1926" s="5">
        <v>35668</v>
      </c>
      <c r="AG1926" s="8">
        <f t="shared" ca="1" si="444"/>
        <v>27.161643835616438</v>
      </c>
      <c r="AH1926" s="7" t="str">
        <f t="shared" ca="1" si="445"/>
        <v>&gt;25&lt; 35</v>
      </c>
      <c r="AI1926" s="9">
        <v>17565201</v>
      </c>
      <c r="AJ1926" s="37" t="s">
        <v>179</v>
      </c>
      <c r="AK1926" s="9" t="s">
        <v>5499</v>
      </c>
      <c r="AL1926" s="5">
        <v>42289</v>
      </c>
      <c r="AM1926" s="3" t="s">
        <v>93</v>
      </c>
      <c r="AN1926" s="3" t="s">
        <v>94</v>
      </c>
      <c r="AQ1926">
        <v>3</v>
      </c>
      <c r="AR1926" s="11">
        <v>1</v>
      </c>
      <c r="AS1926" s="12">
        <f t="shared" si="446"/>
        <v>45678.25</v>
      </c>
      <c r="AT1926" s="11" t="s">
        <v>135</v>
      </c>
      <c r="AU1926" s="9">
        <v>3.6629999999999998</v>
      </c>
      <c r="AV1926" s="14">
        <v>17</v>
      </c>
      <c r="AW1926" s="15">
        <v>20600</v>
      </c>
      <c r="AX1926" s="16" t="s">
        <v>5500</v>
      </c>
      <c r="AY1926" s="14">
        <v>20</v>
      </c>
      <c r="AZ1926" s="11" t="s">
        <v>171</v>
      </c>
      <c r="BA1926" s="17" t="str">
        <f t="shared" si="434"/>
        <v>17206000000294762420</v>
      </c>
      <c r="BB1926" s="26">
        <f t="shared" si="435"/>
        <v>20</v>
      </c>
      <c r="BC1926" s="19" t="s">
        <v>566</v>
      </c>
      <c r="BD1926" s="20" t="s">
        <v>100</v>
      </c>
      <c r="BF1926" s="5"/>
      <c r="BG1926" s="27">
        <v>20361636</v>
      </c>
      <c r="BH1926" s="27"/>
      <c r="BI1926" s="27"/>
      <c r="BJ1926" t="s">
        <v>566</v>
      </c>
      <c r="BK1926" s="11" t="str">
        <f t="shared" si="449"/>
        <v>B-</v>
      </c>
      <c r="BL1926" s="11" t="s">
        <v>235</v>
      </c>
    </row>
    <row r="1927" spans="1:64" x14ac:dyDescent="0.25">
      <c r="A1927" s="3" t="s">
        <v>74</v>
      </c>
      <c r="B1927" s="4">
        <v>1929</v>
      </c>
      <c r="C1927" s="3" t="s">
        <v>140</v>
      </c>
      <c r="D1927" s="3" t="s">
        <v>7542</v>
      </c>
      <c r="E1927" s="3" t="s">
        <v>7238</v>
      </c>
      <c r="F1927" s="3"/>
      <c r="G1927" s="3"/>
      <c r="H1927" s="74"/>
      <c r="I1927" s="3" t="s">
        <v>187</v>
      </c>
      <c r="J1927" s="3" t="s">
        <v>157</v>
      </c>
      <c r="K1927" s="3" t="s">
        <v>123</v>
      </c>
      <c r="L1927" s="3" t="s">
        <v>77</v>
      </c>
      <c r="M1927" s="3" t="s">
        <v>158</v>
      </c>
      <c r="N1927" s="5">
        <v>45313</v>
      </c>
      <c r="P1927" s="3">
        <f t="shared" ca="1" si="448"/>
        <v>-78</v>
      </c>
      <c r="Q1927" s="5">
        <v>45474</v>
      </c>
      <c r="R1927" s="3" t="s">
        <v>124</v>
      </c>
      <c r="S1927" s="3"/>
      <c r="T1927" s="6" t="s">
        <v>131</v>
      </c>
      <c r="U1927" s="3" t="str">
        <f t="shared" si="441"/>
        <v>Contractuel</v>
      </c>
      <c r="V1927" s="5">
        <v>45474</v>
      </c>
      <c r="W1927" s="5">
        <v>45504</v>
      </c>
      <c r="X1927" s="5"/>
      <c r="Y1927" s="5"/>
      <c r="Z1927" s="5">
        <v>45313</v>
      </c>
      <c r="AA1927" s="3">
        <f t="shared" si="442"/>
        <v>1</v>
      </c>
      <c r="AB1927" s="3">
        <v>2024</v>
      </c>
      <c r="AC1927" s="3"/>
      <c r="AD1927" s="7">
        <f t="shared" ca="1" si="443"/>
        <v>0.73611111111111116</v>
      </c>
      <c r="AE1927" s="7" t="str">
        <f t="shared" ca="1" si="447"/>
        <v>&lt; 1</v>
      </c>
      <c r="AF1927" s="5">
        <v>33266</v>
      </c>
      <c r="AG1927" s="8">
        <f t="shared" ca="1" si="444"/>
        <v>33.742465753424661</v>
      </c>
      <c r="AH1927" s="7" t="str">
        <f t="shared" ca="1" si="445"/>
        <v>&gt;25&lt; 35</v>
      </c>
      <c r="AI1927" s="9">
        <v>16617139</v>
      </c>
      <c r="AJ1927" s="10" t="s">
        <v>126</v>
      </c>
      <c r="AK1927" s="9" t="s">
        <v>5501</v>
      </c>
      <c r="AL1927" s="5">
        <v>39717</v>
      </c>
      <c r="AM1927" s="3" t="s">
        <v>93</v>
      </c>
      <c r="AN1927" s="3" t="s">
        <v>65</v>
      </c>
      <c r="AQ1927">
        <v>3</v>
      </c>
      <c r="AR1927" s="11">
        <v>1</v>
      </c>
      <c r="AS1927" s="12">
        <f t="shared" si="446"/>
        <v>45678.25</v>
      </c>
      <c r="AT1927" s="11" t="s">
        <v>135</v>
      </c>
      <c r="AU1927" s="9">
        <v>3.5</v>
      </c>
      <c r="AV1927" s="14" t="s">
        <v>67</v>
      </c>
      <c r="AW1927" s="15">
        <v>30800</v>
      </c>
      <c r="AX1927" s="16" t="s">
        <v>5502</v>
      </c>
      <c r="AY1927" s="14">
        <v>83</v>
      </c>
      <c r="AZ1927" s="11" t="s">
        <v>71</v>
      </c>
      <c r="BA1927" s="17" t="str">
        <f t="shared" si="434"/>
        <v>08308000584000864083</v>
      </c>
      <c r="BB1927" s="26">
        <f t="shared" si="435"/>
        <v>20</v>
      </c>
      <c r="BC1927" s="19" t="s">
        <v>5439</v>
      </c>
      <c r="BD1927" s="20" t="s">
        <v>100</v>
      </c>
      <c r="BF1927" s="5"/>
      <c r="BG1927" s="27">
        <v>50096209</v>
      </c>
      <c r="BH1927" s="27"/>
      <c r="BI1927" s="27"/>
      <c r="BJ1927" t="s">
        <v>608</v>
      </c>
      <c r="BK1927" s="11" t="str">
        <f t="shared" si="433"/>
        <v>A-</v>
      </c>
      <c r="BL1927" s="11" t="s">
        <v>473</v>
      </c>
    </row>
    <row r="1928" spans="1:64" x14ac:dyDescent="0.25">
      <c r="A1928" s="3" t="s">
        <v>56</v>
      </c>
      <c r="B1928" s="4">
        <v>1930</v>
      </c>
      <c r="C1928" s="3" t="s">
        <v>140</v>
      </c>
      <c r="D1928" s="3" t="s">
        <v>8448</v>
      </c>
      <c r="E1928" s="3" t="s">
        <v>7283</v>
      </c>
      <c r="F1928" s="3"/>
      <c r="G1928" s="3"/>
      <c r="H1928" s="74"/>
      <c r="I1928" s="3" t="s">
        <v>447</v>
      </c>
      <c r="J1928" s="3" t="s">
        <v>228</v>
      </c>
      <c r="K1928" s="3" t="s">
        <v>76</v>
      </c>
      <c r="L1928" s="3" t="s">
        <v>77</v>
      </c>
      <c r="M1928" s="3" t="s">
        <v>3996</v>
      </c>
      <c r="N1928" s="5">
        <v>45313</v>
      </c>
      <c r="P1928" s="3">
        <f t="shared" ca="1" si="448"/>
        <v>-17</v>
      </c>
      <c r="Q1928" s="5"/>
      <c r="R1928" s="3"/>
      <c r="S1928" s="3"/>
      <c r="T1928" s="6" t="s">
        <v>131</v>
      </c>
      <c r="U1928" s="3" t="str">
        <f t="shared" si="441"/>
        <v>Contractuel</v>
      </c>
      <c r="V1928" s="5">
        <v>45474</v>
      </c>
      <c r="W1928" s="5">
        <v>45565</v>
      </c>
      <c r="X1928" s="5"/>
      <c r="Y1928" s="5"/>
      <c r="Z1928" s="5">
        <v>45313</v>
      </c>
      <c r="AA1928" s="3">
        <f t="shared" si="442"/>
        <v>1</v>
      </c>
      <c r="AB1928" s="3">
        <v>2024</v>
      </c>
      <c r="AC1928" s="3"/>
      <c r="AD1928" s="7">
        <f t="shared" ca="1" si="443"/>
        <v>0.73611111111111116</v>
      </c>
      <c r="AE1928" s="7" t="str">
        <f t="shared" ca="1" si="447"/>
        <v>&lt; 1</v>
      </c>
      <c r="AF1928" s="5">
        <v>35572</v>
      </c>
      <c r="AG1928" s="8">
        <f t="shared" ca="1" si="444"/>
        <v>27.424657534246574</v>
      </c>
      <c r="AH1928" s="7" t="str">
        <f t="shared" ca="1" si="445"/>
        <v>&gt;25&lt; 35</v>
      </c>
      <c r="AI1928" s="9">
        <v>17757437</v>
      </c>
      <c r="AJ1928" s="10" t="s">
        <v>141</v>
      </c>
      <c r="AK1928" s="9" t="s">
        <v>5503</v>
      </c>
      <c r="AL1928" s="5">
        <v>45303</v>
      </c>
      <c r="AM1928" s="3" t="s">
        <v>93</v>
      </c>
      <c r="AN1928" s="3" t="s">
        <v>94</v>
      </c>
      <c r="AQ1928">
        <v>3</v>
      </c>
      <c r="AR1928" s="11">
        <v>1</v>
      </c>
      <c r="AS1928" s="12">
        <f t="shared" si="446"/>
        <v>45678.25</v>
      </c>
      <c r="AT1928" s="11" t="s">
        <v>135</v>
      </c>
      <c r="AU1928" s="9">
        <v>3.6629999999999998</v>
      </c>
      <c r="AV1928" s="14" t="s">
        <v>91</v>
      </c>
      <c r="AW1928" s="15" t="s">
        <v>469</v>
      </c>
      <c r="AX1928" s="16" t="s">
        <v>5504</v>
      </c>
      <c r="AY1928" s="14" t="s">
        <v>62</v>
      </c>
      <c r="AZ1928" s="11" t="s">
        <v>191</v>
      </c>
      <c r="BA1928" s="17" t="str">
        <f t="shared" si="434"/>
        <v>05046000114501846001</v>
      </c>
      <c r="BB1928" s="26">
        <f t="shared" si="435"/>
        <v>20</v>
      </c>
      <c r="BC1928" s="19" t="s">
        <v>320</v>
      </c>
      <c r="BD1928" s="20" t="s">
        <v>100</v>
      </c>
      <c r="BF1928" s="5"/>
      <c r="BG1928" s="27">
        <v>56444790</v>
      </c>
      <c r="BH1928" s="27">
        <v>21008944</v>
      </c>
      <c r="BI1928" s="27"/>
      <c r="BJ1928" t="s">
        <v>477</v>
      </c>
      <c r="BK1928" s="11" t="str">
        <f t="shared" si="433"/>
        <v>B-</v>
      </c>
      <c r="BL1928" s="11" t="s">
        <v>235</v>
      </c>
    </row>
    <row r="1929" spans="1:64" x14ac:dyDescent="0.25">
      <c r="A1929" s="3" t="s">
        <v>56</v>
      </c>
      <c r="B1929" s="4">
        <v>1931</v>
      </c>
      <c r="C1929" s="3" t="s">
        <v>140</v>
      </c>
      <c r="D1929" s="3" t="s">
        <v>8415</v>
      </c>
      <c r="E1929" s="3" t="s">
        <v>7250</v>
      </c>
      <c r="F1929" s="3"/>
      <c r="G1929" s="3"/>
      <c r="H1929" s="74"/>
      <c r="I1929" s="3" t="s">
        <v>4221</v>
      </c>
      <c r="J1929" s="3" t="s">
        <v>228</v>
      </c>
      <c r="K1929" s="3" t="s">
        <v>123</v>
      </c>
      <c r="L1929" s="3" t="s">
        <v>77</v>
      </c>
      <c r="M1929" s="3" t="s">
        <v>132</v>
      </c>
      <c r="N1929" s="5">
        <v>45314</v>
      </c>
      <c r="P1929" s="3">
        <f t="shared" ca="1" si="448"/>
        <v>-47</v>
      </c>
      <c r="Q1929" s="5"/>
      <c r="R1929" s="3"/>
      <c r="S1929" s="3"/>
      <c r="T1929" s="6" t="s">
        <v>131</v>
      </c>
      <c r="U1929" s="3" t="str">
        <f t="shared" si="441"/>
        <v>Contractuel</v>
      </c>
      <c r="V1929" s="5">
        <v>45505</v>
      </c>
      <c r="W1929" s="5">
        <f>VLOOKUP(B1929,[1]base!$A:$V,22,0)</f>
        <v>45535</v>
      </c>
      <c r="X1929" s="5"/>
      <c r="Y1929" s="5"/>
      <c r="Z1929" s="5">
        <v>45314</v>
      </c>
      <c r="AA1929" s="3">
        <f t="shared" si="442"/>
        <v>1</v>
      </c>
      <c r="AB1929" s="3">
        <v>2024</v>
      </c>
      <c r="AC1929" s="3"/>
      <c r="AD1929" s="7">
        <f t="shared" ca="1" si="443"/>
        <v>0.73333333333333328</v>
      </c>
      <c r="AE1929" s="7" t="str">
        <f t="shared" ca="1" si="447"/>
        <v>&lt; 1</v>
      </c>
      <c r="AF1929" s="5">
        <v>35086</v>
      </c>
      <c r="AG1929" s="8">
        <f t="shared" ca="1" si="444"/>
        <v>28.756164383561643</v>
      </c>
      <c r="AH1929" s="7" t="str">
        <f t="shared" ca="1" si="445"/>
        <v>&gt;25&lt; 35</v>
      </c>
      <c r="AI1929" s="9">
        <v>17216874</v>
      </c>
      <c r="AJ1929" s="10" t="s">
        <v>102</v>
      </c>
      <c r="AK1929" s="9" t="s">
        <v>5505</v>
      </c>
      <c r="AL1929" s="5">
        <v>42164</v>
      </c>
      <c r="AM1929" s="3" t="s">
        <v>93</v>
      </c>
      <c r="AN1929" s="3" t="s">
        <v>65</v>
      </c>
      <c r="AO1929">
        <v>1</v>
      </c>
      <c r="AQ1929">
        <v>3</v>
      </c>
      <c r="AR1929" s="11">
        <v>1</v>
      </c>
      <c r="AS1929" s="12">
        <f t="shared" si="446"/>
        <v>45679.25</v>
      </c>
      <c r="AT1929" s="11" t="s">
        <v>135</v>
      </c>
      <c r="AU1929" s="9">
        <v>3.5</v>
      </c>
      <c r="AV1929" s="14">
        <v>17</v>
      </c>
      <c r="AW1929" s="15" t="s">
        <v>169</v>
      </c>
      <c r="AX1929" s="16" t="s">
        <v>5506</v>
      </c>
      <c r="AY1929" s="14">
        <v>56</v>
      </c>
      <c r="AZ1929" s="11" t="s">
        <v>171</v>
      </c>
      <c r="BA1929" s="17" t="str">
        <f t="shared" si="434"/>
        <v>17001000000292362456</v>
      </c>
      <c r="BB1929" s="26">
        <f t="shared" si="435"/>
        <v>20</v>
      </c>
      <c r="BC1929" s="19" t="s">
        <v>4740</v>
      </c>
      <c r="BD1929" s="20" t="s">
        <v>100</v>
      </c>
      <c r="BF1929" s="5"/>
      <c r="BG1929" s="27">
        <v>28167999</v>
      </c>
      <c r="BH1929" s="27">
        <v>27330283</v>
      </c>
      <c r="BI1929" s="27"/>
      <c r="BJ1929" t="s">
        <v>4740</v>
      </c>
      <c r="BK1929" s="11" t="str">
        <f t="shared" si="433"/>
        <v>B-</v>
      </c>
      <c r="BL1929" s="11" t="s">
        <v>473</v>
      </c>
    </row>
    <row r="1930" spans="1:64" x14ac:dyDescent="0.25">
      <c r="A1930" s="3" t="s">
        <v>56</v>
      </c>
      <c r="B1930" s="4">
        <v>1932</v>
      </c>
      <c r="C1930" s="3" t="s">
        <v>140</v>
      </c>
      <c r="D1930" s="3" t="s">
        <v>7394</v>
      </c>
      <c r="E1930" s="3" t="s">
        <v>7339</v>
      </c>
      <c r="F1930" s="3"/>
      <c r="G1930" s="3"/>
      <c r="H1930" s="74"/>
      <c r="I1930" s="43" t="s">
        <v>1837</v>
      </c>
      <c r="J1930" s="43" t="s">
        <v>157</v>
      </c>
      <c r="K1930" s="3" t="s">
        <v>76</v>
      </c>
      <c r="L1930" s="3" t="s">
        <v>77</v>
      </c>
      <c r="M1930" s="3" t="s">
        <v>132</v>
      </c>
      <c r="N1930" s="5">
        <v>45314</v>
      </c>
      <c r="P1930" s="3">
        <f t="shared" ca="1" si="448"/>
        <v>-47</v>
      </c>
      <c r="Q1930" s="5"/>
      <c r="R1930" s="3"/>
      <c r="S1930" s="3"/>
      <c r="T1930" s="6" t="s">
        <v>131</v>
      </c>
      <c r="U1930" s="3" t="str">
        <f t="shared" si="441"/>
        <v>Contractuel</v>
      </c>
      <c r="V1930" s="5">
        <v>45505</v>
      </c>
      <c r="W1930" s="5">
        <f>VLOOKUP(B1930,[1]base!$A:$V,22,0)</f>
        <v>45535</v>
      </c>
      <c r="X1930" s="5"/>
      <c r="Y1930" s="5"/>
      <c r="Z1930" s="5">
        <v>45314</v>
      </c>
      <c r="AA1930" s="3">
        <f t="shared" si="442"/>
        <v>1</v>
      </c>
      <c r="AB1930" s="3">
        <v>2024</v>
      </c>
      <c r="AC1930" s="3">
        <f t="shared" ref="AC1930" si="450">AB1930+4</f>
        <v>2028</v>
      </c>
      <c r="AD1930" s="7">
        <f t="shared" ca="1" si="443"/>
        <v>0.73333333333333328</v>
      </c>
      <c r="AE1930" s="7" t="str">
        <f t="shared" ca="1" si="447"/>
        <v>&lt; 1</v>
      </c>
      <c r="AF1930" s="5">
        <v>35553</v>
      </c>
      <c r="AG1930" s="8">
        <f t="shared" ca="1" si="444"/>
        <v>27.476712328767125</v>
      </c>
      <c r="AH1930" s="7" t="str">
        <f t="shared" ca="1" si="445"/>
        <v>&gt;25&lt; 35</v>
      </c>
      <c r="AI1930" s="9">
        <v>17591272</v>
      </c>
      <c r="AJ1930" s="37" t="s">
        <v>179</v>
      </c>
      <c r="AK1930" s="9" t="s">
        <v>5507</v>
      </c>
      <c r="AL1930" s="5">
        <v>44866</v>
      </c>
      <c r="AM1930" s="3" t="s">
        <v>93</v>
      </c>
      <c r="AN1930" s="3" t="s">
        <v>94</v>
      </c>
      <c r="AQ1930">
        <v>3</v>
      </c>
      <c r="AR1930" s="11">
        <v>1</v>
      </c>
      <c r="AS1930" s="12">
        <f t="shared" si="446"/>
        <v>45679.25</v>
      </c>
      <c r="AT1930" s="11" t="s">
        <v>135</v>
      </c>
      <c r="AU1930" s="9">
        <v>3.6629999999999998</v>
      </c>
      <c r="AV1930" s="14" t="s">
        <v>126</v>
      </c>
      <c r="AW1930" s="15" t="s">
        <v>693</v>
      </c>
      <c r="AX1930" s="16">
        <v>23105524628</v>
      </c>
      <c r="AY1930" s="14">
        <v>77</v>
      </c>
      <c r="AZ1930" s="11" t="s">
        <v>145</v>
      </c>
      <c r="BA1930" s="17" t="str">
        <f t="shared" si="434"/>
        <v>07065012310552462877</v>
      </c>
      <c r="BB1930" s="26">
        <f t="shared" si="435"/>
        <v>20</v>
      </c>
      <c r="BC1930" s="19" t="s">
        <v>320</v>
      </c>
      <c r="BD1930" s="20" t="s">
        <v>100</v>
      </c>
      <c r="BF1930" s="5"/>
      <c r="BG1930" s="27">
        <v>58041440</v>
      </c>
      <c r="BH1930" s="27">
        <v>20085736</v>
      </c>
      <c r="BI1930" s="27"/>
      <c r="BJ1930" t="s">
        <v>477</v>
      </c>
      <c r="BK1930" s="11" t="str">
        <f t="shared" si="433"/>
        <v>A-</v>
      </c>
      <c r="BL1930" s="11" t="s">
        <v>235</v>
      </c>
    </row>
    <row r="1931" spans="1:64" x14ac:dyDescent="0.25">
      <c r="A1931" s="3" t="s">
        <v>56</v>
      </c>
      <c r="B1931" s="4">
        <v>1933</v>
      </c>
      <c r="C1931" s="3" t="s">
        <v>57</v>
      </c>
      <c r="D1931" s="3" t="s">
        <v>8449</v>
      </c>
      <c r="E1931" s="3" t="s">
        <v>7892</v>
      </c>
      <c r="F1931" s="3"/>
      <c r="G1931" s="3"/>
      <c r="H1931" s="74"/>
      <c r="I1931" s="3" t="s">
        <v>1465</v>
      </c>
      <c r="J1931" s="3"/>
      <c r="K1931" s="3" t="s">
        <v>76</v>
      </c>
      <c r="L1931" s="3" t="s">
        <v>77</v>
      </c>
      <c r="M1931" s="3" t="s">
        <v>1222</v>
      </c>
      <c r="N1931" s="5">
        <v>45320</v>
      </c>
      <c r="P1931" s="3">
        <f t="shared" ca="1" si="448"/>
        <v>-47</v>
      </c>
      <c r="Q1931" s="5"/>
      <c r="R1931" s="3"/>
      <c r="S1931" s="3"/>
      <c r="T1931" s="6" t="s">
        <v>131</v>
      </c>
      <c r="U1931" s="3" t="str">
        <f t="shared" si="441"/>
        <v>Contractuel</v>
      </c>
      <c r="V1931" s="5">
        <v>45505</v>
      </c>
      <c r="W1931" s="5">
        <f>VLOOKUP(B1931,[1]base!$A:$V,22,0)</f>
        <v>45535</v>
      </c>
      <c r="X1931" s="5"/>
      <c r="Y1931" s="5"/>
      <c r="Z1931" s="5">
        <v>47147</v>
      </c>
      <c r="AA1931" s="3">
        <f t="shared" si="442"/>
        <v>1</v>
      </c>
      <c r="AB1931" s="3">
        <v>2024</v>
      </c>
      <c r="AC1931" s="3"/>
      <c r="AD1931" s="7">
        <f t="shared" ca="1" si="443"/>
        <v>0.71666666666666667</v>
      </c>
      <c r="AE1931" s="7" t="str">
        <f t="shared" ca="1" si="447"/>
        <v>&lt; 1</v>
      </c>
      <c r="AF1931" s="5">
        <v>36832</v>
      </c>
      <c r="AG1931" s="8">
        <f t="shared" ca="1" si="444"/>
        <v>23.972602739726028</v>
      </c>
      <c r="AH1931" s="7" t="str">
        <f t="shared" ca="1" si="445"/>
        <v>&lt; 25</v>
      </c>
      <c r="AI1931" s="9">
        <v>17764966</v>
      </c>
      <c r="AJ1931" s="10" t="s">
        <v>79</v>
      </c>
      <c r="AK1931" s="9" t="s">
        <v>5508</v>
      </c>
      <c r="AL1931" s="5">
        <v>44482</v>
      </c>
      <c r="AM1931" s="3" t="s">
        <v>4611</v>
      </c>
      <c r="AN1931" s="3" t="s">
        <v>94</v>
      </c>
      <c r="AQ1931">
        <v>3</v>
      </c>
      <c r="AR1931" s="11">
        <v>1</v>
      </c>
      <c r="AS1931" s="12">
        <f t="shared" si="446"/>
        <v>45685.25</v>
      </c>
      <c r="AT1931" s="11" t="s">
        <v>135</v>
      </c>
      <c r="AU1931" s="9">
        <v>3.5</v>
      </c>
      <c r="AV1931" s="14">
        <v>17</v>
      </c>
      <c r="AW1931" s="15" t="s">
        <v>169</v>
      </c>
      <c r="AX1931" s="16" t="s">
        <v>5509</v>
      </c>
      <c r="AY1931" s="14">
        <v>31</v>
      </c>
      <c r="AZ1931" s="11" t="s">
        <v>171</v>
      </c>
      <c r="BA1931" s="17" t="str">
        <f t="shared" si="434"/>
        <v>17001000000315989231</v>
      </c>
      <c r="BB1931" s="26">
        <f t="shared" si="435"/>
        <v>20</v>
      </c>
      <c r="BC1931" s="19" t="s">
        <v>5510</v>
      </c>
      <c r="BD1931" s="20" t="s">
        <v>100</v>
      </c>
      <c r="BF1931" s="5"/>
      <c r="BG1931" s="27">
        <v>20616390</v>
      </c>
      <c r="BH1931" s="27"/>
      <c r="BI1931" s="27"/>
      <c r="BJ1931" t="s">
        <v>566</v>
      </c>
      <c r="BK1931" s="11" t="str">
        <f t="shared" ref="BK1931:BK1994" si="451">IF(K1931="CADRE","CADRE",CONCATENATE(J1931,"-",H1931))</f>
        <v>-</v>
      </c>
      <c r="BL1931" s="11" t="s">
        <v>200</v>
      </c>
    </row>
    <row r="1932" spans="1:64" x14ac:dyDescent="0.25">
      <c r="A1932" s="3" t="s">
        <v>56</v>
      </c>
      <c r="B1932" s="4">
        <v>1934</v>
      </c>
      <c r="C1932" s="3" t="s">
        <v>140</v>
      </c>
      <c r="D1932" s="3" t="s">
        <v>8450</v>
      </c>
      <c r="E1932" s="3" t="s">
        <v>8451</v>
      </c>
      <c r="F1932" s="3"/>
      <c r="G1932" s="3"/>
      <c r="H1932" s="74"/>
      <c r="I1932" s="3" t="s">
        <v>467</v>
      </c>
      <c r="J1932" s="3" t="s">
        <v>157</v>
      </c>
      <c r="K1932" s="3" t="s">
        <v>76</v>
      </c>
      <c r="L1932" s="3" t="s">
        <v>77</v>
      </c>
      <c r="M1932" s="3" t="s">
        <v>132</v>
      </c>
      <c r="N1932" s="5">
        <v>45316</v>
      </c>
      <c r="P1932" s="3">
        <f t="shared" ca="1" si="448"/>
        <v>-47</v>
      </c>
      <c r="Q1932" s="5"/>
      <c r="R1932" s="3"/>
      <c r="S1932" s="3"/>
      <c r="T1932" s="6" t="s">
        <v>131</v>
      </c>
      <c r="U1932" s="3" t="str">
        <f t="shared" si="441"/>
        <v>Contractuel</v>
      </c>
      <c r="V1932" s="5">
        <v>45505</v>
      </c>
      <c r="W1932" s="5">
        <f>VLOOKUP(B1932,[1]base!$A:$V,22,0)</f>
        <v>45535</v>
      </c>
      <c r="X1932" s="5"/>
      <c r="Y1932" s="5"/>
      <c r="Z1932" s="5">
        <v>45316</v>
      </c>
      <c r="AA1932" s="3">
        <f t="shared" si="442"/>
        <v>1</v>
      </c>
      <c r="AB1932" s="3">
        <v>2024</v>
      </c>
      <c r="AC1932" s="3"/>
      <c r="AD1932" s="7">
        <f t="shared" ca="1" si="443"/>
        <v>0.72777777777777775</v>
      </c>
      <c r="AE1932" s="7" t="str">
        <f t="shared" ca="1" si="447"/>
        <v>&lt; 1</v>
      </c>
      <c r="AF1932" s="5">
        <v>29802</v>
      </c>
      <c r="AG1932" s="8">
        <f t="shared" ca="1" si="444"/>
        <v>43.232876712328768</v>
      </c>
      <c r="AH1932" s="7" t="str">
        <f t="shared" ca="1" si="445"/>
        <v>&gt;35&lt; 45</v>
      </c>
      <c r="AI1932" s="9">
        <v>17399687</v>
      </c>
      <c r="AJ1932" s="10" t="s">
        <v>126</v>
      </c>
      <c r="AK1932" s="9" t="s">
        <v>5511</v>
      </c>
      <c r="AL1932" s="5">
        <v>41783</v>
      </c>
      <c r="AM1932" s="3" t="s">
        <v>93</v>
      </c>
      <c r="AN1932" s="3" t="s">
        <v>65</v>
      </c>
      <c r="AO1932">
        <v>2</v>
      </c>
      <c r="AQ1932">
        <v>3</v>
      </c>
      <c r="AR1932" s="11">
        <v>1</v>
      </c>
      <c r="AS1932" s="12">
        <f t="shared" si="446"/>
        <v>45681.25</v>
      </c>
      <c r="AT1932" s="11" t="s">
        <v>135</v>
      </c>
      <c r="AU1932" s="9">
        <v>3.6629999999999998</v>
      </c>
      <c r="AV1932" s="14">
        <v>17</v>
      </c>
      <c r="AW1932" s="15" t="s">
        <v>169</v>
      </c>
      <c r="AX1932" s="16" t="s">
        <v>5512</v>
      </c>
      <c r="AY1932" s="14">
        <v>59</v>
      </c>
      <c r="AZ1932" s="11" t="s">
        <v>171</v>
      </c>
      <c r="BA1932" s="17" t="str">
        <f t="shared" ref="BA1932:BA1969" si="452">CONCATENATE(AV1932,AW1932,AX1932,AY1932)</f>
        <v>17001000000102863159</v>
      </c>
      <c r="BB1932" s="26">
        <f t="shared" ref="BB1932:BB1969" si="453">LEN(BA1932)</f>
        <v>20</v>
      </c>
      <c r="BC1932" s="19" t="s">
        <v>5016</v>
      </c>
      <c r="BD1932" s="20" t="s">
        <v>100</v>
      </c>
      <c r="BF1932" s="5"/>
      <c r="BG1932" s="27">
        <v>95509460</v>
      </c>
      <c r="BH1932" s="27">
        <v>29447407</v>
      </c>
      <c r="BI1932" s="27"/>
      <c r="BJ1932" t="s">
        <v>347</v>
      </c>
      <c r="BK1932" s="11" t="str">
        <f t="shared" si="451"/>
        <v>A-</v>
      </c>
      <c r="BL1932" s="11" t="s">
        <v>235</v>
      </c>
    </row>
    <row r="1933" spans="1:64" x14ac:dyDescent="0.25">
      <c r="A1933" s="3" t="s">
        <v>56</v>
      </c>
      <c r="B1933" s="4">
        <v>1935</v>
      </c>
      <c r="C1933" s="3" t="s">
        <v>140</v>
      </c>
      <c r="D1933" s="3" t="s">
        <v>7192</v>
      </c>
      <c r="E1933" s="3" t="s">
        <v>8392</v>
      </c>
      <c r="F1933" s="3"/>
      <c r="G1933" s="3"/>
      <c r="H1933" s="74"/>
      <c r="I1933" s="3" t="s">
        <v>695</v>
      </c>
      <c r="J1933" s="3" t="s">
        <v>157</v>
      </c>
      <c r="K1933" s="3" t="s">
        <v>76</v>
      </c>
      <c r="L1933" s="3" t="s">
        <v>77</v>
      </c>
      <c r="M1933" s="3" t="s">
        <v>132</v>
      </c>
      <c r="N1933" s="5">
        <v>45316</v>
      </c>
      <c r="P1933" s="3">
        <f t="shared" ca="1" si="448"/>
        <v>-17</v>
      </c>
      <c r="Q1933" s="5"/>
      <c r="R1933" s="3"/>
      <c r="S1933" s="3"/>
      <c r="T1933" s="6" t="s">
        <v>131</v>
      </c>
      <c r="U1933" s="3" t="str">
        <f t="shared" si="441"/>
        <v>Contractuel</v>
      </c>
      <c r="V1933" s="5">
        <v>45474</v>
      </c>
      <c r="W1933" s="5">
        <v>45565</v>
      </c>
      <c r="X1933" s="5"/>
      <c r="Y1933" s="5"/>
      <c r="Z1933" s="5">
        <v>45316</v>
      </c>
      <c r="AA1933" s="3">
        <f t="shared" si="442"/>
        <v>1</v>
      </c>
      <c r="AB1933" s="3">
        <v>2024</v>
      </c>
      <c r="AC1933" s="3"/>
      <c r="AD1933" s="7">
        <f t="shared" ca="1" si="443"/>
        <v>0.72777777777777775</v>
      </c>
      <c r="AE1933" s="7" t="str">
        <f t="shared" ca="1" si="447"/>
        <v>&lt; 1</v>
      </c>
      <c r="AF1933" s="5">
        <v>35486</v>
      </c>
      <c r="AG1933" s="8">
        <f t="shared" ca="1" si="444"/>
        <v>27.660273972602738</v>
      </c>
      <c r="AH1933" s="7" t="str">
        <f t="shared" ca="1" si="445"/>
        <v>&gt;25&lt; 35</v>
      </c>
      <c r="AI1933" s="9">
        <v>17393086</v>
      </c>
      <c r="AJ1933" s="10" t="s">
        <v>126</v>
      </c>
      <c r="AK1933" s="9" t="s">
        <v>5513</v>
      </c>
      <c r="AL1933" s="5">
        <v>42166</v>
      </c>
      <c r="AM1933" s="3" t="s">
        <v>93</v>
      </c>
      <c r="AN1933" s="3" t="s">
        <v>94</v>
      </c>
      <c r="AQ1933">
        <v>3</v>
      </c>
      <c r="AR1933" s="11">
        <v>1</v>
      </c>
      <c r="AS1933" s="12">
        <f t="shared" si="446"/>
        <v>45681.25</v>
      </c>
      <c r="AT1933" s="11" t="s">
        <v>135</v>
      </c>
      <c r="AU1933" s="9">
        <v>3.6629999999999998</v>
      </c>
      <c r="AV1933" s="14" t="s">
        <v>79</v>
      </c>
      <c r="AW1933" s="15" t="s">
        <v>1886</v>
      </c>
      <c r="AX1933" s="16">
        <v>80061589388</v>
      </c>
      <c r="AY1933" s="14">
        <v>17</v>
      </c>
      <c r="AZ1933" s="11" t="s">
        <v>128</v>
      </c>
      <c r="BA1933" s="17" t="str">
        <f t="shared" si="452"/>
        <v>04053138006158938817</v>
      </c>
      <c r="BB1933" s="26">
        <f t="shared" si="453"/>
        <v>20</v>
      </c>
      <c r="BC1933" s="19" t="s">
        <v>566</v>
      </c>
      <c r="BD1933" s="20" t="s">
        <v>100</v>
      </c>
      <c r="BF1933" s="5"/>
      <c r="BG1933" s="27">
        <v>58887320</v>
      </c>
      <c r="BH1933" s="27"/>
      <c r="BI1933" s="27"/>
      <c r="BJ1933" t="s">
        <v>566</v>
      </c>
      <c r="BK1933" s="11" t="str">
        <f t="shared" si="451"/>
        <v>A-</v>
      </c>
      <c r="BL1933" s="11" t="s">
        <v>235</v>
      </c>
    </row>
    <row r="1934" spans="1:64" x14ac:dyDescent="0.25">
      <c r="A1934" s="3" t="s">
        <v>74</v>
      </c>
      <c r="B1934" s="4">
        <v>1936</v>
      </c>
      <c r="C1934" s="3" t="s">
        <v>57</v>
      </c>
      <c r="D1934" s="3" t="s">
        <v>7235</v>
      </c>
      <c r="E1934" s="3" t="s">
        <v>8717</v>
      </c>
      <c r="F1934" s="3"/>
      <c r="G1934" s="3"/>
      <c r="H1934" s="74"/>
      <c r="I1934" s="43" t="s">
        <v>1465</v>
      </c>
      <c r="J1934" s="3"/>
      <c r="K1934" s="3" t="s">
        <v>76</v>
      </c>
      <c r="L1934" s="3" t="s">
        <v>77</v>
      </c>
      <c r="M1934" s="3" t="s">
        <v>1222</v>
      </c>
      <c r="N1934" s="5">
        <v>45320</v>
      </c>
      <c r="P1934" s="3">
        <f t="shared" ca="1" si="448"/>
        <v>-231</v>
      </c>
      <c r="Q1934" s="5">
        <v>45338</v>
      </c>
      <c r="R1934" s="3" t="s">
        <v>5466</v>
      </c>
      <c r="S1934" s="3"/>
      <c r="T1934" s="6" t="s">
        <v>131</v>
      </c>
      <c r="U1934" s="3" t="str">
        <f t="shared" si="441"/>
        <v>Contractuel</v>
      </c>
      <c r="V1934" s="5">
        <v>45320</v>
      </c>
      <c r="W1934" s="5">
        <v>45351</v>
      </c>
      <c r="X1934" s="5"/>
      <c r="Y1934" s="5"/>
      <c r="Z1934" s="5">
        <v>47147</v>
      </c>
      <c r="AA1934" s="3">
        <f t="shared" si="442"/>
        <v>1</v>
      </c>
      <c r="AB1934" s="3">
        <v>2024</v>
      </c>
      <c r="AC1934" s="3"/>
      <c r="AD1934" s="7">
        <f t="shared" ca="1" si="443"/>
        <v>0.71666666666666667</v>
      </c>
      <c r="AE1934" s="7" t="str">
        <f t="shared" ca="1" si="447"/>
        <v>&lt; 1</v>
      </c>
      <c r="AF1934" s="5">
        <v>33632</v>
      </c>
      <c r="AG1934" s="8">
        <f t="shared" ca="1" si="444"/>
        <v>32.739726027397261</v>
      </c>
      <c r="AH1934" s="7" t="str">
        <f t="shared" ca="1" si="445"/>
        <v>&gt;25&lt; 35</v>
      </c>
      <c r="AI1934" s="9"/>
      <c r="AJ1934" s="10"/>
      <c r="AK1934" s="9" t="s">
        <v>5514</v>
      </c>
      <c r="AL1934" s="5">
        <v>43739</v>
      </c>
      <c r="AM1934" s="3" t="s">
        <v>4611</v>
      </c>
      <c r="AN1934" s="3" t="s">
        <v>94</v>
      </c>
      <c r="AQ1934" s="11">
        <v>3</v>
      </c>
      <c r="AR1934" s="11">
        <v>1</v>
      </c>
      <c r="AS1934" s="12">
        <f t="shared" si="446"/>
        <v>45685.25</v>
      </c>
      <c r="AT1934" s="11" t="s">
        <v>135</v>
      </c>
      <c r="AU1934" s="9">
        <v>3.5</v>
      </c>
      <c r="AV1934" s="14">
        <v>17</v>
      </c>
      <c r="AW1934" s="15" t="s">
        <v>169</v>
      </c>
      <c r="AX1934" s="16" t="s">
        <v>5515</v>
      </c>
      <c r="AY1934" s="14">
        <v>62</v>
      </c>
      <c r="AZ1934" s="11" t="s">
        <v>171</v>
      </c>
      <c r="BA1934" s="17" t="str">
        <f t="shared" si="452"/>
        <v>17001000000287580162</v>
      </c>
      <c r="BB1934" s="26">
        <f t="shared" si="453"/>
        <v>20</v>
      </c>
      <c r="BC1934" s="19" t="s">
        <v>5516</v>
      </c>
      <c r="BD1934" s="20" t="s">
        <v>277</v>
      </c>
      <c r="BF1934" s="5"/>
      <c r="BG1934" s="27">
        <v>24041800</v>
      </c>
      <c r="BH1934" s="27"/>
      <c r="BI1934" s="27"/>
      <c r="BK1934" s="11" t="str">
        <f t="shared" si="451"/>
        <v>-</v>
      </c>
      <c r="BL1934" s="11" t="s">
        <v>200</v>
      </c>
    </row>
    <row r="1935" spans="1:64" x14ac:dyDescent="0.25">
      <c r="A1935" s="3" t="s">
        <v>56</v>
      </c>
      <c r="B1935" s="4">
        <v>1937</v>
      </c>
      <c r="C1935" s="3" t="s">
        <v>57</v>
      </c>
      <c r="D1935" s="3" t="s">
        <v>7978</v>
      </c>
      <c r="E1935" s="3" t="s">
        <v>7184</v>
      </c>
      <c r="F1935" s="3"/>
      <c r="G1935" s="3"/>
      <c r="H1935" s="74"/>
      <c r="I1935" s="3" t="s">
        <v>1465</v>
      </c>
      <c r="J1935" s="3"/>
      <c r="K1935" s="3" t="s">
        <v>76</v>
      </c>
      <c r="L1935" s="3" t="s">
        <v>77</v>
      </c>
      <c r="M1935" s="3" t="s">
        <v>1222</v>
      </c>
      <c r="N1935" s="5">
        <v>45320</v>
      </c>
      <c r="P1935" s="3">
        <f t="shared" ca="1" si="448"/>
        <v>-17</v>
      </c>
      <c r="Q1935" s="5"/>
      <c r="R1935" s="3"/>
      <c r="S1935" s="3"/>
      <c r="T1935" s="6" t="s">
        <v>131</v>
      </c>
      <c r="U1935" s="3" t="str">
        <f t="shared" si="441"/>
        <v>Contractuel</v>
      </c>
      <c r="V1935" s="5">
        <v>45474</v>
      </c>
      <c r="W1935" s="5">
        <v>45565</v>
      </c>
      <c r="X1935" s="5"/>
      <c r="Y1935" s="5"/>
      <c r="Z1935" s="5">
        <v>47147</v>
      </c>
      <c r="AA1935" s="3">
        <f t="shared" si="442"/>
        <v>1</v>
      </c>
      <c r="AB1935" s="3">
        <v>2024</v>
      </c>
      <c r="AC1935" s="3"/>
      <c r="AD1935" s="7">
        <f t="shared" ca="1" si="443"/>
        <v>0.71666666666666667</v>
      </c>
      <c r="AE1935" s="7" t="str">
        <f t="shared" ca="1" si="447"/>
        <v>&lt; 1</v>
      </c>
      <c r="AF1935" s="5">
        <v>33186</v>
      </c>
      <c r="AG1935" s="8">
        <f t="shared" ca="1" si="444"/>
        <v>33.961643835616435</v>
      </c>
      <c r="AH1935" s="7" t="str">
        <f t="shared" ca="1" si="445"/>
        <v>&gt;25&lt; 35</v>
      </c>
      <c r="AI1935" s="9">
        <v>17767236</v>
      </c>
      <c r="AJ1935" s="10" t="s">
        <v>62</v>
      </c>
      <c r="AK1935" s="9" t="s">
        <v>5517</v>
      </c>
      <c r="AL1935" s="5">
        <v>44370</v>
      </c>
      <c r="AM1935" s="3" t="s">
        <v>4611</v>
      </c>
      <c r="AN1935" s="3"/>
      <c r="AQ1935">
        <v>3</v>
      </c>
      <c r="AR1935" s="11">
        <v>1</v>
      </c>
      <c r="AS1935" s="12">
        <f t="shared" si="446"/>
        <v>45685.25</v>
      </c>
      <c r="AT1935" s="11" t="s">
        <v>135</v>
      </c>
      <c r="AU1935" s="9">
        <v>3.5</v>
      </c>
      <c r="AV1935" s="14">
        <v>17</v>
      </c>
      <c r="AW1935" s="15" t="s">
        <v>169</v>
      </c>
      <c r="AX1935" s="16" t="s">
        <v>5518</v>
      </c>
      <c r="AY1935" s="14">
        <v>41</v>
      </c>
      <c r="AZ1935" s="11" t="s">
        <v>171</v>
      </c>
      <c r="BA1935" s="17" t="str">
        <f t="shared" si="452"/>
        <v>17001000000336779241</v>
      </c>
      <c r="BB1935" s="26">
        <f t="shared" si="453"/>
        <v>20</v>
      </c>
      <c r="BC1935" s="19" t="s">
        <v>5480</v>
      </c>
      <c r="BD1935" s="20" t="s">
        <v>100</v>
      </c>
      <c r="BF1935" s="5"/>
      <c r="BG1935" s="27">
        <v>51789713</v>
      </c>
      <c r="BH1935" s="27"/>
      <c r="BI1935" s="27"/>
      <c r="BJ1935" t="s">
        <v>3681</v>
      </c>
      <c r="BK1935" s="11" t="str">
        <f t="shared" si="451"/>
        <v>-</v>
      </c>
      <c r="BL1935" s="11" t="s">
        <v>200</v>
      </c>
    </row>
    <row r="1936" spans="1:64" x14ac:dyDescent="0.25">
      <c r="A1936" s="3" t="s">
        <v>56</v>
      </c>
      <c r="B1936" s="4">
        <v>1938</v>
      </c>
      <c r="C1936" s="3" t="s">
        <v>140</v>
      </c>
      <c r="D1936" s="3" t="s">
        <v>8452</v>
      </c>
      <c r="E1936" s="3" t="s">
        <v>7226</v>
      </c>
      <c r="F1936" s="3"/>
      <c r="G1936" s="3"/>
      <c r="H1936" s="74"/>
      <c r="I1936" s="3" t="s">
        <v>459</v>
      </c>
      <c r="J1936" s="3" t="s">
        <v>228</v>
      </c>
      <c r="K1936" s="3" t="s">
        <v>76</v>
      </c>
      <c r="L1936" s="3" t="s">
        <v>77</v>
      </c>
      <c r="M1936" s="3" t="s">
        <v>3996</v>
      </c>
      <c r="N1936" s="5">
        <v>45323</v>
      </c>
      <c r="P1936" s="3">
        <f t="shared" ca="1" si="448"/>
        <v>-47</v>
      </c>
      <c r="Q1936" s="5"/>
      <c r="R1936" s="3"/>
      <c r="S1936" s="3"/>
      <c r="T1936" s="6" t="s">
        <v>131</v>
      </c>
      <c r="U1936" s="3" t="str">
        <f t="shared" si="441"/>
        <v>Contractuel</v>
      </c>
      <c r="V1936" s="5">
        <v>45505</v>
      </c>
      <c r="W1936" s="5">
        <f>VLOOKUP(B1936,[1]base!$A:$V,22,0)</f>
        <v>45535</v>
      </c>
      <c r="X1936" s="5"/>
      <c r="Y1936" s="5"/>
      <c r="Z1936" s="5">
        <v>45323</v>
      </c>
      <c r="AA1936" s="3">
        <f t="shared" si="442"/>
        <v>2</v>
      </c>
      <c r="AB1936" s="3">
        <v>2024</v>
      </c>
      <c r="AC1936" s="3"/>
      <c r="AD1936" s="7">
        <f t="shared" ca="1" si="443"/>
        <v>0.71111111111111114</v>
      </c>
      <c r="AE1936" s="7" t="str">
        <f t="shared" ca="1" si="447"/>
        <v>&lt; 1</v>
      </c>
      <c r="AF1936" s="5">
        <v>35395</v>
      </c>
      <c r="AG1936" s="8">
        <f t="shared" ca="1" si="444"/>
        <v>27.909589041095892</v>
      </c>
      <c r="AH1936" s="7" t="str">
        <f t="shared" ca="1" si="445"/>
        <v>&gt;25&lt; 35</v>
      </c>
      <c r="AI1936" s="9">
        <v>17462299</v>
      </c>
      <c r="AJ1936" s="10" t="s">
        <v>70</v>
      </c>
      <c r="AK1936" s="9" t="s">
        <v>5519</v>
      </c>
      <c r="AL1936" s="5">
        <v>45265</v>
      </c>
      <c r="AM1936" s="3" t="s">
        <v>93</v>
      </c>
      <c r="AN1936" s="3" t="s">
        <v>94</v>
      </c>
      <c r="AP1936" t="s">
        <v>5520</v>
      </c>
      <c r="AQ1936">
        <v>3</v>
      </c>
      <c r="AR1936" s="11">
        <v>1</v>
      </c>
      <c r="AS1936" s="12">
        <f t="shared" si="446"/>
        <v>45688.25</v>
      </c>
      <c r="AT1936" s="11" t="s">
        <v>135</v>
      </c>
      <c r="AU1936" s="9">
        <v>3.6629999999999998</v>
      </c>
      <c r="AV1936" s="14">
        <v>17</v>
      </c>
      <c r="AW1936" s="15">
        <v>20600</v>
      </c>
      <c r="AX1936" s="16" t="s">
        <v>5521</v>
      </c>
      <c r="AY1936" s="14">
        <v>54</v>
      </c>
      <c r="AZ1936" s="11" t="s">
        <v>171</v>
      </c>
      <c r="BA1936" s="17" t="str">
        <f t="shared" si="452"/>
        <v>17206000000257865754</v>
      </c>
      <c r="BB1936" s="26">
        <f t="shared" si="453"/>
        <v>20</v>
      </c>
      <c r="BC1936" s="19" t="s">
        <v>828</v>
      </c>
      <c r="BD1936" s="20" t="s">
        <v>100</v>
      </c>
      <c r="BF1936" s="5"/>
      <c r="BG1936" s="27">
        <v>20867778</v>
      </c>
      <c r="BH1936" s="27"/>
      <c r="BI1936" s="27"/>
      <c r="BJ1936" t="s">
        <v>828</v>
      </c>
      <c r="BK1936" s="11" t="str">
        <f t="shared" si="451"/>
        <v>B-</v>
      </c>
      <c r="BL1936" s="11" t="s">
        <v>235</v>
      </c>
    </row>
    <row r="1937" spans="1:64" x14ac:dyDescent="0.25">
      <c r="A1937" s="3" t="s">
        <v>56</v>
      </c>
      <c r="B1937" s="4">
        <v>1939</v>
      </c>
      <c r="C1937" s="3" t="s">
        <v>140</v>
      </c>
      <c r="D1937" s="3" t="s">
        <v>8453</v>
      </c>
      <c r="E1937" s="3" t="s">
        <v>7300</v>
      </c>
      <c r="F1937" s="3"/>
      <c r="G1937" s="3"/>
      <c r="H1937" s="74"/>
      <c r="I1937" s="3" t="s">
        <v>187</v>
      </c>
      <c r="J1937" s="3" t="s">
        <v>157</v>
      </c>
      <c r="K1937" s="3" t="s">
        <v>123</v>
      </c>
      <c r="L1937" s="3" t="s">
        <v>77</v>
      </c>
      <c r="M1937" s="3" t="s">
        <v>132</v>
      </c>
      <c r="N1937" s="5">
        <v>45335</v>
      </c>
      <c r="P1937" s="3">
        <f t="shared" ca="1" si="448"/>
        <v>-47</v>
      </c>
      <c r="Q1937" s="5"/>
      <c r="R1937" s="3"/>
      <c r="S1937" s="3"/>
      <c r="T1937" s="6" t="s">
        <v>131</v>
      </c>
      <c r="U1937" s="3" t="str">
        <f t="shared" si="441"/>
        <v>Contractuel</v>
      </c>
      <c r="V1937" s="5">
        <v>45505</v>
      </c>
      <c r="W1937" s="5">
        <f>VLOOKUP(B1937,[1]base!$A:$V,22,0)</f>
        <v>45535</v>
      </c>
      <c r="X1937" s="5"/>
      <c r="Y1937" s="5"/>
      <c r="Z1937" s="5">
        <v>45335</v>
      </c>
      <c r="AA1937" s="3">
        <f t="shared" si="442"/>
        <v>2</v>
      </c>
      <c r="AB1937" s="3">
        <v>2024</v>
      </c>
      <c r="AC1937" s="3"/>
      <c r="AD1937" s="7">
        <f t="shared" ca="1" si="443"/>
        <v>0.67777777777777781</v>
      </c>
      <c r="AE1937" s="7" t="str">
        <f t="shared" ca="1" si="447"/>
        <v>&lt; 1</v>
      </c>
      <c r="AF1937" s="5">
        <v>36114</v>
      </c>
      <c r="AG1937" s="8">
        <f t="shared" ca="1" si="444"/>
        <v>25.93972602739726</v>
      </c>
      <c r="AH1937" s="7" t="str">
        <f t="shared" ca="1" si="445"/>
        <v>&gt;25&lt; 35</v>
      </c>
      <c r="AI1937" s="9">
        <v>17461354</v>
      </c>
      <c r="AJ1937" s="10" t="s">
        <v>126</v>
      </c>
      <c r="AK1937" s="9" t="s">
        <v>5522</v>
      </c>
      <c r="AL1937" s="5">
        <v>42898</v>
      </c>
      <c r="AM1937" s="3" t="s">
        <v>93</v>
      </c>
      <c r="AN1937" s="3" t="s">
        <v>94</v>
      </c>
      <c r="AP1937" t="s">
        <v>5523</v>
      </c>
      <c r="AQ1937">
        <v>3</v>
      </c>
      <c r="AR1937" s="11">
        <v>1</v>
      </c>
      <c r="AS1937" s="12">
        <f t="shared" si="446"/>
        <v>45700.25</v>
      </c>
      <c r="AT1937" s="11" t="s">
        <v>135</v>
      </c>
      <c r="AU1937" s="9">
        <v>3.5</v>
      </c>
      <c r="AV1937" s="14">
        <v>17</v>
      </c>
      <c r="AW1937" s="15" t="s">
        <v>169</v>
      </c>
      <c r="AX1937" s="16" t="s">
        <v>5524</v>
      </c>
      <c r="AY1937" s="14" t="s">
        <v>126</v>
      </c>
      <c r="AZ1937" s="11" t="s">
        <v>171</v>
      </c>
      <c r="BA1937" s="17" t="str">
        <f t="shared" si="452"/>
        <v>17001000000333323907</v>
      </c>
      <c r="BB1937" s="26">
        <f t="shared" si="453"/>
        <v>20</v>
      </c>
      <c r="BC1937" s="19" t="s">
        <v>5483</v>
      </c>
      <c r="BD1937" s="20" t="s">
        <v>100</v>
      </c>
      <c r="BF1937" s="5"/>
      <c r="BG1937" s="27">
        <v>23073047</v>
      </c>
      <c r="BH1937" s="27"/>
      <c r="BI1937" s="27"/>
      <c r="BJ1937" t="s">
        <v>811</v>
      </c>
      <c r="BK1937" s="11" t="s">
        <v>193</v>
      </c>
      <c r="BL1937" s="11" t="s">
        <v>473</v>
      </c>
    </row>
    <row r="1938" spans="1:64" x14ac:dyDescent="0.25">
      <c r="A1938" s="3" t="s">
        <v>74</v>
      </c>
      <c r="B1938" s="4">
        <v>1940</v>
      </c>
      <c r="C1938" s="3" t="s">
        <v>140</v>
      </c>
      <c r="D1938" s="3" t="s">
        <v>7273</v>
      </c>
      <c r="E1938" s="3" t="s">
        <v>7840</v>
      </c>
      <c r="F1938" s="3"/>
      <c r="G1938" s="3"/>
      <c r="H1938" s="74"/>
      <c r="I1938" s="3" t="s">
        <v>515</v>
      </c>
      <c r="J1938" s="3" t="s">
        <v>228</v>
      </c>
      <c r="K1938" s="3" t="s">
        <v>76</v>
      </c>
      <c r="L1938" s="3" t="s">
        <v>77</v>
      </c>
      <c r="M1938" s="3" t="s">
        <v>3996</v>
      </c>
      <c r="N1938" s="5">
        <v>45323</v>
      </c>
      <c r="P1938" s="3">
        <f t="shared" ca="1" si="448"/>
        <v>-78</v>
      </c>
      <c r="Q1938" s="5">
        <v>45474</v>
      </c>
      <c r="R1938" s="3" t="s">
        <v>3832</v>
      </c>
      <c r="S1938" s="3"/>
      <c r="T1938" s="6" t="s">
        <v>131</v>
      </c>
      <c r="U1938" s="3" t="str">
        <f t="shared" si="441"/>
        <v>Contractuel</v>
      </c>
      <c r="V1938" s="5">
        <v>45444</v>
      </c>
      <c r="W1938" s="5">
        <v>45504</v>
      </c>
      <c r="X1938" s="5"/>
      <c r="Y1938" s="5"/>
      <c r="Z1938" s="5">
        <v>45323</v>
      </c>
      <c r="AA1938" s="3">
        <f t="shared" si="442"/>
        <v>2</v>
      </c>
      <c r="AB1938" s="3">
        <v>2024</v>
      </c>
      <c r="AC1938" s="3"/>
      <c r="AD1938" s="7">
        <f t="shared" ca="1" si="443"/>
        <v>0.71111111111111114</v>
      </c>
      <c r="AE1938" s="7" t="str">
        <f t="shared" ca="1" si="447"/>
        <v>&lt; 1</v>
      </c>
      <c r="AF1938" s="5">
        <v>38138</v>
      </c>
      <c r="AG1938" s="8">
        <f t="shared" ca="1" si="444"/>
        <v>20.394520547945206</v>
      </c>
      <c r="AH1938" s="7" t="str">
        <f t="shared" ca="1" si="445"/>
        <v>&lt; 25</v>
      </c>
      <c r="AI1938" s="9"/>
      <c r="AJ1938" s="10"/>
      <c r="AK1938" s="9" t="s">
        <v>5525</v>
      </c>
      <c r="AL1938" s="5">
        <v>44811</v>
      </c>
      <c r="AM1938" s="3" t="s">
        <v>93</v>
      </c>
      <c r="AN1938" s="3" t="s">
        <v>94</v>
      </c>
      <c r="AP1938" t="s">
        <v>5526</v>
      </c>
      <c r="AQ1938">
        <v>3</v>
      </c>
      <c r="AR1938" s="11">
        <v>1</v>
      </c>
      <c r="AS1938" s="12">
        <f t="shared" si="446"/>
        <v>45688.25</v>
      </c>
      <c r="AT1938" s="11" t="s">
        <v>135</v>
      </c>
      <c r="AU1938" s="9">
        <v>3.6629999999999998</v>
      </c>
      <c r="AV1938" s="14">
        <v>17</v>
      </c>
      <c r="AW1938" s="15" t="s">
        <v>169</v>
      </c>
      <c r="AX1938" s="16" t="s">
        <v>5527</v>
      </c>
      <c r="AY1938" s="14" t="s">
        <v>126</v>
      </c>
      <c r="AZ1938" s="11" t="s">
        <v>171</v>
      </c>
      <c r="BA1938" s="17" t="str">
        <f t="shared" si="452"/>
        <v>17001000000342131507</v>
      </c>
      <c r="BB1938" s="26">
        <f t="shared" si="453"/>
        <v>20</v>
      </c>
      <c r="BC1938" s="19" t="s">
        <v>3958</v>
      </c>
      <c r="BD1938" s="20" t="s">
        <v>100</v>
      </c>
      <c r="BF1938" s="5"/>
      <c r="BG1938" s="27">
        <v>21020710</v>
      </c>
      <c r="BH1938" s="27"/>
      <c r="BI1938" s="27"/>
      <c r="BJ1938" t="s">
        <v>300</v>
      </c>
      <c r="BK1938" s="11" t="str">
        <f t="shared" si="451"/>
        <v>B-</v>
      </c>
      <c r="BL1938" s="11" t="s">
        <v>235</v>
      </c>
    </row>
    <row r="1939" spans="1:64" x14ac:dyDescent="0.25">
      <c r="A1939" s="3" t="s">
        <v>74</v>
      </c>
      <c r="B1939" s="4">
        <v>1941</v>
      </c>
      <c r="C1939" s="3" t="s">
        <v>140</v>
      </c>
      <c r="D1939" s="3" t="s">
        <v>7450</v>
      </c>
      <c r="E1939" s="3" t="s">
        <v>7229</v>
      </c>
      <c r="F1939" s="3"/>
      <c r="G1939" s="3"/>
      <c r="H1939" s="74"/>
      <c r="I1939" s="3"/>
      <c r="J1939" s="3"/>
      <c r="K1939" s="3" t="s">
        <v>76</v>
      </c>
      <c r="L1939" s="3" t="s">
        <v>77</v>
      </c>
      <c r="M1939" s="3">
        <f>G1939</f>
        <v>0</v>
      </c>
      <c r="N1939" s="5">
        <v>45323</v>
      </c>
      <c r="P1939" s="3">
        <f t="shared" ca="1" si="448"/>
        <v>-139</v>
      </c>
      <c r="Q1939" s="5">
        <v>45461</v>
      </c>
      <c r="R1939" s="3" t="s">
        <v>609</v>
      </c>
      <c r="S1939" s="3"/>
      <c r="T1939" s="6" t="s">
        <v>131</v>
      </c>
      <c r="U1939" s="3" t="str">
        <f t="shared" si="441"/>
        <v>Contractuel</v>
      </c>
      <c r="V1939" s="5">
        <v>45413</v>
      </c>
      <c r="W1939" s="5">
        <v>45443</v>
      </c>
      <c r="X1939" s="5"/>
      <c r="Y1939" s="5"/>
      <c r="Z1939" s="5">
        <v>45323</v>
      </c>
      <c r="AA1939" s="3">
        <f t="shared" si="442"/>
        <v>2</v>
      </c>
      <c r="AB1939" s="3">
        <v>2024</v>
      </c>
      <c r="AC1939" s="3"/>
      <c r="AD1939" s="7">
        <f t="shared" ca="1" si="443"/>
        <v>0.71111111111111114</v>
      </c>
      <c r="AE1939" s="7" t="str">
        <f t="shared" ca="1" si="447"/>
        <v>&lt; 1</v>
      </c>
      <c r="AF1939" s="5">
        <v>34924</v>
      </c>
      <c r="AG1939" s="8">
        <f t="shared" ca="1" si="444"/>
        <v>29.2</v>
      </c>
      <c r="AH1939" s="7" t="str">
        <f t="shared" ca="1" si="445"/>
        <v>&gt;25&lt; 35</v>
      </c>
      <c r="AI1939" s="9">
        <v>16956842</v>
      </c>
      <c r="AJ1939" s="10" t="s">
        <v>126</v>
      </c>
      <c r="AK1939" s="9" t="s">
        <v>5528</v>
      </c>
      <c r="AL1939" s="5">
        <v>41909</v>
      </c>
      <c r="AM1939" s="3" t="s">
        <v>93</v>
      </c>
      <c r="AN1939" s="3" t="s">
        <v>94</v>
      </c>
      <c r="AQ1939">
        <v>5</v>
      </c>
      <c r="AR1939" s="11">
        <v>1</v>
      </c>
      <c r="AS1939" s="12">
        <f t="shared" si="446"/>
        <v>45688.25</v>
      </c>
      <c r="AT1939" s="11" t="s">
        <v>5490</v>
      </c>
      <c r="AU1939" s="9">
        <v>700</v>
      </c>
      <c r="AV1939" s="14">
        <v>17</v>
      </c>
      <c r="AW1939" s="15" t="s">
        <v>169</v>
      </c>
      <c r="AX1939" s="16" t="s">
        <v>5529</v>
      </c>
      <c r="AY1939" s="14">
        <v>45</v>
      </c>
      <c r="AZ1939" s="11" t="s">
        <v>171</v>
      </c>
      <c r="BA1939" s="17" t="str">
        <f t="shared" si="452"/>
        <v>17001000000297487645</v>
      </c>
      <c r="BB1939" s="26">
        <f t="shared" si="453"/>
        <v>20</v>
      </c>
      <c r="BC1939" s="19" t="s">
        <v>4704</v>
      </c>
      <c r="BD1939" s="20" t="s">
        <v>388</v>
      </c>
      <c r="BF1939" s="5"/>
      <c r="BG1939" s="27">
        <v>24525933</v>
      </c>
      <c r="BH1939" s="27"/>
      <c r="BI1939" s="27"/>
      <c r="BJ1939" t="s">
        <v>2972</v>
      </c>
      <c r="BK1939" s="11" t="str">
        <f t="shared" si="451"/>
        <v>-</v>
      </c>
      <c r="BL1939" s="11"/>
    </row>
    <row r="1940" spans="1:64" x14ac:dyDescent="0.25">
      <c r="A1940" s="3" t="s">
        <v>56</v>
      </c>
      <c r="B1940" s="4">
        <v>1942</v>
      </c>
      <c r="C1940" s="3" t="s">
        <v>140</v>
      </c>
      <c r="D1940" s="3" t="s">
        <v>8204</v>
      </c>
      <c r="E1940" s="3" t="s">
        <v>7597</v>
      </c>
      <c r="F1940" s="3"/>
      <c r="G1940" s="3"/>
      <c r="H1940" s="74"/>
      <c r="I1940" s="3" t="s">
        <v>1889</v>
      </c>
      <c r="J1940" s="3" t="s">
        <v>228</v>
      </c>
      <c r="K1940" s="3" t="s">
        <v>76</v>
      </c>
      <c r="L1940" s="3" t="s">
        <v>77</v>
      </c>
      <c r="M1940" s="3" t="s">
        <v>3996</v>
      </c>
      <c r="N1940" s="5">
        <v>45324</v>
      </c>
      <c r="P1940" s="3">
        <f t="shared" ca="1" si="448"/>
        <v>-47</v>
      </c>
      <c r="Q1940" s="5"/>
      <c r="R1940" s="3"/>
      <c r="S1940" s="3"/>
      <c r="T1940" s="6" t="s">
        <v>131</v>
      </c>
      <c r="U1940" s="3" t="str">
        <f t="shared" si="441"/>
        <v>Contractuel</v>
      </c>
      <c r="V1940" s="5">
        <v>45505</v>
      </c>
      <c r="W1940" s="5">
        <f>VLOOKUP(B1940,[1]base!$A:$V,22,0)</f>
        <v>45535</v>
      </c>
      <c r="X1940" s="5"/>
      <c r="Y1940" s="5"/>
      <c r="Z1940" s="5">
        <v>45324</v>
      </c>
      <c r="AA1940" s="3">
        <f t="shared" si="442"/>
        <v>2</v>
      </c>
      <c r="AB1940" s="3">
        <v>2024</v>
      </c>
      <c r="AC1940" s="3"/>
      <c r="AD1940" s="7">
        <f t="shared" ca="1" si="443"/>
        <v>0.70833333333333337</v>
      </c>
      <c r="AE1940" s="7" t="str">
        <f t="shared" ca="1" si="447"/>
        <v>&lt; 1</v>
      </c>
      <c r="AF1940" s="5">
        <v>35700</v>
      </c>
      <c r="AG1940" s="8">
        <f t="shared" ca="1" si="444"/>
        <v>27.073972602739726</v>
      </c>
      <c r="AH1940" s="7" t="str">
        <f t="shared" ca="1" si="445"/>
        <v>&gt;25&lt; 35</v>
      </c>
      <c r="AI1940" s="9"/>
      <c r="AJ1940" s="10"/>
      <c r="AK1940" s="9" t="s">
        <v>5530</v>
      </c>
      <c r="AL1940" s="5">
        <v>42255</v>
      </c>
      <c r="AM1940" s="3" t="s">
        <v>93</v>
      </c>
      <c r="AN1940" s="3" t="s">
        <v>94</v>
      </c>
      <c r="AP1940" t="s">
        <v>5531</v>
      </c>
      <c r="AQ1940">
        <v>3</v>
      </c>
      <c r="AR1940" s="11">
        <v>1</v>
      </c>
      <c r="AS1940" s="12">
        <f t="shared" si="446"/>
        <v>45689.25</v>
      </c>
      <c r="AT1940" s="11" t="s">
        <v>135</v>
      </c>
      <c r="AU1940" s="9">
        <v>3.6629999999999998</v>
      </c>
      <c r="AV1940" s="14">
        <v>25</v>
      </c>
      <c r="AW1940" s="15">
        <v>13500</v>
      </c>
      <c r="AX1940" s="16" t="s">
        <v>5532</v>
      </c>
      <c r="AY1940" s="14">
        <v>22</v>
      </c>
      <c r="AZ1940" s="11" t="s">
        <v>164</v>
      </c>
      <c r="BA1940" s="17" t="str">
        <f t="shared" si="452"/>
        <v>25135000000122534322</v>
      </c>
      <c r="BB1940" s="26">
        <f t="shared" si="453"/>
        <v>20</v>
      </c>
      <c r="BC1940" s="19" t="s">
        <v>4472</v>
      </c>
      <c r="BD1940" s="20" t="s">
        <v>100</v>
      </c>
      <c r="BF1940" s="5"/>
      <c r="BG1940" s="27">
        <v>51758813</v>
      </c>
      <c r="BH1940" s="27"/>
      <c r="BI1940" s="27"/>
      <c r="BJ1940" t="s">
        <v>4472</v>
      </c>
      <c r="BK1940" s="11" t="s">
        <v>1892</v>
      </c>
      <c r="BL1940" s="11" t="s">
        <v>235</v>
      </c>
    </row>
    <row r="1941" spans="1:64" x14ac:dyDescent="0.25">
      <c r="A1941" s="3" t="s">
        <v>56</v>
      </c>
      <c r="B1941" s="4">
        <v>1943</v>
      </c>
      <c r="C1941" s="3" t="s">
        <v>140</v>
      </c>
      <c r="D1941" s="3" t="s">
        <v>7421</v>
      </c>
      <c r="E1941" s="3" t="s">
        <v>8114</v>
      </c>
      <c r="F1941" s="3"/>
      <c r="G1941" s="3"/>
      <c r="H1941" s="74"/>
      <c r="I1941" s="3" t="s">
        <v>459</v>
      </c>
      <c r="J1941" s="3" t="s">
        <v>228</v>
      </c>
      <c r="K1941" s="3" t="s">
        <v>123</v>
      </c>
      <c r="L1941" s="3" t="s">
        <v>77</v>
      </c>
      <c r="M1941" s="3" t="s">
        <v>158</v>
      </c>
      <c r="N1941" s="5">
        <v>45327</v>
      </c>
      <c r="P1941" s="3">
        <f t="shared" ca="1" si="448"/>
        <v>-47</v>
      </c>
      <c r="Q1941" s="5"/>
      <c r="R1941" s="3"/>
      <c r="S1941" s="3"/>
      <c r="T1941" s="6" t="s">
        <v>131</v>
      </c>
      <c r="U1941" s="3" t="str">
        <f t="shared" si="441"/>
        <v>Contractuel</v>
      </c>
      <c r="V1941" s="5">
        <v>45505</v>
      </c>
      <c r="W1941" s="5">
        <f>VLOOKUP(B1941,[1]base!$A:$V,22,0)</f>
        <v>45535</v>
      </c>
      <c r="X1941" s="5"/>
      <c r="Y1941" s="5"/>
      <c r="Z1941" s="5">
        <v>45327</v>
      </c>
      <c r="AA1941" s="3">
        <f t="shared" si="442"/>
        <v>2</v>
      </c>
      <c r="AB1941" s="3">
        <v>2024</v>
      </c>
      <c r="AC1941" s="3"/>
      <c r="AD1941" s="7">
        <f t="shared" ca="1" si="443"/>
        <v>0.7</v>
      </c>
      <c r="AE1941" s="7" t="str">
        <f t="shared" ca="1" si="447"/>
        <v>&lt; 1</v>
      </c>
      <c r="AF1941" s="5">
        <v>31503</v>
      </c>
      <c r="AG1941" s="8">
        <f t="shared" ca="1" si="444"/>
        <v>38.57260273972603</v>
      </c>
      <c r="AH1941" s="7" t="str">
        <f t="shared" ca="1" si="445"/>
        <v>&gt;35&lt; 45</v>
      </c>
      <c r="AI1941" s="9">
        <v>16190514</v>
      </c>
      <c r="AJ1941" s="37" t="s">
        <v>179</v>
      </c>
      <c r="AK1941" s="9" t="s">
        <v>5533</v>
      </c>
      <c r="AL1941" s="5">
        <v>38693</v>
      </c>
      <c r="AM1941" s="3" t="s">
        <v>93</v>
      </c>
      <c r="AN1941" s="3" t="s">
        <v>65</v>
      </c>
      <c r="AO1941">
        <v>2</v>
      </c>
      <c r="AP1941" t="s">
        <v>5534</v>
      </c>
      <c r="AQ1941">
        <v>3</v>
      </c>
      <c r="AR1941" s="11">
        <v>1</v>
      </c>
      <c r="AS1941" s="12">
        <f t="shared" si="446"/>
        <v>45692.25</v>
      </c>
      <c r="AT1941" s="11" t="s">
        <v>135</v>
      </c>
      <c r="AU1941" s="9">
        <v>3.5</v>
      </c>
      <c r="AV1941" s="14">
        <v>17</v>
      </c>
      <c r="AW1941" s="15" t="s">
        <v>169</v>
      </c>
      <c r="AX1941" s="16" t="s">
        <v>5535</v>
      </c>
      <c r="AY1941" s="14">
        <v>54</v>
      </c>
      <c r="AZ1941" s="11" t="s">
        <v>171</v>
      </c>
      <c r="BA1941" s="17" t="str">
        <f t="shared" si="452"/>
        <v>17001000000282869454</v>
      </c>
      <c r="BB1941" s="26">
        <f t="shared" si="453"/>
        <v>20</v>
      </c>
      <c r="BC1941" s="19" t="s">
        <v>5536</v>
      </c>
      <c r="BD1941" s="20" t="s">
        <v>100</v>
      </c>
      <c r="BF1941" s="5"/>
      <c r="BG1941" s="27">
        <v>54917045</v>
      </c>
      <c r="BH1941" s="27"/>
      <c r="BI1941" s="27"/>
      <c r="BJ1941" t="s">
        <v>739</v>
      </c>
      <c r="BK1941" s="11" t="str">
        <f t="shared" si="451"/>
        <v>B-</v>
      </c>
      <c r="BL1941" s="11" t="s">
        <v>473</v>
      </c>
    </row>
    <row r="1942" spans="1:64" x14ac:dyDescent="0.25">
      <c r="A1942" s="3" t="s">
        <v>56</v>
      </c>
      <c r="B1942" s="4">
        <v>1944</v>
      </c>
      <c r="C1942" s="3" t="s">
        <v>140</v>
      </c>
      <c r="D1942" s="3" t="s">
        <v>8454</v>
      </c>
      <c r="E1942" s="3" t="s">
        <v>8121</v>
      </c>
      <c r="F1942" s="3"/>
      <c r="G1942" s="3"/>
      <c r="H1942" s="74"/>
      <c r="I1942" s="3" t="s">
        <v>459</v>
      </c>
      <c r="J1942" s="3" t="s">
        <v>228</v>
      </c>
      <c r="K1942" s="3" t="s">
        <v>123</v>
      </c>
      <c r="L1942" s="3" t="s">
        <v>77</v>
      </c>
      <c r="M1942" s="3" t="s">
        <v>158</v>
      </c>
      <c r="N1942" s="5">
        <v>45327</v>
      </c>
      <c r="P1942" s="3">
        <f t="shared" ca="1" si="448"/>
        <v>-47</v>
      </c>
      <c r="Q1942" s="5"/>
      <c r="R1942" s="3"/>
      <c r="S1942" s="3"/>
      <c r="T1942" s="6" t="s">
        <v>131</v>
      </c>
      <c r="U1942" s="3" t="str">
        <f t="shared" si="441"/>
        <v>Contractuel</v>
      </c>
      <c r="V1942" s="5">
        <v>45505</v>
      </c>
      <c r="W1942" s="5">
        <f>VLOOKUP(B1942,[1]base!$A:$V,22,0)</f>
        <v>45535</v>
      </c>
      <c r="X1942" s="5"/>
      <c r="Y1942" s="5"/>
      <c r="Z1942" s="5">
        <v>45327</v>
      </c>
      <c r="AA1942" s="3">
        <f t="shared" si="442"/>
        <v>2</v>
      </c>
      <c r="AB1942" s="3">
        <v>2024</v>
      </c>
      <c r="AC1942" s="3"/>
      <c r="AD1942" s="7">
        <f t="shared" ca="1" si="443"/>
        <v>0.7</v>
      </c>
      <c r="AE1942" s="7" t="str">
        <f t="shared" ca="1" si="447"/>
        <v>&lt; 1</v>
      </c>
      <c r="AF1942" s="5">
        <v>30601</v>
      </c>
      <c r="AG1942" s="8">
        <f t="shared" ca="1" si="444"/>
        <v>41.043835616438358</v>
      </c>
      <c r="AH1942" s="7" t="str">
        <f t="shared" ca="1" si="445"/>
        <v>&gt;35&lt; 45</v>
      </c>
      <c r="AI1942" s="9">
        <v>16097536</v>
      </c>
      <c r="AJ1942" s="10" t="s">
        <v>62</v>
      </c>
      <c r="AK1942" s="9" t="s">
        <v>5537</v>
      </c>
      <c r="AL1942" s="5">
        <v>40147</v>
      </c>
      <c r="AM1942" s="3" t="s">
        <v>93</v>
      </c>
      <c r="AN1942" s="3" t="s">
        <v>65</v>
      </c>
      <c r="AO1942">
        <v>0</v>
      </c>
      <c r="AP1942" t="s">
        <v>5538</v>
      </c>
      <c r="AQ1942">
        <v>3</v>
      </c>
      <c r="AR1942" s="11">
        <v>1</v>
      </c>
      <c r="AS1942" s="12">
        <f t="shared" si="446"/>
        <v>45692.25</v>
      </c>
      <c r="AT1942" s="11" t="s">
        <v>135</v>
      </c>
      <c r="AU1942" s="9">
        <v>3.5</v>
      </c>
      <c r="AV1942" s="14">
        <v>17</v>
      </c>
      <c r="AW1942" s="15" t="s">
        <v>368</v>
      </c>
      <c r="AX1942" s="16" t="s">
        <v>5539</v>
      </c>
      <c r="AY1942" s="14">
        <v>95</v>
      </c>
      <c r="AZ1942" s="11" t="s">
        <v>171</v>
      </c>
      <c r="BA1942" s="17" t="str">
        <f t="shared" si="452"/>
        <v>17000000000088294095</v>
      </c>
      <c r="BB1942" s="26">
        <f t="shared" si="453"/>
        <v>20</v>
      </c>
      <c r="BC1942" s="19" t="s">
        <v>5469</v>
      </c>
      <c r="BD1942" s="20" t="s">
        <v>100</v>
      </c>
      <c r="BF1942" s="5"/>
      <c r="BG1942" s="27">
        <v>27939993</v>
      </c>
      <c r="BH1942" s="27"/>
      <c r="BI1942" s="27"/>
      <c r="BJ1942" t="s">
        <v>3681</v>
      </c>
      <c r="BK1942" s="11" t="str">
        <f t="shared" si="451"/>
        <v>B-</v>
      </c>
      <c r="BL1942" s="11" t="s">
        <v>473</v>
      </c>
    </row>
    <row r="1943" spans="1:64" x14ac:dyDescent="0.25">
      <c r="A1943" s="3" t="s">
        <v>56</v>
      </c>
      <c r="B1943" s="4">
        <v>1945</v>
      </c>
      <c r="C1943" s="3" t="s">
        <v>140</v>
      </c>
      <c r="D1943" s="3" t="s">
        <v>8455</v>
      </c>
      <c r="E1943" s="3" t="s">
        <v>7845</v>
      </c>
      <c r="F1943" s="3"/>
      <c r="G1943" s="3"/>
      <c r="H1943" s="74"/>
      <c r="I1943" s="3" t="s">
        <v>459</v>
      </c>
      <c r="J1943" s="3" t="s">
        <v>228</v>
      </c>
      <c r="K1943" s="3" t="s">
        <v>123</v>
      </c>
      <c r="L1943" s="3" t="s">
        <v>77</v>
      </c>
      <c r="M1943" s="3" t="s">
        <v>158</v>
      </c>
      <c r="N1943" s="5">
        <v>45327</v>
      </c>
      <c r="P1943" s="3">
        <f t="shared" ca="1" si="448"/>
        <v>-47</v>
      </c>
      <c r="Q1943" s="5"/>
      <c r="R1943" s="3"/>
      <c r="S1943" s="3"/>
      <c r="T1943" s="6" t="s">
        <v>131</v>
      </c>
      <c r="U1943" s="3" t="str">
        <f t="shared" si="441"/>
        <v>Contractuel</v>
      </c>
      <c r="V1943" s="5">
        <v>45505</v>
      </c>
      <c r="W1943" s="5">
        <f>VLOOKUP(B1943,[1]base!$A:$V,22,0)</f>
        <v>45535</v>
      </c>
      <c r="X1943" s="5"/>
      <c r="Y1943" s="5"/>
      <c r="Z1943" s="5">
        <v>45327</v>
      </c>
      <c r="AA1943" s="3">
        <f t="shared" si="442"/>
        <v>2</v>
      </c>
      <c r="AB1943" s="3">
        <v>2024</v>
      </c>
      <c r="AC1943" s="3"/>
      <c r="AD1943" s="7">
        <f t="shared" ca="1" si="443"/>
        <v>0.7</v>
      </c>
      <c r="AE1943" s="7" t="str">
        <f t="shared" ca="1" si="447"/>
        <v>&lt; 1</v>
      </c>
      <c r="AF1943" s="5">
        <v>28719</v>
      </c>
      <c r="AG1943" s="8">
        <f t="shared" ca="1" si="444"/>
        <v>46.2</v>
      </c>
      <c r="AH1943" s="7" t="str">
        <f t="shared" ca="1" si="445"/>
        <v>&gt;45&lt; 55</v>
      </c>
      <c r="AI1943" s="9">
        <v>12934829</v>
      </c>
      <c r="AJ1943" s="10" t="s">
        <v>91</v>
      </c>
      <c r="AK1943" s="9" t="s">
        <v>5540</v>
      </c>
      <c r="AL1943" s="5">
        <v>42406</v>
      </c>
      <c r="AM1943" s="3" t="s">
        <v>93</v>
      </c>
      <c r="AN1943" s="3" t="s">
        <v>65</v>
      </c>
      <c r="AP1943" t="s">
        <v>5541</v>
      </c>
      <c r="AQ1943">
        <v>3</v>
      </c>
      <c r="AR1943" s="11">
        <v>1</v>
      </c>
      <c r="AS1943" s="12">
        <f t="shared" si="446"/>
        <v>45692.25</v>
      </c>
      <c r="AT1943" s="11" t="s">
        <v>135</v>
      </c>
      <c r="AU1943" s="9">
        <v>3.5</v>
      </c>
      <c r="AV1943" s="14">
        <v>17</v>
      </c>
      <c r="AW1943" s="15" t="s">
        <v>169</v>
      </c>
      <c r="AX1943" s="16" t="s">
        <v>5542</v>
      </c>
      <c r="AY1943" s="14">
        <v>38</v>
      </c>
      <c r="AZ1943" s="11" t="s">
        <v>171</v>
      </c>
      <c r="BA1943" s="17" t="str">
        <f t="shared" si="452"/>
        <v>17001000000091359638</v>
      </c>
      <c r="BB1943" s="26">
        <f t="shared" si="453"/>
        <v>20</v>
      </c>
      <c r="BC1943" s="19" t="s">
        <v>5543</v>
      </c>
      <c r="BD1943" s="20" t="s">
        <v>100</v>
      </c>
      <c r="BF1943" s="5"/>
      <c r="BG1943" s="27">
        <v>23385474</v>
      </c>
      <c r="BH1943" s="27"/>
      <c r="BI1943" s="27"/>
      <c r="BJ1943" t="s">
        <v>5544</v>
      </c>
      <c r="BK1943" s="11" t="str">
        <f t="shared" si="451"/>
        <v>B-</v>
      </c>
      <c r="BL1943" s="11" t="s">
        <v>473</v>
      </c>
    </row>
    <row r="1944" spans="1:64" x14ac:dyDescent="0.25">
      <c r="A1944" s="3" t="s">
        <v>56</v>
      </c>
      <c r="B1944" s="4">
        <v>1946</v>
      </c>
      <c r="C1944" s="3" t="s">
        <v>57</v>
      </c>
      <c r="D1944" s="3" t="s">
        <v>8419</v>
      </c>
      <c r="E1944" s="3" t="s">
        <v>7774</v>
      </c>
      <c r="F1944" s="3"/>
      <c r="G1944" s="3"/>
      <c r="H1944" s="74"/>
      <c r="I1944" s="3" t="s">
        <v>431</v>
      </c>
      <c r="J1944" s="3"/>
      <c r="K1944" s="3" t="s">
        <v>123</v>
      </c>
      <c r="L1944" s="3" t="s">
        <v>77</v>
      </c>
      <c r="M1944" s="3" t="s">
        <v>158</v>
      </c>
      <c r="N1944" s="5">
        <v>45330</v>
      </c>
      <c r="P1944" s="3">
        <f t="shared" ca="1" si="448"/>
        <v>-47</v>
      </c>
      <c r="Q1944" s="5"/>
      <c r="R1944" s="3"/>
      <c r="S1944" s="3"/>
      <c r="T1944" s="6" t="s">
        <v>131</v>
      </c>
      <c r="U1944" s="3" t="str">
        <f t="shared" si="441"/>
        <v>Contractuel</v>
      </c>
      <c r="V1944" s="5">
        <v>45505</v>
      </c>
      <c r="W1944" s="5">
        <f>VLOOKUP(B1944,[1]base!$A:$V,22,0)</f>
        <v>45535</v>
      </c>
      <c r="X1944" s="5"/>
      <c r="Y1944" s="5"/>
      <c r="Z1944" s="5">
        <v>45330</v>
      </c>
      <c r="AA1944" s="3">
        <f t="shared" si="442"/>
        <v>2</v>
      </c>
      <c r="AB1944" s="3">
        <v>2024</v>
      </c>
      <c r="AC1944" s="3"/>
      <c r="AD1944" s="7">
        <f t="shared" ca="1" si="443"/>
        <v>0.69166666666666665</v>
      </c>
      <c r="AE1944" s="7" t="str">
        <f t="shared" ca="1" si="447"/>
        <v>&lt; 1</v>
      </c>
      <c r="AF1944" s="5">
        <v>38443</v>
      </c>
      <c r="AG1944" s="8">
        <f t="shared" ca="1" si="444"/>
        <v>19.55890410958904</v>
      </c>
      <c r="AH1944" s="7" t="str">
        <f t="shared" ca="1" si="445"/>
        <v>&lt; 25</v>
      </c>
      <c r="AI1944" s="9">
        <v>17772417</v>
      </c>
      <c r="AJ1944" s="10" t="s">
        <v>159</v>
      </c>
      <c r="AK1944" s="9" t="s">
        <v>5545</v>
      </c>
      <c r="AL1944" s="5">
        <v>45068</v>
      </c>
      <c r="AM1944" s="3" t="s">
        <v>4611</v>
      </c>
      <c r="AN1944" s="3" t="s">
        <v>94</v>
      </c>
      <c r="AP1944" t="s">
        <v>5534</v>
      </c>
      <c r="AQ1944">
        <v>3</v>
      </c>
      <c r="AR1944" s="11">
        <v>1</v>
      </c>
      <c r="AS1944" s="12">
        <f t="shared" si="446"/>
        <v>45695.25</v>
      </c>
      <c r="AT1944" s="11" t="s">
        <v>135</v>
      </c>
      <c r="AU1944" s="9">
        <v>3.5</v>
      </c>
      <c r="AV1944" s="14">
        <v>17</v>
      </c>
      <c r="AW1944" s="15">
        <v>20600</v>
      </c>
      <c r="AX1944" s="16" t="s">
        <v>5546</v>
      </c>
      <c r="AY1944" s="14">
        <v>85</v>
      </c>
      <c r="AZ1944" s="11" t="s">
        <v>171</v>
      </c>
      <c r="BA1944" s="17" t="str">
        <f t="shared" si="452"/>
        <v>17206000000336680485</v>
      </c>
      <c r="BB1944" s="26">
        <f t="shared" si="453"/>
        <v>20</v>
      </c>
      <c r="BC1944" s="19" t="s">
        <v>5543</v>
      </c>
      <c r="BD1944" s="20" t="s">
        <v>100</v>
      </c>
      <c r="BF1944" s="5"/>
      <c r="BG1944" s="27">
        <v>95925549</v>
      </c>
      <c r="BH1944" s="27">
        <v>94573321</v>
      </c>
      <c r="BI1944" s="27"/>
      <c r="BJ1944" t="s">
        <v>5544</v>
      </c>
      <c r="BK1944" s="11" t="str">
        <f t="shared" si="451"/>
        <v>-</v>
      </c>
      <c r="BL1944" s="11" t="s">
        <v>473</v>
      </c>
    </row>
    <row r="1945" spans="1:64" x14ac:dyDescent="0.25">
      <c r="A1945" s="3" t="s">
        <v>56</v>
      </c>
      <c r="B1945" s="4">
        <v>1947</v>
      </c>
      <c r="C1945" s="3" t="s">
        <v>140</v>
      </c>
      <c r="D1945" s="3" t="s">
        <v>7213</v>
      </c>
      <c r="E1945" s="3" t="s">
        <v>7275</v>
      </c>
      <c r="F1945" s="3"/>
      <c r="G1945" s="3"/>
      <c r="H1945" s="74"/>
      <c r="I1945" s="3"/>
      <c r="J1945" s="3"/>
      <c r="K1945" s="3" t="s">
        <v>59</v>
      </c>
      <c r="L1945" s="3" t="s">
        <v>77</v>
      </c>
      <c r="M1945" s="3" t="s">
        <v>5369</v>
      </c>
      <c r="N1945" s="5">
        <v>45327</v>
      </c>
      <c r="P1945" s="3" t="str">
        <f t="shared" ca="1" si="448"/>
        <v/>
      </c>
      <c r="Q1945" s="5"/>
      <c r="R1945" s="3"/>
      <c r="S1945" s="3"/>
      <c r="T1945" s="6" t="s">
        <v>61</v>
      </c>
      <c r="U1945" s="3" t="str">
        <f t="shared" si="441"/>
        <v>Titulaire</v>
      </c>
      <c r="V1945" s="5">
        <v>45327</v>
      </c>
      <c r="W1945" s="5"/>
      <c r="X1945" s="5"/>
      <c r="Y1945" s="5"/>
      <c r="Z1945" s="5">
        <v>45327</v>
      </c>
      <c r="AA1945" s="3">
        <f t="shared" si="442"/>
        <v>2</v>
      </c>
      <c r="AB1945" s="3">
        <v>2024</v>
      </c>
      <c r="AC1945" s="3">
        <f>AB1945+4</f>
        <v>2028</v>
      </c>
      <c r="AD1945" s="7">
        <f t="shared" ca="1" si="443"/>
        <v>0.7</v>
      </c>
      <c r="AE1945" s="7" t="str">
        <f t="shared" ca="1" si="447"/>
        <v>&lt; 1</v>
      </c>
      <c r="AF1945" s="5">
        <v>35002</v>
      </c>
      <c r="AG1945" s="8">
        <f t="shared" ca="1" si="444"/>
        <v>28.986301369863014</v>
      </c>
      <c r="AH1945" s="7" t="str">
        <f t="shared" ca="1" si="445"/>
        <v>&gt;25&lt; 35</v>
      </c>
      <c r="AI1945" s="9">
        <v>17756222</v>
      </c>
      <c r="AJ1945" s="37" t="s">
        <v>179</v>
      </c>
      <c r="AK1945" s="9" t="s">
        <v>5547</v>
      </c>
      <c r="AL1945" s="5">
        <v>43833</v>
      </c>
      <c r="AM1945" s="3" t="s">
        <v>93</v>
      </c>
      <c r="AN1945" s="3" t="s">
        <v>94</v>
      </c>
      <c r="AP1945" t="s">
        <v>5548</v>
      </c>
      <c r="AQ1945">
        <v>15</v>
      </c>
      <c r="AR1945" s="11">
        <v>1</v>
      </c>
      <c r="AS1945" s="12">
        <f t="shared" si="446"/>
        <v>45692.25</v>
      </c>
      <c r="AT1945" s="11" t="s">
        <v>5490</v>
      </c>
      <c r="AU1945" s="9">
        <v>1100</v>
      </c>
      <c r="AV1945" s="14">
        <v>17</v>
      </c>
      <c r="AW1945" s="15" t="s">
        <v>169</v>
      </c>
      <c r="AX1945" s="16" t="s">
        <v>5549</v>
      </c>
      <c r="AY1945" s="14">
        <v>59</v>
      </c>
      <c r="AZ1945" s="11" t="s">
        <v>171</v>
      </c>
      <c r="BA1945" s="17" t="str">
        <f t="shared" si="452"/>
        <v>17001000000305176059</v>
      </c>
      <c r="BB1945" s="26">
        <f t="shared" si="453"/>
        <v>20</v>
      </c>
      <c r="BC1945" s="19" t="s">
        <v>5550</v>
      </c>
      <c r="BD1945" s="20" t="s">
        <v>277</v>
      </c>
      <c r="BF1945" s="5"/>
      <c r="BG1945" s="27">
        <v>27589764</v>
      </c>
      <c r="BH1945" s="27">
        <v>52568884</v>
      </c>
      <c r="BI1945" s="27"/>
      <c r="BK1945" s="11" t="str">
        <f t="shared" si="451"/>
        <v>CADRE</v>
      </c>
      <c r="BL1945" s="11"/>
    </row>
    <row r="1946" spans="1:64" x14ac:dyDescent="0.25">
      <c r="A1946" s="3" t="s">
        <v>56</v>
      </c>
      <c r="B1946" s="4">
        <v>1948</v>
      </c>
      <c r="C1946" s="3" t="s">
        <v>57</v>
      </c>
      <c r="D1946" s="3" t="s">
        <v>7458</v>
      </c>
      <c r="E1946" s="3" t="s">
        <v>7381</v>
      </c>
      <c r="F1946" s="3"/>
      <c r="G1946" s="3"/>
      <c r="H1946" s="74"/>
      <c r="I1946" s="3" t="s">
        <v>431</v>
      </c>
      <c r="J1946" s="3"/>
      <c r="K1946" s="3" t="s">
        <v>123</v>
      </c>
      <c r="L1946" s="3" t="s">
        <v>77</v>
      </c>
      <c r="M1946" s="3" t="s">
        <v>158</v>
      </c>
      <c r="N1946" s="5">
        <v>45329</v>
      </c>
      <c r="P1946" s="3">
        <f t="shared" ca="1" si="448"/>
        <v>-47</v>
      </c>
      <c r="Q1946" s="5"/>
      <c r="R1946" s="3"/>
      <c r="S1946" s="3"/>
      <c r="T1946" s="6" t="s">
        <v>131</v>
      </c>
      <c r="U1946" s="3" t="str">
        <f t="shared" si="441"/>
        <v>Contractuel</v>
      </c>
      <c r="V1946" s="5">
        <v>45505</v>
      </c>
      <c r="W1946" s="5">
        <f>VLOOKUP(B1946,[1]base!$A:$V,22,0)</f>
        <v>45535</v>
      </c>
      <c r="X1946" s="5"/>
      <c r="Y1946" s="5"/>
      <c r="Z1946" s="5">
        <v>45329</v>
      </c>
      <c r="AA1946" s="3">
        <f t="shared" si="442"/>
        <v>2</v>
      </c>
      <c r="AB1946" s="3">
        <v>2024</v>
      </c>
      <c r="AC1946" s="3"/>
      <c r="AD1946" s="7">
        <f t="shared" ca="1" si="443"/>
        <v>0.69444444444444442</v>
      </c>
      <c r="AE1946" s="7" t="str">
        <f t="shared" ca="1" si="447"/>
        <v>&lt; 1</v>
      </c>
      <c r="AF1946" s="5">
        <v>36413</v>
      </c>
      <c r="AG1946" s="8">
        <f t="shared" ca="1" si="444"/>
        <v>25.12054794520548</v>
      </c>
      <c r="AH1946" s="7" t="str">
        <f t="shared" ca="1" si="445"/>
        <v>&gt;25&lt; 35</v>
      </c>
      <c r="AI1946" s="9">
        <v>17622117</v>
      </c>
      <c r="AJ1946" s="10" t="s">
        <v>159</v>
      </c>
      <c r="AK1946" s="9" t="s">
        <v>5551</v>
      </c>
      <c r="AL1946" s="5">
        <v>43099</v>
      </c>
      <c r="AM1946" s="3" t="s">
        <v>4611</v>
      </c>
      <c r="AN1946" s="3" t="s">
        <v>94</v>
      </c>
      <c r="AP1946" t="s">
        <v>5538</v>
      </c>
      <c r="AQ1946">
        <v>3</v>
      </c>
      <c r="AR1946" s="11">
        <v>1</v>
      </c>
      <c r="AS1946" s="12">
        <f t="shared" si="446"/>
        <v>45694.25</v>
      </c>
      <c r="AT1946" s="11" t="s">
        <v>135</v>
      </c>
      <c r="AU1946" s="9">
        <v>3.5</v>
      </c>
      <c r="AV1946" s="14" t="s">
        <v>126</v>
      </c>
      <c r="AW1946" s="15" t="s">
        <v>275</v>
      </c>
      <c r="AX1946" s="16">
        <v>38105554079</v>
      </c>
      <c r="AY1946" s="14">
        <v>20</v>
      </c>
      <c r="AZ1946" s="11" t="s">
        <v>145</v>
      </c>
      <c r="BA1946" s="17" t="str">
        <f t="shared" si="452"/>
        <v>07080013810555407920</v>
      </c>
      <c r="BB1946" s="26">
        <f t="shared" si="453"/>
        <v>20</v>
      </c>
      <c r="BC1946" s="19" t="s">
        <v>5439</v>
      </c>
      <c r="BD1946" s="20" t="s">
        <v>100</v>
      </c>
      <c r="BF1946" s="5"/>
      <c r="BG1946" s="27">
        <v>55121954</v>
      </c>
      <c r="BH1946" s="27">
        <v>21957315</v>
      </c>
      <c r="BI1946" s="27"/>
      <c r="BJ1946" t="s">
        <v>608</v>
      </c>
      <c r="BK1946" s="11" t="str">
        <f t="shared" si="451"/>
        <v>-</v>
      </c>
      <c r="BL1946" s="11" t="s">
        <v>473</v>
      </c>
    </row>
    <row r="1947" spans="1:64" x14ac:dyDescent="0.25">
      <c r="A1947" s="3" t="s">
        <v>56</v>
      </c>
      <c r="B1947" s="4">
        <v>1949</v>
      </c>
      <c r="C1947" s="3" t="s">
        <v>57</v>
      </c>
      <c r="D1947" s="3" t="s">
        <v>7986</v>
      </c>
      <c r="E1947" s="3" t="s">
        <v>7649</v>
      </c>
      <c r="F1947" s="3"/>
      <c r="G1947" s="3"/>
      <c r="H1947" s="74"/>
      <c r="I1947" s="3" t="s">
        <v>431</v>
      </c>
      <c r="J1947" s="3"/>
      <c r="K1947" s="3" t="s">
        <v>123</v>
      </c>
      <c r="L1947" s="3" t="s">
        <v>77</v>
      </c>
      <c r="M1947" s="3" t="s">
        <v>158</v>
      </c>
      <c r="N1947" s="5">
        <v>45330</v>
      </c>
      <c r="P1947" s="3">
        <f t="shared" ca="1" si="448"/>
        <v>-47</v>
      </c>
      <c r="Q1947" s="5"/>
      <c r="R1947" s="3"/>
      <c r="S1947" s="3"/>
      <c r="T1947" s="6" t="s">
        <v>131</v>
      </c>
      <c r="U1947" s="3" t="str">
        <f t="shared" si="441"/>
        <v>Contractuel</v>
      </c>
      <c r="V1947" s="5">
        <v>45505</v>
      </c>
      <c r="W1947" s="5">
        <f>VLOOKUP(B1947,[1]base!$A:$V,22,0)</f>
        <v>45535</v>
      </c>
      <c r="X1947" s="5"/>
      <c r="Y1947" s="5"/>
      <c r="Z1947" s="5">
        <v>45330</v>
      </c>
      <c r="AA1947" s="3">
        <f t="shared" si="442"/>
        <v>2</v>
      </c>
      <c r="AB1947" s="3">
        <v>2024</v>
      </c>
      <c r="AC1947" s="3"/>
      <c r="AD1947" s="7">
        <f t="shared" ca="1" si="443"/>
        <v>0.69166666666666665</v>
      </c>
      <c r="AE1947" s="7" t="str">
        <f t="shared" ca="1" si="447"/>
        <v>&lt; 1</v>
      </c>
      <c r="AF1947" s="5">
        <v>36924</v>
      </c>
      <c r="AG1947" s="8">
        <f t="shared" ca="1" si="444"/>
        <v>23.720547945205478</v>
      </c>
      <c r="AH1947" s="7" t="str">
        <f t="shared" ca="1" si="445"/>
        <v>&lt; 25</v>
      </c>
      <c r="AI1947" s="9">
        <v>17581291</v>
      </c>
      <c r="AJ1947" s="10" t="s">
        <v>67</v>
      </c>
      <c r="AK1947" s="9" t="s">
        <v>5552</v>
      </c>
      <c r="AL1947" s="5">
        <v>44463</v>
      </c>
      <c r="AM1947" s="3" t="s">
        <v>4611</v>
      </c>
      <c r="AN1947" s="3" t="s">
        <v>94</v>
      </c>
      <c r="AP1947" t="s">
        <v>5553</v>
      </c>
      <c r="AQ1947">
        <v>3</v>
      </c>
      <c r="AR1947" s="11">
        <v>1</v>
      </c>
      <c r="AS1947" s="12">
        <f t="shared" si="446"/>
        <v>45695.25</v>
      </c>
      <c r="AT1947" s="11" t="s">
        <v>135</v>
      </c>
      <c r="AU1947" s="9">
        <v>3.5</v>
      </c>
      <c r="AV1947" s="14">
        <v>17</v>
      </c>
      <c r="AW1947" s="15" t="s">
        <v>169</v>
      </c>
      <c r="AX1947" s="16" t="s">
        <v>5554</v>
      </c>
      <c r="AY1947" s="14">
        <v>92</v>
      </c>
      <c r="AZ1947" s="11" t="s">
        <v>171</v>
      </c>
      <c r="BA1947" s="17" t="str">
        <f t="shared" si="452"/>
        <v>17001000000336719392</v>
      </c>
      <c r="BB1947" s="26">
        <f t="shared" si="453"/>
        <v>20</v>
      </c>
      <c r="BC1947" s="19" t="s">
        <v>5555</v>
      </c>
      <c r="BD1947" s="20" t="s">
        <v>100</v>
      </c>
      <c r="BF1947" s="5"/>
      <c r="BG1947" s="27">
        <v>50990523</v>
      </c>
      <c r="BH1947" s="27">
        <v>24508615</v>
      </c>
      <c r="BI1947" s="27"/>
      <c r="BJ1947" t="s">
        <v>452</v>
      </c>
      <c r="BK1947" s="11" t="str">
        <f t="shared" si="451"/>
        <v>-</v>
      </c>
      <c r="BL1947" s="11" t="s">
        <v>473</v>
      </c>
    </row>
    <row r="1948" spans="1:64" x14ac:dyDescent="0.25">
      <c r="A1948" s="3" t="s">
        <v>56</v>
      </c>
      <c r="B1948" s="4">
        <v>1950</v>
      </c>
      <c r="C1948" s="3" t="s">
        <v>140</v>
      </c>
      <c r="D1948" s="3" t="s">
        <v>8456</v>
      </c>
      <c r="E1948" s="3" t="s">
        <v>7682</v>
      </c>
      <c r="F1948" s="3"/>
      <c r="G1948" s="3"/>
      <c r="H1948" s="74"/>
      <c r="I1948" s="43" t="s">
        <v>1920</v>
      </c>
      <c r="J1948" s="43" t="s">
        <v>157</v>
      </c>
      <c r="K1948" s="3" t="s">
        <v>76</v>
      </c>
      <c r="L1948" s="3" t="s">
        <v>77</v>
      </c>
      <c r="M1948" s="3" t="s">
        <v>3996</v>
      </c>
      <c r="N1948" s="5">
        <v>45330</v>
      </c>
      <c r="P1948" s="3">
        <f t="shared" ca="1" si="448"/>
        <v>-47</v>
      </c>
      <c r="Q1948" s="5"/>
      <c r="R1948" s="3"/>
      <c r="S1948" s="3"/>
      <c r="T1948" s="6" t="s">
        <v>131</v>
      </c>
      <c r="U1948" s="3" t="str">
        <f t="shared" si="441"/>
        <v>Contractuel</v>
      </c>
      <c r="V1948" s="5">
        <v>45505</v>
      </c>
      <c r="W1948" s="5">
        <f>VLOOKUP(B1948,[1]base!$A:$V,22,0)</f>
        <v>45535</v>
      </c>
      <c r="X1948" s="5"/>
      <c r="Y1948" s="5"/>
      <c r="Z1948" s="5">
        <v>45330</v>
      </c>
      <c r="AA1948" s="3">
        <f t="shared" si="442"/>
        <v>2</v>
      </c>
      <c r="AB1948" s="3">
        <v>2024</v>
      </c>
      <c r="AC1948" s="3">
        <f t="shared" ref="AC1948" si="454">AB1948+4</f>
        <v>2028</v>
      </c>
      <c r="AD1948" s="7">
        <f t="shared" ca="1" si="443"/>
        <v>0.69166666666666665</v>
      </c>
      <c r="AE1948" s="7" t="str">
        <f t="shared" ca="1" si="447"/>
        <v>&lt; 1</v>
      </c>
      <c r="AF1948" s="5">
        <v>36228</v>
      </c>
      <c r="AG1948" s="8">
        <f t="shared" ca="1" si="444"/>
        <v>25.627397260273973</v>
      </c>
      <c r="AH1948" s="7" t="str">
        <f t="shared" ca="1" si="445"/>
        <v>&gt;25&lt; 35</v>
      </c>
      <c r="AI1948" s="9">
        <v>17775740</v>
      </c>
      <c r="AJ1948" s="10" t="s">
        <v>70</v>
      </c>
      <c r="AK1948" s="9" t="s">
        <v>5556</v>
      </c>
      <c r="AL1948" s="5">
        <v>44893</v>
      </c>
      <c r="AM1948" s="3" t="s">
        <v>93</v>
      </c>
      <c r="AN1948" s="3" t="s">
        <v>94</v>
      </c>
      <c r="AP1948" t="s">
        <v>5557</v>
      </c>
      <c r="AQ1948">
        <v>3</v>
      </c>
      <c r="AR1948" s="11">
        <v>1</v>
      </c>
      <c r="AS1948" s="12">
        <f t="shared" si="446"/>
        <v>45695.25</v>
      </c>
      <c r="AT1948" s="11" t="s">
        <v>135</v>
      </c>
      <c r="AU1948" s="9">
        <v>3.6629999999999998</v>
      </c>
      <c r="AV1948" s="14">
        <v>17</v>
      </c>
      <c r="AW1948" s="15">
        <v>20600</v>
      </c>
      <c r="AX1948" s="16" t="s">
        <v>5558</v>
      </c>
      <c r="AY1948" s="14">
        <v>55</v>
      </c>
      <c r="AZ1948" s="11" t="s">
        <v>171</v>
      </c>
      <c r="BA1948" s="17" t="str">
        <f t="shared" si="452"/>
        <v>17206000000336681455</v>
      </c>
      <c r="BB1948" s="26">
        <f t="shared" si="453"/>
        <v>20</v>
      </c>
      <c r="BC1948" s="19" t="s">
        <v>5543</v>
      </c>
      <c r="BD1948" s="20" t="s">
        <v>100</v>
      </c>
      <c r="BF1948" s="5"/>
      <c r="BG1948" s="27">
        <v>93098103</v>
      </c>
      <c r="BH1948" s="27"/>
      <c r="BI1948" s="27"/>
      <c r="BJ1948" t="s">
        <v>5544</v>
      </c>
      <c r="BK1948" s="11" t="str">
        <f t="shared" si="451"/>
        <v>A-</v>
      </c>
      <c r="BL1948" s="11" t="s">
        <v>235</v>
      </c>
    </row>
    <row r="1949" spans="1:64" x14ac:dyDescent="0.25">
      <c r="A1949" s="3" t="s">
        <v>56</v>
      </c>
      <c r="B1949" s="4">
        <v>1951</v>
      </c>
      <c r="C1949" s="3" t="s">
        <v>140</v>
      </c>
      <c r="D1949" s="3" t="s">
        <v>7392</v>
      </c>
      <c r="E1949" s="3" t="s">
        <v>7242</v>
      </c>
      <c r="F1949" s="3"/>
      <c r="G1949" s="3"/>
      <c r="H1949" s="74"/>
      <c r="I1949" s="3" t="s">
        <v>431</v>
      </c>
      <c r="J1949" s="3"/>
      <c r="K1949" s="3" t="s">
        <v>123</v>
      </c>
      <c r="L1949" s="3" t="s">
        <v>77</v>
      </c>
      <c r="M1949" s="3" t="s">
        <v>158</v>
      </c>
      <c r="N1949" s="5">
        <v>45334</v>
      </c>
      <c r="P1949" s="3">
        <f t="shared" ca="1" si="448"/>
        <v>-47</v>
      </c>
      <c r="Q1949" s="5"/>
      <c r="R1949" s="3"/>
      <c r="S1949" s="3"/>
      <c r="T1949" s="6" t="s">
        <v>131</v>
      </c>
      <c r="U1949" s="3" t="str">
        <f t="shared" si="441"/>
        <v>Contractuel</v>
      </c>
      <c r="V1949" s="5">
        <v>45505</v>
      </c>
      <c r="W1949" s="5">
        <f>VLOOKUP(B1949,[1]base!$A:$V,22,0)</f>
        <v>45535</v>
      </c>
      <c r="X1949" s="5"/>
      <c r="Y1949" s="5"/>
      <c r="Z1949" s="5">
        <v>45334</v>
      </c>
      <c r="AA1949" s="3">
        <f t="shared" si="442"/>
        <v>2</v>
      </c>
      <c r="AB1949" s="3">
        <v>2024</v>
      </c>
      <c r="AC1949" s="3"/>
      <c r="AD1949" s="7">
        <f t="shared" ca="1" si="443"/>
        <v>0.68055555555555558</v>
      </c>
      <c r="AE1949" s="7" t="str">
        <f t="shared" ca="1" si="447"/>
        <v>&lt; 1</v>
      </c>
      <c r="AF1949" s="5">
        <v>36552</v>
      </c>
      <c r="AG1949" s="8">
        <f t="shared" ca="1" si="444"/>
        <v>24.739726027397261</v>
      </c>
      <c r="AH1949" s="7" t="str">
        <f t="shared" ca="1" si="445"/>
        <v>&lt; 25</v>
      </c>
      <c r="AI1949" s="9">
        <v>17679230</v>
      </c>
      <c r="AJ1949" s="10" t="s">
        <v>79</v>
      </c>
      <c r="AK1949" s="9" t="s">
        <v>5559</v>
      </c>
      <c r="AL1949" s="5">
        <v>43250</v>
      </c>
      <c r="AM1949" s="3" t="s">
        <v>93</v>
      </c>
      <c r="AN1949" s="3" t="s">
        <v>94</v>
      </c>
      <c r="AP1949" t="s">
        <v>5538</v>
      </c>
      <c r="AQ1949">
        <v>3</v>
      </c>
      <c r="AR1949" s="11">
        <v>1</v>
      </c>
      <c r="AS1949" s="12">
        <f t="shared" si="446"/>
        <v>45699.25</v>
      </c>
      <c r="AT1949" s="11" t="s">
        <v>135</v>
      </c>
      <c r="AU1949" s="9">
        <v>3.5</v>
      </c>
      <c r="AV1949" s="14">
        <v>17</v>
      </c>
      <c r="AW1949" s="15" t="s">
        <v>169</v>
      </c>
      <c r="AX1949" s="16" t="s">
        <v>5560</v>
      </c>
      <c r="AY1949" s="14">
        <v>10</v>
      </c>
      <c r="AZ1949" s="11" t="s">
        <v>171</v>
      </c>
      <c r="BA1949" s="17" t="str">
        <f t="shared" si="452"/>
        <v>17001000000331500210</v>
      </c>
      <c r="BB1949" s="26">
        <f t="shared" si="453"/>
        <v>20</v>
      </c>
      <c r="BC1949" s="19" t="s">
        <v>1001</v>
      </c>
      <c r="BD1949" s="20" t="s">
        <v>100</v>
      </c>
      <c r="BF1949" s="5"/>
      <c r="BG1949" s="27">
        <v>23635276</v>
      </c>
      <c r="BH1949" s="27">
        <v>93556577</v>
      </c>
      <c r="BI1949" s="27"/>
      <c r="BJ1949" t="s">
        <v>1001</v>
      </c>
      <c r="BK1949" s="11" t="str">
        <f t="shared" si="451"/>
        <v>-</v>
      </c>
      <c r="BL1949" s="11" t="s">
        <v>473</v>
      </c>
    </row>
    <row r="1950" spans="1:64" x14ac:dyDescent="0.25">
      <c r="A1950" s="3" t="s">
        <v>56</v>
      </c>
      <c r="B1950" s="4">
        <v>1952</v>
      </c>
      <c r="C1950" s="3" t="s">
        <v>140</v>
      </c>
      <c r="D1950" s="3" t="s">
        <v>8457</v>
      </c>
      <c r="E1950" s="3" t="s">
        <v>7207</v>
      </c>
      <c r="F1950" s="3"/>
      <c r="G1950" s="3"/>
      <c r="H1950" s="74"/>
      <c r="I1950" s="3" t="s">
        <v>187</v>
      </c>
      <c r="J1950" s="3" t="s">
        <v>157</v>
      </c>
      <c r="K1950" s="3" t="s">
        <v>123</v>
      </c>
      <c r="L1950" s="3" t="s">
        <v>77</v>
      </c>
      <c r="M1950" s="3" t="s">
        <v>158</v>
      </c>
      <c r="N1950" s="5">
        <v>45336</v>
      </c>
      <c r="P1950" s="3">
        <f t="shared" ca="1" si="448"/>
        <v>-47</v>
      </c>
      <c r="Q1950" s="5"/>
      <c r="R1950" s="3"/>
      <c r="S1950" s="3"/>
      <c r="T1950" s="6" t="s">
        <v>131</v>
      </c>
      <c r="U1950" s="3" t="str">
        <f t="shared" si="441"/>
        <v>Contractuel</v>
      </c>
      <c r="V1950" s="5">
        <v>45505</v>
      </c>
      <c r="W1950" s="5">
        <f>VLOOKUP(B1950,[1]base!$A:$V,22,0)</f>
        <v>45535</v>
      </c>
      <c r="X1950" s="5"/>
      <c r="Y1950" s="5"/>
      <c r="Z1950" s="5">
        <v>45336</v>
      </c>
      <c r="AA1950" s="3">
        <f t="shared" si="442"/>
        <v>2</v>
      </c>
      <c r="AB1950" s="3">
        <v>2024</v>
      </c>
      <c r="AC1950" s="3"/>
      <c r="AD1950" s="7">
        <f t="shared" ca="1" si="443"/>
        <v>0.67500000000000004</v>
      </c>
      <c r="AE1950" s="7" t="str">
        <f t="shared" ca="1" si="447"/>
        <v>&lt; 1</v>
      </c>
      <c r="AF1950" s="5">
        <v>37933</v>
      </c>
      <c r="AG1950" s="8">
        <f t="shared" ca="1" si="444"/>
        <v>20.956164383561642</v>
      </c>
      <c r="AH1950" s="7" t="str">
        <f t="shared" ca="1" si="445"/>
        <v>&lt; 25</v>
      </c>
      <c r="AI1950" s="9">
        <v>17757141</v>
      </c>
      <c r="AJ1950" s="10" t="s">
        <v>102</v>
      </c>
      <c r="AK1950" s="9" t="s">
        <v>5561</v>
      </c>
      <c r="AL1950" s="5">
        <v>44354</v>
      </c>
      <c r="AM1950" s="3" t="s">
        <v>93</v>
      </c>
      <c r="AN1950" s="3" t="s">
        <v>94</v>
      </c>
      <c r="AP1950" t="s">
        <v>5562</v>
      </c>
      <c r="AQ1950">
        <v>3</v>
      </c>
      <c r="AR1950" s="11">
        <v>1</v>
      </c>
      <c r="AS1950" s="12">
        <f t="shared" si="446"/>
        <v>45701.25</v>
      </c>
      <c r="AT1950" s="11" t="s">
        <v>135</v>
      </c>
      <c r="AU1950" s="9">
        <v>3.5</v>
      </c>
      <c r="AV1950" s="14">
        <v>17</v>
      </c>
      <c r="AW1950" s="15">
        <v>20600</v>
      </c>
      <c r="AX1950" s="16" t="s">
        <v>5563</v>
      </c>
      <c r="AY1950" s="14">
        <v>67</v>
      </c>
      <c r="AZ1950" s="11" t="s">
        <v>171</v>
      </c>
      <c r="BA1950" s="17" t="str">
        <f t="shared" si="452"/>
        <v>17206000000329939567</v>
      </c>
      <c r="BB1950" s="26">
        <f t="shared" si="453"/>
        <v>20</v>
      </c>
      <c r="BC1950" s="19" t="s">
        <v>320</v>
      </c>
      <c r="BD1950" s="20" t="s">
        <v>100</v>
      </c>
      <c r="BF1950" s="5"/>
      <c r="BG1950" s="27">
        <v>21058163</v>
      </c>
      <c r="BH1950" s="27"/>
      <c r="BI1950" s="27"/>
      <c r="BJ1950" t="s">
        <v>477</v>
      </c>
      <c r="BK1950" s="11" t="s">
        <v>193</v>
      </c>
      <c r="BL1950" s="11" t="s">
        <v>473</v>
      </c>
    </row>
    <row r="1951" spans="1:64" x14ac:dyDescent="0.25">
      <c r="A1951" s="3" t="s">
        <v>74</v>
      </c>
      <c r="B1951" s="4">
        <v>1953</v>
      </c>
      <c r="C1951" s="3" t="s">
        <v>140</v>
      </c>
      <c r="D1951" s="3" t="s">
        <v>8202</v>
      </c>
      <c r="E1951" s="3" t="s">
        <v>8038</v>
      </c>
      <c r="F1951" s="3"/>
      <c r="G1951" s="3"/>
      <c r="H1951" s="74"/>
      <c r="I1951" s="3" t="s">
        <v>4864</v>
      </c>
      <c r="J1951" s="3" t="s">
        <v>157</v>
      </c>
      <c r="K1951" s="3" t="s">
        <v>123</v>
      </c>
      <c r="L1951" s="3" t="s">
        <v>77</v>
      </c>
      <c r="M1951" s="3" t="s">
        <v>158</v>
      </c>
      <c r="N1951" s="5">
        <v>45335</v>
      </c>
      <c r="P1951" s="3">
        <f t="shared" ca="1" si="448"/>
        <v>-231</v>
      </c>
      <c r="Q1951" s="5">
        <v>45336</v>
      </c>
      <c r="R1951" s="3" t="s">
        <v>4076</v>
      </c>
      <c r="S1951" s="3"/>
      <c r="T1951" s="6" t="s">
        <v>131</v>
      </c>
      <c r="U1951" s="3" t="str">
        <f t="shared" si="441"/>
        <v>Contractuel</v>
      </c>
      <c r="V1951" s="5">
        <v>45335</v>
      </c>
      <c r="W1951" s="5">
        <v>45351</v>
      </c>
      <c r="X1951" s="5"/>
      <c r="Y1951" s="5"/>
      <c r="Z1951" s="5">
        <v>45335</v>
      </c>
      <c r="AA1951" s="3">
        <f t="shared" si="442"/>
        <v>2</v>
      </c>
      <c r="AB1951" s="3">
        <v>2024</v>
      </c>
      <c r="AC1951" s="3"/>
      <c r="AD1951" s="7">
        <f t="shared" ca="1" si="443"/>
        <v>0.67777777777777781</v>
      </c>
      <c r="AE1951" s="7" t="str">
        <f t="shared" ca="1" si="447"/>
        <v>&lt; 1</v>
      </c>
      <c r="AF1951" s="5">
        <v>30288</v>
      </c>
      <c r="AG1951" s="8">
        <f t="shared" ca="1" si="444"/>
        <v>41.901369863013699</v>
      </c>
      <c r="AH1951" s="7" t="str">
        <f t="shared" ca="1" si="445"/>
        <v>&gt;35&lt; 45</v>
      </c>
      <c r="AI1951" s="9"/>
      <c r="AJ1951" s="10"/>
      <c r="AK1951" s="9" t="s">
        <v>5564</v>
      </c>
      <c r="AL1951" s="5">
        <v>45314</v>
      </c>
      <c r="AM1951" s="3" t="s">
        <v>93</v>
      </c>
      <c r="AN1951" s="3" t="s">
        <v>65</v>
      </c>
      <c r="AO1951">
        <v>3</v>
      </c>
      <c r="AQ1951" s="11">
        <v>3</v>
      </c>
      <c r="AR1951" s="11">
        <v>1</v>
      </c>
      <c r="AS1951" s="12">
        <f t="shared" si="446"/>
        <v>45700.25</v>
      </c>
      <c r="AT1951" s="11" t="s">
        <v>135</v>
      </c>
      <c r="AU1951" s="9">
        <v>3.5</v>
      </c>
      <c r="AV1951" s="14">
        <v>17</v>
      </c>
      <c r="AW1951" s="15" t="s">
        <v>169</v>
      </c>
      <c r="AX1951" s="16" t="s">
        <v>5565</v>
      </c>
      <c r="AY1951" s="14">
        <v>88</v>
      </c>
      <c r="AZ1951" s="11" t="s">
        <v>171</v>
      </c>
      <c r="BA1951" s="17" t="str">
        <f t="shared" si="452"/>
        <v>17001000000336822988</v>
      </c>
      <c r="BB1951" s="26">
        <f t="shared" si="453"/>
        <v>20</v>
      </c>
      <c r="BC1951" s="19" t="s">
        <v>5566</v>
      </c>
      <c r="BD1951" s="20" t="s">
        <v>100</v>
      </c>
      <c r="BF1951" s="5"/>
      <c r="BG1951" s="27">
        <v>97155525</v>
      </c>
      <c r="BH1951" s="27"/>
      <c r="BI1951" s="27"/>
      <c r="BK1951" s="11" t="str">
        <f t="shared" si="451"/>
        <v>A-</v>
      </c>
      <c r="BL1951" s="11" t="s">
        <v>473</v>
      </c>
    </row>
    <row r="1952" spans="1:64" x14ac:dyDescent="0.25">
      <c r="A1952" s="3" t="s">
        <v>56</v>
      </c>
      <c r="B1952" s="4">
        <v>1954</v>
      </c>
      <c r="C1952" s="3" t="s">
        <v>140</v>
      </c>
      <c r="D1952" s="3" t="s">
        <v>8458</v>
      </c>
      <c r="E1952" s="3" t="s">
        <v>8459</v>
      </c>
      <c r="F1952" s="3"/>
      <c r="G1952" s="3"/>
      <c r="H1952" s="74"/>
      <c r="I1952" s="3" t="s">
        <v>1140</v>
      </c>
      <c r="J1952" s="3" t="s">
        <v>157</v>
      </c>
      <c r="K1952" s="3" t="s">
        <v>123</v>
      </c>
      <c r="L1952" s="3" t="s">
        <v>77</v>
      </c>
      <c r="M1952" s="3" t="s">
        <v>158</v>
      </c>
      <c r="N1952" s="5">
        <v>45335</v>
      </c>
      <c r="P1952" s="3">
        <f t="shared" ca="1" si="448"/>
        <v>-47</v>
      </c>
      <c r="Q1952" s="5"/>
      <c r="R1952" s="3"/>
      <c r="S1952" s="3"/>
      <c r="T1952" s="6" t="s">
        <v>131</v>
      </c>
      <c r="U1952" s="3" t="str">
        <f t="shared" si="441"/>
        <v>Contractuel</v>
      </c>
      <c r="V1952" s="5">
        <v>45505</v>
      </c>
      <c r="W1952" s="5">
        <f>VLOOKUP(B1952,[1]base!$A:$V,22,0)</f>
        <v>45535</v>
      </c>
      <c r="X1952" s="5"/>
      <c r="Y1952" s="5"/>
      <c r="Z1952" s="5">
        <v>45335</v>
      </c>
      <c r="AA1952" s="3">
        <f t="shared" si="442"/>
        <v>2</v>
      </c>
      <c r="AB1952" s="3">
        <v>2024</v>
      </c>
      <c r="AC1952" s="3"/>
      <c r="AD1952" s="7">
        <f t="shared" ca="1" si="443"/>
        <v>0.67777777777777781</v>
      </c>
      <c r="AE1952" s="7" t="str">
        <f t="shared" ca="1" si="447"/>
        <v>&lt; 1</v>
      </c>
      <c r="AF1952" s="5">
        <v>36384</v>
      </c>
      <c r="AG1952" s="8">
        <f t="shared" ca="1" si="444"/>
        <v>25.2</v>
      </c>
      <c r="AH1952" s="7" t="str">
        <f t="shared" ca="1" si="445"/>
        <v>&gt;25&lt; 35</v>
      </c>
      <c r="AI1952" s="9"/>
      <c r="AJ1952" s="10"/>
      <c r="AK1952" s="9" t="s">
        <v>5567</v>
      </c>
      <c r="AL1952" s="5">
        <v>44965</v>
      </c>
      <c r="AM1952" s="3" t="s">
        <v>93</v>
      </c>
      <c r="AN1952" s="3" t="s">
        <v>94</v>
      </c>
      <c r="AQ1952">
        <v>3</v>
      </c>
      <c r="AR1952" s="11">
        <v>1</v>
      </c>
      <c r="AS1952" s="12">
        <f t="shared" si="446"/>
        <v>45700.25</v>
      </c>
      <c r="AT1952" s="11" t="s">
        <v>135</v>
      </c>
      <c r="AU1952" s="9">
        <v>3.5</v>
      </c>
      <c r="AV1952" s="14">
        <v>17</v>
      </c>
      <c r="AW1952" s="15" t="s">
        <v>169</v>
      </c>
      <c r="AX1952" s="16" t="s">
        <v>5568</v>
      </c>
      <c r="AY1952" s="14">
        <v>50</v>
      </c>
      <c r="AZ1952" s="11" t="s">
        <v>171</v>
      </c>
      <c r="BA1952" s="17" t="str">
        <f t="shared" si="452"/>
        <v>17001000000342133350</v>
      </c>
      <c r="BB1952" s="26">
        <f t="shared" si="453"/>
        <v>20</v>
      </c>
      <c r="BC1952" s="19" t="s">
        <v>320</v>
      </c>
      <c r="BD1952" s="20" t="s">
        <v>100</v>
      </c>
      <c r="BF1952" s="5"/>
      <c r="BG1952" s="27">
        <v>29203438</v>
      </c>
      <c r="BH1952" s="27"/>
      <c r="BI1952" s="27"/>
      <c r="BJ1952" t="s">
        <v>477</v>
      </c>
      <c r="BK1952" s="11" t="str">
        <f t="shared" si="451"/>
        <v>A-</v>
      </c>
      <c r="BL1952" s="11" t="s">
        <v>473</v>
      </c>
    </row>
    <row r="1953" spans="1:64" x14ac:dyDescent="0.25">
      <c r="A1953" s="3" t="s">
        <v>74</v>
      </c>
      <c r="B1953" s="4">
        <v>1955</v>
      </c>
      <c r="C1953" s="3" t="s">
        <v>140</v>
      </c>
      <c r="D1953" s="3" t="s">
        <v>8460</v>
      </c>
      <c r="E1953" s="3" t="s">
        <v>7473</v>
      </c>
      <c r="F1953" s="3"/>
      <c r="G1953" s="3"/>
      <c r="H1953" s="74"/>
      <c r="I1953" s="3" t="s">
        <v>4864</v>
      </c>
      <c r="J1953" s="3" t="s">
        <v>157</v>
      </c>
      <c r="K1953" s="3" t="s">
        <v>123</v>
      </c>
      <c r="L1953" s="3" t="s">
        <v>77</v>
      </c>
      <c r="M1953" s="3" t="s">
        <v>158</v>
      </c>
      <c r="N1953" s="5">
        <v>45335</v>
      </c>
      <c r="P1953" s="3">
        <f t="shared" ca="1" si="448"/>
        <v>-200</v>
      </c>
      <c r="Q1953" s="5">
        <v>45383</v>
      </c>
      <c r="R1953" s="3" t="s">
        <v>124</v>
      </c>
      <c r="S1953" s="3"/>
      <c r="T1953" s="6" t="s">
        <v>131</v>
      </c>
      <c r="U1953" s="3" t="str">
        <f t="shared" si="441"/>
        <v>Contractuel</v>
      </c>
      <c r="V1953" s="5">
        <v>45352</v>
      </c>
      <c r="W1953" s="5">
        <v>45382</v>
      </c>
      <c r="X1953" s="5"/>
      <c r="Y1953" s="5"/>
      <c r="Z1953" s="5">
        <v>45335</v>
      </c>
      <c r="AA1953" s="3">
        <f t="shared" si="442"/>
        <v>2</v>
      </c>
      <c r="AB1953" s="3">
        <v>2024</v>
      </c>
      <c r="AC1953" s="3"/>
      <c r="AD1953" s="7">
        <f t="shared" ca="1" si="443"/>
        <v>0.67777777777777781</v>
      </c>
      <c r="AE1953" s="7" t="str">
        <f t="shared" ca="1" si="447"/>
        <v>&lt; 1</v>
      </c>
      <c r="AF1953" s="5">
        <v>37231</v>
      </c>
      <c r="AG1953" s="8">
        <f t="shared" ca="1" si="444"/>
        <v>22.87945205479452</v>
      </c>
      <c r="AH1953" s="7" t="str">
        <f t="shared" ca="1" si="445"/>
        <v>&lt; 25</v>
      </c>
      <c r="AI1953" s="9">
        <v>17276536</v>
      </c>
      <c r="AJ1953" s="37" t="s">
        <v>179</v>
      </c>
      <c r="AK1953" s="9" t="s">
        <v>5569</v>
      </c>
      <c r="AL1953" s="5">
        <v>44358</v>
      </c>
      <c r="AM1953" s="3" t="s">
        <v>93</v>
      </c>
      <c r="AN1953" s="3" t="s">
        <v>94</v>
      </c>
      <c r="AP1953" t="s">
        <v>5538</v>
      </c>
      <c r="AQ1953" s="11">
        <v>3</v>
      </c>
      <c r="AR1953" s="11">
        <v>1</v>
      </c>
      <c r="AS1953" s="12">
        <f t="shared" si="446"/>
        <v>45700.25</v>
      </c>
      <c r="AT1953" s="11" t="s">
        <v>135</v>
      </c>
      <c r="AU1953" s="9">
        <v>3.5</v>
      </c>
      <c r="AV1953" s="14">
        <v>25</v>
      </c>
      <c r="AW1953" s="15" t="s">
        <v>3006</v>
      </c>
      <c r="AX1953" s="16" t="s">
        <v>5570</v>
      </c>
      <c r="AY1953" s="14">
        <v>59</v>
      </c>
      <c r="AZ1953" s="11" t="s">
        <v>164</v>
      </c>
      <c r="BA1953" s="17" t="str">
        <f t="shared" si="452"/>
        <v>25020000000100350359</v>
      </c>
      <c r="BB1953" s="26">
        <f t="shared" si="453"/>
        <v>20</v>
      </c>
      <c r="BC1953" s="19" t="s">
        <v>5483</v>
      </c>
      <c r="BD1953" s="20" t="s">
        <v>100</v>
      </c>
      <c r="BF1953" s="5"/>
      <c r="BG1953" s="27">
        <v>24799522</v>
      </c>
      <c r="BH1953" s="27"/>
      <c r="BI1953" s="27"/>
      <c r="BJ1953" t="s">
        <v>811</v>
      </c>
      <c r="BK1953" s="11" t="str">
        <f t="shared" si="451"/>
        <v>A-</v>
      </c>
      <c r="BL1953" s="11" t="s">
        <v>473</v>
      </c>
    </row>
    <row r="1954" spans="1:64" x14ac:dyDescent="0.25">
      <c r="A1954" s="3" t="s">
        <v>74</v>
      </c>
      <c r="B1954" s="4">
        <v>1956</v>
      </c>
      <c r="C1954" s="3" t="s">
        <v>140</v>
      </c>
      <c r="D1954" s="3" t="s">
        <v>8461</v>
      </c>
      <c r="E1954" s="3" t="s">
        <v>7250</v>
      </c>
      <c r="F1954" s="3"/>
      <c r="G1954" s="3"/>
      <c r="H1954" s="74"/>
      <c r="I1954" s="3" t="s">
        <v>1140</v>
      </c>
      <c r="J1954" s="3" t="s">
        <v>157</v>
      </c>
      <c r="K1954" s="3" t="s">
        <v>123</v>
      </c>
      <c r="L1954" s="3" t="s">
        <v>77</v>
      </c>
      <c r="M1954" s="3" t="s">
        <v>158</v>
      </c>
      <c r="N1954" s="5">
        <v>45335</v>
      </c>
      <c r="P1954" s="3">
        <f t="shared" ca="1" si="448"/>
        <v>-47</v>
      </c>
      <c r="Q1954" s="5">
        <v>45533</v>
      </c>
      <c r="R1954" s="3" t="s">
        <v>2653</v>
      </c>
      <c r="S1954" s="3"/>
      <c r="T1954" s="6" t="s">
        <v>131</v>
      </c>
      <c r="U1954" s="3" t="str">
        <f t="shared" si="441"/>
        <v>Contractuel</v>
      </c>
      <c r="V1954" s="5">
        <v>45505</v>
      </c>
      <c r="W1954" s="5">
        <f>VLOOKUP(B1954,[1]base!$A:$V,22,0)</f>
        <v>45535</v>
      </c>
      <c r="X1954" s="5"/>
      <c r="Y1954" s="5"/>
      <c r="Z1954" s="5">
        <v>45335</v>
      </c>
      <c r="AA1954" s="3">
        <f t="shared" si="442"/>
        <v>2</v>
      </c>
      <c r="AB1954" s="3">
        <v>2024</v>
      </c>
      <c r="AC1954" s="3"/>
      <c r="AD1954" s="7">
        <f t="shared" ca="1" si="443"/>
        <v>0.67777777777777781</v>
      </c>
      <c r="AE1954" s="7" t="str">
        <f t="shared" ca="1" si="447"/>
        <v>&lt; 1</v>
      </c>
      <c r="AF1954" s="5">
        <v>32510</v>
      </c>
      <c r="AG1954" s="8">
        <f t="shared" ca="1" si="444"/>
        <v>35.813698630136983</v>
      </c>
      <c r="AH1954" s="7" t="str">
        <f t="shared" ca="1" si="445"/>
        <v>&gt;35&lt; 45</v>
      </c>
      <c r="AI1954" s="9">
        <v>16795553</v>
      </c>
      <c r="AJ1954" s="10" t="s">
        <v>67</v>
      </c>
      <c r="AK1954" s="9" t="s">
        <v>5571</v>
      </c>
      <c r="AL1954" s="5">
        <v>39748</v>
      </c>
      <c r="AM1954" s="3" t="s">
        <v>93</v>
      </c>
      <c r="AN1954" s="3" t="s">
        <v>94</v>
      </c>
      <c r="AP1954" t="s">
        <v>5572</v>
      </c>
      <c r="AQ1954">
        <v>3</v>
      </c>
      <c r="AR1954" s="11">
        <v>1</v>
      </c>
      <c r="AS1954" s="12">
        <f t="shared" si="446"/>
        <v>45700.25</v>
      </c>
      <c r="AT1954" s="11" t="s">
        <v>135</v>
      </c>
      <c r="AU1954" s="9">
        <v>3.5</v>
      </c>
      <c r="AV1954" s="14">
        <v>17</v>
      </c>
      <c r="AW1954" s="15" t="s">
        <v>169</v>
      </c>
      <c r="AX1954" s="16" t="s">
        <v>5573</v>
      </c>
      <c r="AY1954" s="14">
        <v>16</v>
      </c>
      <c r="AZ1954" s="11" t="s">
        <v>171</v>
      </c>
      <c r="BA1954" s="17" t="str">
        <f t="shared" si="452"/>
        <v>17001000000296444216</v>
      </c>
      <c r="BB1954" s="26">
        <f t="shared" si="453"/>
        <v>20</v>
      </c>
      <c r="BC1954" s="19" t="s">
        <v>5574</v>
      </c>
      <c r="BD1954" s="20" t="s">
        <v>100</v>
      </c>
      <c r="BF1954" s="5"/>
      <c r="BG1954" s="27">
        <v>50712370</v>
      </c>
      <c r="BH1954" s="27">
        <v>23713296</v>
      </c>
      <c r="BI1954" s="27"/>
      <c r="BJ1954" t="s">
        <v>734</v>
      </c>
      <c r="BK1954" s="11" t="str">
        <f t="shared" si="451"/>
        <v>A-</v>
      </c>
      <c r="BL1954" s="11" t="s">
        <v>473</v>
      </c>
    </row>
    <row r="1955" spans="1:64" x14ac:dyDescent="0.25">
      <c r="A1955" s="3" t="s">
        <v>74</v>
      </c>
      <c r="B1955" s="4">
        <v>1957</v>
      </c>
      <c r="C1955" s="3" t="s">
        <v>140</v>
      </c>
      <c r="D1955" s="3" t="s">
        <v>7637</v>
      </c>
      <c r="E1955" s="3" t="s">
        <v>8392</v>
      </c>
      <c r="F1955" s="3"/>
      <c r="G1955" s="3"/>
      <c r="H1955" s="74"/>
      <c r="I1955" s="43" t="s">
        <v>3004</v>
      </c>
      <c r="J1955" s="3" t="s">
        <v>228</v>
      </c>
      <c r="K1955" s="3" t="s">
        <v>123</v>
      </c>
      <c r="L1955" s="3" t="s">
        <v>77</v>
      </c>
      <c r="M1955" s="3" t="s">
        <v>158</v>
      </c>
      <c r="N1955" s="5">
        <v>45335</v>
      </c>
      <c r="P1955" s="3">
        <f t="shared" ca="1" si="448"/>
        <v>-78</v>
      </c>
      <c r="Q1955" s="5">
        <v>45444</v>
      </c>
      <c r="R1955" s="3" t="s">
        <v>124</v>
      </c>
      <c r="S1955" s="3"/>
      <c r="T1955" s="6" t="s">
        <v>131</v>
      </c>
      <c r="U1955" s="3" t="str">
        <f t="shared" si="441"/>
        <v>Contractuel</v>
      </c>
      <c r="V1955" s="5">
        <v>45444</v>
      </c>
      <c r="W1955" s="5">
        <v>45504</v>
      </c>
      <c r="X1955" s="5"/>
      <c r="Y1955" s="5"/>
      <c r="Z1955" s="5">
        <v>45335</v>
      </c>
      <c r="AA1955" s="3">
        <f t="shared" si="442"/>
        <v>2</v>
      </c>
      <c r="AB1955" s="3">
        <v>2024</v>
      </c>
      <c r="AC1955" s="3"/>
      <c r="AD1955" s="7">
        <f t="shared" ca="1" si="443"/>
        <v>0.67777777777777781</v>
      </c>
      <c r="AE1955" s="7" t="str">
        <f t="shared" ca="1" si="447"/>
        <v>&lt; 1</v>
      </c>
      <c r="AF1955" s="5">
        <v>34620</v>
      </c>
      <c r="AG1955" s="8">
        <f t="shared" ca="1" si="444"/>
        <v>30.032876712328768</v>
      </c>
      <c r="AH1955" s="7" t="str">
        <f t="shared" ca="1" si="445"/>
        <v>&gt;25&lt; 35</v>
      </c>
      <c r="AI1955" s="9">
        <v>17431693</v>
      </c>
      <c r="AJ1955" s="37" t="s">
        <v>179</v>
      </c>
      <c r="AK1955" s="9" t="s">
        <v>5575</v>
      </c>
      <c r="AL1955" s="5">
        <v>42987</v>
      </c>
      <c r="AM1955" s="3" t="s">
        <v>93</v>
      </c>
      <c r="AN1955" s="3" t="s">
        <v>94</v>
      </c>
      <c r="AP1955" t="s">
        <v>5576</v>
      </c>
      <c r="AQ1955">
        <v>3</v>
      </c>
      <c r="AR1955" s="11">
        <v>1</v>
      </c>
      <c r="AS1955" s="12">
        <f t="shared" si="446"/>
        <v>45700.25</v>
      </c>
      <c r="AT1955" s="11" t="s">
        <v>135</v>
      </c>
      <c r="AU1955" s="9">
        <v>3.5</v>
      </c>
      <c r="AV1955" s="14">
        <v>17</v>
      </c>
      <c r="AW1955" s="15" t="s">
        <v>169</v>
      </c>
      <c r="AX1955" s="16" t="s">
        <v>5577</v>
      </c>
      <c r="AY1955" s="14">
        <v>64</v>
      </c>
      <c r="AZ1955" s="11" t="s">
        <v>171</v>
      </c>
      <c r="BA1955" s="17" t="str">
        <f t="shared" si="452"/>
        <v>17001000000342721364</v>
      </c>
      <c r="BB1955" s="26">
        <f t="shared" si="453"/>
        <v>20</v>
      </c>
      <c r="BC1955" s="19" t="s">
        <v>5578</v>
      </c>
      <c r="BD1955" s="20" t="s">
        <v>277</v>
      </c>
      <c r="BF1955" s="5"/>
      <c r="BG1955" s="27">
        <v>54804592</v>
      </c>
      <c r="BH1955" s="27"/>
      <c r="BI1955" s="27"/>
      <c r="BJ1955" t="s">
        <v>277</v>
      </c>
      <c r="BK1955" s="11" t="str">
        <f t="shared" si="451"/>
        <v>B-</v>
      </c>
      <c r="BL1955" s="11" t="s">
        <v>473</v>
      </c>
    </row>
    <row r="1956" spans="1:64" x14ac:dyDescent="0.25">
      <c r="A1956" s="3" t="s">
        <v>56</v>
      </c>
      <c r="B1956" s="4">
        <v>1958</v>
      </c>
      <c r="C1956" s="3" t="s">
        <v>140</v>
      </c>
      <c r="D1956" s="3" t="s">
        <v>7622</v>
      </c>
      <c r="E1956" s="3" t="s">
        <v>7339</v>
      </c>
      <c r="F1956" s="3"/>
      <c r="G1956" s="3"/>
      <c r="H1956" s="74"/>
      <c r="I1956" s="3" t="s">
        <v>3004</v>
      </c>
      <c r="J1956" s="3" t="s">
        <v>228</v>
      </c>
      <c r="K1956" s="3" t="s">
        <v>123</v>
      </c>
      <c r="L1956" s="3" t="s">
        <v>77</v>
      </c>
      <c r="M1956" s="3" t="s">
        <v>158</v>
      </c>
      <c r="N1956" s="5">
        <v>45335</v>
      </c>
      <c r="P1956" s="3">
        <f t="shared" ca="1" si="448"/>
        <v>-47</v>
      </c>
      <c r="Q1956" s="5"/>
      <c r="R1956" s="3"/>
      <c r="S1956" s="3"/>
      <c r="T1956" s="6" t="s">
        <v>131</v>
      </c>
      <c r="U1956" s="3" t="str">
        <f t="shared" si="441"/>
        <v>Contractuel</v>
      </c>
      <c r="V1956" s="5">
        <v>45505</v>
      </c>
      <c r="W1956" s="5">
        <f>VLOOKUP(B1956,[1]base!$A:$V,22,0)</f>
        <v>45535</v>
      </c>
      <c r="X1956" s="5"/>
      <c r="Y1956" s="5"/>
      <c r="Z1956" s="5">
        <v>45335</v>
      </c>
      <c r="AA1956" s="3">
        <f t="shared" si="442"/>
        <v>2</v>
      </c>
      <c r="AB1956" s="3">
        <v>2024</v>
      </c>
      <c r="AC1956" s="3"/>
      <c r="AD1956" s="7">
        <f t="shared" ca="1" si="443"/>
        <v>0.67777777777777781</v>
      </c>
      <c r="AE1956" s="7" t="str">
        <f t="shared" ca="1" si="447"/>
        <v>&lt; 1</v>
      </c>
      <c r="AF1956" s="5">
        <v>37888</v>
      </c>
      <c r="AG1956" s="8">
        <f t="shared" ca="1" si="444"/>
        <v>21.079452054794519</v>
      </c>
      <c r="AH1956" s="7" t="str">
        <f t="shared" ca="1" si="445"/>
        <v>&lt; 25</v>
      </c>
      <c r="AI1956" s="9"/>
      <c r="AJ1956" s="10"/>
      <c r="AK1956" s="9" t="s">
        <v>5579</v>
      </c>
      <c r="AL1956" s="5">
        <v>44567</v>
      </c>
      <c r="AM1956" s="3" t="s">
        <v>93</v>
      </c>
      <c r="AN1956" s="3" t="s">
        <v>94</v>
      </c>
      <c r="AQ1956">
        <v>3</v>
      </c>
      <c r="AR1956" s="11">
        <v>1</v>
      </c>
      <c r="AS1956" s="12">
        <f t="shared" si="446"/>
        <v>45700.25</v>
      </c>
      <c r="AT1956" s="11" t="s">
        <v>135</v>
      </c>
      <c r="AU1956" s="9">
        <v>3.5</v>
      </c>
      <c r="AV1956" s="14">
        <v>17</v>
      </c>
      <c r="AW1956" s="15">
        <v>53594</v>
      </c>
      <c r="AX1956" s="16" t="s">
        <v>3446</v>
      </c>
      <c r="AY1956" s="14">
        <v>75</v>
      </c>
      <c r="AZ1956" s="11" t="s">
        <v>171</v>
      </c>
      <c r="BA1956" s="17" t="str">
        <f t="shared" si="452"/>
        <v>17535940171231745875</v>
      </c>
      <c r="BB1956" s="26">
        <f t="shared" si="453"/>
        <v>20</v>
      </c>
      <c r="BC1956" s="19" t="s">
        <v>4724</v>
      </c>
      <c r="BD1956" s="20" t="s">
        <v>277</v>
      </c>
      <c r="BF1956" s="5"/>
      <c r="BG1956" s="27">
        <v>22827574</v>
      </c>
      <c r="BH1956" s="27">
        <v>23939075</v>
      </c>
      <c r="BI1956" s="27"/>
      <c r="BJ1956" t="s">
        <v>4724</v>
      </c>
      <c r="BK1956" s="11" t="s">
        <v>193</v>
      </c>
      <c r="BL1956" s="11" t="s">
        <v>473</v>
      </c>
    </row>
    <row r="1957" spans="1:64" x14ac:dyDescent="0.25">
      <c r="A1957" s="3" t="s">
        <v>56</v>
      </c>
      <c r="B1957" s="4">
        <v>1959</v>
      </c>
      <c r="C1957" s="3" t="s">
        <v>140</v>
      </c>
      <c r="D1957" s="3" t="s">
        <v>7297</v>
      </c>
      <c r="E1957" s="3" t="s">
        <v>7275</v>
      </c>
      <c r="F1957" s="3"/>
      <c r="G1957" s="3"/>
      <c r="H1957" s="74"/>
      <c r="I1957" s="3" t="s">
        <v>3004</v>
      </c>
      <c r="J1957" s="3" t="s">
        <v>228</v>
      </c>
      <c r="K1957" s="3" t="s">
        <v>123</v>
      </c>
      <c r="L1957" s="3" t="s">
        <v>77</v>
      </c>
      <c r="M1957" s="3" t="s">
        <v>158</v>
      </c>
      <c r="N1957" s="5">
        <v>45336</v>
      </c>
      <c r="P1957" s="3">
        <f t="shared" ca="1" si="448"/>
        <v>-47</v>
      </c>
      <c r="Q1957" s="5"/>
      <c r="R1957" s="3"/>
      <c r="S1957" s="3"/>
      <c r="T1957" s="6" t="s">
        <v>131</v>
      </c>
      <c r="U1957" s="3" t="str">
        <f t="shared" si="441"/>
        <v>Contractuel</v>
      </c>
      <c r="V1957" s="5">
        <v>45505</v>
      </c>
      <c r="W1957" s="5">
        <f>VLOOKUP(B1957,[1]base!$A:$V,22,0)</f>
        <v>45535</v>
      </c>
      <c r="X1957" s="5"/>
      <c r="Y1957" s="5"/>
      <c r="Z1957" s="5">
        <v>45336</v>
      </c>
      <c r="AA1957" s="3">
        <f t="shared" si="442"/>
        <v>2</v>
      </c>
      <c r="AB1957" s="3">
        <v>2024</v>
      </c>
      <c r="AC1957" s="3"/>
      <c r="AD1957" s="7">
        <f t="shared" ca="1" si="443"/>
        <v>0.67500000000000004</v>
      </c>
      <c r="AE1957" s="7" t="str">
        <f t="shared" ca="1" si="447"/>
        <v>&lt; 1</v>
      </c>
      <c r="AF1957" s="5">
        <v>34624</v>
      </c>
      <c r="AG1957" s="8">
        <f t="shared" ca="1" si="444"/>
        <v>30.021917808219179</v>
      </c>
      <c r="AH1957" s="7" t="str">
        <f t="shared" ca="1" si="445"/>
        <v>&gt;25&lt; 35</v>
      </c>
      <c r="AI1957" s="9">
        <v>16753798</v>
      </c>
      <c r="AJ1957" s="10" t="s">
        <v>159</v>
      </c>
      <c r="AK1957" s="9" t="s">
        <v>5580</v>
      </c>
      <c r="AL1957" s="5">
        <v>41415</v>
      </c>
      <c r="AM1957" s="3" t="s">
        <v>93</v>
      </c>
      <c r="AN1957" s="3" t="s">
        <v>94</v>
      </c>
      <c r="AQ1957">
        <v>3</v>
      </c>
      <c r="AR1957" s="11">
        <v>1</v>
      </c>
      <c r="AS1957" s="12">
        <f t="shared" si="446"/>
        <v>45701.25</v>
      </c>
      <c r="AT1957" s="11" t="s">
        <v>135</v>
      </c>
      <c r="AU1957" s="9">
        <v>3.5</v>
      </c>
      <c r="AV1957" s="14">
        <v>17</v>
      </c>
      <c r="AW1957" s="15" t="s">
        <v>169</v>
      </c>
      <c r="AX1957" s="16" t="s">
        <v>5581</v>
      </c>
      <c r="AY1957" s="14" t="s">
        <v>91</v>
      </c>
      <c r="AZ1957" s="11" t="s">
        <v>171</v>
      </c>
      <c r="BA1957" s="17" t="str">
        <f t="shared" si="452"/>
        <v>17001000000342658605</v>
      </c>
      <c r="BB1957" s="26">
        <f t="shared" si="453"/>
        <v>20</v>
      </c>
      <c r="BC1957" s="19" t="s">
        <v>5582</v>
      </c>
      <c r="BD1957" s="20" t="s">
        <v>100</v>
      </c>
      <c r="BF1957" s="5"/>
      <c r="BG1957" s="27">
        <v>51759255</v>
      </c>
      <c r="BH1957" s="27">
        <v>58189027</v>
      </c>
      <c r="BI1957" s="27"/>
      <c r="BJ1957" t="s">
        <v>452</v>
      </c>
      <c r="BK1957" s="11" t="s">
        <v>3009</v>
      </c>
      <c r="BL1957" s="11" t="s">
        <v>473</v>
      </c>
    </row>
    <row r="1958" spans="1:64" x14ac:dyDescent="0.25">
      <c r="A1958" s="3" t="s">
        <v>56</v>
      </c>
      <c r="B1958" s="4">
        <v>1960</v>
      </c>
      <c r="C1958" s="3" t="s">
        <v>140</v>
      </c>
      <c r="D1958" s="3" t="s">
        <v>7313</v>
      </c>
      <c r="E1958" s="3" t="s">
        <v>7580</v>
      </c>
      <c r="F1958" s="3"/>
      <c r="G1958" s="3"/>
      <c r="H1958" s="74"/>
      <c r="I1958" s="3" t="s">
        <v>187</v>
      </c>
      <c r="J1958" s="3" t="s">
        <v>157</v>
      </c>
      <c r="K1958" s="3" t="s">
        <v>123</v>
      </c>
      <c r="L1958" s="3" t="s">
        <v>77</v>
      </c>
      <c r="M1958" s="3" t="s">
        <v>158</v>
      </c>
      <c r="N1958" s="5">
        <v>45336</v>
      </c>
      <c r="P1958" s="3">
        <f t="shared" ca="1" si="448"/>
        <v>-47</v>
      </c>
      <c r="Q1958" s="5"/>
      <c r="R1958" s="3"/>
      <c r="S1958" s="3"/>
      <c r="T1958" s="6" t="s">
        <v>131</v>
      </c>
      <c r="U1958" s="3" t="str">
        <f t="shared" si="441"/>
        <v>Contractuel</v>
      </c>
      <c r="V1958" s="5">
        <v>45505</v>
      </c>
      <c r="W1958" s="5">
        <f>VLOOKUP(B1958,[1]base!$A:$V,22,0)</f>
        <v>45535</v>
      </c>
      <c r="X1958" s="5"/>
      <c r="Y1958" s="5"/>
      <c r="Z1958" s="5">
        <v>45336</v>
      </c>
      <c r="AA1958" s="3">
        <f t="shared" si="442"/>
        <v>2</v>
      </c>
      <c r="AB1958" s="3">
        <v>2024</v>
      </c>
      <c r="AC1958" s="3"/>
      <c r="AD1958" s="7">
        <f t="shared" ca="1" si="443"/>
        <v>0.67500000000000004</v>
      </c>
      <c r="AE1958" s="7" t="str">
        <f t="shared" ca="1" si="447"/>
        <v>&lt; 1</v>
      </c>
      <c r="AF1958" s="5">
        <v>36310</v>
      </c>
      <c r="AG1958" s="8">
        <f t="shared" ca="1" si="444"/>
        <v>25.402739726027399</v>
      </c>
      <c r="AH1958" s="7" t="str">
        <f t="shared" ca="1" si="445"/>
        <v>&gt;25&lt; 35</v>
      </c>
      <c r="AI1958" s="9">
        <v>17591523</v>
      </c>
      <c r="AJ1958" s="10" t="s">
        <v>126</v>
      </c>
      <c r="AK1958" s="9" t="s">
        <v>5583</v>
      </c>
      <c r="AL1958" s="5">
        <v>43598</v>
      </c>
      <c r="AM1958" s="3" t="s">
        <v>93</v>
      </c>
      <c r="AN1958" s="3" t="s">
        <v>94</v>
      </c>
      <c r="AP1958" t="s">
        <v>5584</v>
      </c>
      <c r="AQ1958">
        <v>3</v>
      </c>
      <c r="AR1958" s="11">
        <v>1</v>
      </c>
      <c r="AS1958" s="12">
        <f t="shared" si="446"/>
        <v>45701.25</v>
      </c>
      <c r="AT1958" s="11" t="s">
        <v>135</v>
      </c>
      <c r="AU1958" s="9">
        <v>3.5</v>
      </c>
      <c r="AV1958" s="14">
        <v>17</v>
      </c>
      <c r="AW1958" s="15">
        <v>53594</v>
      </c>
      <c r="AX1958" s="16" t="s">
        <v>5585</v>
      </c>
      <c r="AY1958" s="14">
        <v>44</v>
      </c>
      <c r="AZ1958" s="11" t="s">
        <v>171</v>
      </c>
      <c r="BA1958" s="17" t="str">
        <f t="shared" si="452"/>
        <v>17535940171378756844</v>
      </c>
      <c r="BB1958" s="26">
        <f t="shared" si="453"/>
        <v>20</v>
      </c>
      <c r="BC1958" s="19" t="s">
        <v>828</v>
      </c>
      <c r="BD1958" s="20" t="s">
        <v>100</v>
      </c>
      <c r="BF1958" s="5"/>
      <c r="BG1958" s="27">
        <v>24192436</v>
      </c>
      <c r="BH1958" s="27"/>
      <c r="BI1958" s="27"/>
      <c r="BJ1958" t="s">
        <v>828</v>
      </c>
      <c r="BK1958" s="11" t="s">
        <v>193</v>
      </c>
      <c r="BL1958" s="11" t="s">
        <v>473</v>
      </c>
    </row>
    <row r="1959" spans="1:64" x14ac:dyDescent="0.25">
      <c r="A1959" s="3" t="s">
        <v>56</v>
      </c>
      <c r="B1959" s="4">
        <v>1961</v>
      </c>
      <c r="C1959" s="3" t="s">
        <v>57</v>
      </c>
      <c r="D1959" s="3" t="s">
        <v>7517</v>
      </c>
      <c r="E1959" s="3" t="s">
        <v>8462</v>
      </c>
      <c r="F1959" s="3"/>
      <c r="G1959" s="3"/>
      <c r="H1959" s="74"/>
      <c r="I1959" s="3" t="s">
        <v>1889</v>
      </c>
      <c r="J1959" s="3" t="s">
        <v>157</v>
      </c>
      <c r="K1959" s="3" t="s">
        <v>123</v>
      </c>
      <c r="L1959" s="3" t="s">
        <v>77</v>
      </c>
      <c r="M1959" s="3" t="s">
        <v>158</v>
      </c>
      <c r="N1959" s="5">
        <v>45336</v>
      </c>
      <c r="P1959" s="3">
        <f t="shared" ca="1" si="448"/>
        <v>-47</v>
      </c>
      <c r="Q1959" s="5"/>
      <c r="R1959" s="3"/>
      <c r="S1959" s="3"/>
      <c r="T1959" s="6" t="s">
        <v>131</v>
      </c>
      <c r="U1959" s="3" t="str">
        <f t="shared" si="441"/>
        <v>Contractuel</v>
      </c>
      <c r="V1959" s="5">
        <v>45505</v>
      </c>
      <c r="W1959" s="5">
        <f>VLOOKUP(B1959,[1]base!$A:$V,22,0)</f>
        <v>45535</v>
      </c>
      <c r="X1959" s="5"/>
      <c r="Y1959" s="5"/>
      <c r="Z1959" s="5">
        <v>45336</v>
      </c>
      <c r="AA1959" s="3">
        <f t="shared" si="442"/>
        <v>2</v>
      </c>
      <c r="AB1959" s="3">
        <v>2024</v>
      </c>
      <c r="AC1959" s="3"/>
      <c r="AD1959" s="7">
        <f t="shared" ca="1" si="443"/>
        <v>0.67500000000000004</v>
      </c>
      <c r="AE1959" s="7" t="str">
        <f t="shared" ca="1" si="447"/>
        <v>&lt; 1</v>
      </c>
      <c r="AF1959" s="5">
        <v>34377</v>
      </c>
      <c r="AG1959" s="8">
        <f t="shared" ca="1" si="444"/>
        <v>30.698630136986303</v>
      </c>
      <c r="AH1959" s="7" t="str">
        <f t="shared" ca="1" si="445"/>
        <v>&gt;25&lt; 35</v>
      </c>
      <c r="AI1959" s="9">
        <v>16787691</v>
      </c>
      <c r="AJ1959" s="10" t="s">
        <v>67</v>
      </c>
      <c r="AK1959" s="9" t="s">
        <v>5586</v>
      </c>
      <c r="AL1959" s="5">
        <v>45315</v>
      </c>
      <c r="AM1959" s="3" t="s">
        <v>4611</v>
      </c>
      <c r="AN1959" s="3" t="s">
        <v>94</v>
      </c>
      <c r="AP1959" t="s">
        <v>5587</v>
      </c>
      <c r="AQ1959">
        <v>3</v>
      </c>
      <c r="AR1959" s="11">
        <v>1</v>
      </c>
      <c r="AS1959" s="12">
        <f t="shared" si="446"/>
        <v>45701.25</v>
      </c>
      <c r="AT1959" s="11" t="s">
        <v>135</v>
      </c>
      <c r="AU1959" s="9">
        <v>3.5</v>
      </c>
      <c r="AV1959" s="14">
        <v>17</v>
      </c>
      <c r="AW1959" s="15" t="s">
        <v>169</v>
      </c>
      <c r="AX1959" s="16" t="s">
        <v>5588</v>
      </c>
      <c r="AY1959" s="14">
        <v>25</v>
      </c>
      <c r="AZ1959" s="11" t="s">
        <v>171</v>
      </c>
      <c r="BA1959" s="17" t="str">
        <f t="shared" si="452"/>
        <v>17001000000336844425</v>
      </c>
      <c r="BB1959" s="26">
        <f t="shared" si="453"/>
        <v>20</v>
      </c>
      <c r="BC1959" s="19" t="s">
        <v>5589</v>
      </c>
      <c r="BD1959" s="20" t="s">
        <v>73</v>
      </c>
      <c r="BF1959" s="5"/>
      <c r="BG1959" s="27">
        <v>29846096</v>
      </c>
      <c r="BH1959" s="27"/>
      <c r="BI1959" s="27"/>
      <c r="BJ1959" t="s">
        <v>347</v>
      </c>
      <c r="BK1959" s="11" t="s">
        <v>1892</v>
      </c>
      <c r="BL1959" s="11" t="s">
        <v>473</v>
      </c>
    </row>
    <row r="1960" spans="1:64" x14ac:dyDescent="0.25">
      <c r="A1960" s="3" t="s">
        <v>56</v>
      </c>
      <c r="B1960" s="4">
        <v>1962</v>
      </c>
      <c r="C1960" s="3" t="s">
        <v>140</v>
      </c>
      <c r="D1960" s="3" t="s">
        <v>8463</v>
      </c>
      <c r="E1960" s="3" t="s">
        <v>7541</v>
      </c>
      <c r="F1960" s="3"/>
      <c r="G1960" s="107"/>
      <c r="H1960" s="74"/>
      <c r="I1960" s="3" t="s">
        <v>187</v>
      </c>
      <c r="J1960" s="3" t="s">
        <v>157</v>
      </c>
      <c r="K1960" s="3" t="s">
        <v>123</v>
      </c>
      <c r="L1960" s="3" t="s">
        <v>77</v>
      </c>
      <c r="M1960" s="3" t="s">
        <v>158</v>
      </c>
      <c r="N1960" s="5">
        <v>45336</v>
      </c>
      <c r="P1960" s="3">
        <f t="shared" ca="1" si="448"/>
        <v>-47</v>
      </c>
      <c r="Q1960" s="5"/>
      <c r="R1960" s="3"/>
      <c r="S1960" s="3"/>
      <c r="T1960" s="6" t="s">
        <v>131</v>
      </c>
      <c r="U1960" s="3" t="str">
        <f t="shared" si="441"/>
        <v>Contractuel</v>
      </c>
      <c r="V1960" s="5">
        <v>45505</v>
      </c>
      <c r="W1960" s="5">
        <f>VLOOKUP(B1960,[1]base!$A:$V,22,0)</f>
        <v>45535</v>
      </c>
      <c r="X1960" s="5"/>
      <c r="Y1960" s="5"/>
      <c r="Z1960" s="5">
        <v>45336</v>
      </c>
      <c r="AA1960" s="3">
        <f t="shared" si="442"/>
        <v>2</v>
      </c>
      <c r="AB1960" s="3">
        <v>2024</v>
      </c>
      <c r="AC1960" s="3"/>
      <c r="AD1960" s="7">
        <f t="shared" ca="1" si="443"/>
        <v>0.67500000000000004</v>
      </c>
      <c r="AE1960" s="7" t="str">
        <f t="shared" ca="1" si="447"/>
        <v>&lt; 1</v>
      </c>
      <c r="AF1960" s="5">
        <v>36537</v>
      </c>
      <c r="AG1960" s="8">
        <f t="shared" ca="1" si="444"/>
        <v>24.780821917808218</v>
      </c>
      <c r="AH1960" s="7" t="str">
        <f t="shared" ca="1" si="445"/>
        <v>&lt; 25</v>
      </c>
      <c r="AI1960" s="9">
        <v>17681854</v>
      </c>
      <c r="AJ1960" s="10" t="s">
        <v>91</v>
      </c>
      <c r="AK1960" s="9" t="s">
        <v>5590</v>
      </c>
      <c r="AL1960" s="5">
        <v>44669</v>
      </c>
      <c r="AM1960" s="3" t="s">
        <v>93</v>
      </c>
      <c r="AN1960" s="3" t="s">
        <v>94</v>
      </c>
      <c r="AP1960" t="s">
        <v>5534</v>
      </c>
      <c r="AQ1960">
        <v>3</v>
      </c>
      <c r="AR1960" s="11">
        <v>1</v>
      </c>
      <c r="AS1960" s="12">
        <f t="shared" si="446"/>
        <v>45701.25</v>
      </c>
      <c r="AT1960" s="11" t="s">
        <v>135</v>
      </c>
      <c r="AU1960" s="9">
        <v>3.5</v>
      </c>
      <c r="AV1960" s="14" t="s">
        <v>126</v>
      </c>
      <c r="AW1960" s="15" t="s">
        <v>275</v>
      </c>
      <c r="AX1960" s="16">
        <v>38105549332</v>
      </c>
      <c r="AY1960" s="14" t="s">
        <v>159</v>
      </c>
      <c r="AZ1960" s="11" t="s">
        <v>145</v>
      </c>
      <c r="BA1960" s="17" t="str">
        <f t="shared" si="452"/>
        <v>07080013810554933202</v>
      </c>
      <c r="BB1960" s="26">
        <f t="shared" si="453"/>
        <v>20</v>
      </c>
      <c r="BC1960" s="19" t="s">
        <v>5186</v>
      </c>
      <c r="BD1960" s="20" t="s">
        <v>100</v>
      </c>
      <c r="BF1960" s="5"/>
      <c r="BG1960" s="27">
        <v>24831853</v>
      </c>
      <c r="BH1960" s="27"/>
      <c r="BI1960" s="27"/>
      <c r="BJ1960" t="s">
        <v>1001</v>
      </c>
      <c r="BK1960" s="11" t="s">
        <v>193</v>
      </c>
      <c r="BL1960" s="11" t="s">
        <v>235</v>
      </c>
    </row>
    <row r="1961" spans="1:64" x14ac:dyDescent="0.25">
      <c r="A1961" s="3" t="s">
        <v>56</v>
      </c>
      <c r="B1961" s="4">
        <v>1963</v>
      </c>
      <c r="C1961" s="3" t="s">
        <v>140</v>
      </c>
      <c r="D1961" s="3" t="s">
        <v>8204</v>
      </c>
      <c r="E1961" s="3" t="s">
        <v>7340</v>
      </c>
      <c r="F1961" s="3"/>
      <c r="G1961" s="3"/>
      <c r="H1961" s="74"/>
      <c r="I1961" s="3" t="s">
        <v>3004</v>
      </c>
      <c r="J1961" s="3" t="s">
        <v>228</v>
      </c>
      <c r="K1961" s="3" t="s">
        <v>123</v>
      </c>
      <c r="L1961" s="3" t="s">
        <v>77</v>
      </c>
      <c r="M1961" s="3" t="s">
        <v>158</v>
      </c>
      <c r="N1961" s="5">
        <v>45336</v>
      </c>
      <c r="P1961" s="3">
        <f t="shared" ca="1" si="448"/>
        <v>-47</v>
      </c>
      <c r="Q1961" s="5"/>
      <c r="R1961" s="3"/>
      <c r="S1961" s="3"/>
      <c r="T1961" s="6" t="s">
        <v>131</v>
      </c>
      <c r="U1961" s="3" t="str">
        <f t="shared" si="441"/>
        <v>Contractuel</v>
      </c>
      <c r="V1961" s="5">
        <v>45505</v>
      </c>
      <c r="W1961" s="5">
        <f>VLOOKUP(B1961,[1]base!$A:$V,22,0)</f>
        <v>45535</v>
      </c>
      <c r="X1961" s="5"/>
      <c r="Y1961" s="5"/>
      <c r="Z1961" s="5">
        <v>45336</v>
      </c>
      <c r="AA1961" s="3">
        <f t="shared" si="442"/>
        <v>2</v>
      </c>
      <c r="AB1961" s="3">
        <v>2024</v>
      </c>
      <c r="AC1961" s="3"/>
      <c r="AD1961" s="7">
        <f t="shared" ca="1" si="443"/>
        <v>0.67500000000000004</v>
      </c>
      <c r="AE1961" s="7" t="str">
        <f t="shared" ca="1" si="447"/>
        <v>&lt; 1</v>
      </c>
      <c r="AF1961" s="5">
        <v>35954</v>
      </c>
      <c r="AG1961" s="8">
        <f t="shared" ca="1" si="444"/>
        <v>26.378082191780823</v>
      </c>
      <c r="AH1961" s="7" t="str">
        <f t="shared" ca="1" si="445"/>
        <v>&gt;25&lt; 35</v>
      </c>
      <c r="AI1961" s="9">
        <v>17593573</v>
      </c>
      <c r="AJ1961" s="10" t="s">
        <v>159</v>
      </c>
      <c r="AK1961" s="9" t="s">
        <v>5591</v>
      </c>
      <c r="AL1961" s="5">
        <v>42633</v>
      </c>
      <c r="AM1961" s="3" t="s">
        <v>93</v>
      </c>
      <c r="AN1961" s="3" t="s">
        <v>94</v>
      </c>
      <c r="AP1961" t="s">
        <v>5592</v>
      </c>
      <c r="AQ1961">
        <v>3</v>
      </c>
      <c r="AR1961" s="11">
        <v>1</v>
      </c>
      <c r="AS1961" s="12">
        <f t="shared" si="446"/>
        <v>45701.25</v>
      </c>
      <c r="AT1961" s="11" t="s">
        <v>135</v>
      </c>
      <c r="AU1961" s="9">
        <v>3.5</v>
      </c>
      <c r="AV1961" s="14">
        <v>25</v>
      </c>
      <c r="AW1961" s="15" t="s">
        <v>713</v>
      </c>
      <c r="AX1961" s="16" t="s">
        <v>5593</v>
      </c>
      <c r="AY1961" s="14">
        <v>27</v>
      </c>
      <c r="AZ1961" s="11" t="s">
        <v>164</v>
      </c>
      <c r="BA1961" s="17" t="str">
        <f t="shared" si="452"/>
        <v>25024000000106498427</v>
      </c>
      <c r="BB1961" s="26">
        <f t="shared" si="453"/>
        <v>20</v>
      </c>
      <c r="BC1961" s="19" t="s">
        <v>715</v>
      </c>
      <c r="BD1961" s="20" t="s">
        <v>100</v>
      </c>
      <c r="BF1961" s="5"/>
      <c r="BG1961" s="27">
        <v>20752533</v>
      </c>
      <c r="BH1961" s="27">
        <v>21221375</v>
      </c>
      <c r="BI1961" s="27"/>
      <c r="BJ1961" t="s">
        <v>3681</v>
      </c>
      <c r="BK1961" s="11" t="s">
        <v>3009</v>
      </c>
      <c r="BL1961" s="11" t="s">
        <v>473</v>
      </c>
    </row>
    <row r="1962" spans="1:64" x14ac:dyDescent="0.25">
      <c r="A1962" s="3" t="s">
        <v>56</v>
      </c>
      <c r="B1962" s="4">
        <v>1964</v>
      </c>
      <c r="C1962" s="3" t="s">
        <v>140</v>
      </c>
      <c r="D1962" s="3" t="s">
        <v>7245</v>
      </c>
      <c r="E1962" s="3" t="s">
        <v>7197</v>
      </c>
      <c r="F1962" s="3"/>
      <c r="G1962" s="108"/>
      <c r="H1962" s="74"/>
      <c r="I1962" s="3" t="s">
        <v>3004</v>
      </c>
      <c r="J1962" s="3" t="s">
        <v>228</v>
      </c>
      <c r="K1962" s="3" t="s">
        <v>123</v>
      </c>
      <c r="L1962" s="3" t="s">
        <v>77</v>
      </c>
      <c r="M1962" s="3" t="s">
        <v>158</v>
      </c>
      <c r="N1962" s="5">
        <v>45336</v>
      </c>
      <c r="P1962" s="3">
        <f t="shared" ca="1" si="448"/>
        <v>-47</v>
      </c>
      <c r="Q1962" s="5"/>
      <c r="R1962" s="3"/>
      <c r="S1962" s="3"/>
      <c r="T1962" s="6" t="s">
        <v>131</v>
      </c>
      <c r="U1962" s="3" t="str">
        <f t="shared" si="441"/>
        <v>Contractuel</v>
      </c>
      <c r="V1962" s="5">
        <v>45505</v>
      </c>
      <c r="W1962" s="5">
        <f>VLOOKUP(B1962,[1]base!$A:$V,22,0)</f>
        <v>45535</v>
      </c>
      <c r="X1962" s="5"/>
      <c r="Y1962" s="5"/>
      <c r="Z1962" s="5">
        <v>45336</v>
      </c>
      <c r="AA1962" s="3">
        <f t="shared" si="442"/>
        <v>2</v>
      </c>
      <c r="AB1962" s="3">
        <v>2024</v>
      </c>
      <c r="AC1962" s="3"/>
      <c r="AD1962" s="7">
        <f t="shared" ca="1" si="443"/>
        <v>0.67500000000000004</v>
      </c>
      <c r="AE1962" s="7" t="str">
        <f t="shared" ca="1" si="447"/>
        <v>&lt; 1</v>
      </c>
      <c r="AF1962" s="5">
        <v>36580</v>
      </c>
      <c r="AG1962" s="8">
        <f t="shared" ca="1" si="444"/>
        <v>24.663013698630138</v>
      </c>
      <c r="AH1962" s="7" t="str">
        <f t="shared" ca="1" si="445"/>
        <v>&lt; 25</v>
      </c>
      <c r="AI1962" s="9">
        <v>17593565</v>
      </c>
      <c r="AJ1962" s="10" t="s">
        <v>159</v>
      </c>
      <c r="AK1962" s="9" t="s">
        <v>5594</v>
      </c>
      <c r="AL1962" s="5">
        <v>43339</v>
      </c>
      <c r="AM1962" s="3" t="s">
        <v>93</v>
      </c>
      <c r="AN1962" s="3" t="s">
        <v>94</v>
      </c>
      <c r="AP1962" t="s">
        <v>5595</v>
      </c>
      <c r="AQ1962">
        <v>3</v>
      </c>
      <c r="AR1962" s="11">
        <v>1</v>
      </c>
      <c r="AS1962" s="12">
        <f t="shared" si="446"/>
        <v>45701.25</v>
      </c>
      <c r="AT1962" s="11" t="s">
        <v>135</v>
      </c>
      <c r="AU1962" s="9">
        <v>3.5</v>
      </c>
      <c r="AV1962" s="14">
        <v>25</v>
      </c>
      <c r="AW1962" s="15">
        <v>16600</v>
      </c>
      <c r="AX1962" s="16" t="s">
        <v>5596</v>
      </c>
      <c r="AY1962" s="14">
        <v>96</v>
      </c>
      <c r="AZ1962" s="11" t="s">
        <v>164</v>
      </c>
      <c r="BA1962" s="17" t="str">
        <f t="shared" si="452"/>
        <v>25166000000100084896</v>
      </c>
      <c r="BB1962" s="26">
        <f t="shared" si="453"/>
        <v>20</v>
      </c>
      <c r="BC1962" s="19" t="s">
        <v>5483</v>
      </c>
      <c r="BD1962" s="20" t="s">
        <v>100</v>
      </c>
      <c r="BF1962" s="5"/>
      <c r="BG1962" s="27">
        <v>24348983</v>
      </c>
      <c r="BH1962" s="27">
        <v>26194370</v>
      </c>
      <c r="BI1962" s="27"/>
      <c r="BJ1962" t="s">
        <v>811</v>
      </c>
      <c r="BK1962" s="11" t="s">
        <v>3009</v>
      </c>
      <c r="BL1962" s="11" t="s">
        <v>473</v>
      </c>
    </row>
    <row r="1963" spans="1:64" x14ac:dyDescent="0.25">
      <c r="A1963" s="3" t="s">
        <v>56</v>
      </c>
      <c r="B1963" s="4">
        <v>1965</v>
      </c>
      <c r="C1963" s="3" t="s">
        <v>140</v>
      </c>
      <c r="D1963" s="3" t="s">
        <v>8750</v>
      </c>
      <c r="E1963" s="3" t="s">
        <v>7216</v>
      </c>
      <c r="F1963" s="3"/>
      <c r="G1963" s="3"/>
      <c r="H1963" s="74"/>
      <c r="I1963" s="3" t="s">
        <v>187</v>
      </c>
      <c r="J1963" s="3" t="s">
        <v>157</v>
      </c>
      <c r="K1963" s="3" t="s">
        <v>123</v>
      </c>
      <c r="L1963" s="3" t="s">
        <v>77</v>
      </c>
      <c r="M1963" s="3" t="s">
        <v>158</v>
      </c>
      <c r="N1963" s="5">
        <v>45336</v>
      </c>
      <c r="P1963" s="3">
        <f t="shared" ca="1" si="448"/>
        <v>-47</v>
      </c>
      <c r="Q1963" s="5"/>
      <c r="R1963" s="3"/>
      <c r="S1963" s="3"/>
      <c r="T1963" s="6" t="s">
        <v>131</v>
      </c>
      <c r="U1963" s="3" t="str">
        <f t="shared" si="441"/>
        <v>Contractuel</v>
      </c>
      <c r="V1963" s="5">
        <v>45505</v>
      </c>
      <c r="W1963" s="5">
        <f>VLOOKUP(B1963,[1]base!$A:$V,22,0)</f>
        <v>45535</v>
      </c>
      <c r="X1963" s="5"/>
      <c r="Y1963" s="5"/>
      <c r="Z1963" s="5">
        <v>45336</v>
      </c>
      <c r="AA1963" s="3">
        <f t="shared" si="442"/>
        <v>2</v>
      </c>
      <c r="AB1963" s="3">
        <v>2024</v>
      </c>
      <c r="AC1963" s="3"/>
      <c r="AD1963" s="7">
        <f t="shared" ca="1" si="443"/>
        <v>0.67500000000000004</v>
      </c>
      <c r="AE1963" s="7" t="str">
        <f t="shared" ca="1" si="447"/>
        <v>&lt; 1</v>
      </c>
      <c r="AF1963" s="5">
        <v>34052</v>
      </c>
      <c r="AG1963" s="8">
        <f t="shared" ca="1" si="444"/>
        <v>31.589041095890412</v>
      </c>
      <c r="AH1963" s="7" t="str">
        <f t="shared" ca="1" si="445"/>
        <v>&gt;25&lt; 35</v>
      </c>
      <c r="AI1963" s="9">
        <v>17040676</v>
      </c>
      <c r="AJ1963" s="37" t="s">
        <v>179</v>
      </c>
      <c r="AK1963" s="9" t="s">
        <v>5597</v>
      </c>
      <c r="AL1963" s="5">
        <v>44942</v>
      </c>
      <c r="AM1963" s="3" t="s">
        <v>93</v>
      </c>
      <c r="AN1963" s="3" t="s">
        <v>94</v>
      </c>
      <c r="AP1963" t="s">
        <v>5598</v>
      </c>
      <c r="AQ1963">
        <v>3</v>
      </c>
      <c r="AR1963" s="11">
        <v>1</v>
      </c>
      <c r="AS1963" s="12">
        <f t="shared" si="446"/>
        <v>45701.25</v>
      </c>
      <c r="AT1963" s="11" t="s">
        <v>135</v>
      </c>
      <c r="AU1963" s="9">
        <v>3.5</v>
      </c>
      <c r="AV1963" s="14" t="s">
        <v>126</v>
      </c>
      <c r="AW1963" s="15" t="s">
        <v>1976</v>
      </c>
      <c r="AX1963" s="16" t="s">
        <v>5599</v>
      </c>
      <c r="AY1963" s="14" t="s">
        <v>102</v>
      </c>
      <c r="AZ1963" s="11" t="s">
        <v>145</v>
      </c>
      <c r="BA1963" s="17" t="str">
        <f t="shared" si="452"/>
        <v>07091014910551477706</v>
      </c>
      <c r="BB1963" s="26">
        <f t="shared" si="453"/>
        <v>20</v>
      </c>
      <c r="BC1963" s="19" t="s">
        <v>3952</v>
      </c>
      <c r="BD1963" s="20" t="s">
        <v>100</v>
      </c>
      <c r="BF1963" s="5"/>
      <c r="BG1963" s="27">
        <v>24953035</v>
      </c>
      <c r="BH1963" s="27">
        <v>92070500</v>
      </c>
      <c r="BI1963" s="27"/>
      <c r="BJ1963" t="s">
        <v>391</v>
      </c>
      <c r="BK1963" s="11" t="s">
        <v>193</v>
      </c>
      <c r="BL1963" s="11" t="s">
        <v>473</v>
      </c>
    </row>
    <row r="1964" spans="1:64" x14ac:dyDescent="0.25">
      <c r="A1964" s="3" t="s">
        <v>56</v>
      </c>
      <c r="B1964" s="4">
        <v>1966</v>
      </c>
      <c r="C1964" s="3" t="s">
        <v>57</v>
      </c>
      <c r="D1964" s="3" t="s">
        <v>7210</v>
      </c>
      <c r="E1964" s="3" t="s">
        <v>7677</v>
      </c>
      <c r="F1964" s="3"/>
      <c r="G1964" s="3"/>
      <c r="H1964" s="74"/>
      <c r="I1964" s="3" t="s">
        <v>187</v>
      </c>
      <c r="J1964" s="3" t="s">
        <v>157</v>
      </c>
      <c r="K1964" s="3" t="s">
        <v>123</v>
      </c>
      <c r="L1964" s="3" t="s">
        <v>77</v>
      </c>
      <c r="M1964" s="3" t="s">
        <v>158</v>
      </c>
      <c r="N1964" s="5">
        <v>45336</v>
      </c>
      <c r="P1964" s="3">
        <f t="shared" ca="1" si="448"/>
        <v>-47</v>
      </c>
      <c r="Q1964" s="5"/>
      <c r="R1964" s="3"/>
      <c r="S1964" s="3"/>
      <c r="T1964" s="6" t="s">
        <v>131</v>
      </c>
      <c r="U1964" s="3" t="str">
        <f t="shared" si="441"/>
        <v>Contractuel</v>
      </c>
      <c r="V1964" s="5">
        <v>45505</v>
      </c>
      <c r="W1964" s="5">
        <f>VLOOKUP(B1964,[1]base!$A:$V,22,0)</f>
        <v>45535</v>
      </c>
      <c r="X1964" s="5"/>
      <c r="Y1964" s="5"/>
      <c r="Z1964" s="5">
        <v>45336</v>
      </c>
      <c r="AA1964" s="3">
        <f t="shared" si="442"/>
        <v>2</v>
      </c>
      <c r="AB1964" s="3">
        <v>2024</v>
      </c>
      <c r="AC1964" s="3"/>
      <c r="AD1964" s="7">
        <f t="shared" ca="1" si="443"/>
        <v>0.67500000000000004</v>
      </c>
      <c r="AE1964" s="7" t="str">
        <f t="shared" ca="1" si="447"/>
        <v>&lt; 1</v>
      </c>
      <c r="AF1964" s="5">
        <v>35721</v>
      </c>
      <c r="AG1964" s="8">
        <f t="shared" ca="1" si="444"/>
        <v>27.016438356164382</v>
      </c>
      <c r="AH1964" s="7" t="str">
        <f t="shared" ca="1" si="445"/>
        <v>&gt;25&lt; 35</v>
      </c>
      <c r="AI1964" s="9">
        <v>17460878</v>
      </c>
      <c r="AJ1964" s="10" t="s">
        <v>102</v>
      </c>
      <c r="AK1964" s="9" t="s">
        <v>5600</v>
      </c>
      <c r="AL1964" s="5">
        <v>43860</v>
      </c>
      <c r="AM1964" s="3" t="s">
        <v>4611</v>
      </c>
      <c r="AN1964" s="3" t="s">
        <v>94</v>
      </c>
      <c r="AP1964" t="s">
        <v>5601</v>
      </c>
      <c r="AQ1964">
        <v>3</v>
      </c>
      <c r="AR1964" s="11">
        <v>1</v>
      </c>
      <c r="AS1964" s="12">
        <f t="shared" si="446"/>
        <v>45701.25</v>
      </c>
      <c r="AT1964" s="11" t="s">
        <v>135</v>
      </c>
      <c r="AU1964" s="9">
        <v>3.5</v>
      </c>
      <c r="AV1964" s="14">
        <v>17</v>
      </c>
      <c r="AW1964" s="15">
        <v>53594</v>
      </c>
      <c r="AX1964" s="16" t="s">
        <v>5602</v>
      </c>
      <c r="AY1964" s="14">
        <v>17</v>
      </c>
      <c r="AZ1964" s="11" t="s">
        <v>171</v>
      </c>
      <c r="BA1964" s="17" t="str">
        <f t="shared" si="452"/>
        <v>17535940172092590417</v>
      </c>
      <c r="BB1964" s="26">
        <f t="shared" si="453"/>
        <v>20</v>
      </c>
      <c r="BC1964" s="19" t="s">
        <v>3958</v>
      </c>
      <c r="BD1964" s="20" t="s">
        <v>100</v>
      </c>
      <c r="BF1964" s="5"/>
      <c r="BG1964" s="27">
        <v>20266858</v>
      </c>
      <c r="BH1964" s="27">
        <v>24964715</v>
      </c>
      <c r="BI1964" s="27"/>
      <c r="BJ1964" t="s">
        <v>300</v>
      </c>
      <c r="BK1964" s="11" t="s">
        <v>193</v>
      </c>
      <c r="BL1964" s="11" t="s">
        <v>473</v>
      </c>
    </row>
    <row r="1965" spans="1:64" x14ac:dyDescent="0.25">
      <c r="A1965" s="3" t="s">
        <v>56</v>
      </c>
      <c r="B1965" s="4">
        <v>1967</v>
      </c>
      <c r="C1965" s="3" t="s">
        <v>140</v>
      </c>
      <c r="D1965" s="3" t="s">
        <v>8464</v>
      </c>
      <c r="E1965" s="3" t="s">
        <v>7428</v>
      </c>
      <c r="F1965" s="3"/>
      <c r="G1965" s="3"/>
      <c r="H1965" s="74"/>
      <c r="I1965" s="3" t="s">
        <v>187</v>
      </c>
      <c r="J1965" s="3" t="s">
        <v>157</v>
      </c>
      <c r="K1965" s="3" t="s">
        <v>123</v>
      </c>
      <c r="L1965" s="3" t="s">
        <v>77</v>
      </c>
      <c r="M1965" s="3" t="s">
        <v>158</v>
      </c>
      <c r="N1965" s="5">
        <v>45336</v>
      </c>
      <c r="P1965" s="3">
        <f t="shared" ca="1" si="448"/>
        <v>-47</v>
      </c>
      <c r="Q1965" s="5"/>
      <c r="R1965" s="3"/>
      <c r="S1965" s="3"/>
      <c r="T1965" s="6" t="s">
        <v>131</v>
      </c>
      <c r="U1965" s="3" t="str">
        <f t="shared" si="441"/>
        <v>Contractuel</v>
      </c>
      <c r="V1965" s="5">
        <v>45505</v>
      </c>
      <c r="W1965" s="5">
        <f>VLOOKUP(B1965,[1]base!$A:$V,22,0)</f>
        <v>45535</v>
      </c>
      <c r="X1965" s="5"/>
      <c r="Y1965" s="5"/>
      <c r="Z1965" s="5">
        <v>45336</v>
      </c>
      <c r="AA1965" s="3">
        <f t="shared" si="442"/>
        <v>2</v>
      </c>
      <c r="AB1965" s="3">
        <v>2024</v>
      </c>
      <c r="AC1965" s="3"/>
      <c r="AD1965" s="7">
        <f t="shared" ca="1" si="443"/>
        <v>0.67500000000000004</v>
      </c>
      <c r="AE1965" s="7" t="str">
        <f t="shared" ca="1" si="447"/>
        <v>&lt; 1</v>
      </c>
      <c r="AF1965" s="5">
        <v>32511</v>
      </c>
      <c r="AG1965" s="8">
        <f t="shared" ca="1" si="444"/>
        <v>35.81095890410959</v>
      </c>
      <c r="AH1965" s="7" t="str">
        <f t="shared" ca="1" si="445"/>
        <v>&gt;35&lt; 45</v>
      </c>
      <c r="AI1965" s="9">
        <v>17524757</v>
      </c>
      <c r="AJ1965" s="10" t="s">
        <v>91</v>
      </c>
      <c r="AK1965" s="9" t="s">
        <v>5603</v>
      </c>
      <c r="AL1965" s="5">
        <v>45289</v>
      </c>
      <c r="AM1965" s="3" t="s">
        <v>93</v>
      </c>
      <c r="AN1965" s="3" t="s">
        <v>94</v>
      </c>
      <c r="AP1965" t="s">
        <v>5604</v>
      </c>
      <c r="AQ1965">
        <v>3</v>
      </c>
      <c r="AR1965" s="11">
        <v>1</v>
      </c>
      <c r="AS1965" s="12">
        <f t="shared" si="446"/>
        <v>45701.25</v>
      </c>
      <c r="AT1965" s="11" t="s">
        <v>135</v>
      </c>
      <c r="AU1965" s="9">
        <v>3.5</v>
      </c>
      <c r="AV1965" s="14" t="s">
        <v>79</v>
      </c>
      <c r="AW1965" s="15" t="s">
        <v>453</v>
      </c>
      <c r="AX1965" s="16">
        <v>50058189846</v>
      </c>
      <c r="AY1965" s="14">
        <v>91</v>
      </c>
      <c r="AZ1965" s="11" t="s">
        <v>128</v>
      </c>
      <c r="BA1965" s="17" t="str">
        <f t="shared" si="452"/>
        <v>04004005005818984691</v>
      </c>
      <c r="BB1965" s="26">
        <f t="shared" si="453"/>
        <v>20</v>
      </c>
      <c r="BC1965" s="19" t="s">
        <v>828</v>
      </c>
      <c r="BD1965" s="20" t="s">
        <v>100</v>
      </c>
      <c r="BF1965" s="5"/>
      <c r="BG1965" s="27">
        <v>90449685</v>
      </c>
      <c r="BH1965" s="27"/>
      <c r="BI1965" s="27"/>
      <c r="BJ1965" t="s">
        <v>828</v>
      </c>
      <c r="BK1965" s="11" t="s">
        <v>193</v>
      </c>
      <c r="BL1965" s="11" t="s">
        <v>473</v>
      </c>
    </row>
    <row r="1966" spans="1:64" x14ac:dyDescent="0.25">
      <c r="A1966" s="3" t="s">
        <v>56</v>
      </c>
      <c r="B1966" s="4">
        <v>1968</v>
      </c>
      <c r="C1966" s="3" t="s">
        <v>140</v>
      </c>
      <c r="D1966" s="3" t="s">
        <v>7501</v>
      </c>
      <c r="E1966" s="3" t="s">
        <v>7281</v>
      </c>
      <c r="F1966" s="3"/>
      <c r="G1966" s="3"/>
      <c r="H1966" s="74"/>
      <c r="I1966" s="3" t="s">
        <v>187</v>
      </c>
      <c r="J1966" s="3" t="s">
        <v>157</v>
      </c>
      <c r="K1966" s="3" t="s">
        <v>123</v>
      </c>
      <c r="L1966" s="3" t="s">
        <v>77</v>
      </c>
      <c r="M1966" s="3" t="s">
        <v>158</v>
      </c>
      <c r="N1966" s="5">
        <v>45337</v>
      </c>
      <c r="P1966" s="3">
        <f t="shared" ca="1" si="448"/>
        <v>-47</v>
      </c>
      <c r="Q1966" s="5"/>
      <c r="R1966" s="3"/>
      <c r="S1966" s="3"/>
      <c r="T1966" s="6" t="s">
        <v>131</v>
      </c>
      <c r="U1966" s="3" t="str">
        <f t="shared" si="441"/>
        <v>Contractuel</v>
      </c>
      <c r="V1966" s="5">
        <v>45505</v>
      </c>
      <c r="W1966" s="5">
        <f>VLOOKUP(B1966,[1]base!$A:$V,22,0)</f>
        <v>45535</v>
      </c>
      <c r="X1966" s="5"/>
      <c r="Y1966" s="5"/>
      <c r="Z1966" s="5">
        <v>45337</v>
      </c>
      <c r="AA1966" s="3">
        <f t="shared" si="442"/>
        <v>2</v>
      </c>
      <c r="AB1966" s="3">
        <v>2024</v>
      </c>
      <c r="AC1966" s="3"/>
      <c r="AD1966" s="7">
        <f t="shared" ca="1" si="443"/>
        <v>0.67222222222222228</v>
      </c>
      <c r="AE1966" s="7" t="str">
        <f t="shared" ca="1" si="447"/>
        <v>&lt; 1</v>
      </c>
      <c r="AF1966" s="5">
        <v>37417</v>
      </c>
      <c r="AG1966" s="8">
        <f t="shared" ca="1" si="444"/>
        <v>22.36986301369863</v>
      </c>
      <c r="AH1966" s="7" t="str">
        <f t="shared" ca="1" si="445"/>
        <v>&lt; 25</v>
      </c>
      <c r="AI1966" s="9">
        <v>17753837</v>
      </c>
      <c r="AJ1966" s="10" t="s">
        <v>79</v>
      </c>
      <c r="AK1966" s="9" t="s">
        <v>5605</v>
      </c>
      <c r="AL1966" s="5">
        <v>43798</v>
      </c>
      <c r="AM1966" s="3" t="s">
        <v>93</v>
      </c>
      <c r="AN1966" s="3" t="s">
        <v>94</v>
      </c>
      <c r="AP1966" t="s">
        <v>5606</v>
      </c>
      <c r="AQ1966">
        <v>3</v>
      </c>
      <c r="AR1966" s="11">
        <v>1</v>
      </c>
      <c r="AS1966" s="12">
        <f t="shared" si="446"/>
        <v>45702.25</v>
      </c>
      <c r="AT1966" s="11" t="s">
        <v>135</v>
      </c>
      <c r="AU1966" s="9">
        <v>3.5</v>
      </c>
      <c r="AV1966" s="14">
        <v>17</v>
      </c>
      <c r="AW1966" s="15" t="s">
        <v>169</v>
      </c>
      <c r="AX1966" s="16" t="s">
        <v>5607</v>
      </c>
      <c r="AY1966" s="14" t="s">
        <v>126</v>
      </c>
      <c r="AZ1966" s="11" t="s">
        <v>171</v>
      </c>
      <c r="BA1966" s="17" t="str">
        <f t="shared" si="452"/>
        <v>17001000000324099207</v>
      </c>
      <c r="BB1966" s="26">
        <f t="shared" si="453"/>
        <v>20</v>
      </c>
      <c r="BC1966" s="19" t="s">
        <v>5608</v>
      </c>
      <c r="BD1966" s="20" t="s">
        <v>277</v>
      </c>
      <c r="BF1966" s="5"/>
      <c r="BG1966" s="27">
        <v>50097895</v>
      </c>
      <c r="BH1966" s="27"/>
      <c r="BI1966" s="27"/>
      <c r="BJ1966" t="s">
        <v>642</v>
      </c>
      <c r="BK1966" s="11" t="s">
        <v>193</v>
      </c>
      <c r="BL1966" s="11" t="s">
        <v>473</v>
      </c>
    </row>
    <row r="1967" spans="1:64" x14ac:dyDescent="0.25">
      <c r="A1967" s="3" t="s">
        <v>56</v>
      </c>
      <c r="B1967" s="4">
        <v>1969</v>
      </c>
      <c r="C1967" s="3" t="s">
        <v>140</v>
      </c>
      <c r="D1967" s="3" t="s">
        <v>8465</v>
      </c>
      <c r="E1967" s="3" t="s">
        <v>7999</v>
      </c>
      <c r="F1967" s="3"/>
      <c r="G1967" s="3"/>
      <c r="H1967" s="74"/>
      <c r="I1967" s="3" t="s">
        <v>3004</v>
      </c>
      <c r="J1967" s="3" t="s">
        <v>228</v>
      </c>
      <c r="K1967" s="3" t="s">
        <v>123</v>
      </c>
      <c r="L1967" s="3" t="s">
        <v>77</v>
      </c>
      <c r="M1967" s="3" t="s">
        <v>158</v>
      </c>
      <c r="N1967" s="5">
        <v>45337</v>
      </c>
      <c r="P1967" s="3">
        <f t="shared" ca="1" si="448"/>
        <v>-47</v>
      </c>
      <c r="Q1967" s="5"/>
      <c r="R1967" s="3"/>
      <c r="S1967" s="3"/>
      <c r="T1967" s="6" t="s">
        <v>131</v>
      </c>
      <c r="U1967" s="3" t="str">
        <f t="shared" si="441"/>
        <v>Contractuel</v>
      </c>
      <c r="V1967" s="5">
        <v>45505</v>
      </c>
      <c r="W1967" s="5">
        <f>VLOOKUP(B1967,[1]base!$A:$V,22,0)</f>
        <v>45535</v>
      </c>
      <c r="X1967" s="5"/>
      <c r="Y1967" s="5"/>
      <c r="Z1967" s="5">
        <v>45337</v>
      </c>
      <c r="AA1967" s="3">
        <f t="shared" si="442"/>
        <v>2</v>
      </c>
      <c r="AB1967" s="3">
        <v>2024</v>
      </c>
      <c r="AC1967" s="3"/>
      <c r="AD1967" s="7">
        <f t="shared" ca="1" si="443"/>
        <v>0.67222222222222228</v>
      </c>
      <c r="AE1967" s="7" t="str">
        <f t="shared" ca="1" si="447"/>
        <v>&lt; 1</v>
      </c>
      <c r="AF1967" s="5">
        <v>36211</v>
      </c>
      <c r="AG1967" s="8">
        <f t="shared" ca="1" si="444"/>
        <v>25.673972602739727</v>
      </c>
      <c r="AH1967" s="7" t="str">
        <f t="shared" ca="1" si="445"/>
        <v>&gt;25&lt; 35</v>
      </c>
      <c r="AI1967" s="9">
        <v>17752749</v>
      </c>
      <c r="AJ1967" s="10" t="s">
        <v>70</v>
      </c>
      <c r="AK1967" s="9" t="s">
        <v>5609</v>
      </c>
      <c r="AL1967" s="5">
        <v>42825</v>
      </c>
      <c r="AM1967" s="3" t="s">
        <v>93</v>
      </c>
      <c r="AN1967" s="3" t="s">
        <v>94</v>
      </c>
      <c r="AP1967" t="s">
        <v>5606</v>
      </c>
      <c r="AQ1967">
        <v>3</v>
      </c>
      <c r="AR1967" s="11">
        <v>1</v>
      </c>
      <c r="AS1967" s="12">
        <f t="shared" si="446"/>
        <v>45702.25</v>
      </c>
      <c r="AT1967" s="11" t="s">
        <v>135</v>
      </c>
      <c r="AU1967" s="9">
        <v>3.5</v>
      </c>
      <c r="AV1967" s="14">
        <v>17</v>
      </c>
      <c r="AW1967" s="15" t="s">
        <v>169</v>
      </c>
      <c r="AX1967" s="16" t="s">
        <v>5610</v>
      </c>
      <c r="AY1967" s="14">
        <v>45</v>
      </c>
      <c r="AZ1967" s="11" t="s">
        <v>171</v>
      </c>
      <c r="BA1967" s="17" t="str">
        <f t="shared" si="452"/>
        <v>17001000000330118445</v>
      </c>
      <c r="BB1967" s="26">
        <f t="shared" si="453"/>
        <v>20</v>
      </c>
      <c r="BC1967" s="19" t="s">
        <v>5611</v>
      </c>
      <c r="BD1967" s="20" t="s">
        <v>100</v>
      </c>
      <c r="BF1967" s="5"/>
      <c r="BG1967" s="27">
        <v>58072874</v>
      </c>
      <c r="BH1967" s="27"/>
      <c r="BI1967" s="27"/>
      <c r="BJ1967" t="s">
        <v>403</v>
      </c>
      <c r="BK1967" s="11" t="s">
        <v>3009</v>
      </c>
      <c r="BL1967" s="11" t="s">
        <v>473</v>
      </c>
    </row>
    <row r="1968" spans="1:64" x14ac:dyDescent="0.25">
      <c r="A1968" s="3" t="s">
        <v>56</v>
      </c>
      <c r="B1968" s="4">
        <v>1970</v>
      </c>
      <c r="C1968" s="3" t="s">
        <v>140</v>
      </c>
      <c r="D1968" s="3" t="s">
        <v>8466</v>
      </c>
      <c r="E1968" s="3" t="s">
        <v>8427</v>
      </c>
      <c r="F1968" s="3"/>
      <c r="G1968" s="3"/>
      <c r="H1968" s="74"/>
      <c r="I1968" s="3" t="s">
        <v>3004</v>
      </c>
      <c r="J1968" s="3" t="s">
        <v>228</v>
      </c>
      <c r="K1968" s="3" t="s">
        <v>123</v>
      </c>
      <c r="L1968" s="3" t="s">
        <v>77</v>
      </c>
      <c r="M1968" s="3" t="s">
        <v>158</v>
      </c>
      <c r="N1968" s="5">
        <v>45337</v>
      </c>
      <c r="P1968" s="3">
        <f t="shared" ca="1" si="448"/>
        <v>-47</v>
      </c>
      <c r="Q1968" s="5"/>
      <c r="R1968" s="3"/>
      <c r="S1968" s="3"/>
      <c r="T1968" s="6" t="s">
        <v>131</v>
      </c>
      <c r="U1968" s="3" t="str">
        <f t="shared" si="441"/>
        <v>Contractuel</v>
      </c>
      <c r="V1968" s="5">
        <v>45505</v>
      </c>
      <c r="W1968" s="5">
        <f>VLOOKUP(B1968,[1]base!$A:$V,22,0)</f>
        <v>45535</v>
      </c>
      <c r="X1968" s="5"/>
      <c r="Y1968" s="5"/>
      <c r="Z1968" s="5">
        <v>45337</v>
      </c>
      <c r="AA1968" s="3">
        <f t="shared" si="442"/>
        <v>2</v>
      </c>
      <c r="AB1968" s="3">
        <v>2024</v>
      </c>
      <c r="AC1968" s="3"/>
      <c r="AD1968" s="7">
        <f t="shared" ca="1" si="443"/>
        <v>0.67222222222222228</v>
      </c>
      <c r="AE1968" s="7" t="str">
        <f t="shared" ca="1" si="447"/>
        <v>&lt; 1</v>
      </c>
      <c r="AF1968" s="5">
        <v>36247</v>
      </c>
      <c r="AG1968" s="8">
        <f t="shared" ca="1" si="444"/>
        <v>25.575342465753426</v>
      </c>
      <c r="AH1968" s="7" t="str">
        <f t="shared" ca="1" si="445"/>
        <v>&gt;25&lt; 35</v>
      </c>
      <c r="AI1968" s="9"/>
      <c r="AJ1968" s="10"/>
      <c r="AK1968" s="9" t="s">
        <v>5612</v>
      </c>
      <c r="AL1968" s="5">
        <v>43249</v>
      </c>
      <c r="AM1968" s="3" t="s">
        <v>93</v>
      </c>
      <c r="AN1968" s="3" t="s">
        <v>94</v>
      </c>
      <c r="AP1968" t="s">
        <v>5606</v>
      </c>
      <c r="AQ1968">
        <v>3</v>
      </c>
      <c r="AR1968" s="11">
        <v>1</v>
      </c>
      <c r="AS1968" s="12">
        <f t="shared" si="446"/>
        <v>45702.25</v>
      </c>
      <c r="AT1968" s="11" t="s">
        <v>135</v>
      </c>
      <c r="AU1968" s="9">
        <v>3.5</v>
      </c>
      <c r="AV1968" s="14">
        <v>17</v>
      </c>
      <c r="AW1968" s="15">
        <v>53594</v>
      </c>
      <c r="AX1968" s="16" t="s">
        <v>5613</v>
      </c>
      <c r="AY1968" s="14">
        <v>30</v>
      </c>
      <c r="AZ1968" s="11" t="s">
        <v>171</v>
      </c>
      <c r="BA1968" s="17" t="str">
        <f t="shared" si="452"/>
        <v>17535940172091817230</v>
      </c>
      <c r="BB1968" s="26">
        <f t="shared" si="453"/>
        <v>20</v>
      </c>
      <c r="BC1968" s="19" t="s">
        <v>233</v>
      </c>
      <c r="BD1968" s="20" t="s">
        <v>100</v>
      </c>
      <c r="BF1968" s="5"/>
      <c r="BG1968" s="27">
        <v>27662515</v>
      </c>
      <c r="BH1968" s="27"/>
      <c r="BI1968" s="27"/>
      <c r="BJ1968" t="s">
        <v>3681</v>
      </c>
      <c r="BK1968" s="11" t="s">
        <v>3009</v>
      </c>
      <c r="BL1968" s="11" t="s">
        <v>473</v>
      </c>
    </row>
    <row r="1969" spans="1:64" x14ac:dyDescent="0.25">
      <c r="A1969" s="3" t="s">
        <v>74</v>
      </c>
      <c r="B1969" s="4">
        <v>1971</v>
      </c>
      <c r="C1969" s="3" t="s">
        <v>140</v>
      </c>
      <c r="D1969" s="3" t="s">
        <v>8467</v>
      </c>
      <c r="E1969" s="3" t="s">
        <v>7672</v>
      </c>
      <c r="F1969" s="3"/>
      <c r="G1969" s="3"/>
      <c r="H1969" s="74"/>
      <c r="I1969" s="3" t="s">
        <v>4582</v>
      </c>
      <c r="J1969" s="3" t="s">
        <v>157</v>
      </c>
      <c r="K1969" s="3" t="s">
        <v>123</v>
      </c>
      <c r="L1969" s="3" t="s">
        <v>77</v>
      </c>
      <c r="M1969" s="3" t="s">
        <v>158</v>
      </c>
      <c r="N1969" s="5">
        <v>45337</v>
      </c>
      <c r="P1969" s="3">
        <f t="shared" ca="1" si="448"/>
        <v>-200</v>
      </c>
      <c r="Q1969" s="5">
        <v>45383</v>
      </c>
      <c r="R1969" s="3" t="s">
        <v>1466</v>
      </c>
      <c r="S1969" s="3"/>
      <c r="T1969" s="6" t="s">
        <v>131</v>
      </c>
      <c r="U1969" s="3" t="str">
        <f t="shared" si="441"/>
        <v>Contractuel</v>
      </c>
      <c r="V1969" s="5">
        <v>45352</v>
      </c>
      <c r="W1969" s="5">
        <v>45382</v>
      </c>
      <c r="X1969" s="5"/>
      <c r="Y1969" s="5"/>
      <c r="Z1969" s="5">
        <v>45337</v>
      </c>
      <c r="AA1969" s="3">
        <f t="shared" si="442"/>
        <v>2</v>
      </c>
      <c r="AB1969" s="3">
        <v>2024</v>
      </c>
      <c r="AC1969" s="3"/>
      <c r="AD1969" s="7">
        <f t="shared" ca="1" si="443"/>
        <v>0.67222222222222228</v>
      </c>
      <c r="AE1969" s="7" t="str">
        <f t="shared" ca="1" si="447"/>
        <v>&lt; 1</v>
      </c>
      <c r="AF1969" s="5">
        <v>35594</v>
      </c>
      <c r="AG1969" s="8">
        <f t="shared" ca="1" si="444"/>
        <v>27.364383561643837</v>
      </c>
      <c r="AH1969" s="7" t="str">
        <f t="shared" ca="1" si="445"/>
        <v>&gt;25&lt; 35</v>
      </c>
      <c r="AI1969" s="9">
        <v>17461619</v>
      </c>
      <c r="AJ1969" s="10" t="s">
        <v>67</v>
      </c>
      <c r="AK1969" s="9" t="s">
        <v>5614</v>
      </c>
      <c r="AL1969" s="5">
        <v>42895</v>
      </c>
      <c r="AM1969" s="3" t="s">
        <v>93</v>
      </c>
      <c r="AN1969" s="3" t="s">
        <v>94</v>
      </c>
      <c r="AP1969" t="s">
        <v>1167</v>
      </c>
      <c r="AQ1969" s="11">
        <v>3</v>
      </c>
      <c r="AR1969" s="11">
        <v>1</v>
      </c>
      <c r="AS1969" s="12">
        <f t="shared" si="446"/>
        <v>45702.25</v>
      </c>
      <c r="AT1969" s="11" t="s">
        <v>135</v>
      </c>
      <c r="AU1969" s="9">
        <v>3.5</v>
      </c>
      <c r="AV1969" s="14" t="s">
        <v>126</v>
      </c>
      <c r="AW1969" s="15" t="s">
        <v>275</v>
      </c>
      <c r="AX1969" s="16">
        <v>38105533578</v>
      </c>
      <c r="AY1969" s="14">
        <v>25</v>
      </c>
      <c r="AZ1969" s="11" t="s">
        <v>145</v>
      </c>
      <c r="BA1969" s="17" t="str">
        <f t="shared" si="452"/>
        <v>07080013810553357825</v>
      </c>
      <c r="BB1969" s="26">
        <f t="shared" si="453"/>
        <v>20</v>
      </c>
      <c r="BC1969" s="19" t="s">
        <v>1001</v>
      </c>
      <c r="BD1969" s="20" t="s">
        <v>100</v>
      </c>
      <c r="BF1969" s="5"/>
      <c r="BG1969" s="27">
        <v>50167444</v>
      </c>
      <c r="BH1969" s="27">
        <v>28909820</v>
      </c>
      <c r="BI1969" s="27"/>
      <c r="BJ1969" t="s">
        <v>1001</v>
      </c>
      <c r="BK1969" s="11" t="str">
        <f t="shared" si="451"/>
        <v>A-</v>
      </c>
      <c r="BL1969" s="11" t="s">
        <v>473</v>
      </c>
    </row>
    <row r="1970" spans="1:64" x14ac:dyDescent="0.25">
      <c r="A1970" s="3" t="s">
        <v>56</v>
      </c>
      <c r="B1970" s="4">
        <v>1972</v>
      </c>
      <c r="C1970" s="3" t="s">
        <v>57</v>
      </c>
      <c r="D1970" s="3" t="s">
        <v>8468</v>
      </c>
      <c r="E1970" s="3" t="s">
        <v>7650</v>
      </c>
      <c r="F1970" s="3"/>
      <c r="G1970" s="3"/>
      <c r="H1970" s="74"/>
      <c r="I1970" s="3" t="s">
        <v>187</v>
      </c>
      <c r="J1970" s="3" t="s">
        <v>157</v>
      </c>
      <c r="K1970" s="3" t="s">
        <v>123</v>
      </c>
      <c r="L1970" s="3" t="s">
        <v>77</v>
      </c>
      <c r="M1970" s="3" t="s">
        <v>158</v>
      </c>
      <c r="N1970" s="5">
        <v>45337</v>
      </c>
      <c r="P1970" s="3">
        <f t="shared" ca="1" si="448"/>
        <v>-47</v>
      </c>
      <c r="Q1970" s="5"/>
      <c r="R1970" s="3"/>
      <c r="S1970" s="3"/>
      <c r="T1970" s="6" t="s">
        <v>131</v>
      </c>
      <c r="U1970" s="3" t="str">
        <f t="shared" si="441"/>
        <v>Contractuel</v>
      </c>
      <c r="V1970" s="5">
        <v>45505</v>
      </c>
      <c r="W1970" s="5">
        <f>VLOOKUP(B1970,[1]base!$A:$V,22,0)</f>
        <v>45535</v>
      </c>
      <c r="X1970" s="5"/>
      <c r="Y1970" s="5"/>
      <c r="Z1970" s="5">
        <v>45337</v>
      </c>
      <c r="AA1970" s="3">
        <f t="shared" si="442"/>
        <v>2</v>
      </c>
      <c r="AB1970" s="3">
        <v>2024</v>
      </c>
      <c r="AC1970" s="3"/>
      <c r="AD1970" s="7">
        <f t="shared" ca="1" si="443"/>
        <v>0.67222222222222228</v>
      </c>
      <c r="AE1970" s="7" t="str">
        <f t="shared" ca="1" si="447"/>
        <v>&lt; 1</v>
      </c>
      <c r="AF1970" s="5">
        <v>34918</v>
      </c>
      <c r="AG1970" s="8">
        <f t="shared" ca="1" si="444"/>
        <v>29.216438356164385</v>
      </c>
      <c r="AH1970" s="7" t="str">
        <f t="shared" ca="1" si="445"/>
        <v>&gt;25&lt; 35</v>
      </c>
      <c r="AI1970" s="9"/>
      <c r="AJ1970" s="10"/>
      <c r="AK1970" s="9" t="s">
        <v>5615</v>
      </c>
      <c r="AL1970" s="5">
        <v>41972</v>
      </c>
      <c r="AM1970" s="3" t="s">
        <v>4611</v>
      </c>
      <c r="AN1970" s="3" t="s">
        <v>94</v>
      </c>
      <c r="AQ1970">
        <v>3</v>
      </c>
      <c r="AR1970" s="11">
        <v>1</v>
      </c>
      <c r="AS1970" s="12">
        <f t="shared" si="446"/>
        <v>45702.25</v>
      </c>
      <c r="AT1970" s="11" t="s">
        <v>135</v>
      </c>
      <c r="AU1970" s="9">
        <v>3.5</v>
      </c>
      <c r="AV1970" s="14" t="s">
        <v>79</v>
      </c>
      <c r="AW1970" s="15" t="s">
        <v>453</v>
      </c>
      <c r="AX1970" s="16">
        <v>50085855401</v>
      </c>
      <c r="AY1970" s="14" t="s">
        <v>231</v>
      </c>
      <c r="AZ1970" s="11" t="s">
        <v>128</v>
      </c>
      <c r="BA1970" s="17" t="str">
        <f>CONCATENATE(AV1970,AW1970,AX1970,AY1970)</f>
        <v>04004005008585540121</v>
      </c>
      <c r="BB1970" s="26">
        <f>LEN(BA1970)</f>
        <v>20</v>
      </c>
      <c r="BC1970" s="19" t="s">
        <v>828</v>
      </c>
      <c r="BD1970" s="20" t="s">
        <v>100</v>
      </c>
      <c r="BF1970" s="5"/>
      <c r="BG1970" s="27">
        <v>23186356</v>
      </c>
      <c r="BH1970" s="27"/>
      <c r="BI1970" s="27"/>
      <c r="BJ1970" t="s">
        <v>828</v>
      </c>
      <c r="BK1970" s="11" t="s">
        <v>193</v>
      </c>
      <c r="BL1970" s="11" t="s">
        <v>473</v>
      </c>
    </row>
    <row r="1971" spans="1:64" x14ac:dyDescent="0.25">
      <c r="A1971" s="3" t="s">
        <v>74</v>
      </c>
      <c r="B1971" s="4">
        <v>1973</v>
      </c>
      <c r="C1971" s="3" t="s">
        <v>140</v>
      </c>
      <c r="D1971" s="3" t="s">
        <v>7282</v>
      </c>
      <c r="E1971" s="3" t="s">
        <v>7207</v>
      </c>
      <c r="F1971" s="3"/>
      <c r="G1971" s="3"/>
      <c r="H1971" s="74"/>
      <c r="I1971" s="3" t="s">
        <v>515</v>
      </c>
      <c r="J1971" s="3" t="s">
        <v>228</v>
      </c>
      <c r="K1971" s="3" t="s">
        <v>123</v>
      </c>
      <c r="L1971" s="3" t="s">
        <v>77</v>
      </c>
      <c r="M1971" s="3" t="s">
        <v>158</v>
      </c>
      <c r="N1971" s="5">
        <v>45344</v>
      </c>
      <c r="P1971" s="3"/>
      <c r="Q1971" s="5">
        <v>45344</v>
      </c>
      <c r="R1971" s="3" t="s">
        <v>5466</v>
      </c>
      <c r="S1971" s="3"/>
      <c r="T1971" s="6" t="s">
        <v>131</v>
      </c>
      <c r="U1971" s="3" t="str">
        <f t="shared" si="441"/>
        <v>Contractuel</v>
      </c>
      <c r="V1971" s="5">
        <v>45344</v>
      </c>
      <c r="W1971" s="5">
        <v>45351</v>
      </c>
      <c r="X1971" s="5"/>
      <c r="Y1971" s="5"/>
      <c r="Z1971" s="5">
        <v>45344</v>
      </c>
      <c r="AA1971" s="3">
        <f t="shared" si="442"/>
        <v>2</v>
      </c>
      <c r="AB1971" s="3">
        <v>2024</v>
      </c>
      <c r="AC1971" s="3"/>
      <c r="AD1971" s="7">
        <f t="shared" ca="1" si="443"/>
        <v>0.65277777777777779</v>
      </c>
      <c r="AE1971" s="7" t="str">
        <f t="shared" ca="1" si="447"/>
        <v>&lt; 1</v>
      </c>
      <c r="AF1971" s="5">
        <v>26251</v>
      </c>
      <c r="AG1971" s="8">
        <f t="shared" ca="1" si="444"/>
        <v>52.961643835616435</v>
      </c>
      <c r="AH1971" s="7" t="str">
        <f t="shared" ca="1" si="445"/>
        <v>&gt;45&lt; 55</v>
      </c>
      <c r="AI1971" s="9">
        <v>11812421</v>
      </c>
      <c r="AJ1971" s="10" t="s">
        <v>79</v>
      </c>
      <c r="AK1971" s="9" t="s">
        <v>5616</v>
      </c>
      <c r="AL1971" s="5">
        <v>42808</v>
      </c>
      <c r="AM1971" s="3" t="s">
        <v>93</v>
      </c>
      <c r="AN1971" s="3" t="s">
        <v>65</v>
      </c>
      <c r="AO1971">
        <v>2</v>
      </c>
      <c r="AQ1971" s="11">
        <v>3</v>
      </c>
      <c r="AR1971" s="11">
        <v>1</v>
      </c>
      <c r="AS1971" s="12">
        <f t="shared" si="446"/>
        <v>45709.25</v>
      </c>
      <c r="AT1971" s="11" t="s">
        <v>135</v>
      </c>
      <c r="AU1971" s="9">
        <v>3.5</v>
      </c>
      <c r="AV1971" s="14" t="s">
        <v>126</v>
      </c>
      <c r="AW1971" s="15" t="s">
        <v>275</v>
      </c>
      <c r="AX1971" s="16">
        <v>38105554137</v>
      </c>
      <c r="AY1971" s="14">
        <v>40</v>
      </c>
      <c r="AZ1971" s="11" t="s">
        <v>145</v>
      </c>
      <c r="BA1971" s="17" t="str">
        <f t="shared" ref="BA1971:BA2034" si="455">CONCATENATE(AV1971,AW1971,AX1971,AY1971)</f>
        <v>07080013810555413740</v>
      </c>
      <c r="BB1971" s="26">
        <f t="shared" ref="BB1971:BB2034" si="456">LEN(BA1971)</f>
        <v>20</v>
      </c>
      <c r="BC1971" s="19" t="s">
        <v>828</v>
      </c>
      <c r="BD1971" s="20" t="s">
        <v>277</v>
      </c>
      <c r="BF1971" s="5"/>
      <c r="BG1971" s="27">
        <v>53043106</v>
      </c>
      <c r="BH1971" s="27"/>
      <c r="BI1971" s="27"/>
      <c r="BJ1971" t="s">
        <v>828</v>
      </c>
      <c r="BK1971" s="11" t="str">
        <f t="shared" si="451"/>
        <v>B-</v>
      </c>
      <c r="BL1971" s="11" t="s">
        <v>473</v>
      </c>
    </row>
    <row r="1972" spans="1:64" x14ac:dyDescent="0.25">
      <c r="A1972" s="3" t="s">
        <v>74</v>
      </c>
      <c r="B1972" s="4">
        <v>1974</v>
      </c>
      <c r="C1972" s="3" t="s">
        <v>140</v>
      </c>
      <c r="D1972" s="3" t="s">
        <v>7317</v>
      </c>
      <c r="E1972" s="3" t="s">
        <v>8063</v>
      </c>
      <c r="F1972" s="3"/>
      <c r="G1972" s="3"/>
      <c r="H1972" s="74"/>
      <c r="I1972" s="3" t="s">
        <v>431</v>
      </c>
      <c r="J1972" s="3"/>
      <c r="K1972" s="3" t="s">
        <v>123</v>
      </c>
      <c r="L1972" s="3" t="s">
        <v>77</v>
      </c>
      <c r="M1972" s="3" t="s">
        <v>158</v>
      </c>
      <c r="N1972" s="5">
        <v>45341</v>
      </c>
      <c r="O1972" s="97"/>
      <c r="P1972" s="3">
        <f t="shared" ca="1" si="448"/>
        <v>-170</v>
      </c>
      <c r="Q1972" s="5">
        <v>45401</v>
      </c>
      <c r="R1972" s="3" t="s">
        <v>5617</v>
      </c>
      <c r="S1972" s="3" t="s">
        <v>5618</v>
      </c>
      <c r="T1972" s="6" t="s">
        <v>131</v>
      </c>
      <c r="U1972" s="3" t="str">
        <f t="shared" si="441"/>
        <v>Contractuel</v>
      </c>
      <c r="V1972" s="5">
        <v>45383</v>
      </c>
      <c r="W1972" s="5">
        <v>45412</v>
      </c>
      <c r="X1972" s="5"/>
      <c r="Y1972" s="5"/>
      <c r="Z1972" s="5">
        <v>45341</v>
      </c>
      <c r="AA1972" s="3">
        <f t="shared" si="442"/>
        <v>2</v>
      </c>
      <c r="AB1972" s="3">
        <v>2024</v>
      </c>
      <c r="AC1972" s="3"/>
      <c r="AD1972" s="7">
        <f t="shared" ca="1" si="443"/>
        <v>0.66111111111111109</v>
      </c>
      <c r="AE1972" s="7" t="str">
        <f t="shared" ca="1" si="447"/>
        <v>&lt; 1</v>
      </c>
      <c r="AF1972" s="5">
        <v>37557</v>
      </c>
      <c r="AG1972" s="8">
        <f t="shared" ca="1" si="444"/>
        <v>21.986301369863014</v>
      </c>
      <c r="AH1972" s="7" t="str">
        <f t="shared" ca="1" si="445"/>
        <v>&lt; 25</v>
      </c>
      <c r="AI1972" s="9">
        <v>17524154</v>
      </c>
      <c r="AJ1972" s="10" t="s">
        <v>79</v>
      </c>
      <c r="AK1972" s="9" t="s">
        <v>5619</v>
      </c>
      <c r="AL1972" s="5">
        <v>45098</v>
      </c>
      <c r="AM1972" s="3" t="s">
        <v>93</v>
      </c>
      <c r="AN1972" s="3" t="s">
        <v>94</v>
      </c>
      <c r="AP1972" t="s">
        <v>5620</v>
      </c>
      <c r="AQ1972" s="11">
        <v>3</v>
      </c>
      <c r="AR1972" s="11">
        <v>1</v>
      </c>
      <c r="AS1972" s="12">
        <f t="shared" si="446"/>
        <v>45706.25</v>
      </c>
      <c r="AT1972" s="11" t="s">
        <v>135</v>
      </c>
      <c r="AU1972" s="9">
        <v>3.5</v>
      </c>
      <c r="AV1972" s="14">
        <v>17</v>
      </c>
      <c r="AW1972" s="15" t="s">
        <v>169</v>
      </c>
      <c r="AX1972" s="16" t="s">
        <v>5621</v>
      </c>
      <c r="AY1972" s="14">
        <v>77</v>
      </c>
      <c r="AZ1972" s="11" t="s">
        <v>171</v>
      </c>
      <c r="BA1972" s="17" t="str">
        <f t="shared" si="455"/>
        <v>17001000000309928477</v>
      </c>
      <c r="BB1972" s="26">
        <f t="shared" si="456"/>
        <v>20</v>
      </c>
      <c r="BC1972" s="19" t="s">
        <v>4293</v>
      </c>
      <c r="BD1972" s="20" t="s">
        <v>277</v>
      </c>
      <c r="BF1972" s="5"/>
      <c r="BG1972" s="27">
        <v>51199054</v>
      </c>
      <c r="BH1972" s="27">
        <v>23163594</v>
      </c>
      <c r="BI1972" s="27"/>
      <c r="BJ1972" t="s">
        <v>1001</v>
      </c>
      <c r="BK1972" s="11" t="str">
        <f t="shared" si="451"/>
        <v>-</v>
      </c>
      <c r="BL1972" s="11" t="s">
        <v>473</v>
      </c>
    </row>
    <row r="1973" spans="1:64" x14ac:dyDescent="0.25">
      <c r="A1973" s="3" t="s">
        <v>56</v>
      </c>
      <c r="B1973" s="4">
        <v>1975</v>
      </c>
      <c r="C1973" s="3" t="s">
        <v>140</v>
      </c>
      <c r="D1973" s="3" t="s">
        <v>7788</v>
      </c>
      <c r="E1973" s="3" t="s">
        <v>8469</v>
      </c>
      <c r="F1973" s="3"/>
      <c r="G1973" s="3"/>
      <c r="H1973" s="74"/>
      <c r="I1973" s="3" t="s">
        <v>431</v>
      </c>
      <c r="J1973" s="3"/>
      <c r="K1973" s="3" t="s">
        <v>123</v>
      </c>
      <c r="L1973" s="3" t="s">
        <v>77</v>
      </c>
      <c r="M1973" s="3" t="s">
        <v>158</v>
      </c>
      <c r="N1973" s="5">
        <v>45338</v>
      </c>
      <c r="P1973" s="3">
        <f t="shared" ca="1" si="448"/>
        <v>-47</v>
      </c>
      <c r="Q1973" s="5"/>
      <c r="R1973" s="3"/>
      <c r="S1973" s="3"/>
      <c r="T1973" s="6" t="s">
        <v>131</v>
      </c>
      <c r="U1973" s="3" t="str">
        <f t="shared" si="441"/>
        <v>Contractuel</v>
      </c>
      <c r="V1973" s="5">
        <v>45505</v>
      </c>
      <c r="W1973" s="5">
        <f>VLOOKUP(B1973,[1]base!$A:$V,22,0)</f>
        <v>45535</v>
      </c>
      <c r="X1973" s="5"/>
      <c r="Y1973" s="5"/>
      <c r="Z1973" s="5">
        <v>45338</v>
      </c>
      <c r="AA1973" s="3">
        <f t="shared" si="442"/>
        <v>2</v>
      </c>
      <c r="AB1973" s="3">
        <v>2024</v>
      </c>
      <c r="AC1973" s="3"/>
      <c r="AD1973" s="7">
        <f t="shared" ca="1" si="443"/>
        <v>0.6694444444444444</v>
      </c>
      <c r="AE1973" s="7" t="str">
        <f t="shared" ca="1" si="447"/>
        <v>&lt; 1</v>
      </c>
      <c r="AF1973" s="5">
        <v>34414</v>
      </c>
      <c r="AG1973" s="8">
        <f t="shared" ca="1" si="444"/>
        <v>30.597260273972601</v>
      </c>
      <c r="AH1973" s="7" t="str">
        <f t="shared" ca="1" si="445"/>
        <v>&gt;25&lt; 35</v>
      </c>
      <c r="AI1973" s="9">
        <v>17284454</v>
      </c>
      <c r="AJ1973" s="10" t="s">
        <v>159</v>
      </c>
      <c r="AK1973" s="9" t="s">
        <v>5622</v>
      </c>
      <c r="AL1973" s="5">
        <v>43279</v>
      </c>
      <c r="AM1973" s="3" t="s">
        <v>93</v>
      </c>
      <c r="AN1973" s="3" t="s">
        <v>94</v>
      </c>
      <c r="AP1973" t="s">
        <v>5562</v>
      </c>
      <c r="AQ1973">
        <v>3</v>
      </c>
      <c r="AR1973" s="11">
        <v>1</v>
      </c>
      <c r="AS1973" s="12">
        <f t="shared" si="446"/>
        <v>45703.25</v>
      </c>
      <c r="AT1973" s="11" t="s">
        <v>135</v>
      </c>
      <c r="AU1973" s="9">
        <v>3.5</v>
      </c>
      <c r="AV1973" s="14" t="s">
        <v>126</v>
      </c>
      <c r="AW1973" s="15" t="s">
        <v>275</v>
      </c>
      <c r="AX1973" s="16">
        <v>38105535778</v>
      </c>
      <c r="AY1973" s="14">
        <v>21</v>
      </c>
      <c r="AZ1973" s="11" t="s">
        <v>145</v>
      </c>
      <c r="BA1973" s="17" t="str">
        <f t="shared" si="455"/>
        <v>07080013810553577821</v>
      </c>
      <c r="BB1973" s="26">
        <f t="shared" si="456"/>
        <v>20</v>
      </c>
      <c r="BC1973" s="19" t="s">
        <v>5623</v>
      </c>
      <c r="BD1973" s="20" t="s">
        <v>100</v>
      </c>
      <c r="BF1973" s="5"/>
      <c r="BG1973" s="27">
        <v>26064622</v>
      </c>
      <c r="BH1973" s="27">
        <v>27695122</v>
      </c>
      <c r="BI1973" s="27"/>
      <c r="BJ1973" t="s">
        <v>951</v>
      </c>
      <c r="BK1973" s="11" t="str">
        <f t="shared" si="451"/>
        <v>-</v>
      </c>
      <c r="BL1973" s="11" t="s">
        <v>473</v>
      </c>
    </row>
    <row r="1974" spans="1:64" x14ac:dyDescent="0.25">
      <c r="A1974" s="3" t="s">
        <v>74</v>
      </c>
      <c r="B1974" s="4">
        <v>1976</v>
      </c>
      <c r="C1974" s="3" t="s">
        <v>140</v>
      </c>
      <c r="D1974" s="3" t="s">
        <v>7567</v>
      </c>
      <c r="E1974" s="3" t="s">
        <v>7507</v>
      </c>
      <c r="F1974" s="3"/>
      <c r="G1974" s="3"/>
      <c r="H1974" s="74"/>
      <c r="I1974" s="3" t="s">
        <v>431</v>
      </c>
      <c r="J1974" s="3"/>
      <c r="K1974" s="3" t="s">
        <v>123</v>
      </c>
      <c r="L1974" s="3" t="s">
        <v>77</v>
      </c>
      <c r="M1974" s="3" t="s">
        <v>158</v>
      </c>
      <c r="N1974" s="5">
        <v>45338</v>
      </c>
      <c r="O1974" s="97"/>
      <c r="P1974" s="3">
        <f t="shared" ca="1" si="448"/>
        <v>-231</v>
      </c>
      <c r="Q1974" s="5">
        <v>45338</v>
      </c>
      <c r="R1974" s="3" t="s">
        <v>5466</v>
      </c>
      <c r="S1974" s="3"/>
      <c r="T1974" s="6" t="s">
        <v>131</v>
      </c>
      <c r="U1974" s="3" t="str">
        <f t="shared" si="441"/>
        <v>Contractuel</v>
      </c>
      <c r="V1974" s="5">
        <v>45338</v>
      </c>
      <c r="W1974" s="5">
        <v>45351</v>
      </c>
      <c r="X1974" s="5"/>
      <c r="Y1974" s="5"/>
      <c r="Z1974" s="5">
        <v>45338</v>
      </c>
      <c r="AA1974" s="3">
        <f t="shared" si="442"/>
        <v>2</v>
      </c>
      <c r="AB1974" s="3">
        <v>2024</v>
      </c>
      <c r="AC1974" s="3"/>
      <c r="AD1974" s="7">
        <f t="shared" ca="1" si="443"/>
        <v>0.6694444444444444</v>
      </c>
      <c r="AE1974" s="7" t="str">
        <f t="shared" ca="1" si="447"/>
        <v>&lt; 1</v>
      </c>
      <c r="AF1974" s="5">
        <v>32600</v>
      </c>
      <c r="AG1974" s="8">
        <f t="shared" ca="1" si="444"/>
        <v>35.56712328767123</v>
      </c>
      <c r="AH1974" s="7" t="str">
        <f t="shared" ca="1" si="445"/>
        <v>&gt;35&lt; 45</v>
      </c>
      <c r="AI1974" s="9"/>
      <c r="AJ1974" s="10"/>
      <c r="AK1974" s="9" t="s">
        <v>5624</v>
      </c>
      <c r="AL1974" s="5">
        <v>43823</v>
      </c>
      <c r="AM1974" s="3" t="s">
        <v>93</v>
      </c>
      <c r="AN1974" s="3" t="s">
        <v>65</v>
      </c>
      <c r="AO1974">
        <v>2</v>
      </c>
      <c r="AQ1974" s="11">
        <v>3</v>
      </c>
      <c r="AR1974" s="11">
        <v>1</v>
      </c>
      <c r="AS1974" s="12">
        <f t="shared" si="446"/>
        <v>45703.25</v>
      </c>
      <c r="AT1974" s="11" t="s">
        <v>135</v>
      </c>
      <c r="AU1974" s="9">
        <v>3.5</v>
      </c>
      <c r="AV1974" s="14">
        <v>12</v>
      </c>
      <c r="AW1974" s="15" t="s">
        <v>3133</v>
      </c>
      <c r="AX1974" s="16" t="s">
        <v>5625</v>
      </c>
      <c r="AY1974" s="14">
        <v>82</v>
      </c>
      <c r="AZ1974" s="11" t="s">
        <v>352</v>
      </c>
      <c r="BA1974" s="17" t="str">
        <f t="shared" si="455"/>
        <v>12040000013121783682</v>
      </c>
      <c r="BB1974" s="26">
        <f t="shared" si="456"/>
        <v>20</v>
      </c>
      <c r="BC1974" s="19" t="s">
        <v>566</v>
      </c>
      <c r="BD1974" s="20" t="s">
        <v>100</v>
      </c>
      <c r="BF1974" s="5"/>
      <c r="BG1974" s="27">
        <v>54500803</v>
      </c>
      <c r="BH1974" s="27">
        <v>55404519</v>
      </c>
      <c r="BI1974" s="27"/>
      <c r="BK1974" s="11" t="str">
        <f t="shared" si="451"/>
        <v>-</v>
      </c>
      <c r="BL1974" s="11" t="s">
        <v>473</v>
      </c>
    </row>
    <row r="1975" spans="1:64" x14ac:dyDescent="0.25">
      <c r="A1975" s="3" t="s">
        <v>56</v>
      </c>
      <c r="B1975" s="4">
        <v>1977</v>
      </c>
      <c r="C1975" s="3" t="s">
        <v>140</v>
      </c>
      <c r="D1975" s="3" t="s">
        <v>8751</v>
      </c>
      <c r="E1975" s="3" t="s">
        <v>7395</v>
      </c>
      <c r="F1975" s="3"/>
      <c r="G1975" s="3"/>
      <c r="H1975" s="74"/>
      <c r="I1975" s="3" t="s">
        <v>459</v>
      </c>
      <c r="J1975" s="3" t="s">
        <v>228</v>
      </c>
      <c r="K1975" s="3" t="s">
        <v>76</v>
      </c>
      <c r="L1975" s="3" t="s">
        <v>77</v>
      </c>
      <c r="M1975" s="3" t="s">
        <v>3996</v>
      </c>
      <c r="N1975" s="5">
        <v>45341</v>
      </c>
      <c r="P1975" s="3">
        <f t="shared" ca="1" si="448"/>
        <v>-47</v>
      </c>
      <c r="Q1975" s="5"/>
      <c r="R1975" s="3"/>
      <c r="S1975" s="3"/>
      <c r="T1975" s="6" t="s">
        <v>131</v>
      </c>
      <c r="U1975" s="3" t="str">
        <f t="shared" si="441"/>
        <v>Contractuel</v>
      </c>
      <c r="V1975" s="5">
        <v>45505</v>
      </c>
      <c r="W1975" s="5">
        <f>VLOOKUP(B1975,[1]base!$A:$V,22,0)</f>
        <v>45535</v>
      </c>
      <c r="X1975" s="5"/>
      <c r="Y1975" s="5"/>
      <c r="Z1975" s="5">
        <v>45341</v>
      </c>
      <c r="AA1975" s="3">
        <f t="shared" si="442"/>
        <v>2</v>
      </c>
      <c r="AB1975" s="3">
        <v>2024</v>
      </c>
      <c r="AC1975" s="3"/>
      <c r="AD1975" s="7">
        <f t="shared" ca="1" si="443"/>
        <v>0.66111111111111109</v>
      </c>
      <c r="AE1975" s="7" t="str">
        <f t="shared" ca="1" si="447"/>
        <v>&lt; 1</v>
      </c>
      <c r="AF1975" s="5">
        <v>34121</v>
      </c>
      <c r="AG1975" s="8">
        <f t="shared" ca="1" si="444"/>
        <v>31.4</v>
      </c>
      <c r="AH1975" s="7" t="str">
        <f t="shared" ca="1" si="445"/>
        <v>&gt;25&lt; 35</v>
      </c>
      <c r="AI1975" s="9">
        <v>17653081</v>
      </c>
      <c r="AJ1975" s="10" t="s">
        <v>141</v>
      </c>
      <c r="AK1975" s="9" t="s">
        <v>5626</v>
      </c>
      <c r="AL1975" s="5">
        <v>41766</v>
      </c>
      <c r="AM1975" s="3" t="s">
        <v>93</v>
      </c>
      <c r="AN1975" s="3" t="s">
        <v>94</v>
      </c>
      <c r="AP1975" t="s">
        <v>5627</v>
      </c>
      <c r="AQ1975">
        <v>3</v>
      </c>
      <c r="AR1975" s="11">
        <v>1</v>
      </c>
      <c r="AS1975" s="12">
        <f t="shared" si="446"/>
        <v>45706.25</v>
      </c>
      <c r="AT1975" s="11" t="s">
        <v>135</v>
      </c>
      <c r="AU1975" s="9">
        <v>3.6629999999999998</v>
      </c>
      <c r="AV1975" s="14">
        <v>17</v>
      </c>
      <c r="AW1975" s="15" t="s">
        <v>169</v>
      </c>
      <c r="AX1975" s="16" t="s">
        <v>5628</v>
      </c>
      <c r="AY1975" s="14">
        <v>28</v>
      </c>
      <c r="AZ1975" s="11" t="s">
        <v>171</v>
      </c>
      <c r="BA1975" s="17" t="str">
        <f t="shared" si="455"/>
        <v>17001000000319617128</v>
      </c>
      <c r="BB1975" s="26">
        <f t="shared" si="456"/>
        <v>20</v>
      </c>
      <c r="BC1975" s="19" t="s">
        <v>5480</v>
      </c>
      <c r="BD1975" s="20" t="s">
        <v>100</v>
      </c>
      <c r="BF1975" s="5"/>
      <c r="BG1975" s="27">
        <v>53261135</v>
      </c>
      <c r="BH1975" s="27">
        <v>23459733</v>
      </c>
      <c r="BI1975" s="27"/>
      <c r="BJ1975" t="s">
        <v>3681</v>
      </c>
      <c r="BK1975" s="11" t="str">
        <f t="shared" si="451"/>
        <v>B-</v>
      </c>
      <c r="BL1975" s="11" t="s">
        <v>235</v>
      </c>
    </row>
    <row r="1976" spans="1:64" x14ac:dyDescent="0.25">
      <c r="A1976" s="3" t="s">
        <v>56</v>
      </c>
      <c r="B1976" s="4">
        <v>1978</v>
      </c>
      <c r="C1976" s="3" t="s">
        <v>140</v>
      </c>
      <c r="D1976" s="3" t="s">
        <v>8752</v>
      </c>
      <c r="E1976" s="3" t="s">
        <v>7238</v>
      </c>
      <c r="F1976" s="3"/>
      <c r="G1976" s="3"/>
      <c r="H1976" s="74"/>
      <c r="I1976" s="3" t="s">
        <v>459</v>
      </c>
      <c r="J1976" s="3" t="s">
        <v>228</v>
      </c>
      <c r="K1976" s="3" t="s">
        <v>76</v>
      </c>
      <c r="L1976" s="3" t="s">
        <v>77</v>
      </c>
      <c r="M1976" s="3" t="s">
        <v>3996</v>
      </c>
      <c r="N1976" s="5">
        <v>45341</v>
      </c>
      <c r="P1976" s="3">
        <f t="shared" ca="1" si="448"/>
        <v>-47</v>
      </c>
      <c r="Q1976" s="5"/>
      <c r="R1976" s="3"/>
      <c r="S1976" s="3"/>
      <c r="T1976" s="6" t="s">
        <v>131</v>
      </c>
      <c r="U1976" s="3" t="str">
        <f t="shared" si="441"/>
        <v>Contractuel</v>
      </c>
      <c r="V1976" s="5">
        <v>45505</v>
      </c>
      <c r="W1976" s="5">
        <f>VLOOKUP(B1976,[1]base!$A:$V,22,0)</f>
        <v>45535</v>
      </c>
      <c r="X1976" s="5"/>
      <c r="Y1976" s="5"/>
      <c r="Z1976" s="5">
        <v>45341</v>
      </c>
      <c r="AA1976" s="3">
        <f t="shared" si="442"/>
        <v>2</v>
      </c>
      <c r="AB1976" s="3">
        <v>2024</v>
      </c>
      <c r="AC1976" s="3"/>
      <c r="AD1976" s="7">
        <f t="shared" ca="1" si="443"/>
        <v>0.66111111111111109</v>
      </c>
      <c r="AE1976" s="7" t="str">
        <f t="shared" ca="1" si="447"/>
        <v>&lt; 1</v>
      </c>
      <c r="AF1976" s="5">
        <v>33388</v>
      </c>
      <c r="AG1976" s="8">
        <f t="shared" ca="1" si="444"/>
        <v>33.408219178082192</v>
      </c>
      <c r="AH1976" s="7" t="str">
        <f t="shared" ca="1" si="445"/>
        <v>&gt;25&lt; 35</v>
      </c>
      <c r="AI1976" s="9">
        <v>17180454</v>
      </c>
      <c r="AJ1976" s="10" t="s">
        <v>159</v>
      </c>
      <c r="AK1976" s="9" t="s">
        <v>5629</v>
      </c>
      <c r="AL1976" s="5">
        <v>43826</v>
      </c>
      <c r="AM1976" s="3" t="s">
        <v>93</v>
      </c>
      <c r="AN1976" s="3" t="s">
        <v>94</v>
      </c>
      <c r="AP1976" t="s">
        <v>5630</v>
      </c>
      <c r="AQ1976">
        <v>3</v>
      </c>
      <c r="AR1976" s="11">
        <v>1</v>
      </c>
      <c r="AS1976" s="12">
        <f t="shared" si="446"/>
        <v>45706.25</v>
      </c>
      <c r="AT1976" s="11" t="s">
        <v>135</v>
      </c>
      <c r="AU1976" s="9">
        <v>3.6629999999999998</v>
      </c>
      <c r="AV1976" s="14">
        <v>17</v>
      </c>
      <c r="AW1976" s="15">
        <v>70600</v>
      </c>
      <c r="AX1976" s="16" t="s">
        <v>5631</v>
      </c>
      <c r="AY1976" s="14">
        <v>58</v>
      </c>
      <c r="AZ1976" s="11" t="s">
        <v>171</v>
      </c>
      <c r="BA1976" s="17" t="str">
        <f t="shared" si="455"/>
        <v>17706000000217659258</v>
      </c>
      <c r="BB1976" s="26">
        <f t="shared" si="456"/>
        <v>20</v>
      </c>
      <c r="BC1976" s="19" t="s">
        <v>5632</v>
      </c>
      <c r="BD1976" s="20" t="s">
        <v>100</v>
      </c>
      <c r="BF1976" s="5"/>
      <c r="BG1976" s="27">
        <v>25129974</v>
      </c>
      <c r="BH1976" s="27"/>
      <c r="BI1976" s="27"/>
      <c r="BJ1976" t="s">
        <v>100</v>
      </c>
      <c r="BK1976" s="11" t="str">
        <f t="shared" si="451"/>
        <v>B-</v>
      </c>
      <c r="BL1976" s="11" t="s">
        <v>235</v>
      </c>
    </row>
    <row r="1977" spans="1:64" x14ac:dyDescent="0.25">
      <c r="A1977" s="3" t="s">
        <v>74</v>
      </c>
      <c r="B1977" s="4">
        <v>1979</v>
      </c>
      <c r="C1977" s="3" t="s">
        <v>140</v>
      </c>
      <c r="D1977" s="3" t="s">
        <v>7401</v>
      </c>
      <c r="E1977" s="3" t="s">
        <v>7507</v>
      </c>
      <c r="F1977" s="3"/>
      <c r="G1977" s="3"/>
      <c r="H1977" s="74"/>
      <c r="I1977" s="3" t="s">
        <v>515</v>
      </c>
      <c r="J1977" s="3" t="s">
        <v>228</v>
      </c>
      <c r="K1977" s="3" t="s">
        <v>123</v>
      </c>
      <c r="L1977" s="3" t="s">
        <v>77</v>
      </c>
      <c r="M1977" s="3" t="s">
        <v>158</v>
      </c>
      <c r="N1977" s="5">
        <v>45341</v>
      </c>
      <c r="P1977" s="3">
        <f t="shared" ca="1" si="448"/>
        <v>-47</v>
      </c>
      <c r="Q1977" s="5">
        <v>45537</v>
      </c>
      <c r="R1977" s="3" t="s">
        <v>2667</v>
      </c>
      <c r="S1977" s="3"/>
      <c r="T1977" s="6" t="s">
        <v>131</v>
      </c>
      <c r="U1977" s="3" t="str">
        <f t="shared" si="441"/>
        <v>Contractuel</v>
      </c>
      <c r="V1977" s="5">
        <v>45505</v>
      </c>
      <c r="W1977" s="5">
        <f>VLOOKUP(B1977,[1]base!$A:$V,22,0)</f>
        <v>45535</v>
      </c>
      <c r="X1977" s="5"/>
      <c r="Y1977" s="5"/>
      <c r="Z1977" s="5">
        <v>45341</v>
      </c>
      <c r="AA1977" s="3">
        <f t="shared" si="442"/>
        <v>2</v>
      </c>
      <c r="AB1977" s="3">
        <v>2024</v>
      </c>
      <c r="AC1977" s="3"/>
      <c r="AD1977" s="7">
        <f t="shared" ca="1" si="443"/>
        <v>0.66111111111111109</v>
      </c>
      <c r="AE1977" s="7" t="str">
        <f t="shared" ca="1" si="447"/>
        <v>&lt; 1</v>
      </c>
      <c r="AF1977" s="5">
        <v>29322</v>
      </c>
      <c r="AG1977" s="8">
        <f t="shared" ca="1" si="444"/>
        <v>44.547945205479451</v>
      </c>
      <c r="AH1977" s="7" t="str">
        <f t="shared" ca="1" si="445"/>
        <v>&gt;35&lt; 45</v>
      </c>
      <c r="AI1977" s="9">
        <v>12353503</v>
      </c>
      <c r="AJ1977" s="10" t="s">
        <v>62</v>
      </c>
      <c r="AK1977" s="9" t="s">
        <v>5633</v>
      </c>
      <c r="AL1977" s="5">
        <v>43698</v>
      </c>
      <c r="AM1977" s="3" t="s">
        <v>93</v>
      </c>
      <c r="AN1977" s="3" t="s">
        <v>65</v>
      </c>
      <c r="AO1977">
        <v>2</v>
      </c>
      <c r="AP1977" t="s">
        <v>5572</v>
      </c>
      <c r="AQ1977">
        <v>3</v>
      </c>
      <c r="AR1977" s="11">
        <v>1</v>
      </c>
      <c r="AS1977" s="12">
        <f t="shared" si="446"/>
        <v>45706.25</v>
      </c>
      <c r="AT1977" s="11" t="s">
        <v>135</v>
      </c>
      <c r="AU1977" s="9">
        <v>3.5</v>
      </c>
      <c r="AV1977" s="14" t="s">
        <v>70</v>
      </c>
      <c r="AW1977" s="15">
        <v>10607</v>
      </c>
      <c r="AX1977" s="16">
        <v>20101106704</v>
      </c>
      <c r="AY1977" s="14">
        <v>48</v>
      </c>
      <c r="AZ1977" s="11" t="s">
        <v>2246</v>
      </c>
      <c r="BA1977" s="17" t="str">
        <f t="shared" si="455"/>
        <v>03106072010110670448</v>
      </c>
      <c r="BB1977" s="26">
        <f t="shared" si="456"/>
        <v>20</v>
      </c>
      <c r="BC1977" s="19" t="s">
        <v>877</v>
      </c>
      <c r="BD1977" s="20" t="s">
        <v>100</v>
      </c>
      <c r="BF1977" s="5"/>
      <c r="BG1977" s="27">
        <v>97068142</v>
      </c>
      <c r="BH1977" s="27">
        <v>95510097</v>
      </c>
      <c r="BI1977" s="27"/>
      <c r="BJ1977" t="s">
        <v>3101</v>
      </c>
      <c r="BK1977" s="11" t="str">
        <f t="shared" si="451"/>
        <v>B-</v>
      </c>
      <c r="BL1977" s="11" t="s">
        <v>473</v>
      </c>
    </row>
    <row r="1978" spans="1:64" x14ac:dyDescent="0.25">
      <c r="A1978" s="3" t="s">
        <v>74</v>
      </c>
      <c r="B1978" s="4">
        <v>1980</v>
      </c>
      <c r="C1978" s="3" t="s">
        <v>140</v>
      </c>
      <c r="D1978" s="3" t="s">
        <v>8753</v>
      </c>
      <c r="E1978" s="3" t="s">
        <v>8361</v>
      </c>
      <c r="F1978" s="3"/>
      <c r="G1978" s="3"/>
      <c r="H1978" s="74"/>
      <c r="I1978" s="3" t="s">
        <v>515</v>
      </c>
      <c r="J1978" s="3" t="s">
        <v>228</v>
      </c>
      <c r="K1978" s="3" t="s">
        <v>123</v>
      </c>
      <c r="L1978" s="3" t="s">
        <v>77</v>
      </c>
      <c r="M1978" s="3" t="s">
        <v>158</v>
      </c>
      <c r="N1978" s="5">
        <v>45341</v>
      </c>
      <c r="P1978" s="3">
        <f t="shared" ca="1" si="448"/>
        <v>-231</v>
      </c>
      <c r="Q1978" s="5">
        <v>45360</v>
      </c>
      <c r="R1978" s="3" t="s">
        <v>124</v>
      </c>
      <c r="S1978" s="3"/>
      <c r="T1978" s="6" t="s">
        <v>131</v>
      </c>
      <c r="U1978" s="3" t="str">
        <f t="shared" si="441"/>
        <v>Contractuel</v>
      </c>
      <c r="V1978" s="5">
        <v>45341</v>
      </c>
      <c r="W1978" s="5">
        <v>45351</v>
      </c>
      <c r="X1978" s="5"/>
      <c r="Y1978" s="5"/>
      <c r="Z1978" s="5">
        <v>45341</v>
      </c>
      <c r="AA1978" s="3">
        <f t="shared" si="442"/>
        <v>2</v>
      </c>
      <c r="AB1978" s="3">
        <v>2024</v>
      </c>
      <c r="AC1978" s="3"/>
      <c r="AD1978" s="7">
        <f t="shared" ca="1" si="443"/>
        <v>0.66111111111111109</v>
      </c>
      <c r="AE1978" s="7" t="str">
        <f t="shared" ca="1" si="447"/>
        <v>&lt; 1</v>
      </c>
      <c r="AF1978" s="5">
        <v>30679</v>
      </c>
      <c r="AG1978" s="8">
        <f t="shared" ca="1" si="444"/>
        <v>40.830136986301369</v>
      </c>
      <c r="AH1978" s="7" t="str">
        <f t="shared" ca="1" si="445"/>
        <v>&gt;35&lt; 45</v>
      </c>
      <c r="AI1978" s="9">
        <v>12665983</v>
      </c>
      <c r="AJ1978" s="10">
        <v>14</v>
      </c>
      <c r="AK1978" s="9" t="s">
        <v>5634</v>
      </c>
      <c r="AL1978" s="5">
        <v>38922</v>
      </c>
      <c r="AM1978" s="3" t="s">
        <v>93</v>
      </c>
      <c r="AN1978" s="3" t="s">
        <v>65</v>
      </c>
      <c r="AO1978">
        <v>2</v>
      </c>
      <c r="AP1978" t="s">
        <v>5635</v>
      </c>
      <c r="AQ1978" s="11">
        <v>3</v>
      </c>
      <c r="AR1978" s="11">
        <v>1</v>
      </c>
      <c r="AS1978" s="12">
        <f t="shared" si="446"/>
        <v>45706.25</v>
      </c>
      <c r="AT1978" s="11" t="s">
        <v>135</v>
      </c>
      <c r="AU1978" s="9">
        <v>3.5</v>
      </c>
      <c r="AV1978" s="14">
        <v>17</v>
      </c>
      <c r="AW1978" s="15">
        <v>20600</v>
      </c>
      <c r="AX1978" s="16" t="s">
        <v>5636</v>
      </c>
      <c r="AY1978" s="14">
        <v>61</v>
      </c>
      <c r="AZ1978" s="11" t="s">
        <v>171</v>
      </c>
      <c r="BA1978" s="17" t="str">
        <f t="shared" si="455"/>
        <v>17206000000087362161</v>
      </c>
      <c r="BB1978" s="26">
        <f t="shared" si="456"/>
        <v>20</v>
      </c>
      <c r="BC1978" s="19" t="s">
        <v>877</v>
      </c>
      <c r="BD1978" s="20" t="s">
        <v>100</v>
      </c>
      <c r="BF1978" s="5"/>
      <c r="BG1978" s="27">
        <v>20376423</v>
      </c>
      <c r="BH1978" s="27">
        <v>25556642</v>
      </c>
      <c r="BI1978" s="27"/>
      <c r="BJ1978" t="s">
        <v>3101</v>
      </c>
      <c r="BK1978" s="11" t="str">
        <f t="shared" si="451"/>
        <v>B-</v>
      </c>
      <c r="BL1978" s="11" t="s">
        <v>473</v>
      </c>
    </row>
    <row r="1979" spans="1:64" x14ac:dyDescent="0.25">
      <c r="A1979" s="3" t="s">
        <v>74</v>
      </c>
      <c r="B1979" s="4">
        <v>1981</v>
      </c>
      <c r="C1979" s="3" t="s">
        <v>57</v>
      </c>
      <c r="D1979" s="3" t="s">
        <v>7349</v>
      </c>
      <c r="E1979" s="3" t="s">
        <v>7677</v>
      </c>
      <c r="F1979" s="3"/>
      <c r="G1979" s="3"/>
      <c r="H1979" s="74"/>
      <c r="I1979" s="3" t="s">
        <v>431</v>
      </c>
      <c r="J1979" s="3"/>
      <c r="K1979" s="3" t="s">
        <v>123</v>
      </c>
      <c r="L1979" s="3" t="s">
        <v>77</v>
      </c>
      <c r="M1979" s="3" t="s">
        <v>158</v>
      </c>
      <c r="N1979" s="5">
        <v>45341</v>
      </c>
      <c r="O1979" s="97"/>
      <c r="P1979" s="3">
        <f t="shared" ca="1" si="448"/>
        <v>-139</v>
      </c>
      <c r="Q1979" s="5">
        <v>45437</v>
      </c>
      <c r="R1979" s="3" t="s">
        <v>4794</v>
      </c>
      <c r="S1979" s="3"/>
      <c r="T1979" s="6" t="s">
        <v>131</v>
      </c>
      <c r="U1979" s="3" t="str">
        <f t="shared" si="441"/>
        <v>Contractuel</v>
      </c>
      <c r="V1979" s="5">
        <v>45413</v>
      </c>
      <c r="W1979" s="5">
        <v>45443</v>
      </c>
      <c r="X1979" s="5"/>
      <c r="Y1979" s="5"/>
      <c r="Z1979" s="5">
        <v>45341</v>
      </c>
      <c r="AA1979" s="3">
        <f t="shared" si="442"/>
        <v>2</v>
      </c>
      <c r="AB1979" s="3">
        <v>2024</v>
      </c>
      <c r="AC1979" s="3"/>
      <c r="AD1979" s="7">
        <f t="shared" ca="1" si="443"/>
        <v>0.66111111111111109</v>
      </c>
      <c r="AE1979" s="7" t="str">
        <f t="shared" ca="1" si="447"/>
        <v>&lt; 1</v>
      </c>
      <c r="AF1979" s="5">
        <v>36714</v>
      </c>
      <c r="AG1979" s="8">
        <f t="shared" ca="1" si="444"/>
        <v>24.295890410958904</v>
      </c>
      <c r="AH1979" s="7" t="str">
        <f t="shared" ca="1" si="445"/>
        <v>&lt; 25</v>
      </c>
      <c r="AI1979" s="9">
        <v>17534165</v>
      </c>
      <c r="AJ1979" s="37" t="s">
        <v>179</v>
      </c>
      <c r="AK1979" s="9" t="s">
        <v>5637</v>
      </c>
      <c r="AL1979" s="5">
        <v>43316</v>
      </c>
      <c r="AM1979" s="3" t="s">
        <v>4611</v>
      </c>
      <c r="AN1979" s="3" t="s">
        <v>94</v>
      </c>
      <c r="AP1979" t="s">
        <v>5638</v>
      </c>
      <c r="AQ1979" s="11">
        <v>3</v>
      </c>
      <c r="AR1979" s="11">
        <v>1</v>
      </c>
      <c r="AS1979" s="12">
        <f t="shared" si="446"/>
        <v>45706.25</v>
      </c>
      <c r="AT1979" s="11" t="s">
        <v>135</v>
      </c>
      <c r="AU1979" s="9">
        <v>3.5</v>
      </c>
      <c r="AV1979" s="14" t="s">
        <v>67</v>
      </c>
      <c r="AW1979" s="15" t="s">
        <v>556</v>
      </c>
      <c r="AX1979" s="16" t="s">
        <v>5639</v>
      </c>
      <c r="AY1979" s="14" t="s">
        <v>102</v>
      </c>
      <c r="AZ1979" s="11" t="s">
        <v>71</v>
      </c>
      <c r="BA1979" s="17" t="str">
        <f t="shared" si="455"/>
        <v>08081023084002928506</v>
      </c>
      <c r="BB1979" s="26">
        <f t="shared" si="456"/>
        <v>20</v>
      </c>
      <c r="BC1979" s="19" t="s">
        <v>233</v>
      </c>
      <c r="BD1979" s="20" t="s">
        <v>100</v>
      </c>
      <c r="BF1979" s="5"/>
      <c r="BG1979" s="27">
        <v>53504844</v>
      </c>
      <c r="BH1979" s="27"/>
      <c r="BI1979" s="27"/>
      <c r="BJ1979" t="s">
        <v>3681</v>
      </c>
      <c r="BK1979" s="11" t="str">
        <f t="shared" si="451"/>
        <v>-</v>
      </c>
      <c r="BL1979" s="11" t="s">
        <v>473</v>
      </c>
    </row>
    <row r="1980" spans="1:64" x14ac:dyDescent="0.25">
      <c r="A1980" s="3" t="s">
        <v>74</v>
      </c>
      <c r="B1980" s="4">
        <v>1982</v>
      </c>
      <c r="C1980" s="3" t="s">
        <v>140</v>
      </c>
      <c r="D1980" s="3" t="s">
        <v>7669</v>
      </c>
      <c r="E1980" s="3" t="s">
        <v>8470</v>
      </c>
      <c r="F1980" s="3"/>
      <c r="G1980" s="3"/>
      <c r="H1980" s="74"/>
      <c r="I1980" s="3" t="s">
        <v>459</v>
      </c>
      <c r="J1980" s="3" t="s">
        <v>228</v>
      </c>
      <c r="K1980" s="3" t="s">
        <v>76</v>
      </c>
      <c r="L1980" s="3" t="s">
        <v>77</v>
      </c>
      <c r="M1980" s="3" t="s">
        <v>3996</v>
      </c>
      <c r="N1980" s="5">
        <v>45341</v>
      </c>
      <c r="P1980" s="3">
        <f t="shared" ca="1" si="448"/>
        <v>-231</v>
      </c>
      <c r="Q1980" s="5">
        <v>45341</v>
      </c>
      <c r="R1980" s="3" t="s">
        <v>5466</v>
      </c>
      <c r="S1980" s="3"/>
      <c r="T1980" s="6" t="s">
        <v>131</v>
      </c>
      <c r="U1980" s="3" t="str">
        <f t="shared" si="441"/>
        <v>Contractuel</v>
      </c>
      <c r="V1980" s="5">
        <v>45341</v>
      </c>
      <c r="W1980" s="5">
        <v>45351</v>
      </c>
      <c r="X1980" s="5"/>
      <c r="Y1980" s="5"/>
      <c r="Z1980" s="5">
        <v>45341</v>
      </c>
      <c r="AA1980" s="3">
        <f t="shared" si="442"/>
        <v>2</v>
      </c>
      <c r="AB1980" s="3">
        <v>2024</v>
      </c>
      <c r="AC1980" s="3"/>
      <c r="AD1980" s="7">
        <f t="shared" ca="1" si="443"/>
        <v>0.66111111111111109</v>
      </c>
      <c r="AE1980" s="7" t="str">
        <f t="shared" ca="1" si="447"/>
        <v>&lt; 1</v>
      </c>
      <c r="AF1980" s="5">
        <v>32870</v>
      </c>
      <c r="AG1980" s="8">
        <f t="shared" ca="1" si="444"/>
        <v>34.827397260273976</v>
      </c>
      <c r="AH1980" s="7" t="str">
        <f t="shared" ca="1" si="445"/>
        <v>&gt;25&lt; 35</v>
      </c>
      <c r="AI1980" s="9"/>
      <c r="AJ1980" s="10"/>
      <c r="AK1980" s="9" t="s">
        <v>5640</v>
      </c>
      <c r="AL1980" s="5">
        <v>40120</v>
      </c>
      <c r="AM1980" s="3" t="s">
        <v>93</v>
      </c>
      <c r="AN1980" s="3" t="s">
        <v>94</v>
      </c>
      <c r="AP1980" t="s">
        <v>5641</v>
      </c>
      <c r="AQ1980" s="11">
        <v>3</v>
      </c>
      <c r="AR1980" s="11">
        <v>1</v>
      </c>
      <c r="AS1980" s="12">
        <f t="shared" si="446"/>
        <v>45706.25</v>
      </c>
      <c r="AT1980" s="11" t="s">
        <v>135</v>
      </c>
      <c r="AU1980" s="9">
        <v>3.6629999999999998</v>
      </c>
      <c r="AV1980" s="14">
        <v>17</v>
      </c>
      <c r="AW1980" s="15" t="s">
        <v>169</v>
      </c>
      <c r="AX1980" s="16" t="s">
        <v>5642</v>
      </c>
      <c r="AY1980" s="14">
        <v>52</v>
      </c>
      <c r="AZ1980" s="11" t="s">
        <v>171</v>
      </c>
      <c r="BA1980" s="17" t="str">
        <f t="shared" si="455"/>
        <v>17001000000318995552</v>
      </c>
      <c r="BB1980" s="26">
        <f t="shared" si="456"/>
        <v>20</v>
      </c>
      <c r="BC1980" s="19" t="s">
        <v>4293</v>
      </c>
      <c r="BD1980" s="20" t="s">
        <v>100</v>
      </c>
      <c r="BF1980" s="5"/>
      <c r="BG1980" s="27">
        <v>58837148</v>
      </c>
      <c r="BH1980" s="27"/>
      <c r="BI1980" s="27"/>
      <c r="BJ1980" t="s">
        <v>1001</v>
      </c>
      <c r="BK1980" s="11" t="str">
        <f t="shared" si="451"/>
        <v>B-</v>
      </c>
      <c r="BL1980" s="11" t="s">
        <v>235</v>
      </c>
    </row>
    <row r="1981" spans="1:64" x14ac:dyDescent="0.25">
      <c r="A1981" s="3" t="s">
        <v>56</v>
      </c>
      <c r="B1981" s="4">
        <v>1983</v>
      </c>
      <c r="C1981" s="3" t="s">
        <v>140</v>
      </c>
      <c r="D1981" s="3" t="s">
        <v>7273</v>
      </c>
      <c r="E1981" s="3" t="s">
        <v>7535</v>
      </c>
      <c r="F1981" s="3"/>
      <c r="G1981" s="3"/>
      <c r="H1981" s="74"/>
      <c r="I1981" s="3" t="s">
        <v>431</v>
      </c>
      <c r="J1981" s="3"/>
      <c r="K1981" s="3" t="s">
        <v>123</v>
      </c>
      <c r="L1981" s="3" t="s">
        <v>77</v>
      </c>
      <c r="M1981" s="3" t="s">
        <v>158</v>
      </c>
      <c r="N1981" s="5">
        <v>45341</v>
      </c>
      <c r="P1981" s="3">
        <f t="shared" ca="1" si="448"/>
        <v>-47</v>
      </c>
      <c r="Q1981" s="5"/>
      <c r="R1981" s="3"/>
      <c r="S1981" s="3"/>
      <c r="T1981" s="6" t="s">
        <v>131</v>
      </c>
      <c r="U1981" s="3" t="str">
        <f t="shared" si="441"/>
        <v>Contractuel</v>
      </c>
      <c r="V1981" s="5">
        <v>45505</v>
      </c>
      <c r="W1981" s="5">
        <f>VLOOKUP(B1981,[1]base!$A:$V,22,0)</f>
        <v>45535</v>
      </c>
      <c r="X1981" s="5"/>
      <c r="Y1981" s="5"/>
      <c r="Z1981" s="5">
        <v>45341</v>
      </c>
      <c r="AA1981" s="3">
        <f t="shared" si="442"/>
        <v>2</v>
      </c>
      <c r="AB1981" s="3">
        <v>2024</v>
      </c>
      <c r="AC1981" s="3"/>
      <c r="AD1981" s="7">
        <f t="shared" ca="1" si="443"/>
        <v>0.66111111111111109</v>
      </c>
      <c r="AE1981" s="7" t="str">
        <f t="shared" ca="1" si="447"/>
        <v>&lt; 1</v>
      </c>
      <c r="AF1981" s="5">
        <v>31834</v>
      </c>
      <c r="AG1981" s="8">
        <f t="shared" ca="1" si="444"/>
        <v>37.665753424657531</v>
      </c>
      <c r="AH1981" s="7" t="str">
        <f t="shared" ca="1" si="445"/>
        <v>&gt;35&lt; 45</v>
      </c>
      <c r="AI1981" s="9">
        <v>17483345</v>
      </c>
      <c r="AJ1981" s="10" t="s">
        <v>70</v>
      </c>
      <c r="AK1981" s="9" t="s">
        <v>5643</v>
      </c>
      <c r="AL1981" s="5">
        <v>43004</v>
      </c>
      <c r="AM1981" s="3" t="s">
        <v>93</v>
      </c>
      <c r="AN1981" s="3" t="s">
        <v>541</v>
      </c>
      <c r="AO1981">
        <v>1</v>
      </c>
      <c r="AP1981" t="s">
        <v>5538</v>
      </c>
      <c r="AQ1981">
        <v>3</v>
      </c>
      <c r="AR1981" s="11">
        <v>1</v>
      </c>
      <c r="AS1981" s="12">
        <f t="shared" si="446"/>
        <v>45706.25</v>
      </c>
      <c r="AT1981" s="11" t="s">
        <v>135</v>
      </c>
      <c r="AU1981" s="9">
        <v>3.5</v>
      </c>
      <c r="AV1981" s="14">
        <v>17</v>
      </c>
      <c r="AW1981" s="15" t="s">
        <v>169</v>
      </c>
      <c r="AX1981" s="16" t="s">
        <v>5644</v>
      </c>
      <c r="AY1981" s="14">
        <v>73</v>
      </c>
      <c r="AZ1981" s="11" t="s">
        <v>171</v>
      </c>
      <c r="BA1981" s="17" t="str">
        <f t="shared" si="455"/>
        <v>17001000000218260373</v>
      </c>
      <c r="BB1981" s="26">
        <f t="shared" si="456"/>
        <v>20</v>
      </c>
      <c r="BC1981" s="19" t="s">
        <v>3958</v>
      </c>
      <c r="BD1981" s="20" t="s">
        <v>100</v>
      </c>
      <c r="BF1981" s="5"/>
      <c r="BG1981" s="27">
        <v>97308797</v>
      </c>
      <c r="BH1981" s="27"/>
      <c r="BI1981" s="27"/>
      <c r="BJ1981" t="s">
        <v>300</v>
      </c>
      <c r="BK1981" s="11" t="str">
        <f t="shared" si="451"/>
        <v>-</v>
      </c>
      <c r="BL1981" s="11" t="s">
        <v>473</v>
      </c>
    </row>
    <row r="1982" spans="1:64" x14ac:dyDescent="0.25">
      <c r="A1982" s="3" t="s">
        <v>74</v>
      </c>
      <c r="B1982" s="4">
        <v>1984</v>
      </c>
      <c r="C1982" s="3" t="s">
        <v>140</v>
      </c>
      <c r="D1982" s="3" t="s">
        <v>8471</v>
      </c>
      <c r="E1982" s="3" t="s">
        <v>7340</v>
      </c>
      <c r="F1982" s="3"/>
      <c r="G1982" s="3"/>
      <c r="H1982" s="74"/>
      <c r="I1982" s="3" t="s">
        <v>431</v>
      </c>
      <c r="J1982" s="3"/>
      <c r="K1982" s="3" t="s">
        <v>123</v>
      </c>
      <c r="L1982" s="3" t="s">
        <v>77</v>
      </c>
      <c r="M1982" s="3" t="s">
        <v>158</v>
      </c>
      <c r="N1982" s="5">
        <v>45341</v>
      </c>
      <c r="O1982" s="97"/>
      <c r="P1982" s="3">
        <f t="shared" ca="1" si="448"/>
        <v>-170</v>
      </c>
      <c r="Q1982" s="5">
        <v>45405</v>
      </c>
      <c r="R1982" s="3" t="s">
        <v>124</v>
      </c>
      <c r="S1982" s="3"/>
      <c r="T1982" s="6" t="s">
        <v>131</v>
      </c>
      <c r="U1982" s="3" t="str">
        <f t="shared" si="441"/>
        <v>Contractuel</v>
      </c>
      <c r="V1982" s="5">
        <v>45383</v>
      </c>
      <c r="W1982" s="5">
        <v>45412</v>
      </c>
      <c r="X1982" s="5"/>
      <c r="Y1982" s="5"/>
      <c r="Z1982" s="5">
        <v>45341</v>
      </c>
      <c r="AA1982" s="3">
        <f t="shared" si="442"/>
        <v>2</v>
      </c>
      <c r="AB1982" s="3">
        <v>2024</v>
      </c>
      <c r="AC1982" s="3"/>
      <c r="AD1982" s="7">
        <f t="shared" ca="1" si="443"/>
        <v>0.66111111111111109</v>
      </c>
      <c r="AE1982" s="7" t="str">
        <f t="shared" ca="1" si="447"/>
        <v>&lt; 1</v>
      </c>
      <c r="AF1982" s="5">
        <v>35996</v>
      </c>
      <c r="AG1982" s="8">
        <f t="shared" ca="1" si="444"/>
        <v>26.263013698630136</v>
      </c>
      <c r="AH1982" s="7" t="str">
        <f t="shared" ca="1" si="445"/>
        <v>&gt;25&lt; 35</v>
      </c>
      <c r="AI1982" s="9">
        <v>17256674</v>
      </c>
      <c r="AJ1982" s="10" t="s">
        <v>79</v>
      </c>
      <c r="AK1982" s="9" t="s">
        <v>5645</v>
      </c>
      <c r="AL1982" s="5">
        <v>43253</v>
      </c>
      <c r="AM1982" s="3" t="s">
        <v>93</v>
      </c>
      <c r="AN1982" s="3" t="s">
        <v>94</v>
      </c>
      <c r="AP1982" t="s">
        <v>5646</v>
      </c>
      <c r="AQ1982" s="11">
        <v>3</v>
      </c>
      <c r="AR1982" s="11">
        <v>1</v>
      </c>
      <c r="AS1982" s="12">
        <f t="shared" si="446"/>
        <v>45706.25</v>
      </c>
      <c r="AT1982" s="11" t="s">
        <v>135</v>
      </c>
      <c r="AU1982" s="9">
        <v>3.5</v>
      </c>
      <c r="AV1982" s="14">
        <v>25</v>
      </c>
      <c r="AW1982" s="15" t="s">
        <v>223</v>
      </c>
      <c r="AX1982" s="16" t="s">
        <v>5647</v>
      </c>
      <c r="AY1982" s="14">
        <v>66</v>
      </c>
      <c r="AZ1982" s="11" t="s">
        <v>164</v>
      </c>
      <c r="BA1982" s="17" t="str">
        <f t="shared" si="455"/>
        <v>25166000000105188066</v>
      </c>
      <c r="BB1982" s="26">
        <f t="shared" si="456"/>
        <v>20</v>
      </c>
      <c r="BC1982" s="19" t="s">
        <v>5648</v>
      </c>
      <c r="BD1982" s="20" t="s">
        <v>100</v>
      </c>
      <c r="BF1982" s="5"/>
      <c r="BG1982" s="27">
        <v>24029103</v>
      </c>
      <c r="BH1982" s="27">
        <v>20007239</v>
      </c>
      <c r="BI1982" s="27"/>
      <c r="BJ1982" t="s">
        <v>1001</v>
      </c>
      <c r="BK1982" s="11" t="str">
        <f t="shared" si="451"/>
        <v>-</v>
      </c>
      <c r="BL1982" s="11" t="s">
        <v>473</v>
      </c>
    </row>
    <row r="1983" spans="1:64" x14ac:dyDescent="0.25">
      <c r="A1983" s="3" t="s">
        <v>56</v>
      </c>
      <c r="B1983" s="4">
        <v>1985</v>
      </c>
      <c r="C1983" s="3" t="s">
        <v>140</v>
      </c>
      <c r="D1983" s="3" t="s">
        <v>8472</v>
      </c>
      <c r="E1983" s="3" t="s">
        <v>7402</v>
      </c>
      <c r="F1983" s="3"/>
      <c r="G1983" s="3"/>
      <c r="H1983" s="74"/>
      <c r="I1983" s="3" t="s">
        <v>187</v>
      </c>
      <c r="J1983" s="3" t="s">
        <v>157</v>
      </c>
      <c r="K1983" s="3" t="s">
        <v>123</v>
      </c>
      <c r="L1983" s="3" t="s">
        <v>77</v>
      </c>
      <c r="M1983" s="3" t="s">
        <v>3996</v>
      </c>
      <c r="N1983" s="5">
        <v>45342</v>
      </c>
      <c r="P1983" s="3">
        <f t="shared" ca="1" si="448"/>
        <v>-47</v>
      </c>
      <c r="Q1983" s="5"/>
      <c r="R1983" s="3"/>
      <c r="S1983" s="3"/>
      <c r="T1983" s="6" t="s">
        <v>131</v>
      </c>
      <c r="U1983" s="3" t="str">
        <f t="shared" si="441"/>
        <v>Contractuel</v>
      </c>
      <c r="V1983" s="5">
        <v>45505</v>
      </c>
      <c r="W1983" s="5">
        <f>VLOOKUP(B1983,[1]base!$A:$V,22,0)</f>
        <v>45535</v>
      </c>
      <c r="X1983" s="5"/>
      <c r="Y1983" s="5"/>
      <c r="Z1983" s="5">
        <v>45342</v>
      </c>
      <c r="AA1983" s="3">
        <f t="shared" si="442"/>
        <v>2</v>
      </c>
      <c r="AB1983" s="3">
        <v>2024</v>
      </c>
      <c r="AC1983" s="3"/>
      <c r="AD1983" s="7">
        <f t="shared" ca="1" si="443"/>
        <v>0.65833333333333333</v>
      </c>
      <c r="AE1983" s="7" t="str">
        <f t="shared" ca="1" si="447"/>
        <v>&lt; 1</v>
      </c>
      <c r="AF1983" s="5">
        <v>35611</v>
      </c>
      <c r="AG1983" s="8">
        <f t="shared" ca="1" si="444"/>
        <v>27.317808219178083</v>
      </c>
      <c r="AH1983" s="7" t="str">
        <f t="shared" ca="1" si="445"/>
        <v>&gt;25&lt; 35</v>
      </c>
      <c r="AI1983" s="9">
        <v>17284867</v>
      </c>
      <c r="AJ1983" s="10" t="s">
        <v>70</v>
      </c>
      <c r="AK1983" s="9" t="s">
        <v>5649</v>
      </c>
      <c r="AL1983" s="5">
        <v>42348</v>
      </c>
      <c r="AM1983" s="3" t="s">
        <v>93</v>
      </c>
      <c r="AN1983" s="3" t="s">
        <v>94</v>
      </c>
      <c r="AP1983" t="s">
        <v>5650</v>
      </c>
      <c r="AQ1983">
        <v>3</v>
      </c>
      <c r="AR1983" s="11">
        <v>1</v>
      </c>
      <c r="AS1983" s="12">
        <f t="shared" si="446"/>
        <v>45707.25</v>
      </c>
      <c r="AT1983" s="11" t="s">
        <v>135</v>
      </c>
      <c r="AU1983" s="9">
        <v>3.5</v>
      </c>
      <c r="AV1983" s="14">
        <v>17</v>
      </c>
      <c r="AW1983" s="15" t="s">
        <v>169</v>
      </c>
      <c r="AX1983" s="16" t="s">
        <v>5651</v>
      </c>
      <c r="AY1983" s="14">
        <v>87</v>
      </c>
      <c r="AZ1983" s="11" t="s">
        <v>171</v>
      </c>
      <c r="BA1983" s="17" t="str">
        <f t="shared" si="455"/>
        <v>17001000000342329387</v>
      </c>
      <c r="BB1983" s="26">
        <f t="shared" si="456"/>
        <v>20</v>
      </c>
      <c r="BC1983" s="19" t="s">
        <v>2052</v>
      </c>
      <c r="BD1983" s="20" t="s">
        <v>100</v>
      </c>
      <c r="BF1983" s="5"/>
      <c r="BG1983" s="27">
        <v>24860875</v>
      </c>
      <c r="BH1983" s="27"/>
      <c r="BI1983" s="27"/>
      <c r="BJ1983" t="s">
        <v>477</v>
      </c>
      <c r="BK1983" s="11" t="s">
        <v>193</v>
      </c>
      <c r="BL1983" s="11" t="s">
        <v>473</v>
      </c>
    </row>
    <row r="1984" spans="1:64" x14ac:dyDescent="0.25">
      <c r="A1984" s="3" t="s">
        <v>56</v>
      </c>
      <c r="B1984" s="4">
        <v>1986</v>
      </c>
      <c r="C1984" s="3" t="s">
        <v>140</v>
      </c>
      <c r="D1984" s="3" t="s">
        <v>7192</v>
      </c>
      <c r="E1984" s="3" t="s">
        <v>8473</v>
      </c>
      <c r="F1984" s="3"/>
      <c r="G1984" s="3"/>
      <c r="H1984" s="74"/>
      <c r="I1984" s="3" t="s">
        <v>187</v>
      </c>
      <c r="J1984" s="3" t="s">
        <v>157</v>
      </c>
      <c r="K1984" s="3" t="s">
        <v>123</v>
      </c>
      <c r="L1984" s="3" t="s">
        <v>77</v>
      </c>
      <c r="M1984" s="3" t="s">
        <v>3996</v>
      </c>
      <c r="N1984" s="5">
        <v>45342</v>
      </c>
      <c r="P1984" s="3">
        <f t="shared" ca="1" si="448"/>
        <v>-47</v>
      </c>
      <c r="Q1984" s="5"/>
      <c r="R1984" s="3"/>
      <c r="S1984" s="3"/>
      <c r="T1984" s="6" t="s">
        <v>131</v>
      </c>
      <c r="U1984" s="3" t="str">
        <f t="shared" si="441"/>
        <v>Contractuel</v>
      </c>
      <c r="V1984" s="5">
        <v>45505</v>
      </c>
      <c r="W1984" s="5">
        <f>VLOOKUP(B1984,[1]base!$A:$V,22,0)</f>
        <v>45535</v>
      </c>
      <c r="X1984" s="5"/>
      <c r="Y1984" s="5"/>
      <c r="Z1984" s="5">
        <v>45342</v>
      </c>
      <c r="AA1984" s="3">
        <f t="shared" si="442"/>
        <v>2</v>
      </c>
      <c r="AB1984" s="3">
        <v>2024</v>
      </c>
      <c r="AC1984" s="3"/>
      <c r="AD1984" s="7">
        <f t="shared" ca="1" si="443"/>
        <v>0.65833333333333333</v>
      </c>
      <c r="AE1984" s="7" t="str">
        <f t="shared" ca="1" si="447"/>
        <v>&lt; 1</v>
      </c>
      <c r="AF1984" s="5">
        <v>38623</v>
      </c>
      <c r="AG1984" s="8">
        <f t="shared" ca="1" si="444"/>
        <v>19.065753424657533</v>
      </c>
      <c r="AH1984" s="7" t="str">
        <f t="shared" ca="1" si="445"/>
        <v>&lt; 25</v>
      </c>
      <c r="AI1984" s="9">
        <v>17760240</v>
      </c>
      <c r="AJ1984" s="37" t="s">
        <v>179</v>
      </c>
      <c r="AK1984" s="9" t="s">
        <v>5652</v>
      </c>
      <c r="AL1984" s="5">
        <v>44929</v>
      </c>
      <c r="AM1984" s="3" t="s">
        <v>93</v>
      </c>
      <c r="AN1984" s="3" t="s">
        <v>94</v>
      </c>
      <c r="AQ1984">
        <v>3</v>
      </c>
      <c r="AR1984" s="11">
        <v>1</v>
      </c>
      <c r="AS1984" s="12">
        <f t="shared" si="446"/>
        <v>45707.25</v>
      </c>
      <c r="AT1984" s="11" t="s">
        <v>135</v>
      </c>
      <c r="AU1984" s="9">
        <v>3.5</v>
      </c>
      <c r="AV1984" s="14" t="s">
        <v>126</v>
      </c>
      <c r="AW1984" s="15" t="s">
        <v>275</v>
      </c>
      <c r="AX1984" s="16">
        <v>38105554148</v>
      </c>
      <c r="AY1984" s="14" t="s">
        <v>126</v>
      </c>
      <c r="AZ1984" s="11" t="s">
        <v>145</v>
      </c>
      <c r="BA1984" s="17" t="str">
        <f t="shared" si="455"/>
        <v>07080013810555414807</v>
      </c>
      <c r="BB1984" s="26">
        <f t="shared" si="456"/>
        <v>20</v>
      </c>
      <c r="BC1984" s="19" t="s">
        <v>1001</v>
      </c>
      <c r="BD1984" s="20" t="s">
        <v>100</v>
      </c>
      <c r="BF1984" s="5"/>
      <c r="BG1984" s="27">
        <v>21828489</v>
      </c>
      <c r="BH1984" s="27"/>
      <c r="BI1984" s="27"/>
      <c r="BJ1984" t="s">
        <v>1001</v>
      </c>
      <c r="BK1984" s="11" t="s">
        <v>193</v>
      </c>
      <c r="BL1984" s="11" t="s">
        <v>473</v>
      </c>
    </row>
    <row r="1985" spans="1:64" x14ac:dyDescent="0.25">
      <c r="A1985" s="3" t="s">
        <v>74</v>
      </c>
      <c r="B1985" s="4">
        <v>1987</v>
      </c>
      <c r="C1985" s="3" t="s">
        <v>140</v>
      </c>
      <c r="D1985" s="3" t="s">
        <v>8754</v>
      </c>
      <c r="E1985" s="3" t="s">
        <v>7609</v>
      </c>
      <c r="F1985" s="3"/>
      <c r="G1985" s="3"/>
      <c r="H1985" s="74"/>
      <c r="I1985" s="3" t="s">
        <v>431</v>
      </c>
      <c r="J1985" s="3"/>
      <c r="K1985" s="3" t="s">
        <v>123</v>
      </c>
      <c r="L1985" s="3" t="s">
        <v>77</v>
      </c>
      <c r="M1985" s="3" t="s">
        <v>158</v>
      </c>
      <c r="N1985" s="5">
        <v>45342</v>
      </c>
      <c r="P1985" s="3">
        <f t="shared" ca="1" si="448"/>
        <v>-109</v>
      </c>
      <c r="Q1985" s="5">
        <v>45465</v>
      </c>
      <c r="R1985" s="3" t="s">
        <v>5653</v>
      </c>
      <c r="S1985" s="3"/>
      <c r="T1985" s="6" t="s">
        <v>131</v>
      </c>
      <c r="U1985" s="3" t="str">
        <f t="shared" si="441"/>
        <v>Contractuel</v>
      </c>
      <c r="V1985" s="5">
        <v>45444</v>
      </c>
      <c r="W1985" s="5">
        <v>45473</v>
      </c>
      <c r="X1985" s="5"/>
      <c r="Y1985" s="5"/>
      <c r="Z1985" s="5">
        <v>45342</v>
      </c>
      <c r="AA1985" s="3">
        <f t="shared" si="442"/>
        <v>2</v>
      </c>
      <c r="AB1985" s="3">
        <v>2024</v>
      </c>
      <c r="AC1985" s="3"/>
      <c r="AD1985" s="7">
        <f t="shared" ca="1" si="443"/>
        <v>0.65833333333333333</v>
      </c>
      <c r="AE1985" s="7" t="str">
        <f t="shared" ca="1" si="447"/>
        <v>&lt; 1</v>
      </c>
      <c r="AF1985" s="5">
        <v>32478</v>
      </c>
      <c r="AG1985" s="8">
        <f t="shared" ca="1" si="444"/>
        <v>35.901369863013699</v>
      </c>
      <c r="AH1985" s="7" t="str">
        <f t="shared" ca="1" si="445"/>
        <v>&gt;35&lt; 45</v>
      </c>
      <c r="AI1985" s="9">
        <v>17496463</v>
      </c>
      <c r="AJ1985" s="10" t="s">
        <v>62</v>
      </c>
      <c r="AK1985" s="9" t="s">
        <v>5654</v>
      </c>
      <c r="AL1985" s="5">
        <v>44572</v>
      </c>
      <c r="AM1985" s="3" t="s">
        <v>93</v>
      </c>
      <c r="AN1985" s="3" t="s">
        <v>94</v>
      </c>
      <c r="AP1985" t="s">
        <v>5655</v>
      </c>
      <c r="AQ1985">
        <v>3</v>
      </c>
      <c r="AR1985" s="11">
        <v>1</v>
      </c>
      <c r="AS1985" s="12">
        <f t="shared" si="446"/>
        <v>45707.25</v>
      </c>
      <c r="AT1985" s="11" t="s">
        <v>135</v>
      </c>
      <c r="AU1985" s="9">
        <v>3.5</v>
      </c>
      <c r="AV1985" s="14">
        <v>17</v>
      </c>
      <c r="AW1985" s="15" t="s">
        <v>169</v>
      </c>
      <c r="AX1985" s="16" t="s">
        <v>5656</v>
      </c>
      <c r="AY1985" s="14">
        <v>69</v>
      </c>
      <c r="AZ1985" s="11" t="s">
        <v>171</v>
      </c>
      <c r="BA1985" s="17" t="str">
        <f t="shared" si="455"/>
        <v>17001000000342329969</v>
      </c>
      <c r="BB1985" s="26">
        <f t="shared" si="456"/>
        <v>20</v>
      </c>
      <c r="BC1985" s="19" t="s">
        <v>2052</v>
      </c>
      <c r="BD1985" s="20" t="s">
        <v>100</v>
      </c>
      <c r="BF1985" s="5"/>
      <c r="BG1985" s="27">
        <v>24011932</v>
      </c>
      <c r="BH1985" s="27"/>
      <c r="BI1985" s="27"/>
      <c r="BJ1985" t="s">
        <v>477</v>
      </c>
      <c r="BK1985" s="11" t="str">
        <f t="shared" si="451"/>
        <v>-</v>
      </c>
      <c r="BL1985" s="11" t="s">
        <v>473</v>
      </c>
    </row>
    <row r="1986" spans="1:64" x14ac:dyDescent="0.25">
      <c r="A1986" s="3" t="s">
        <v>56</v>
      </c>
      <c r="B1986" s="4">
        <v>1988</v>
      </c>
      <c r="C1986" s="3" t="s">
        <v>140</v>
      </c>
      <c r="D1986" s="3" t="s">
        <v>8202</v>
      </c>
      <c r="E1986" s="3" t="s">
        <v>8474</v>
      </c>
      <c r="F1986" s="3"/>
      <c r="G1986" s="3"/>
      <c r="H1986" s="74"/>
      <c r="I1986" s="3" t="s">
        <v>431</v>
      </c>
      <c r="J1986" s="3"/>
      <c r="K1986" s="3" t="s">
        <v>123</v>
      </c>
      <c r="L1986" s="3" t="s">
        <v>77</v>
      </c>
      <c r="M1986" s="3" t="s">
        <v>158</v>
      </c>
      <c r="N1986" s="5">
        <v>45342</v>
      </c>
      <c r="P1986" s="3">
        <f t="shared" ca="1" si="448"/>
        <v>-47</v>
      </c>
      <c r="Q1986" s="5"/>
      <c r="R1986" s="3"/>
      <c r="S1986" s="3"/>
      <c r="T1986" s="6" t="s">
        <v>131</v>
      </c>
      <c r="U1986" s="3" t="str">
        <f t="shared" ref="U1986:U2049" si="457">IF(T1986="CDI","Titulaire","Contractuel")</f>
        <v>Contractuel</v>
      </c>
      <c r="V1986" s="5">
        <v>45505</v>
      </c>
      <c r="W1986" s="5">
        <f>VLOOKUP(B1986,[1]base!$A:$V,22,0)</f>
        <v>45535</v>
      </c>
      <c r="X1986" s="5"/>
      <c r="Y1986" s="5"/>
      <c r="Z1986" s="5">
        <v>45342</v>
      </c>
      <c r="AA1986" s="3">
        <f t="shared" ref="AA1986:AA2049" si="458">MONTH(N1986)</f>
        <v>2</v>
      </c>
      <c r="AB1986" s="3">
        <v>2024</v>
      </c>
      <c r="AC1986" s="3"/>
      <c r="AD1986" s="7">
        <f t="shared" ref="AD1986:AD2053" ca="1" si="459">IF(A1986="Non",(DAYS360(N1986,Q1986)/360),(DAYS360(N1986,TODAY())/360))</f>
        <v>0.65833333333333333</v>
      </c>
      <c r="AE1986" s="7" t="str">
        <f t="shared" ca="1" si="447"/>
        <v>&lt; 1</v>
      </c>
      <c r="AF1986" s="5">
        <v>37233</v>
      </c>
      <c r="AG1986" s="8">
        <f t="shared" ref="AG1986:AG2049" ca="1" si="460">(TODAY()-AF1986)/365</f>
        <v>22.873972602739727</v>
      </c>
      <c r="AH1986" s="7" t="str">
        <f t="shared" ref="AH1986:AH2049" ca="1" si="461">+IF(AG1986&lt;25,"&lt; 25",IF(AND(AG1986&gt;=25,AG1986&lt;35),"&gt;25&lt; 35",IF(AND(AG1986&gt;=35,AG1986&lt;45),"&gt;35&lt; 45",IF(AND(AG1986&gt;=45,AG1986&lt;=55),"&gt;45&lt; 55",IF(AG1986&gt;55,"&gt; 55")))))</f>
        <v>&lt; 25</v>
      </c>
      <c r="AI1986" s="9">
        <v>17728851</v>
      </c>
      <c r="AJ1986" s="10" t="s">
        <v>126</v>
      </c>
      <c r="AK1986" s="9" t="s">
        <v>5657</v>
      </c>
      <c r="AL1986" s="5">
        <v>44145</v>
      </c>
      <c r="AM1986" s="3" t="s">
        <v>93</v>
      </c>
      <c r="AN1986" s="3" t="s">
        <v>94</v>
      </c>
      <c r="AP1986" t="s">
        <v>5576</v>
      </c>
      <c r="AQ1986">
        <v>3</v>
      </c>
      <c r="AR1986" s="11">
        <v>1</v>
      </c>
      <c r="AS1986" s="12">
        <f t="shared" ref="AS1986:AS2049" si="462">N1986+(365.25*AR1986)</f>
        <v>45707.25</v>
      </c>
      <c r="AT1986" s="11" t="s">
        <v>135</v>
      </c>
      <c r="AU1986" s="9">
        <v>3.5</v>
      </c>
      <c r="AV1986" s="14">
        <v>17</v>
      </c>
      <c r="AW1986" s="15" t="s">
        <v>169</v>
      </c>
      <c r="AX1986" s="16" t="s">
        <v>5658</v>
      </c>
      <c r="AY1986" s="14">
        <v>30</v>
      </c>
      <c r="AZ1986" s="11" t="s">
        <v>171</v>
      </c>
      <c r="BA1986" s="17" t="str">
        <f t="shared" si="455"/>
        <v>17001000000334881630</v>
      </c>
      <c r="BB1986" s="26">
        <f t="shared" si="456"/>
        <v>20</v>
      </c>
      <c r="BC1986" s="19" t="s">
        <v>566</v>
      </c>
      <c r="BD1986" s="20" t="s">
        <v>100</v>
      </c>
      <c r="BF1986" s="5"/>
      <c r="BG1986" s="27">
        <v>53531966</v>
      </c>
      <c r="BH1986" s="27">
        <v>96216250</v>
      </c>
      <c r="BI1986" s="27"/>
      <c r="BJ1986" t="s">
        <v>566</v>
      </c>
      <c r="BK1986" s="11" t="str">
        <f t="shared" si="451"/>
        <v>-</v>
      </c>
      <c r="BL1986" s="11" t="s">
        <v>473</v>
      </c>
    </row>
    <row r="1987" spans="1:64" x14ac:dyDescent="0.25">
      <c r="A1987" s="3" t="s">
        <v>74</v>
      </c>
      <c r="B1987" s="4">
        <v>1989</v>
      </c>
      <c r="C1987" s="3" t="s">
        <v>140</v>
      </c>
      <c r="D1987" s="3" t="s">
        <v>8475</v>
      </c>
      <c r="E1987" s="3" t="s">
        <v>6991</v>
      </c>
      <c r="F1987" s="3"/>
      <c r="G1987" s="3"/>
      <c r="H1987" s="74"/>
      <c r="I1987" s="3" t="s">
        <v>431</v>
      </c>
      <c r="J1987" s="3"/>
      <c r="K1987" s="3" t="s">
        <v>123</v>
      </c>
      <c r="L1987" s="3" t="s">
        <v>77</v>
      </c>
      <c r="M1987" s="3" t="s">
        <v>158</v>
      </c>
      <c r="N1987" s="5">
        <v>45342</v>
      </c>
      <c r="O1987" s="109"/>
      <c r="P1987" s="3">
        <f t="shared" ca="1" si="448"/>
        <v>-231</v>
      </c>
      <c r="Q1987" s="5">
        <v>45345</v>
      </c>
      <c r="R1987" s="3" t="s">
        <v>5466</v>
      </c>
      <c r="S1987" s="3"/>
      <c r="T1987" s="6" t="s">
        <v>131</v>
      </c>
      <c r="U1987" s="3" t="str">
        <f t="shared" si="457"/>
        <v>Contractuel</v>
      </c>
      <c r="V1987" s="5">
        <v>45342</v>
      </c>
      <c r="W1987" s="5">
        <v>45351</v>
      </c>
      <c r="X1987" s="5"/>
      <c r="Y1987" s="5"/>
      <c r="Z1987" s="5">
        <v>45342</v>
      </c>
      <c r="AA1987" s="3">
        <f t="shared" si="458"/>
        <v>2</v>
      </c>
      <c r="AB1987" s="3">
        <v>2024</v>
      </c>
      <c r="AC1987" s="3"/>
      <c r="AD1987" s="7">
        <f t="shared" ca="1" si="459"/>
        <v>0.65833333333333333</v>
      </c>
      <c r="AE1987" s="7" t="str">
        <f t="shared" ref="AE1987:AE2050" ca="1" si="463">+IF(AD1987&lt;1,"&lt; 1",IF(AND(AD1987&gt;=1,AD1987&lt;2),"&lt; 2",IF(AND(AD1987&gt;=2,AD1987&lt;3),"&lt; 3",IF(AND(AD1987&gt;=3,AD1987&lt;=4),"&lt; 4",IF(AD1987&gt;4,"&gt; 4")))))</f>
        <v>&lt; 1</v>
      </c>
      <c r="AF1987" s="5">
        <v>37028</v>
      </c>
      <c r="AG1987" s="8">
        <f t="shared" ca="1" si="460"/>
        <v>23.435616438356163</v>
      </c>
      <c r="AH1987" s="7" t="str">
        <f t="shared" ca="1" si="461"/>
        <v>&lt; 25</v>
      </c>
      <c r="AI1987" s="9">
        <v>17575019</v>
      </c>
      <c r="AJ1987" s="10" t="s">
        <v>62</v>
      </c>
      <c r="AK1987" s="9" t="s">
        <v>5659</v>
      </c>
      <c r="AL1987" s="5">
        <v>44930</v>
      </c>
      <c r="AM1987" s="3" t="s">
        <v>93</v>
      </c>
      <c r="AN1987" s="3" t="s">
        <v>94</v>
      </c>
      <c r="AP1987" t="s">
        <v>5534</v>
      </c>
      <c r="AQ1987" s="11">
        <v>3</v>
      </c>
      <c r="AR1987" s="11">
        <v>1</v>
      </c>
      <c r="AS1987" s="12">
        <f t="shared" si="462"/>
        <v>45707.25</v>
      </c>
      <c r="AT1987" s="11" t="s">
        <v>135</v>
      </c>
      <c r="AU1987" s="9">
        <v>3.5</v>
      </c>
      <c r="AV1987" s="14">
        <v>10</v>
      </c>
      <c r="AW1987" s="15">
        <v>31612</v>
      </c>
      <c r="AX1987" s="16">
        <v>65031819788</v>
      </c>
      <c r="AY1987" s="14">
        <v>84</v>
      </c>
      <c r="AZ1987" s="11" t="s">
        <v>503</v>
      </c>
      <c r="BA1987" s="17" t="str">
        <f t="shared" si="455"/>
        <v>10316126503181978884</v>
      </c>
      <c r="BB1987" s="26">
        <f t="shared" si="456"/>
        <v>20</v>
      </c>
      <c r="BC1987" s="19" t="s">
        <v>566</v>
      </c>
      <c r="BD1987" s="20" t="s">
        <v>100</v>
      </c>
      <c r="BF1987" s="5"/>
      <c r="BG1987" s="27">
        <v>92673818</v>
      </c>
      <c r="BH1987" s="27">
        <v>55798471</v>
      </c>
      <c r="BI1987" s="27"/>
      <c r="BJ1987" t="s">
        <v>566</v>
      </c>
      <c r="BK1987" s="11" t="str">
        <f t="shared" si="451"/>
        <v>-</v>
      </c>
      <c r="BL1987" s="11" t="s">
        <v>473</v>
      </c>
    </row>
    <row r="1988" spans="1:64" x14ac:dyDescent="0.25">
      <c r="A1988" s="3" t="s">
        <v>56</v>
      </c>
      <c r="B1988" s="4">
        <v>1990</v>
      </c>
      <c r="C1988" s="3" t="s">
        <v>140</v>
      </c>
      <c r="D1988" s="3" t="s">
        <v>8476</v>
      </c>
      <c r="E1988" s="3" t="s">
        <v>7843</v>
      </c>
      <c r="F1988" s="3"/>
      <c r="G1988" s="3"/>
      <c r="H1988" s="74"/>
      <c r="I1988" s="3" t="s">
        <v>431</v>
      </c>
      <c r="J1988" s="3"/>
      <c r="K1988" s="3" t="s">
        <v>123</v>
      </c>
      <c r="L1988" s="3" t="s">
        <v>77</v>
      </c>
      <c r="M1988" s="3" t="s">
        <v>158</v>
      </c>
      <c r="N1988" s="5">
        <v>45342</v>
      </c>
      <c r="P1988" s="3">
        <f t="shared" ref="P1988:P2051" ca="1" si="464">IF(W1988="","",W1988-TODAY())</f>
        <v>-47</v>
      </c>
      <c r="Q1988" s="5"/>
      <c r="R1988" s="3"/>
      <c r="S1988" s="3"/>
      <c r="T1988" s="6" t="s">
        <v>131</v>
      </c>
      <c r="U1988" s="3" t="str">
        <f t="shared" si="457"/>
        <v>Contractuel</v>
      </c>
      <c r="V1988" s="5">
        <v>45505</v>
      </c>
      <c r="W1988" s="5">
        <f>VLOOKUP(B1988,[1]base!$A:$V,22,0)</f>
        <v>45535</v>
      </c>
      <c r="X1988" s="5"/>
      <c r="Y1988" s="5"/>
      <c r="Z1988" s="5">
        <v>45342</v>
      </c>
      <c r="AA1988" s="3">
        <f t="shared" si="458"/>
        <v>2</v>
      </c>
      <c r="AB1988" s="3">
        <v>2024</v>
      </c>
      <c r="AC1988" s="3"/>
      <c r="AD1988" s="7">
        <f t="shared" ca="1" si="459"/>
        <v>0.65833333333333333</v>
      </c>
      <c r="AE1988" s="7" t="str">
        <f t="shared" ca="1" si="463"/>
        <v>&lt; 1</v>
      </c>
      <c r="AF1988" s="5">
        <v>37564</v>
      </c>
      <c r="AG1988" s="8">
        <f t="shared" ca="1" si="460"/>
        <v>21.967123287671232</v>
      </c>
      <c r="AH1988" s="7" t="str">
        <f t="shared" ca="1" si="461"/>
        <v>&lt; 25</v>
      </c>
      <c r="AI1988" s="9">
        <v>174624747</v>
      </c>
      <c r="AJ1988" s="10" t="s">
        <v>62</v>
      </c>
      <c r="AK1988" s="9" t="s">
        <v>5660</v>
      </c>
      <c r="AL1988" s="5">
        <v>44321</v>
      </c>
      <c r="AM1988" s="3" t="s">
        <v>93</v>
      </c>
      <c r="AN1988" s="3" t="s">
        <v>94</v>
      </c>
      <c r="AP1988" t="s">
        <v>5661</v>
      </c>
      <c r="AQ1988">
        <v>3</v>
      </c>
      <c r="AR1988" s="11">
        <v>1</v>
      </c>
      <c r="AS1988" s="12">
        <f t="shared" si="462"/>
        <v>45707.25</v>
      </c>
      <c r="AT1988" s="11" t="s">
        <v>135</v>
      </c>
      <c r="AU1988" s="9">
        <v>3.5</v>
      </c>
      <c r="AV1988" s="14" t="s">
        <v>126</v>
      </c>
      <c r="AW1988" s="15" t="s">
        <v>5662</v>
      </c>
      <c r="AX1988" s="16">
        <v>25105842381</v>
      </c>
      <c r="AY1988" s="14">
        <v>40</v>
      </c>
      <c r="AZ1988" s="11" t="s">
        <v>145</v>
      </c>
      <c r="BA1988" s="17" t="str">
        <f t="shared" si="455"/>
        <v>07009002510584238140</v>
      </c>
      <c r="BB1988" s="26">
        <f t="shared" si="456"/>
        <v>20</v>
      </c>
      <c r="BC1988" s="19" t="s">
        <v>5663</v>
      </c>
      <c r="BD1988" s="20" t="s">
        <v>277</v>
      </c>
      <c r="BF1988" s="5"/>
      <c r="BG1988" s="27">
        <v>51407197</v>
      </c>
      <c r="BH1988" s="27"/>
      <c r="BI1988" s="27"/>
      <c r="BJ1988" t="s">
        <v>277</v>
      </c>
      <c r="BK1988" s="11" t="str">
        <f t="shared" si="451"/>
        <v>-</v>
      </c>
      <c r="BL1988" s="11" t="s">
        <v>473</v>
      </c>
    </row>
    <row r="1989" spans="1:64" x14ac:dyDescent="0.25">
      <c r="A1989" s="3" t="s">
        <v>56</v>
      </c>
      <c r="B1989" s="4">
        <v>1991</v>
      </c>
      <c r="C1989" s="3" t="s">
        <v>140</v>
      </c>
      <c r="D1989" s="3" t="s">
        <v>8755</v>
      </c>
      <c r="E1989" s="3" t="s">
        <v>8038</v>
      </c>
      <c r="F1989" s="3"/>
      <c r="G1989" s="3"/>
      <c r="H1989" s="74"/>
      <c r="I1989" s="3" t="s">
        <v>187</v>
      </c>
      <c r="J1989" s="3" t="s">
        <v>157</v>
      </c>
      <c r="K1989" s="3" t="s">
        <v>123</v>
      </c>
      <c r="L1989" s="3" t="s">
        <v>77</v>
      </c>
      <c r="M1989" s="3" t="s">
        <v>3996</v>
      </c>
      <c r="N1989" s="5">
        <v>45342</v>
      </c>
      <c r="P1989" s="3">
        <f t="shared" ca="1" si="464"/>
        <v>-47</v>
      </c>
      <c r="Q1989" s="5"/>
      <c r="R1989" s="3"/>
      <c r="S1989" s="3"/>
      <c r="T1989" s="6" t="s">
        <v>131</v>
      </c>
      <c r="U1989" s="3" t="str">
        <f t="shared" si="457"/>
        <v>Contractuel</v>
      </c>
      <c r="V1989" s="5">
        <v>45505</v>
      </c>
      <c r="W1989" s="5">
        <f>VLOOKUP(B1989,[1]base!$A:$V,22,0)</f>
        <v>45535</v>
      </c>
      <c r="X1989" s="5"/>
      <c r="Y1989" s="5"/>
      <c r="Z1989" s="5">
        <v>45342</v>
      </c>
      <c r="AA1989" s="3">
        <f t="shared" si="458"/>
        <v>2</v>
      </c>
      <c r="AB1989" s="3">
        <v>2024</v>
      </c>
      <c r="AC1989" s="3"/>
      <c r="AD1989" s="7">
        <f t="shared" ca="1" si="459"/>
        <v>0.65833333333333333</v>
      </c>
      <c r="AE1989" s="7" t="str">
        <f t="shared" ca="1" si="463"/>
        <v>&lt; 1</v>
      </c>
      <c r="AF1989" s="5">
        <v>37137</v>
      </c>
      <c r="AG1989" s="8">
        <f t="shared" ca="1" si="460"/>
        <v>23.136986301369863</v>
      </c>
      <c r="AH1989" s="7" t="str">
        <f t="shared" ca="1" si="461"/>
        <v>&lt; 25</v>
      </c>
      <c r="AI1989" s="9">
        <v>17581674</v>
      </c>
      <c r="AJ1989" s="10" t="s">
        <v>91</v>
      </c>
      <c r="AK1989" s="9" t="s">
        <v>5664</v>
      </c>
      <c r="AL1989" s="5">
        <v>43749</v>
      </c>
      <c r="AM1989" s="3" t="s">
        <v>93</v>
      </c>
      <c r="AN1989" s="3" t="s">
        <v>94</v>
      </c>
      <c r="AP1989" t="s">
        <v>5665</v>
      </c>
      <c r="AQ1989">
        <v>3</v>
      </c>
      <c r="AR1989" s="11">
        <v>1</v>
      </c>
      <c r="AS1989" s="12">
        <f t="shared" si="462"/>
        <v>45707.25</v>
      </c>
      <c r="AT1989" s="11" t="s">
        <v>135</v>
      </c>
      <c r="AU1989" s="9">
        <v>3.5</v>
      </c>
      <c r="AV1989" s="14" t="s">
        <v>126</v>
      </c>
      <c r="AW1989" s="15" t="s">
        <v>275</v>
      </c>
      <c r="AX1989" s="16">
        <v>38105542375</v>
      </c>
      <c r="AY1989" s="14">
        <v>18</v>
      </c>
      <c r="AZ1989" s="11" t="s">
        <v>145</v>
      </c>
      <c r="BA1989" s="17" t="str">
        <f t="shared" si="455"/>
        <v>07080013810554237518</v>
      </c>
      <c r="BB1989" s="26">
        <f t="shared" si="456"/>
        <v>20</v>
      </c>
      <c r="BC1989" s="19" t="s">
        <v>391</v>
      </c>
      <c r="BD1989" s="20" t="s">
        <v>100</v>
      </c>
      <c r="BF1989" s="5"/>
      <c r="BG1989" s="27">
        <v>50847333</v>
      </c>
      <c r="BH1989" s="27">
        <v>51847211</v>
      </c>
      <c r="BI1989" s="27"/>
      <c r="BJ1989" t="s">
        <v>391</v>
      </c>
      <c r="BK1989" s="11" t="s">
        <v>193</v>
      </c>
      <c r="BL1989" s="11" t="s">
        <v>473</v>
      </c>
    </row>
    <row r="1990" spans="1:64" x14ac:dyDescent="0.25">
      <c r="A1990" s="3" t="s">
        <v>56</v>
      </c>
      <c r="B1990" s="4">
        <v>1992</v>
      </c>
      <c r="C1990" s="3" t="s">
        <v>140</v>
      </c>
      <c r="D1990" s="3" t="s">
        <v>7208</v>
      </c>
      <c r="E1990" s="3" t="s">
        <v>7672</v>
      </c>
      <c r="F1990" s="3"/>
      <c r="G1990" s="3"/>
      <c r="H1990" s="74"/>
      <c r="I1990" s="3" t="s">
        <v>187</v>
      </c>
      <c r="J1990" s="3" t="s">
        <v>157</v>
      </c>
      <c r="K1990" s="3" t="s">
        <v>123</v>
      </c>
      <c r="L1990" s="3" t="s">
        <v>77</v>
      </c>
      <c r="M1990" s="3" t="s">
        <v>3996</v>
      </c>
      <c r="N1990" s="5">
        <v>45342</v>
      </c>
      <c r="P1990" s="3">
        <f t="shared" ca="1" si="464"/>
        <v>-47</v>
      </c>
      <c r="Q1990" s="5"/>
      <c r="R1990" s="3"/>
      <c r="S1990" s="3"/>
      <c r="T1990" s="6" t="s">
        <v>131</v>
      </c>
      <c r="U1990" s="3" t="str">
        <f t="shared" si="457"/>
        <v>Contractuel</v>
      </c>
      <c r="V1990" s="5">
        <v>45505</v>
      </c>
      <c r="W1990" s="5">
        <f>VLOOKUP(B1990,[1]base!$A:$V,22,0)</f>
        <v>45535</v>
      </c>
      <c r="X1990" s="5"/>
      <c r="Y1990" s="5"/>
      <c r="Z1990" s="5">
        <v>45342</v>
      </c>
      <c r="AA1990" s="3">
        <f t="shared" si="458"/>
        <v>2</v>
      </c>
      <c r="AB1990" s="3">
        <v>2024</v>
      </c>
      <c r="AC1990" s="3"/>
      <c r="AD1990" s="7">
        <f t="shared" ca="1" si="459"/>
        <v>0.65833333333333333</v>
      </c>
      <c r="AE1990" s="7" t="str">
        <f t="shared" ca="1" si="463"/>
        <v>&lt; 1</v>
      </c>
      <c r="AF1990" s="5">
        <v>35974</v>
      </c>
      <c r="AG1990" s="8">
        <f t="shared" ca="1" si="460"/>
        <v>26.323287671232876</v>
      </c>
      <c r="AH1990" s="7" t="str">
        <f t="shared" ca="1" si="461"/>
        <v>&gt;25&lt; 35</v>
      </c>
      <c r="AI1990" s="9"/>
      <c r="AJ1990" s="10"/>
      <c r="AK1990" s="9" t="s">
        <v>5666</v>
      </c>
      <c r="AL1990" s="5">
        <v>43311</v>
      </c>
      <c r="AM1990" s="3" t="s">
        <v>93</v>
      </c>
      <c r="AN1990" s="3" t="s">
        <v>94</v>
      </c>
      <c r="AP1990" t="s">
        <v>5665</v>
      </c>
      <c r="AQ1990">
        <v>3</v>
      </c>
      <c r="AR1990" s="11">
        <v>1</v>
      </c>
      <c r="AS1990" s="12">
        <f t="shared" si="462"/>
        <v>45707.25</v>
      </c>
      <c r="AT1990" s="11" t="s">
        <v>135</v>
      </c>
      <c r="AU1990" s="9">
        <v>3.5</v>
      </c>
      <c r="AV1990" s="14">
        <v>17</v>
      </c>
      <c r="AW1990" s="15" t="s">
        <v>169</v>
      </c>
      <c r="AX1990" s="16" t="s">
        <v>5667</v>
      </c>
      <c r="AY1990" s="14">
        <v>78</v>
      </c>
      <c r="AZ1990" s="11" t="s">
        <v>171</v>
      </c>
      <c r="BA1990" s="17" t="str">
        <f t="shared" si="455"/>
        <v>17001000000316062078</v>
      </c>
      <c r="BB1990" s="26">
        <f t="shared" si="456"/>
        <v>20</v>
      </c>
      <c r="BC1990" s="19" t="s">
        <v>5453</v>
      </c>
      <c r="BD1990" s="20" t="s">
        <v>100</v>
      </c>
      <c r="BF1990" s="5"/>
      <c r="BG1990" s="27">
        <v>22857931</v>
      </c>
      <c r="BH1990" s="27"/>
      <c r="BI1990" s="27"/>
      <c r="BJ1990" t="s">
        <v>3681</v>
      </c>
      <c r="BK1990" s="11" t="s">
        <v>193</v>
      </c>
      <c r="BL1990" s="11" t="s">
        <v>473</v>
      </c>
    </row>
    <row r="1991" spans="1:64" x14ac:dyDescent="0.25">
      <c r="A1991" s="3" t="s">
        <v>56</v>
      </c>
      <c r="B1991" s="4">
        <v>1993</v>
      </c>
      <c r="C1991" s="3" t="s">
        <v>140</v>
      </c>
      <c r="D1991" s="3" t="s">
        <v>7245</v>
      </c>
      <c r="E1991" s="3" t="s">
        <v>8478</v>
      </c>
      <c r="F1991" s="3"/>
      <c r="G1991" s="3"/>
      <c r="H1991" s="74"/>
      <c r="I1991" s="3" t="s">
        <v>1889</v>
      </c>
      <c r="J1991" s="3" t="s">
        <v>228</v>
      </c>
      <c r="K1991" s="3" t="s">
        <v>123</v>
      </c>
      <c r="L1991" s="3" t="s">
        <v>77</v>
      </c>
      <c r="M1991" s="3" t="s">
        <v>158</v>
      </c>
      <c r="N1991" s="5">
        <v>45343</v>
      </c>
      <c r="P1991" s="3">
        <f t="shared" ca="1" si="464"/>
        <v>-47</v>
      </c>
      <c r="Q1991" s="5"/>
      <c r="R1991" s="3"/>
      <c r="S1991" s="3"/>
      <c r="T1991" s="6" t="s">
        <v>131</v>
      </c>
      <c r="U1991" s="3" t="str">
        <f t="shared" si="457"/>
        <v>Contractuel</v>
      </c>
      <c r="V1991" s="5">
        <v>45505</v>
      </c>
      <c r="W1991" s="5">
        <f>VLOOKUP(B1991,[1]base!$A:$V,22,0)</f>
        <v>45535</v>
      </c>
      <c r="X1991" s="5"/>
      <c r="Y1991" s="5"/>
      <c r="Z1991" s="5">
        <v>45343</v>
      </c>
      <c r="AA1991" s="3">
        <f t="shared" si="458"/>
        <v>2</v>
      </c>
      <c r="AB1991" s="3">
        <v>2024</v>
      </c>
      <c r="AC1991" s="3"/>
      <c r="AD1991" s="7">
        <f t="shared" ca="1" si="459"/>
        <v>0.65555555555555556</v>
      </c>
      <c r="AE1991" s="7" t="str">
        <f t="shared" ca="1" si="463"/>
        <v>&lt; 1</v>
      </c>
      <c r="AF1991" s="5">
        <v>36732</v>
      </c>
      <c r="AG1991" s="8">
        <f t="shared" ca="1" si="460"/>
        <v>24.246575342465754</v>
      </c>
      <c r="AH1991" s="7" t="str">
        <f t="shared" ca="1" si="461"/>
        <v>&lt; 25</v>
      </c>
      <c r="AI1991" s="9">
        <v>17284269</v>
      </c>
      <c r="AJ1991" s="10" t="s">
        <v>126</v>
      </c>
      <c r="AK1991" s="9" t="s">
        <v>5668</v>
      </c>
      <c r="AL1991" s="5">
        <v>43147</v>
      </c>
      <c r="AM1991" s="3" t="s">
        <v>93</v>
      </c>
      <c r="AN1991" s="3" t="s">
        <v>94</v>
      </c>
      <c r="AP1991" t="s">
        <v>5538</v>
      </c>
      <c r="AQ1991">
        <v>3</v>
      </c>
      <c r="AR1991" s="11">
        <v>1</v>
      </c>
      <c r="AS1991" s="12">
        <f t="shared" si="462"/>
        <v>45708.25</v>
      </c>
      <c r="AT1991" s="11" t="s">
        <v>135</v>
      </c>
      <c r="AU1991" s="9">
        <v>3.5</v>
      </c>
      <c r="AV1991" s="14">
        <v>14</v>
      </c>
      <c r="AW1991" s="15" t="s">
        <v>622</v>
      </c>
      <c r="AX1991" s="16">
        <v>31007053916</v>
      </c>
      <c r="AY1991" s="14">
        <v>42</v>
      </c>
      <c r="AZ1991" s="11" t="s">
        <v>154</v>
      </c>
      <c r="BA1991" s="17" t="str">
        <f t="shared" si="455"/>
        <v>14033033100705391642</v>
      </c>
      <c r="BB1991" s="26">
        <f t="shared" si="456"/>
        <v>20</v>
      </c>
      <c r="BC1991" s="19" t="s">
        <v>5669</v>
      </c>
      <c r="BD1991" s="20" t="s">
        <v>100</v>
      </c>
      <c r="BF1991" s="5"/>
      <c r="BG1991" s="27">
        <v>26680643</v>
      </c>
      <c r="BH1991" s="27"/>
      <c r="BI1991" s="27"/>
      <c r="BJ1991" t="s">
        <v>3681</v>
      </c>
      <c r="BK1991" s="11" t="s">
        <v>1892</v>
      </c>
      <c r="BL1991" s="11" t="s">
        <v>473</v>
      </c>
    </row>
    <row r="1992" spans="1:64" x14ac:dyDescent="0.25">
      <c r="A1992" s="3" t="s">
        <v>56</v>
      </c>
      <c r="B1992" s="4">
        <v>1994</v>
      </c>
      <c r="C1992" s="3" t="s">
        <v>140</v>
      </c>
      <c r="D1992" s="3" t="s">
        <v>7374</v>
      </c>
      <c r="E1992" s="3" t="s">
        <v>7481</v>
      </c>
      <c r="F1992" s="3"/>
      <c r="G1992" s="3"/>
      <c r="H1992" s="74"/>
      <c r="I1992" s="3" t="s">
        <v>561</v>
      </c>
      <c r="J1992" s="3" t="s">
        <v>157</v>
      </c>
      <c r="K1992" s="3" t="s">
        <v>123</v>
      </c>
      <c r="L1992" s="3" t="s">
        <v>77</v>
      </c>
      <c r="M1992" s="3" t="s">
        <v>158</v>
      </c>
      <c r="N1992" s="5">
        <v>45343</v>
      </c>
      <c r="P1992" s="3">
        <f t="shared" ca="1" si="464"/>
        <v>-47</v>
      </c>
      <c r="Q1992" s="5"/>
      <c r="R1992" s="3"/>
      <c r="S1992" s="3"/>
      <c r="T1992" s="6" t="s">
        <v>131</v>
      </c>
      <c r="U1992" s="3" t="str">
        <f t="shared" si="457"/>
        <v>Contractuel</v>
      </c>
      <c r="V1992" s="5">
        <v>45505</v>
      </c>
      <c r="W1992" s="5">
        <f>VLOOKUP(B1992,[1]base!$A:$V,22,0)</f>
        <v>45535</v>
      </c>
      <c r="X1992" s="5"/>
      <c r="Y1992" s="5"/>
      <c r="Z1992" s="5">
        <v>45343</v>
      </c>
      <c r="AA1992" s="3">
        <f t="shared" si="458"/>
        <v>2</v>
      </c>
      <c r="AB1992" s="3">
        <v>2024</v>
      </c>
      <c r="AC1992" s="3"/>
      <c r="AD1992" s="7">
        <f t="shared" ca="1" si="459"/>
        <v>0.65555555555555556</v>
      </c>
      <c r="AE1992" s="7" t="str">
        <f t="shared" ca="1" si="463"/>
        <v>&lt; 1</v>
      </c>
      <c r="AF1992" s="5">
        <v>26876</v>
      </c>
      <c r="AG1992" s="8">
        <f t="shared" ca="1" si="460"/>
        <v>51.249315068493154</v>
      </c>
      <c r="AH1992" s="7" t="str">
        <f t="shared" ca="1" si="461"/>
        <v>&gt;45&lt; 55</v>
      </c>
      <c r="AI1992" s="9">
        <v>12383419</v>
      </c>
      <c r="AJ1992" s="10" t="s">
        <v>62</v>
      </c>
      <c r="AK1992" s="9" t="s">
        <v>5670</v>
      </c>
      <c r="AL1992" s="5">
        <v>36326</v>
      </c>
      <c r="AM1992" s="3" t="s">
        <v>93</v>
      </c>
      <c r="AN1992" s="3" t="s">
        <v>94</v>
      </c>
      <c r="AP1992" t="s">
        <v>5635</v>
      </c>
      <c r="AQ1992">
        <v>3</v>
      </c>
      <c r="AR1992" s="11">
        <v>1</v>
      </c>
      <c r="AS1992" s="12">
        <f t="shared" si="462"/>
        <v>45708.25</v>
      </c>
      <c r="AT1992" s="11" t="s">
        <v>135</v>
      </c>
      <c r="AU1992" s="9">
        <v>3.5</v>
      </c>
      <c r="AV1992" s="14" t="s">
        <v>126</v>
      </c>
      <c r="AW1992" s="15" t="s">
        <v>275</v>
      </c>
      <c r="AX1992" s="16">
        <v>38105554115</v>
      </c>
      <c r="AY1992" s="14" t="s">
        <v>141</v>
      </c>
      <c r="AZ1992" s="11" t="s">
        <v>145</v>
      </c>
      <c r="BA1992" s="17" t="str">
        <f t="shared" si="455"/>
        <v>07080013810555411509</v>
      </c>
      <c r="BB1992" s="26">
        <f t="shared" si="456"/>
        <v>20</v>
      </c>
      <c r="BC1992" s="19" t="s">
        <v>5671</v>
      </c>
      <c r="BD1992" s="20" t="s">
        <v>277</v>
      </c>
      <c r="BF1992" s="5"/>
      <c r="BG1992" s="27">
        <v>58643203</v>
      </c>
      <c r="BH1992" s="27"/>
      <c r="BI1992" s="27"/>
      <c r="BJ1992" t="s">
        <v>5672</v>
      </c>
      <c r="BK1992" s="11" t="str">
        <f t="shared" si="451"/>
        <v>A-</v>
      </c>
      <c r="BL1992" s="11" t="s">
        <v>473</v>
      </c>
    </row>
    <row r="1993" spans="1:64" x14ac:dyDescent="0.25">
      <c r="A1993" s="3" t="s">
        <v>56</v>
      </c>
      <c r="B1993" s="4">
        <v>1995</v>
      </c>
      <c r="C1993" s="3" t="s">
        <v>140</v>
      </c>
      <c r="D1993" s="3" t="s">
        <v>7460</v>
      </c>
      <c r="E1993" s="3" t="s">
        <v>7811</v>
      </c>
      <c r="F1993" s="3"/>
      <c r="G1993" s="3"/>
      <c r="H1993" s="74"/>
      <c r="I1993" s="3" t="s">
        <v>1140</v>
      </c>
      <c r="J1993" s="3" t="s">
        <v>157</v>
      </c>
      <c r="K1993" s="3" t="s">
        <v>123</v>
      </c>
      <c r="L1993" s="3" t="s">
        <v>77</v>
      </c>
      <c r="M1993" s="3" t="s">
        <v>158</v>
      </c>
      <c r="N1993" s="5">
        <v>45343</v>
      </c>
      <c r="P1993" s="3">
        <f t="shared" ca="1" si="464"/>
        <v>-47</v>
      </c>
      <c r="Q1993" s="5"/>
      <c r="R1993" s="3"/>
      <c r="S1993" s="3"/>
      <c r="T1993" s="6" t="s">
        <v>131</v>
      </c>
      <c r="U1993" s="3" t="str">
        <f t="shared" si="457"/>
        <v>Contractuel</v>
      </c>
      <c r="V1993" s="5">
        <v>45505</v>
      </c>
      <c r="W1993" s="5">
        <f>VLOOKUP(B1993,[1]base!$A:$V,22,0)</f>
        <v>45535</v>
      </c>
      <c r="X1993" s="5"/>
      <c r="Y1993" s="5"/>
      <c r="Z1993" s="5">
        <v>45343</v>
      </c>
      <c r="AA1993" s="3">
        <f t="shared" si="458"/>
        <v>2</v>
      </c>
      <c r="AB1993" s="3">
        <v>2024</v>
      </c>
      <c r="AC1993" s="3"/>
      <c r="AD1993" s="7">
        <f t="shared" ca="1" si="459"/>
        <v>0.65555555555555556</v>
      </c>
      <c r="AE1993" s="7" t="str">
        <f t="shared" ca="1" si="463"/>
        <v>&lt; 1</v>
      </c>
      <c r="AF1993" s="5">
        <v>30580</v>
      </c>
      <c r="AG1993" s="8">
        <f t="shared" ca="1" si="460"/>
        <v>41.101369863013701</v>
      </c>
      <c r="AH1993" s="7" t="str">
        <f t="shared" ca="1" si="461"/>
        <v>&gt;35&lt; 45</v>
      </c>
      <c r="AI1993" s="9">
        <v>12667296</v>
      </c>
      <c r="AJ1993" s="10" t="s">
        <v>91</v>
      </c>
      <c r="AK1993" s="9" t="s">
        <v>5673</v>
      </c>
      <c r="AL1993" s="5">
        <v>38968</v>
      </c>
      <c r="AM1993" s="3" t="s">
        <v>93</v>
      </c>
      <c r="AN1993" s="3" t="s">
        <v>65</v>
      </c>
      <c r="AO1993">
        <v>2</v>
      </c>
      <c r="AP1993" t="s">
        <v>5674</v>
      </c>
      <c r="AQ1993">
        <v>3</v>
      </c>
      <c r="AR1993" s="11">
        <v>1</v>
      </c>
      <c r="AS1993" s="12">
        <f t="shared" si="462"/>
        <v>45708.25</v>
      </c>
      <c r="AT1993" s="11" t="s">
        <v>135</v>
      </c>
      <c r="AU1993" s="9">
        <v>3.5</v>
      </c>
      <c r="AV1993" s="14">
        <v>17</v>
      </c>
      <c r="AW1993" s="15" t="s">
        <v>169</v>
      </c>
      <c r="AX1993" s="16" t="s">
        <v>5675</v>
      </c>
      <c r="AY1993" s="14" t="s">
        <v>159</v>
      </c>
      <c r="AZ1993" s="11" t="s">
        <v>171</v>
      </c>
      <c r="BA1993" s="17" t="str">
        <f t="shared" si="455"/>
        <v>17001000000342377402</v>
      </c>
      <c r="BB1993" s="26">
        <f t="shared" si="456"/>
        <v>20</v>
      </c>
      <c r="BC1993" s="19" t="s">
        <v>5676</v>
      </c>
      <c r="BD1993" s="20" t="s">
        <v>100</v>
      </c>
      <c r="BF1993" s="5"/>
      <c r="BG1993" s="27">
        <v>21499509</v>
      </c>
      <c r="BH1993" s="27">
        <v>24629484</v>
      </c>
      <c r="BI1993" s="27"/>
      <c r="BJ1993" t="s">
        <v>5677</v>
      </c>
      <c r="BK1993" s="11" t="str">
        <f t="shared" si="451"/>
        <v>A-</v>
      </c>
      <c r="BL1993" s="11" t="s">
        <v>473</v>
      </c>
    </row>
    <row r="1994" spans="1:64" x14ac:dyDescent="0.25">
      <c r="A1994" s="3" t="s">
        <v>56</v>
      </c>
      <c r="B1994" s="4">
        <v>1996</v>
      </c>
      <c r="C1994" s="3" t="s">
        <v>140</v>
      </c>
      <c r="D1994" s="3" t="s">
        <v>8479</v>
      </c>
      <c r="E1994" s="3" t="s">
        <v>7258</v>
      </c>
      <c r="F1994" s="3"/>
      <c r="G1994" s="3"/>
      <c r="H1994" s="74"/>
      <c r="I1994" s="3" t="s">
        <v>1140</v>
      </c>
      <c r="J1994" s="3" t="s">
        <v>157</v>
      </c>
      <c r="K1994" s="3" t="s">
        <v>123</v>
      </c>
      <c r="L1994" s="3" t="s">
        <v>77</v>
      </c>
      <c r="M1994" s="3" t="s">
        <v>158</v>
      </c>
      <c r="N1994" s="5">
        <v>45343</v>
      </c>
      <c r="P1994" s="3">
        <f t="shared" ca="1" si="464"/>
        <v>-47</v>
      </c>
      <c r="Q1994" s="5"/>
      <c r="R1994" s="3"/>
      <c r="S1994" s="3"/>
      <c r="T1994" s="6" t="s">
        <v>131</v>
      </c>
      <c r="U1994" s="3" t="str">
        <f t="shared" si="457"/>
        <v>Contractuel</v>
      </c>
      <c r="V1994" s="5">
        <v>45505</v>
      </c>
      <c r="W1994" s="5">
        <f>VLOOKUP(B1994,[1]base!$A:$V,22,0)</f>
        <v>45535</v>
      </c>
      <c r="X1994" s="5"/>
      <c r="Y1994" s="5"/>
      <c r="Z1994" s="5">
        <v>45343</v>
      </c>
      <c r="AA1994" s="3">
        <f t="shared" si="458"/>
        <v>2</v>
      </c>
      <c r="AB1994" s="3">
        <v>2024</v>
      </c>
      <c r="AC1994" s="3"/>
      <c r="AD1994" s="7">
        <f t="shared" ca="1" si="459"/>
        <v>0.65555555555555556</v>
      </c>
      <c r="AE1994" s="7" t="str">
        <f t="shared" ca="1" si="463"/>
        <v>&lt; 1</v>
      </c>
      <c r="AF1994" s="5">
        <v>27859</v>
      </c>
      <c r="AG1994" s="8">
        <f t="shared" ca="1" si="460"/>
        <v>48.556164383561644</v>
      </c>
      <c r="AH1994" s="7" t="str">
        <f t="shared" ca="1" si="461"/>
        <v>&gt;45&lt; 55</v>
      </c>
      <c r="AI1994" s="9">
        <v>11849647</v>
      </c>
      <c r="AJ1994" s="10" t="s">
        <v>102</v>
      </c>
      <c r="AK1994" s="9" t="s">
        <v>5678</v>
      </c>
      <c r="AL1994" s="5">
        <v>43713</v>
      </c>
      <c r="AM1994" s="3" t="s">
        <v>93</v>
      </c>
      <c r="AN1994" s="3" t="s">
        <v>65</v>
      </c>
      <c r="AO1994">
        <v>1</v>
      </c>
      <c r="AP1994" t="s">
        <v>5635</v>
      </c>
      <c r="AQ1994">
        <v>3</v>
      </c>
      <c r="AR1994" s="11">
        <v>1</v>
      </c>
      <c r="AS1994" s="12">
        <f t="shared" si="462"/>
        <v>45708.25</v>
      </c>
      <c r="AT1994" s="11" t="s">
        <v>135</v>
      </c>
      <c r="AU1994" s="9">
        <v>3.5</v>
      </c>
      <c r="AV1994" s="14">
        <v>17</v>
      </c>
      <c r="AW1994" s="15" t="s">
        <v>169</v>
      </c>
      <c r="AX1994" s="16" t="s">
        <v>5679</v>
      </c>
      <c r="AY1994" s="14">
        <v>19</v>
      </c>
      <c r="AZ1994" s="11" t="s">
        <v>171</v>
      </c>
      <c r="BA1994" s="17" t="str">
        <f t="shared" si="455"/>
        <v>17001000000342393019</v>
      </c>
      <c r="BB1994" s="26">
        <f t="shared" si="456"/>
        <v>20</v>
      </c>
      <c r="BC1994" s="19" t="s">
        <v>5680</v>
      </c>
      <c r="BD1994" s="20" t="s">
        <v>100</v>
      </c>
      <c r="BF1994" s="5"/>
      <c r="BG1994" s="27">
        <v>92999053</v>
      </c>
      <c r="BH1994" s="27">
        <v>99470241</v>
      </c>
      <c r="BI1994" s="27"/>
      <c r="BJ1994" t="s">
        <v>5677</v>
      </c>
      <c r="BK1994" s="11" t="str">
        <f t="shared" si="451"/>
        <v>A-</v>
      </c>
      <c r="BL1994" s="11" t="s">
        <v>473</v>
      </c>
    </row>
    <row r="1995" spans="1:64" x14ac:dyDescent="0.25">
      <c r="A1995" s="3" t="s">
        <v>56</v>
      </c>
      <c r="B1995" s="4">
        <v>1997</v>
      </c>
      <c r="C1995" s="3" t="s">
        <v>140</v>
      </c>
      <c r="D1995" s="3" t="s">
        <v>7657</v>
      </c>
      <c r="E1995" s="3" t="s">
        <v>7231</v>
      </c>
      <c r="F1995" s="3"/>
      <c r="G1995" s="3"/>
      <c r="H1995" s="74"/>
      <c r="I1995" s="3" t="s">
        <v>561</v>
      </c>
      <c r="J1995" s="3" t="s">
        <v>157</v>
      </c>
      <c r="K1995" s="3" t="s">
        <v>123</v>
      </c>
      <c r="L1995" s="3" t="s">
        <v>77</v>
      </c>
      <c r="M1995" s="3" t="s">
        <v>158</v>
      </c>
      <c r="N1995" s="5">
        <v>45344</v>
      </c>
      <c r="P1995" s="3">
        <f t="shared" ca="1" si="464"/>
        <v>-47</v>
      </c>
      <c r="Q1995" s="5"/>
      <c r="R1995" s="3"/>
      <c r="S1995" s="3"/>
      <c r="T1995" s="6" t="s">
        <v>131</v>
      </c>
      <c r="U1995" s="3" t="str">
        <f t="shared" si="457"/>
        <v>Contractuel</v>
      </c>
      <c r="V1995" s="5">
        <v>45505</v>
      </c>
      <c r="W1995" s="5">
        <f>VLOOKUP(B1995,[1]base!$A:$V,22,0)</f>
        <v>45535</v>
      </c>
      <c r="X1995" s="5"/>
      <c r="Y1995" s="5"/>
      <c r="Z1995" s="5">
        <v>45344</v>
      </c>
      <c r="AA1995" s="3">
        <f t="shared" si="458"/>
        <v>2</v>
      </c>
      <c r="AB1995" s="3">
        <v>2024</v>
      </c>
      <c r="AC1995" s="3"/>
      <c r="AD1995" s="7">
        <f t="shared" ca="1" si="459"/>
        <v>0.65277777777777779</v>
      </c>
      <c r="AE1995" s="7" t="str">
        <f t="shared" ca="1" si="463"/>
        <v>&lt; 1</v>
      </c>
      <c r="AF1995" s="5">
        <v>25948</v>
      </c>
      <c r="AG1995" s="8">
        <f t="shared" ca="1" si="460"/>
        <v>53.791780821917811</v>
      </c>
      <c r="AH1995" s="7" t="str">
        <f t="shared" ca="1" si="461"/>
        <v>&gt;45&lt; 55</v>
      </c>
      <c r="AI1995" s="9">
        <v>11432190</v>
      </c>
      <c r="AJ1995" s="10" t="s">
        <v>159</v>
      </c>
      <c r="AK1995" s="9" t="s">
        <v>5681</v>
      </c>
      <c r="AL1995" s="5">
        <v>40999</v>
      </c>
      <c r="AM1995" s="3" t="s">
        <v>93</v>
      </c>
      <c r="AN1995" s="3" t="s">
        <v>65</v>
      </c>
      <c r="AO1995">
        <v>3</v>
      </c>
      <c r="AP1995" t="s">
        <v>5682</v>
      </c>
      <c r="AQ1995">
        <v>3</v>
      </c>
      <c r="AR1995" s="11">
        <v>1</v>
      </c>
      <c r="AS1995" s="12">
        <f t="shared" si="462"/>
        <v>45709.25</v>
      </c>
      <c r="AT1995" s="11" t="s">
        <v>135</v>
      </c>
      <c r="AU1995" s="9">
        <v>3.5</v>
      </c>
      <c r="AV1995" s="14">
        <v>17</v>
      </c>
      <c r="AW1995" s="15" t="s">
        <v>169</v>
      </c>
      <c r="AX1995" s="16" t="s">
        <v>5683</v>
      </c>
      <c r="AY1995" s="14">
        <v>36</v>
      </c>
      <c r="AZ1995" s="11" t="s">
        <v>171</v>
      </c>
      <c r="BA1995" s="17" t="str">
        <f t="shared" si="455"/>
        <v>17001000000342495936</v>
      </c>
      <c r="BB1995" s="26">
        <f t="shared" si="456"/>
        <v>20</v>
      </c>
      <c r="BC1995" s="19" t="s">
        <v>5684</v>
      </c>
      <c r="BD1995" s="20" t="s">
        <v>100</v>
      </c>
      <c r="BF1995" s="5"/>
      <c r="BG1995" s="27">
        <v>94420159</v>
      </c>
      <c r="BH1995" s="27"/>
      <c r="BI1995" s="27"/>
      <c r="BJ1995" t="s">
        <v>3780</v>
      </c>
      <c r="BK1995" s="11" t="str">
        <f t="shared" ref="BK1995:BK2058" si="465">IF(K1995="CADRE","CADRE",CONCATENATE(J1995,"-",H1995))</f>
        <v>A-</v>
      </c>
      <c r="BL1995" s="11" t="s">
        <v>473</v>
      </c>
    </row>
    <row r="1996" spans="1:64" x14ac:dyDescent="0.25">
      <c r="A1996" s="3" t="s">
        <v>74</v>
      </c>
      <c r="B1996" s="4">
        <v>1998</v>
      </c>
      <c r="C1996" s="3" t="s">
        <v>140</v>
      </c>
      <c r="D1996" s="3" t="s">
        <v>8202</v>
      </c>
      <c r="E1996" s="3" t="s">
        <v>7277</v>
      </c>
      <c r="F1996" s="3"/>
      <c r="G1996" s="3"/>
      <c r="H1996" s="74"/>
      <c r="I1996" s="3" t="s">
        <v>515</v>
      </c>
      <c r="J1996" s="3" t="s">
        <v>228</v>
      </c>
      <c r="K1996" s="3" t="s">
        <v>123</v>
      </c>
      <c r="L1996" s="3" t="s">
        <v>77</v>
      </c>
      <c r="M1996" s="3" t="s">
        <v>158</v>
      </c>
      <c r="N1996" s="5">
        <v>45344</v>
      </c>
      <c r="P1996" s="3">
        <f t="shared" ca="1" si="464"/>
        <v>-231</v>
      </c>
      <c r="Q1996" s="5">
        <v>45345</v>
      </c>
      <c r="R1996" s="3" t="s">
        <v>5466</v>
      </c>
      <c r="S1996" s="3"/>
      <c r="T1996" s="6" t="s">
        <v>131</v>
      </c>
      <c r="U1996" s="3" t="str">
        <f t="shared" si="457"/>
        <v>Contractuel</v>
      </c>
      <c r="V1996" s="5">
        <v>45344</v>
      </c>
      <c r="W1996" s="5">
        <v>45351</v>
      </c>
      <c r="X1996" s="5"/>
      <c r="Y1996" s="5"/>
      <c r="Z1996" s="5">
        <v>45344</v>
      </c>
      <c r="AA1996" s="3">
        <f t="shared" si="458"/>
        <v>2</v>
      </c>
      <c r="AB1996" s="3">
        <v>2024</v>
      </c>
      <c r="AC1996" s="3"/>
      <c r="AD1996" s="7">
        <f t="shared" ca="1" si="459"/>
        <v>0.65277777777777779</v>
      </c>
      <c r="AE1996" s="7" t="str">
        <f t="shared" ca="1" si="463"/>
        <v>&lt; 1</v>
      </c>
      <c r="AF1996" s="5">
        <v>28664</v>
      </c>
      <c r="AG1996" s="8">
        <f t="shared" ca="1" si="460"/>
        <v>46.350684931506848</v>
      </c>
      <c r="AH1996" s="7" t="str">
        <f t="shared" ca="1" si="461"/>
        <v>&gt;45&lt; 55</v>
      </c>
      <c r="AI1996" s="9">
        <v>12347059</v>
      </c>
      <c r="AJ1996" s="10" t="s">
        <v>62</v>
      </c>
      <c r="AK1996" s="9" t="s">
        <v>5685</v>
      </c>
      <c r="AL1996" s="5">
        <v>35724</v>
      </c>
      <c r="AM1996" s="3" t="s">
        <v>93</v>
      </c>
      <c r="AN1996" s="3" t="s">
        <v>65</v>
      </c>
      <c r="AO1996">
        <v>3</v>
      </c>
      <c r="AP1996" t="s">
        <v>5646</v>
      </c>
      <c r="AQ1996" s="11">
        <v>3</v>
      </c>
      <c r="AR1996" s="11">
        <v>1</v>
      </c>
      <c r="AS1996" s="12">
        <f t="shared" si="462"/>
        <v>45709.25</v>
      </c>
      <c r="AT1996" s="11" t="s">
        <v>135</v>
      </c>
      <c r="AU1996" s="9">
        <v>3.5</v>
      </c>
      <c r="AV1996" s="14"/>
      <c r="AW1996" s="15"/>
      <c r="AX1996" s="16"/>
      <c r="AY1996" s="14"/>
      <c r="AZ1996" s="11"/>
      <c r="BA1996" s="17" t="str">
        <f t="shared" si="455"/>
        <v/>
      </c>
      <c r="BB1996" s="26">
        <f t="shared" si="456"/>
        <v>0</v>
      </c>
      <c r="BC1996" s="19" t="s">
        <v>5686</v>
      </c>
      <c r="BD1996" s="20" t="s">
        <v>100</v>
      </c>
      <c r="BF1996" s="5"/>
      <c r="BG1996" s="27">
        <v>23616889</v>
      </c>
      <c r="BH1996" s="27"/>
      <c r="BI1996" s="27"/>
      <c r="BJ1996" t="s">
        <v>4740</v>
      </c>
      <c r="BK1996" s="11" t="str">
        <f t="shared" si="465"/>
        <v>B-</v>
      </c>
      <c r="BL1996" s="11" t="s">
        <v>473</v>
      </c>
    </row>
    <row r="1997" spans="1:64" x14ac:dyDescent="0.25">
      <c r="A1997" s="3" t="s">
        <v>56</v>
      </c>
      <c r="B1997" s="4">
        <v>1999</v>
      </c>
      <c r="C1997" s="3" t="s">
        <v>140</v>
      </c>
      <c r="D1997" s="3" t="s">
        <v>7208</v>
      </c>
      <c r="E1997" s="3" t="s">
        <v>8480</v>
      </c>
      <c r="F1997" s="3"/>
      <c r="G1997" s="3"/>
      <c r="H1997" s="74"/>
      <c r="I1997" s="3" t="s">
        <v>515</v>
      </c>
      <c r="J1997" s="3" t="s">
        <v>228</v>
      </c>
      <c r="K1997" s="3" t="s">
        <v>123</v>
      </c>
      <c r="L1997" s="3" t="s">
        <v>77</v>
      </c>
      <c r="M1997" s="3" t="s">
        <v>158</v>
      </c>
      <c r="N1997" s="5">
        <v>45344</v>
      </c>
      <c r="P1997" s="3">
        <f t="shared" ca="1" si="464"/>
        <v>-47</v>
      </c>
      <c r="Q1997" s="5"/>
      <c r="R1997" s="3"/>
      <c r="S1997" s="3"/>
      <c r="T1997" s="6" t="s">
        <v>131</v>
      </c>
      <c r="U1997" s="3" t="str">
        <f t="shared" si="457"/>
        <v>Contractuel</v>
      </c>
      <c r="V1997" s="5">
        <v>45505</v>
      </c>
      <c r="W1997" s="5">
        <f>VLOOKUP(B1997,[1]base!$A:$V,22,0)</f>
        <v>45535</v>
      </c>
      <c r="X1997" s="5"/>
      <c r="Y1997" s="5"/>
      <c r="Z1997" s="5">
        <v>45344</v>
      </c>
      <c r="AA1997" s="3">
        <f t="shared" si="458"/>
        <v>2</v>
      </c>
      <c r="AB1997" s="3">
        <v>2024</v>
      </c>
      <c r="AC1997" s="3"/>
      <c r="AD1997" s="7">
        <f t="shared" ca="1" si="459"/>
        <v>0.65277777777777779</v>
      </c>
      <c r="AE1997" s="7" t="str">
        <f t="shared" ca="1" si="463"/>
        <v>&lt; 1</v>
      </c>
      <c r="AF1997" s="5">
        <v>28406</v>
      </c>
      <c r="AG1997" s="8">
        <f t="shared" ca="1" si="460"/>
        <v>47.057534246575344</v>
      </c>
      <c r="AH1997" s="7" t="str">
        <f t="shared" ca="1" si="461"/>
        <v>&gt;45&lt; 55</v>
      </c>
      <c r="AI1997" s="9">
        <v>11812111</v>
      </c>
      <c r="AJ1997" s="10" t="s">
        <v>62</v>
      </c>
      <c r="AK1997" s="9" t="s">
        <v>5687</v>
      </c>
      <c r="AL1997" s="5">
        <v>35445</v>
      </c>
      <c r="AM1997" s="3" t="s">
        <v>93</v>
      </c>
      <c r="AN1997" s="3" t="s">
        <v>65</v>
      </c>
      <c r="AO1997">
        <v>4</v>
      </c>
      <c r="AQ1997">
        <v>3</v>
      </c>
      <c r="AR1997" s="11">
        <v>1</v>
      </c>
      <c r="AS1997" s="12">
        <f t="shared" si="462"/>
        <v>45709.25</v>
      </c>
      <c r="AT1997" s="11" t="s">
        <v>135</v>
      </c>
      <c r="AU1997" s="9">
        <v>3.5</v>
      </c>
      <c r="AV1997" s="14" t="s">
        <v>79</v>
      </c>
      <c r="AW1997" s="15" t="s">
        <v>978</v>
      </c>
      <c r="AX1997" s="16">
        <v>10051381929</v>
      </c>
      <c r="AY1997" s="14">
        <v>67</v>
      </c>
      <c r="AZ1997" s="11" t="s">
        <v>128</v>
      </c>
      <c r="BA1997" s="17" t="str">
        <f t="shared" si="455"/>
        <v>04025111005138192967</v>
      </c>
      <c r="BB1997" s="26">
        <f t="shared" si="456"/>
        <v>20</v>
      </c>
      <c r="BC1997" s="19" t="s">
        <v>5688</v>
      </c>
      <c r="BD1997" s="20" t="s">
        <v>100</v>
      </c>
      <c r="BF1997" s="5"/>
      <c r="BG1997" s="27">
        <v>25185280</v>
      </c>
      <c r="BH1997" s="27"/>
      <c r="BI1997" s="27"/>
      <c r="BJ1997" t="s">
        <v>4740</v>
      </c>
      <c r="BK1997" s="11" t="str">
        <f t="shared" si="465"/>
        <v>B-</v>
      </c>
      <c r="BL1997" s="11" t="s">
        <v>473</v>
      </c>
    </row>
    <row r="1998" spans="1:64" x14ac:dyDescent="0.25">
      <c r="A1998" s="3" t="s">
        <v>74</v>
      </c>
      <c r="B1998" s="4">
        <v>2000</v>
      </c>
      <c r="C1998" s="3" t="s">
        <v>140</v>
      </c>
      <c r="D1998" s="3" t="s">
        <v>8481</v>
      </c>
      <c r="E1998" s="3" t="s">
        <v>7335</v>
      </c>
      <c r="F1998" s="3"/>
      <c r="G1998" s="3"/>
      <c r="H1998" s="74"/>
      <c r="I1998" s="3" t="s">
        <v>467</v>
      </c>
      <c r="J1998" s="3" t="s">
        <v>157</v>
      </c>
      <c r="K1998" s="3" t="s">
        <v>123</v>
      </c>
      <c r="L1998" s="3" t="s">
        <v>77</v>
      </c>
      <c r="M1998" s="3" t="s">
        <v>158</v>
      </c>
      <c r="N1998" s="5">
        <v>45344</v>
      </c>
      <c r="P1998" s="3">
        <f t="shared" ca="1" si="464"/>
        <v>-231</v>
      </c>
      <c r="Q1998" s="5">
        <v>45351</v>
      </c>
      <c r="R1998" s="3" t="s">
        <v>5466</v>
      </c>
      <c r="S1998" s="3"/>
      <c r="T1998" s="6" t="s">
        <v>131</v>
      </c>
      <c r="U1998" s="3" t="str">
        <f t="shared" si="457"/>
        <v>Contractuel</v>
      </c>
      <c r="V1998" s="5">
        <v>45344</v>
      </c>
      <c r="W1998" s="5">
        <v>45351</v>
      </c>
      <c r="X1998" s="5"/>
      <c r="Y1998" s="5"/>
      <c r="Z1998" s="5">
        <v>45344</v>
      </c>
      <c r="AA1998" s="3">
        <f t="shared" si="458"/>
        <v>2</v>
      </c>
      <c r="AB1998" s="3">
        <v>2024</v>
      </c>
      <c r="AC1998" s="3"/>
      <c r="AD1998" s="7">
        <f t="shared" ca="1" si="459"/>
        <v>0.65277777777777779</v>
      </c>
      <c r="AE1998" s="7" t="str">
        <f t="shared" ca="1" si="463"/>
        <v>&lt; 1</v>
      </c>
      <c r="AF1998" s="5">
        <v>34615</v>
      </c>
      <c r="AG1998" s="8">
        <f t="shared" ca="1" si="460"/>
        <v>30.046575342465754</v>
      </c>
      <c r="AH1998" s="7" t="str">
        <f t="shared" ca="1" si="461"/>
        <v>&gt;25&lt; 35</v>
      </c>
      <c r="AI1998" s="9">
        <v>17444864</v>
      </c>
      <c r="AJ1998" s="10" t="s">
        <v>102</v>
      </c>
      <c r="AK1998" s="9" t="s">
        <v>5689</v>
      </c>
      <c r="AL1998" s="5">
        <v>41890</v>
      </c>
      <c r="AM1998" s="3" t="s">
        <v>93</v>
      </c>
      <c r="AN1998" s="3" t="s">
        <v>94</v>
      </c>
      <c r="AP1998" t="s">
        <v>5690</v>
      </c>
      <c r="AQ1998" s="11">
        <v>3</v>
      </c>
      <c r="AR1998" s="11">
        <v>1</v>
      </c>
      <c r="AS1998" s="12">
        <f t="shared" si="462"/>
        <v>45709.25</v>
      </c>
      <c r="AT1998" s="11" t="s">
        <v>135</v>
      </c>
      <c r="AU1998" s="9">
        <v>3.5</v>
      </c>
      <c r="AV1998" s="14">
        <v>32</v>
      </c>
      <c r="AW1998" s="15" t="s">
        <v>5691</v>
      </c>
      <c r="AX1998" s="16">
        <v>81011461511</v>
      </c>
      <c r="AY1998" s="14">
        <v>49</v>
      </c>
      <c r="AZ1998" s="11" t="s">
        <v>5692</v>
      </c>
      <c r="BA1998" s="17" t="str">
        <f t="shared" si="455"/>
        <v>32009788101146151149</v>
      </c>
      <c r="BB1998" s="26">
        <f t="shared" si="456"/>
        <v>20</v>
      </c>
      <c r="BC1998" s="19" t="s">
        <v>828</v>
      </c>
      <c r="BD1998" s="20" t="s">
        <v>100</v>
      </c>
      <c r="BF1998" s="5"/>
      <c r="BG1998" s="27">
        <v>24446882</v>
      </c>
      <c r="BH1998" s="27"/>
      <c r="BI1998" s="27"/>
      <c r="BJ1998" t="s">
        <v>828</v>
      </c>
      <c r="BK1998" s="11" t="str">
        <f t="shared" si="465"/>
        <v>A-</v>
      </c>
      <c r="BL1998" s="11" t="s">
        <v>235</v>
      </c>
    </row>
    <row r="1999" spans="1:64" x14ac:dyDescent="0.25">
      <c r="A1999" s="3" t="s">
        <v>56</v>
      </c>
      <c r="B1999" s="4">
        <v>2001</v>
      </c>
      <c r="C1999" s="3" t="s">
        <v>140</v>
      </c>
      <c r="D1999" s="3" t="s">
        <v>8482</v>
      </c>
      <c r="E1999" s="3" t="s">
        <v>7565</v>
      </c>
      <c r="F1999" s="3"/>
      <c r="G1999" s="3"/>
      <c r="H1999" s="74"/>
      <c r="I1999" s="3" t="s">
        <v>515</v>
      </c>
      <c r="J1999" s="3" t="s">
        <v>228</v>
      </c>
      <c r="K1999" s="3" t="s">
        <v>123</v>
      </c>
      <c r="L1999" s="3" t="s">
        <v>77</v>
      </c>
      <c r="M1999" s="3" t="s">
        <v>158</v>
      </c>
      <c r="N1999" s="5">
        <v>45348</v>
      </c>
      <c r="P1999" s="3">
        <f t="shared" ca="1" si="464"/>
        <v>-47</v>
      </c>
      <c r="Q1999" s="5"/>
      <c r="R1999" s="3"/>
      <c r="S1999" s="3"/>
      <c r="T1999" s="6" t="s">
        <v>131</v>
      </c>
      <c r="U1999" s="3" t="str">
        <f t="shared" si="457"/>
        <v>Contractuel</v>
      </c>
      <c r="V1999" s="5">
        <v>45505</v>
      </c>
      <c r="W1999" s="5">
        <f>VLOOKUP(B1999,[1]base!$A:$V,22,0)</f>
        <v>45535</v>
      </c>
      <c r="X1999" s="5"/>
      <c r="Y1999" s="5"/>
      <c r="Z1999" s="5">
        <v>45348</v>
      </c>
      <c r="AA1999" s="3">
        <f t="shared" si="458"/>
        <v>2</v>
      </c>
      <c r="AB1999" s="3">
        <v>2024</v>
      </c>
      <c r="AC1999" s="3"/>
      <c r="AD1999" s="7">
        <f t="shared" ca="1" si="459"/>
        <v>0.64166666666666672</v>
      </c>
      <c r="AE1999" s="7" t="str">
        <f t="shared" ca="1" si="463"/>
        <v>&lt; 1</v>
      </c>
      <c r="AF1999" s="5">
        <v>31074</v>
      </c>
      <c r="AG1999" s="8">
        <f t="shared" ca="1" si="460"/>
        <v>39.747945205479454</v>
      </c>
      <c r="AH1999" s="7" t="str">
        <f t="shared" ca="1" si="461"/>
        <v>&gt;35&lt; 45</v>
      </c>
      <c r="AI1999" s="9">
        <v>16428051</v>
      </c>
      <c r="AJ1999" s="10" t="s">
        <v>70</v>
      </c>
      <c r="AK1999" s="9" t="s">
        <v>5693</v>
      </c>
      <c r="AL1999" s="5">
        <v>37713</v>
      </c>
      <c r="AM1999" s="3" t="s">
        <v>93</v>
      </c>
      <c r="AN1999" s="3" t="s">
        <v>65</v>
      </c>
      <c r="AO1999">
        <v>3</v>
      </c>
      <c r="AP1999" t="s">
        <v>5694</v>
      </c>
      <c r="AQ1999">
        <v>3</v>
      </c>
      <c r="AR1999" s="11">
        <v>1</v>
      </c>
      <c r="AS1999" s="12">
        <f t="shared" si="462"/>
        <v>45713.25</v>
      </c>
      <c r="AT1999" s="11" t="s">
        <v>135</v>
      </c>
      <c r="AU1999" s="9">
        <v>3.5</v>
      </c>
      <c r="AV1999" s="14" t="s">
        <v>126</v>
      </c>
      <c r="AW1999" s="15" t="s">
        <v>275</v>
      </c>
      <c r="AX1999" s="16">
        <v>38105538119</v>
      </c>
      <c r="AY1999" s="14">
        <v>79</v>
      </c>
      <c r="AZ1999" s="11" t="s">
        <v>145</v>
      </c>
      <c r="BA1999" s="17" t="str">
        <f t="shared" si="455"/>
        <v>07080013810553811979</v>
      </c>
      <c r="BB1999" s="26">
        <f t="shared" si="456"/>
        <v>20</v>
      </c>
      <c r="BC1999" s="19" t="s">
        <v>1677</v>
      </c>
      <c r="BD1999" s="20" t="s">
        <v>100</v>
      </c>
      <c r="BF1999" s="5"/>
      <c r="BG1999" s="27">
        <v>93456438</v>
      </c>
      <c r="BH1999" s="27">
        <v>24589486</v>
      </c>
      <c r="BI1999" s="27"/>
      <c r="BJ1999" t="s">
        <v>1677</v>
      </c>
      <c r="BK1999" s="11" t="str">
        <f t="shared" si="465"/>
        <v>B-</v>
      </c>
      <c r="BL1999" s="11" t="s">
        <v>473</v>
      </c>
    </row>
    <row r="2000" spans="1:64" x14ac:dyDescent="0.25">
      <c r="A2000" s="3" t="s">
        <v>74</v>
      </c>
      <c r="B2000" s="4">
        <v>2060</v>
      </c>
      <c r="C2000" s="3" t="s">
        <v>140</v>
      </c>
      <c r="D2000" s="3" t="s">
        <v>7210</v>
      </c>
      <c r="E2000" s="3" t="s">
        <v>8411</v>
      </c>
      <c r="F2000" s="3"/>
      <c r="G2000" s="3"/>
      <c r="H2000" s="74"/>
      <c r="I2000" s="3" t="s">
        <v>515</v>
      </c>
      <c r="J2000" s="3" t="s">
        <v>228</v>
      </c>
      <c r="K2000" s="3" t="s">
        <v>123</v>
      </c>
      <c r="L2000" s="3" t="s">
        <v>77</v>
      </c>
      <c r="M2000" s="3" t="s">
        <v>158</v>
      </c>
      <c r="N2000" s="5">
        <v>45348</v>
      </c>
      <c r="P2000" s="3">
        <f t="shared" ca="1" si="464"/>
        <v>-200</v>
      </c>
      <c r="Q2000" s="5">
        <v>45352</v>
      </c>
      <c r="R2000" s="3" t="s">
        <v>5466</v>
      </c>
      <c r="S2000" s="3">
        <f>(Q2000-N2000)+1</f>
        <v>5</v>
      </c>
      <c r="T2000" s="6" t="s">
        <v>131</v>
      </c>
      <c r="U2000" s="3" t="str">
        <f t="shared" si="457"/>
        <v>Contractuel</v>
      </c>
      <c r="V2000" s="5">
        <v>45348</v>
      </c>
      <c r="W2000" s="5">
        <v>45382</v>
      </c>
      <c r="X2000" s="5"/>
      <c r="Y2000" s="5"/>
      <c r="Z2000" s="5">
        <v>45348</v>
      </c>
      <c r="AA2000" s="3">
        <f t="shared" si="458"/>
        <v>2</v>
      </c>
      <c r="AB2000" s="3">
        <v>2024</v>
      </c>
      <c r="AC2000" s="3"/>
      <c r="AD2000" s="7">
        <f t="shared" ca="1" si="459"/>
        <v>0.64166666666666672</v>
      </c>
      <c r="AE2000" s="7" t="str">
        <f t="shared" ca="1" si="463"/>
        <v>&lt; 1</v>
      </c>
      <c r="AF2000" s="5">
        <v>29654</v>
      </c>
      <c r="AG2000" s="8">
        <f t="shared" ca="1" si="460"/>
        <v>43.638356164383559</v>
      </c>
      <c r="AH2000" s="7" t="str">
        <f t="shared" ca="1" si="461"/>
        <v>&gt;35&lt; 45</v>
      </c>
      <c r="AI2000" s="9">
        <v>16280011</v>
      </c>
      <c r="AJ2000" s="10" t="s">
        <v>126</v>
      </c>
      <c r="AK2000" s="9" t="s">
        <v>5695</v>
      </c>
      <c r="AL2000" s="5">
        <v>41682</v>
      </c>
      <c r="AM2000" s="3" t="s">
        <v>93</v>
      </c>
      <c r="AN2000" s="3" t="s">
        <v>65</v>
      </c>
      <c r="AP2000" t="s">
        <v>5694</v>
      </c>
      <c r="AQ2000" s="11">
        <v>3</v>
      </c>
      <c r="AR2000" s="11">
        <v>1</v>
      </c>
      <c r="AS2000" s="12">
        <f t="shared" si="462"/>
        <v>45713.25</v>
      </c>
      <c r="AT2000" s="11" t="s">
        <v>135</v>
      </c>
      <c r="AU2000" s="9">
        <v>3.5</v>
      </c>
      <c r="AV2000" s="14">
        <v>17</v>
      </c>
      <c r="AW2000" s="15" t="s">
        <v>169</v>
      </c>
      <c r="AX2000" s="16" t="s">
        <v>5696</v>
      </c>
      <c r="AY2000" s="14">
        <v>17</v>
      </c>
      <c r="AZ2000" s="11" t="s">
        <v>171</v>
      </c>
      <c r="BA2000" s="17" t="str">
        <f t="shared" si="455"/>
        <v>17001000000296350417</v>
      </c>
      <c r="BB2000" s="26">
        <f t="shared" si="456"/>
        <v>20</v>
      </c>
      <c r="BC2000" s="19" t="s">
        <v>5697</v>
      </c>
      <c r="BD2000" s="20" t="s">
        <v>100</v>
      </c>
      <c r="BF2000" s="5"/>
      <c r="BG2000" s="27">
        <v>27587890</v>
      </c>
      <c r="BH2000" s="27"/>
      <c r="BI2000" s="27"/>
      <c r="BK2000" s="11" t="str">
        <f t="shared" si="465"/>
        <v>B-</v>
      </c>
      <c r="BL2000" s="11" t="s">
        <v>473</v>
      </c>
    </row>
    <row r="2001" spans="1:64" x14ac:dyDescent="0.25">
      <c r="A2001" s="3" t="s">
        <v>56</v>
      </c>
      <c r="B2001" s="4">
        <v>2061</v>
      </c>
      <c r="C2001" s="3" t="s">
        <v>140</v>
      </c>
      <c r="D2001" s="3" t="s">
        <v>7213</v>
      </c>
      <c r="E2001" s="3" t="s">
        <v>7250</v>
      </c>
      <c r="F2001" s="3"/>
      <c r="G2001" s="3"/>
      <c r="H2001" s="74"/>
      <c r="I2001" s="3" t="s">
        <v>561</v>
      </c>
      <c r="J2001" s="3" t="s">
        <v>157</v>
      </c>
      <c r="K2001" s="3" t="s">
        <v>123</v>
      </c>
      <c r="L2001" s="3" t="s">
        <v>77</v>
      </c>
      <c r="M2001" s="3" t="s">
        <v>158</v>
      </c>
      <c r="N2001" s="5">
        <v>45348</v>
      </c>
      <c r="P2001" s="3">
        <f t="shared" ca="1" si="464"/>
        <v>-47</v>
      </c>
      <c r="Q2001" s="5"/>
      <c r="R2001" s="3"/>
      <c r="S2001" s="3"/>
      <c r="T2001" s="6" t="s">
        <v>131</v>
      </c>
      <c r="U2001" s="3" t="str">
        <f t="shared" si="457"/>
        <v>Contractuel</v>
      </c>
      <c r="V2001" s="5">
        <v>45505</v>
      </c>
      <c r="W2001" s="5">
        <f>VLOOKUP(B2001,[1]base!$A:$V,22,0)</f>
        <v>45535</v>
      </c>
      <c r="X2001" s="5"/>
      <c r="Y2001" s="5"/>
      <c r="Z2001" s="5">
        <v>45348</v>
      </c>
      <c r="AA2001" s="3">
        <f t="shared" si="458"/>
        <v>2</v>
      </c>
      <c r="AB2001" s="3">
        <v>2024</v>
      </c>
      <c r="AC2001" s="3"/>
      <c r="AD2001" s="7">
        <f t="shared" ca="1" si="459"/>
        <v>0.64166666666666672</v>
      </c>
      <c r="AE2001" s="7" t="str">
        <f t="shared" ca="1" si="463"/>
        <v>&lt; 1</v>
      </c>
      <c r="AF2001" s="5">
        <v>29138</v>
      </c>
      <c r="AG2001" s="8">
        <f t="shared" ca="1" si="460"/>
        <v>45.052054794520551</v>
      </c>
      <c r="AH2001" s="7" t="str">
        <f t="shared" ca="1" si="461"/>
        <v>&gt;45&lt; 55</v>
      </c>
      <c r="AI2001" s="9">
        <v>12488746</v>
      </c>
      <c r="AJ2001" s="10" t="s">
        <v>159</v>
      </c>
      <c r="AK2001" s="9" t="s">
        <v>5698</v>
      </c>
      <c r="AL2001" s="5">
        <v>36273</v>
      </c>
      <c r="AM2001" s="3" t="s">
        <v>93</v>
      </c>
      <c r="AN2001" s="3" t="s">
        <v>65</v>
      </c>
      <c r="AO2001">
        <v>2</v>
      </c>
      <c r="AP2001" t="s">
        <v>5699</v>
      </c>
      <c r="AQ2001">
        <v>3</v>
      </c>
      <c r="AR2001" s="11">
        <v>1</v>
      </c>
      <c r="AS2001" s="12">
        <f t="shared" si="462"/>
        <v>45713.25</v>
      </c>
      <c r="AT2001" s="11" t="s">
        <v>135</v>
      </c>
      <c r="AU2001" s="9">
        <v>3.5</v>
      </c>
      <c r="AV2001" s="14">
        <v>17</v>
      </c>
      <c r="AW2001" s="15" t="s">
        <v>169</v>
      </c>
      <c r="AX2001" s="16" t="s">
        <v>5700</v>
      </c>
      <c r="AY2001" s="14">
        <v>82</v>
      </c>
      <c r="AZ2001" s="11" t="s">
        <v>171</v>
      </c>
      <c r="BA2001" s="17" t="str">
        <f t="shared" si="455"/>
        <v>17001000000094167982</v>
      </c>
      <c r="BB2001" s="26">
        <f t="shared" si="456"/>
        <v>20</v>
      </c>
      <c r="BC2001" s="19" t="s">
        <v>5701</v>
      </c>
      <c r="BD2001" s="20" t="s">
        <v>100</v>
      </c>
      <c r="BF2001" s="5"/>
      <c r="BG2001" s="27">
        <v>21732191</v>
      </c>
      <c r="BH2001" s="27"/>
      <c r="BI2001" s="27"/>
      <c r="BJ2001" t="s">
        <v>391</v>
      </c>
      <c r="BK2001" s="11" t="str">
        <f t="shared" si="465"/>
        <v>A-</v>
      </c>
      <c r="BL2001" s="11" t="s">
        <v>473</v>
      </c>
    </row>
    <row r="2002" spans="1:64" x14ac:dyDescent="0.25">
      <c r="A2002" s="3" t="s">
        <v>74</v>
      </c>
      <c r="B2002" s="4">
        <v>2062</v>
      </c>
      <c r="C2002" s="3" t="s">
        <v>140</v>
      </c>
      <c r="D2002" s="3" t="s">
        <v>8756</v>
      </c>
      <c r="E2002" s="3" t="s">
        <v>7390</v>
      </c>
      <c r="F2002" s="3"/>
      <c r="G2002" s="3"/>
      <c r="H2002" s="74"/>
      <c r="I2002" s="3" t="s">
        <v>561</v>
      </c>
      <c r="J2002" s="3" t="s">
        <v>157</v>
      </c>
      <c r="K2002" s="3" t="s">
        <v>123</v>
      </c>
      <c r="L2002" s="3" t="s">
        <v>77</v>
      </c>
      <c r="M2002" s="3" t="s">
        <v>158</v>
      </c>
      <c r="N2002" s="5">
        <v>45348</v>
      </c>
      <c r="P2002" s="3">
        <f t="shared" ca="1" si="464"/>
        <v>-200</v>
      </c>
      <c r="Q2002" s="5">
        <v>45352</v>
      </c>
      <c r="R2002" s="3" t="s">
        <v>5466</v>
      </c>
      <c r="S2002" s="3">
        <f>(Q2002-N2002)+1</f>
        <v>5</v>
      </c>
      <c r="T2002" s="6" t="s">
        <v>131</v>
      </c>
      <c r="U2002" s="3" t="str">
        <f t="shared" si="457"/>
        <v>Contractuel</v>
      </c>
      <c r="V2002" s="5">
        <v>45348</v>
      </c>
      <c r="W2002" s="5">
        <v>45382</v>
      </c>
      <c r="X2002" s="5"/>
      <c r="Y2002" s="5"/>
      <c r="Z2002" s="5">
        <v>45348</v>
      </c>
      <c r="AA2002" s="3">
        <f t="shared" si="458"/>
        <v>2</v>
      </c>
      <c r="AB2002" s="3">
        <v>2024</v>
      </c>
      <c r="AC2002" s="3"/>
      <c r="AD2002" s="7">
        <f t="shared" ca="1" si="459"/>
        <v>0.64166666666666672</v>
      </c>
      <c r="AE2002" s="7" t="str">
        <f t="shared" ca="1" si="463"/>
        <v>&lt; 1</v>
      </c>
      <c r="AF2002" s="5">
        <v>29262</v>
      </c>
      <c r="AG2002" s="8">
        <f t="shared" ca="1" si="460"/>
        <v>44.712328767123289</v>
      </c>
      <c r="AH2002" s="7" t="str">
        <f t="shared" ca="1" si="461"/>
        <v>&gt;35&lt; 45</v>
      </c>
      <c r="AI2002" s="9">
        <v>12364793</v>
      </c>
      <c r="AJ2002" s="10" t="s">
        <v>126</v>
      </c>
      <c r="AK2002" s="9" t="s">
        <v>5702</v>
      </c>
      <c r="AL2002" s="5">
        <v>40166</v>
      </c>
      <c r="AM2002" s="3" t="s">
        <v>93</v>
      </c>
      <c r="AN2002" s="3" t="s">
        <v>65</v>
      </c>
      <c r="AO2002">
        <v>3</v>
      </c>
      <c r="AP2002" t="s">
        <v>5694</v>
      </c>
      <c r="AQ2002" s="11">
        <v>3</v>
      </c>
      <c r="AR2002" s="11">
        <v>1</v>
      </c>
      <c r="AS2002" s="12">
        <f t="shared" si="462"/>
        <v>45713.25</v>
      </c>
      <c r="AT2002" s="11" t="s">
        <v>135</v>
      </c>
      <c r="AU2002" s="9">
        <v>3.5</v>
      </c>
      <c r="AV2002" s="14">
        <v>17</v>
      </c>
      <c r="AW2002" s="15" t="s">
        <v>169</v>
      </c>
      <c r="AX2002" s="16" t="s">
        <v>5703</v>
      </c>
      <c r="AY2002" s="14">
        <v>59</v>
      </c>
      <c r="AZ2002" s="11" t="s">
        <v>171</v>
      </c>
      <c r="BA2002" s="17" t="str">
        <f t="shared" si="455"/>
        <v>17001000000342579259</v>
      </c>
      <c r="BB2002" s="26">
        <f t="shared" si="456"/>
        <v>20</v>
      </c>
      <c r="BC2002" s="19" t="s">
        <v>5704</v>
      </c>
      <c r="BD2002" s="20" t="s">
        <v>100</v>
      </c>
      <c r="BF2002" s="5"/>
      <c r="BG2002" s="27">
        <v>98448614</v>
      </c>
      <c r="BH2002" s="27">
        <v>93032879</v>
      </c>
      <c r="BI2002" s="27"/>
      <c r="BJ2002" s="110" t="s">
        <v>5705</v>
      </c>
      <c r="BK2002" s="11" t="str">
        <f t="shared" si="465"/>
        <v>A-</v>
      </c>
      <c r="BL2002" s="11" t="s">
        <v>473</v>
      </c>
    </row>
    <row r="2003" spans="1:64" x14ac:dyDescent="0.25">
      <c r="A2003" s="3" t="s">
        <v>74</v>
      </c>
      <c r="B2003" s="4">
        <v>2063</v>
      </c>
      <c r="C2003" s="3" t="s">
        <v>140</v>
      </c>
      <c r="D2003" s="3" t="s">
        <v>8483</v>
      </c>
      <c r="E2003" s="3" t="s">
        <v>7390</v>
      </c>
      <c r="F2003" s="3"/>
      <c r="G2003" s="3"/>
      <c r="H2003" s="74"/>
      <c r="I2003" s="3" t="s">
        <v>561</v>
      </c>
      <c r="J2003" s="3" t="s">
        <v>157</v>
      </c>
      <c r="K2003" s="3" t="s">
        <v>123</v>
      </c>
      <c r="L2003" s="3" t="s">
        <v>77</v>
      </c>
      <c r="M2003" s="3" t="s">
        <v>158</v>
      </c>
      <c r="N2003" s="5">
        <v>45348</v>
      </c>
      <c r="P2003" s="3">
        <f t="shared" ca="1" si="464"/>
        <v>-200</v>
      </c>
      <c r="Q2003" s="5">
        <v>45352</v>
      </c>
      <c r="R2003" s="3" t="s">
        <v>5466</v>
      </c>
      <c r="S2003" s="3">
        <f>(Q2003-N2003)+1</f>
        <v>5</v>
      </c>
      <c r="T2003" s="6" t="s">
        <v>131</v>
      </c>
      <c r="U2003" s="3" t="str">
        <f t="shared" si="457"/>
        <v>Contractuel</v>
      </c>
      <c r="V2003" s="5">
        <v>45348</v>
      </c>
      <c r="W2003" s="5">
        <v>45382</v>
      </c>
      <c r="X2003" s="5"/>
      <c r="Y2003" s="5"/>
      <c r="Z2003" s="5">
        <v>45348</v>
      </c>
      <c r="AA2003" s="3">
        <f t="shared" si="458"/>
        <v>2</v>
      </c>
      <c r="AB2003" s="3">
        <v>2024</v>
      </c>
      <c r="AC2003" s="3"/>
      <c r="AD2003" s="7">
        <f t="shared" ca="1" si="459"/>
        <v>0.64166666666666672</v>
      </c>
      <c r="AE2003" s="7" t="str">
        <f t="shared" ca="1" si="463"/>
        <v>&lt; 1</v>
      </c>
      <c r="AF2003" s="5">
        <v>28445</v>
      </c>
      <c r="AG2003" s="8">
        <f t="shared" ca="1" si="460"/>
        <v>46.950684931506849</v>
      </c>
      <c r="AH2003" s="7" t="str">
        <f t="shared" ca="1" si="461"/>
        <v>&gt;45&lt; 55</v>
      </c>
      <c r="AI2003" s="9">
        <v>12059970</v>
      </c>
      <c r="AJ2003" s="10" t="s">
        <v>67</v>
      </c>
      <c r="AK2003" s="9" t="s">
        <v>5706</v>
      </c>
      <c r="AL2003" s="5">
        <v>35200</v>
      </c>
      <c r="AM2003" s="3" t="s">
        <v>93</v>
      </c>
      <c r="AN2003" s="3" t="s">
        <v>65</v>
      </c>
      <c r="AO2003">
        <v>2</v>
      </c>
      <c r="AP2003" t="s">
        <v>5694</v>
      </c>
      <c r="AQ2003" s="11">
        <v>3</v>
      </c>
      <c r="AR2003" s="11">
        <v>1</v>
      </c>
      <c r="AS2003" s="12">
        <f t="shared" si="462"/>
        <v>45713.25</v>
      </c>
      <c r="AT2003" s="11" t="s">
        <v>135</v>
      </c>
      <c r="AU2003" s="9">
        <v>3.5</v>
      </c>
      <c r="AV2003" s="14">
        <v>17</v>
      </c>
      <c r="AW2003" s="15" t="s">
        <v>169</v>
      </c>
      <c r="AX2003" s="16" t="s">
        <v>5707</v>
      </c>
      <c r="AY2003" s="14">
        <v>78</v>
      </c>
      <c r="AZ2003" s="11" t="s">
        <v>171</v>
      </c>
      <c r="BA2003" s="17" t="str">
        <f t="shared" si="455"/>
        <v>17001000000271102578</v>
      </c>
      <c r="BB2003" s="26">
        <f t="shared" si="456"/>
        <v>20</v>
      </c>
      <c r="BC2003" s="19" t="s">
        <v>5704</v>
      </c>
      <c r="BD2003" s="20" t="s">
        <v>100</v>
      </c>
      <c r="BF2003" s="5"/>
      <c r="BG2003" s="27">
        <v>28038654</v>
      </c>
      <c r="BH2003" s="27"/>
      <c r="BI2003" s="27"/>
      <c r="BJ2003" s="110" t="s">
        <v>5705</v>
      </c>
      <c r="BK2003" s="11" t="str">
        <f t="shared" si="465"/>
        <v>A-</v>
      </c>
      <c r="BL2003" s="11" t="s">
        <v>473</v>
      </c>
    </row>
    <row r="2004" spans="1:64" x14ac:dyDescent="0.25">
      <c r="A2004" s="3" t="s">
        <v>74</v>
      </c>
      <c r="B2004" s="4">
        <v>2064</v>
      </c>
      <c r="C2004" s="3" t="s">
        <v>140</v>
      </c>
      <c r="D2004" s="3" t="s">
        <v>7489</v>
      </c>
      <c r="E2004" s="3" t="s">
        <v>7491</v>
      </c>
      <c r="F2004" s="3"/>
      <c r="G2004" s="3"/>
      <c r="H2004" s="74"/>
      <c r="I2004" s="3" t="s">
        <v>467</v>
      </c>
      <c r="J2004" s="3" t="s">
        <v>157</v>
      </c>
      <c r="K2004" s="3" t="s">
        <v>123</v>
      </c>
      <c r="L2004" s="3" t="s">
        <v>77</v>
      </c>
      <c r="M2004" s="3" t="s">
        <v>158</v>
      </c>
      <c r="N2004" s="5">
        <v>45348</v>
      </c>
      <c r="P2004" s="3">
        <f t="shared" ca="1" si="464"/>
        <v>-200</v>
      </c>
      <c r="Q2004" s="5">
        <v>45352</v>
      </c>
      <c r="R2004" s="3" t="s">
        <v>296</v>
      </c>
      <c r="S2004" s="3"/>
      <c r="T2004" s="6" t="s">
        <v>131</v>
      </c>
      <c r="U2004" s="3" t="str">
        <f t="shared" si="457"/>
        <v>Contractuel</v>
      </c>
      <c r="V2004" s="5">
        <v>45348</v>
      </c>
      <c r="W2004" s="5">
        <v>45382</v>
      </c>
      <c r="X2004" s="5"/>
      <c r="Y2004" s="5"/>
      <c r="Z2004" s="5">
        <v>45348</v>
      </c>
      <c r="AA2004" s="3">
        <f t="shared" si="458"/>
        <v>2</v>
      </c>
      <c r="AB2004" s="3">
        <v>2024</v>
      </c>
      <c r="AC2004" s="3"/>
      <c r="AD2004" s="7">
        <f t="shared" ca="1" si="459"/>
        <v>0.64166666666666672</v>
      </c>
      <c r="AE2004" s="7" t="str">
        <f t="shared" ca="1" si="463"/>
        <v>&lt; 1</v>
      </c>
      <c r="AF2004" s="5">
        <v>29373</v>
      </c>
      <c r="AG2004" s="8">
        <f t="shared" ca="1" si="460"/>
        <v>44.408219178082192</v>
      </c>
      <c r="AH2004" s="7" t="str">
        <f t="shared" ca="1" si="461"/>
        <v>&gt;35&lt; 45</v>
      </c>
      <c r="AI2004" s="9">
        <v>12490897</v>
      </c>
      <c r="AJ2004" s="10" t="s">
        <v>91</v>
      </c>
      <c r="AK2004" s="9" t="s">
        <v>5708</v>
      </c>
      <c r="AL2004" s="5">
        <v>37994</v>
      </c>
      <c r="AM2004" s="3" t="s">
        <v>93</v>
      </c>
      <c r="AN2004" s="3" t="s">
        <v>65</v>
      </c>
      <c r="AO2004">
        <v>2</v>
      </c>
      <c r="AP2004" t="s">
        <v>5694</v>
      </c>
      <c r="AQ2004" s="11">
        <v>3</v>
      </c>
      <c r="AR2004" s="11">
        <v>1</v>
      </c>
      <c r="AS2004" s="12">
        <f t="shared" si="462"/>
        <v>45713.25</v>
      </c>
      <c r="AT2004" s="11" t="s">
        <v>135</v>
      </c>
      <c r="AU2004" s="9">
        <v>3.5</v>
      </c>
      <c r="AV2004" s="14">
        <v>17</v>
      </c>
      <c r="AW2004" s="15" t="s">
        <v>169</v>
      </c>
      <c r="AX2004" s="16" t="s">
        <v>5709</v>
      </c>
      <c r="AY2004" s="14">
        <v>40</v>
      </c>
      <c r="AZ2004" s="11" t="s">
        <v>171</v>
      </c>
      <c r="BA2004" s="17" t="str">
        <f t="shared" si="455"/>
        <v>17001000000342634840</v>
      </c>
      <c r="BB2004" s="26">
        <f t="shared" si="456"/>
        <v>20</v>
      </c>
      <c r="BC2004" s="19" t="s">
        <v>5704</v>
      </c>
      <c r="BD2004" s="20" t="s">
        <v>100</v>
      </c>
      <c r="BF2004" s="5"/>
      <c r="BG2004" s="27">
        <v>23230144</v>
      </c>
      <c r="BH2004" s="27"/>
      <c r="BI2004" s="27"/>
      <c r="BJ2004" s="110" t="s">
        <v>5705</v>
      </c>
      <c r="BK2004" s="11" t="str">
        <f t="shared" si="465"/>
        <v>A-</v>
      </c>
      <c r="BL2004" s="11" t="s">
        <v>473</v>
      </c>
    </row>
    <row r="2005" spans="1:64" x14ac:dyDescent="0.25">
      <c r="A2005" s="3" t="s">
        <v>56</v>
      </c>
      <c r="B2005" s="4">
        <v>2065</v>
      </c>
      <c r="C2005" s="3" t="s">
        <v>140</v>
      </c>
      <c r="D2005" s="3" t="s">
        <v>8415</v>
      </c>
      <c r="E2005" s="3" t="s">
        <v>7547</v>
      </c>
      <c r="F2005" s="3"/>
      <c r="G2005" s="3"/>
      <c r="H2005" s="74"/>
      <c r="I2005" s="3" t="s">
        <v>4221</v>
      </c>
      <c r="J2005" s="3" t="s">
        <v>228</v>
      </c>
      <c r="K2005" s="3" t="s">
        <v>123</v>
      </c>
      <c r="L2005" s="3" t="s">
        <v>77</v>
      </c>
      <c r="M2005" s="3" t="s">
        <v>158</v>
      </c>
      <c r="N2005" s="5">
        <v>45348</v>
      </c>
      <c r="P2005" s="3">
        <f t="shared" ca="1" si="464"/>
        <v>-47</v>
      </c>
      <c r="Q2005" s="5"/>
      <c r="R2005" s="3"/>
      <c r="S2005" s="3"/>
      <c r="T2005" s="6" t="s">
        <v>131</v>
      </c>
      <c r="U2005" s="3" t="str">
        <f t="shared" si="457"/>
        <v>Contractuel</v>
      </c>
      <c r="V2005" s="5">
        <v>45505</v>
      </c>
      <c r="W2005" s="5">
        <f>VLOOKUP(B2005,[1]base!$A:$V,22,0)</f>
        <v>45535</v>
      </c>
      <c r="X2005" s="5"/>
      <c r="Y2005" s="5"/>
      <c r="Z2005" s="5">
        <v>45348</v>
      </c>
      <c r="AA2005" s="3">
        <f t="shared" si="458"/>
        <v>2</v>
      </c>
      <c r="AB2005" s="3">
        <v>2024</v>
      </c>
      <c r="AC2005" s="3"/>
      <c r="AD2005" s="7">
        <f t="shared" ca="1" si="459"/>
        <v>0.64166666666666672</v>
      </c>
      <c r="AE2005" s="7" t="str">
        <f t="shared" ca="1" si="463"/>
        <v>&lt; 1</v>
      </c>
      <c r="AF2005" s="5">
        <v>36779</v>
      </c>
      <c r="AG2005" s="8">
        <f t="shared" ca="1" si="460"/>
        <v>24.117808219178084</v>
      </c>
      <c r="AH2005" s="7" t="str">
        <f t="shared" ca="1" si="461"/>
        <v>&lt; 25</v>
      </c>
      <c r="AI2005" s="9">
        <v>17580469</v>
      </c>
      <c r="AJ2005" s="10" t="s">
        <v>102</v>
      </c>
      <c r="AK2005" s="9" t="s">
        <v>5710</v>
      </c>
      <c r="AL2005" s="5">
        <v>44099</v>
      </c>
      <c r="AM2005" s="3" t="s">
        <v>93</v>
      </c>
      <c r="AN2005" s="3" t="s">
        <v>94</v>
      </c>
      <c r="AP2005" t="s">
        <v>5711</v>
      </c>
      <c r="AQ2005">
        <v>3</v>
      </c>
      <c r="AR2005" s="11">
        <v>1</v>
      </c>
      <c r="AS2005" s="12">
        <f t="shared" si="462"/>
        <v>45713.25</v>
      </c>
      <c r="AT2005" s="11" t="s">
        <v>135</v>
      </c>
      <c r="AU2005" s="9">
        <v>3.5</v>
      </c>
      <c r="AV2005" s="14">
        <v>17</v>
      </c>
      <c r="AW2005" s="15" t="s">
        <v>169</v>
      </c>
      <c r="AX2005" s="16" t="s">
        <v>5712</v>
      </c>
      <c r="AY2005" s="14">
        <v>50</v>
      </c>
      <c r="AZ2005" s="11" t="s">
        <v>171</v>
      </c>
      <c r="BA2005" s="17" t="str">
        <f t="shared" si="455"/>
        <v>17001000000306864150</v>
      </c>
      <c r="BB2005" s="26">
        <f t="shared" si="456"/>
        <v>20</v>
      </c>
      <c r="BC2005" s="19" t="s">
        <v>5713</v>
      </c>
      <c r="BD2005" s="20" t="s">
        <v>100</v>
      </c>
      <c r="BF2005" s="5"/>
      <c r="BG2005" s="27">
        <v>20051174</v>
      </c>
      <c r="BH2005" s="27"/>
      <c r="BI2005" s="27"/>
      <c r="BJ2005" t="s">
        <v>4740</v>
      </c>
      <c r="BK2005" s="11" t="str">
        <f t="shared" si="465"/>
        <v>B-</v>
      </c>
      <c r="BL2005" s="11" t="s">
        <v>473</v>
      </c>
    </row>
    <row r="2006" spans="1:64" x14ac:dyDescent="0.25">
      <c r="A2006" s="3" t="s">
        <v>74</v>
      </c>
      <c r="B2006" s="4">
        <v>2066</v>
      </c>
      <c r="C2006" s="3" t="s">
        <v>140</v>
      </c>
      <c r="D2006" s="3" t="s">
        <v>7213</v>
      </c>
      <c r="E2006" s="3" t="s">
        <v>7233</v>
      </c>
      <c r="F2006" s="3"/>
      <c r="G2006" s="3"/>
      <c r="H2006" s="74"/>
      <c r="I2006" s="3" t="s">
        <v>4582</v>
      </c>
      <c r="J2006" s="3" t="s">
        <v>157</v>
      </c>
      <c r="K2006" s="3" t="s">
        <v>123</v>
      </c>
      <c r="L2006" s="3" t="s">
        <v>77</v>
      </c>
      <c r="M2006" s="3" t="s">
        <v>158</v>
      </c>
      <c r="N2006" s="5">
        <v>45351</v>
      </c>
      <c r="P2006" s="3">
        <f t="shared" ca="1" si="464"/>
        <v>-170</v>
      </c>
      <c r="Q2006" s="5">
        <v>45405</v>
      </c>
      <c r="R2006" s="3" t="s">
        <v>1466</v>
      </c>
      <c r="S2006" s="3"/>
      <c r="T2006" s="6" t="s">
        <v>131</v>
      </c>
      <c r="U2006" s="3" t="str">
        <f t="shared" si="457"/>
        <v>Contractuel</v>
      </c>
      <c r="V2006" s="5">
        <v>45383</v>
      </c>
      <c r="W2006" s="5">
        <v>45412</v>
      </c>
      <c r="X2006" s="5"/>
      <c r="Y2006" s="5"/>
      <c r="Z2006" s="5">
        <v>45351</v>
      </c>
      <c r="AA2006" s="3">
        <f t="shared" si="458"/>
        <v>2</v>
      </c>
      <c r="AB2006" s="3">
        <v>2024</v>
      </c>
      <c r="AC2006" s="3"/>
      <c r="AD2006" s="7">
        <f t="shared" ca="1" si="459"/>
        <v>0.63055555555555554</v>
      </c>
      <c r="AE2006" s="7" t="str">
        <f t="shared" ca="1" si="463"/>
        <v>&lt; 1</v>
      </c>
      <c r="AF2006" s="5">
        <v>36108</v>
      </c>
      <c r="AG2006" s="8">
        <f t="shared" ca="1" si="460"/>
        <v>25.956164383561642</v>
      </c>
      <c r="AH2006" s="7" t="str">
        <f t="shared" ca="1" si="461"/>
        <v>&gt;25&lt; 35</v>
      </c>
      <c r="AI2006" s="9">
        <v>17461596</v>
      </c>
      <c r="AJ2006" s="10" t="s">
        <v>91</v>
      </c>
      <c r="AK2006" s="9" t="s">
        <v>5714</v>
      </c>
      <c r="AL2006" s="5">
        <v>44984</v>
      </c>
      <c r="AM2006" s="3" t="s">
        <v>93</v>
      </c>
      <c r="AN2006" s="3" t="s">
        <v>94</v>
      </c>
      <c r="AP2006" t="s">
        <v>5715</v>
      </c>
      <c r="AQ2006" s="11">
        <v>3</v>
      </c>
      <c r="AR2006" s="11">
        <v>1</v>
      </c>
      <c r="AS2006" s="12">
        <f t="shared" si="462"/>
        <v>45716.25</v>
      </c>
      <c r="AT2006" s="11" t="s">
        <v>135</v>
      </c>
      <c r="AU2006" s="9">
        <v>3.5</v>
      </c>
      <c r="AV2006" s="14">
        <v>25</v>
      </c>
      <c r="AW2006" s="15">
        <v>16400</v>
      </c>
      <c r="AX2006" s="16" t="s">
        <v>5716</v>
      </c>
      <c r="AY2006" s="14">
        <v>12</v>
      </c>
      <c r="AZ2006" s="11" t="s">
        <v>164</v>
      </c>
      <c r="BA2006" s="17" t="str">
        <f>CONCATENATE(AV2006,AW2006,AX2006,AY2006)</f>
        <v>25164000000123419112</v>
      </c>
      <c r="BB2006" s="26">
        <f>LEN(BA2006)</f>
        <v>20</v>
      </c>
      <c r="BC2006" s="19" t="s">
        <v>566</v>
      </c>
      <c r="BD2006" s="20" t="s">
        <v>100</v>
      </c>
      <c r="BF2006" s="5"/>
      <c r="BG2006" s="27">
        <v>23485498</v>
      </c>
      <c r="BH2006" s="27">
        <v>20087176</v>
      </c>
      <c r="BI2006" s="27"/>
      <c r="BK2006" s="11" t="str">
        <f t="shared" si="465"/>
        <v>A-</v>
      </c>
      <c r="BL2006" s="11" t="s">
        <v>473</v>
      </c>
    </row>
    <row r="2007" spans="1:64" x14ac:dyDescent="0.25">
      <c r="A2007" s="3" t="s">
        <v>56</v>
      </c>
      <c r="B2007" s="4">
        <v>2067</v>
      </c>
      <c r="C2007" s="3" t="s">
        <v>140</v>
      </c>
      <c r="D2007" s="3" t="s">
        <v>8484</v>
      </c>
      <c r="E2007" s="3" t="s">
        <v>7446</v>
      </c>
      <c r="F2007" s="3"/>
      <c r="G2007" s="3"/>
      <c r="H2007" s="74"/>
      <c r="I2007" s="3" t="s">
        <v>467</v>
      </c>
      <c r="J2007" s="3" t="s">
        <v>157</v>
      </c>
      <c r="K2007" s="3" t="s">
        <v>123</v>
      </c>
      <c r="L2007" s="3" t="s">
        <v>77</v>
      </c>
      <c r="M2007" s="3" t="s">
        <v>158</v>
      </c>
      <c r="N2007" s="5">
        <v>45348</v>
      </c>
      <c r="P2007" s="3">
        <f t="shared" ca="1" si="464"/>
        <v>-47</v>
      </c>
      <c r="Q2007" s="5"/>
      <c r="R2007" s="3"/>
      <c r="S2007" s="3"/>
      <c r="T2007" s="6" t="s">
        <v>131</v>
      </c>
      <c r="U2007" s="3" t="str">
        <f t="shared" si="457"/>
        <v>Contractuel</v>
      </c>
      <c r="V2007" s="5">
        <v>45505</v>
      </c>
      <c r="W2007" s="5">
        <f>VLOOKUP(B2007,[1]base!$A:$V,22,0)</f>
        <v>45535</v>
      </c>
      <c r="X2007" s="5"/>
      <c r="Y2007" s="5"/>
      <c r="Z2007" s="5">
        <v>45348</v>
      </c>
      <c r="AA2007" s="3">
        <f t="shared" si="458"/>
        <v>2</v>
      </c>
      <c r="AB2007" s="3">
        <v>2024</v>
      </c>
      <c r="AC2007" s="3"/>
      <c r="AD2007" s="7">
        <f t="shared" ca="1" si="459"/>
        <v>0.64166666666666672</v>
      </c>
      <c r="AE2007" s="7" t="str">
        <f t="shared" ca="1" si="463"/>
        <v>&lt; 1</v>
      </c>
      <c r="AF2007" s="5">
        <v>37865</v>
      </c>
      <c r="AG2007" s="8">
        <f t="shared" ca="1" si="460"/>
        <v>21.142465753424659</v>
      </c>
      <c r="AH2007" s="7" t="str">
        <f t="shared" ca="1" si="461"/>
        <v>&lt; 25</v>
      </c>
      <c r="AI2007" s="9">
        <v>17784318</v>
      </c>
      <c r="AJ2007" s="10" t="s">
        <v>126</v>
      </c>
      <c r="AK2007" s="9" t="s">
        <v>5717</v>
      </c>
      <c r="AL2007" s="5">
        <v>44252</v>
      </c>
      <c r="AM2007" s="3" t="s">
        <v>93</v>
      </c>
      <c r="AN2007" s="3" t="s">
        <v>94</v>
      </c>
      <c r="AP2007" t="s">
        <v>1397</v>
      </c>
      <c r="AQ2007">
        <v>3</v>
      </c>
      <c r="AR2007" s="11">
        <v>1</v>
      </c>
      <c r="AS2007" s="12">
        <f t="shared" si="462"/>
        <v>45713.25</v>
      </c>
      <c r="AT2007" s="11" t="s">
        <v>135</v>
      </c>
      <c r="AU2007" s="9">
        <v>3.5</v>
      </c>
      <c r="AV2007" s="14">
        <v>17</v>
      </c>
      <c r="AW2007" s="15" t="s">
        <v>169</v>
      </c>
      <c r="AX2007" s="16" t="s">
        <v>5718</v>
      </c>
      <c r="AY2007" s="14">
        <v>80</v>
      </c>
      <c r="AZ2007" s="11" t="s">
        <v>171</v>
      </c>
      <c r="BA2007" s="17" t="str">
        <f t="shared" si="455"/>
        <v>17001000000342636780</v>
      </c>
      <c r="BB2007" s="26">
        <f t="shared" si="456"/>
        <v>20</v>
      </c>
      <c r="BC2007" s="19" t="s">
        <v>5719</v>
      </c>
      <c r="BD2007" s="20" t="s">
        <v>100</v>
      </c>
      <c r="BF2007" s="5"/>
      <c r="BG2007" s="27">
        <v>26605617</v>
      </c>
      <c r="BH2007" s="27"/>
      <c r="BI2007" s="27"/>
      <c r="BJ2007" t="s">
        <v>254</v>
      </c>
      <c r="BK2007" s="11" t="str">
        <f t="shared" si="465"/>
        <v>A-</v>
      </c>
      <c r="BL2007" s="11" t="s">
        <v>473</v>
      </c>
    </row>
    <row r="2008" spans="1:64" x14ac:dyDescent="0.25">
      <c r="A2008" s="3" t="s">
        <v>56</v>
      </c>
      <c r="B2008" s="4">
        <v>2068</v>
      </c>
      <c r="C2008" s="3" t="s">
        <v>140</v>
      </c>
      <c r="D2008" s="3" t="s">
        <v>7208</v>
      </c>
      <c r="E2008" s="3" t="s">
        <v>7203</v>
      </c>
      <c r="F2008" s="3"/>
      <c r="G2008" s="3"/>
      <c r="H2008" s="74"/>
      <c r="I2008" s="3" t="s">
        <v>4221</v>
      </c>
      <c r="J2008" s="3" t="s">
        <v>228</v>
      </c>
      <c r="K2008" s="3" t="s">
        <v>123</v>
      </c>
      <c r="L2008" s="3" t="s">
        <v>77</v>
      </c>
      <c r="M2008" s="3" t="s">
        <v>158</v>
      </c>
      <c r="N2008" s="5">
        <v>45348</v>
      </c>
      <c r="P2008" s="3">
        <f t="shared" ca="1" si="464"/>
        <v>-47</v>
      </c>
      <c r="Q2008" s="5"/>
      <c r="R2008" s="3"/>
      <c r="S2008" s="3"/>
      <c r="T2008" s="6" t="s">
        <v>131</v>
      </c>
      <c r="U2008" s="3" t="str">
        <f t="shared" si="457"/>
        <v>Contractuel</v>
      </c>
      <c r="V2008" s="5">
        <v>45505</v>
      </c>
      <c r="W2008" s="5">
        <f>VLOOKUP(B2008,[1]base!$A:$V,22,0)</f>
        <v>45535</v>
      </c>
      <c r="X2008" s="5"/>
      <c r="Y2008" s="5"/>
      <c r="Z2008" s="5">
        <v>45348</v>
      </c>
      <c r="AA2008" s="3">
        <f t="shared" si="458"/>
        <v>2</v>
      </c>
      <c r="AB2008" s="3">
        <v>2024</v>
      </c>
      <c r="AC2008" s="3"/>
      <c r="AD2008" s="7">
        <f t="shared" ca="1" si="459"/>
        <v>0.64166666666666672</v>
      </c>
      <c r="AE2008" s="7" t="str">
        <f t="shared" ca="1" si="463"/>
        <v>&lt; 1</v>
      </c>
      <c r="AF2008" s="5">
        <v>28510</v>
      </c>
      <c r="AG2008" s="8">
        <f t="shared" ca="1" si="460"/>
        <v>46.772602739726025</v>
      </c>
      <c r="AH2008" s="7" t="str">
        <f t="shared" ca="1" si="461"/>
        <v>&gt;45&lt; 55</v>
      </c>
      <c r="AI2008" s="9">
        <v>11803273</v>
      </c>
      <c r="AJ2008" s="10" t="s">
        <v>79</v>
      </c>
      <c r="AK2008" s="9" t="s">
        <v>5720</v>
      </c>
      <c r="AL2008" s="5">
        <v>40838</v>
      </c>
      <c r="AM2008" s="3" t="s">
        <v>93</v>
      </c>
      <c r="AN2008" s="3" t="s">
        <v>65</v>
      </c>
      <c r="AO2008">
        <v>3</v>
      </c>
      <c r="AP2008" t="s">
        <v>5721</v>
      </c>
      <c r="AQ2008">
        <v>3</v>
      </c>
      <c r="AR2008" s="11">
        <v>1</v>
      </c>
      <c r="AS2008" s="12">
        <f t="shared" si="462"/>
        <v>45713.25</v>
      </c>
      <c r="AT2008" s="11" t="s">
        <v>135</v>
      </c>
      <c r="AU2008" s="9">
        <v>3.5</v>
      </c>
      <c r="AV2008" s="14">
        <v>25</v>
      </c>
      <c r="AW2008" s="15">
        <v>19600</v>
      </c>
      <c r="AX2008" s="16" t="s">
        <v>5722</v>
      </c>
      <c r="AY2008" s="14" t="s">
        <v>62</v>
      </c>
      <c r="AZ2008" s="11" t="s">
        <v>164</v>
      </c>
      <c r="BA2008" s="17" t="str">
        <f t="shared" si="455"/>
        <v>25196000000123171001</v>
      </c>
      <c r="BB2008" s="26">
        <f t="shared" si="456"/>
        <v>20</v>
      </c>
      <c r="BC2008" s="19" t="s">
        <v>5723</v>
      </c>
      <c r="BD2008" s="20" t="s">
        <v>100</v>
      </c>
      <c r="BF2008" s="5"/>
      <c r="BG2008" s="27">
        <v>27357628</v>
      </c>
      <c r="BH2008" s="27"/>
      <c r="BI2008" s="27"/>
      <c r="BJ2008" t="s">
        <v>300</v>
      </c>
      <c r="BK2008" s="11" t="str">
        <f t="shared" si="465"/>
        <v>B-</v>
      </c>
      <c r="BL2008" s="11" t="s">
        <v>473</v>
      </c>
    </row>
    <row r="2009" spans="1:64" x14ac:dyDescent="0.25">
      <c r="A2009" s="3" t="s">
        <v>56</v>
      </c>
      <c r="B2009" s="4">
        <v>2069</v>
      </c>
      <c r="C2009" s="3" t="s">
        <v>140</v>
      </c>
      <c r="D2009" s="3" t="s">
        <v>7560</v>
      </c>
      <c r="E2009" s="3" t="s">
        <v>8163</v>
      </c>
      <c r="F2009" s="3"/>
      <c r="G2009" s="3"/>
      <c r="H2009" s="74"/>
      <c r="I2009" s="3" t="s">
        <v>1889</v>
      </c>
      <c r="J2009" s="3" t="s">
        <v>157</v>
      </c>
      <c r="K2009" s="3" t="s">
        <v>123</v>
      </c>
      <c r="L2009" s="3" t="s">
        <v>77</v>
      </c>
      <c r="M2009" s="3" t="s">
        <v>158</v>
      </c>
      <c r="N2009" s="5">
        <v>45348</v>
      </c>
      <c r="P2009" s="3">
        <f t="shared" ca="1" si="464"/>
        <v>-47</v>
      </c>
      <c r="Q2009" s="5"/>
      <c r="R2009" s="3"/>
      <c r="S2009" s="3"/>
      <c r="T2009" s="6" t="s">
        <v>131</v>
      </c>
      <c r="U2009" s="3" t="str">
        <f t="shared" si="457"/>
        <v>Contractuel</v>
      </c>
      <c r="V2009" s="5">
        <v>45505</v>
      </c>
      <c r="W2009" s="5">
        <f>VLOOKUP(B2009,[1]base!$A:$V,22,0)</f>
        <v>45535</v>
      </c>
      <c r="X2009" s="5"/>
      <c r="Y2009" s="5"/>
      <c r="Z2009" s="5">
        <v>45348</v>
      </c>
      <c r="AA2009" s="3">
        <f t="shared" si="458"/>
        <v>2</v>
      </c>
      <c r="AB2009" s="3">
        <v>2024</v>
      </c>
      <c r="AC2009" s="3"/>
      <c r="AD2009" s="7">
        <f t="shared" ca="1" si="459"/>
        <v>0.64166666666666672</v>
      </c>
      <c r="AE2009" s="7" t="str">
        <f t="shared" ca="1" si="463"/>
        <v>&lt; 1</v>
      </c>
      <c r="AF2009" s="5">
        <v>38189</v>
      </c>
      <c r="AG2009" s="8">
        <f t="shared" ca="1" si="460"/>
        <v>20.254794520547946</v>
      </c>
      <c r="AH2009" s="7" t="str">
        <f t="shared" ca="1" si="461"/>
        <v>&lt; 25</v>
      </c>
      <c r="AI2009" s="9">
        <v>17645080</v>
      </c>
      <c r="AJ2009" s="10" t="s">
        <v>102</v>
      </c>
      <c r="AK2009" s="9" t="s">
        <v>5724</v>
      </c>
      <c r="AL2009" s="5">
        <v>44813</v>
      </c>
      <c r="AM2009" s="3" t="s">
        <v>93</v>
      </c>
      <c r="AN2009" s="3" t="s">
        <v>94</v>
      </c>
      <c r="AP2009" t="s">
        <v>5725</v>
      </c>
      <c r="AQ2009">
        <v>3</v>
      </c>
      <c r="AR2009" s="11">
        <v>1</v>
      </c>
      <c r="AS2009" s="12">
        <f t="shared" si="462"/>
        <v>45713.25</v>
      </c>
      <c r="AT2009" s="11" t="s">
        <v>135</v>
      </c>
      <c r="AU2009" s="9">
        <v>3.5</v>
      </c>
      <c r="AV2009" s="14" t="s">
        <v>126</v>
      </c>
      <c r="AW2009" s="15" t="s">
        <v>664</v>
      </c>
      <c r="AX2009" s="16">
        <v>35105530845</v>
      </c>
      <c r="AY2009" s="14">
        <v>32</v>
      </c>
      <c r="AZ2009" s="11" t="s">
        <v>145</v>
      </c>
      <c r="BA2009" s="17" t="str">
        <f t="shared" si="455"/>
        <v>07077013510553084532</v>
      </c>
      <c r="BB2009" s="26">
        <f t="shared" si="456"/>
        <v>20</v>
      </c>
      <c r="BC2009" s="19" t="s">
        <v>5726</v>
      </c>
      <c r="BD2009" s="20" t="s">
        <v>100</v>
      </c>
      <c r="BF2009" s="5"/>
      <c r="BG2009" s="27">
        <v>56994317</v>
      </c>
      <c r="BH2009" s="27"/>
      <c r="BI2009" s="27"/>
      <c r="BK2009" s="11" t="s">
        <v>1892</v>
      </c>
      <c r="BL2009" s="11" t="s">
        <v>473</v>
      </c>
    </row>
    <row r="2010" spans="1:64" x14ac:dyDescent="0.25">
      <c r="A2010" s="3" t="s">
        <v>74</v>
      </c>
      <c r="B2010" s="4">
        <v>2070</v>
      </c>
      <c r="C2010" s="3" t="s">
        <v>140</v>
      </c>
      <c r="D2010" s="3" t="s">
        <v>8485</v>
      </c>
      <c r="E2010" s="3" t="s">
        <v>8486</v>
      </c>
      <c r="F2010" s="3"/>
      <c r="G2010" s="3"/>
      <c r="H2010" s="74"/>
      <c r="I2010" s="3" t="s">
        <v>467</v>
      </c>
      <c r="J2010" s="3" t="s">
        <v>157</v>
      </c>
      <c r="K2010" s="3" t="s">
        <v>123</v>
      </c>
      <c r="L2010" s="3" t="s">
        <v>77</v>
      </c>
      <c r="M2010" s="3" t="s">
        <v>158</v>
      </c>
      <c r="N2010" s="5">
        <v>45348</v>
      </c>
      <c r="P2010" s="3">
        <f t="shared" ca="1" si="464"/>
        <v>-47</v>
      </c>
      <c r="Q2010" s="5">
        <v>45549</v>
      </c>
      <c r="R2010" s="3" t="s">
        <v>2627</v>
      </c>
      <c r="S2010" s="3" t="s">
        <v>5378</v>
      </c>
      <c r="T2010" s="6" t="s">
        <v>131</v>
      </c>
      <c r="U2010" s="3" t="str">
        <f t="shared" si="457"/>
        <v>Contractuel</v>
      </c>
      <c r="V2010" s="5">
        <v>45505</v>
      </c>
      <c r="W2010" s="5">
        <f>VLOOKUP(B2010,[1]base!$A:$V,22,0)</f>
        <v>45535</v>
      </c>
      <c r="X2010" s="5"/>
      <c r="Y2010" s="5"/>
      <c r="Z2010" s="5">
        <v>45348</v>
      </c>
      <c r="AA2010" s="3">
        <f t="shared" si="458"/>
        <v>2</v>
      </c>
      <c r="AB2010" s="3">
        <v>2024</v>
      </c>
      <c r="AC2010" s="3"/>
      <c r="AD2010" s="7">
        <f t="shared" ca="1" si="459"/>
        <v>0.64166666666666672</v>
      </c>
      <c r="AE2010" s="7" t="str">
        <f t="shared" ca="1" si="463"/>
        <v>&lt; 1</v>
      </c>
      <c r="AF2010" s="5">
        <v>30882</v>
      </c>
      <c r="AG2010" s="8">
        <f t="shared" ca="1" si="460"/>
        <v>40.273972602739725</v>
      </c>
      <c r="AH2010" s="7" t="str">
        <f t="shared" ca="1" si="461"/>
        <v>&gt;35&lt; 45</v>
      </c>
      <c r="AI2010" s="9">
        <v>16067400</v>
      </c>
      <c r="AJ2010" s="10" t="s">
        <v>126</v>
      </c>
      <c r="AK2010" s="9" t="s">
        <v>5727</v>
      </c>
      <c r="AL2010" s="5">
        <v>37642</v>
      </c>
      <c r="AM2010" s="3" t="s">
        <v>93</v>
      </c>
      <c r="AN2010" s="3" t="s">
        <v>65</v>
      </c>
      <c r="AO2010">
        <v>3</v>
      </c>
      <c r="AP2010" t="s">
        <v>5721</v>
      </c>
      <c r="AQ2010">
        <v>3</v>
      </c>
      <c r="AR2010" s="11">
        <v>1</v>
      </c>
      <c r="AS2010" s="12">
        <f t="shared" si="462"/>
        <v>45713.25</v>
      </c>
      <c r="AT2010" s="11" t="s">
        <v>135</v>
      </c>
      <c r="AU2010" s="9">
        <v>3.5</v>
      </c>
      <c r="AV2010" s="14">
        <v>17</v>
      </c>
      <c r="AW2010" s="15" t="s">
        <v>169</v>
      </c>
      <c r="AX2010" s="16" t="s">
        <v>5728</v>
      </c>
      <c r="AY2010" s="14">
        <v>74</v>
      </c>
      <c r="AZ2010" s="11" t="s">
        <v>171</v>
      </c>
      <c r="BA2010" s="17" t="str">
        <f t="shared" si="455"/>
        <v>17001000000136725374</v>
      </c>
      <c r="BB2010" s="26">
        <f t="shared" si="456"/>
        <v>20</v>
      </c>
      <c r="BC2010" s="19" t="s">
        <v>877</v>
      </c>
      <c r="BD2010" s="20" t="s">
        <v>100</v>
      </c>
      <c r="BF2010" s="5"/>
      <c r="BG2010" s="27">
        <v>24511767</v>
      </c>
      <c r="BH2010" s="27"/>
      <c r="BI2010" s="27"/>
      <c r="BJ2010" t="s">
        <v>3101</v>
      </c>
      <c r="BK2010" s="11" t="str">
        <f t="shared" si="465"/>
        <v>A-</v>
      </c>
      <c r="BL2010" s="11" t="s">
        <v>473</v>
      </c>
    </row>
    <row r="2011" spans="1:64" x14ac:dyDescent="0.25">
      <c r="A2011" s="3" t="s">
        <v>56</v>
      </c>
      <c r="B2011" s="4">
        <v>2071</v>
      </c>
      <c r="C2011" s="3" t="s">
        <v>140</v>
      </c>
      <c r="D2011" s="3" t="s">
        <v>8101</v>
      </c>
      <c r="E2011" s="3" t="s">
        <v>7252</v>
      </c>
      <c r="F2011" s="3"/>
      <c r="G2011" s="3"/>
      <c r="H2011" s="74"/>
      <c r="I2011" s="3" t="s">
        <v>561</v>
      </c>
      <c r="J2011" s="3" t="s">
        <v>157</v>
      </c>
      <c r="K2011" s="3" t="s">
        <v>123</v>
      </c>
      <c r="L2011" s="3" t="s">
        <v>77</v>
      </c>
      <c r="M2011" s="3" t="s">
        <v>158</v>
      </c>
      <c r="N2011" s="5">
        <v>45349</v>
      </c>
      <c r="P2011" s="3">
        <f t="shared" ca="1" si="464"/>
        <v>-47</v>
      </c>
      <c r="Q2011" s="5"/>
      <c r="R2011" s="3"/>
      <c r="S2011" s="3"/>
      <c r="T2011" s="6" t="s">
        <v>131</v>
      </c>
      <c r="U2011" s="3" t="str">
        <f t="shared" si="457"/>
        <v>Contractuel</v>
      </c>
      <c r="V2011" s="5">
        <v>45505</v>
      </c>
      <c r="W2011" s="5">
        <f>VLOOKUP(B2011,[1]base!$A:$V,22,0)</f>
        <v>45535</v>
      </c>
      <c r="X2011" s="5"/>
      <c r="Y2011" s="5"/>
      <c r="Z2011" s="5">
        <v>45349</v>
      </c>
      <c r="AA2011" s="3">
        <f t="shared" si="458"/>
        <v>2</v>
      </c>
      <c r="AB2011" s="3">
        <v>2024</v>
      </c>
      <c r="AC2011" s="3"/>
      <c r="AD2011" s="7">
        <f t="shared" ca="1" si="459"/>
        <v>0.63888888888888884</v>
      </c>
      <c r="AE2011" s="7" t="str">
        <f t="shared" ca="1" si="463"/>
        <v>&lt; 1</v>
      </c>
      <c r="AF2011" s="5">
        <v>37632</v>
      </c>
      <c r="AG2011" s="8">
        <f t="shared" ca="1" si="460"/>
        <v>21.780821917808218</v>
      </c>
      <c r="AH2011" s="7" t="str">
        <f t="shared" ca="1" si="461"/>
        <v>&lt; 25</v>
      </c>
      <c r="AI2011" s="9">
        <v>17451183</v>
      </c>
      <c r="AJ2011" s="10" t="s">
        <v>91</v>
      </c>
      <c r="AK2011" s="9" t="s">
        <v>5729</v>
      </c>
      <c r="AL2011" s="5">
        <v>43899</v>
      </c>
      <c r="AM2011" s="3" t="s">
        <v>93</v>
      </c>
      <c r="AN2011" s="3" t="s">
        <v>94</v>
      </c>
      <c r="AP2011" t="s">
        <v>5730</v>
      </c>
      <c r="AQ2011">
        <v>3</v>
      </c>
      <c r="AR2011" s="11">
        <v>1</v>
      </c>
      <c r="AS2011" s="12">
        <f t="shared" si="462"/>
        <v>45714.25</v>
      </c>
      <c r="AT2011" s="11" t="s">
        <v>135</v>
      </c>
      <c r="AU2011" s="9">
        <v>3.5</v>
      </c>
      <c r="AV2011" s="14">
        <v>17</v>
      </c>
      <c r="AW2011" s="15" t="s">
        <v>169</v>
      </c>
      <c r="AX2011" s="16" t="s">
        <v>5731</v>
      </c>
      <c r="AY2011" s="14">
        <v>21</v>
      </c>
      <c r="AZ2011" s="11" t="s">
        <v>171</v>
      </c>
      <c r="BA2011" s="17" t="str">
        <f t="shared" si="455"/>
        <v>17001000000299700021</v>
      </c>
      <c r="BB2011" s="26">
        <f t="shared" si="456"/>
        <v>20</v>
      </c>
      <c r="BC2011" s="19" t="s">
        <v>5732</v>
      </c>
      <c r="BD2011" s="20" t="s">
        <v>100</v>
      </c>
      <c r="BF2011" s="5"/>
      <c r="BG2011" s="27">
        <v>23282342</v>
      </c>
      <c r="BH2011" s="27"/>
      <c r="BI2011" s="27"/>
      <c r="BJ2011" s="110" t="s">
        <v>2409</v>
      </c>
      <c r="BK2011" s="11" t="str">
        <f t="shared" si="465"/>
        <v>A-</v>
      </c>
      <c r="BL2011" s="11" t="s">
        <v>473</v>
      </c>
    </row>
    <row r="2012" spans="1:64" x14ac:dyDescent="0.25">
      <c r="A2012" s="3" t="s">
        <v>74</v>
      </c>
      <c r="B2012" s="4">
        <v>2072</v>
      </c>
      <c r="C2012" s="3" t="s">
        <v>57</v>
      </c>
      <c r="D2012" s="3" t="s">
        <v>8757</v>
      </c>
      <c r="E2012" s="3" t="s">
        <v>7443</v>
      </c>
      <c r="F2012" s="3"/>
      <c r="G2012" s="3"/>
      <c r="H2012" s="74"/>
      <c r="I2012" s="3" t="s">
        <v>467</v>
      </c>
      <c r="J2012" s="3" t="s">
        <v>157</v>
      </c>
      <c r="K2012" s="3" t="s">
        <v>123</v>
      </c>
      <c r="L2012" s="3" t="s">
        <v>77</v>
      </c>
      <c r="M2012" s="3" t="s">
        <v>158</v>
      </c>
      <c r="N2012" s="5">
        <v>45349</v>
      </c>
      <c r="P2012" s="3">
        <f t="shared" ca="1" si="464"/>
        <v>-78</v>
      </c>
      <c r="Q2012" s="5">
        <v>45519</v>
      </c>
      <c r="R2012" s="3" t="s">
        <v>1466</v>
      </c>
      <c r="S2012" s="3"/>
      <c r="T2012" s="6" t="s">
        <v>131</v>
      </c>
      <c r="U2012" s="3" t="str">
        <f t="shared" si="457"/>
        <v>Contractuel</v>
      </c>
      <c r="V2012" s="5">
        <v>45474</v>
      </c>
      <c r="W2012" s="5">
        <v>45504</v>
      </c>
      <c r="X2012" s="5"/>
      <c r="Y2012" s="5"/>
      <c r="Z2012" s="5">
        <v>45349</v>
      </c>
      <c r="AA2012" s="3">
        <f t="shared" si="458"/>
        <v>2</v>
      </c>
      <c r="AB2012" s="3">
        <v>2024</v>
      </c>
      <c r="AC2012" s="3"/>
      <c r="AD2012" s="7">
        <f t="shared" ca="1" si="459"/>
        <v>0.63888888888888884</v>
      </c>
      <c r="AE2012" s="7" t="str">
        <f t="shared" ca="1" si="463"/>
        <v>&lt; 1</v>
      </c>
      <c r="AF2012" s="5">
        <v>35818</v>
      </c>
      <c r="AG2012" s="8">
        <f t="shared" ca="1" si="460"/>
        <v>26.75068493150685</v>
      </c>
      <c r="AH2012" s="7" t="str">
        <f t="shared" ca="1" si="461"/>
        <v>&gt;25&lt; 35</v>
      </c>
      <c r="AI2012" s="9">
        <v>17406996</v>
      </c>
      <c r="AJ2012" s="10" t="s">
        <v>102</v>
      </c>
      <c r="AK2012" s="9" t="s">
        <v>5733</v>
      </c>
      <c r="AL2012" s="5">
        <v>42517</v>
      </c>
      <c r="AM2012" s="3" t="s">
        <v>4611</v>
      </c>
      <c r="AN2012" s="3" t="s">
        <v>94</v>
      </c>
      <c r="AP2012" t="s">
        <v>5734</v>
      </c>
      <c r="AQ2012">
        <v>3</v>
      </c>
      <c r="AR2012" s="11">
        <v>1</v>
      </c>
      <c r="AS2012" s="12">
        <f t="shared" si="462"/>
        <v>45714.25</v>
      </c>
      <c r="AT2012" s="11" t="s">
        <v>135</v>
      </c>
      <c r="AU2012" s="9">
        <v>3.5</v>
      </c>
      <c r="AV2012" s="14" t="s">
        <v>126</v>
      </c>
      <c r="AW2012" s="15" t="s">
        <v>1449</v>
      </c>
      <c r="AX2012" s="16" t="s">
        <v>5735</v>
      </c>
      <c r="AY2012" s="14">
        <v>37</v>
      </c>
      <c r="AZ2012" s="11" t="s">
        <v>145</v>
      </c>
      <c r="BA2012" s="17" t="str">
        <f t="shared" si="455"/>
        <v>07002000210559524037</v>
      </c>
      <c r="BB2012" s="26">
        <f t="shared" si="456"/>
        <v>20</v>
      </c>
      <c r="BC2012" s="19" t="s">
        <v>5736</v>
      </c>
      <c r="BD2012" s="20" t="s">
        <v>73</v>
      </c>
      <c r="BF2012" s="5"/>
      <c r="BG2012" s="27">
        <v>20222807</v>
      </c>
      <c r="BH2012" s="27"/>
      <c r="BI2012" s="27"/>
      <c r="BK2012" s="11" t="str">
        <f t="shared" si="465"/>
        <v>A-</v>
      </c>
      <c r="BL2012" s="11" t="s">
        <v>473</v>
      </c>
    </row>
    <row r="2013" spans="1:64" x14ac:dyDescent="0.25">
      <c r="A2013" s="3" t="s">
        <v>56</v>
      </c>
      <c r="B2013" s="4">
        <v>2073</v>
      </c>
      <c r="C2013" s="3" t="s">
        <v>140</v>
      </c>
      <c r="D2013" s="3" t="s">
        <v>7433</v>
      </c>
      <c r="E2013" s="3" t="s">
        <v>8038</v>
      </c>
      <c r="F2013" s="3"/>
      <c r="G2013" s="3"/>
      <c r="H2013" s="74"/>
      <c r="I2013" s="3" t="s">
        <v>515</v>
      </c>
      <c r="J2013" s="3" t="s">
        <v>228</v>
      </c>
      <c r="K2013" s="3" t="s">
        <v>123</v>
      </c>
      <c r="L2013" s="3" t="s">
        <v>77</v>
      </c>
      <c r="M2013" s="3" t="s">
        <v>158</v>
      </c>
      <c r="N2013" s="5">
        <v>45348</v>
      </c>
      <c r="P2013" s="3">
        <f t="shared" ca="1" si="464"/>
        <v>-47</v>
      </c>
      <c r="Q2013" s="5"/>
      <c r="R2013" s="3"/>
      <c r="S2013" s="3"/>
      <c r="T2013" s="6" t="s">
        <v>131</v>
      </c>
      <c r="U2013" s="3" t="str">
        <f t="shared" si="457"/>
        <v>Contractuel</v>
      </c>
      <c r="V2013" s="5">
        <v>45505</v>
      </c>
      <c r="W2013" s="5">
        <f>VLOOKUP(B2013,[1]base!$A:$V,22,0)</f>
        <v>45535</v>
      </c>
      <c r="X2013" s="5"/>
      <c r="Y2013" s="5"/>
      <c r="Z2013" s="5">
        <v>45348</v>
      </c>
      <c r="AA2013" s="3">
        <f t="shared" si="458"/>
        <v>2</v>
      </c>
      <c r="AB2013" s="3">
        <v>2024</v>
      </c>
      <c r="AC2013" s="3"/>
      <c r="AD2013" s="7">
        <f t="shared" ca="1" si="459"/>
        <v>0.64166666666666672</v>
      </c>
      <c r="AE2013" s="7" t="str">
        <f t="shared" ca="1" si="463"/>
        <v>&lt; 1</v>
      </c>
      <c r="AF2013" s="5">
        <v>30326</v>
      </c>
      <c r="AG2013" s="8">
        <f t="shared" ca="1" si="460"/>
        <v>41.797260273972604</v>
      </c>
      <c r="AH2013" s="7" t="str">
        <f t="shared" ca="1" si="461"/>
        <v>&gt;35&lt; 45</v>
      </c>
      <c r="AI2013" s="9">
        <v>12213400</v>
      </c>
      <c r="AJ2013" s="10" t="s">
        <v>62</v>
      </c>
      <c r="AK2013" s="9" t="s">
        <v>5737</v>
      </c>
      <c r="AL2013" s="5">
        <v>44060</v>
      </c>
      <c r="AM2013" s="3" t="s">
        <v>93</v>
      </c>
      <c r="AN2013" s="3" t="s">
        <v>65</v>
      </c>
      <c r="AO2013">
        <v>2</v>
      </c>
      <c r="AP2013" t="s">
        <v>5694</v>
      </c>
      <c r="AQ2013">
        <v>3</v>
      </c>
      <c r="AR2013" s="11">
        <v>1</v>
      </c>
      <c r="AS2013" s="12">
        <f t="shared" si="462"/>
        <v>45713.25</v>
      </c>
      <c r="AT2013" s="11" t="s">
        <v>135</v>
      </c>
      <c r="AU2013" s="9">
        <v>3.5</v>
      </c>
      <c r="AV2013" s="14" t="s">
        <v>67</v>
      </c>
      <c r="AW2013" s="15">
        <v>20300</v>
      </c>
      <c r="AX2013" s="16" t="s">
        <v>5738</v>
      </c>
      <c r="AY2013" s="14">
        <v>82</v>
      </c>
      <c r="AZ2013" s="11" t="s">
        <v>71</v>
      </c>
      <c r="BA2013" s="17" t="str">
        <f t="shared" si="455"/>
        <v>08203000524007527182</v>
      </c>
      <c r="BB2013" s="26">
        <f t="shared" si="456"/>
        <v>20</v>
      </c>
      <c r="BC2013" s="19" t="s">
        <v>5739</v>
      </c>
      <c r="BD2013" s="20" t="s">
        <v>100</v>
      </c>
      <c r="BF2013" s="5"/>
      <c r="BG2013" s="27">
        <v>29260258</v>
      </c>
      <c r="BH2013" s="27">
        <v>21215534</v>
      </c>
      <c r="BI2013" s="27"/>
      <c r="BJ2013" t="s">
        <v>166</v>
      </c>
      <c r="BK2013" s="11" t="str">
        <f t="shared" si="465"/>
        <v>B-</v>
      </c>
      <c r="BL2013" s="11" t="s">
        <v>473</v>
      </c>
    </row>
    <row r="2014" spans="1:64" x14ac:dyDescent="0.25">
      <c r="A2014" s="3" t="s">
        <v>56</v>
      </c>
      <c r="B2014" s="4">
        <v>2074</v>
      </c>
      <c r="C2014" s="3" t="s">
        <v>140</v>
      </c>
      <c r="D2014" s="3" t="s">
        <v>7289</v>
      </c>
      <c r="E2014" s="3" t="s">
        <v>8487</v>
      </c>
      <c r="F2014" s="3"/>
      <c r="G2014" s="3"/>
      <c r="H2014" s="74"/>
      <c r="I2014" s="3" t="s">
        <v>515</v>
      </c>
      <c r="J2014" s="3" t="s">
        <v>228</v>
      </c>
      <c r="K2014" s="3" t="s">
        <v>123</v>
      </c>
      <c r="L2014" s="3" t="s">
        <v>77</v>
      </c>
      <c r="M2014" s="3" t="s">
        <v>158</v>
      </c>
      <c r="N2014" s="5">
        <v>45348</v>
      </c>
      <c r="P2014" s="3">
        <f t="shared" ca="1" si="464"/>
        <v>-47</v>
      </c>
      <c r="Q2014" s="5"/>
      <c r="R2014" s="3"/>
      <c r="S2014" s="3"/>
      <c r="T2014" s="6" t="s">
        <v>131</v>
      </c>
      <c r="U2014" s="3" t="str">
        <f t="shared" si="457"/>
        <v>Contractuel</v>
      </c>
      <c r="V2014" s="5">
        <v>45505</v>
      </c>
      <c r="W2014" s="5">
        <f>VLOOKUP(B2014,[1]base!$A:$V,22,0)</f>
        <v>45535</v>
      </c>
      <c r="X2014" s="5"/>
      <c r="Y2014" s="5"/>
      <c r="Z2014" s="5">
        <v>45348</v>
      </c>
      <c r="AA2014" s="3">
        <f t="shared" si="458"/>
        <v>2</v>
      </c>
      <c r="AB2014" s="3">
        <v>2024</v>
      </c>
      <c r="AC2014" s="3"/>
      <c r="AD2014" s="7">
        <f t="shared" ca="1" si="459"/>
        <v>0.64166666666666672</v>
      </c>
      <c r="AE2014" s="7" t="str">
        <f t="shared" ca="1" si="463"/>
        <v>&lt; 1</v>
      </c>
      <c r="AF2014" s="5">
        <v>29798</v>
      </c>
      <c r="AG2014" s="8">
        <f t="shared" ca="1" si="460"/>
        <v>43.243835616438353</v>
      </c>
      <c r="AH2014" s="7" t="str">
        <f t="shared" ca="1" si="461"/>
        <v>&gt;35&lt; 45</v>
      </c>
      <c r="AI2014" s="9">
        <v>12594562</v>
      </c>
      <c r="AJ2014" s="10" t="s">
        <v>67</v>
      </c>
      <c r="AK2014" s="9" t="s">
        <v>5740</v>
      </c>
      <c r="AL2014" s="5">
        <v>38547</v>
      </c>
      <c r="AM2014" s="3" t="s">
        <v>93</v>
      </c>
      <c r="AN2014" s="3" t="s">
        <v>65</v>
      </c>
      <c r="AO2014">
        <v>1</v>
      </c>
      <c r="AP2014" t="s">
        <v>5694</v>
      </c>
      <c r="AQ2014">
        <v>3</v>
      </c>
      <c r="AR2014" s="11">
        <v>1</v>
      </c>
      <c r="AS2014" s="12">
        <f t="shared" si="462"/>
        <v>45713.25</v>
      </c>
      <c r="AT2014" s="11" t="s">
        <v>135</v>
      </c>
      <c r="AU2014" s="9">
        <v>3.5</v>
      </c>
      <c r="AV2014" s="14" t="s">
        <v>126</v>
      </c>
      <c r="AW2014" s="15" t="s">
        <v>1976</v>
      </c>
      <c r="AX2014" s="16">
        <v>49105512544</v>
      </c>
      <c r="AY2014" s="14">
        <v>12</v>
      </c>
      <c r="AZ2014" s="11" t="s">
        <v>145</v>
      </c>
      <c r="BA2014" s="17" t="str">
        <f t="shared" si="455"/>
        <v>07091014910551254412</v>
      </c>
      <c r="BB2014" s="26">
        <f t="shared" si="456"/>
        <v>20</v>
      </c>
      <c r="BC2014" s="19" t="s">
        <v>391</v>
      </c>
      <c r="BD2014" s="20" t="s">
        <v>100</v>
      </c>
      <c r="BF2014" s="5"/>
      <c r="BG2014" s="27">
        <v>29890725</v>
      </c>
      <c r="BH2014" s="27">
        <v>21887950</v>
      </c>
      <c r="BI2014" s="27"/>
      <c r="BJ2014" t="s">
        <v>391</v>
      </c>
      <c r="BK2014" s="11" t="str">
        <f t="shared" si="465"/>
        <v>B-</v>
      </c>
      <c r="BL2014" s="11" t="s">
        <v>473</v>
      </c>
    </row>
    <row r="2015" spans="1:64" x14ac:dyDescent="0.25">
      <c r="A2015" s="3" t="s">
        <v>56</v>
      </c>
      <c r="B2015" s="4">
        <v>2075</v>
      </c>
      <c r="C2015" s="3" t="s">
        <v>140</v>
      </c>
      <c r="D2015" s="3" t="s">
        <v>7851</v>
      </c>
      <c r="E2015" s="3" t="s">
        <v>7197</v>
      </c>
      <c r="F2015" s="3"/>
      <c r="G2015" s="3"/>
      <c r="H2015" s="74"/>
      <c r="I2015" s="3" t="s">
        <v>3004</v>
      </c>
      <c r="J2015" s="3" t="s">
        <v>228</v>
      </c>
      <c r="K2015" s="3" t="s">
        <v>123</v>
      </c>
      <c r="L2015" s="3" t="s">
        <v>77</v>
      </c>
      <c r="M2015" s="3" t="s">
        <v>158</v>
      </c>
      <c r="N2015" s="5">
        <v>45348</v>
      </c>
      <c r="P2015" s="3">
        <f t="shared" ca="1" si="464"/>
        <v>-47</v>
      </c>
      <c r="Q2015" s="5"/>
      <c r="R2015" s="3"/>
      <c r="S2015" s="3"/>
      <c r="T2015" s="6" t="s">
        <v>131</v>
      </c>
      <c r="U2015" s="3" t="str">
        <f t="shared" si="457"/>
        <v>Contractuel</v>
      </c>
      <c r="V2015" s="5">
        <v>45505</v>
      </c>
      <c r="W2015" s="5">
        <f>VLOOKUP(B2015,[1]base!$A:$V,22,0)</f>
        <v>45535</v>
      </c>
      <c r="X2015" s="5"/>
      <c r="Y2015" s="5"/>
      <c r="Z2015" s="5">
        <v>45348</v>
      </c>
      <c r="AA2015" s="3">
        <f t="shared" si="458"/>
        <v>2</v>
      </c>
      <c r="AB2015" s="3">
        <v>2024</v>
      </c>
      <c r="AC2015" s="3"/>
      <c r="AD2015" s="7">
        <f t="shared" ca="1" si="459"/>
        <v>0.64166666666666672</v>
      </c>
      <c r="AE2015" s="7" t="str">
        <f t="shared" ca="1" si="463"/>
        <v>&lt; 1</v>
      </c>
      <c r="AF2015" s="5">
        <v>34835</v>
      </c>
      <c r="AG2015" s="8">
        <f t="shared" ca="1" si="460"/>
        <v>29.443835616438356</v>
      </c>
      <c r="AH2015" s="7" t="str">
        <f t="shared" ca="1" si="461"/>
        <v>&gt;25&lt; 35</v>
      </c>
      <c r="AI2015" s="9">
        <v>17443238</v>
      </c>
      <c r="AJ2015" s="10" t="s">
        <v>126</v>
      </c>
      <c r="AK2015" s="9" t="s">
        <v>5741</v>
      </c>
      <c r="AL2015" s="5">
        <v>43643</v>
      </c>
      <c r="AM2015" s="3" t="s">
        <v>93</v>
      </c>
      <c r="AN2015" s="3" t="s">
        <v>94</v>
      </c>
      <c r="AP2015" t="s">
        <v>1397</v>
      </c>
      <c r="AQ2015">
        <v>3</v>
      </c>
      <c r="AR2015" s="11">
        <v>1</v>
      </c>
      <c r="AS2015" s="12">
        <f t="shared" si="462"/>
        <v>45713.25</v>
      </c>
      <c r="AT2015" s="11" t="s">
        <v>135</v>
      </c>
      <c r="AU2015" s="9">
        <v>3.5</v>
      </c>
      <c r="AV2015" s="14">
        <v>17</v>
      </c>
      <c r="AW2015" s="15" t="s">
        <v>169</v>
      </c>
      <c r="AX2015" s="16" t="s">
        <v>5742</v>
      </c>
      <c r="AY2015" s="14">
        <v>12</v>
      </c>
      <c r="AZ2015" s="11" t="s">
        <v>171</v>
      </c>
      <c r="BA2015" s="17" t="str">
        <f t="shared" si="455"/>
        <v>17001000000258000012</v>
      </c>
      <c r="BB2015" s="26">
        <f t="shared" si="456"/>
        <v>20</v>
      </c>
      <c r="BC2015" s="19" t="s">
        <v>391</v>
      </c>
      <c r="BD2015" s="20" t="s">
        <v>100</v>
      </c>
      <c r="BF2015" s="5"/>
      <c r="BG2015" s="27">
        <v>92894296</v>
      </c>
      <c r="BH2015" s="27">
        <v>29629690</v>
      </c>
      <c r="BI2015" s="27"/>
      <c r="BJ2015" t="s">
        <v>391</v>
      </c>
      <c r="BK2015" s="11" t="s">
        <v>3009</v>
      </c>
      <c r="BL2015" s="11" t="s">
        <v>473</v>
      </c>
    </row>
    <row r="2016" spans="1:64" x14ac:dyDescent="0.25">
      <c r="A2016" s="3" t="s">
        <v>56</v>
      </c>
      <c r="B2016" s="4">
        <v>2076</v>
      </c>
      <c r="C2016" s="3" t="s">
        <v>140</v>
      </c>
      <c r="D2016" s="3" t="s">
        <v>7710</v>
      </c>
      <c r="E2016" s="3" t="s">
        <v>7279</v>
      </c>
      <c r="F2016" s="3"/>
      <c r="G2016" s="3"/>
      <c r="H2016" s="74"/>
      <c r="I2016" s="3" t="s">
        <v>467</v>
      </c>
      <c r="J2016" s="3" t="s">
        <v>157</v>
      </c>
      <c r="K2016" s="3" t="s">
        <v>123</v>
      </c>
      <c r="L2016" s="3" t="s">
        <v>77</v>
      </c>
      <c r="M2016" s="3" t="s">
        <v>158</v>
      </c>
      <c r="N2016" s="5">
        <v>45349</v>
      </c>
      <c r="P2016" s="3">
        <f t="shared" ca="1" si="464"/>
        <v>-47</v>
      </c>
      <c r="Q2016" s="5"/>
      <c r="R2016" s="3"/>
      <c r="S2016" s="3"/>
      <c r="T2016" s="6" t="s">
        <v>131</v>
      </c>
      <c r="U2016" s="3" t="str">
        <f t="shared" si="457"/>
        <v>Contractuel</v>
      </c>
      <c r="V2016" s="5">
        <v>45505</v>
      </c>
      <c r="W2016" s="5">
        <f>VLOOKUP(B2016,[1]base!$A:$V,22,0)</f>
        <v>45535</v>
      </c>
      <c r="X2016" s="5"/>
      <c r="Y2016" s="5"/>
      <c r="Z2016" s="5">
        <v>45349</v>
      </c>
      <c r="AA2016" s="3">
        <f t="shared" si="458"/>
        <v>2</v>
      </c>
      <c r="AB2016" s="3">
        <v>2024</v>
      </c>
      <c r="AC2016" s="3"/>
      <c r="AD2016" s="7">
        <f t="shared" ca="1" si="459"/>
        <v>0.63888888888888884</v>
      </c>
      <c r="AE2016" s="7" t="str">
        <f t="shared" ca="1" si="463"/>
        <v>&lt; 1</v>
      </c>
      <c r="AF2016" s="5">
        <v>37126</v>
      </c>
      <c r="AG2016" s="8">
        <f t="shared" ca="1" si="460"/>
        <v>23.167123287671235</v>
      </c>
      <c r="AH2016" s="7" t="str">
        <f t="shared" ca="1" si="461"/>
        <v>&lt; 25</v>
      </c>
      <c r="AI2016" s="9">
        <v>17450040</v>
      </c>
      <c r="AJ2016" s="37" t="s">
        <v>179</v>
      </c>
      <c r="AK2016" s="9" t="s">
        <v>5743</v>
      </c>
      <c r="AL2016" s="5">
        <v>43420</v>
      </c>
      <c r="AM2016" s="3" t="s">
        <v>93</v>
      </c>
      <c r="AN2016" s="3" t="s">
        <v>94</v>
      </c>
      <c r="AP2016" t="s">
        <v>5721</v>
      </c>
      <c r="AQ2016">
        <v>3</v>
      </c>
      <c r="AR2016" s="11">
        <v>1</v>
      </c>
      <c r="AS2016" s="12">
        <f t="shared" si="462"/>
        <v>45714.25</v>
      </c>
      <c r="AT2016" s="11" t="s">
        <v>135</v>
      </c>
      <c r="AU2016" s="9">
        <v>3.5</v>
      </c>
      <c r="AV2016" s="14">
        <v>17</v>
      </c>
      <c r="AW2016" s="15" t="s">
        <v>169</v>
      </c>
      <c r="AX2016" s="16" t="s">
        <v>5744</v>
      </c>
      <c r="AY2016" s="14">
        <v>85</v>
      </c>
      <c r="AZ2016" s="11" t="s">
        <v>171</v>
      </c>
      <c r="BA2016" s="17" t="str">
        <f t="shared" si="455"/>
        <v>17001000000282687385</v>
      </c>
      <c r="BB2016" s="26">
        <f t="shared" si="456"/>
        <v>20</v>
      </c>
      <c r="BC2016" s="19" t="s">
        <v>5732</v>
      </c>
      <c r="BD2016" s="20" t="s">
        <v>100</v>
      </c>
      <c r="BF2016" s="5"/>
      <c r="BG2016" s="27">
        <v>55453218</v>
      </c>
      <c r="BH2016" s="27"/>
      <c r="BI2016" s="27"/>
      <c r="BJ2016" s="110" t="s">
        <v>2409</v>
      </c>
      <c r="BK2016" s="11" t="str">
        <f t="shared" si="465"/>
        <v>A-</v>
      </c>
      <c r="BL2016" s="11" t="s">
        <v>473</v>
      </c>
    </row>
    <row r="2017" spans="1:64" x14ac:dyDescent="0.25">
      <c r="A2017" s="3" t="s">
        <v>56</v>
      </c>
      <c r="B2017" s="4">
        <v>2077</v>
      </c>
      <c r="C2017" s="3" t="s">
        <v>140</v>
      </c>
      <c r="D2017" s="3" t="s">
        <v>7200</v>
      </c>
      <c r="E2017" s="3" t="s">
        <v>7355</v>
      </c>
      <c r="F2017" s="3"/>
      <c r="G2017" s="3"/>
      <c r="H2017" s="74"/>
      <c r="I2017" s="3" t="s">
        <v>467</v>
      </c>
      <c r="J2017" s="3" t="s">
        <v>157</v>
      </c>
      <c r="K2017" s="3" t="s">
        <v>123</v>
      </c>
      <c r="L2017" s="3" t="s">
        <v>77</v>
      </c>
      <c r="M2017" s="3" t="s">
        <v>158</v>
      </c>
      <c r="N2017" s="5">
        <v>45349</v>
      </c>
      <c r="P2017" s="3">
        <f t="shared" ca="1" si="464"/>
        <v>-47</v>
      </c>
      <c r="Q2017" s="5"/>
      <c r="R2017" s="3"/>
      <c r="S2017" s="3"/>
      <c r="T2017" s="6" t="s">
        <v>131</v>
      </c>
      <c r="U2017" s="3" t="str">
        <f t="shared" si="457"/>
        <v>Contractuel</v>
      </c>
      <c r="V2017" s="5">
        <v>45505</v>
      </c>
      <c r="W2017" s="5">
        <f>VLOOKUP(B2017,[1]base!$A:$V,22,0)</f>
        <v>45535</v>
      </c>
      <c r="X2017" s="5"/>
      <c r="Y2017" s="5"/>
      <c r="Z2017" s="5">
        <v>45349</v>
      </c>
      <c r="AA2017" s="3">
        <f t="shared" si="458"/>
        <v>2</v>
      </c>
      <c r="AB2017" s="3">
        <v>2024</v>
      </c>
      <c r="AC2017" s="3"/>
      <c r="AD2017" s="7">
        <f t="shared" ca="1" si="459"/>
        <v>0.63888888888888884</v>
      </c>
      <c r="AE2017" s="7" t="str">
        <f t="shared" ca="1" si="463"/>
        <v>&lt; 1</v>
      </c>
      <c r="AF2017" s="5">
        <v>30887</v>
      </c>
      <c r="AG2017" s="8">
        <f t="shared" ca="1" si="460"/>
        <v>40.260273972602739</v>
      </c>
      <c r="AH2017" s="7" t="str">
        <f t="shared" ca="1" si="461"/>
        <v>&gt;35&lt; 45</v>
      </c>
      <c r="AI2017" s="9">
        <v>16228612</v>
      </c>
      <c r="AJ2017" s="10" t="s">
        <v>141</v>
      </c>
      <c r="AK2017" s="9" t="s">
        <v>5745</v>
      </c>
      <c r="AL2017" s="5">
        <v>44069</v>
      </c>
      <c r="AM2017" s="3" t="s">
        <v>93</v>
      </c>
      <c r="AN2017" s="3" t="s">
        <v>65</v>
      </c>
      <c r="AO2017">
        <v>2</v>
      </c>
      <c r="AP2017" t="s">
        <v>5711</v>
      </c>
      <c r="AQ2017">
        <v>3</v>
      </c>
      <c r="AR2017" s="11">
        <v>1</v>
      </c>
      <c r="AS2017" s="12">
        <f t="shared" si="462"/>
        <v>45714.25</v>
      </c>
      <c r="AT2017" s="11" t="s">
        <v>135</v>
      </c>
      <c r="AU2017" s="9">
        <v>3.5</v>
      </c>
      <c r="AV2017" s="14">
        <v>17</v>
      </c>
      <c r="AW2017" s="15">
        <v>53594</v>
      </c>
      <c r="AX2017" s="16" t="s">
        <v>5746</v>
      </c>
      <c r="AY2017" s="14">
        <v>37</v>
      </c>
      <c r="AZ2017" s="11" t="s">
        <v>171</v>
      </c>
      <c r="BA2017" s="17" t="str">
        <f t="shared" si="455"/>
        <v>17535940172091723237</v>
      </c>
      <c r="BB2017" s="26">
        <f t="shared" si="456"/>
        <v>20</v>
      </c>
      <c r="BC2017" s="19" t="s">
        <v>5677</v>
      </c>
      <c r="BD2017" s="20" t="s">
        <v>277</v>
      </c>
      <c r="BF2017" s="5"/>
      <c r="BG2017" s="27">
        <v>27831341</v>
      </c>
      <c r="BH2017" s="27"/>
      <c r="BI2017" s="27"/>
      <c r="BJ2017" s="110" t="s">
        <v>2409</v>
      </c>
      <c r="BK2017" s="11" t="str">
        <f t="shared" si="465"/>
        <v>A-</v>
      </c>
      <c r="BL2017" s="11" t="s">
        <v>473</v>
      </c>
    </row>
    <row r="2018" spans="1:64" x14ac:dyDescent="0.25">
      <c r="A2018" s="3" t="s">
        <v>56</v>
      </c>
      <c r="B2018" s="4">
        <v>2078</v>
      </c>
      <c r="C2018" s="3" t="s">
        <v>140</v>
      </c>
      <c r="D2018" s="3" t="s">
        <v>7423</v>
      </c>
      <c r="E2018" s="3" t="s">
        <v>7770</v>
      </c>
      <c r="F2018" s="3"/>
      <c r="G2018" s="3"/>
      <c r="H2018" s="74"/>
      <c r="I2018" s="3" t="s">
        <v>467</v>
      </c>
      <c r="J2018" s="3" t="s">
        <v>157</v>
      </c>
      <c r="K2018" s="3" t="s">
        <v>123</v>
      </c>
      <c r="L2018" s="3" t="s">
        <v>77</v>
      </c>
      <c r="M2018" s="3" t="s">
        <v>158</v>
      </c>
      <c r="N2018" s="5">
        <v>45349</v>
      </c>
      <c r="P2018" s="3">
        <f t="shared" ca="1" si="464"/>
        <v>-47</v>
      </c>
      <c r="Q2018" s="5"/>
      <c r="R2018" s="3"/>
      <c r="S2018" s="3"/>
      <c r="T2018" s="6" t="s">
        <v>131</v>
      </c>
      <c r="U2018" s="3" t="str">
        <f t="shared" si="457"/>
        <v>Contractuel</v>
      </c>
      <c r="V2018" s="5">
        <v>45505</v>
      </c>
      <c r="W2018" s="5">
        <f>VLOOKUP(B2018,[1]base!$A:$V,22,0)</f>
        <v>45535</v>
      </c>
      <c r="X2018" s="5"/>
      <c r="Y2018" s="5"/>
      <c r="Z2018" s="5">
        <v>45349</v>
      </c>
      <c r="AA2018" s="3">
        <f t="shared" si="458"/>
        <v>2</v>
      </c>
      <c r="AB2018" s="3">
        <v>2024</v>
      </c>
      <c r="AC2018" s="3"/>
      <c r="AD2018" s="7">
        <f t="shared" ca="1" si="459"/>
        <v>0.63888888888888884</v>
      </c>
      <c r="AE2018" s="7" t="str">
        <f t="shared" ca="1" si="463"/>
        <v>&lt; 1</v>
      </c>
      <c r="AF2018" s="5">
        <v>25114</v>
      </c>
      <c r="AG2018" s="8">
        <f t="shared" ca="1" si="460"/>
        <v>56.076712328767123</v>
      </c>
      <c r="AH2018" s="7" t="str">
        <f t="shared" ca="1" si="461"/>
        <v>&gt; 55</v>
      </c>
      <c r="AI2018" s="9">
        <v>11806548</v>
      </c>
      <c r="AJ2018" s="10" t="s">
        <v>102</v>
      </c>
      <c r="AK2018" s="9" t="s">
        <v>5747</v>
      </c>
      <c r="AL2018" s="5">
        <v>41065</v>
      </c>
      <c r="AM2018" s="3" t="s">
        <v>93</v>
      </c>
      <c r="AN2018" s="3" t="s">
        <v>65</v>
      </c>
      <c r="AO2018">
        <v>2</v>
      </c>
      <c r="AP2018" t="s">
        <v>5711</v>
      </c>
      <c r="AQ2018">
        <v>3</v>
      </c>
      <c r="AR2018" s="11">
        <v>1</v>
      </c>
      <c r="AS2018" s="12">
        <f t="shared" si="462"/>
        <v>45714.25</v>
      </c>
      <c r="AT2018" s="11" t="s">
        <v>135</v>
      </c>
      <c r="AU2018" s="9">
        <v>3.5</v>
      </c>
      <c r="AV2018" s="14">
        <v>28</v>
      </c>
      <c r="AW2018" s="15" t="s">
        <v>5748</v>
      </c>
      <c r="AX2018" s="16">
        <v>44046070001</v>
      </c>
      <c r="AY2018" s="14">
        <v>82</v>
      </c>
      <c r="AZ2018" s="11" t="s">
        <v>5749</v>
      </c>
      <c r="BA2018" s="17" t="str">
        <f t="shared" si="455"/>
        <v>28014024404607000182</v>
      </c>
      <c r="BB2018" s="26">
        <f t="shared" si="456"/>
        <v>20</v>
      </c>
      <c r="BC2018" s="19" t="s">
        <v>166</v>
      </c>
      <c r="BD2018" s="20" t="s">
        <v>100</v>
      </c>
      <c r="BF2018" s="5"/>
      <c r="BG2018" s="27">
        <v>26355978</v>
      </c>
      <c r="BH2018" s="27"/>
      <c r="BI2018" s="27"/>
      <c r="BJ2018" t="s">
        <v>166</v>
      </c>
      <c r="BK2018" s="11" t="str">
        <f t="shared" si="465"/>
        <v>A-</v>
      </c>
      <c r="BL2018" s="11" t="s">
        <v>473</v>
      </c>
    </row>
    <row r="2019" spans="1:64" x14ac:dyDescent="0.25">
      <c r="A2019" s="3" t="s">
        <v>56</v>
      </c>
      <c r="B2019" s="4">
        <v>2079</v>
      </c>
      <c r="C2019" s="3" t="s">
        <v>140</v>
      </c>
      <c r="D2019" s="3" t="s">
        <v>8488</v>
      </c>
      <c r="E2019" s="3" t="s">
        <v>7306</v>
      </c>
      <c r="F2019" s="3"/>
      <c r="G2019" s="3"/>
      <c r="H2019" s="74"/>
      <c r="I2019" s="3" t="s">
        <v>467</v>
      </c>
      <c r="J2019" s="3" t="s">
        <v>157</v>
      </c>
      <c r="K2019" s="3" t="s">
        <v>123</v>
      </c>
      <c r="L2019" s="3" t="s">
        <v>77</v>
      </c>
      <c r="M2019" s="3" t="s">
        <v>158</v>
      </c>
      <c r="N2019" s="5">
        <v>45349</v>
      </c>
      <c r="P2019" s="3">
        <f t="shared" ca="1" si="464"/>
        <v>-47</v>
      </c>
      <c r="Q2019" s="5"/>
      <c r="R2019" s="3"/>
      <c r="S2019" s="3"/>
      <c r="T2019" s="6" t="s">
        <v>131</v>
      </c>
      <c r="U2019" s="3" t="str">
        <f t="shared" si="457"/>
        <v>Contractuel</v>
      </c>
      <c r="V2019" s="5">
        <v>45505</v>
      </c>
      <c r="W2019" s="5">
        <f>VLOOKUP(B2019,[1]base!$A:$V,22,0)</f>
        <v>45535</v>
      </c>
      <c r="X2019" s="5"/>
      <c r="Y2019" s="5"/>
      <c r="Z2019" s="5">
        <v>45349</v>
      </c>
      <c r="AA2019" s="3">
        <f t="shared" si="458"/>
        <v>2</v>
      </c>
      <c r="AB2019" s="3">
        <v>2024</v>
      </c>
      <c r="AC2019" s="3"/>
      <c r="AD2019" s="7">
        <f t="shared" ca="1" si="459"/>
        <v>0.63888888888888884</v>
      </c>
      <c r="AE2019" s="7" t="str">
        <f t="shared" ca="1" si="463"/>
        <v>&lt; 1</v>
      </c>
      <c r="AF2019" s="5">
        <v>29505</v>
      </c>
      <c r="AG2019" s="8">
        <f t="shared" ca="1" si="460"/>
        <v>44.046575342465751</v>
      </c>
      <c r="AH2019" s="7" t="str">
        <f t="shared" ca="1" si="461"/>
        <v>&gt;35&lt; 45</v>
      </c>
      <c r="AI2019" s="9">
        <v>12484222</v>
      </c>
      <c r="AJ2019" s="10" t="s">
        <v>79</v>
      </c>
      <c r="AK2019" s="9" t="s">
        <v>5750</v>
      </c>
      <c r="AL2019" s="5">
        <v>45254</v>
      </c>
      <c r="AM2019" s="3" t="s">
        <v>93</v>
      </c>
      <c r="AN2019" s="3" t="s">
        <v>94</v>
      </c>
      <c r="AP2019" t="s">
        <v>5711</v>
      </c>
      <c r="AQ2019">
        <v>3</v>
      </c>
      <c r="AR2019" s="11">
        <v>1</v>
      </c>
      <c r="AS2019" s="12">
        <f t="shared" si="462"/>
        <v>45714.25</v>
      </c>
      <c r="AT2019" s="11" t="s">
        <v>135</v>
      </c>
      <c r="AU2019" s="9">
        <v>3.5</v>
      </c>
      <c r="AV2019" s="14">
        <v>12</v>
      </c>
      <c r="AW2019" s="15">
        <v>40600</v>
      </c>
      <c r="AX2019" s="16" t="s">
        <v>5751</v>
      </c>
      <c r="AY2019" s="14">
        <v>73</v>
      </c>
      <c r="AZ2019" s="11" t="s">
        <v>352</v>
      </c>
      <c r="BA2019" s="17" t="str">
        <f t="shared" si="455"/>
        <v>12406000000243873873</v>
      </c>
      <c r="BB2019" s="26">
        <f t="shared" si="456"/>
        <v>20</v>
      </c>
      <c r="BC2019" s="19" t="s">
        <v>4283</v>
      </c>
      <c r="BD2019" s="20" t="s">
        <v>100</v>
      </c>
      <c r="BF2019" s="5"/>
      <c r="BG2019" s="27">
        <v>29562879</v>
      </c>
      <c r="BH2019" s="27"/>
      <c r="BI2019" s="27"/>
      <c r="BJ2019" t="s">
        <v>566</v>
      </c>
      <c r="BK2019" s="11" t="str">
        <f t="shared" si="465"/>
        <v>A-</v>
      </c>
      <c r="BL2019" s="11" t="s">
        <v>473</v>
      </c>
    </row>
    <row r="2020" spans="1:64" x14ac:dyDescent="0.25">
      <c r="A2020" s="3" t="s">
        <v>74</v>
      </c>
      <c r="B2020" s="4">
        <v>2080</v>
      </c>
      <c r="C2020" s="3" t="s">
        <v>140</v>
      </c>
      <c r="D2020" s="3" t="s">
        <v>7795</v>
      </c>
      <c r="E2020" s="3" t="s">
        <v>7283</v>
      </c>
      <c r="F2020" s="3"/>
      <c r="G2020" s="3"/>
      <c r="H2020" s="74"/>
      <c r="I2020" s="3" t="s">
        <v>467</v>
      </c>
      <c r="J2020" s="3" t="s">
        <v>157</v>
      </c>
      <c r="K2020" s="3" t="s">
        <v>123</v>
      </c>
      <c r="L2020" s="3" t="s">
        <v>77</v>
      </c>
      <c r="M2020" s="3" t="s">
        <v>158</v>
      </c>
      <c r="N2020" s="5">
        <v>45349</v>
      </c>
      <c r="P2020" s="3">
        <f t="shared" ca="1" si="464"/>
        <v>-47</v>
      </c>
      <c r="Q2020" s="5">
        <v>45551</v>
      </c>
      <c r="R2020" s="3" t="s">
        <v>1466</v>
      </c>
      <c r="S2020" s="3" t="s">
        <v>5378</v>
      </c>
      <c r="T2020" s="6" t="s">
        <v>131</v>
      </c>
      <c r="U2020" s="3" t="str">
        <f t="shared" si="457"/>
        <v>Contractuel</v>
      </c>
      <c r="V2020" s="5">
        <v>45505</v>
      </c>
      <c r="W2020" s="5">
        <f>VLOOKUP(B2020,[1]base!$A:$V,22,0)</f>
        <v>45535</v>
      </c>
      <c r="X2020" s="5"/>
      <c r="Y2020" s="5"/>
      <c r="Z2020" s="5">
        <v>45349</v>
      </c>
      <c r="AA2020" s="3">
        <f t="shared" si="458"/>
        <v>2</v>
      </c>
      <c r="AB2020" s="3">
        <v>2024</v>
      </c>
      <c r="AC2020" s="3"/>
      <c r="AD2020" s="7">
        <f t="shared" ca="1" si="459"/>
        <v>0.63888888888888884</v>
      </c>
      <c r="AE2020" s="7" t="str">
        <f t="shared" ca="1" si="463"/>
        <v>&lt; 1</v>
      </c>
      <c r="AF2020" s="5">
        <v>29661</v>
      </c>
      <c r="AG2020" s="8">
        <f t="shared" ca="1" si="460"/>
        <v>43.61917808219178</v>
      </c>
      <c r="AH2020" s="7" t="str">
        <f t="shared" ca="1" si="461"/>
        <v>&gt;35&lt; 45</v>
      </c>
      <c r="AI2020" s="9">
        <v>16145204</v>
      </c>
      <c r="AJ2020" s="10" t="s">
        <v>141</v>
      </c>
      <c r="AK2020" s="9" t="s">
        <v>5752</v>
      </c>
      <c r="AL2020" s="5">
        <v>44896</v>
      </c>
      <c r="AM2020" s="3" t="s">
        <v>93</v>
      </c>
      <c r="AN2020" s="3" t="s">
        <v>541</v>
      </c>
      <c r="AP2020" t="s">
        <v>5721</v>
      </c>
      <c r="AQ2020">
        <v>3</v>
      </c>
      <c r="AR2020" s="11">
        <v>1</v>
      </c>
      <c r="AS2020" s="12">
        <f t="shared" si="462"/>
        <v>45714.25</v>
      </c>
      <c r="AT2020" s="11" t="s">
        <v>135</v>
      </c>
      <c r="AU2020" s="9">
        <v>3.5</v>
      </c>
      <c r="AV2020" s="14">
        <v>17</v>
      </c>
      <c r="AW2020" s="15" t="s">
        <v>169</v>
      </c>
      <c r="AX2020" s="16" t="s">
        <v>5753</v>
      </c>
      <c r="AY2020" s="14">
        <v>63</v>
      </c>
      <c r="AZ2020" s="11" t="s">
        <v>171</v>
      </c>
      <c r="BA2020" s="17" t="str">
        <f t="shared" si="455"/>
        <v>17001000000225338463</v>
      </c>
      <c r="BB2020" s="26">
        <f t="shared" si="456"/>
        <v>20</v>
      </c>
      <c r="BC2020" s="19" t="s">
        <v>5754</v>
      </c>
      <c r="BD2020" s="20" t="s">
        <v>100</v>
      </c>
      <c r="BF2020" s="5"/>
      <c r="BG2020" s="27">
        <v>23629403</v>
      </c>
      <c r="BH2020" s="27"/>
      <c r="BI2020" s="27"/>
      <c r="BK2020" s="11" t="str">
        <f t="shared" si="465"/>
        <v>A-</v>
      </c>
      <c r="BL2020" s="11" t="s">
        <v>473</v>
      </c>
    </row>
    <row r="2021" spans="1:64" x14ac:dyDescent="0.25">
      <c r="A2021" s="3" t="s">
        <v>74</v>
      </c>
      <c r="B2021" s="4">
        <v>2081</v>
      </c>
      <c r="C2021" s="3" t="s">
        <v>140</v>
      </c>
      <c r="D2021" s="3" t="s">
        <v>8489</v>
      </c>
      <c r="E2021" s="3" t="s">
        <v>7420</v>
      </c>
      <c r="F2021" s="3"/>
      <c r="G2021" s="3"/>
      <c r="H2021" s="74"/>
      <c r="I2021" s="3" t="s">
        <v>4221</v>
      </c>
      <c r="J2021" s="3" t="s">
        <v>228</v>
      </c>
      <c r="K2021" s="3" t="s">
        <v>123</v>
      </c>
      <c r="L2021" s="3" t="s">
        <v>77</v>
      </c>
      <c r="M2021" s="3" t="s">
        <v>158</v>
      </c>
      <c r="N2021" s="5">
        <v>45349</v>
      </c>
      <c r="P2021" s="3">
        <f t="shared" ca="1" si="464"/>
        <v>-200</v>
      </c>
      <c r="Q2021" s="5">
        <v>45352</v>
      </c>
      <c r="R2021" s="3" t="s">
        <v>5466</v>
      </c>
      <c r="S2021" s="3">
        <f>(Q2021-N2021)+1</f>
        <v>4</v>
      </c>
      <c r="T2021" s="6" t="s">
        <v>131</v>
      </c>
      <c r="U2021" s="3" t="str">
        <f t="shared" si="457"/>
        <v>Contractuel</v>
      </c>
      <c r="V2021" s="5">
        <v>45349</v>
      </c>
      <c r="W2021" s="5">
        <v>45382</v>
      </c>
      <c r="X2021" s="5"/>
      <c r="Y2021" s="5"/>
      <c r="Z2021" s="5">
        <v>45349</v>
      </c>
      <c r="AA2021" s="3">
        <f t="shared" si="458"/>
        <v>2</v>
      </c>
      <c r="AB2021" s="3">
        <v>2024</v>
      </c>
      <c r="AC2021" s="3"/>
      <c r="AD2021" s="7">
        <f t="shared" ca="1" si="459"/>
        <v>0.63888888888888884</v>
      </c>
      <c r="AE2021" s="7" t="str">
        <f t="shared" ca="1" si="463"/>
        <v>&lt; 1</v>
      </c>
      <c r="AF2021" s="5">
        <v>36156</v>
      </c>
      <c r="AG2021" s="8">
        <f t="shared" ca="1" si="460"/>
        <v>25.824657534246576</v>
      </c>
      <c r="AH2021" s="7" t="str">
        <f t="shared" ca="1" si="461"/>
        <v>&gt;25&lt; 35</v>
      </c>
      <c r="AI2021" s="9">
        <v>17399194</v>
      </c>
      <c r="AJ2021" s="10" t="s">
        <v>70</v>
      </c>
      <c r="AK2021" s="9" t="s">
        <v>5755</v>
      </c>
      <c r="AL2021" s="5">
        <v>42500</v>
      </c>
      <c r="AM2021" s="3" t="s">
        <v>93</v>
      </c>
      <c r="AN2021" s="3" t="s">
        <v>94</v>
      </c>
      <c r="AP2021" t="s">
        <v>5721</v>
      </c>
      <c r="AQ2021" s="11">
        <v>3</v>
      </c>
      <c r="AR2021" s="11">
        <v>1</v>
      </c>
      <c r="AS2021" s="12">
        <f t="shared" si="462"/>
        <v>45714.25</v>
      </c>
      <c r="AT2021" s="11" t="s">
        <v>135</v>
      </c>
      <c r="AU2021" s="9">
        <v>3.5</v>
      </c>
      <c r="AV2021" s="14">
        <v>17</v>
      </c>
      <c r="AW2021" s="15">
        <v>20600</v>
      </c>
      <c r="AX2021" s="16" t="s">
        <v>5756</v>
      </c>
      <c r="AY2021" s="14">
        <v>35</v>
      </c>
      <c r="AZ2021" s="11" t="s">
        <v>171</v>
      </c>
      <c r="BA2021" s="17" t="str">
        <f t="shared" si="455"/>
        <v>17206000000294112035</v>
      </c>
      <c r="BB2021" s="26">
        <f t="shared" si="456"/>
        <v>20</v>
      </c>
      <c r="BC2021" s="19" t="s">
        <v>566</v>
      </c>
      <c r="BD2021" s="20" t="s">
        <v>100</v>
      </c>
      <c r="BF2021" s="5"/>
      <c r="BG2021" s="27">
        <v>23996173</v>
      </c>
      <c r="BH2021" s="27"/>
      <c r="BI2021" s="27"/>
      <c r="BK2021" s="11" t="str">
        <f t="shared" si="465"/>
        <v>B-</v>
      </c>
      <c r="BL2021" s="11" t="s">
        <v>473</v>
      </c>
    </row>
    <row r="2022" spans="1:64" x14ac:dyDescent="0.25">
      <c r="A2022" s="3" t="s">
        <v>74</v>
      </c>
      <c r="B2022" s="4">
        <v>2082</v>
      </c>
      <c r="C2022" s="3" t="s">
        <v>140</v>
      </c>
      <c r="D2022" s="3" t="s">
        <v>7433</v>
      </c>
      <c r="E2022" s="3" t="s">
        <v>8490</v>
      </c>
      <c r="F2022" s="3"/>
      <c r="G2022" s="3"/>
      <c r="H2022" s="74"/>
      <c r="I2022" s="3" t="s">
        <v>4221</v>
      </c>
      <c r="J2022" s="3" t="s">
        <v>228</v>
      </c>
      <c r="K2022" s="3" t="s">
        <v>123</v>
      </c>
      <c r="L2022" s="3" t="s">
        <v>77</v>
      </c>
      <c r="M2022" s="3" t="s">
        <v>158</v>
      </c>
      <c r="N2022" s="5">
        <v>45349</v>
      </c>
      <c r="P2022" s="3">
        <f t="shared" ca="1" si="464"/>
        <v>-170</v>
      </c>
      <c r="Q2022" s="5">
        <v>45415</v>
      </c>
      <c r="R2022" s="3" t="s">
        <v>5757</v>
      </c>
      <c r="S2022" s="3"/>
      <c r="T2022" s="6" t="s">
        <v>131</v>
      </c>
      <c r="U2022" s="3" t="str">
        <f t="shared" si="457"/>
        <v>Contractuel</v>
      </c>
      <c r="V2022" s="5">
        <v>45383</v>
      </c>
      <c r="W2022" s="5">
        <v>45412</v>
      </c>
      <c r="X2022" s="5"/>
      <c r="Y2022" s="5"/>
      <c r="Z2022" s="5">
        <v>45349</v>
      </c>
      <c r="AA2022" s="3">
        <f t="shared" si="458"/>
        <v>2</v>
      </c>
      <c r="AB2022" s="3">
        <v>2024</v>
      </c>
      <c r="AC2022" s="3">
        <f t="shared" ref="AC2022" si="466">AB2022+4</f>
        <v>2028</v>
      </c>
      <c r="AD2022" s="7">
        <f t="shared" ca="1" si="459"/>
        <v>0.63888888888888884</v>
      </c>
      <c r="AE2022" s="7" t="str">
        <f t="shared" ca="1" si="463"/>
        <v>&lt; 1</v>
      </c>
      <c r="AF2022" s="5">
        <v>28863</v>
      </c>
      <c r="AG2022" s="8">
        <f t="shared" ca="1" si="460"/>
        <v>45.805479452054797</v>
      </c>
      <c r="AH2022" s="7" t="str">
        <f t="shared" ca="1" si="461"/>
        <v>&gt;45&lt; 55</v>
      </c>
      <c r="AI2022" s="9">
        <v>12502626</v>
      </c>
      <c r="AJ2022" s="10" t="s">
        <v>91</v>
      </c>
      <c r="AK2022" s="9" t="s">
        <v>5758</v>
      </c>
      <c r="AL2022" s="5">
        <v>44760</v>
      </c>
      <c r="AM2022" s="3" t="s">
        <v>93</v>
      </c>
      <c r="AN2022" s="3" t="s">
        <v>65</v>
      </c>
      <c r="AP2022" t="s">
        <v>5725</v>
      </c>
      <c r="AQ2022" s="11">
        <v>3</v>
      </c>
      <c r="AR2022" s="11">
        <v>1</v>
      </c>
      <c r="AS2022" s="12">
        <f t="shared" si="462"/>
        <v>45714.25</v>
      </c>
      <c r="AT2022" s="11" t="s">
        <v>135</v>
      </c>
      <c r="AU2022" s="9">
        <v>3.5</v>
      </c>
      <c r="AV2022" s="14">
        <v>17</v>
      </c>
      <c r="AW2022" s="15">
        <v>50300</v>
      </c>
      <c r="AX2022" s="16" t="s">
        <v>5759</v>
      </c>
      <c r="AY2022" s="14">
        <v>48</v>
      </c>
      <c r="AZ2022" s="11" t="s">
        <v>171</v>
      </c>
      <c r="BA2022" s="17" t="str">
        <f t="shared" si="455"/>
        <v>17503000000250581948</v>
      </c>
      <c r="BB2022" s="26">
        <f t="shared" si="456"/>
        <v>20</v>
      </c>
      <c r="BC2022" s="19" t="s">
        <v>828</v>
      </c>
      <c r="BD2022" s="20" t="s">
        <v>100</v>
      </c>
      <c r="BF2022" s="5"/>
      <c r="BG2022" s="27">
        <v>21792810</v>
      </c>
      <c r="BH2022" s="27">
        <v>51894757</v>
      </c>
      <c r="BI2022" s="27"/>
      <c r="BK2022" s="11" t="str">
        <f t="shared" si="465"/>
        <v>B-</v>
      </c>
      <c r="BL2022" s="11" t="s">
        <v>473</v>
      </c>
    </row>
    <row r="2023" spans="1:64" x14ac:dyDescent="0.25">
      <c r="A2023" s="3" t="s">
        <v>56</v>
      </c>
      <c r="B2023" s="4">
        <v>2083</v>
      </c>
      <c r="C2023" s="3" t="s">
        <v>140</v>
      </c>
      <c r="D2023" s="3" t="s">
        <v>8491</v>
      </c>
      <c r="E2023" s="3" t="s">
        <v>7390</v>
      </c>
      <c r="F2023" s="3"/>
      <c r="G2023" s="3"/>
      <c r="H2023" s="74"/>
      <c r="I2023" s="3" t="s">
        <v>4221</v>
      </c>
      <c r="J2023" s="3" t="s">
        <v>228</v>
      </c>
      <c r="K2023" s="3" t="s">
        <v>123</v>
      </c>
      <c r="L2023" s="3" t="s">
        <v>77</v>
      </c>
      <c r="M2023" s="3" t="s">
        <v>158</v>
      </c>
      <c r="N2023" s="5">
        <v>45349</v>
      </c>
      <c r="P2023" s="3">
        <f t="shared" ca="1" si="464"/>
        <v>-47</v>
      </c>
      <c r="Q2023" s="5"/>
      <c r="R2023" s="3"/>
      <c r="S2023" s="3"/>
      <c r="T2023" s="6" t="s">
        <v>131</v>
      </c>
      <c r="U2023" s="3" t="str">
        <f t="shared" si="457"/>
        <v>Contractuel</v>
      </c>
      <c r="V2023" s="5">
        <v>45505</v>
      </c>
      <c r="W2023" s="5">
        <f>VLOOKUP(B2023,[1]base!$A:$V,22,0)</f>
        <v>45535</v>
      </c>
      <c r="X2023" s="5"/>
      <c r="Y2023" s="5"/>
      <c r="Z2023" s="5">
        <v>45349</v>
      </c>
      <c r="AA2023" s="3">
        <f t="shared" si="458"/>
        <v>2</v>
      </c>
      <c r="AB2023" s="3">
        <v>2024</v>
      </c>
      <c r="AC2023" s="3"/>
      <c r="AD2023" s="7">
        <f t="shared" ca="1" si="459"/>
        <v>0.63888888888888884</v>
      </c>
      <c r="AE2023" s="7" t="str">
        <f t="shared" ca="1" si="463"/>
        <v>&lt; 1</v>
      </c>
      <c r="AF2023" s="5">
        <v>29423</v>
      </c>
      <c r="AG2023" s="8">
        <f t="shared" ca="1" si="460"/>
        <v>44.271232876712325</v>
      </c>
      <c r="AH2023" s="7" t="str">
        <f t="shared" ca="1" si="461"/>
        <v>&gt;35&lt; 45</v>
      </c>
      <c r="AI2023" s="9">
        <v>16068724</v>
      </c>
      <c r="AJ2023" s="10" t="s">
        <v>79</v>
      </c>
      <c r="AK2023" s="9" t="s">
        <v>5760</v>
      </c>
      <c r="AL2023" s="5">
        <v>36820</v>
      </c>
      <c r="AM2023" s="3" t="s">
        <v>93</v>
      </c>
      <c r="AN2023" s="3" t="s">
        <v>94</v>
      </c>
      <c r="AP2023" t="s">
        <v>5694</v>
      </c>
      <c r="AQ2023">
        <v>3</v>
      </c>
      <c r="AR2023" s="11">
        <v>1</v>
      </c>
      <c r="AS2023" s="12">
        <f t="shared" si="462"/>
        <v>45714.25</v>
      </c>
      <c r="AT2023" s="11" t="s">
        <v>135</v>
      </c>
      <c r="AU2023" s="9">
        <v>3.5</v>
      </c>
      <c r="AV2023" s="14">
        <v>26</v>
      </c>
      <c r="AW2023" s="15" t="s">
        <v>1547</v>
      </c>
      <c r="AX2023" s="16" t="s">
        <v>5761</v>
      </c>
      <c r="AY2023" s="14">
        <v>35</v>
      </c>
      <c r="AZ2023" s="11" t="s">
        <v>4057</v>
      </c>
      <c r="BA2023" s="17" t="str">
        <f t="shared" si="455"/>
        <v>26007000890196430135</v>
      </c>
      <c r="BB2023" s="26">
        <f t="shared" si="456"/>
        <v>20</v>
      </c>
      <c r="BC2023" s="19" t="s">
        <v>828</v>
      </c>
      <c r="BD2023" s="20" t="s">
        <v>100</v>
      </c>
      <c r="BF2023" s="5"/>
      <c r="BG2023" s="27">
        <v>20472599</v>
      </c>
      <c r="BH2023" s="27"/>
      <c r="BI2023" s="27"/>
      <c r="BJ2023" t="s">
        <v>828</v>
      </c>
      <c r="BK2023" s="11" t="str">
        <f t="shared" si="465"/>
        <v>B-</v>
      </c>
      <c r="BL2023" s="11" t="s">
        <v>473</v>
      </c>
    </row>
    <row r="2024" spans="1:64" x14ac:dyDescent="0.25">
      <c r="A2024" s="3" t="s">
        <v>56</v>
      </c>
      <c r="B2024" s="4">
        <v>2084</v>
      </c>
      <c r="C2024" s="3" t="s">
        <v>140</v>
      </c>
      <c r="D2024" s="3" t="s">
        <v>8492</v>
      </c>
      <c r="E2024" s="3" t="s">
        <v>7371</v>
      </c>
      <c r="F2024" s="3"/>
      <c r="G2024" s="3"/>
      <c r="H2024" s="74"/>
      <c r="I2024" s="3" t="s">
        <v>4221</v>
      </c>
      <c r="J2024" s="3" t="s">
        <v>228</v>
      </c>
      <c r="K2024" s="3" t="s">
        <v>123</v>
      </c>
      <c r="L2024" s="3" t="s">
        <v>77</v>
      </c>
      <c r="M2024" s="3" t="s">
        <v>158</v>
      </c>
      <c r="N2024" s="5">
        <v>45349</v>
      </c>
      <c r="P2024" s="3">
        <f t="shared" ca="1" si="464"/>
        <v>-47</v>
      </c>
      <c r="Q2024" s="5"/>
      <c r="R2024" s="3"/>
      <c r="S2024" s="3"/>
      <c r="T2024" s="6" t="s">
        <v>131</v>
      </c>
      <c r="U2024" s="3" t="str">
        <f t="shared" si="457"/>
        <v>Contractuel</v>
      </c>
      <c r="V2024" s="5">
        <v>45505</v>
      </c>
      <c r="W2024" s="5">
        <f>VLOOKUP(B2024,[1]base!$A:$V,22,0)</f>
        <v>45535</v>
      </c>
      <c r="X2024" s="5"/>
      <c r="Y2024" s="5"/>
      <c r="Z2024" s="5">
        <v>45349</v>
      </c>
      <c r="AA2024" s="3">
        <f t="shared" si="458"/>
        <v>2</v>
      </c>
      <c r="AB2024" s="3">
        <v>2024</v>
      </c>
      <c r="AC2024" s="3"/>
      <c r="AD2024" s="7">
        <f t="shared" ca="1" si="459"/>
        <v>0.63888888888888884</v>
      </c>
      <c r="AE2024" s="7" t="str">
        <f t="shared" ca="1" si="463"/>
        <v>&lt; 1</v>
      </c>
      <c r="AF2024" s="5">
        <v>30463</v>
      </c>
      <c r="AG2024" s="8">
        <f t="shared" ca="1" si="460"/>
        <v>41.421917808219177</v>
      </c>
      <c r="AH2024" s="7" t="str">
        <f t="shared" ca="1" si="461"/>
        <v>&gt;35&lt; 45</v>
      </c>
      <c r="AI2024" s="9">
        <v>12664412</v>
      </c>
      <c r="AJ2024" s="10" t="s">
        <v>62</v>
      </c>
      <c r="AK2024" s="9" t="s">
        <v>5762</v>
      </c>
      <c r="AL2024" s="5">
        <v>37884</v>
      </c>
      <c r="AM2024" s="3" t="s">
        <v>93</v>
      </c>
      <c r="AN2024" s="3" t="s">
        <v>65</v>
      </c>
      <c r="AO2024">
        <v>2</v>
      </c>
      <c r="AP2024" t="s">
        <v>5694</v>
      </c>
      <c r="AQ2024">
        <v>3</v>
      </c>
      <c r="AR2024" s="11">
        <v>1</v>
      </c>
      <c r="AS2024" s="12">
        <f t="shared" si="462"/>
        <v>45714.25</v>
      </c>
      <c r="AT2024" s="11" t="s">
        <v>135</v>
      </c>
      <c r="AU2024" s="9">
        <v>3.5</v>
      </c>
      <c r="AV2024" s="14">
        <v>17</v>
      </c>
      <c r="AW2024" s="15" t="s">
        <v>169</v>
      </c>
      <c r="AX2024" s="16" t="s">
        <v>5763</v>
      </c>
      <c r="AY2024" s="14">
        <v>89</v>
      </c>
      <c r="AZ2024" s="11" t="s">
        <v>171</v>
      </c>
      <c r="BA2024" s="17" t="str">
        <f t="shared" si="455"/>
        <v>17001000000226624489</v>
      </c>
      <c r="BB2024" s="26">
        <f t="shared" si="456"/>
        <v>20</v>
      </c>
      <c r="BC2024" s="19" t="s">
        <v>4740</v>
      </c>
      <c r="BD2024" s="20" t="s">
        <v>100</v>
      </c>
      <c r="BF2024" s="5"/>
      <c r="BG2024" s="27">
        <v>26140590</v>
      </c>
      <c r="BH2024" s="27"/>
      <c r="BI2024" s="27"/>
      <c r="BJ2024" t="s">
        <v>4740</v>
      </c>
      <c r="BK2024" s="11" t="str">
        <f t="shared" si="465"/>
        <v>B-</v>
      </c>
      <c r="BL2024" s="11" t="s">
        <v>473</v>
      </c>
    </row>
    <row r="2025" spans="1:64" x14ac:dyDescent="0.25">
      <c r="A2025" s="3" t="s">
        <v>74</v>
      </c>
      <c r="B2025" s="4">
        <v>2085</v>
      </c>
      <c r="C2025" s="3" t="s">
        <v>57</v>
      </c>
      <c r="D2025" s="3" t="s">
        <v>7458</v>
      </c>
      <c r="E2025" s="3" t="s">
        <v>8493</v>
      </c>
      <c r="F2025" s="3"/>
      <c r="G2025" s="3"/>
      <c r="H2025" s="74"/>
      <c r="I2025" s="3" t="s">
        <v>467</v>
      </c>
      <c r="J2025" s="3" t="s">
        <v>157</v>
      </c>
      <c r="K2025" s="3" t="s">
        <v>123</v>
      </c>
      <c r="L2025" s="3" t="s">
        <v>77</v>
      </c>
      <c r="M2025" s="3" t="s">
        <v>158</v>
      </c>
      <c r="N2025" s="5">
        <v>45349</v>
      </c>
      <c r="P2025" s="3">
        <f t="shared" ca="1" si="464"/>
        <v>-47</v>
      </c>
      <c r="Q2025" s="5">
        <v>45548</v>
      </c>
      <c r="R2025" s="3" t="s">
        <v>1466</v>
      </c>
      <c r="S2025" s="3" t="s">
        <v>5378</v>
      </c>
      <c r="T2025" s="6" t="s">
        <v>131</v>
      </c>
      <c r="U2025" s="3" t="str">
        <f t="shared" si="457"/>
        <v>Contractuel</v>
      </c>
      <c r="V2025" s="5">
        <v>45505</v>
      </c>
      <c r="W2025" s="5">
        <f>VLOOKUP(B2025,[1]base!$A:$V,22,0)</f>
        <v>45535</v>
      </c>
      <c r="X2025" s="5"/>
      <c r="Y2025" s="5"/>
      <c r="Z2025" s="5">
        <v>45349</v>
      </c>
      <c r="AA2025" s="3">
        <f t="shared" si="458"/>
        <v>2</v>
      </c>
      <c r="AB2025" s="3">
        <v>2024</v>
      </c>
      <c r="AC2025" s="3"/>
      <c r="AD2025" s="7">
        <f t="shared" ca="1" si="459"/>
        <v>0.63888888888888884</v>
      </c>
      <c r="AE2025" s="7" t="str">
        <f t="shared" ca="1" si="463"/>
        <v>&lt; 1</v>
      </c>
      <c r="AF2025" s="5">
        <v>37398</v>
      </c>
      <c r="AG2025" s="8">
        <f t="shared" ca="1" si="460"/>
        <v>22.421917808219177</v>
      </c>
      <c r="AH2025" s="7" t="str">
        <f t="shared" ca="1" si="461"/>
        <v>&lt; 25</v>
      </c>
      <c r="AI2025" s="9"/>
      <c r="AJ2025" s="10"/>
      <c r="AK2025" s="9" t="s">
        <v>5764</v>
      </c>
      <c r="AL2025" s="5">
        <v>44909</v>
      </c>
      <c r="AM2025" s="3" t="s">
        <v>4611</v>
      </c>
      <c r="AN2025" s="3" t="s">
        <v>94</v>
      </c>
      <c r="AP2025" t="s">
        <v>5711</v>
      </c>
      <c r="AQ2025">
        <v>3</v>
      </c>
      <c r="AR2025" s="11">
        <v>1</v>
      </c>
      <c r="AS2025" s="12">
        <f t="shared" si="462"/>
        <v>45714.25</v>
      </c>
      <c r="AT2025" s="11" t="s">
        <v>135</v>
      </c>
      <c r="AU2025" s="9">
        <v>3.5</v>
      </c>
      <c r="AV2025" s="14">
        <v>17</v>
      </c>
      <c r="AW2025" s="15" t="s">
        <v>169</v>
      </c>
      <c r="AX2025" s="16" t="s">
        <v>5765</v>
      </c>
      <c r="AY2025" s="14">
        <v>17</v>
      </c>
      <c r="AZ2025" s="11" t="s">
        <v>171</v>
      </c>
      <c r="BA2025" s="17" t="str">
        <f t="shared" si="455"/>
        <v>17001000000299832717</v>
      </c>
      <c r="BB2025" s="26">
        <f t="shared" si="456"/>
        <v>20</v>
      </c>
      <c r="BC2025" s="19" t="s">
        <v>5766</v>
      </c>
      <c r="BD2025" s="20" t="s">
        <v>73</v>
      </c>
      <c r="BF2025" s="5"/>
      <c r="BG2025" s="27">
        <v>28619072</v>
      </c>
      <c r="BH2025" s="27">
        <v>24715537</v>
      </c>
      <c r="BI2025" s="27"/>
      <c r="BJ2025" t="s">
        <v>4253</v>
      </c>
      <c r="BK2025" s="11" t="str">
        <f t="shared" si="465"/>
        <v>A-</v>
      </c>
      <c r="BL2025" s="11" t="s">
        <v>473</v>
      </c>
    </row>
    <row r="2026" spans="1:64" x14ac:dyDescent="0.25">
      <c r="A2026" s="3" t="s">
        <v>56</v>
      </c>
      <c r="B2026" s="4">
        <v>2086</v>
      </c>
      <c r="C2026" s="3" t="s">
        <v>140</v>
      </c>
      <c r="D2026" s="3" t="s">
        <v>7264</v>
      </c>
      <c r="E2026" s="3" t="s">
        <v>7248</v>
      </c>
      <c r="F2026" s="3"/>
      <c r="G2026" s="3"/>
      <c r="H2026" s="74"/>
      <c r="I2026" s="43" t="s">
        <v>425</v>
      </c>
      <c r="J2026" s="3" t="s">
        <v>157</v>
      </c>
      <c r="K2026" s="3" t="s">
        <v>123</v>
      </c>
      <c r="L2026" s="3" t="s">
        <v>77</v>
      </c>
      <c r="M2026" s="3" t="s">
        <v>158</v>
      </c>
      <c r="N2026" s="5">
        <v>45350</v>
      </c>
      <c r="P2026" s="3">
        <f t="shared" ca="1" si="464"/>
        <v>-47</v>
      </c>
      <c r="Q2026" s="5"/>
      <c r="R2026" s="3"/>
      <c r="S2026" s="3"/>
      <c r="T2026" s="6" t="s">
        <v>131</v>
      </c>
      <c r="U2026" s="3" t="str">
        <f t="shared" si="457"/>
        <v>Contractuel</v>
      </c>
      <c r="V2026" s="5">
        <v>45505</v>
      </c>
      <c r="W2026" s="5">
        <f>VLOOKUP(B2026,[1]base!$A:$V,22,0)</f>
        <v>45535</v>
      </c>
      <c r="X2026" s="5"/>
      <c r="Y2026" s="5"/>
      <c r="Z2026" s="5">
        <v>45350</v>
      </c>
      <c r="AA2026" s="3">
        <f t="shared" si="458"/>
        <v>2</v>
      </c>
      <c r="AB2026" s="3">
        <v>2024</v>
      </c>
      <c r="AC2026" s="3"/>
      <c r="AD2026" s="7">
        <f t="shared" ca="1" si="459"/>
        <v>0.63611111111111107</v>
      </c>
      <c r="AE2026" s="7" t="str">
        <f t="shared" ca="1" si="463"/>
        <v>&lt; 1</v>
      </c>
      <c r="AF2026" s="5">
        <v>25416</v>
      </c>
      <c r="AG2026" s="8">
        <f t="shared" ca="1" si="460"/>
        <v>55.249315068493154</v>
      </c>
      <c r="AH2026" s="7" t="str">
        <f t="shared" ca="1" si="461"/>
        <v>&gt; 55</v>
      </c>
      <c r="AI2026" s="9">
        <v>11359834</v>
      </c>
      <c r="AJ2026" s="10" t="s">
        <v>141</v>
      </c>
      <c r="AK2026" s="9" t="s">
        <v>5767</v>
      </c>
      <c r="AL2026" s="5">
        <v>40289</v>
      </c>
      <c r="AM2026" s="3" t="s">
        <v>93</v>
      </c>
      <c r="AN2026" s="3" t="s">
        <v>65</v>
      </c>
      <c r="AO2026">
        <v>3</v>
      </c>
      <c r="AP2026" t="s">
        <v>5694</v>
      </c>
      <c r="AQ2026">
        <v>3</v>
      </c>
      <c r="AR2026" s="11">
        <v>1</v>
      </c>
      <c r="AS2026" s="12">
        <f t="shared" si="462"/>
        <v>45715.25</v>
      </c>
      <c r="AT2026" s="11" t="s">
        <v>135</v>
      </c>
      <c r="AU2026" s="9">
        <v>3.5</v>
      </c>
      <c r="AV2026" s="14">
        <v>17</v>
      </c>
      <c r="AW2026" s="15" t="s">
        <v>169</v>
      </c>
      <c r="AX2026" s="16" t="s">
        <v>5768</v>
      </c>
      <c r="AY2026" s="14">
        <v>67</v>
      </c>
      <c r="AZ2026" s="11" t="s">
        <v>171</v>
      </c>
      <c r="BA2026" s="17" t="str">
        <f t="shared" si="455"/>
        <v>17001000000223517967</v>
      </c>
      <c r="BB2026" s="26">
        <f t="shared" si="456"/>
        <v>20</v>
      </c>
      <c r="BC2026" s="19" t="s">
        <v>566</v>
      </c>
      <c r="BD2026" s="20" t="s">
        <v>100</v>
      </c>
      <c r="BF2026" s="5"/>
      <c r="BG2026" s="27">
        <v>28343092</v>
      </c>
      <c r="BH2026" s="27"/>
      <c r="BI2026" s="27"/>
      <c r="BJ2026" t="s">
        <v>566</v>
      </c>
      <c r="BK2026" s="11" t="str">
        <f t="shared" si="465"/>
        <v>A-</v>
      </c>
      <c r="BL2026" s="11" t="s">
        <v>473</v>
      </c>
    </row>
    <row r="2027" spans="1:64" x14ac:dyDescent="0.25">
      <c r="A2027" s="3" t="s">
        <v>74</v>
      </c>
      <c r="B2027" s="4">
        <v>2087</v>
      </c>
      <c r="C2027" s="3" t="s">
        <v>140</v>
      </c>
      <c r="D2027" s="3" t="s">
        <v>7213</v>
      </c>
      <c r="E2027" s="3" t="s">
        <v>8494</v>
      </c>
      <c r="F2027" s="3"/>
      <c r="G2027" s="3"/>
      <c r="H2027" s="74"/>
      <c r="I2027" s="3" t="s">
        <v>4221</v>
      </c>
      <c r="J2027" s="3" t="s">
        <v>228</v>
      </c>
      <c r="K2027" s="3" t="s">
        <v>123</v>
      </c>
      <c r="L2027" s="3" t="s">
        <v>77</v>
      </c>
      <c r="M2027" s="3" t="s">
        <v>158</v>
      </c>
      <c r="N2027" s="5">
        <v>45350</v>
      </c>
      <c r="P2027" s="3">
        <f t="shared" ca="1" si="464"/>
        <v>-200</v>
      </c>
      <c r="Q2027" s="5">
        <v>45357</v>
      </c>
      <c r="R2027" s="3" t="s">
        <v>5466</v>
      </c>
      <c r="S2027" s="3">
        <f>(Q2027-N2027)+1</f>
        <v>8</v>
      </c>
      <c r="T2027" s="6" t="s">
        <v>131</v>
      </c>
      <c r="U2027" s="3" t="str">
        <f t="shared" si="457"/>
        <v>Contractuel</v>
      </c>
      <c r="V2027" s="5">
        <v>45350</v>
      </c>
      <c r="W2027" s="5">
        <v>45382</v>
      </c>
      <c r="X2027" s="5"/>
      <c r="Y2027" s="5"/>
      <c r="Z2027" s="5">
        <v>45350</v>
      </c>
      <c r="AA2027" s="3">
        <f t="shared" si="458"/>
        <v>2</v>
      </c>
      <c r="AB2027" s="3">
        <v>2024</v>
      </c>
      <c r="AC2027" s="3"/>
      <c r="AD2027" s="7">
        <f t="shared" ca="1" si="459"/>
        <v>0.63611111111111107</v>
      </c>
      <c r="AE2027" s="7" t="str">
        <f t="shared" ca="1" si="463"/>
        <v>&lt; 1</v>
      </c>
      <c r="AF2027" s="5">
        <v>29856</v>
      </c>
      <c r="AG2027" s="8">
        <f t="shared" ca="1" si="460"/>
        <v>43.084931506849315</v>
      </c>
      <c r="AH2027" s="7" t="str">
        <f t="shared" ca="1" si="461"/>
        <v>&gt;35&lt; 45</v>
      </c>
      <c r="AI2027" s="9"/>
      <c r="AJ2027" s="10"/>
      <c r="AK2027" s="9" t="s">
        <v>5769</v>
      </c>
      <c r="AL2027" s="5">
        <v>36329</v>
      </c>
      <c r="AM2027" s="3" t="s">
        <v>93</v>
      </c>
      <c r="AN2027" s="3" t="s">
        <v>65</v>
      </c>
      <c r="AO2027">
        <v>3</v>
      </c>
      <c r="AP2027" t="s">
        <v>5730</v>
      </c>
      <c r="AQ2027" s="11">
        <v>3</v>
      </c>
      <c r="AR2027" s="11">
        <v>1</v>
      </c>
      <c r="AS2027" s="12">
        <f t="shared" si="462"/>
        <v>45715.25</v>
      </c>
      <c r="AT2027" s="11" t="s">
        <v>135</v>
      </c>
      <c r="AU2027" s="9">
        <v>3.5</v>
      </c>
      <c r="AV2027" s="14">
        <v>17</v>
      </c>
      <c r="AW2027" s="15" t="s">
        <v>169</v>
      </c>
      <c r="AX2027" s="16" t="s">
        <v>5770</v>
      </c>
      <c r="AY2027" s="14">
        <v>96</v>
      </c>
      <c r="AZ2027" s="11" t="s">
        <v>171</v>
      </c>
      <c r="BA2027" s="17" t="str">
        <f t="shared" si="455"/>
        <v>17001000000342668596</v>
      </c>
      <c r="BB2027" s="26">
        <f t="shared" si="456"/>
        <v>20</v>
      </c>
      <c r="BC2027" s="19" t="s">
        <v>5771</v>
      </c>
      <c r="BD2027" s="20" t="s">
        <v>100</v>
      </c>
      <c r="BF2027" s="5"/>
      <c r="BG2027" s="27">
        <v>99333132</v>
      </c>
      <c r="BH2027" s="27"/>
      <c r="BI2027" s="27"/>
      <c r="BK2027" s="11" t="str">
        <f t="shared" si="465"/>
        <v>B-</v>
      </c>
      <c r="BL2027" s="11" t="s">
        <v>473</v>
      </c>
    </row>
    <row r="2028" spans="1:64" x14ac:dyDescent="0.25">
      <c r="A2028" s="3" t="s">
        <v>74</v>
      </c>
      <c r="B2028" s="4">
        <v>2088</v>
      </c>
      <c r="C2028" s="3" t="s">
        <v>140</v>
      </c>
      <c r="D2028" s="3" t="s">
        <v>7460</v>
      </c>
      <c r="E2028" s="3" t="s">
        <v>7371</v>
      </c>
      <c r="F2028" s="3"/>
      <c r="G2028" s="3"/>
      <c r="H2028" s="74"/>
      <c r="I2028" s="3" t="s">
        <v>467</v>
      </c>
      <c r="J2028" s="3" t="s">
        <v>157</v>
      </c>
      <c r="K2028" s="3" t="s">
        <v>123</v>
      </c>
      <c r="L2028" s="3" t="s">
        <v>77</v>
      </c>
      <c r="M2028" s="3" t="s">
        <v>158</v>
      </c>
      <c r="N2028" s="5">
        <v>45350</v>
      </c>
      <c r="P2028" s="3">
        <f t="shared" ca="1" si="464"/>
        <v>-200</v>
      </c>
      <c r="Q2028" s="5">
        <v>45358</v>
      </c>
      <c r="R2028" s="3" t="s">
        <v>296</v>
      </c>
      <c r="S2028" s="3"/>
      <c r="T2028" s="6" t="s">
        <v>131</v>
      </c>
      <c r="U2028" s="3" t="str">
        <f t="shared" si="457"/>
        <v>Contractuel</v>
      </c>
      <c r="V2028" s="5">
        <v>45350</v>
      </c>
      <c r="W2028" s="5">
        <v>45382</v>
      </c>
      <c r="X2028" s="5"/>
      <c r="Y2028" s="5"/>
      <c r="Z2028" s="5">
        <v>45350</v>
      </c>
      <c r="AA2028" s="3">
        <f t="shared" si="458"/>
        <v>2</v>
      </c>
      <c r="AB2028" s="3">
        <v>2024</v>
      </c>
      <c r="AC2028" s="3"/>
      <c r="AD2028" s="7">
        <f t="shared" ca="1" si="459"/>
        <v>0.63611111111111107</v>
      </c>
      <c r="AE2028" s="7" t="str">
        <f t="shared" ca="1" si="463"/>
        <v>&lt; 1</v>
      </c>
      <c r="AF2028" s="5">
        <v>27472</v>
      </c>
      <c r="AG2028" s="8">
        <f t="shared" ca="1" si="460"/>
        <v>49.61643835616438</v>
      </c>
      <c r="AH2028" s="7" t="str">
        <f t="shared" ca="1" si="461"/>
        <v>&gt;45&lt; 55</v>
      </c>
      <c r="AI2028" s="9">
        <v>11995938</v>
      </c>
      <c r="AJ2028" s="37" t="s">
        <v>179</v>
      </c>
      <c r="AK2028" s="9" t="s">
        <v>5772</v>
      </c>
      <c r="AL2028" s="5">
        <v>43901</v>
      </c>
      <c r="AM2028" s="3" t="s">
        <v>93</v>
      </c>
      <c r="AN2028" s="3" t="s">
        <v>65</v>
      </c>
      <c r="AO2028">
        <v>2</v>
      </c>
      <c r="AP2028" t="s">
        <v>5773</v>
      </c>
      <c r="AQ2028" s="11">
        <v>3</v>
      </c>
      <c r="AR2028" s="11">
        <v>1</v>
      </c>
      <c r="AS2028" s="12">
        <f t="shared" si="462"/>
        <v>45715.25</v>
      </c>
      <c r="AT2028" s="11" t="s">
        <v>135</v>
      </c>
      <c r="AU2028" s="9">
        <v>3.5</v>
      </c>
      <c r="AV2028" s="14">
        <v>17</v>
      </c>
      <c r="AW2028" s="15" t="s">
        <v>169</v>
      </c>
      <c r="AX2028" s="16" t="s">
        <v>5774</v>
      </c>
      <c r="AY2028" s="14" t="s">
        <v>70</v>
      </c>
      <c r="AZ2028" s="11" t="s">
        <v>171</v>
      </c>
      <c r="BA2028" s="17" t="str">
        <f t="shared" si="455"/>
        <v>17001000000342661903</v>
      </c>
      <c r="BB2028" s="26">
        <f t="shared" si="456"/>
        <v>20</v>
      </c>
      <c r="BC2028" s="19" t="s">
        <v>391</v>
      </c>
      <c r="BD2028" s="20" t="s">
        <v>100</v>
      </c>
      <c r="BF2028" s="5"/>
      <c r="BG2028" s="27">
        <v>20012594</v>
      </c>
      <c r="BH2028" s="27"/>
      <c r="BI2028" s="27"/>
      <c r="BK2028" s="11" t="str">
        <f t="shared" si="465"/>
        <v>A-</v>
      </c>
      <c r="BL2028" s="11" t="s">
        <v>473</v>
      </c>
    </row>
    <row r="2029" spans="1:64" x14ac:dyDescent="0.25">
      <c r="A2029" s="3" t="s">
        <v>56</v>
      </c>
      <c r="B2029" s="4">
        <v>2089</v>
      </c>
      <c r="C2029" s="3" t="s">
        <v>140</v>
      </c>
      <c r="D2029" s="3" t="s">
        <v>7192</v>
      </c>
      <c r="E2029" s="3" t="s">
        <v>7491</v>
      </c>
      <c r="F2029" s="3"/>
      <c r="G2029" s="3"/>
      <c r="H2029" s="74"/>
      <c r="I2029" s="3" t="s">
        <v>4221</v>
      </c>
      <c r="J2029" s="3" t="s">
        <v>228</v>
      </c>
      <c r="K2029" s="3" t="s">
        <v>123</v>
      </c>
      <c r="L2029" s="3" t="s">
        <v>77</v>
      </c>
      <c r="M2029" s="3" t="s">
        <v>158</v>
      </c>
      <c r="N2029" s="5">
        <v>45350</v>
      </c>
      <c r="P2029" s="3">
        <f t="shared" ca="1" si="464"/>
        <v>-47</v>
      </c>
      <c r="Q2029" s="5"/>
      <c r="R2029" s="3"/>
      <c r="S2029" s="3"/>
      <c r="T2029" s="6" t="s">
        <v>131</v>
      </c>
      <c r="U2029" s="3" t="str">
        <f t="shared" si="457"/>
        <v>Contractuel</v>
      </c>
      <c r="V2029" s="5">
        <v>45505</v>
      </c>
      <c r="W2029" s="5">
        <f>VLOOKUP(B2029,[1]base!$A:$V,22,0)</f>
        <v>45535</v>
      </c>
      <c r="X2029" s="5"/>
      <c r="Y2029" s="5"/>
      <c r="Z2029" s="5">
        <v>45350</v>
      </c>
      <c r="AA2029" s="3">
        <f t="shared" si="458"/>
        <v>2</v>
      </c>
      <c r="AB2029" s="3">
        <v>2024</v>
      </c>
      <c r="AC2029" s="3"/>
      <c r="AD2029" s="7">
        <f t="shared" ca="1" si="459"/>
        <v>0.63611111111111107</v>
      </c>
      <c r="AE2029" s="7" t="str">
        <f t="shared" ca="1" si="463"/>
        <v>&lt; 1</v>
      </c>
      <c r="AF2029" s="5">
        <v>27238</v>
      </c>
      <c r="AG2029" s="8">
        <f t="shared" ca="1" si="460"/>
        <v>50.257534246575339</v>
      </c>
      <c r="AH2029" s="7" t="str">
        <f t="shared" ca="1" si="461"/>
        <v>&gt;45&lt; 55</v>
      </c>
      <c r="AI2029" s="9">
        <v>11810858</v>
      </c>
      <c r="AJ2029" s="10" t="s">
        <v>159</v>
      </c>
      <c r="AK2029" s="9" t="s">
        <v>5775</v>
      </c>
      <c r="AL2029" s="5">
        <v>35315</v>
      </c>
      <c r="AM2029" s="3" t="s">
        <v>93</v>
      </c>
      <c r="AN2029" s="3" t="s">
        <v>65</v>
      </c>
      <c r="AO2029">
        <v>2</v>
      </c>
      <c r="AP2029" t="s">
        <v>5694</v>
      </c>
      <c r="AQ2029">
        <v>3</v>
      </c>
      <c r="AR2029" s="11">
        <v>1</v>
      </c>
      <c r="AS2029" s="12">
        <f t="shared" si="462"/>
        <v>45715.25</v>
      </c>
      <c r="AT2029" s="11" t="s">
        <v>135</v>
      </c>
      <c r="AU2029" s="9">
        <v>3.5</v>
      </c>
      <c r="AV2029" s="14">
        <v>17</v>
      </c>
      <c r="AW2029" s="15">
        <v>20600</v>
      </c>
      <c r="AX2029" s="16" t="s">
        <v>5776</v>
      </c>
      <c r="AY2029" s="14">
        <v>64</v>
      </c>
      <c r="AZ2029" s="11" t="s">
        <v>171</v>
      </c>
      <c r="BA2029" s="17" t="str">
        <f t="shared" si="455"/>
        <v>17206000000098012664</v>
      </c>
      <c r="BB2029" s="26">
        <f t="shared" si="456"/>
        <v>20</v>
      </c>
      <c r="BC2029" s="19" t="s">
        <v>828</v>
      </c>
      <c r="BD2029" s="20" t="s">
        <v>100</v>
      </c>
      <c r="BF2029" s="5"/>
      <c r="BG2029" s="27">
        <v>54812691</v>
      </c>
      <c r="BH2029" s="27"/>
      <c r="BI2029" s="27"/>
      <c r="BJ2029" t="s">
        <v>828</v>
      </c>
      <c r="BK2029" s="11" t="str">
        <f t="shared" si="465"/>
        <v>B-</v>
      </c>
      <c r="BL2029" s="11" t="s">
        <v>473</v>
      </c>
    </row>
    <row r="2030" spans="1:64" x14ac:dyDescent="0.25">
      <c r="A2030" s="3" t="s">
        <v>56</v>
      </c>
      <c r="B2030" s="4">
        <v>2090</v>
      </c>
      <c r="C2030" s="3" t="s">
        <v>140</v>
      </c>
      <c r="D2030" s="3" t="s">
        <v>7832</v>
      </c>
      <c r="E2030" s="3" t="s">
        <v>7258</v>
      </c>
      <c r="F2030" s="3"/>
      <c r="G2030" s="3"/>
      <c r="H2030" s="74"/>
      <c r="I2030" s="3" t="s">
        <v>4221</v>
      </c>
      <c r="J2030" s="3" t="s">
        <v>228</v>
      </c>
      <c r="K2030" s="3" t="s">
        <v>123</v>
      </c>
      <c r="L2030" s="3" t="s">
        <v>77</v>
      </c>
      <c r="M2030" s="3" t="s">
        <v>158</v>
      </c>
      <c r="N2030" s="5">
        <v>45350</v>
      </c>
      <c r="P2030" s="3">
        <f t="shared" ca="1" si="464"/>
        <v>-47</v>
      </c>
      <c r="Q2030" s="5"/>
      <c r="R2030" s="3"/>
      <c r="S2030" s="3"/>
      <c r="T2030" s="6" t="s">
        <v>131</v>
      </c>
      <c r="U2030" s="3" t="str">
        <f t="shared" si="457"/>
        <v>Contractuel</v>
      </c>
      <c r="V2030" s="5">
        <v>45505</v>
      </c>
      <c r="W2030" s="5">
        <f>VLOOKUP(B2030,[1]base!$A:$V,22,0)</f>
        <v>45535</v>
      </c>
      <c r="X2030" s="5"/>
      <c r="Y2030" s="5"/>
      <c r="Z2030" s="5">
        <v>45350</v>
      </c>
      <c r="AA2030" s="3">
        <f t="shared" si="458"/>
        <v>2</v>
      </c>
      <c r="AB2030" s="3">
        <v>2024</v>
      </c>
      <c r="AC2030" s="3"/>
      <c r="AD2030" s="7">
        <f t="shared" ca="1" si="459"/>
        <v>0.63611111111111107</v>
      </c>
      <c r="AE2030" s="7" t="str">
        <f t="shared" ca="1" si="463"/>
        <v>&lt; 1</v>
      </c>
      <c r="AF2030" s="5">
        <v>31587</v>
      </c>
      <c r="AG2030" s="8">
        <f t="shared" ca="1" si="460"/>
        <v>38.342465753424655</v>
      </c>
      <c r="AH2030" s="7" t="str">
        <f t="shared" ca="1" si="461"/>
        <v>&gt;35&lt; 45</v>
      </c>
      <c r="AI2030" s="9">
        <v>16054148</v>
      </c>
      <c r="AJ2030" s="10" t="s">
        <v>159</v>
      </c>
      <c r="AK2030" s="9" t="s">
        <v>5777</v>
      </c>
      <c r="AL2030" s="5">
        <v>44413</v>
      </c>
      <c r="AM2030" s="3" t="s">
        <v>93</v>
      </c>
      <c r="AN2030" s="3" t="s">
        <v>65</v>
      </c>
      <c r="AO2030">
        <v>1</v>
      </c>
      <c r="AP2030" t="s">
        <v>5730</v>
      </c>
      <c r="AQ2030">
        <v>3</v>
      </c>
      <c r="AR2030" s="11">
        <v>1</v>
      </c>
      <c r="AS2030" s="12">
        <f t="shared" si="462"/>
        <v>45715.25</v>
      </c>
      <c r="AT2030" s="11" t="s">
        <v>135</v>
      </c>
      <c r="AU2030" s="9">
        <v>3.5</v>
      </c>
      <c r="AV2030" s="14">
        <v>17</v>
      </c>
      <c r="AW2030" s="15" t="s">
        <v>169</v>
      </c>
      <c r="AX2030" s="16" t="s">
        <v>5778</v>
      </c>
      <c r="AY2030" s="14">
        <v>75</v>
      </c>
      <c r="AZ2030" s="11" t="s">
        <v>171</v>
      </c>
      <c r="BA2030" s="17" t="str">
        <f t="shared" si="455"/>
        <v>17001000000098753075</v>
      </c>
      <c r="BB2030" s="26">
        <f t="shared" si="456"/>
        <v>20</v>
      </c>
      <c r="BC2030" s="19" t="s">
        <v>5723</v>
      </c>
      <c r="BD2030" s="20" t="s">
        <v>100</v>
      </c>
      <c r="BF2030" s="5"/>
      <c r="BG2030" s="27">
        <v>27843474</v>
      </c>
      <c r="BH2030" s="27"/>
      <c r="BI2030" s="27"/>
      <c r="BJ2030" t="s">
        <v>300</v>
      </c>
      <c r="BK2030" s="11" t="str">
        <f t="shared" si="465"/>
        <v>B-</v>
      </c>
      <c r="BL2030" s="11" t="s">
        <v>473</v>
      </c>
    </row>
    <row r="2031" spans="1:64" x14ac:dyDescent="0.25">
      <c r="A2031" s="3" t="s">
        <v>56</v>
      </c>
      <c r="B2031" s="4">
        <v>2091</v>
      </c>
      <c r="C2031" s="3" t="s">
        <v>140</v>
      </c>
      <c r="D2031" s="3" t="s">
        <v>8495</v>
      </c>
      <c r="E2031" s="3" t="s">
        <v>7672</v>
      </c>
      <c r="F2031" s="3"/>
      <c r="G2031" s="3"/>
      <c r="H2031" s="74"/>
      <c r="I2031" s="3" t="s">
        <v>431</v>
      </c>
      <c r="J2031" s="3"/>
      <c r="K2031" s="3" t="s">
        <v>123</v>
      </c>
      <c r="L2031" s="3" t="s">
        <v>77</v>
      </c>
      <c r="M2031" s="3" t="s">
        <v>158</v>
      </c>
      <c r="N2031" s="5">
        <v>45350</v>
      </c>
      <c r="P2031" s="3">
        <f t="shared" ca="1" si="464"/>
        <v>-47</v>
      </c>
      <c r="Q2031" s="5"/>
      <c r="R2031" s="3"/>
      <c r="S2031" s="3"/>
      <c r="T2031" s="6" t="s">
        <v>131</v>
      </c>
      <c r="U2031" s="3" t="str">
        <f t="shared" si="457"/>
        <v>Contractuel</v>
      </c>
      <c r="V2031" s="5">
        <v>45505</v>
      </c>
      <c r="W2031" s="5">
        <f>VLOOKUP(B2031,[1]base!$A:$V,22,0)</f>
        <v>45535</v>
      </c>
      <c r="X2031" s="5"/>
      <c r="Y2031" s="5"/>
      <c r="Z2031" s="5">
        <v>45350</v>
      </c>
      <c r="AA2031" s="3">
        <f t="shared" si="458"/>
        <v>2</v>
      </c>
      <c r="AB2031" s="3">
        <v>2024</v>
      </c>
      <c r="AC2031" s="3"/>
      <c r="AD2031" s="7">
        <f t="shared" ca="1" si="459"/>
        <v>0.63611111111111107</v>
      </c>
      <c r="AE2031" s="7" t="str">
        <f t="shared" ca="1" si="463"/>
        <v>&lt; 1</v>
      </c>
      <c r="AF2031" s="5">
        <v>37519</v>
      </c>
      <c r="AG2031" s="8">
        <f t="shared" ca="1" si="460"/>
        <v>22.090410958904108</v>
      </c>
      <c r="AH2031" s="7" t="str">
        <f t="shared" ca="1" si="461"/>
        <v>&lt; 25</v>
      </c>
      <c r="AI2031" s="9">
        <v>17670231</v>
      </c>
      <c r="AJ2031" s="10" t="s">
        <v>159</v>
      </c>
      <c r="AK2031" s="9" t="s">
        <v>5779</v>
      </c>
      <c r="AL2031" s="5">
        <v>44111</v>
      </c>
      <c r="AM2031" s="3" t="s">
        <v>93</v>
      </c>
      <c r="AN2031" s="3" t="s">
        <v>94</v>
      </c>
      <c r="AP2031" t="s">
        <v>5780</v>
      </c>
      <c r="AQ2031">
        <v>3</v>
      </c>
      <c r="AR2031" s="11">
        <v>1</v>
      </c>
      <c r="AS2031" s="12">
        <f t="shared" si="462"/>
        <v>45715.25</v>
      </c>
      <c r="AT2031" s="11" t="s">
        <v>135</v>
      </c>
      <c r="AU2031" s="9">
        <v>3.5</v>
      </c>
      <c r="AV2031" s="14" t="s">
        <v>67</v>
      </c>
      <c r="AW2031" s="15" t="s">
        <v>556</v>
      </c>
      <c r="AX2031" s="16">
        <v>30840037083</v>
      </c>
      <c r="AY2031" s="14">
        <v>86</v>
      </c>
      <c r="AZ2031" s="11" t="s">
        <v>71</v>
      </c>
      <c r="BA2031" s="17" t="str">
        <f t="shared" si="455"/>
        <v>08081023084003708386</v>
      </c>
      <c r="BB2031" s="26">
        <f t="shared" si="456"/>
        <v>20</v>
      </c>
      <c r="BC2031" s="19" t="s">
        <v>233</v>
      </c>
      <c r="BD2031" s="20" t="s">
        <v>100</v>
      </c>
      <c r="BF2031" s="5"/>
      <c r="BG2031" s="27">
        <v>25040223</v>
      </c>
      <c r="BH2031" s="27"/>
      <c r="BI2031" s="27"/>
      <c r="BJ2031" t="s">
        <v>3681</v>
      </c>
      <c r="BK2031" s="11" t="str">
        <f t="shared" si="465"/>
        <v>-</v>
      </c>
      <c r="BL2031" s="11" t="s">
        <v>473</v>
      </c>
    </row>
    <row r="2032" spans="1:64" x14ac:dyDescent="0.25">
      <c r="A2032" s="3" t="s">
        <v>56</v>
      </c>
      <c r="B2032" s="4">
        <v>2092</v>
      </c>
      <c r="C2032" s="3" t="s">
        <v>140</v>
      </c>
      <c r="D2032" s="3" t="s">
        <v>8496</v>
      </c>
      <c r="E2032" s="3" t="s">
        <v>7316</v>
      </c>
      <c r="F2032" s="3"/>
      <c r="G2032" s="3"/>
      <c r="H2032" s="74"/>
      <c r="I2032" s="43" t="s">
        <v>425</v>
      </c>
      <c r="J2032" s="3" t="s">
        <v>157</v>
      </c>
      <c r="K2032" s="3" t="s">
        <v>123</v>
      </c>
      <c r="L2032" s="3" t="s">
        <v>77</v>
      </c>
      <c r="M2032" s="3" t="s">
        <v>158</v>
      </c>
      <c r="N2032" s="5">
        <v>45350</v>
      </c>
      <c r="P2032" s="3">
        <f t="shared" ca="1" si="464"/>
        <v>-47</v>
      </c>
      <c r="Q2032" s="5"/>
      <c r="R2032" s="3"/>
      <c r="S2032" s="3"/>
      <c r="T2032" s="6" t="s">
        <v>131</v>
      </c>
      <c r="U2032" s="3" t="str">
        <f t="shared" si="457"/>
        <v>Contractuel</v>
      </c>
      <c r="V2032" s="5">
        <v>45505</v>
      </c>
      <c r="W2032" s="5">
        <f>VLOOKUP(B2032,[1]base!$A:$V,22,0)</f>
        <v>45535</v>
      </c>
      <c r="X2032" s="5"/>
      <c r="Y2032" s="5"/>
      <c r="Z2032" s="5">
        <v>45350</v>
      </c>
      <c r="AA2032" s="3">
        <f t="shared" si="458"/>
        <v>2</v>
      </c>
      <c r="AB2032" s="3">
        <v>2024</v>
      </c>
      <c r="AC2032" s="3"/>
      <c r="AD2032" s="7">
        <f t="shared" ca="1" si="459"/>
        <v>0.63611111111111107</v>
      </c>
      <c r="AE2032" s="7" t="str">
        <f t="shared" ca="1" si="463"/>
        <v>&lt; 1</v>
      </c>
      <c r="AF2032" s="5">
        <v>34360</v>
      </c>
      <c r="AG2032" s="8">
        <f t="shared" ca="1" si="460"/>
        <v>30.745205479452054</v>
      </c>
      <c r="AH2032" s="7" t="str">
        <f t="shared" ca="1" si="461"/>
        <v>&gt;25&lt; 35</v>
      </c>
      <c r="AI2032" s="9">
        <v>16456602</v>
      </c>
      <c r="AJ2032" s="10" t="s">
        <v>67</v>
      </c>
      <c r="AK2032" s="9" t="s">
        <v>5781</v>
      </c>
      <c r="AL2032" s="5">
        <v>44243</v>
      </c>
      <c r="AM2032" s="3" t="s">
        <v>93</v>
      </c>
      <c r="AN2032" s="3" t="s">
        <v>65</v>
      </c>
      <c r="AO2032">
        <v>2</v>
      </c>
      <c r="AP2032" t="s">
        <v>5730</v>
      </c>
      <c r="AQ2032">
        <v>3</v>
      </c>
      <c r="AR2032" s="11">
        <v>1</v>
      </c>
      <c r="AS2032" s="12">
        <f t="shared" si="462"/>
        <v>45715.25</v>
      </c>
      <c r="AT2032" s="11" t="s">
        <v>135</v>
      </c>
      <c r="AU2032" s="9">
        <v>3.5</v>
      </c>
      <c r="AV2032" s="14">
        <v>17</v>
      </c>
      <c r="AW2032" s="15" t="s">
        <v>169</v>
      </c>
      <c r="AX2032" s="16" t="s">
        <v>5782</v>
      </c>
      <c r="AY2032" s="14">
        <v>35</v>
      </c>
      <c r="AZ2032" s="11" t="s">
        <v>171</v>
      </c>
      <c r="BA2032" s="17" t="str">
        <f t="shared" si="455"/>
        <v>17001000000290238835</v>
      </c>
      <c r="BB2032" s="26">
        <f t="shared" si="456"/>
        <v>20</v>
      </c>
      <c r="BC2032" s="19" t="s">
        <v>5783</v>
      </c>
      <c r="BD2032" s="20" t="s">
        <v>4817</v>
      </c>
      <c r="BF2032" s="5"/>
      <c r="BG2032" s="27">
        <v>26847147</v>
      </c>
      <c r="BH2032" s="27">
        <v>56839977</v>
      </c>
      <c r="BI2032" s="27"/>
      <c r="BJ2032" t="s">
        <v>3780</v>
      </c>
      <c r="BK2032" s="11" t="str">
        <f t="shared" si="465"/>
        <v>A-</v>
      </c>
      <c r="BL2032" s="11" t="s">
        <v>473</v>
      </c>
    </row>
    <row r="2033" spans="1:64" x14ac:dyDescent="0.25">
      <c r="A2033" s="3" t="s">
        <v>74</v>
      </c>
      <c r="B2033" s="4">
        <v>2093</v>
      </c>
      <c r="C2033" s="3" t="s">
        <v>140</v>
      </c>
      <c r="D2033" s="3" t="s">
        <v>7191</v>
      </c>
      <c r="E2033" s="3" t="s">
        <v>7226</v>
      </c>
      <c r="F2033" s="3"/>
      <c r="G2033" s="3"/>
      <c r="H2033" s="74"/>
      <c r="I2033" s="3" t="s">
        <v>4221</v>
      </c>
      <c r="J2033" s="3" t="s">
        <v>228</v>
      </c>
      <c r="K2033" s="3" t="s">
        <v>123</v>
      </c>
      <c r="L2033" s="3" t="s">
        <v>77</v>
      </c>
      <c r="M2033" s="3" t="s">
        <v>158</v>
      </c>
      <c r="N2033" s="5">
        <v>45350</v>
      </c>
      <c r="P2033" s="3">
        <f t="shared" ca="1" si="464"/>
        <v>-78</v>
      </c>
      <c r="Q2033" s="5">
        <v>45505</v>
      </c>
      <c r="R2033" s="3" t="s">
        <v>4199</v>
      </c>
      <c r="S2033" s="3"/>
      <c r="T2033" s="6" t="s">
        <v>131</v>
      </c>
      <c r="U2033" s="3" t="str">
        <f t="shared" si="457"/>
        <v>Contractuel</v>
      </c>
      <c r="V2033" s="5">
        <v>45474</v>
      </c>
      <c r="W2033" s="5">
        <v>45504</v>
      </c>
      <c r="X2033" s="5"/>
      <c r="Y2033" s="5"/>
      <c r="Z2033" s="5">
        <v>45350</v>
      </c>
      <c r="AA2033" s="3">
        <f t="shared" si="458"/>
        <v>2</v>
      </c>
      <c r="AB2033" s="3">
        <v>2024</v>
      </c>
      <c r="AC2033" s="3"/>
      <c r="AD2033" s="7">
        <f t="shared" ca="1" si="459"/>
        <v>0.63611111111111107</v>
      </c>
      <c r="AE2033" s="7" t="str">
        <f t="shared" ca="1" si="463"/>
        <v>&lt; 1</v>
      </c>
      <c r="AF2033" s="5">
        <v>37012</v>
      </c>
      <c r="AG2033" s="8">
        <f t="shared" ca="1" si="460"/>
        <v>23.479452054794521</v>
      </c>
      <c r="AH2033" s="7" t="str">
        <f t="shared" ca="1" si="461"/>
        <v>&lt; 25</v>
      </c>
      <c r="AI2033" s="9">
        <v>17323952</v>
      </c>
      <c r="AJ2033" s="10" t="s">
        <v>91</v>
      </c>
      <c r="AK2033" s="9" t="s">
        <v>5784</v>
      </c>
      <c r="AL2033" s="5">
        <v>42803</v>
      </c>
      <c r="AM2033" s="3" t="s">
        <v>93</v>
      </c>
      <c r="AN2033" s="3" t="s">
        <v>94</v>
      </c>
      <c r="AP2033" t="s">
        <v>5730</v>
      </c>
      <c r="AQ2033">
        <v>3</v>
      </c>
      <c r="AR2033" s="11">
        <v>1</v>
      </c>
      <c r="AS2033" s="12">
        <f t="shared" si="462"/>
        <v>45715.25</v>
      </c>
      <c r="AT2033" s="11" t="s">
        <v>135</v>
      </c>
      <c r="AU2033" s="9">
        <v>3.5</v>
      </c>
      <c r="AV2033" s="14">
        <v>17</v>
      </c>
      <c r="AW2033" s="15" t="s">
        <v>169</v>
      </c>
      <c r="AX2033" s="16" t="s">
        <v>5785</v>
      </c>
      <c r="AY2033" s="14">
        <v>35</v>
      </c>
      <c r="AZ2033" s="11" t="s">
        <v>171</v>
      </c>
      <c r="BA2033" s="17" t="str">
        <f t="shared" si="455"/>
        <v>17001000000261449235</v>
      </c>
      <c r="BB2033" s="26">
        <f t="shared" si="456"/>
        <v>20</v>
      </c>
      <c r="BC2033" s="19" t="s">
        <v>5786</v>
      </c>
      <c r="BD2033" s="20" t="s">
        <v>73</v>
      </c>
      <c r="BF2033" s="5"/>
      <c r="BG2033" s="27">
        <v>58638533</v>
      </c>
      <c r="BH2033" s="27"/>
      <c r="BI2033" s="27"/>
      <c r="BK2033" s="11" t="str">
        <f t="shared" si="465"/>
        <v>B-</v>
      </c>
      <c r="BL2033" s="11" t="s">
        <v>473</v>
      </c>
    </row>
    <row r="2034" spans="1:64" x14ac:dyDescent="0.25">
      <c r="A2034" s="3" t="s">
        <v>74</v>
      </c>
      <c r="B2034" s="4">
        <v>2094</v>
      </c>
      <c r="C2034" s="3" t="s">
        <v>140</v>
      </c>
      <c r="D2034" s="3" t="s">
        <v>8758</v>
      </c>
      <c r="E2034" s="3" t="s">
        <v>7332</v>
      </c>
      <c r="F2034" s="3"/>
      <c r="G2034" s="3"/>
      <c r="H2034" s="74"/>
      <c r="I2034" s="3" t="s">
        <v>4221</v>
      </c>
      <c r="J2034" s="3" t="s">
        <v>228</v>
      </c>
      <c r="K2034" s="3" t="s">
        <v>123</v>
      </c>
      <c r="L2034" s="3" t="s">
        <v>77</v>
      </c>
      <c r="M2034" s="3" t="s">
        <v>158</v>
      </c>
      <c r="N2034" s="5">
        <v>45350</v>
      </c>
      <c r="P2034" s="3">
        <f t="shared" ca="1" si="464"/>
        <v>-200</v>
      </c>
      <c r="Q2034" s="5">
        <v>45352</v>
      </c>
      <c r="R2034" s="3" t="s">
        <v>2627</v>
      </c>
      <c r="S2034" s="3"/>
      <c r="T2034" s="6" t="s">
        <v>131</v>
      </c>
      <c r="U2034" s="3" t="str">
        <f t="shared" si="457"/>
        <v>Contractuel</v>
      </c>
      <c r="V2034" s="5">
        <v>45350</v>
      </c>
      <c r="W2034" s="5">
        <v>45382</v>
      </c>
      <c r="X2034" s="5"/>
      <c r="Y2034" s="5"/>
      <c r="Z2034" s="5">
        <v>45350</v>
      </c>
      <c r="AA2034" s="3">
        <f t="shared" si="458"/>
        <v>2</v>
      </c>
      <c r="AB2034" s="3">
        <v>2024</v>
      </c>
      <c r="AC2034" s="3"/>
      <c r="AD2034" s="7">
        <f t="shared" ca="1" si="459"/>
        <v>0.63611111111111107</v>
      </c>
      <c r="AE2034" s="7" t="str">
        <f t="shared" ca="1" si="463"/>
        <v>&lt; 1</v>
      </c>
      <c r="AF2034" s="5">
        <v>34302</v>
      </c>
      <c r="AG2034" s="8">
        <f t="shared" ca="1" si="460"/>
        <v>30.904109589041095</v>
      </c>
      <c r="AH2034" s="7" t="str">
        <f t="shared" ca="1" si="461"/>
        <v>&gt;25&lt; 35</v>
      </c>
      <c r="AI2034" s="9">
        <v>16589899</v>
      </c>
      <c r="AJ2034" s="10" t="s">
        <v>67</v>
      </c>
      <c r="AK2034" s="9" t="s">
        <v>5787</v>
      </c>
      <c r="AL2034" s="5">
        <v>40014</v>
      </c>
      <c r="AM2034" s="3" t="s">
        <v>93</v>
      </c>
      <c r="AN2034" s="3" t="s">
        <v>94</v>
      </c>
      <c r="AP2034" t="s">
        <v>5730</v>
      </c>
      <c r="AQ2034" s="11">
        <v>3</v>
      </c>
      <c r="AR2034" s="11">
        <v>1</v>
      </c>
      <c r="AS2034" s="12">
        <f t="shared" si="462"/>
        <v>45715.25</v>
      </c>
      <c r="AT2034" s="11" t="s">
        <v>135</v>
      </c>
      <c r="AU2034" s="9">
        <v>3.5</v>
      </c>
      <c r="AV2034" s="14"/>
      <c r="AW2034" s="15"/>
      <c r="AX2034" s="16"/>
      <c r="AY2034" s="14"/>
      <c r="AZ2034" s="11"/>
      <c r="BA2034" s="17" t="str">
        <f t="shared" si="455"/>
        <v/>
      </c>
      <c r="BB2034" s="26">
        <f t="shared" si="456"/>
        <v>0</v>
      </c>
      <c r="BC2034" s="19" t="s">
        <v>5788</v>
      </c>
      <c r="BD2034" s="20" t="s">
        <v>73</v>
      </c>
      <c r="BF2034" s="5"/>
      <c r="BG2034" s="27">
        <v>21146525</v>
      </c>
      <c r="BH2034" s="27"/>
      <c r="BI2034" s="27"/>
      <c r="BK2034" s="11" t="str">
        <f t="shared" si="465"/>
        <v>B-</v>
      </c>
      <c r="BL2034" s="11" t="s">
        <v>473</v>
      </c>
    </row>
    <row r="2035" spans="1:64" x14ac:dyDescent="0.25">
      <c r="A2035" s="3" t="s">
        <v>74</v>
      </c>
      <c r="B2035" s="4">
        <v>2095</v>
      </c>
      <c r="C2035" s="3" t="s">
        <v>140</v>
      </c>
      <c r="D2035" s="3" t="s">
        <v>7374</v>
      </c>
      <c r="E2035" s="3" t="s">
        <v>7753</v>
      </c>
      <c r="F2035" s="3"/>
      <c r="G2035" s="3"/>
      <c r="H2035" s="74"/>
      <c r="I2035" s="3" t="s">
        <v>467</v>
      </c>
      <c r="J2035" s="3" t="s">
        <v>157</v>
      </c>
      <c r="K2035" s="3" t="s">
        <v>123</v>
      </c>
      <c r="L2035" s="3" t="s">
        <v>77</v>
      </c>
      <c r="M2035" s="3" t="s">
        <v>158</v>
      </c>
      <c r="N2035" s="5">
        <v>45350</v>
      </c>
      <c r="P2035" s="3">
        <f t="shared" ca="1" si="464"/>
        <v>-170</v>
      </c>
      <c r="Q2035" s="5">
        <v>45414</v>
      </c>
      <c r="R2035" s="3" t="s">
        <v>4199</v>
      </c>
      <c r="S2035" s="3"/>
      <c r="T2035" s="6" t="s">
        <v>131</v>
      </c>
      <c r="U2035" s="3" t="str">
        <f t="shared" si="457"/>
        <v>Contractuel</v>
      </c>
      <c r="V2035" s="5">
        <v>45383</v>
      </c>
      <c r="W2035" s="5">
        <v>45412</v>
      </c>
      <c r="X2035" s="5"/>
      <c r="Y2035" s="5"/>
      <c r="Z2035" s="5">
        <v>45350</v>
      </c>
      <c r="AA2035" s="3">
        <f t="shared" si="458"/>
        <v>2</v>
      </c>
      <c r="AB2035" s="3">
        <v>2024</v>
      </c>
      <c r="AC2035" s="3">
        <f t="shared" ref="AC2035" si="467">AB2035+4</f>
        <v>2028</v>
      </c>
      <c r="AD2035" s="7">
        <f t="shared" ca="1" si="459"/>
        <v>0.63611111111111107</v>
      </c>
      <c r="AE2035" s="7" t="str">
        <f t="shared" ca="1" si="463"/>
        <v>&lt; 1</v>
      </c>
      <c r="AF2035" s="5">
        <v>27322</v>
      </c>
      <c r="AG2035" s="8">
        <f t="shared" ca="1" si="460"/>
        <v>50.027397260273972</v>
      </c>
      <c r="AH2035" s="7" t="str">
        <f t="shared" ca="1" si="461"/>
        <v>&gt;45&lt; 55</v>
      </c>
      <c r="AI2035" s="9">
        <v>11995761</v>
      </c>
      <c r="AJ2035" s="10" t="s">
        <v>126</v>
      </c>
      <c r="AK2035" s="9" t="s">
        <v>5789</v>
      </c>
      <c r="AL2035" s="5">
        <v>44748</v>
      </c>
      <c r="AM2035" s="3" t="s">
        <v>93</v>
      </c>
      <c r="AN2035" s="3" t="s">
        <v>541</v>
      </c>
      <c r="AO2035">
        <v>4</v>
      </c>
      <c r="AP2035" t="s">
        <v>5694</v>
      </c>
      <c r="AQ2035" s="11">
        <v>3</v>
      </c>
      <c r="AR2035" s="11">
        <v>1</v>
      </c>
      <c r="AS2035" s="12">
        <f t="shared" si="462"/>
        <v>45715.25</v>
      </c>
      <c r="AT2035" s="11" t="s">
        <v>135</v>
      </c>
      <c r="AU2035" s="9">
        <v>3.5</v>
      </c>
      <c r="AV2035" s="14">
        <v>17</v>
      </c>
      <c r="AW2035" s="15" t="s">
        <v>169</v>
      </c>
      <c r="AX2035" s="16" t="s">
        <v>5790</v>
      </c>
      <c r="AY2035" s="14">
        <v>23</v>
      </c>
      <c r="AZ2035" s="11" t="s">
        <v>171</v>
      </c>
      <c r="BA2035" s="17" t="str">
        <f t="shared" ref="BA2035:BA2053" si="468">CONCATENATE(AV2035,AW2035,AX2035,AY2035)</f>
        <v>17001000000315226423</v>
      </c>
      <c r="BB2035" s="26">
        <f t="shared" ref="BB2035:BB2053" si="469">LEN(BA2035)</f>
        <v>20</v>
      </c>
      <c r="BC2035" s="19" t="s">
        <v>233</v>
      </c>
      <c r="BD2035" s="20" t="s">
        <v>100</v>
      </c>
      <c r="BF2035" s="5"/>
      <c r="BG2035" s="27">
        <v>52991520</v>
      </c>
      <c r="BH2035" s="27"/>
      <c r="BI2035" s="27"/>
      <c r="BK2035" s="11" t="str">
        <f t="shared" si="465"/>
        <v>A-</v>
      </c>
      <c r="BL2035" s="11" t="s">
        <v>473</v>
      </c>
    </row>
    <row r="2036" spans="1:64" x14ac:dyDescent="0.25">
      <c r="A2036" s="3" t="s">
        <v>56</v>
      </c>
      <c r="B2036" s="4">
        <v>2096</v>
      </c>
      <c r="C2036" s="3" t="s">
        <v>140</v>
      </c>
      <c r="D2036" s="3" t="s">
        <v>8497</v>
      </c>
      <c r="E2036" s="3" t="s">
        <v>7473</v>
      </c>
      <c r="F2036" s="3"/>
      <c r="G2036" s="3"/>
      <c r="H2036" s="74"/>
      <c r="I2036" s="3" t="s">
        <v>4221</v>
      </c>
      <c r="J2036" s="3" t="s">
        <v>228</v>
      </c>
      <c r="K2036" s="3" t="s">
        <v>123</v>
      </c>
      <c r="L2036" s="3" t="s">
        <v>77</v>
      </c>
      <c r="M2036" s="3" t="s">
        <v>158</v>
      </c>
      <c r="N2036" s="5">
        <v>45350</v>
      </c>
      <c r="P2036" s="3">
        <f t="shared" ca="1" si="464"/>
        <v>-47</v>
      </c>
      <c r="Q2036" s="5"/>
      <c r="R2036" s="3"/>
      <c r="S2036" s="3"/>
      <c r="T2036" s="6" t="s">
        <v>131</v>
      </c>
      <c r="U2036" s="3" t="str">
        <f t="shared" si="457"/>
        <v>Contractuel</v>
      </c>
      <c r="V2036" s="5">
        <v>45505</v>
      </c>
      <c r="W2036" s="5">
        <f>VLOOKUP(B2036,[1]base!$A:$V,22,0)</f>
        <v>45535</v>
      </c>
      <c r="X2036" s="5"/>
      <c r="Y2036" s="5"/>
      <c r="Z2036" s="5">
        <v>45350</v>
      </c>
      <c r="AA2036" s="3">
        <f t="shared" si="458"/>
        <v>2</v>
      </c>
      <c r="AB2036" s="3">
        <v>2024</v>
      </c>
      <c r="AC2036" s="3"/>
      <c r="AD2036" s="7">
        <f t="shared" ca="1" si="459"/>
        <v>0.63611111111111107</v>
      </c>
      <c r="AE2036" s="7" t="str">
        <f t="shared" ca="1" si="463"/>
        <v>&lt; 1</v>
      </c>
      <c r="AF2036" s="5">
        <v>29646</v>
      </c>
      <c r="AG2036" s="8">
        <f t="shared" ca="1" si="460"/>
        <v>43.660273972602738</v>
      </c>
      <c r="AH2036" s="7" t="str">
        <f t="shared" ca="1" si="461"/>
        <v>&gt;35&lt; 45</v>
      </c>
      <c r="AI2036" s="9">
        <v>12532073</v>
      </c>
      <c r="AJ2036" s="10" t="s">
        <v>179</v>
      </c>
      <c r="AK2036" s="9" t="s">
        <v>5791</v>
      </c>
      <c r="AL2036" s="5">
        <v>43614</v>
      </c>
      <c r="AM2036" s="3" t="s">
        <v>93</v>
      </c>
      <c r="AN2036" s="3" t="s">
        <v>65</v>
      </c>
      <c r="AP2036" t="s">
        <v>5694</v>
      </c>
      <c r="AQ2036">
        <v>3</v>
      </c>
      <c r="AR2036" s="11">
        <v>1</v>
      </c>
      <c r="AS2036" s="12">
        <f t="shared" si="462"/>
        <v>45715.25</v>
      </c>
      <c r="AT2036" s="11" t="s">
        <v>135</v>
      </c>
      <c r="AU2036" s="9">
        <v>3.5</v>
      </c>
      <c r="AV2036" s="14">
        <v>17</v>
      </c>
      <c r="AW2036" s="15">
        <v>20600</v>
      </c>
      <c r="AX2036" s="16" t="s">
        <v>5792</v>
      </c>
      <c r="AY2036" s="14" t="s">
        <v>126</v>
      </c>
      <c r="AZ2036" s="11" t="s">
        <v>171</v>
      </c>
      <c r="BA2036" s="17" t="str">
        <f t="shared" si="468"/>
        <v>17206000000342813407</v>
      </c>
      <c r="BB2036" s="26">
        <f t="shared" si="469"/>
        <v>20</v>
      </c>
      <c r="BC2036" s="19" t="s">
        <v>5442</v>
      </c>
      <c r="BD2036" s="20" t="s">
        <v>100</v>
      </c>
      <c r="BF2036" s="5"/>
      <c r="BG2036" s="27">
        <v>94349854</v>
      </c>
      <c r="BH2036" s="27">
        <v>97759689</v>
      </c>
      <c r="BI2036" s="27"/>
      <c r="BK2036" s="11" t="str">
        <f t="shared" si="465"/>
        <v>B-</v>
      </c>
      <c r="BL2036" s="11" t="s">
        <v>473</v>
      </c>
    </row>
    <row r="2037" spans="1:64" x14ac:dyDescent="0.25">
      <c r="A2037" s="3" t="s">
        <v>74</v>
      </c>
      <c r="B2037" s="4">
        <v>2097</v>
      </c>
      <c r="C2037" s="3" t="s">
        <v>140</v>
      </c>
      <c r="D2037" s="3" t="s">
        <v>8759</v>
      </c>
      <c r="E2037" s="3" t="s">
        <v>7226</v>
      </c>
      <c r="F2037" s="3"/>
      <c r="G2037" s="3"/>
      <c r="H2037" s="74"/>
      <c r="I2037" s="3" t="s">
        <v>515</v>
      </c>
      <c r="J2037" s="3" t="s">
        <v>228</v>
      </c>
      <c r="K2037" s="3" t="s">
        <v>76</v>
      </c>
      <c r="L2037" s="3" t="s">
        <v>77</v>
      </c>
      <c r="M2037" s="3" t="s">
        <v>158</v>
      </c>
      <c r="N2037" s="5">
        <v>45351</v>
      </c>
      <c r="P2037" s="3">
        <f t="shared" ca="1" si="464"/>
        <v>-200</v>
      </c>
      <c r="Q2037" s="5">
        <v>45383</v>
      </c>
      <c r="R2037" s="3" t="s">
        <v>4199</v>
      </c>
      <c r="S2037" s="3"/>
      <c r="T2037" s="6" t="s">
        <v>131</v>
      </c>
      <c r="U2037" s="3" t="str">
        <f t="shared" si="457"/>
        <v>Contractuel</v>
      </c>
      <c r="V2037" s="5">
        <v>45351</v>
      </c>
      <c r="W2037" s="5">
        <v>45382</v>
      </c>
      <c r="X2037" s="5"/>
      <c r="Y2037" s="5"/>
      <c r="Z2037" s="5">
        <v>45351</v>
      </c>
      <c r="AA2037" s="3">
        <f t="shared" si="458"/>
        <v>2</v>
      </c>
      <c r="AB2037" s="3">
        <v>2024</v>
      </c>
      <c r="AC2037" s="3"/>
      <c r="AD2037" s="7">
        <f t="shared" ca="1" si="459"/>
        <v>0.63055555555555554</v>
      </c>
      <c r="AE2037" s="7" t="str">
        <f t="shared" ca="1" si="463"/>
        <v>&lt; 1</v>
      </c>
      <c r="AF2037" s="5">
        <v>35101</v>
      </c>
      <c r="AG2037" s="8">
        <f t="shared" ca="1" si="460"/>
        <v>28.715068493150685</v>
      </c>
      <c r="AH2037" s="7" t="str">
        <f t="shared" ca="1" si="461"/>
        <v>&gt;25&lt; 35</v>
      </c>
      <c r="AI2037" s="9"/>
      <c r="AJ2037" s="10"/>
      <c r="AK2037" s="9" t="s">
        <v>5793</v>
      </c>
      <c r="AL2037" s="5">
        <v>41958</v>
      </c>
      <c r="AM2037" s="3" t="s">
        <v>93</v>
      </c>
      <c r="AN2037" s="3" t="s">
        <v>94</v>
      </c>
      <c r="AP2037" t="s">
        <v>5794</v>
      </c>
      <c r="AQ2037" s="11">
        <v>3</v>
      </c>
      <c r="AR2037" s="11">
        <v>1</v>
      </c>
      <c r="AS2037" s="12">
        <f t="shared" si="462"/>
        <v>45716.25</v>
      </c>
      <c r="AT2037" s="11" t="s">
        <v>135</v>
      </c>
      <c r="AU2037" s="9">
        <v>3.6629999999999998</v>
      </c>
      <c r="AV2037" s="14">
        <v>17</v>
      </c>
      <c r="AW2037" s="15" t="s">
        <v>169</v>
      </c>
      <c r="AX2037" s="16" t="s">
        <v>5795</v>
      </c>
      <c r="AY2037" s="14" t="s">
        <v>62</v>
      </c>
      <c r="AZ2037" s="11" t="s">
        <v>171</v>
      </c>
      <c r="BA2037" s="17" t="str">
        <f t="shared" si="468"/>
        <v>17001000000268799701</v>
      </c>
      <c r="BB2037" s="26">
        <f t="shared" si="469"/>
        <v>20</v>
      </c>
      <c r="BC2037" s="19" t="s">
        <v>5796</v>
      </c>
      <c r="BD2037" s="20" t="s">
        <v>100</v>
      </c>
      <c r="BF2037" s="5"/>
      <c r="BG2037" s="27">
        <v>58759174</v>
      </c>
      <c r="BH2037" s="27">
        <v>23703072</v>
      </c>
      <c r="BI2037" s="27"/>
      <c r="BK2037" s="11" t="str">
        <f t="shared" si="465"/>
        <v>B-</v>
      </c>
      <c r="BL2037" s="11" t="s">
        <v>235</v>
      </c>
    </row>
    <row r="2038" spans="1:64" x14ac:dyDescent="0.25">
      <c r="A2038" s="3" t="s">
        <v>74</v>
      </c>
      <c r="B2038" s="4">
        <v>2098</v>
      </c>
      <c r="C2038" s="3" t="s">
        <v>140</v>
      </c>
      <c r="D2038" s="3" t="s">
        <v>7823</v>
      </c>
      <c r="E2038" s="3" t="s">
        <v>7499</v>
      </c>
      <c r="F2038" s="3"/>
      <c r="G2038" s="3"/>
      <c r="H2038" s="74"/>
      <c r="I2038" s="3" t="s">
        <v>467</v>
      </c>
      <c r="J2038" s="3" t="s">
        <v>157</v>
      </c>
      <c r="K2038" s="3" t="s">
        <v>123</v>
      </c>
      <c r="L2038" s="3" t="s">
        <v>77</v>
      </c>
      <c r="M2038" s="3" t="s">
        <v>158</v>
      </c>
      <c r="N2038" s="5">
        <v>45350</v>
      </c>
      <c r="P2038" s="3">
        <f t="shared" ca="1" si="464"/>
        <v>-170</v>
      </c>
      <c r="Q2038" s="5">
        <v>45425</v>
      </c>
      <c r="R2038" s="3" t="s">
        <v>3201</v>
      </c>
      <c r="S2038" s="3"/>
      <c r="T2038" s="6" t="s">
        <v>131</v>
      </c>
      <c r="U2038" s="3" t="str">
        <f t="shared" si="457"/>
        <v>Contractuel</v>
      </c>
      <c r="V2038" s="5">
        <v>45383</v>
      </c>
      <c r="W2038" s="5">
        <v>45412</v>
      </c>
      <c r="X2038" s="5"/>
      <c r="Y2038" s="5"/>
      <c r="Z2038" s="5">
        <v>45350</v>
      </c>
      <c r="AA2038" s="3">
        <f t="shared" si="458"/>
        <v>2</v>
      </c>
      <c r="AB2038" s="3">
        <v>2024</v>
      </c>
      <c r="AC2038" s="3">
        <f t="shared" ref="AC2038:AC2039" si="470">AB2038+4</f>
        <v>2028</v>
      </c>
      <c r="AD2038" s="7">
        <f t="shared" ca="1" si="459"/>
        <v>0.63611111111111107</v>
      </c>
      <c r="AE2038" s="7" t="str">
        <f t="shared" ca="1" si="463"/>
        <v>&lt; 1</v>
      </c>
      <c r="AF2038" s="5">
        <v>37969</v>
      </c>
      <c r="AG2038" s="8">
        <f t="shared" ca="1" si="460"/>
        <v>20.857534246575341</v>
      </c>
      <c r="AH2038" s="7" t="str">
        <f t="shared" ca="1" si="461"/>
        <v>&lt; 25</v>
      </c>
      <c r="AI2038" s="9"/>
      <c r="AJ2038" s="10"/>
      <c r="AK2038" s="9" t="s">
        <v>5797</v>
      </c>
      <c r="AL2038" s="5">
        <v>44238</v>
      </c>
      <c r="AM2038" s="3" t="s">
        <v>93</v>
      </c>
      <c r="AN2038" s="3" t="s">
        <v>94</v>
      </c>
      <c r="AP2038" t="s">
        <v>1397</v>
      </c>
      <c r="AQ2038" s="11">
        <v>3</v>
      </c>
      <c r="AR2038" s="11">
        <v>1</v>
      </c>
      <c r="AS2038" s="12">
        <f t="shared" si="462"/>
        <v>45715.25</v>
      </c>
      <c r="AT2038" s="11" t="s">
        <v>135</v>
      </c>
      <c r="AU2038" s="9">
        <v>3.5</v>
      </c>
      <c r="AV2038" s="14">
        <v>17</v>
      </c>
      <c r="AW2038" s="15" t="s">
        <v>169</v>
      </c>
      <c r="AX2038" s="16" t="s">
        <v>5798</v>
      </c>
      <c r="AY2038" s="14">
        <v>79</v>
      </c>
      <c r="AZ2038" s="11" t="s">
        <v>171</v>
      </c>
      <c r="BA2038" s="17" t="str">
        <f t="shared" si="468"/>
        <v>17001000000342759679</v>
      </c>
      <c r="BB2038" s="26">
        <f t="shared" si="469"/>
        <v>20</v>
      </c>
      <c r="BC2038" s="19" t="s">
        <v>5799</v>
      </c>
      <c r="BD2038" s="20" t="s">
        <v>100</v>
      </c>
      <c r="BF2038" s="5"/>
      <c r="BG2038" s="27">
        <v>21402170</v>
      </c>
      <c r="BH2038" s="27"/>
      <c r="BI2038" s="27"/>
      <c r="BK2038" s="11" t="str">
        <f t="shared" si="465"/>
        <v>A-</v>
      </c>
      <c r="BL2038" s="11" t="s">
        <v>473</v>
      </c>
    </row>
    <row r="2039" spans="1:64" x14ac:dyDescent="0.25">
      <c r="A2039" s="3" t="s">
        <v>74</v>
      </c>
      <c r="B2039" s="4">
        <v>2099</v>
      </c>
      <c r="C2039" s="3" t="s">
        <v>140</v>
      </c>
      <c r="D2039" s="3" t="s">
        <v>7514</v>
      </c>
      <c r="E2039" s="3" t="s">
        <v>8430</v>
      </c>
      <c r="F2039" s="3"/>
      <c r="G2039" s="3"/>
      <c r="H2039" s="74"/>
      <c r="I2039" s="3" t="s">
        <v>1837</v>
      </c>
      <c r="J2039" s="3" t="s">
        <v>157</v>
      </c>
      <c r="K2039" s="3" t="s">
        <v>123</v>
      </c>
      <c r="L2039" s="3" t="s">
        <v>77</v>
      </c>
      <c r="M2039" s="3" t="s">
        <v>158</v>
      </c>
      <c r="N2039" s="5">
        <v>45350</v>
      </c>
      <c r="P2039" s="3">
        <f t="shared" ca="1" si="464"/>
        <v>-139</v>
      </c>
      <c r="Q2039" s="5">
        <v>45444</v>
      </c>
      <c r="R2039" s="3" t="s">
        <v>609</v>
      </c>
      <c r="S2039" s="3"/>
      <c r="T2039" s="6" t="s">
        <v>131</v>
      </c>
      <c r="U2039" s="3" t="str">
        <f t="shared" si="457"/>
        <v>Contractuel</v>
      </c>
      <c r="V2039" s="5">
        <v>45413</v>
      </c>
      <c r="W2039" s="5">
        <v>45443</v>
      </c>
      <c r="X2039" s="5"/>
      <c r="Y2039" s="5"/>
      <c r="Z2039" s="5">
        <v>45350</v>
      </c>
      <c r="AA2039" s="3">
        <f t="shared" si="458"/>
        <v>2</v>
      </c>
      <c r="AB2039" s="3">
        <v>2024</v>
      </c>
      <c r="AC2039" s="3">
        <f t="shared" si="470"/>
        <v>2028</v>
      </c>
      <c r="AD2039" s="7">
        <f t="shared" ca="1" si="459"/>
        <v>0.63611111111111107</v>
      </c>
      <c r="AE2039" s="7" t="str">
        <f t="shared" ca="1" si="463"/>
        <v>&lt; 1</v>
      </c>
      <c r="AF2039" s="5">
        <v>30102</v>
      </c>
      <c r="AG2039" s="8">
        <f t="shared" ca="1" si="460"/>
        <v>42.410958904109592</v>
      </c>
      <c r="AH2039" s="7" t="str">
        <f t="shared" ca="1" si="461"/>
        <v>&gt;35&lt; 45</v>
      </c>
      <c r="AI2039" s="9"/>
      <c r="AJ2039" s="10"/>
      <c r="AK2039" s="9" t="s">
        <v>5800</v>
      </c>
      <c r="AL2039" s="5">
        <v>42621</v>
      </c>
      <c r="AM2039" s="3" t="s">
        <v>93</v>
      </c>
      <c r="AN2039" s="3" t="s">
        <v>94</v>
      </c>
      <c r="AP2039" t="s">
        <v>5794</v>
      </c>
      <c r="AQ2039">
        <v>3</v>
      </c>
      <c r="AR2039" s="11">
        <v>1</v>
      </c>
      <c r="AS2039" s="12">
        <f t="shared" si="462"/>
        <v>45715.25</v>
      </c>
      <c r="AT2039" s="11" t="s">
        <v>135</v>
      </c>
      <c r="AU2039" s="9">
        <v>3.5</v>
      </c>
      <c r="AV2039" s="14">
        <v>17</v>
      </c>
      <c r="AW2039" s="15">
        <v>53594</v>
      </c>
      <c r="AX2039" s="16" t="s">
        <v>5801</v>
      </c>
      <c r="AY2039" s="14">
        <v>44</v>
      </c>
      <c r="AZ2039" s="11" t="s">
        <v>171</v>
      </c>
      <c r="BA2039" s="17" t="str">
        <f t="shared" si="468"/>
        <v>17535940172101717244</v>
      </c>
      <c r="BB2039" s="26">
        <f t="shared" si="469"/>
        <v>20</v>
      </c>
      <c r="BC2039" s="19" t="s">
        <v>4781</v>
      </c>
      <c r="BD2039" s="20" t="s">
        <v>73</v>
      </c>
      <c r="BF2039" s="5"/>
      <c r="BG2039" s="27">
        <v>55685494</v>
      </c>
      <c r="BH2039" s="27"/>
      <c r="BI2039" s="27"/>
      <c r="BK2039" s="11" t="str">
        <f t="shared" si="465"/>
        <v>A-</v>
      </c>
      <c r="BL2039" s="11" t="s">
        <v>473</v>
      </c>
    </row>
    <row r="2040" spans="1:64" x14ac:dyDescent="0.25">
      <c r="A2040" s="3" t="s">
        <v>74</v>
      </c>
      <c r="B2040" s="4">
        <v>2100</v>
      </c>
      <c r="C2040" s="3" t="s">
        <v>140</v>
      </c>
      <c r="D2040" s="3" t="s">
        <v>7795</v>
      </c>
      <c r="E2040" s="3" t="s">
        <v>8498</v>
      </c>
      <c r="F2040" s="3"/>
      <c r="G2040" s="3"/>
      <c r="H2040" s="74"/>
      <c r="I2040" s="3" t="s">
        <v>515</v>
      </c>
      <c r="J2040" s="3" t="s">
        <v>228</v>
      </c>
      <c r="K2040" s="3" t="s">
        <v>123</v>
      </c>
      <c r="L2040" s="3" t="s">
        <v>77</v>
      </c>
      <c r="M2040" s="3" t="s">
        <v>158</v>
      </c>
      <c r="N2040" s="5">
        <v>45350</v>
      </c>
      <c r="P2040" s="3">
        <f t="shared" ca="1" si="464"/>
        <v>-47</v>
      </c>
      <c r="Q2040" s="5">
        <v>45524</v>
      </c>
      <c r="R2040" s="3" t="s">
        <v>2627</v>
      </c>
      <c r="S2040" s="3"/>
      <c r="T2040" s="6" t="s">
        <v>131</v>
      </c>
      <c r="U2040" s="3" t="str">
        <f t="shared" si="457"/>
        <v>Contractuel</v>
      </c>
      <c r="V2040" s="5">
        <v>45505</v>
      </c>
      <c r="W2040" s="5">
        <f>VLOOKUP(B2040,[1]base!$A:$V,22,0)</f>
        <v>45535</v>
      </c>
      <c r="X2040" s="5"/>
      <c r="Y2040" s="5"/>
      <c r="Z2040" s="5">
        <v>45350</v>
      </c>
      <c r="AA2040" s="3">
        <f t="shared" si="458"/>
        <v>2</v>
      </c>
      <c r="AB2040" s="3">
        <v>2024</v>
      </c>
      <c r="AC2040" s="3"/>
      <c r="AD2040" s="7">
        <f t="shared" ca="1" si="459"/>
        <v>0.63611111111111107</v>
      </c>
      <c r="AE2040" s="7" t="str">
        <f t="shared" ca="1" si="463"/>
        <v>&lt; 1</v>
      </c>
      <c r="AF2040" s="5">
        <v>30567</v>
      </c>
      <c r="AG2040" s="8">
        <f t="shared" ca="1" si="460"/>
        <v>41.136986301369866</v>
      </c>
      <c r="AH2040" s="7" t="str">
        <f t="shared" ca="1" si="461"/>
        <v>&gt;35&lt; 45</v>
      </c>
      <c r="AI2040" s="9">
        <v>12722513</v>
      </c>
      <c r="AJ2040" s="10" t="s">
        <v>91</v>
      </c>
      <c r="AK2040" s="9" t="s">
        <v>5802</v>
      </c>
      <c r="AL2040" s="5">
        <v>37065</v>
      </c>
      <c r="AM2040" s="3" t="s">
        <v>93</v>
      </c>
      <c r="AN2040" s="3" t="s">
        <v>65</v>
      </c>
      <c r="AO2040">
        <v>3</v>
      </c>
      <c r="AP2040" t="s">
        <v>5694</v>
      </c>
      <c r="AQ2040">
        <v>3</v>
      </c>
      <c r="AR2040" s="11">
        <v>1</v>
      </c>
      <c r="AS2040" s="12">
        <f t="shared" si="462"/>
        <v>45715.25</v>
      </c>
      <c r="AT2040" s="11" t="s">
        <v>135</v>
      </c>
      <c r="AU2040" s="9">
        <v>3.5</v>
      </c>
      <c r="AV2040" s="14">
        <v>17</v>
      </c>
      <c r="AW2040" s="15" t="s">
        <v>169</v>
      </c>
      <c r="AX2040" s="16" t="s">
        <v>5803</v>
      </c>
      <c r="AY2040" s="14">
        <v>12</v>
      </c>
      <c r="AZ2040" s="11" t="s">
        <v>171</v>
      </c>
      <c r="BA2040" s="17" t="str">
        <f t="shared" si="468"/>
        <v>17001000000313522812</v>
      </c>
      <c r="BB2040" s="26">
        <f t="shared" si="469"/>
        <v>20</v>
      </c>
      <c r="BC2040" s="19" t="s">
        <v>5754</v>
      </c>
      <c r="BD2040" s="20" t="s">
        <v>100</v>
      </c>
      <c r="BF2040" s="5"/>
      <c r="BG2040" s="27">
        <v>96195704</v>
      </c>
      <c r="BH2040" s="27"/>
      <c r="BI2040" s="27"/>
      <c r="BK2040" s="11" t="str">
        <f t="shared" si="465"/>
        <v>B-</v>
      </c>
      <c r="BL2040" s="11" t="s">
        <v>473</v>
      </c>
    </row>
    <row r="2041" spans="1:64" x14ac:dyDescent="0.25">
      <c r="A2041" s="3" t="s">
        <v>74</v>
      </c>
      <c r="B2041" s="4">
        <v>2101</v>
      </c>
      <c r="C2041" s="3" t="s">
        <v>140</v>
      </c>
      <c r="D2041" s="3" t="s">
        <v>7567</v>
      </c>
      <c r="E2041" s="3" t="s">
        <v>7207</v>
      </c>
      <c r="F2041" s="3"/>
      <c r="G2041" s="3"/>
      <c r="H2041" s="74"/>
      <c r="I2041" s="3" t="s">
        <v>467</v>
      </c>
      <c r="J2041" s="3" t="s">
        <v>157</v>
      </c>
      <c r="K2041" s="3" t="s">
        <v>76</v>
      </c>
      <c r="L2041" s="3" t="s">
        <v>77</v>
      </c>
      <c r="M2041" s="3" t="s">
        <v>132</v>
      </c>
      <c r="N2041" s="5">
        <v>45351</v>
      </c>
      <c r="P2041" s="3">
        <f t="shared" ca="1" si="464"/>
        <v>-200</v>
      </c>
      <c r="Q2041" s="5">
        <v>45352</v>
      </c>
      <c r="R2041" s="3" t="s">
        <v>5466</v>
      </c>
      <c r="S2041" s="3">
        <f>(Q2041-N2041)+1</f>
        <v>2</v>
      </c>
      <c r="T2041" s="6" t="s">
        <v>131</v>
      </c>
      <c r="U2041" s="3" t="str">
        <f t="shared" si="457"/>
        <v>Contractuel</v>
      </c>
      <c r="V2041" s="5">
        <v>45351</v>
      </c>
      <c r="W2041" s="5">
        <v>45382</v>
      </c>
      <c r="X2041" s="5"/>
      <c r="Y2041" s="5"/>
      <c r="Z2041" s="5">
        <v>45351</v>
      </c>
      <c r="AA2041" s="3">
        <f t="shared" si="458"/>
        <v>2</v>
      </c>
      <c r="AB2041" s="3">
        <v>2024</v>
      </c>
      <c r="AC2041" s="3"/>
      <c r="AD2041" s="7">
        <f t="shared" ca="1" si="459"/>
        <v>0.63055555555555554</v>
      </c>
      <c r="AE2041" s="7" t="str">
        <f t="shared" ca="1" si="463"/>
        <v>&lt; 1</v>
      </c>
      <c r="AF2041" s="5">
        <v>35081</v>
      </c>
      <c r="AG2041" s="8">
        <f t="shared" ca="1" si="460"/>
        <v>28.769863013698629</v>
      </c>
      <c r="AH2041" s="7" t="str">
        <f t="shared" ca="1" si="461"/>
        <v>&gt;25&lt; 35</v>
      </c>
      <c r="AI2041" s="9">
        <v>17460651</v>
      </c>
      <c r="AJ2041" s="10" t="s">
        <v>141</v>
      </c>
      <c r="AK2041" s="9" t="s">
        <v>5804</v>
      </c>
      <c r="AL2041" s="5">
        <v>41542</v>
      </c>
      <c r="AM2041" s="3" t="s">
        <v>93</v>
      </c>
      <c r="AN2041" s="3" t="s">
        <v>94</v>
      </c>
      <c r="AP2041" t="s">
        <v>5805</v>
      </c>
      <c r="AQ2041" s="11">
        <v>3</v>
      </c>
      <c r="AR2041" s="11">
        <v>1</v>
      </c>
      <c r="AS2041" s="12">
        <f t="shared" si="462"/>
        <v>45716.25</v>
      </c>
      <c r="AT2041" s="11" t="s">
        <v>135</v>
      </c>
      <c r="AU2041" s="9">
        <v>3.6629999999999998</v>
      </c>
      <c r="AV2041" s="14">
        <v>17</v>
      </c>
      <c r="AW2041" s="15" t="s">
        <v>169</v>
      </c>
      <c r="AX2041" s="16" t="s">
        <v>5806</v>
      </c>
      <c r="AY2041" s="14">
        <v>35</v>
      </c>
      <c r="AZ2041" s="11" t="s">
        <v>171</v>
      </c>
      <c r="BA2041" s="17" t="str">
        <f t="shared" si="468"/>
        <v>17001000000293177935</v>
      </c>
      <c r="BB2041" s="26">
        <f t="shared" si="469"/>
        <v>20</v>
      </c>
      <c r="BC2041" s="19" t="s">
        <v>566</v>
      </c>
      <c r="BD2041" s="20" t="s">
        <v>100</v>
      </c>
      <c r="BF2041" s="5"/>
      <c r="BG2041" s="27">
        <v>21760034</v>
      </c>
      <c r="BH2041" s="27">
        <v>20661340</v>
      </c>
      <c r="BI2041" s="27"/>
      <c r="BK2041" s="11" t="str">
        <f t="shared" si="465"/>
        <v>A-</v>
      </c>
      <c r="BL2041" s="11" t="s">
        <v>235</v>
      </c>
    </row>
    <row r="2042" spans="1:64" x14ac:dyDescent="0.25">
      <c r="A2042" s="3" t="s">
        <v>56</v>
      </c>
      <c r="B2042" s="4">
        <v>2102</v>
      </c>
      <c r="C2042" s="3" t="s">
        <v>140</v>
      </c>
      <c r="D2042" s="3" t="s">
        <v>7234</v>
      </c>
      <c r="E2042" s="3" t="s">
        <v>8499</v>
      </c>
      <c r="F2042" s="3"/>
      <c r="G2042" s="3"/>
      <c r="H2042" s="74"/>
      <c r="I2042" s="3" t="s">
        <v>4221</v>
      </c>
      <c r="J2042" s="3" t="s">
        <v>228</v>
      </c>
      <c r="K2042" s="3" t="s">
        <v>123</v>
      </c>
      <c r="L2042" s="3" t="s">
        <v>77</v>
      </c>
      <c r="M2042" s="3" t="s">
        <v>158</v>
      </c>
      <c r="N2042" s="5">
        <v>45351</v>
      </c>
      <c r="P2042" s="3">
        <f t="shared" ca="1" si="464"/>
        <v>-47</v>
      </c>
      <c r="Q2042" s="5"/>
      <c r="R2042" s="3"/>
      <c r="S2042" s="3"/>
      <c r="T2042" s="6" t="s">
        <v>131</v>
      </c>
      <c r="U2042" s="3" t="str">
        <f t="shared" si="457"/>
        <v>Contractuel</v>
      </c>
      <c r="V2042" s="5">
        <v>45505</v>
      </c>
      <c r="W2042" s="5">
        <f>VLOOKUP(B2042,[1]base!$A:$V,22,0)</f>
        <v>45535</v>
      </c>
      <c r="X2042" s="5"/>
      <c r="Y2042" s="5"/>
      <c r="Z2042" s="5">
        <v>45351</v>
      </c>
      <c r="AA2042" s="3">
        <f t="shared" si="458"/>
        <v>2</v>
      </c>
      <c r="AB2042" s="3">
        <v>2024</v>
      </c>
      <c r="AC2042" s="3"/>
      <c r="AD2042" s="7">
        <f t="shared" ca="1" si="459"/>
        <v>0.63055555555555554</v>
      </c>
      <c r="AE2042" s="7" t="str">
        <f t="shared" ca="1" si="463"/>
        <v>&lt; 1</v>
      </c>
      <c r="AF2042" s="5">
        <v>34460</v>
      </c>
      <c r="AG2042" s="8">
        <f t="shared" ca="1" si="460"/>
        <v>30.471232876712328</v>
      </c>
      <c r="AH2042" s="7" t="str">
        <f t="shared" ca="1" si="461"/>
        <v>&gt;25&lt; 35</v>
      </c>
      <c r="AI2042" s="9">
        <v>16625097</v>
      </c>
      <c r="AJ2042" s="37" t="s">
        <v>179</v>
      </c>
      <c r="AK2042" s="9" t="s">
        <v>2347</v>
      </c>
      <c r="AL2042" s="5">
        <v>40633</v>
      </c>
      <c r="AM2042" s="3" t="s">
        <v>93</v>
      </c>
      <c r="AN2042" s="3" t="s">
        <v>65</v>
      </c>
      <c r="AO2042">
        <v>1</v>
      </c>
      <c r="AP2042" t="s">
        <v>5721</v>
      </c>
      <c r="AQ2042">
        <v>3</v>
      </c>
      <c r="AR2042" s="11">
        <v>1</v>
      </c>
      <c r="AS2042" s="12">
        <f t="shared" si="462"/>
        <v>45716.25</v>
      </c>
      <c r="AT2042" s="11" t="s">
        <v>135</v>
      </c>
      <c r="AU2042" s="9">
        <v>3.5</v>
      </c>
      <c r="AV2042" s="14">
        <v>17</v>
      </c>
      <c r="AW2042" s="15" t="s">
        <v>2299</v>
      </c>
      <c r="AX2042" s="16" t="s">
        <v>2348</v>
      </c>
      <c r="AY2042" s="14">
        <v>24</v>
      </c>
      <c r="AZ2042" s="11" t="s">
        <v>171</v>
      </c>
      <c r="BA2042" s="17" t="str">
        <f t="shared" si="468"/>
        <v>17206000000163951324</v>
      </c>
      <c r="BB2042" s="26">
        <f t="shared" si="469"/>
        <v>20</v>
      </c>
      <c r="BC2042" s="19" t="s">
        <v>233</v>
      </c>
      <c r="BD2042" s="20" t="s">
        <v>100</v>
      </c>
      <c r="BF2042" s="5"/>
      <c r="BG2042" s="27">
        <v>56184661</v>
      </c>
      <c r="BH2042" s="27"/>
      <c r="BI2042" s="27"/>
      <c r="BJ2042" t="s">
        <v>3681</v>
      </c>
      <c r="BK2042" s="11" t="str">
        <f t="shared" si="465"/>
        <v>B-</v>
      </c>
      <c r="BL2042" s="11" t="s">
        <v>473</v>
      </c>
    </row>
    <row r="2043" spans="1:64" x14ac:dyDescent="0.25">
      <c r="A2043" s="3" t="s">
        <v>56</v>
      </c>
      <c r="B2043" s="4">
        <v>2103</v>
      </c>
      <c r="C2043" s="3" t="s">
        <v>140</v>
      </c>
      <c r="D2043" s="3" t="s">
        <v>7715</v>
      </c>
      <c r="E2043" s="3" t="s">
        <v>7242</v>
      </c>
      <c r="F2043" s="3"/>
      <c r="G2043" s="3"/>
      <c r="H2043" s="74"/>
      <c r="I2043" s="3" t="s">
        <v>487</v>
      </c>
      <c r="J2043" s="3" t="s">
        <v>228</v>
      </c>
      <c r="K2043" s="3" t="s">
        <v>123</v>
      </c>
      <c r="L2043" s="3" t="s">
        <v>77</v>
      </c>
      <c r="M2043" s="3" t="s">
        <v>158</v>
      </c>
      <c r="N2043" s="5">
        <v>45351</v>
      </c>
      <c r="P2043" s="3">
        <f t="shared" ca="1" si="464"/>
        <v>-47</v>
      </c>
      <c r="Q2043" s="5"/>
      <c r="R2043" s="3"/>
      <c r="S2043" s="3"/>
      <c r="T2043" s="6" t="s">
        <v>131</v>
      </c>
      <c r="U2043" s="3" t="str">
        <f t="shared" si="457"/>
        <v>Contractuel</v>
      </c>
      <c r="V2043" s="5">
        <v>45505</v>
      </c>
      <c r="W2043" s="5">
        <f>VLOOKUP(B2043,[1]base!$A:$V,22,0)</f>
        <v>45535</v>
      </c>
      <c r="X2043" s="5"/>
      <c r="Y2043" s="5"/>
      <c r="Z2043" s="5">
        <v>45351</v>
      </c>
      <c r="AA2043" s="3">
        <f t="shared" si="458"/>
        <v>2</v>
      </c>
      <c r="AB2043" s="3">
        <v>2024</v>
      </c>
      <c r="AC2043" s="3"/>
      <c r="AD2043" s="7">
        <f t="shared" ca="1" si="459"/>
        <v>0.63055555555555554</v>
      </c>
      <c r="AE2043" s="7" t="str">
        <f t="shared" ca="1" si="463"/>
        <v>&lt; 1</v>
      </c>
      <c r="AF2043" s="5">
        <v>34496</v>
      </c>
      <c r="AG2043" s="8">
        <f t="shared" ca="1" si="460"/>
        <v>30.372602739726027</v>
      </c>
      <c r="AH2043" s="7" t="str">
        <f t="shared" ca="1" si="461"/>
        <v>&gt;25&lt; 35</v>
      </c>
      <c r="AI2043" s="9">
        <v>17372798</v>
      </c>
      <c r="AJ2043" s="37" t="s">
        <v>179</v>
      </c>
      <c r="AK2043" s="9" t="s">
        <v>5807</v>
      </c>
      <c r="AL2043" s="5">
        <v>41215</v>
      </c>
      <c r="AM2043" s="3" t="s">
        <v>93</v>
      </c>
      <c r="AN2043" s="3" t="s">
        <v>94</v>
      </c>
      <c r="AP2043" t="s">
        <v>5794</v>
      </c>
      <c r="AQ2043">
        <v>3</v>
      </c>
      <c r="AR2043" s="11">
        <v>1</v>
      </c>
      <c r="AS2043" s="12">
        <f t="shared" si="462"/>
        <v>45716.25</v>
      </c>
      <c r="AT2043" s="11" t="s">
        <v>135</v>
      </c>
      <c r="AU2043" s="9">
        <v>3.5</v>
      </c>
      <c r="AV2043" s="14" t="s">
        <v>79</v>
      </c>
      <c r="AW2043" s="15" t="s">
        <v>1886</v>
      </c>
      <c r="AX2043" s="16">
        <v>80085980209</v>
      </c>
      <c r="AY2043" s="14">
        <v>86</v>
      </c>
      <c r="AZ2043" s="11" t="s">
        <v>128</v>
      </c>
      <c r="BA2043" s="17" t="str">
        <f t="shared" si="468"/>
        <v>04053138008598020986</v>
      </c>
      <c r="BB2043" s="26">
        <f t="shared" si="469"/>
        <v>20</v>
      </c>
      <c r="BC2043" s="19" t="s">
        <v>566</v>
      </c>
      <c r="BD2043" s="20" t="s">
        <v>100</v>
      </c>
      <c r="BF2043" s="5"/>
      <c r="BG2043" s="27">
        <v>28740427</v>
      </c>
      <c r="BH2043" s="27"/>
      <c r="BI2043" s="27"/>
      <c r="BJ2043" t="s">
        <v>566</v>
      </c>
      <c r="BK2043" s="11" t="str">
        <f t="shared" si="465"/>
        <v>B-</v>
      </c>
      <c r="BL2043" s="11" t="s">
        <v>473</v>
      </c>
    </row>
    <row r="2044" spans="1:64" x14ac:dyDescent="0.25">
      <c r="A2044" s="3" t="s">
        <v>56</v>
      </c>
      <c r="B2044" s="4">
        <v>2104</v>
      </c>
      <c r="C2044" s="3" t="s">
        <v>140</v>
      </c>
      <c r="D2044" s="3" t="s">
        <v>7394</v>
      </c>
      <c r="E2044" s="3" t="s">
        <v>8392</v>
      </c>
      <c r="F2044" s="3"/>
      <c r="G2044" s="3"/>
      <c r="H2044" s="74"/>
      <c r="I2044" s="43" t="s">
        <v>425</v>
      </c>
      <c r="J2044" s="3" t="s">
        <v>157</v>
      </c>
      <c r="K2044" s="3" t="s">
        <v>123</v>
      </c>
      <c r="L2044" s="3" t="s">
        <v>77</v>
      </c>
      <c r="M2044" s="3" t="s">
        <v>158</v>
      </c>
      <c r="N2044" s="5">
        <v>45351</v>
      </c>
      <c r="P2044" s="3">
        <f t="shared" ca="1" si="464"/>
        <v>-47</v>
      </c>
      <c r="Q2044" s="5"/>
      <c r="R2044" s="3"/>
      <c r="S2044" s="3"/>
      <c r="T2044" s="6" t="s">
        <v>131</v>
      </c>
      <c r="U2044" s="3" t="str">
        <f t="shared" si="457"/>
        <v>Contractuel</v>
      </c>
      <c r="V2044" s="5">
        <v>45505</v>
      </c>
      <c r="W2044" s="5">
        <f>VLOOKUP(B2044,[1]base!$A:$V,22,0)</f>
        <v>45535</v>
      </c>
      <c r="X2044" s="5"/>
      <c r="Y2044" s="5"/>
      <c r="Z2044" s="5">
        <v>45351</v>
      </c>
      <c r="AA2044" s="3">
        <f t="shared" si="458"/>
        <v>2</v>
      </c>
      <c r="AB2044" s="3">
        <v>2024</v>
      </c>
      <c r="AC2044" s="3"/>
      <c r="AD2044" s="7">
        <f t="shared" ca="1" si="459"/>
        <v>0.63055555555555554</v>
      </c>
      <c r="AE2044" s="7" t="str">
        <f t="shared" ca="1" si="463"/>
        <v>&lt; 1</v>
      </c>
      <c r="AF2044" s="5">
        <v>37643</v>
      </c>
      <c r="AG2044" s="8">
        <f t="shared" ca="1" si="460"/>
        <v>21.75068493150685</v>
      </c>
      <c r="AH2044" s="7" t="str">
        <f t="shared" ca="1" si="461"/>
        <v>&lt; 25</v>
      </c>
      <c r="AI2044" s="9">
        <v>17444563</v>
      </c>
      <c r="AJ2044" s="37" t="s">
        <v>179</v>
      </c>
      <c r="AK2044" s="9" t="s">
        <v>5808</v>
      </c>
      <c r="AL2044" s="5">
        <v>44410</v>
      </c>
      <c r="AM2044" s="3" t="s">
        <v>93</v>
      </c>
      <c r="AN2044" s="3" t="s">
        <v>94</v>
      </c>
      <c r="AP2044" t="s">
        <v>5809</v>
      </c>
      <c r="AQ2044">
        <v>3</v>
      </c>
      <c r="AR2044" s="11">
        <v>1</v>
      </c>
      <c r="AS2044" s="12">
        <f t="shared" si="462"/>
        <v>45716.25</v>
      </c>
      <c r="AT2044" s="11" t="s">
        <v>135</v>
      </c>
      <c r="AU2044" s="9">
        <v>3.5</v>
      </c>
      <c r="AV2044" s="14">
        <v>17</v>
      </c>
      <c r="AW2044" s="15">
        <v>53594</v>
      </c>
      <c r="AX2044" s="16" t="s">
        <v>5810</v>
      </c>
      <c r="AY2044" s="14">
        <v>56</v>
      </c>
      <c r="AZ2044" s="11" t="s">
        <v>171</v>
      </c>
      <c r="BA2044" s="17" t="str">
        <f t="shared" si="468"/>
        <v>17535940172117770356</v>
      </c>
      <c r="BB2044" s="26">
        <f t="shared" si="469"/>
        <v>20</v>
      </c>
      <c r="BC2044" s="19" t="s">
        <v>320</v>
      </c>
      <c r="BD2044" s="20" t="s">
        <v>100</v>
      </c>
      <c r="BF2044" s="5"/>
      <c r="BG2044" s="27">
        <v>96302551</v>
      </c>
      <c r="BH2044" s="27"/>
      <c r="BI2044" s="27"/>
      <c r="BJ2044" t="s">
        <v>477</v>
      </c>
      <c r="BK2044" s="11" t="str">
        <f t="shared" si="465"/>
        <v>A-</v>
      </c>
      <c r="BL2044" s="11" t="s">
        <v>235</v>
      </c>
    </row>
    <row r="2045" spans="1:64" x14ac:dyDescent="0.25">
      <c r="A2045" s="3" t="s">
        <v>74</v>
      </c>
      <c r="B2045" s="4">
        <v>2105</v>
      </c>
      <c r="C2045" s="3" t="s">
        <v>140</v>
      </c>
      <c r="D2045" s="3" t="s">
        <v>8155</v>
      </c>
      <c r="E2045" s="3" t="s">
        <v>8002</v>
      </c>
      <c r="F2045" s="3"/>
      <c r="G2045" s="3"/>
      <c r="H2045" s="74"/>
      <c r="I2045" s="3" t="s">
        <v>1889</v>
      </c>
      <c r="J2045" s="3" t="s">
        <v>228</v>
      </c>
      <c r="K2045" s="3" t="s">
        <v>123</v>
      </c>
      <c r="L2045" s="3" t="s">
        <v>77</v>
      </c>
      <c r="M2045" s="3" t="s">
        <v>158</v>
      </c>
      <c r="N2045" s="5">
        <v>45351</v>
      </c>
      <c r="P2045" s="3">
        <f t="shared" ca="1" si="464"/>
        <v>-139</v>
      </c>
      <c r="Q2045" s="5">
        <v>45444</v>
      </c>
      <c r="R2045" s="3" t="s">
        <v>5811</v>
      </c>
      <c r="S2045" s="3"/>
      <c r="T2045" s="6" t="s">
        <v>131</v>
      </c>
      <c r="U2045" s="3" t="str">
        <f t="shared" si="457"/>
        <v>Contractuel</v>
      </c>
      <c r="V2045" s="5">
        <v>45413</v>
      </c>
      <c r="W2045" s="5">
        <v>45443</v>
      </c>
      <c r="X2045" s="5"/>
      <c r="Y2045" s="5"/>
      <c r="Z2045" s="5">
        <v>45351</v>
      </c>
      <c r="AA2045" s="3">
        <f t="shared" si="458"/>
        <v>2</v>
      </c>
      <c r="AB2045" s="3">
        <v>2024</v>
      </c>
      <c r="AC2045" s="3"/>
      <c r="AD2045" s="7">
        <f t="shared" ca="1" si="459"/>
        <v>0.63055555555555554</v>
      </c>
      <c r="AE2045" s="7" t="str">
        <f t="shared" ca="1" si="463"/>
        <v>&lt; 1</v>
      </c>
      <c r="AF2045" s="5">
        <v>38460</v>
      </c>
      <c r="AG2045" s="8">
        <f t="shared" ca="1" si="460"/>
        <v>19.512328767123286</v>
      </c>
      <c r="AH2045" s="7" t="str">
        <f t="shared" ca="1" si="461"/>
        <v>&lt; 25</v>
      </c>
      <c r="AI2045" s="9">
        <v>17239199</v>
      </c>
      <c r="AJ2045" s="10" t="s">
        <v>102</v>
      </c>
      <c r="AK2045" s="9" t="s">
        <v>5812</v>
      </c>
      <c r="AL2045" s="5">
        <v>45097</v>
      </c>
      <c r="AM2045" s="3" t="s">
        <v>93</v>
      </c>
      <c r="AN2045" s="3" t="s">
        <v>94</v>
      </c>
      <c r="AP2045" t="s">
        <v>5809</v>
      </c>
      <c r="AQ2045">
        <v>3</v>
      </c>
      <c r="AR2045" s="11">
        <v>1</v>
      </c>
      <c r="AS2045" s="12">
        <f t="shared" si="462"/>
        <v>45716.25</v>
      </c>
      <c r="AT2045" s="11" t="s">
        <v>135</v>
      </c>
      <c r="AU2045" s="9">
        <v>3.5</v>
      </c>
      <c r="AV2045" s="14">
        <v>12</v>
      </c>
      <c r="AW2045" s="15">
        <v>40600</v>
      </c>
      <c r="AX2045" s="16" t="s">
        <v>5813</v>
      </c>
      <c r="AY2045" s="14">
        <v>13</v>
      </c>
      <c r="AZ2045" s="11" t="s">
        <v>352</v>
      </c>
      <c r="BA2045" s="17" t="str">
        <f t="shared" si="468"/>
        <v>12406000000242585713</v>
      </c>
      <c r="BB2045" s="26">
        <f t="shared" si="469"/>
        <v>20</v>
      </c>
      <c r="BC2045" s="19" t="s">
        <v>566</v>
      </c>
      <c r="BD2045" s="20" t="s">
        <v>100</v>
      </c>
      <c r="BF2045" s="5"/>
      <c r="BG2045" s="27">
        <v>21966478</v>
      </c>
      <c r="BH2045" s="27"/>
      <c r="BI2045" s="27"/>
      <c r="BK2045" s="11" t="str">
        <f t="shared" si="465"/>
        <v>B-</v>
      </c>
      <c r="BL2045" s="11" t="s">
        <v>235</v>
      </c>
    </row>
    <row r="2046" spans="1:64" x14ac:dyDescent="0.25">
      <c r="A2046" s="3" t="s">
        <v>56</v>
      </c>
      <c r="B2046" s="4">
        <v>2106</v>
      </c>
      <c r="C2046" s="3" t="s">
        <v>140</v>
      </c>
      <c r="D2046" s="3" t="s">
        <v>7657</v>
      </c>
      <c r="E2046" s="3" t="s">
        <v>7314</v>
      </c>
      <c r="F2046" s="3"/>
      <c r="G2046" s="3"/>
      <c r="H2046" s="74"/>
      <c r="I2046" s="3" t="s">
        <v>4221</v>
      </c>
      <c r="J2046" s="3" t="s">
        <v>228</v>
      </c>
      <c r="K2046" s="3" t="s">
        <v>123</v>
      </c>
      <c r="L2046" s="3" t="s">
        <v>77</v>
      </c>
      <c r="M2046" s="3" t="s">
        <v>158</v>
      </c>
      <c r="N2046" s="5">
        <v>45351</v>
      </c>
      <c r="P2046" s="3">
        <f t="shared" ca="1" si="464"/>
        <v>-47</v>
      </c>
      <c r="Q2046" s="5"/>
      <c r="R2046" s="3"/>
      <c r="S2046" s="3"/>
      <c r="T2046" s="6" t="s">
        <v>131</v>
      </c>
      <c r="U2046" s="3" t="str">
        <f t="shared" si="457"/>
        <v>Contractuel</v>
      </c>
      <c r="V2046" s="5">
        <v>45505</v>
      </c>
      <c r="W2046" s="5">
        <f>VLOOKUP(B2046,[1]base!$A:$V,22,0)</f>
        <v>45535</v>
      </c>
      <c r="X2046" s="5"/>
      <c r="Y2046" s="5"/>
      <c r="Z2046" s="5">
        <v>45351</v>
      </c>
      <c r="AA2046" s="3">
        <f t="shared" si="458"/>
        <v>2</v>
      </c>
      <c r="AB2046" s="3">
        <v>2024</v>
      </c>
      <c r="AC2046" s="3"/>
      <c r="AD2046" s="7">
        <f t="shared" ca="1" si="459"/>
        <v>0.63055555555555554</v>
      </c>
      <c r="AE2046" s="7" t="str">
        <f t="shared" ca="1" si="463"/>
        <v>&lt; 1</v>
      </c>
      <c r="AF2046" s="5">
        <v>28736</v>
      </c>
      <c r="AG2046" s="8">
        <f t="shared" ca="1" si="460"/>
        <v>46.153424657534245</v>
      </c>
      <c r="AH2046" s="7" t="str">
        <f t="shared" ca="1" si="461"/>
        <v>&gt;45&lt; 55</v>
      </c>
      <c r="AI2046" s="9">
        <v>12363174</v>
      </c>
      <c r="AJ2046" s="10" t="s">
        <v>159</v>
      </c>
      <c r="AK2046" s="9" t="s">
        <v>5814</v>
      </c>
      <c r="AL2046" s="5">
        <v>42661</v>
      </c>
      <c r="AM2046" s="3" t="s">
        <v>93</v>
      </c>
      <c r="AN2046" s="3" t="s">
        <v>65</v>
      </c>
      <c r="AO2046">
        <v>3</v>
      </c>
      <c r="AP2046" t="s">
        <v>5694</v>
      </c>
      <c r="AQ2046">
        <v>3</v>
      </c>
      <c r="AR2046" s="11">
        <v>1</v>
      </c>
      <c r="AS2046" s="12">
        <f t="shared" si="462"/>
        <v>45716.25</v>
      </c>
      <c r="AT2046" s="11" t="s">
        <v>135</v>
      </c>
      <c r="AU2046" s="9">
        <v>3.5</v>
      </c>
      <c r="AV2046" s="14">
        <v>17</v>
      </c>
      <c r="AW2046" s="15" t="s">
        <v>169</v>
      </c>
      <c r="AX2046" s="16" t="s">
        <v>5815</v>
      </c>
      <c r="AY2046" s="14">
        <v>42</v>
      </c>
      <c r="AZ2046" s="11" t="s">
        <v>171</v>
      </c>
      <c r="BA2046" s="17" t="str">
        <f t="shared" si="468"/>
        <v>17001000000163162142</v>
      </c>
      <c r="BB2046" s="26">
        <f t="shared" si="469"/>
        <v>20</v>
      </c>
      <c r="BC2046" s="19" t="s">
        <v>2268</v>
      </c>
      <c r="BD2046" s="20" t="s">
        <v>100</v>
      </c>
      <c r="BF2046" s="5"/>
      <c r="BG2046" s="27">
        <v>24712412</v>
      </c>
      <c r="BH2046" s="27"/>
      <c r="BI2046" s="27"/>
      <c r="BJ2046" t="s">
        <v>3101</v>
      </c>
      <c r="BK2046" s="11" t="str">
        <f t="shared" si="465"/>
        <v>B-</v>
      </c>
      <c r="BL2046" s="11" t="s">
        <v>473</v>
      </c>
    </row>
    <row r="2047" spans="1:64" x14ac:dyDescent="0.25">
      <c r="A2047" s="3" t="s">
        <v>56</v>
      </c>
      <c r="B2047" s="4">
        <v>2107</v>
      </c>
      <c r="C2047" s="3" t="s">
        <v>57</v>
      </c>
      <c r="D2047" s="3" t="s">
        <v>7274</v>
      </c>
      <c r="E2047" s="3" t="s">
        <v>7996</v>
      </c>
      <c r="F2047" s="3"/>
      <c r="G2047" s="3"/>
      <c r="H2047" s="74"/>
      <c r="I2047" s="3" t="s">
        <v>431</v>
      </c>
      <c r="J2047" s="3"/>
      <c r="K2047" s="3" t="s">
        <v>123</v>
      </c>
      <c r="L2047" s="3" t="s">
        <v>77</v>
      </c>
      <c r="M2047" s="3" t="s">
        <v>158</v>
      </c>
      <c r="N2047" s="5">
        <v>45351</v>
      </c>
      <c r="P2047" s="3">
        <f t="shared" ca="1" si="464"/>
        <v>-47</v>
      </c>
      <c r="Q2047" s="5"/>
      <c r="R2047" s="3"/>
      <c r="S2047" s="3"/>
      <c r="T2047" s="6" t="s">
        <v>131</v>
      </c>
      <c r="U2047" s="3" t="str">
        <f t="shared" si="457"/>
        <v>Contractuel</v>
      </c>
      <c r="V2047" s="5">
        <v>45505</v>
      </c>
      <c r="W2047" s="5">
        <f>VLOOKUP(B2047,[1]base!$A:$V,22,0)</f>
        <v>45535</v>
      </c>
      <c r="X2047" s="5"/>
      <c r="Y2047" s="5"/>
      <c r="Z2047" s="5">
        <v>45351</v>
      </c>
      <c r="AA2047" s="3">
        <f t="shared" si="458"/>
        <v>2</v>
      </c>
      <c r="AB2047" s="3">
        <v>2024</v>
      </c>
      <c r="AC2047" s="3"/>
      <c r="AD2047" s="7">
        <f t="shared" ca="1" si="459"/>
        <v>0.63055555555555554</v>
      </c>
      <c r="AE2047" s="7" t="str">
        <f t="shared" ca="1" si="463"/>
        <v>&lt; 1</v>
      </c>
      <c r="AF2047" s="5">
        <v>37987</v>
      </c>
      <c r="AG2047" s="8">
        <f t="shared" ca="1" si="460"/>
        <v>20.80821917808219</v>
      </c>
      <c r="AH2047" s="7" t="str">
        <f t="shared" ca="1" si="461"/>
        <v>&lt; 25</v>
      </c>
      <c r="AI2047" s="9">
        <v>17591413</v>
      </c>
      <c r="AJ2047" s="37" t="s">
        <v>179</v>
      </c>
      <c r="AK2047" s="9" t="s">
        <v>5816</v>
      </c>
      <c r="AL2047" s="5">
        <v>45190</v>
      </c>
      <c r="AM2047" s="3" t="s">
        <v>4611</v>
      </c>
      <c r="AN2047" s="3" t="s">
        <v>94</v>
      </c>
      <c r="AP2047" t="s">
        <v>5780</v>
      </c>
      <c r="AQ2047">
        <v>3</v>
      </c>
      <c r="AR2047" s="11">
        <v>1</v>
      </c>
      <c r="AS2047" s="12">
        <f t="shared" si="462"/>
        <v>45716.25</v>
      </c>
      <c r="AT2047" s="11" t="s">
        <v>135</v>
      </c>
      <c r="AU2047" s="9">
        <v>3.5</v>
      </c>
      <c r="AV2047" s="14">
        <v>12</v>
      </c>
      <c r="AW2047" s="15">
        <v>40600</v>
      </c>
      <c r="AX2047" s="16" t="s">
        <v>5817</v>
      </c>
      <c r="AY2047" s="14">
        <v>90</v>
      </c>
      <c r="AZ2047" s="11" t="s">
        <v>352</v>
      </c>
      <c r="BA2047" s="17" t="str">
        <f t="shared" si="468"/>
        <v>12406000000244005890</v>
      </c>
      <c r="BB2047" s="26">
        <f t="shared" si="469"/>
        <v>20</v>
      </c>
      <c r="BC2047" s="19" t="s">
        <v>233</v>
      </c>
      <c r="BD2047" s="20" t="s">
        <v>100</v>
      </c>
      <c r="BF2047" s="5"/>
      <c r="BG2047" s="27">
        <v>28713459</v>
      </c>
      <c r="BH2047" s="27"/>
      <c r="BI2047" s="27"/>
      <c r="BJ2047" t="s">
        <v>3681</v>
      </c>
      <c r="BK2047" s="11" t="str">
        <f t="shared" si="465"/>
        <v>-</v>
      </c>
      <c r="BL2047" s="11" t="s">
        <v>473</v>
      </c>
    </row>
    <row r="2048" spans="1:64" x14ac:dyDescent="0.25">
      <c r="A2048" s="3" t="s">
        <v>56</v>
      </c>
      <c r="B2048" s="4">
        <v>2108</v>
      </c>
      <c r="C2048" s="3" t="s">
        <v>140</v>
      </c>
      <c r="D2048" s="3" t="s">
        <v>8500</v>
      </c>
      <c r="E2048" s="3" t="s">
        <v>7473</v>
      </c>
      <c r="F2048" s="3"/>
      <c r="G2048" s="3"/>
      <c r="H2048" s="74"/>
      <c r="I2048" s="3" t="s">
        <v>515</v>
      </c>
      <c r="J2048" s="3" t="s">
        <v>228</v>
      </c>
      <c r="K2048" s="3" t="s">
        <v>123</v>
      </c>
      <c r="L2048" s="3" t="s">
        <v>77</v>
      </c>
      <c r="M2048" s="3" t="s">
        <v>158</v>
      </c>
      <c r="N2048" s="5">
        <v>45351</v>
      </c>
      <c r="P2048" s="3">
        <f t="shared" ca="1" si="464"/>
        <v>-47</v>
      </c>
      <c r="Q2048" s="5"/>
      <c r="R2048" s="3"/>
      <c r="S2048" s="3"/>
      <c r="T2048" s="6" t="s">
        <v>131</v>
      </c>
      <c r="U2048" s="3" t="str">
        <f t="shared" si="457"/>
        <v>Contractuel</v>
      </c>
      <c r="V2048" s="5">
        <v>45505</v>
      </c>
      <c r="W2048" s="5">
        <f>VLOOKUP(B2048,[1]base!$A:$V,22,0)</f>
        <v>45535</v>
      </c>
      <c r="X2048" s="5"/>
      <c r="Y2048" s="5"/>
      <c r="Z2048" s="5">
        <v>45351</v>
      </c>
      <c r="AA2048" s="3">
        <f t="shared" si="458"/>
        <v>2</v>
      </c>
      <c r="AB2048" s="3">
        <v>2024</v>
      </c>
      <c r="AC2048" s="3"/>
      <c r="AD2048" s="7">
        <f t="shared" ca="1" si="459"/>
        <v>0.63055555555555554</v>
      </c>
      <c r="AE2048" s="7" t="str">
        <f t="shared" ca="1" si="463"/>
        <v>&lt; 1</v>
      </c>
      <c r="AF2048" s="5">
        <v>27091</v>
      </c>
      <c r="AG2048" s="8">
        <f t="shared" ca="1" si="460"/>
        <v>50.660273972602738</v>
      </c>
      <c r="AH2048" s="7" t="str">
        <f t="shared" ca="1" si="461"/>
        <v>&gt;45&lt; 55</v>
      </c>
      <c r="AI2048" s="9">
        <v>11498513</v>
      </c>
      <c r="AJ2048" s="10" t="s">
        <v>70</v>
      </c>
      <c r="AK2048" s="9" t="s">
        <v>5818</v>
      </c>
      <c r="AL2048" s="5">
        <v>44735</v>
      </c>
      <c r="AM2048" s="3" t="s">
        <v>93</v>
      </c>
      <c r="AN2048" s="3" t="s">
        <v>65</v>
      </c>
      <c r="AO2048">
        <v>3</v>
      </c>
      <c r="AP2048" t="s">
        <v>5721</v>
      </c>
      <c r="AQ2048">
        <v>3</v>
      </c>
      <c r="AR2048" s="11">
        <v>1</v>
      </c>
      <c r="AS2048" s="12">
        <f t="shared" si="462"/>
        <v>45716.25</v>
      </c>
      <c r="AT2048" s="11" t="s">
        <v>135</v>
      </c>
      <c r="AU2048" s="9">
        <v>3.5</v>
      </c>
      <c r="AV2048" s="14">
        <v>17</v>
      </c>
      <c r="AW2048" s="15">
        <v>53594</v>
      </c>
      <c r="AX2048" s="16" t="s">
        <v>5819</v>
      </c>
      <c r="AY2048" s="14" t="s">
        <v>141</v>
      </c>
      <c r="AZ2048" s="11" t="s">
        <v>171</v>
      </c>
      <c r="BA2048" s="17" t="str">
        <f t="shared" si="468"/>
        <v>17535940171271944809</v>
      </c>
      <c r="BB2048" s="26">
        <f t="shared" si="469"/>
        <v>20</v>
      </c>
      <c r="BC2048" s="19" t="s">
        <v>5820</v>
      </c>
      <c r="BD2048" s="20" t="s">
        <v>73</v>
      </c>
      <c r="BF2048" s="5"/>
      <c r="BG2048" s="27">
        <v>94281424</v>
      </c>
      <c r="BH2048" s="27"/>
      <c r="BI2048" s="27"/>
      <c r="BK2048" s="11" t="str">
        <f t="shared" si="465"/>
        <v>B-</v>
      </c>
      <c r="BL2048" s="11" t="s">
        <v>473</v>
      </c>
    </row>
    <row r="2049" spans="1:64" x14ac:dyDescent="0.25">
      <c r="A2049" s="3" t="s">
        <v>56</v>
      </c>
      <c r="B2049" s="4">
        <v>2109</v>
      </c>
      <c r="C2049" s="3" t="s">
        <v>140</v>
      </c>
      <c r="D2049" s="3" t="s">
        <v>7593</v>
      </c>
      <c r="E2049" s="3" t="s">
        <v>7428</v>
      </c>
      <c r="F2049" s="3"/>
      <c r="G2049" s="3"/>
      <c r="H2049" s="74"/>
      <c r="I2049" s="3" t="s">
        <v>561</v>
      </c>
      <c r="J2049" s="3" t="s">
        <v>157</v>
      </c>
      <c r="K2049" s="3" t="s">
        <v>76</v>
      </c>
      <c r="L2049" s="3" t="s">
        <v>77</v>
      </c>
      <c r="M2049" s="3" t="s">
        <v>158</v>
      </c>
      <c r="N2049" s="5">
        <v>45351</v>
      </c>
      <c r="P2049" s="3">
        <f t="shared" ca="1" si="464"/>
        <v>-47</v>
      </c>
      <c r="Q2049" s="5"/>
      <c r="R2049" s="3"/>
      <c r="S2049" s="3"/>
      <c r="T2049" s="6" t="s">
        <v>131</v>
      </c>
      <c r="U2049" s="3" t="str">
        <f t="shared" si="457"/>
        <v>Contractuel</v>
      </c>
      <c r="V2049" s="5">
        <v>45505</v>
      </c>
      <c r="W2049" s="5">
        <f>VLOOKUP(B2049,[1]base!$A:$V,22,0)</f>
        <v>45535</v>
      </c>
      <c r="X2049" s="5"/>
      <c r="Y2049" s="5"/>
      <c r="Z2049" s="5">
        <v>45351</v>
      </c>
      <c r="AA2049" s="3">
        <f t="shared" si="458"/>
        <v>2</v>
      </c>
      <c r="AB2049" s="3">
        <v>2024</v>
      </c>
      <c r="AC2049" s="3"/>
      <c r="AD2049" s="7">
        <f t="shared" ca="1" si="459"/>
        <v>0.63055555555555554</v>
      </c>
      <c r="AE2049" s="7" t="str">
        <f t="shared" ca="1" si="463"/>
        <v>&lt; 1</v>
      </c>
      <c r="AF2049" s="5">
        <v>34366</v>
      </c>
      <c r="AG2049" s="8">
        <f t="shared" ca="1" si="460"/>
        <v>30.728767123287671</v>
      </c>
      <c r="AH2049" s="7" t="str">
        <f t="shared" ca="1" si="461"/>
        <v>&gt;25&lt; 35</v>
      </c>
      <c r="AI2049" s="9">
        <v>17073895</v>
      </c>
      <c r="AJ2049" s="10" t="s">
        <v>102</v>
      </c>
      <c r="AK2049" s="9" t="s">
        <v>5821</v>
      </c>
      <c r="AL2049" s="5">
        <v>41746</v>
      </c>
      <c r="AM2049" s="3" t="s">
        <v>93</v>
      </c>
      <c r="AN2049" s="3" t="s">
        <v>94</v>
      </c>
      <c r="AP2049" t="s">
        <v>5822</v>
      </c>
      <c r="AQ2049">
        <v>3</v>
      </c>
      <c r="AR2049" s="11">
        <v>1</v>
      </c>
      <c r="AS2049" s="12">
        <f t="shared" si="462"/>
        <v>45716.25</v>
      </c>
      <c r="AT2049" s="11" t="s">
        <v>135</v>
      </c>
      <c r="AU2049" s="9">
        <v>3.6629999999999998</v>
      </c>
      <c r="AV2049" s="14">
        <v>25</v>
      </c>
      <c r="AW2049" s="15">
        <v>16600</v>
      </c>
      <c r="AX2049" s="16" t="s">
        <v>5823</v>
      </c>
      <c r="AY2049" s="14">
        <v>10</v>
      </c>
      <c r="AZ2049" s="11" t="s">
        <v>164</v>
      </c>
      <c r="BA2049" s="17" t="str">
        <f t="shared" si="468"/>
        <v>25166000000126019010</v>
      </c>
      <c r="BB2049" s="26">
        <f t="shared" si="469"/>
        <v>20</v>
      </c>
      <c r="BC2049" s="19" t="s">
        <v>5824</v>
      </c>
      <c r="BD2049" s="20" t="s">
        <v>100</v>
      </c>
      <c r="BF2049" s="5"/>
      <c r="BG2049" s="27">
        <v>51923352</v>
      </c>
      <c r="BH2049" s="27"/>
      <c r="BI2049" s="27"/>
      <c r="BJ2049" t="s">
        <v>1677</v>
      </c>
      <c r="BK2049" s="11" t="str">
        <f t="shared" si="465"/>
        <v>A-</v>
      </c>
      <c r="BL2049" s="11" t="s">
        <v>235</v>
      </c>
    </row>
    <row r="2050" spans="1:64" x14ac:dyDescent="0.25">
      <c r="A2050" s="3" t="s">
        <v>56</v>
      </c>
      <c r="B2050" s="4">
        <v>2110</v>
      </c>
      <c r="C2050" s="3" t="s">
        <v>140</v>
      </c>
      <c r="D2050" s="3" t="s">
        <v>7213</v>
      </c>
      <c r="E2050" s="3" t="s">
        <v>7348</v>
      </c>
      <c r="F2050" s="3"/>
      <c r="G2050" s="3"/>
      <c r="H2050" s="74"/>
      <c r="I2050" s="3" t="s">
        <v>4221</v>
      </c>
      <c r="J2050" s="3" t="s">
        <v>228</v>
      </c>
      <c r="K2050" s="3" t="s">
        <v>123</v>
      </c>
      <c r="L2050" s="3" t="s">
        <v>77</v>
      </c>
      <c r="M2050" s="3" t="s">
        <v>158</v>
      </c>
      <c r="N2050" s="5">
        <v>45351</v>
      </c>
      <c r="P2050" s="3">
        <f t="shared" ca="1" si="464"/>
        <v>-47</v>
      </c>
      <c r="Q2050" s="5"/>
      <c r="R2050" s="3"/>
      <c r="S2050" s="3"/>
      <c r="T2050" s="6" t="s">
        <v>131</v>
      </c>
      <c r="U2050" s="3" t="str">
        <f t="shared" ref="U2050:U2113" si="471">IF(T2050="CDI","Titulaire","Contractuel")</f>
        <v>Contractuel</v>
      </c>
      <c r="V2050" s="5">
        <v>45505</v>
      </c>
      <c r="W2050" s="5">
        <f>VLOOKUP(B2050,[1]base!$A:$V,22,0)</f>
        <v>45535</v>
      </c>
      <c r="X2050" s="5"/>
      <c r="Y2050" s="5"/>
      <c r="Z2050" s="5">
        <v>45351</v>
      </c>
      <c r="AA2050" s="3">
        <f t="shared" ref="AA2050:AA2113" si="472">MONTH(N2050)</f>
        <v>2</v>
      </c>
      <c r="AB2050" s="3">
        <v>2024</v>
      </c>
      <c r="AC2050" s="3"/>
      <c r="AD2050" s="7">
        <f t="shared" ca="1" si="459"/>
        <v>0.63055555555555554</v>
      </c>
      <c r="AE2050" s="7" t="str">
        <f t="shared" ca="1" si="463"/>
        <v>&lt; 1</v>
      </c>
      <c r="AF2050" s="5">
        <v>32129</v>
      </c>
      <c r="AG2050" s="8">
        <f t="shared" ref="AG2050:AG2113" ca="1" si="473">(TODAY()-AF2050)/365</f>
        <v>36.857534246575341</v>
      </c>
      <c r="AH2050" s="7" t="str">
        <f t="shared" ref="AH2050:AH2113" ca="1" si="474">+IF(AG2050&lt;25,"&lt; 25",IF(AND(AG2050&gt;=25,AG2050&lt;35),"&gt;25&lt; 35",IF(AND(AG2050&gt;=35,AG2050&lt;45),"&gt;35&lt; 45",IF(AND(AG2050&gt;=45,AG2050&lt;=55),"&gt;45&lt; 55",IF(AG2050&gt;55,"&gt; 55")))))</f>
        <v>&gt;35&lt; 45</v>
      </c>
      <c r="AI2050" s="9">
        <v>16280826</v>
      </c>
      <c r="AJ2050" s="10" t="s">
        <v>159</v>
      </c>
      <c r="AK2050" s="9" t="s">
        <v>3323</v>
      </c>
      <c r="AL2050" s="5">
        <v>45110</v>
      </c>
      <c r="AM2050" s="3" t="s">
        <v>93</v>
      </c>
      <c r="AN2050" s="3" t="s">
        <v>65</v>
      </c>
      <c r="AO2050">
        <v>2</v>
      </c>
      <c r="AP2050" t="s">
        <v>5721</v>
      </c>
      <c r="AQ2050">
        <v>3</v>
      </c>
      <c r="AR2050" s="11">
        <v>1</v>
      </c>
      <c r="AS2050" s="12">
        <f t="shared" ref="AS2050:AS2113" si="475">N2050+(365.25*AR2050)</f>
        <v>45716.25</v>
      </c>
      <c r="AT2050" s="11" t="s">
        <v>135</v>
      </c>
      <c r="AU2050" s="9">
        <v>3.5</v>
      </c>
      <c r="AV2050" s="14">
        <v>17</v>
      </c>
      <c r="AW2050" s="15" t="s">
        <v>169</v>
      </c>
      <c r="AX2050" s="16" t="s">
        <v>3324</v>
      </c>
      <c r="AY2050" s="14">
        <v>57</v>
      </c>
      <c r="AZ2050" s="11" t="s">
        <v>171</v>
      </c>
      <c r="BA2050" s="17" t="str">
        <f t="shared" si="468"/>
        <v>17001000000170038957</v>
      </c>
      <c r="BB2050" s="26">
        <f t="shared" si="469"/>
        <v>20</v>
      </c>
      <c r="BC2050" s="19" t="s">
        <v>3632</v>
      </c>
      <c r="BD2050" s="20" t="s">
        <v>100</v>
      </c>
      <c r="BF2050" s="5"/>
      <c r="BG2050" s="27">
        <v>50708795</v>
      </c>
      <c r="BH2050" s="27">
        <v>52143830</v>
      </c>
      <c r="BI2050" s="27"/>
      <c r="BJ2050" t="s">
        <v>3101</v>
      </c>
      <c r="BK2050" s="11" t="str">
        <f t="shared" si="465"/>
        <v>B-</v>
      </c>
      <c r="BL2050" s="11" t="s">
        <v>473</v>
      </c>
    </row>
    <row r="2051" spans="1:64" x14ac:dyDescent="0.25">
      <c r="A2051" s="3" t="s">
        <v>56</v>
      </c>
      <c r="B2051" s="4">
        <v>2111</v>
      </c>
      <c r="C2051" s="3" t="s">
        <v>140</v>
      </c>
      <c r="D2051" s="3" t="s">
        <v>7213</v>
      </c>
      <c r="E2051" s="3" t="s">
        <v>7355</v>
      </c>
      <c r="F2051" s="3"/>
      <c r="G2051" s="3"/>
      <c r="H2051" s="74"/>
      <c r="I2051" s="3" t="s">
        <v>4221</v>
      </c>
      <c r="J2051" s="3" t="s">
        <v>228</v>
      </c>
      <c r="K2051" s="3" t="s">
        <v>123</v>
      </c>
      <c r="L2051" s="3" t="s">
        <v>77</v>
      </c>
      <c r="M2051" s="3" t="s">
        <v>158</v>
      </c>
      <c r="N2051" s="5">
        <v>45351</v>
      </c>
      <c r="P2051" s="3">
        <f t="shared" ca="1" si="464"/>
        <v>-47</v>
      </c>
      <c r="Q2051" s="5"/>
      <c r="R2051" s="3"/>
      <c r="S2051" s="3"/>
      <c r="T2051" s="6" t="s">
        <v>131</v>
      </c>
      <c r="U2051" s="3" t="str">
        <f t="shared" si="471"/>
        <v>Contractuel</v>
      </c>
      <c r="V2051" s="5">
        <v>45505</v>
      </c>
      <c r="W2051" s="5">
        <f>VLOOKUP(B2051,[1]base!$A:$V,22,0)</f>
        <v>45535</v>
      </c>
      <c r="X2051" s="5"/>
      <c r="Y2051" s="5"/>
      <c r="Z2051" s="5">
        <v>45351</v>
      </c>
      <c r="AA2051" s="3">
        <f t="shared" si="472"/>
        <v>2</v>
      </c>
      <c r="AB2051" s="3">
        <v>2024</v>
      </c>
      <c r="AC2051" s="3"/>
      <c r="AD2051" s="7">
        <f t="shared" ca="1" si="459"/>
        <v>0.63055555555555554</v>
      </c>
      <c r="AE2051" s="7" t="str">
        <f t="shared" ref="AE2051:AE2114" ca="1" si="476">+IF(AD2051&lt;1,"&lt; 1",IF(AND(AD2051&gt;=1,AD2051&lt;2),"&lt; 2",IF(AND(AD2051&gt;=2,AD2051&lt;3),"&lt; 3",IF(AND(AD2051&gt;=3,AD2051&lt;=4),"&lt; 4",IF(AD2051&gt;4,"&gt; 4")))))</f>
        <v>&lt; 1</v>
      </c>
      <c r="AF2051" s="5">
        <v>36556</v>
      </c>
      <c r="AG2051" s="8">
        <f t="shared" ca="1" si="473"/>
        <v>24.728767123287671</v>
      </c>
      <c r="AH2051" s="7" t="str">
        <f t="shared" ca="1" si="474"/>
        <v>&lt; 25</v>
      </c>
      <c r="AI2051" s="9">
        <v>17531817</v>
      </c>
      <c r="AJ2051" s="10" t="s">
        <v>67</v>
      </c>
      <c r="AK2051" s="9" t="s">
        <v>5825</v>
      </c>
      <c r="AL2051" s="5">
        <v>43635</v>
      </c>
      <c r="AM2051" s="3" t="s">
        <v>93</v>
      </c>
      <c r="AN2051" s="3" t="s">
        <v>94</v>
      </c>
      <c r="AP2051" t="s">
        <v>5730</v>
      </c>
      <c r="AQ2051">
        <v>3</v>
      </c>
      <c r="AR2051" s="11">
        <v>1</v>
      </c>
      <c r="AS2051" s="12">
        <f t="shared" si="475"/>
        <v>45716.25</v>
      </c>
      <c r="AT2051" s="11" t="s">
        <v>135</v>
      </c>
      <c r="AU2051" s="9">
        <v>3.5</v>
      </c>
      <c r="AV2051" s="14">
        <v>17</v>
      </c>
      <c r="AW2051" s="15" t="s">
        <v>169</v>
      </c>
      <c r="AX2051" s="16" t="s">
        <v>5826</v>
      </c>
      <c r="AY2051" s="14">
        <v>19</v>
      </c>
      <c r="AZ2051" s="11" t="s">
        <v>171</v>
      </c>
      <c r="BA2051" s="17" t="str">
        <f t="shared" si="468"/>
        <v>17001000000308627319</v>
      </c>
      <c r="BB2051" s="26">
        <f t="shared" si="469"/>
        <v>20</v>
      </c>
      <c r="BC2051" s="19" t="s">
        <v>560</v>
      </c>
      <c r="BD2051" s="20" t="s">
        <v>100</v>
      </c>
      <c r="BF2051" s="5"/>
      <c r="BG2051" s="27">
        <v>58092176</v>
      </c>
      <c r="BH2051" s="27">
        <v>54170936</v>
      </c>
      <c r="BI2051" s="27"/>
      <c r="BJ2051" t="s">
        <v>3101</v>
      </c>
      <c r="BK2051" s="11" t="str">
        <f t="shared" si="465"/>
        <v>B-</v>
      </c>
      <c r="BL2051" s="11" t="s">
        <v>473</v>
      </c>
    </row>
    <row r="2052" spans="1:64" x14ac:dyDescent="0.25">
      <c r="A2052" s="3" t="s">
        <v>56</v>
      </c>
      <c r="B2052" s="4">
        <v>2112</v>
      </c>
      <c r="C2052" s="3" t="s">
        <v>57</v>
      </c>
      <c r="D2052" s="3" t="s">
        <v>8501</v>
      </c>
      <c r="E2052" s="3" t="s">
        <v>7643</v>
      </c>
      <c r="F2052" s="3"/>
      <c r="G2052" s="3"/>
      <c r="H2052" s="74"/>
      <c r="I2052" s="3" t="s">
        <v>1465</v>
      </c>
      <c r="J2052" s="3"/>
      <c r="K2052" s="3" t="s">
        <v>76</v>
      </c>
      <c r="L2052" s="3" t="s">
        <v>77</v>
      </c>
      <c r="M2052" s="3" t="s">
        <v>132</v>
      </c>
      <c r="N2052" s="5">
        <v>45351</v>
      </c>
      <c r="P2052" s="3">
        <f t="shared" ref="P2052" ca="1" si="477">IF(W2052="","",W2052-TODAY())</f>
        <v>-17</v>
      </c>
      <c r="Q2052" s="5"/>
      <c r="R2052" s="3"/>
      <c r="S2052" s="3"/>
      <c r="T2052" s="6" t="s">
        <v>131</v>
      </c>
      <c r="U2052" s="3" t="str">
        <f t="shared" si="471"/>
        <v>Contractuel</v>
      </c>
      <c r="V2052" s="5">
        <v>45474</v>
      </c>
      <c r="W2052" s="5">
        <v>45565</v>
      </c>
      <c r="X2052" s="5"/>
      <c r="Y2052" s="5"/>
      <c r="Z2052" s="5">
        <v>45351</v>
      </c>
      <c r="AA2052" s="3">
        <f t="shared" si="472"/>
        <v>2</v>
      </c>
      <c r="AB2052" s="3">
        <v>2024</v>
      </c>
      <c r="AC2052" s="3"/>
      <c r="AD2052" s="7">
        <f t="shared" ca="1" si="459"/>
        <v>0.63055555555555554</v>
      </c>
      <c r="AE2052" s="7" t="str">
        <f t="shared" ca="1" si="476"/>
        <v>&lt; 1</v>
      </c>
      <c r="AF2052" s="5">
        <v>32793</v>
      </c>
      <c r="AG2052" s="8">
        <f t="shared" ca="1" si="473"/>
        <v>35.038356164383565</v>
      </c>
      <c r="AH2052" s="7" t="str">
        <f t="shared" ca="1" si="474"/>
        <v>&gt;35&lt; 45</v>
      </c>
      <c r="AI2052" s="9">
        <v>17679288</v>
      </c>
      <c r="AJ2052" s="10" t="s">
        <v>91</v>
      </c>
      <c r="AK2052" s="9" t="s">
        <v>5827</v>
      </c>
      <c r="AL2052" s="5">
        <v>43770</v>
      </c>
      <c r="AM2052" s="3" t="s">
        <v>4611</v>
      </c>
      <c r="AN2052" s="3" t="s">
        <v>65</v>
      </c>
      <c r="AP2052" t="s">
        <v>5828</v>
      </c>
      <c r="AQ2052">
        <v>3</v>
      </c>
      <c r="AR2052" s="11">
        <v>1</v>
      </c>
      <c r="AS2052" s="12">
        <f t="shared" si="475"/>
        <v>45716.25</v>
      </c>
      <c r="AT2052" s="11" t="s">
        <v>135</v>
      </c>
      <c r="AU2052" s="9">
        <v>3.5</v>
      </c>
      <c r="AV2052" s="14">
        <v>17</v>
      </c>
      <c r="AW2052" s="15" t="s">
        <v>1253</v>
      </c>
      <c r="AX2052" s="16" t="s">
        <v>5829</v>
      </c>
      <c r="AY2052" s="14">
        <v>74</v>
      </c>
      <c r="AZ2052" s="11" t="s">
        <v>171</v>
      </c>
      <c r="BA2052" s="17" t="str">
        <f t="shared" si="468"/>
        <v>17535940172204575074</v>
      </c>
      <c r="BB2052" s="26">
        <f t="shared" si="469"/>
        <v>20</v>
      </c>
      <c r="BC2052" s="19" t="s">
        <v>5830</v>
      </c>
      <c r="BD2052" s="20" t="s">
        <v>277</v>
      </c>
      <c r="BF2052" s="5"/>
      <c r="BG2052" s="27">
        <v>23957829</v>
      </c>
      <c r="BH2052" s="27"/>
      <c r="BI2052" s="27"/>
      <c r="BJ2052" t="s">
        <v>277</v>
      </c>
      <c r="BK2052" s="11" t="str">
        <f t="shared" si="465"/>
        <v>-</v>
      </c>
      <c r="BL2052" s="11" t="s">
        <v>200</v>
      </c>
    </row>
    <row r="2053" spans="1:64" x14ac:dyDescent="0.25">
      <c r="A2053" s="3" t="s">
        <v>74</v>
      </c>
      <c r="B2053" s="4">
        <v>2113</v>
      </c>
      <c r="C2053" s="76" t="s">
        <v>140</v>
      </c>
      <c r="D2053" s="86" t="s">
        <v>7325</v>
      </c>
      <c r="E2053" s="111" t="s">
        <v>7256</v>
      </c>
      <c r="F2053" s="111"/>
      <c r="G2053" s="112"/>
      <c r="H2053" s="74"/>
      <c r="I2053" s="76" t="s">
        <v>4221</v>
      </c>
      <c r="J2053" s="76" t="s">
        <v>228</v>
      </c>
      <c r="K2053" s="43" t="s">
        <v>76</v>
      </c>
      <c r="L2053" s="113" t="s">
        <v>77</v>
      </c>
      <c r="M2053" s="114" t="s">
        <v>132</v>
      </c>
      <c r="N2053" s="115">
        <v>45351</v>
      </c>
      <c r="O2053" s="86"/>
      <c r="P2053" s="3">
        <f ca="1">IF(W2053="","",W2053-TODAY())</f>
        <v>-200</v>
      </c>
      <c r="Q2053" s="116">
        <v>45352</v>
      </c>
      <c r="R2053" s="3" t="s">
        <v>5466</v>
      </c>
      <c r="S2053" s="3">
        <f>(Q2053-N2053)+1</f>
        <v>2</v>
      </c>
      <c r="T2053" s="117" t="s">
        <v>131</v>
      </c>
      <c r="U2053" s="3" t="str">
        <f t="shared" si="471"/>
        <v>Contractuel</v>
      </c>
      <c r="V2053" s="118">
        <v>45351</v>
      </c>
      <c r="W2053" s="115">
        <v>45382</v>
      </c>
      <c r="X2053" s="86"/>
      <c r="Y2053" s="86"/>
      <c r="Z2053" s="118">
        <v>45351</v>
      </c>
      <c r="AA2053" s="3">
        <f t="shared" si="472"/>
        <v>2</v>
      </c>
      <c r="AB2053" s="119">
        <v>2024</v>
      </c>
      <c r="AC2053" s="86"/>
      <c r="AD2053" s="7">
        <f t="shared" ca="1" si="459"/>
        <v>0.63055555555555554</v>
      </c>
      <c r="AE2053" s="7" t="str">
        <f t="shared" ca="1" si="476"/>
        <v>&lt; 1</v>
      </c>
      <c r="AF2053" s="116">
        <v>35686</v>
      </c>
      <c r="AG2053" s="8">
        <f t="shared" ca="1" si="473"/>
        <v>27.112328767123287</v>
      </c>
      <c r="AH2053" s="7" t="str">
        <f t="shared" ca="1" si="474"/>
        <v>&gt;25&lt; 35</v>
      </c>
      <c r="AI2053" s="120"/>
      <c r="AJ2053" s="121"/>
      <c r="AK2053" s="122" t="s">
        <v>5831</v>
      </c>
      <c r="AL2053" s="116">
        <v>42151</v>
      </c>
      <c r="AM2053" s="43" t="s">
        <v>93</v>
      </c>
      <c r="AN2053" s="43" t="s">
        <v>65</v>
      </c>
      <c r="AO2053" s="86"/>
      <c r="AP2053" s="86" t="s">
        <v>5832</v>
      </c>
      <c r="AQ2053" s="11">
        <v>3</v>
      </c>
      <c r="AR2053" s="11">
        <v>1</v>
      </c>
      <c r="AS2053" s="12">
        <f t="shared" si="475"/>
        <v>45716.25</v>
      </c>
      <c r="AT2053" s="43" t="s">
        <v>135</v>
      </c>
      <c r="AU2053" s="123">
        <v>3.6629999999999998</v>
      </c>
      <c r="AV2053" s="120">
        <v>17</v>
      </c>
      <c r="AW2053" s="121" t="s">
        <v>169</v>
      </c>
      <c r="AX2053" s="121" t="s">
        <v>5833</v>
      </c>
      <c r="AY2053" s="120">
        <v>22</v>
      </c>
      <c r="AZ2053" s="120" t="s">
        <v>171</v>
      </c>
      <c r="BA2053" s="17" t="str">
        <f t="shared" si="468"/>
        <v>17001000000310741822</v>
      </c>
      <c r="BB2053" s="26">
        <f t="shared" si="469"/>
        <v>20</v>
      </c>
      <c r="BC2053" s="86" t="s">
        <v>566</v>
      </c>
      <c r="BD2053" s="120" t="s">
        <v>100</v>
      </c>
      <c r="BE2053" s="86"/>
      <c r="BF2053" s="86"/>
      <c r="BG2053" s="86">
        <v>28249411</v>
      </c>
      <c r="BH2053" s="86"/>
      <c r="BI2053" s="86"/>
      <c r="BJ2053" s="86"/>
      <c r="BK2053" s="11" t="str">
        <f t="shared" si="465"/>
        <v>B-</v>
      </c>
      <c r="BL2053" s="11" t="s">
        <v>235</v>
      </c>
    </row>
    <row r="2054" spans="1:64" x14ac:dyDescent="0.25">
      <c r="A2054" s="3" t="s">
        <v>56</v>
      </c>
      <c r="B2054" s="4">
        <v>2114</v>
      </c>
      <c r="C2054" s="3" t="s">
        <v>140</v>
      </c>
      <c r="D2054" s="3" t="s">
        <v>7455</v>
      </c>
      <c r="E2054" s="3" t="s">
        <v>7314</v>
      </c>
      <c r="F2054" s="3"/>
      <c r="G2054" s="3"/>
      <c r="H2054" s="74"/>
      <c r="I2054" s="3" t="s">
        <v>459</v>
      </c>
      <c r="J2054" s="3" t="s">
        <v>228</v>
      </c>
      <c r="K2054" s="3" t="s">
        <v>123</v>
      </c>
      <c r="L2054" s="3" t="s">
        <v>77</v>
      </c>
      <c r="M2054" s="3" t="s">
        <v>158</v>
      </c>
      <c r="N2054" s="5">
        <v>45369</v>
      </c>
      <c r="P2054" s="3">
        <f t="shared" ref="P2054" ca="1" si="478">IF(W2054="","",W2054-TODAY())</f>
        <v>-47</v>
      </c>
      <c r="Q2054" s="5"/>
      <c r="R2054" s="3"/>
      <c r="S2054" s="3"/>
      <c r="T2054" s="6" t="s">
        <v>131</v>
      </c>
      <c r="U2054" s="3" t="str">
        <f t="shared" si="471"/>
        <v>Contractuel</v>
      </c>
      <c r="V2054" s="5">
        <v>45505</v>
      </c>
      <c r="W2054" s="5">
        <f>VLOOKUP(B2054,[1]base!$A:$V,22,0)</f>
        <v>45535</v>
      </c>
      <c r="X2054" s="5"/>
      <c r="Y2054" s="5"/>
      <c r="Z2054" s="5">
        <v>45369</v>
      </c>
      <c r="AA2054" s="3">
        <f t="shared" si="472"/>
        <v>3</v>
      </c>
      <c r="AB2054" s="3">
        <v>2024</v>
      </c>
      <c r="AC2054" s="3"/>
      <c r="AD2054" s="7"/>
      <c r="AE2054" s="7"/>
      <c r="AF2054" s="5">
        <v>30045</v>
      </c>
      <c r="AG2054" s="8">
        <f t="shared" ca="1" si="473"/>
        <v>42.56712328767123</v>
      </c>
      <c r="AH2054" s="7" t="str">
        <f t="shared" ca="1" si="474"/>
        <v>&gt;35&lt; 45</v>
      </c>
      <c r="AI2054" s="9">
        <v>16068952</v>
      </c>
      <c r="AJ2054" s="10" t="s">
        <v>126</v>
      </c>
      <c r="AK2054" s="9" t="s">
        <v>5834</v>
      </c>
      <c r="AL2054" s="5">
        <v>44147</v>
      </c>
      <c r="AM2054" s="3" t="s">
        <v>93</v>
      </c>
      <c r="AN2054" s="3" t="s">
        <v>65</v>
      </c>
      <c r="AO2054">
        <v>3</v>
      </c>
      <c r="AP2054" t="s">
        <v>5694</v>
      </c>
      <c r="AQ2054">
        <v>3</v>
      </c>
      <c r="AR2054" s="11">
        <v>1</v>
      </c>
      <c r="AS2054" s="12">
        <f t="shared" si="475"/>
        <v>45734.25</v>
      </c>
      <c r="AT2054" s="11" t="s">
        <v>135</v>
      </c>
      <c r="AU2054" s="9">
        <v>3.5</v>
      </c>
      <c r="AV2054" s="14">
        <v>17</v>
      </c>
      <c r="AW2054" s="15" t="s">
        <v>169</v>
      </c>
      <c r="AX2054" s="16" t="s">
        <v>5835</v>
      </c>
      <c r="AY2054" s="14">
        <v>63</v>
      </c>
      <c r="AZ2054" s="11" t="s">
        <v>171</v>
      </c>
      <c r="BA2054" s="17" t="str">
        <f>CONCATENATE(AV2054,AW2054,AX2054,AY2054)</f>
        <v>17001000000343290463</v>
      </c>
      <c r="BB2054" s="26">
        <f>LEN(BA2054)</f>
        <v>20</v>
      </c>
      <c r="BC2054" s="19" t="s">
        <v>391</v>
      </c>
      <c r="BD2054" s="20" t="s">
        <v>100</v>
      </c>
      <c r="BF2054" s="5"/>
      <c r="BG2054" s="27">
        <v>97227432</v>
      </c>
      <c r="BH2054" s="27"/>
      <c r="BI2054" s="27"/>
      <c r="BJ2054" t="s">
        <v>391</v>
      </c>
      <c r="BK2054" s="11" t="str">
        <f t="shared" si="465"/>
        <v>B-</v>
      </c>
      <c r="BL2054" s="11" t="s">
        <v>473</v>
      </c>
    </row>
    <row r="2055" spans="1:64" x14ac:dyDescent="0.25">
      <c r="A2055" s="3" t="s">
        <v>74</v>
      </c>
      <c r="B2055" s="4">
        <v>2115</v>
      </c>
      <c r="C2055" s="3" t="s">
        <v>140</v>
      </c>
      <c r="D2055" s="3" t="s">
        <v>7208</v>
      </c>
      <c r="E2055" s="3" t="s">
        <v>8246</v>
      </c>
      <c r="F2055" s="3"/>
      <c r="G2055" s="3"/>
      <c r="H2055" s="74"/>
      <c r="I2055" s="3" t="s">
        <v>467</v>
      </c>
      <c r="J2055" s="3" t="s">
        <v>157</v>
      </c>
      <c r="K2055" s="3" t="s">
        <v>123</v>
      </c>
      <c r="L2055" s="3" t="s">
        <v>77</v>
      </c>
      <c r="M2055" s="3" t="s">
        <v>158</v>
      </c>
      <c r="N2055" s="5">
        <v>45352</v>
      </c>
      <c r="P2055" s="3">
        <f ca="1">IF(W2055="","",W2055-TODAY())</f>
        <v>-170</v>
      </c>
      <c r="Q2055" s="5">
        <v>45407</v>
      </c>
      <c r="R2055" s="3" t="s">
        <v>5836</v>
      </c>
      <c r="S2055" s="3"/>
      <c r="T2055" s="6" t="s">
        <v>131</v>
      </c>
      <c r="U2055" s="3" t="str">
        <f t="shared" si="471"/>
        <v>Contractuel</v>
      </c>
      <c r="V2055" s="5">
        <v>45383</v>
      </c>
      <c r="W2055" s="5">
        <v>45412</v>
      </c>
      <c r="X2055" s="5"/>
      <c r="Y2055" s="5"/>
      <c r="Z2055" s="5">
        <v>45352</v>
      </c>
      <c r="AA2055" s="3">
        <f t="shared" si="472"/>
        <v>3</v>
      </c>
      <c r="AB2055" s="3">
        <v>2024</v>
      </c>
      <c r="AC2055" s="3"/>
      <c r="AD2055" s="7">
        <f t="shared" ref="AD2055:AD2118" ca="1" si="479">IF(A2055="Non",(DAYS360(N2055,Q2055)/360),(DAYS360(N2055,TODAY())/360))</f>
        <v>0.62777777777777777</v>
      </c>
      <c r="AE2055" s="7" t="str">
        <f t="shared" ca="1" si="476"/>
        <v>&lt; 1</v>
      </c>
      <c r="AF2055" s="5">
        <v>34686</v>
      </c>
      <c r="AG2055" s="8">
        <f t="shared" ca="1" si="473"/>
        <v>29.852054794520548</v>
      </c>
      <c r="AH2055" s="7" t="str">
        <f t="shared" ca="1" si="474"/>
        <v>&gt;25&lt; 35</v>
      </c>
      <c r="AI2055" s="9">
        <v>17580792</v>
      </c>
      <c r="AJ2055" s="10" t="s">
        <v>79</v>
      </c>
      <c r="AK2055" s="9" t="s">
        <v>5837</v>
      </c>
      <c r="AL2055" s="5">
        <v>43815</v>
      </c>
      <c r="AM2055" s="3" t="s">
        <v>93</v>
      </c>
      <c r="AN2055" s="3" t="s">
        <v>94</v>
      </c>
      <c r="AP2055" t="s">
        <v>5794</v>
      </c>
      <c r="AQ2055" s="11">
        <v>3</v>
      </c>
      <c r="AR2055" s="11">
        <v>1</v>
      </c>
      <c r="AS2055" s="12">
        <f t="shared" si="475"/>
        <v>45717.25</v>
      </c>
      <c r="AT2055" s="11" t="s">
        <v>135</v>
      </c>
      <c r="AU2055" s="9">
        <v>3.5</v>
      </c>
      <c r="AV2055" s="14">
        <v>17</v>
      </c>
      <c r="AW2055" s="15" t="s">
        <v>169</v>
      </c>
      <c r="AX2055" s="16" t="s">
        <v>5838</v>
      </c>
      <c r="AY2055" s="14">
        <v>70</v>
      </c>
      <c r="AZ2055" s="11" t="s">
        <v>171</v>
      </c>
      <c r="BA2055" s="17" t="str">
        <f t="shared" ref="BA2055:BA2078" si="480">CONCATENATE(AV2055,AW2055,AX2055,AY2055)</f>
        <v>17001000000322719770</v>
      </c>
      <c r="BB2055" s="26">
        <f t="shared" ref="BB2055:BB2078" si="481">LEN(BA2055)</f>
        <v>20</v>
      </c>
      <c r="BC2055" s="19" t="s">
        <v>391</v>
      </c>
      <c r="BD2055" s="20" t="s">
        <v>100</v>
      </c>
      <c r="BF2055" s="5"/>
      <c r="BG2055" s="27">
        <v>26462838</v>
      </c>
      <c r="BH2055" s="27">
        <v>25658630</v>
      </c>
      <c r="BI2055" s="27"/>
      <c r="BK2055" s="11" t="str">
        <f t="shared" si="465"/>
        <v>A-</v>
      </c>
      <c r="BL2055" s="11" t="s">
        <v>473</v>
      </c>
    </row>
    <row r="2056" spans="1:64" x14ac:dyDescent="0.25">
      <c r="A2056" s="3" t="s">
        <v>56</v>
      </c>
      <c r="B2056" s="4">
        <v>2116</v>
      </c>
      <c r="C2056" s="3" t="s">
        <v>140</v>
      </c>
      <c r="D2056" s="3" t="s">
        <v>7341</v>
      </c>
      <c r="E2056" s="3" t="s">
        <v>7597</v>
      </c>
      <c r="F2056" s="3"/>
      <c r="G2056" s="3"/>
      <c r="H2056" s="74"/>
      <c r="I2056" s="3" t="s">
        <v>515</v>
      </c>
      <c r="J2056" s="3" t="s">
        <v>228</v>
      </c>
      <c r="K2056" s="3" t="s">
        <v>123</v>
      </c>
      <c r="L2056" s="3" t="s">
        <v>77</v>
      </c>
      <c r="M2056" s="3" t="s">
        <v>158</v>
      </c>
      <c r="N2056" s="5">
        <v>45352</v>
      </c>
      <c r="P2056" s="3">
        <f t="shared" ref="P2056:P2119" ca="1" si="482">IF(W2056="","",W2056-TODAY())</f>
        <v>-47</v>
      </c>
      <c r="Q2056" s="5"/>
      <c r="R2056" s="3"/>
      <c r="S2056" s="3"/>
      <c r="T2056" s="6" t="s">
        <v>131</v>
      </c>
      <c r="U2056" s="3" t="str">
        <f t="shared" si="471"/>
        <v>Contractuel</v>
      </c>
      <c r="V2056" s="5">
        <v>45505</v>
      </c>
      <c r="W2056" s="5">
        <f>VLOOKUP(B2056,[1]base!$A:$V,22,0)</f>
        <v>45535</v>
      </c>
      <c r="X2056" s="5"/>
      <c r="Y2056" s="5"/>
      <c r="Z2056" s="5">
        <v>45352</v>
      </c>
      <c r="AA2056" s="3">
        <f t="shared" si="472"/>
        <v>3</v>
      </c>
      <c r="AB2056" s="3">
        <v>2024</v>
      </c>
      <c r="AC2056" s="3"/>
      <c r="AD2056" s="7">
        <f t="shared" ca="1" si="479"/>
        <v>0.62777777777777777</v>
      </c>
      <c r="AE2056" s="7" t="str">
        <f t="shared" ca="1" si="476"/>
        <v>&lt; 1</v>
      </c>
      <c r="AF2056" s="5">
        <v>34525</v>
      </c>
      <c r="AG2056" s="8">
        <f t="shared" ca="1" si="473"/>
        <v>30.293150684931508</v>
      </c>
      <c r="AH2056" s="7" t="str">
        <f t="shared" ca="1" si="474"/>
        <v>&gt;25&lt; 35</v>
      </c>
      <c r="AI2056" s="9">
        <v>17107864</v>
      </c>
      <c r="AJ2056" s="10" t="s">
        <v>141</v>
      </c>
      <c r="AK2056" s="9" t="s">
        <v>5839</v>
      </c>
      <c r="AL2056" s="5">
        <v>41522</v>
      </c>
      <c r="AM2056" s="3" t="s">
        <v>93</v>
      </c>
      <c r="AN2056" s="3" t="s">
        <v>65</v>
      </c>
      <c r="AO2056">
        <v>2</v>
      </c>
      <c r="AP2056" t="s">
        <v>5721</v>
      </c>
      <c r="AQ2056">
        <v>3</v>
      </c>
      <c r="AR2056" s="11">
        <v>1</v>
      </c>
      <c r="AS2056" s="12">
        <f t="shared" si="475"/>
        <v>45717.25</v>
      </c>
      <c r="AT2056" s="11" t="s">
        <v>135</v>
      </c>
      <c r="AU2056" s="9">
        <v>3.5</v>
      </c>
      <c r="AV2056" s="14">
        <v>17</v>
      </c>
      <c r="AW2056" s="15" t="s">
        <v>169</v>
      </c>
      <c r="AX2056" s="16" t="s">
        <v>5840</v>
      </c>
      <c r="AY2056" s="14">
        <v>46</v>
      </c>
      <c r="AZ2056" s="11" t="s">
        <v>171</v>
      </c>
      <c r="BA2056" s="17" t="str">
        <f t="shared" si="480"/>
        <v>17001000000343323346</v>
      </c>
      <c r="BB2056" s="26">
        <f t="shared" si="481"/>
        <v>20</v>
      </c>
      <c r="BC2056" s="19" t="s">
        <v>320</v>
      </c>
      <c r="BD2056" s="20" t="s">
        <v>100</v>
      </c>
      <c r="BF2056" s="5"/>
      <c r="BG2056" s="27">
        <v>25125625</v>
      </c>
      <c r="BH2056" s="27"/>
      <c r="BI2056" s="27"/>
      <c r="BJ2056" t="s">
        <v>477</v>
      </c>
      <c r="BK2056" s="11" t="str">
        <f t="shared" si="465"/>
        <v>B-</v>
      </c>
      <c r="BL2056" s="11" t="s">
        <v>473</v>
      </c>
    </row>
    <row r="2057" spans="1:64" x14ac:dyDescent="0.25">
      <c r="A2057" s="3" t="s">
        <v>74</v>
      </c>
      <c r="B2057" s="4">
        <v>2117</v>
      </c>
      <c r="C2057" s="76" t="s">
        <v>140</v>
      </c>
      <c r="D2057" s="86" t="s">
        <v>7434</v>
      </c>
      <c r="E2057" s="111" t="s">
        <v>7479</v>
      </c>
      <c r="F2057" s="111"/>
      <c r="G2057" s="112"/>
      <c r="H2057" s="74"/>
      <c r="I2057" s="76" t="s">
        <v>4221</v>
      </c>
      <c r="J2057" s="76" t="s">
        <v>228</v>
      </c>
      <c r="K2057" s="43" t="s">
        <v>76</v>
      </c>
      <c r="L2057" s="113" t="s">
        <v>77</v>
      </c>
      <c r="M2057" s="114" t="s">
        <v>132</v>
      </c>
      <c r="N2057" s="115">
        <v>45352</v>
      </c>
      <c r="O2057" s="86"/>
      <c r="P2057" s="3">
        <f t="shared" ca="1" si="482"/>
        <v>-200</v>
      </c>
      <c r="Q2057" s="116">
        <v>45353</v>
      </c>
      <c r="R2057" s="3" t="s">
        <v>5466</v>
      </c>
      <c r="S2057" s="3">
        <f>(Q2057-N2057)+1</f>
        <v>2</v>
      </c>
      <c r="T2057" s="117" t="s">
        <v>131</v>
      </c>
      <c r="U2057" s="3" t="str">
        <f t="shared" si="471"/>
        <v>Contractuel</v>
      </c>
      <c r="V2057" s="118">
        <v>45352</v>
      </c>
      <c r="W2057" s="115">
        <v>45382</v>
      </c>
      <c r="X2057" s="86"/>
      <c r="Y2057" s="86"/>
      <c r="Z2057" s="118">
        <v>45352</v>
      </c>
      <c r="AA2057" s="3">
        <f t="shared" si="472"/>
        <v>3</v>
      </c>
      <c r="AB2057" s="119">
        <v>2024</v>
      </c>
      <c r="AC2057" s="86"/>
      <c r="AD2057" s="7">
        <f t="shared" ca="1" si="479"/>
        <v>0.62777777777777777</v>
      </c>
      <c r="AE2057" s="7" t="str">
        <f t="shared" ca="1" si="476"/>
        <v>&lt; 1</v>
      </c>
      <c r="AF2057" s="116">
        <v>35015</v>
      </c>
      <c r="AG2057" s="8">
        <f t="shared" ca="1" si="473"/>
        <v>28.950684931506849</v>
      </c>
      <c r="AH2057" s="7" t="str">
        <f t="shared" ca="1" si="474"/>
        <v>&gt;25&lt; 35</v>
      </c>
      <c r="AI2057" s="120">
        <v>16880222</v>
      </c>
      <c r="AJ2057" s="10" t="s">
        <v>141</v>
      </c>
      <c r="AK2057" s="122" t="s">
        <v>5841</v>
      </c>
      <c r="AL2057" s="116">
        <v>41883</v>
      </c>
      <c r="AM2057" s="43" t="s">
        <v>93</v>
      </c>
      <c r="AN2057" s="43" t="s">
        <v>94</v>
      </c>
      <c r="AO2057" s="86"/>
      <c r="AP2057" s="86" t="s">
        <v>5842</v>
      </c>
      <c r="AQ2057" s="11">
        <v>3</v>
      </c>
      <c r="AR2057" s="11">
        <v>1</v>
      </c>
      <c r="AS2057" s="12">
        <f t="shared" si="475"/>
        <v>45717.25</v>
      </c>
      <c r="AT2057" s="43" t="s">
        <v>135</v>
      </c>
      <c r="AU2057" s="123">
        <v>3.6629999999999998</v>
      </c>
      <c r="AV2057" s="120"/>
      <c r="AW2057" s="121"/>
      <c r="AX2057" s="121"/>
      <c r="AY2057" s="120"/>
      <c r="AZ2057" s="120"/>
      <c r="BA2057" s="17" t="str">
        <f t="shared" si="480"/>
        <v/>
      </c>
      <c r="BB2057" s="26">
        <f t="shared" si="481"/>
        <v>0</v>
      </c>
      <c r="BC2057" s="86" t="s">
        <v>1001</v>
      </c>
      <c r="BD2057" s="120" t="s">
        <v>100</v>
      </c>
      <c r="BE2057" s="86"/>
      <c r="BF2057" s="86"/>
      <c r="BG2057" s="86">
        <v>52109425</v>
      </c>
      <c r="BH2057" s="86"/>
      <c r="BI2057" s="86"/>
      <c r="BJ2057" s="86"/>
      <c r="BK2057" s="11" t="str">
        <f t="shared" si="465"/>
        <v>B-</v>
      </c>
      <c r="BL2057" s="11" t="s">
        <v>235</v>
      </c>
    </row>
    <row r="2058" spans="1:64" x14ac:dyDescent="0.25">
      <c r="A2058" s="3" t="s">
        <v>56</v>
      </c>
      <c r="B2058" s="4">
        <v>2118</v>
      </c>
      <c r="C2058" s="3" t="s">
        <v>140</v>
      </c>
      <c r="D2058" s="3" t="s">
        <v>8475</v>
      </c>
      <c r="E2058" s="3" t="s">
        <v>7279</v>
      </c>
      <c r="F2058" s="3"/>
      <c r="G2058" s="3"/>
      <c r="H2058" s="74"/>
      <c r="I2058" s="3" t="s">
        <v>4221</v>
      </c>
      <c r="J2058" s="3" t="s">
        <v>228</v>
      </c>
      <c r="K2058" s="3" t="s">
        <v>76</v>
      </c>
      <c r="L2058" s="3" t="s">
        <v>77</v>
      </c>
      <c r="M2058" s="3" t="s">
        <v>132</v>
      </c>
      <c r="N2058" s="5">
        <v>45352</v>
      </c>
      <c r="P2058" s="3">
        <f t="shared" ca="1" si="482"/>
        <v>-47</v>
      </c>
      <c r="Q2058" s="5"/>
      <c r="R2058" s="3"/>
      <c r="S2058" s="3"/>
      <c r="T2058" s="6" t="s">
        <v>131</v>
      </c>
      <c r="U2058" s="3" t="str">
        <f t="shared" si="471"/>
        <v>Contractuel</v>
      </c>
      <c r="V2058" s="5">
        <v>45505</v>
      </c>
      <c r="W2058" s="5">
        <f>VLOOKUP(B2058,[1]base!$A:$V,22,0)</f>
        <v>45535</v>
      </c>
      <c r="X2058" s="5"/>
      <c r="Y2058" s="5"/>
      <c r="Z2058" s="5">
        <v>45352</v>
      </c>
      <c r="AA2058" s="3">
        <f t="shared" si="472"/>
        <v>3</v>
      </c>
      <c r="AB2058" s="3">
        <v>2024</v>
      </c>
      <c r="AC2058" s="3"/>
      <c r="AD2058" s="7">
        <f t="shared" ca="1" si="479"/>
        <v>0.62777777777777777</v>
      </c>
      <c r="AE2058" s="7" t="str">
        <f t="shared" ca="1" si="476"/>
        <v>&lt; 1</v>
      </c>
      <c r="AF2058" s="5">
        <v>32664</v>
      </c>
      <c r="AG2058" s="8">
        <f t="shared" ca="1" si="473"/>
        <v>35.391780821917806</v>
      </c>
      <c r="AH2058" s="7" t="str">
        <f t="shared" ca="1" si="474"/>
        <v>&gt;35&lt; 45</v>
      </c>
      <c r="AI2058" s="9">
        <v>16644475</v>
      </c>
      <c r="AJ2058" s="10" t="s">
        <v>70</v>
      </c>
      <c r="AK2058" s="9" t="s">
        <v>5843</v>
      </c>
      <c r="AL2058" s="5">
        <v>41083</v>
      </c>
      <c r="AM2058" s="3" t="s">
        <v>93</v>
      </c>
      <c r="AN2058" s="3" t="s">
        <v>94</v>
      </c>
      <c r="AP2058" t="s">
        <v>5794</v>
      </c>
      <c r="AQ2058">
        <v>3</v>
      </c>
      <c r="AR2058" s="11">
        <v>1</v>
      </c>
      <c r="AS2058" s="12">
        <f t="shared" si="475"/>
        <v>45717.25</v>
      </c>
      <c r="AT2058" s="11" t="s">
        <v>135</v>
      </c>
      <c r="AU2058" s="9">
        <v>3.6629999999999998</v>
      </c>
      <c r="AV2058" s="14" t="s">
        <v>126</v>
      </c>
      <c r="AW2058" s="15" t="s">
        <v>275</v>
      </c>
      <c r="AX2058" s="16">
        <v>38105504013</v>
      </c>
      <c r="AY2058" s="14">
        <v>62</v>
      </c>
      <c r="AZ2058" s="11" t="s">
        <v>145</v>
      </c>
      <c r="BA2058" s="17" t="str">
        <f t="shared" si="480"/>
        <v>07080013810550401362</v>
      </c>
      <c r="BB2058" s="26">
        <f t="shared" si="481"/>
        <v>20</v>
      </c>
      <c r="BC2058" s="19" t="s">
        <v>5844</v>
      </c>
      <c r="BD2058" s="20" t="s">
        <v>100</v>
      </c>
      <c r="BF2058" s="5"/>
      <c r="BG2058" s="27">
        <v>51175711</v>
      </c>
      <c r="BH2058" s="27"/>
      <c r="BI2058" s="27"/>
      <c r="BJ2058" t="s">
        <v>391</v>
      </c>
      <c r="BK2058" s="11" t="str">
        <f t="shared" si="465"/>
        <v>B-</v>
      </c>
      <c r="BL2058" s="11" t="s">
        <v>235</v>
      </c>
    </row>
    <row r="2059" spans="1:64" x14ac:dyDescent="0.25">
      <c r="A2059" s="3" t="s">
        <v>56</v>
      </c>
      <c r="B2059" s="4">
        <v>2119</v>
      </c>
      <c r="C2059" s="3" t="s">
        <v>57</v>
      </c>
      <c r="D2059" s="3" t="s">
        <v>8502</v>
      </c>
      <c r="E2059" s="3" t="s">
        <v>7464</v>
      </c>
      <c r="F2059" s="3"/>
      <c r="G2059" s="3"/>
      <c r="H2059" s="74"/>
      <c r="I2059" s="3"/>
      <c r="J2059" s="3"/>
      <c r="K2059" s="3" t="s">
        <v>76</v>
      </c>
      <c r="L2059" s="3" t="s">
        <v>77</v>
      </c>
      <c r="M2059" s="3" t="s">
        <v>132</v>
      </c>
      <c r="N2059" s="5">
        <v>45359</v>
      </c>
      <c r="P2059" s="3"/>
      <c r="Q2059" s="5"/>
      <c r="R2059" s="3"/>
      <c r="S2059" s="3"/>
      <c r="T2059" s="6" t="s">
        <v>61</v>
      </c>
      <c r="U2059" s="3" t="str">
        <f t="shared" si="471"/>
        <v>Titulaire</v>
      </c>
      <c r="V2059" s="5">
        <v>45359</v>
      </c>
      <c r="W2059" s="5">
        <v>45382</v>
      </c>
      <c r="X2059" s="5"/>
      <c r="Y2059" s="5"/>
      <c r="Z2059" s="5">
        <v>45359</v>
      </c>
      <c r="AA2059" s="3">
        <f t="shared" si="472"/>
        <v>3</v>
      </c>
      <c r="AB2059" s="3">
        <v>2024</v>
      </c>
      <c r="AC2059" s="3"/>
      <c r="AD2059" s="7">
        <f t="shared" ca="1" si="479"/>
        <v>0.60833333333333328</v>
      </c>
      <c r="AE2059" s="7" t="str">
        <f t="shared" ca="1" si="476"/>
        <v>&lt; 1</v>
      </c>
      <c r="AF2059" s="5">
        <v>32682</v>
      </c>
      <c r="AG2059" s="8">
        <f t="shared" ca="1" si="473"/>
        <v>35.342465753424655</v>
      </c>
      <c r="AH2059" s="7" t="str">
        <f t="shared" ca="1" si="474"/>
        <v>&gt;35&lt; 45</v>
      </c>
      <c r="AI2059" s="9">
        <v>17420135</v>
      </c>
      <c r="AJ2059" s="10" t="s">
        <v>141</v>
      </c>
      <c r="AK2059" s="9" t="s">
        <v>5845</v>
      </c>
      <c r="AL2059" s="5">
        <v>44853</v>
      </c>
      <c r="AM2059" s="3" t="s">
        <v>4611</v>
      </c>
      <c r="AN2059" s="3" t="s">
        <v>94</v>
      </c>
      <c r="AP2059" t="s">
        <v>5846</v>
      </c>
      <c r="AQ2059">
        <v>7</v>
      </c>
      <c r="AR2059" s="11">
        <v>1</v>
      </c>
      <c r="AS2059" s="12">
        <f t="shared" si="475"/>
        <v>45724.25</v>
      </c>
      <c r="AT2059" s="11" t="s">
        <v>5490</v>
      </c>
      <c r="AU2059" s="9">
        <v>1600</v>
      </c>
      <c r="AV2059" s="14">
        <v>25</v>
      </c>
      <c r="AW2059" s="15">
        <v>12000</v>
      </c>
      <c r="AX2059" s="16" t="s">
        <v>5847</v>
      </c>
      <c r="AY2059" s="14">
        <v>59</v>
      </c>
      <c r="AZ2059" s="11" t="s">
        <v>164</v>
      </c>
      <c r="BA2059" s="17" t="str">
        <f t="shared" si="480"/>
        <v>25120000000122229059</v>
      </c>
      <c r="BB2059" s="26">
        <f t="shared" si="481"/>
        <v>20</v>
      </c>
      <c r="BC2059" s="19" t="s">
        <v>5848</v>
      </c>
      <c r="BD2059" s="20" t="s">
        <v>100</v>
      </c>
      <c r="BF2059" s="5"/>
      <c r="BG2059" s="27"/>
      <c r="BH2059" s="27"/>
      <c r="BI2059" s="27"/>
      <c r="BJ2059" t="s">
        <v>706</v>
      </c>
      <c r="BK2059" s="11" t="str">
        <f t="shared" ref="BK2059:BK2121" si="483">IF(K2059="CADRE","CADRE",CONCATENATE(J2059,"-",H2059))</f>
        <v>-</v>
      </c>
      <c r="BL2059" s="11"/>
    </row>
    <row r="2060" spans="1:64" x14ac:dyDescent="0.25">
      <c r="A2060" s="3" t="s">
        <v>74</v>
      </c>
      <c r="B2060" s="4">
        <v>2120</v>
      </c>
      <c r="C2060" s="3" t="s">
        <v>140</v>
      </c>
      <c r="D2060" s="3" t="s">
        <v>7595</v>
      </c>
      <c r="E2060" s="3" t="s">
        <v>7226</v>
      </c>
      <c r="F2060" s="3"/>
      <c r="G2060" s="3"/>
      <c r="H2060" s="74"/>
      <c r="I2060" s="3" t="s">
        <v>4221</v>
      </c>
      <c r="J2060" s="3" t="s">
        <v>228</v>
      </c>
      <c r="K2060" s="3" t="s">
        <v>76</v>
      </c>
      <c r="L2060" s="3" t="s">
        <v>77</v>
      </c>
      <c r="M2060" s="3" t="s">
        <v>132</v>
      </c>
      <c r="N2060" s="5">
        <v>45352</v>
      </c>
      <c r="P2060" s="3">
        <f t="shared" ca="1" si="482"/>
        <v>-200</v>
      </c>
      <c r="Q2060" s="5">
        <v>45355</v>
      </c>
      <c r="R2060" s="3" t="s">
        <v>4764</v>
      </c>
      <c r="S2060" s="3"/>
      <c r="T2060" s="6" t="s">
        <v>131</v>
      </c>
      <c r="U2060" s="3" t="str">
        <f t="shared" si="471"/>
        <v>Contractuel</v>
      </c>
      <c r="V2060" s="5">
        <v>45352</v>
      </c>
      <c r="W2060" s="5">
        <v>45382</v>
      </c>
      <c r="X2060" s="5"/>
      <c r="Y2060" s="5"/>
      <c r="Z2060" s="5">
        <v>45352</v>
      </c>
      <c r="AA2060" s="3">
        <f t="shared" si="472"/>
        <v>3</v>
      </c>
      <c r="AB2060" s="3">
        <v>2024</v>
      </c>
      <c r="AC2060" s="3"/>
      <c r="AD2060" s="7">
        <f t="shared" ca="1" si="479"/>
        <v>0.62777777777777777</v>
      </c>
      <c r="AE2060" s="7" t="str">
        <f t="shared" ca="1" si="476"/>
        <v>&lt; 1</v>
      </c>
      <c r="AF2060" s="5">
        <v>37127</v>
      </c>
      <c r="AG2060" s="8">
        <f t="shared" ca="1" si="473"/>
        <v>23.164383561643834</v>
      </c>
      <c r="AH2060" s="7" t="str">
        <f t="shared" ca="1" si="474"/>
        <v>&lt; 25</v>
      </c>
      <c r="AI2060" s="9">
        <v>17554096</v>
      </c>
      <c r="AJ2060" s="37" t="s">
        <v>179</v>
      </c>
      <c r="AK2060" s="9" t="s">
        <v>5849</v>
      </c>
      <c r="AL2060" s="5">
        <v>43752</v>
      </c>
      <c r="AM2060" s="3" t="s">
        <v>93</v>
      </c>
      <c r="AN2060" s="3" t="s">
        <v>94</v>
      </c>
      <c r="AP2060" t="s">
        <v>5850</v>
      </c>
      <c r="AQ2060" s="11">
        <v>3</v>
      </c>
      <c r="AR2060" s="11">
        <v>1</v>
      </c>
      <c r="AS2060" s="12">
        <f t="shared" si="475"/>
        <v>45717.25</v>
      </c>
      <c r="AT2060" s="11" t="s">
        <v>135</v>
      </c>
      <c r="AU2060" s="9">
        <v>3.6629999999999998</v>
      </c>
      <c r="AV2060" s="14">
        <v>24</v>
      </c>
      <c r="AW2060" s="15" t="s">
        <v>2377</v>
      </c>
      <c r="AX2060" s="16">
        <v>11562511101</v>
      </c>
      <c r="AY2060" s="14">
        <v>49</v>
      </c>
      <c r="AZ2060" s="11" t="s">
        <v>358</v>
      </c>
      <c r="BA2060" s="17" t="str">
        <f t="shared" si="480"/>
        <v>24020071156251110149</v>
      </c>
      <c r="BB2060" s="26">
        <f t="shared" si="481"/>
        <v>20</v>
      </c>
      <c r="BC2060" s="19" t="s">
        <v>320</v>
      </c>
      <c r="BD2060" s="20" t="s">
        <v>100</v>
      </c>
      <c r="BF2060" s="5"/>
      <c r="BG2060" s="27">
        <v>27408771</v>
      </c>
      <c r="BH2060" s="27"/>
      <c r="BI2060" s="27"/>
      <c r="BK2060" s="11" t="str">
        <f t="shared" si="483"/>
        <v>B-</v>
      </c>
      <c r="BL2060" s="11" t="s">
        <v>235</v>
      </c>
    </row>
    <row r="2061" spans="1:64" x14ac:dyDescent="0.25">
      <c r="A2061" s="3" t="s">
        <v>56</v>
      </c>
      <c r="B2061" s="4">
        <v>2121</v>
      </c>
      <c r="C2061" s="3" t="s">
        <v>140</v>
      </c>
      <c r="D2061" s="3" t="s">
        <v>7213</v>
      </c>
      <c r="E2061" s="3" t="s">
        <v>7300</v>
      </c>
      <c r="F2061" s="3"/>
      <c r="G2061" s="3"/>
      <c r="H2061" s="74"/>
      <c r="I2061" s="3" t="s">
        <v>459</v>
      </c>
      <c r="J2061" s="3" t="s">
        <v>228</v>
      </c>
      <c r="K2061" s="3" t="s">
        <v>76</v>
      </c>
      <c r="L2061" s="3" t="s">
        <v>77</v>
      </c>
      <c r="M2061" s="3" t="s">
        <v>158</v>
      </c>
      <c r="N2061" s="5">
        <v>45353</v>
      </c>
      <c r="P2061" s="3">
        <f t="shared" ca="1" si="482"/>
        <v>-47</v>
      </c>
      <c r="Q2061" s="5"/>
      <c r="R2061" s="3"/>
      <c r="S2061" s="3"/>
      <c r="T2061" s="6" t="s">
        <v>131</v>
      </c>
      <c r="U2061" s="3" t="str">
        <f t="shared" si="471"/>
        <v>Contractuel</v>
      </c>
      <c r="V2061" s="5">
        <v>45505</v>
      </c>
      <c r="W2061" s="5">
        <f>VLOOKUP(B2061,[1]base!$A:$V,22,0)</f>
        <v>45535</v>
      </c>
      <c r="X2061" s="5"/>
      <c r="Y2061" s="5"/>
      <c r="Z2061" s="5">
        <v>45352</v>
      </c>
      <c r="AA2061" s="3">
        <f t="shared" si="472"/>
        <v>3</v>
      </c>
      <c r="AB2061" s="3">
        <v>2024</v>
      </c>
      <c r="AC2061" s="3"/>
      <c r="AD2061" s="7">
        <f t="shared" ca="1" si="479"/>
        <v>0.625</v>
      </c>
      <c r="AE2061" s="7" t="str">
        <f t="shared" ca="1" si="476"/>
        <v>&lt; 1</v>
      </c>
      <c r="AF2061" s="5">
        <v>33483</v>
      </c>
      <c r="AG2061" s="8">
        <f t="shared" ca="1" si="473"/>
        <v>33.147945205479452</v>
      </c>
      <c r="AH2061" s="7" t="str">
        <f t="shared" ca="1" si="474"/>
        <v>&gt;25&lt; 35</v>
      </c>
      <c r="AI2061" s="9">
        <v>16927906</v>
      </c>
      <c r="AJ2061" s="10" t="s">
        <v>62</v>
      </c>
      <c r="AK2061" s="9" t="s">
        <v>5851</v>
      </c>
      <c r="AL2061" s="5">
        <v>41533</v>
      </c>
      <c r="AM2061" s="3" t="s">
        <v>93</v>
      </c>
      <c r="AN2061" s="3" t="s">
        <v>65</v>
      </c>
      <c r="AO2061">
        <v>2</v>
      </c>
      <c r="AP2061" t="s">
        <v>5852</v>
      </c>
      <c r="AQ2061">
        <v>3</v>
      </c>
      <c r="AR2061" s="11">
        <v>1</v>
      </c>
      <c r="AS2061" s="12">
        <f t="shared" si="475"/>
        <v>45718.25</v>
      </c>
      <c r="AT2061" s="11" t="s">
        <v>135</v>
      </c>
      <c r="AU2061" s="9">
        <v>3.6629999999999998</v>
      </c>
      <c r="AV2061" s="14">
        <v>17</v>
      </c>
      <c r="AW2061" s="15" t="s">
        <v>169</v>
      </c>
      <c r="AX2061" s="16" t="s">
        <v>5853</v>
      </c>
      <c r="AY2061" s="14">
        <v>18</v>
      </c>
      <c r="AZ2061" s="11" t="s">
        <v>171</v>
      </c>
      <c r="BA2061" s="17" t="str">
        <f t="shared" si="480"/>
        <v>17001000000234516118</v>
      </c>
      <c r="BB2061" s="26">
        <f t="shared" si="481"/>
        <v>20</v>
      </c>
      <c r="BC2061" s="19" t="s">
        <v>3609</v>
      </c>
      <c r="BD2061" s="20" t="s">
        <v>277</v>
      </c>
      <c r="BF2061" s="5"/>
      <c r="BG2061" s="27">
        <v>55298476</v>
      </c>
      <c r="BH2061" s="27"/>
      <c r="BI2061" s="27"/>
      <c r="BJ2061" t="s">
        <v>391</v>
      </c>
      <c r="BK2061" s="11" t="str">
        <f t="shared" si="483"/>
        <v>B-</v>
      </c>
      <c r="BL2061" s="11" t="s">
        <v>235</v>
      </c>
    </row>
    <row r="2062" spans="1:64" x14ac:dyDescent="0.25">
      <c r="A2062" s="3" t="s">
        <v>74</v>
      </c>
      <c r="B2062" s="4">
        <v>2122</v>
      </c>
      <c r="C2062" s="3" t="s">
        <v>140</v>
      </c>
      <c r="D2062" s="3" t="s">
        <v>8503</v>
      </c>
      <c r="E2062" s="3" t="s">
        <v>7320</v>
      </c>
      <c r="F2062" s="3"/>
      <c r="G2062" s="3"/>
      <c r="H2062" s="74"/>
      <c r="I2062" s="3" t="s">
        <v>467</v>
      </c>
      <c r="J2062" s="3" t="s">
        <v>157</v>
      </c>
      <c r="K2062" s="3" t="s">
        <v>123</v>
      </c>
      <c r="L2062" s="3" t="s">
        <v>77</v>
      </c>
      <c r="M2062" s="3" t="s">
        <v>158</v>
      </c>
      <c r="N2062" s="5">
        <v>45352</v>
      </c>
      <c r="P2062" s="3">
        <f t="shared" ca="1" si="482"/>
        <v>-200</v>
      </c>
      <c r="Q2062" s="5">
        <v>45352</v>
      </c>
      <c r="R2062" s="3" t="s">
        <v>5466</v>
      </c>
      <c r="S2062" s="3">
        <f>(Q2062-N2062)+1</f>
        <v>1</v>
      </c>
      <c r="T2062" s="6" t="s">
        <v>131</v>
      </c>
      <c r="U2062" s="3" t="str">
        <f t="shared" si="471"/>
        <v>Contractuel</v>
      </c>
      <c r="V2062" s="5">
        <v>45352</v>
      </c>
      <c r="W2062" s="5">
        <v>45382</v>
      </c>
      <c r="X2062" s="5"/>
      <c r="Y2062" s="5"/>
      <c r="Z2062" s="5">
        <v>45352</v>
      </c>
      <c r="AA2062" s="3">
        <f t="shared" si="472"/>
        <v>3</v>
      </c>
      <c r="AB2062" s="3">
        <v>2024</v>
      </c>
      <c r="AC2062" s="3"/>
      <c r="AD2062" s="7">
        <f t="shared" ca="1" si="479"/>
        <v>0.62777777777777777</v>
      </c>
      <c r="AE2062" s="7" t="str">
        <f t="shared" ca="1" si="476"/>
        <v>&lt; 1</v>
      </c>
      <c r="AF2062" s="5">
        <v>30913</v>
      </c>
      <c r="AG2062" s="8">
        <f t="shared" ca="1" si="473"/>
        <v>40.18904109589041</v>
      </c>
      <c r="AH2062" s="7" t="str">
        <f t="shared" ca="1" si="474"/>
        <v>&gt;35&lt; 45</v>
      </c>
      <c r="AI2062" s="9"/>
      <c r="AJ2062" s="10"/>
      <c r="AK2062" s="9" t="s">
        <v>5854</v>
      </c>
      <c r="AL2062" s="5">
        <v>45303</v>
      </c>
      <c r="AM2062" s="3" t="s">
        <v>93</v>
      </c>
      <c r="AN2062" s="3" t="s">
        <v>65</v>
      </c>
      <c r="AO2062">
        <v>3</v>
      </c>
      <c r="AP2062" t="s">
        <v>5721</v>
      </c>
      <c r="AQ2062" s="11">
        <v>3</v>
      </c>
      <c r="AR2062" s="11">
        <v>1</v>
      </c>
      <c r="AS2062" s="12">
        <f t="shared" si="475"/>
        <v>45717.25</v>
      </c>
      <c r="AT2062" s="11" t="s">
        <v>135</v>
      </c>
      <c r="AU2062" s="9">
        <v>3.5</v>
      </c>
      <c r="AV2062" s="14" t="s">
        <v>62</v>
      </c>
      <c r="AW2062" s="15" t="s">
        <v>1117</v>
      </c>
      <c r="AX2062" s="16">
        <v>61130198373</v>
      </c>
      <c r="AY2062" s="14">
        <v>41</v>
      </c>
      <c r="AZ2062" s="11" t="s">
        <v>85</v>
      </c>
      <c r="BA2062" s="17" t="str">
        <f t="shared" si="480"/>
        <v>01038076113019837341</v>
      </c>
      <c r="BB2062" s="26">
        <f t="shared" si="481"/>
        <v>20</v>
      </c>
      <c r="BC2062" s="19" t="s">
        <v>4316</v>
      </c>
      <c r="BD2062" s="20" t="s">
        <v>100</v>
      </c>
      <c r="BF2062" s="5"/>
      <c r="BG2062" s="27">
        <v>94578817</v>
      </c>
      <c r="BH2062" s="27"/>
      <c r="BI2062" s="27"/>
      <c r="BK2062" s="11" t="str">
        <f t="shared" si="483"/>
        <v>A-</v>
      </c>
      <c r="BL2062" s="11" t="s">
        <v>473</v>
      </c>
    </row>
    <row r="2063" spans="1:64" x14ac:dyDescent="0.25">
      <c r="A2063" s="3" t="s">
        <v>74</v>
      </c>
      <c r="B2063" s="4">
        <v>2123</v>
      </c>
      <c r="C2063" s="3" t="s">
        <v>140</v>
      </c>
      <c r="D2063" s="3" t="s">
        <v>7469</v>
      </c>
      <c r="E2063" s="3" t="s">
        <v>7390</v>
      </c>
      <c r="F2063" s="3"/>
      <c r="G2063" s="3"/>
      <c r="H2063" s="74"/>
      <c r="I2063" s="3" t="s">
        <v>515</v>
      </c>
      <c r="J2063" s="3" t="s">
        <v>228</v>
      </c>
      <c r="K2063" s="3" t="s">
        <v>123</v>
      </c>
      <c r="L2063" s="3" t="s">
        <v>77</v>
      </c>
      <c r="M2063" s="3" t="s">
        <v>158</v>
      </c>
      <c r="N2063" s="5">
        <v>45355</v>
      </c>
      <c r="P2063" s="3">
        <f t="shared" ca="1" si="482"/>
        <v>-200</v>
      </c>
      <c r="Q2063" s="5">
        <v>45358</v>
      </c>
      <c r="R2063" s="3" t="s">
        <v>2627</v>
      </c>
      <c r="S2063" s="3">
        <f>(Q2063-N2063)+1</f>
        <v>4</v>
      </c>
      <c r="T2063" s="6" t="s">
        <v>131</v>
      </c>
      <c r="U2063" s="3" t="str">
        <f t="shared" si="471"/>
        <v>Contractuel</v>
      </c>
      <c r="V2063" s="5">
        <v>45355</v>
      </c>
      <c r="W2063" s="5">
        <v>45382</v>
      </c>
      <c r="X2063" s="5"/>
      <c r="Y2063" s="5"/>
      <c r="Z2063" s="5">
        <v>45355</v>
      </c>
      <c r="AA2063" s="3">
        <f t="shared" si="472"/>
        <v>3</v>
      </c>
      <c r="AB2063" s="3">
        <v>2024</v>
      </c>
      <c r="AC2063" s="3"/>
      <c r="AD2063" s="7">
        <f t="shared" ca="1" si="479"/>
        <v>0.61944444444444446</v>
      </c>
      <c r="AE2063" s="7" t="str">
        <f t="shared" ca="1" si="476"/>
        <v>&lt; 1</v>
      </c>
      <c r="AF2063" s="5">
        <v>29037</v>
      </c>
      <c r="AG2063" s="8">
        <f t="shared" ca="1" si="473"/>
        <v>45.328767123287669</v>
      </c>
      <c r="AH2063" s="7" t="str">
        <f t="shared" ca="1" si="474"/>
        <v>&gt;45&lt; 55</v>
      </c>
      <c r="AI2063" s="9">
        <v>12661892</v>
      </c>
      <c r="AJ2063" s="10" t="s">
        <v>102</v>
      </c>
      <c r="AK2063" s="9" t="s">
        <v>5310</v>
      </c>
      <c r="AL2063" s="5">
        <v>40060</v>
      </c>
      <c r="AM2063" s="3" t="s">
        <v>93</v>
      </c>
      <c r="AN2063" s="3" t="s">
        <v>65</v>
      </c>
      <c r="AO2063">
        <v>2</v>
      </c>
      <c r="AQ2063" s="11">
        <v>3</v>
      </c>
      <c r="AR2063" s="11">
        <v>1</v>
      </c>
      <c r="AS2063" s="12">
        <f t="shared" si="475"/>
        <v>45720.25</v>
      </c>
      <c r="AT2063" s="11" t="s">
        <v>135</v>
      </c>
      <c r="AU2063" s="9">
        <v>3.5</v>
      </c>
      <c r="AV2063" s="14">
        <v>17</v>
      </c>
      <c r="AW2063" s="15" t="s">
        <v>169</v>
      </c>
      <c r="AX2063" s="16" t="s">
        <v>5311</v>
      </c>
      <c r="AY2063" s="14">
        <v>68</v>
      </c>
      <c r="AZ2063" s="11" t="s">
        <v>171</v>
      </c>
      <c r="BA2063" s="17" t="str">
        <f t="shared" si="480"/>
        <v>17001000000333907168</v>
      </c>
      <c r="BB2063" s="26">
        <f t="shared" si="481"/>
        <v>20</v>
      </c>
      <c r="BC2063" s="19" t="s">
        <v>5855</v>
      </c>
      <c r="BD2063" s="20" t="s">
        <v>277</v>
      </c>
      <c r="BF2063" s="5"/>
      <c r="BG2063" s="27">
        <v>51933389</v>
      </c>
      <c r="BH2063" s="27"/>
      <c r="BI2063" s="27"/>
      <c r="BK2063" s="11" t="str">
        <f t="shared" si="483"/>
        <v>B-</v>
      </c>
      <c r="BL2063" s="11" t="s">
        <v>473</v>
      </c>
    </row>
    <row r="2064" spans="1:64" x14ac:dyDescent="0.25">
      <c r="A2064" s="3" t="s">
        <v>74</v>
      </c>
      <c r="B2064" s="4">
        <v>2124</v>
      </c>
      <c r="C2064" s="3" t="s">
        <v>140</v>
      </c>
      <c r="D2064" s="3" t="s">
        <v>7778</v>
      </c>
      <c r="E2064" s="3" t="s">
        <v>7279</v>
      </c>
      <c r="F2064" s="3"/>
      <c r="G2064" s="3"/>
      <c r="H2064" s="74"/>
      <c r="I2064" s="3" t="s">
        <v>431</v>
      </c>
      <c r="J2064" s="3" t="s">
        <v>157</v>
      </c>
      <c r="K2064" s="3" t="s">
        <v>123</v>
      </c>
      <c r="L2064" s="3" t="s">
        <v>77</v>
      </c>
      <c r="M2064" s="3" t="s">
        <v>158</v>
      </c>
      <c r="N2064" s="5">
        <v>45355</v>
      </c>
      <c r="O2064" s="97"/>
      <c r="P2064" s="3">
        <f t="shared" ca="1" si="482"/>
        <v>-200</v>
      </c>
      <c r="Q2064" s="5">
        <v>45355</v>
      </c>
      <c r="R2064" s="3" t="s">
        <v>5466</v>
      </c>
      <c r="S2064" s="3">
        <f>(Q2064-N2064)+1</f>
        <v>1</v>
      </c>
      <c r="T2064" s="6" t="s">
        <v>131</v>
      </c>
      <c r="U2064" s="3" t="str">
        <f t="shared" si="471"/>
        <v>Contractuel</v>
      </c>
      <c r="V2064" s="5">
        <v>45355</v>
      </c>
      <c r="W2064" s="5">
        <v>45382</v>
      </c>
      <c r="X2064" s="5"/>
      <c r="Y2064" s="5"/>
      <c r="Z2064" s="5">
        <v>45355</v>
      </c>
      <c r="AA2064" s="3">
        <f t="shared" si="472"/>
        <v>3</v>
      </c>
      <c r="AB2064" s="3">
        <v>2024</v>
      </c>
      <c r="AC2064" s="3"/>
      <c r="AD2064" s="7">
        <f t="shared" ca="1" si="479"/>
        <v>0.61944444444444446</v>
      </c>
      <c r="AE2064" s="7" t="str">
        <f t="shared" ca="1" si="476"/>
        <v>&lt; 1</v>
      </c>
      <c r="AF2064" s="5">
        <v>32710</v>
      </c>
      <c r="AG2064" s="8">
        <f t="shared" ca="1" si="473"/>
        <v>35.265753424657532</v>
      </c>
      <c r="AH2064" s="7" t="str">
        <f t="shared" ca="1" si="474"/>
        <v>&gt;35&lt; 45</v>
      </c>
      <c r="AI2064" s="9">
        <v>16488146</v>
      </c>
      <c r="AJ2064" s="10" t="s">
        <v>79</v>
      </c>
      <c r="AK2064" s="9" t="s">
        <v>5856</v>
      </c>
      <c r="AL2064" s="5">
        <v>43049</v>
      </c>
      <c r="AM2064" s="3" t="s">
        <v>93</v>
      </c>
      <c r="AN2064" s="3" t="s">
        <v>94</v>
      </c>
      <c r="AQ2064" s="11">
        <v>3</v>
      </c>
      <c r="AR2064" s="11">
        <v>1</v>
      </c>
      <c r="AS2064" s="12">
        <f t="shared" si="475"/>
        <v>45720.25</v>
      </c>
      <c r="AT2064" s="11" t="s">
        <v>135</v>
      </c>
      <c r="AU2064" s="9">
        <v>3.5</v>
      </c>
      <c r="AV2064" s="14">
        <v>17</v>
      </c>
      <c r="AW2064" s="15" t="s">
        <v>169</v>
      </c>
      <c r="AX2064" s="16" t="s">
        <v>5857</v>
      </c>
      <c r="AY2064" s="14">
        <v>34</v>
      </c>
      <c r="AZ2064" s="11" t="s">
        <v>171</v>
      </c>
      <c r="BA2064" s="17" t="str">
        <f t="shared" si="480"/>
        <v>17001000000167753734</v>
      </c>
      <c r="BB2064" s="26">
        <f t="shared" si="481"/>
        <v>20</v>
      </c>
      <c r="BC2064" s="19" t="s">
        <v>5848</v>
      </c>
      <c r="BD2064" s="20" t="s">
        <v>100</v>
      </c>
      <c r="BF2064" s="5"/>
      <c r="BG2064" s="27">
        <v>58753331</v>
      </c>
      <c r="BH2064" s="27"/>
      <c r="BI2064" s="27"/>
      <c r="BK2064" s="11" t="str">
        <f t="shared" si="483"/>
        <v>A-</v>
      </c>
      <c r="BL2064" s="11" t="s">
        <v>473</v>
      </c>
    </row>
    <row r="2065" spans="1:64" x14ac:dyDescent="0.25">
      <c r="A2065" s="3" t="s">
        <v>56</v>
      </c>
      <c r="B2065" s="4">
        <v>2125</v>
      </c>
      <c r="C2065" s="3" t="s">
        <v>140</v>
      </c>
      <c r="D2065" s="3" t="s">
        <v>7519</v>
      </c>
      <c r="E2065" s="3" t="s">
        <v>7311</v>
      </c>
      <c r="F2065" s="3"/>
      <c r="G2065" s="3"/>
      <c r="H2065" s="74"/>
      <c r="I2065" s="3" t="s">
        <v>431</v>
      </c>
      <c r="J2065" s="3"/>
      <c r="K2065" s="3" t="s">
        <v>123</v>
      </c>
      <c r="L2065" s="3" t="s">
        <v>77</v>
      </c>
      <c r="M2065" s="3" t="s">
        <v>158</v>
      </c>
      <c r="N2065" s="5">
        <v>45355</v>
      </c>
      <c r="P2065" s="3">
        <f t="shared" ca="1" si="482"/>
        <v>-47</v>
      </c>
      <c r="Q2065" s="5"/>
      <c r="R2065" s="3"/>
      <c r="S2065" s="3"/>
      <c r="T2065" s="6" t="s">
        <v>131</v>
      </c>
      <c r="U2065" s="3" t="str">
        <f t="shared" si="471"/>
        <v>Contractuel</v>
      </c>
      <c r="V2065" s="5">
        <v>45505</v>
      </c>
      <c r="W2065" s="5">
        <f>VLOOKUP(B2065,[1]base!$A:$V,22,0)</f>
        <v>45535</v>
      </c>
      <c r="X2065" s="5"/>
      <c r="Y2065" s="5"/>
      <c r="Z2065" s="5">
        <v>45355</v>
      </c>
      <c r="AA2065" s="3">
        <f t="shared" si="472"/>
        <v>3</v>
      </c>
      <c r="AB2065" s="3">
        <v>2024</v>
      </c>
      <c r="AC2065" s="3"/>
      <c r="AD2065" s="7">
        <f t="shared" ca="1" si="479"/>
        <v>0.61944444444444446</v>
      </c>
      <c r="AE2065" s="7" t="str">
        <f t="shared" ca="1" si="476"/>
        <v>&lt; 1</v>
      </c>
      <c r="AF2065" s="5">
        <v>37599</v>
      </c>
      <c r="AG2065" s="8">
        <f t="shared" ca="1" si="473"/>
        <v>21.87123287671233</v>
      </c>
      <c r="AH2065" s="7" t="str">
        <f t="shared" ca="1" si="474"/>
        <v>&lt; 25</v>
      </c>
      <c r="AI2065" s="9">
        <v>17451490</v>
      </c>
      <c r="AJ2065" s="10" t="s">
        <v>70</v>
      </c>
      <c r="AK2065" s="9" t="s">
        <v>5858</v>
      </c>
      <c r="AL2065" s="5">
        <v>45120</v>
      </c>
      <c r="AM2065" s="3" t="s">
        <v>93</v>
      </c>
      <c r="AN2065" s="3" t="s">
        <v>94</v>
      </c>
      <c r="AQ2065">
        <v>3</v>
      </c>
      <c r="AR2065" s="11">
        <v>1</v>
      </c>
      <c r="AS2065" s="12">
        <f t="shared" si="475"/>
        <v>45720.25</v>
      </c>
      <c r="AT2065" s="11" t="s">
        <v>135</v>
      </c>
      <c r="AU2065" s="9">
        <v>3.5</v>
      </c>
      <c r="AV2065" s="14">
        <v>17</v>
      </c>
      <c r="AW2065" s="15" t="s">
        <v>169</v>
      </c>
      <c r="AX2065" s="16" t="s">
        <v>5859</v>
      </c>
      <c r="AY2065" s="14">
        <v>27</v>
      </c>
      <c r="AZ2065" s="11" t="s">
        <v>171</v>
      </c>
      <c r="BA2065" s="17" t="str">
        <f t="shared" si="480"/>
        <v>17001000000302250927</v>
      </c>
      <c r="BB2065" s="26">
        <f t="shared" si="481"/>
        <v>20</v>
      </c>
      <c r="BC2065" s="19" t="s">
        <v>5723</v>
      </c>
      <c r="BD2065" s="20" t="s">
        <v>277</v>
      </c>
      <c r="BF2065" s="5"/>
      <c r="BG2065" s="27"/>
      <c r="BH2065" s="27"/>
      <c r="BI2065" s="27"/>
      <c r="BJ2065" t="s">
        <v>300</v>
      </c>
      <c r="BK2065" s="11" t="str">
        <f t="shared" si="483"/>
        <v>-</v>
      </c>
      <c r="BL2065" s="11" t="s">
        <v>473</v>
      </c>
    </row>
    <row r="2066" spans="1:64" x14ac:dyDescent="0.25">
      <c r="A2066" s="3" t="s">
        <v>74</v>
      </c>
      <c r="B2066" s="4">
        <v>2126</v>
      </c>
      <c r="C2066" s="3" t="s">
        <v>140</v>
      </c>
      <c r="D2066" s="3" t="s">
        <v>7325</v>
      </c>
      <c r="E2066" s="3" t="s">
        <v>7367</v>
      </c>
      <c r="F2066" s="3"/>
      <c r="G2066" s="3"/>
      <c r="H2066" s="74"/>
      <c r="I2066" s="3" t="s">
        <v>467</v>
      </c>
      <c r="J2066" s="3" t="s">
        <v>157</v>
      </c>
      <c r="K2066" s="3" t="s">
        <v>123</v>
      </c>
      <c r="L2066" s="3" t="s">
        <v>77</v>
      </c>
      <c r="M2066" s="3" t="s">
        <v>158</v>
      </c>
      <c r="N2066" s="5">
        <v>45355</v>
      </c>
      <c r="P2066" s="3">
        <f t="shared" ca="1" si="482"/>
        <v>-47</v>
      </c>
      <c r="Q2066" s="5">
        <v>45532</v>
      </c>
      <c r="R2066" s="3" t="s">
        <v>3201</v>
      </c>
      <c r="S2066" s="3"/>
      <c r="T2066" s="6" t="s">
        <v>131</v>
      </c>
      <c r="U2066" s="3" t="str">
        <f t="shared" si="471"/>
        <v>Contractuel</v>
      </c>
      <c r="V2066" s="5">
        <v>45505</v>
      </c>
      <c r="W2066" s="5">
        <f>VLOOKUP(B2066,[1]base!$A:$V,22,0)</f>
        <v>45535</v>
      </c>
      <c r="X2066" s="5"/>
      <c r="Y2066" s="5"/>
      <c r="Z2066" s="5">
        <v>45355</v>
      </c>
      <c r="AA2066" s="3">
        <f t="shared" si="472"/>
        <v>3</v>
      </c>
      <c r="AB2066" s="3">
        <v>2024</v>
      </c>
      <c r="AC2066" s="3"/>
      <c r="AD2066" s="7">
        <f t="shared" ca="1" si="479"/>
        <v>0.61944444444444446</v>
      </c>
      <c r="AE2066" s="7" t="str">
        <f t="shared" ca="1" si="476"/>
        <v>&lt; 1</v>
      </c>
      <c r="AF2066" s="5">
        <v>33139</v>
      </c>
      <c r="AG2066" s="8">
        <f t="shared" ca="1" si="473"/>
        <v>34.090410958904108</v>
      </c>
      <c r="AH2066" s="7" t="str">
        <f t="shared" ca="1" si="474"/>
        <v>&gt;25&lt; 35</v>
      </c>
      <c r="AI2066" s="9">
        <v>16444415</v>
      </c>
      <c r="AJ2066" s="10" t="s">
        <v>62</v>
      </c>
      <c r="AK2066" s="9" t="s">
        <v>5860</v>
      </c>
      <c r="AL2066" s="5">
        <v>40053</v>
      </c>
      <c r="AM2066" s="3" t="s">
        <v>93</v>
      </c>
      <c r="AN2066" s="3" t="s">
        <v>65</v>
      </c>
      <c r="AO2066">
        <v>2</v>
      </c>
      <c r="AP2066" t="s">
        <v>1167</v>
      </c>
      <c r="AQ2066">
        <v>3</v>
      </c>
      <c r="AR2066" s="11">
        <v>1</v>
      </c>
      <c r="AS2066" s="12">
        <f t="shared" si="475"/>
        <v>45720.25</v>
      </c>
      <c r="AT2066" s="11" t="s">
        <v>135</v>
      </c>
      <c r="AU2066" s="9">
        <v>3.6629999999999998</v>
      </c>
      <c r="AV2066" s="14">
        <v>10</v>
      </c>
      <c r="AW2066" s="15">
        <v>21012</v>
      </c>
      <c r="AX2066" s="16">
        <v>15044455788</v>
      </c>
      <c r="AY2066" s="14">
        <v>48</v>
      </c>
      <c r="AZ2066" s="11" t="s">
        <v>503</v>
      </c>
      <c r="BA2066" s="17" t="str">
        <f t="shared" si="480"/>
        <v>10210121504445578848</v>
      </c>
      <c r="BB2066" s="26">
        <f t="shared" si="481"/>
        <v>20</v>
      </c>
      <c r="BC2066" s="19" t="s">
        <v>5723</v>
      </c>
      <c r="BD2066" s="20" t="s">
        <v>277</v>
      </c>
      <c r="BF2066" s="5"/>
      <c r="BG2066" s="27">
        <v>27813873</v>
      </c>
      <c r="BH2066" s="27">
        <v>27346062</v>
      </c>
      <c r="BI2066" s="27"/>
      <c r="BJ2066" t="s">
        <v>300</v>
      </c>
      <c r="BK2066" s="11" t="str">
        <f t="shared" si="483"/>
        <v>A-</v>
      </c>
      <c r="BL2066" s="11" t="s">
        <v>235</v>
      </c>
    </row>
    <row r="2067" spans="1:64" x14ac:dyDescent="0.25">
      <c r="A2067" s="3" t="s">
        <v>56</v>
      </c>
      <c r="B2067" s="4">
        <v>2127</v>
      </c>
      <c r="C2067" s="3" t="s">
        <v>140</v>
      </c>
      <c r="D2067" s="3" t="s">
        <v>7930</v>
      </c>
      <c r="E2067" s="3" t="s">
        <v>7800</v>
      </c>
      <c r="F2067" s="3"/>
      <c r="G2067" s="3"/>
      <c r="H2067" s="74"/>
      <c r="I2067" s="43" t="s">
        <v>1920</v>
      </c>
      <c r="J2067" s="43" t="s">
        <v>157</v>
      </c>
      <c r="K2067" s="3" t="s">
        <v>123</v>
      </c>
      <c r="L2067" s="3" t="s">
        <v>77</v>
      </c>
      <c r="M2067" s="3" t="s">
        <v>158</v>
      </c>
      <c r="N2067" s="5">
        <v>45356</v>
      </c>
      <c r="P2067" s="3">
        <f t="shared" ca="1" si="482"/>
        <v>-47</v>
      </c>
      <c r="Q2067" s="5"/>
      <c r="R2067" s="3"/>
      <c r="S2067" s="3"/>
      <c r="T2067" s="6" t="s">
        <v>131</v>
      </c>
      <c r="U2067" s="3" t="str">
        <f t="shared" si="471"/>
        <v>Contractuel</v>
      </c>
      <c r="V2067" s="5">
        <v>45505</v>
      </c>
      <c r="W2067" s="5">
        <f>VLOOKUP(B2067,[1]base!$A:$V,22,0)</f>
        <v>45535</v>
      </c>
      <c r="X2067" s="5"/>
      <c r="Y2067" s="5"/>
      <c r="Z2067" s="5">
        <v>45356</v>
      </c>
      <c r="AA2067" s="3">
        <f t="shared" si="472"/>
        <v>3</v>
      </c>
      <c r="AB2067" s="3">
        <v>2024</v>
      </c>
      <c r="AC2067" s="3">
        <f t="shared" ref="AC2067:AC2069" si="484">AB2067+4</f>
        <v>2028</v>
      </c>
      <c r="AD2067" s="7">
        <f t="shared" ca="1" si="479"/>
        <v>0.6166666666666667</v>
      </c>
      <c r="AE2067" s="7" t="str">
        <f t="shared" ca="1" si="476"/>
        <v>&lt; 1</v>
      </c>
      <c r="AF2067" s="5">
        <v>32062</v>
      </c>
      <c r="AG2067" s="8">
        <f t="shared" ca="1" si="473"/>
        <v>37.041095890410958</v>
      </c>
      <c r="AH2067" s="7" t="str">
        <f t="shared" ca="1" si="474"/>
        <v>&gt;35&lt; 45</v>
      </c>
      <c r="AI2067" s="9">
        <v>16626361</v>
      </c>
      <c r="AJ2067" s="10" t="s">
        <v>126</v>
      </c>
      <c r="AK2067" s="9" t="s">
        <v>5861</v>
      </c>
      <c r="AL2067" s="5">
        <v>38640</v>
      </c>
      <c r="AM2067" s="3" t="s">
        <v>93</v>
      </c>
      <c r="AN2067" s="3" t="s">
        <v>94</v>
      </c>
      <c r="AP2067" t="s">
        <v>5730</v>
      </c>
      <c r="AQ2067">
        <v>3</v>
      </c>
      <c r="AR2067" s="11">
        <v>1</v>
      </c>
      <c r="AS2067" s="12">
        <f t="shared" si="475"/>
        <v>45721.25</v>
      </c>
      <c r="AT2067" s="11" t="s">
        <v>135</v>
      </c>
      <c r="AU2067" s="9">
        <v>3.5</v>
      </c>
      <c r="AV2067" s="14">
        <v>25</v>
      </c>
      <c r="AW2067" s="15">
        <v>15000</v>
      </c>
      <c r="AX2067" s="16" t="s">
        <v>5862</v>
      </c>
      <c r="AY2067" s="14">
        <v>29</v>
      </c>
      <c r="AZ2067" s="11" t="s">
        <v>164</v>
      </c>
      <c r="BA2067" s="17" t="str">
        <f t="shared" si="480"/>
        <v>25150000000115104029</v>
      </c>
      <c r="BB2067" s="26">
        <f t="shared" si="481"/>
        <v>20</v>
      </c>
      <c r="BC2067" s="19" t="s">
        <v>5677</v>
      </c>
      <c r="BD2067" s="20" t="s">
        <v>277</v>
      </c>
      <c r="BF2067" s="5"/>
      <c r="BG2067" s="27">
        <v>24401651</v>
      </c>
      <c r="BH2067" s="27">
        <v>54561248</v>
      </c>
      <c r="BI2067" s="27"/>
      <c r="BJ2067" s="110" t="s">
        <v>2409</v>
      </c>
      <c r="BK2067" s="11" t="str">
        <f t="shared" si="483"/>
        <v>A-</v>
      </c>
      <c r="BL2067" s="11" t="s">
        <v>473</v>
      </c>
    </row>
    <row r="2068" spans="1:64" x14ac:dyDescent="0.25">
      <c r="A2068" s="3" t="s">
        <v>56</v>
      </c>
      <c r="B2068" s="4">
        <v>2128</v>
      </c>
      <c r="C2068" s="3" t="s">
        <v>140</v>
      </c>
      <c r="D2068" s="3" t="s">
        <v>8504</v>
      </c>
      <c r="E2068" s="3" t="s">
        <v>7258</v>
      </c>
      <c r="F2068" s="3"/>
      <c r="G2068" s="3"/>
      <c r="H2068" s="74"/>
      <c r="I2068" s="43" t="s">
        <v>1920</v>
      </c>
      <c r="J2068" s="43" t="s">
        <v>157</v>
      </c>
      <c r="K2068" s="3" t="s">
        <v>123</v>
      </c>
      <c r="L2068" s="3" t="s">
        <v>77</v>
      </c>
      <c r="M2068" s="3" t="s">
        <v>158</v>
      </c>
      <c r="N2068" s="5">
        <v>45356</v>
      </c>
      <c r="P2068" s="3">
        <f t="shared" ca="1" si="482"/>
        <v>-47</v>
      </c>
      <c r="Q2068" s="5"/>
      <c r="R2068" s="3"/>
      <c r="S2068" s="3"/>
      <c r="T2068" s="6" t="s">
        <v>131</v>
      </c>
      <c r="U2068" s="3" t="str">
        <f t="shared" si="471"/>
        <v>Contractuel</v>
      </c>
      <c r="V2068" s="5">
        <v>45505</v>
      </c>
      <c r="W2068" s="5">
        <f>VLOOKUP(B2068,[1]base!$A:$V,22,0)</f>
        <v>45535</v>
      </c>
      <c r="X2068" s="5"/>
      <c r="Y2068" s="5"/>
      <c r="Z2068" s="5">
        <v>45356</v>
      </c>
      <c r="AA2068" s="3">
        <f t="shared" si="472"/>
        <v>3</v>
      </c>
      <c r="AB2068" s="3">
        <v>2024</v>
      </c>
      <c r="AC2068" s="3">
        <f t="shared" si="484"/>
        <v>2028</v>
      </c>
      <c r="AD2068" s="7">
        <f t="shared" ca="1" si="479"/>
        <v>0.6166666666666667</v>
      </c>
      <c r="AE2068" s="7" t="str">
        <f t="shared" ca="1" si="476"/>
        <v>&lt; 1</v>
      </c>
      <c r="AF2068" s="5">
        <v>26979</v>
      </c>
      <c r="AG2068" s="8">
        <f t="shared" ca="1" si="473"/>
        <v>50.967123287671235</v>
      </c>
      <c r="AH2068" s="7" t="str">
        <f t="shared" ca="1" si="474"/>
        <v>&gt;45&lt; 55</v>
      </c>
      <c r="AI2068" s="9">
        <v>16926297</v>
      </c>
      <c r="AJ2068" s="37" t="s">
        <v>179</v>
      </c>
      <c r="AK2068" s="9" t="s">
        <v>5863</v>
      </c>
      <c r="AL2068" s="5">
        <v>39384</v>
      </c>
      <c r="AM2068" s="3" t="s">
        <v>93</v>
      </c>
      <c r="AN2068" s="3" t="s">
        <v>65</v>
      </c>
      <c r="AO2068">
        <v>3</v>
      </c>
      <c r="AP2068" t="s">
        <v>5794</v>
      </c>
      <c r="AQ2068">
        <v>3</v>
      </c>
      <c r="AR2068" s="11">
        <v>1</v>
      </c>
      <c r="AS2068" s="12">
        <f t="shared" si="475"/>
        <v>45721.25</v>
      </c>
      <c r="AT2068" s="11" t="s">
        <v>135</v>
      </c>
      <c r="AU2068" s="9">
        <v>3.5</v>
      </c>
      <c r="AV2068" s="14" t="s">
        <v>91</v>
      </c>
      <c r="AW2068" s="15">
        <v>10500</v>
      </c>
      <c r="AX2068" s="16" t="s">
        <v>5864</v>
      </c>
      <c r="AY2068" s="14">
        <v>13</v>
      </c>
      <c r="AZ2068" s="11" t="s">
        <v>191</v>
      </c>
      <c r="BA2068" s="17" t="str">
        <f t="shared" si="480"/>
        <v>05105000025500357713</v>
      </c>
      <c r="BB2068" s="26">
        <f t="shared" si="481"/>
        <v>20</v>
      </c>
      <c r="BC2068" s="19" t="s">
        <v>5390</v>
      </c>
      <c r="BD2068" s="20" t="s">
        <v>100</v>
      </c>
      <c r="BF2068" s="5"/>
      <c r="BG2068" s="27">
        <v>56730474</v>
      </c>
      <c r="BH2068" s="27">
        <v>23023667</v>
      </c>
      <c r="BI2068" s="27"/>
      <c r="BK2068" s="11" t="str">
        <f t="shared" si="483"/>
        <v>A-</v>
      </c>
      <c r="BL2068" s="11" t="s">
        <v>473</v>
      </c>
    </row>
    <row r="2069" spans="1:64" x14ac:dyDescent="0.25">
      <c r="A2069" s="3" t="s">
        <v>74</v>
      </c>
      <c r="B2069" s="4">
        <v>2129</v>
      </c>
      <c r="C2069" s="3" t="s">
        <v>140</v>
      </c>
      <c r="D2069" s="3" t="s">
        <v>8505</v>
      </c>
      <c r="E2069" s="3" t="s">
        <v>7306</v>
      </c>
      <c r="F2069" s="3"/>
      <c r="G2069" s="3"/>
      <c r="H2069" s="74"/>
      <c r="I2069" s="43" t="s">
        <v>1920</v>
      </c>
      <c r="J2069" s="43" t="s">
        <v>157</v>
      </c>
      <c r="K2069" s="3" t="s">
        <v>123</v>
      </c>
      <c r="L2069" s="3" t="s">
        <v>77</v>
      </c>
      <c r="M2069" s="3" t="s">
        <v>158</v>
      </c>
      <c r="N2069" s="5">
        <v>45356</v>
      </c>
      <c r="P2069" s="3">
        <f t="shared" ca="1" si="482"/>
        <v>-47</v>
      </c>
      <c r="Q2069" s="5">
        <v>45539</v>
      </c>
      <c r="R2069" s="3" t="s">
        <v>5757</v>
      </c>
      <c r="S2069" s="3" t="s">
        <v>5378</v>
      </c>
      <c r="T2069" s="6" t="s">
        <v>131</v>
      </c>
      <c r="U2069" s="3" t="str">
        <f t="shared" si="471"/>
        <v>Contractuel</v>
      </c>
      <c r="V2069" s="5">
        <v>45505</v>
      </c>
      <c r="W2069" s="5">
        <v>45535</v>
      </c>
      <c r="X2069" s="5"/>
      <c r="Y2069" s="5"/>
      <c r="Z2069" s="5">
        <v>45356</v>
      </c>
      <c r="AA2069" s="3">
        <f t="shared" si="472"/>
        <v>3</v>
      </c>
      <c r="AB2069" s="3">
        <v>2024</v>
      </c>
      <c r="AC2069" s="3">
        <f t="shared" si="484"/>
        <v>2028</v>
      </c>
      <c r="AD2069" s="7">
        <f t="shared" ca="1" si="479"/>
        <v>0.6166666666666667</v>
      </c>
      <c r="AE2069" s="7" t="str">
        <f t="shared" ca="1" si="476"/>
        <v>&lt; 1</v>
      </c>
      <c r="AF2069" s="5">
        <v>30654</v>
      </c>
      <c r="AG2069" s="8">
        <f t="shared" ca="1" si="473"/>
        <v>40.898630136986299</v>
      </c>
      <c r="AH2069" s="7" t="str">
        <f t="shared" ca="1" si="474"/>
        <v>&gt;35&lt; 45</v>
      </c>
      <c r="AI2069" s="9">
        <v>16123135</v>
      </c>
      <c r="AJ2069" s="37" t="s">
        <v>179</v>
      </c>
      <c r="AK2069" s="9" t="s">
        <v>5865</v>
      </c>
      <c r="AL2069" s="5">
        <v>44922</v>
      </c>
      <c r="AM2069" s="3" t="s">
        <v>93</v>
      </c>
      <c r="AN2069" s="3" t="s">
        <v>65</v>
      </c>
      <c r="AO2069">
        <v>3</v>
      </c>
      <c r="AP2069" t="s">
        <v>5866</v>
      </c>
      <c r="AQ2069">
        <v>3</v>
      </c>
      <c r="AR2069" s="11">
        <v>1</v>
      </c>
      <c r="AS2069" s="12">
        <f t="shared" si="475"/>
        <v>45721.25</v>
      </c>
      <c r="AT2069" s="11" t="s">
        <v>135</v>
      </c>
      <c r="AU2069" s="9">
        <v>3.5</v>
      </c>
      <c r="AV2069" s="14">
        <v>17</v>
      </c>
      <c r="AW2069" s="15" t="s">
        <v>169</v>
      </c>
      <c r="AX2069" s="16" t="s">
        <v>5867</v>
      </c>
      <c r="AY2069" s="14">
        <v>27</v>
      </c>
      <c r="AZ2069" s="11" t="s">
        <v>171</v>
      </c>
      <c r="BA2069" s="17" t="str">
        <f t="shared" si="480"/>
        <v>17001000000322989527</v>
      </c>
      <c r="BB2069" s="26">
        <f t="shared" si="481"/>
        <v>20</v>
      </c>
      <c r="BC2069" s="19" t="s">
        <v>5799</v>
      </c>
      <c r="BD2069" s="20" t="s">
        <v>100</v>
      </c>
      <c r="BF2069" s="5"/>
      <c r="BG2069" s="27">
        <v>50541187</v>
      </c>
      <c r="BH2069" s="27">
        <v>52170246</v>
      </c>
      <c r="BI2069" s="27"/>
      <c r="BK2069" s="11" t="str">
        <f t="shared" si="483"/>
        <v>A-</v>
      </c>
      <c r="BL2069" s="11" t="s">
        <v>473</v>
      </c>
    </row>
    <row r="2070" spans="1:64" x14ac:dyDescent="0.25">
      <c r="A2070" s="3" t="s">
        <v>56</v>
      </c>
      <c r="B2070" s="4">
        <v>2130</v>
      </c>
      <c r="C2070" s="3" t="s">
        <v>140</v>
      </c>
      <c r="D2070" s="3" t="s">
        <v>7453</v>
      </c>
      <c r="E2070" s="3" t="s">
        <v>7384</v>
      </c>
      <c r="F2070" s="3"/>
      <c r="G2070" s="3"/>
      <c r="H2070" s="74"/>
      <c r="I2070" s="43" t="s">
        <v>425</v>
      </c>
      <c r="J2070" s="3" t="s">
        <v>157</v>
      </c>
      <c r="K2070" s="3" t="s">
        <v>123</v>
      </c>
      <c r="L2070" s="3" t="s">
        <v>77</v>
      </c>
      <c r="M2070" s="3" t="s">
        <v>158</v>
      </c>
      <c r="N2070" s="5">
        <v>45356</v>
      </c>
      <c r="P2070" s="3">
        <f t="shared" ca="1" si="482"/>
        <v>-47</v>
      </c>
      <c r="Q2070" s="5"/>
      <c r="R2070" s="3"/>
      <c r="S2070" s="3"/>
      <c r="T2070" s="6" t="s">
        <v>131</v>
      </c>
      <c r="U2070" s="3" t="str">
        <f t="shared" si="471"/>
        <v>Contractuel</v>
      </c>
      <c r="V2070" s="5">
        <v>45505</v>
      </c>
      <c r="W2070" s="5">
        <f>VLOOKUP(B2070,[1]base!$A:$V,22,0)</f>
        <v>45535</v>
      </c>
      <c r="X2070" s="5"/>
      <c r="Y2070" s="5"/>
      <c r="Z2070" s="5">
        <v>45356</v>
      </c>
      <c r="AA2070" s="3">
        <f t="shared" si="472"/>
        <v>3</v>
      </c>
      <c r="AB2070" s="3">
        <v>2024</v>
      </c>
      <c r="AC2070" s="3"/>
      <c r="AD2070" s="7">
        <f t="shared" ca="1" si="479"/>
        <v>0.6166666666666667</v>
      </c>
      <c r="AE2070" s="7" t="str">
        <f t="shared" ca="1" si="476"/>
        <v>&lt; 1</v>
      </c>
      <c r="AF2070" s="5">
        <v>27337</v>
      </c>
      <c r="AG2070" s="8">
        <f t="shared" ca="1" si="473"/>
        <v>49.986301369863014</v>
      </c>
      <c r="AH2070" s="7" t="str">
        <f t="shared" ca="1" si="474"/>
        <v>&gt;45&lt; 55</v>
      </c>
      <c r="AI2070" s="9">
        <v>12361462</v>
      </c>
      <c r="AJ2070" s="10" t="s">
        <v>70</v>
      </c>
      <c r="AK2070" s="9" t="s">
        <v>5868</v>
      </c>
      <c r="AL2070" s="5">
        <v>35698</v>
      </c>
      <c r="AM2070" s="3" t="s">
        <v>93</v>
      </c>
      <c r="AN2070" s="3" t="s">
        <v>65</v>
      </c>
      <c r="AO2070">
        <v>2</v>
      </c>
      <c r="AP2070" t="s">
        <v>5694</v>
      </c>
      <c r="AQ2070">
        <v>3</v>
      </c>
      <c r="AR2070" s="11">
        <v>1</v>
      </c>
      <c r="AS2070" s="12">
        <f t="shared" si="475"/>
        <v>45721.25</v>
      </c>
      <c r="AT2070" s="11" t="s">
        <v>135</v>
      </c>
      <c r="AU2070" s="9">
        <v>3.5</v>
      </c>
      <c r="AV2070" s="14">
        <v>17</v>
      </c>
      <c r="AW2070" s="15" t="s">
        <v>169</v>
      </c>
      <c r="AX2070" s="16" t="s">
        <v>5869</v>
      </c>
      <c r="AY2070" s="14">
        <v>22</v>
      </c>
      <c r="AZ2070" s="11" t="s">
        <v>171</v>
      </c>
      <c r="BA2070" s="17" t="str">
        <f t="shared" si="480"/>
        <v>17001000000342945822</v>
      </c>
      <c r="BB2070" s="26">
        <f t="shared" si="481"/>
        <v>20</v>
      </c>
      <c r="BC2070" s="19" t="s">
        <v>1677</v>
      </c>
      <c r="BD2070" s="20" t="s">
        <v>100</v>
      </c>
      <c r="BF2070" s="5"/>
      <c r="BG2070" s="27">
        <v>54386919</v>
      </c>
      <c r="BH2070" s="27"/>
      <c r="BI2070" s="27"/>
      <c r="BJ2070" t="s">
        <v>1677</v>
      </c>
      <c r="BK2070" s="11" t="str">
        <f t="shared" si="483"/>
        <v>A-</v>
      </c>
      <c r="BL2070" s="11" t="s">
        <v>473</v>
      </c>
    </row>
    <row r="2071" spans="1:64" x14ac:dyDescent="0.25">
      <c r="A2071" s="3" t="s">
        <v>74</v>
      </c>
      <c r="B2071" s="4">
        <v>2131</v>
      </c>
      <c r="C2071" s="3" t="s">
        <v>140</v>
      </c>
      <c r="D2071" s="3" t="s">
        <v>7920</v>
      </c>
      <c r="E2071" s="3" t="s">
        <v>7250</v>
      </c>
      <c r="F2071" s="3"/>
      <c r="G2071" s="3"/>
      <c r="H2071" s="74"/>
      <c r="I2071" s="43" t="s">
        <v>1837</v>
      </c>
      <c r="J2071" s="43" t="s">
        <v>157</v>
      </c>
      <c r="K2071" s="3" t="s">
        <v>123</v>
      </c>
      <c r="L2071" s="3" t="s">
        <v>77</v>
      </c>
      <c r="M2071" s="3" t="s">
        <v>158</v>
      </c>
      <c r="N2071" s="5">
        <v>45356</v>
      </c>
      <c r="P2071" s="3">
        <f t="shared" ca="1" si="482"/>
        <v>-139</v>
      </c>
      <c r="Q2071" s="5">
        <v>45436</v>
      </c>
      <c r="R2071" s="3" t="s">
        <v>2627</v>
      </c>
      <c r="S2071" s="3"/>
      <c r="T2071" s="6" t="s">
        <v>131</v>
      </c>
      <c r="U2071" s="3" t="str">
        <f t="shared" si="471"/>
        <v>Contractuel</v>
      </c>
      <c r="V2071" s="5">
        <v>45413</v>
      </c>
      <c r="W2071" s="5">
        <v>45443</v>
      </c>
      <c r="X2071" s="5"/>
      <c r="Y2071" s="5"/>
      <c r="Z2071" s="5">
        <v>45356</v>
      </c>
      <c r="AA2071" s="3">
        <f t="shared" si="472"/>
        <v>3</v>
      </c>
      <c r="AB2071" s="3">
        <v>2024</v>
      </c>
      <c r="AC2071" s="3">
        <f t="shared" ref="AC2071:AC2072" si="485">AB2071+4</f>
        <v>2028</v>
      </c>
      <c r="AD2071" s="7">
        <f t="shared" ca="1" si="479"/>
        <v>0.6166666666666667</v>
      </c>
      <c r="AE2071" s="7" t="str">
        <f t="shared" ca="1" si="476"/>
        <v>&lt; 1</v>
      </c>
      <c r="AF2071" s="5">
        <v>31413</v>
      </c>
      <c r="AG2071" s="8">
        <f t="shared" ca="1" si="473"/>
        <v>38.819178082191783</v>
      </c>
      <c r="AH2071" s="7" t="str">
        <f t="shared" ca="1" si="474"/>
        <v>&gt;35&lt; 45</v>
      </c>
      <c r="AI2071" s="9"/>
      <c r="AJ2071" s="10"/>
      <c r="AK2071" s="9" t="s">
        <v>5870</v>
      </c>
      <c r="AL2071" s="5">
        <v>44539</v>
      </c>
      <c r="AM2071" s="3" t="s">
        <v>93</v>
      </c>
      <c r="AN2071" s="3" t="s">
        <v>65</v>
      </c>
      <c r="AO2071">
        <v>1</v>
      </c>
      <c r="AP2071" t="s">
        <v>5721</v>
      </c>
      <c r="AQ2071" s="11">
        <v>3</v>
      </c>
      <c r="AR2071" s="11">
        <v>1</v>
      </c>
      <c r="AS2071" s="12">
        <f t="shared" si="475"/>
        <v>45721.25</v>
      </c>
      <c r="AT2071" s="11" t="s">
        <v>135</v>
      </c>
      <c r="AU2071" s="9">
        <v>3.5</v>
      </c>
      <c r="AV2071" s="14" t="s">
        <v>91</v>
      </c>
      <c r="AW2071" s="15" t="s">
        <v>189</v>
      </c>
      <c r="AX2071" s="16" t="s">
        <v>5871</v>
      </c>
      <c r="AY2071" s="14">
        <v>23</v>
      </c>
      <c r="AZ2071" s="11" t="s">
        <v>191</v>
      </c>
      <c r="BA2071" s="17" t="str">
        <f t="shared" si="480"/>
        <v>05062000130500810523</v>
      </c>
      <c r="BB2071" s="26">
        <f t="shared" si="481"/>
        <v>20</v>
      </c>
      <c r="BC2071" s="19" t="s">
        <v>166</v>
      </c>
      <c r="BD2071" s="20" t="s">
        <v>100</v>
      </c>
      <c r="BF2071" s="5"/>
      <c r="BG2071" s="27">
        <v>55378124</v>
      </c>
      <c r="BH2071" s="27"/>
      <c r="BI2071" s="27"/>
      <c r="BK2071" s="11" t="str">
        <f t="shared" si="483"/>
        <v>A-</v>
      </c>
      <c r="BL2071" s="11" t="s">
        <v>473</v>
      </c>
    </row>
    <row r="2072" spans="1:64" x14ac:dyDescent="0.25">
      <c r="A2072" s="3" t="s">
        <v>56</v>
      </c>
      <c r="B2072" s="4">
        <v>2132</v>
      </c>
      <c r="C2072" s="3" t="s">
        <v>140</v>
      </c>
      <c r="D2072" s="3" t="s">
        <v>7208</v>
      </c>
      <c r="E2072" s="3" t="s">
        <v>7484</v>
      </c>
      <c r="F2072" s="3"/>
      <c r="G2072" s="3"/>
      <c r="H2072" s="74"/>
      <c r="I2072" s="43" t="s">
        <v>1837</v>
      </c>
      <c r="J2072" s="43" t="s">
        <v>157</v>
      </c>
      <c r="K2072" s="3" t="s">
        <v>123</v>
      </c>
      <c r="L2072" s="3" t="s">
        <v>77</v>
      </c>
      <c r="M2072" s="3" t="s">
        <v>158</v>
      </c>
      <c r="N2072" s="5">
        <v>45356</v>
      </c>
      <c r="P2072" s="3">
        <f t="shared" ca="1" si="482"/>
        <v>-47</v>
      </c>
      <c r="Q2072" s="5"/>
      <c r="R2072" s="3"/>
      <c r="S2072" s="3"/>
      <c r="T2072" s="6" t="s">
        <v>131</v>
      </c>
      <c r="U2072" s="3" t="str">
        <f t="shared" si="471"/>
        <v>Contractuel</v>
      </c>
      <c r="V2072" s="5">
        <v>45505</v>
      </c>
      <c r="W2072" s="5">
        <f>VLOOKUP(B2072,[1]base!$A:$V,22,0)</f>
        <v>45535</v>
      </c>
      <c r="X2072" s="5"/>
      <c r="Y2072" s="5"/>
      <c r="Z2072" s="5">
        <v>45356</v>
      </c>
      <c r="AA2072" s="3">
        <f t="shared" si="472"/>
        <v>3</v>
      </c>
      <c r="AB2072" s="3">
        <v>2024</v>
      </c>
      <c r="AC2072" s="3">
        <f t="shared" si="485"/>
        <v>2028</v>
      </c>
      <c r="AD2072" s="7">
        <f t="shared" ca="1" si="479"/>
        <v>0.6166666666666667</v>
      </c>
      <c r="AE2072" s="7" t="str">
        <f t="shared" ca="1" si="476"/>
        <v>&lt; 1</v>
      </c>
      <c r="AF2072" s="5">
        <v>28360</v>
      </c>
      <c r="AG2072" s="8">
        <f t="shared" ca="1" si="473"/>
        <v>47.183561643835617</v>
      </c>
      <c r="AH2072" s="7" t="str">
        <f t="shared" ca="1" si="474"/>
        <v>&gt;45&lt; 55</v>
      </c>
      <c r="AI2072" s="9">
        <v>12596472</v>
      </c>
      <c r="AJ2072" s="10" t="s">
        <v>159</v>
      </c>
      <c r="AK2072" s="9" t="s">
        <v>943</v>
      </c>
      <c r="AL2072" s="5">
        <v>44312</v>
      </c>
      <c r="AM2072" s="3" t="s">
        <v>93</v>
      </c>
      <c r="AN2072" s="3" t="s">
        <v>65</v>
      </c>
      <c r="AO2072">
        <v>3</v>
      </c>
      <c r="AP2072" t="s">
        <v>5809</v>
      </c>
      <c r="AQ2072">
        <v>3</v>
      </c>
      <c r="AR2072" s="11">
        <v>1</v>
      </c>
      <c r="AS2072" s="12">
        <f t="shared" si="475"/>
        <v>45721.25</v>
      </c>
      <c r="AT2072" s="11" t="s">
        <v>135</v>
      </c>
      <c r="AU2072" s="9">
        <v>3.5</v>
      </c>
      <c r="AV2072" s="14" t="s">
        <v>79</v>
      </c>
      <c r="AW2072" s="15" t="s">
        <v>944</v>
      </c>
      <c r="AX2072" s="16">
        <v>80055938500</v>
      </c>
      <c r="AY2072" s="14">
        <v>93</v>
      </c>
      <c r="AZ2072" s="11" t="s">
        <v>128</v>
      </c>
      <c r="BA2072" s="17" t="str">
        <f t="shared" si="480"/>
        <v>04032118005593850093</v>
      </c>
      <c r="BB2072" s="26">
        <f t="shared" si="481"/>
        <v>20</v>
      </c>
      <c r="BC2072" s="19" t="s">
        <v>5872</v>
      </c>
      <c r="BD2072" s="20" t="s">
        <v>73</v>
      </c>
      <c r="BF2072" s="5"/>
      <c r="BG2072" s="27">
        <v>96818627</v>
      </c>
      <c r="BH2072" s="27">
        <v>22769862</v>
      </c>
      <c r="BI2072" s="27"/>
      <c r="BK2072" s="11" t="str">
        <f t="shared" si="483"/>
        <v>A-</v>
      </c>
      <c r="BL2072" s="11" t="s">
        <v>473</v>
      </c>
    </row>
    <row r="2073" spans="1:64" x14ac:dyDescent="0.25">
      <c r="A2073" s="3" t="s">
        <v>56</v>
      </c>
      <c r="B2073" s="4">
        <v>2133</v>
      </c>
      <c r="C2073" s="3" t="s">
        <v>140</v>
      </c>
      <c r="D2073" s="3" t="s">
        <v>7213</v>
      </c>
      <c r="E2073" s="3" t="s">
        <v>7300</v>
      </c>
      <c r="F2073" s="3"/>
      <c r="G2073" s="3"/>
      <c r="H2073" s="74"/>
      <c r="I2073" s="3" t="s">
        <v>431</v>
      </c>
      <c r="J2073" s="3"/>
      <c r="K2073" s="3" t="s">
        <v>123</v>
      </c>
      <c r="L2073" s="3" t="s">
        <v>77</v>
      </c>
      <c r="M2073" s="3" t="s">
        <v>158</v>
      </c>
      <c r="N2073" s="5">
        <v>45356</v>
      </c>
      <c r="P2073" s="3">
        <f t="shared" ca="1" si="482"/>
        <v>-47</v>
      </c>
      <c r="Q2073" s="5"/>
      <c r="R2073" s="3"/>
      <c r="S2073" s="3"/>
      <c r="T2073" s="6" t="s">
        <v>131</v>
      </c>
      <c r="U2073" s="3" t="str">
        <f t="shared" si="471"/>
        <v>Contractuel</v>
      </c>
      <c r="V2073" s="5">
        <v>45505</v>
      </c>
      <c r="W2073" s="5">
        <f>VLOOKUP(B2073,[1]base!$A:$V,22,0)</f>
        <v>45535</v>
      </c>
      <c r="X2073" s="5"/>
      <c r="Y2073" s="5"/>
      <c r="Z2073" s="5">
        <v>45356</v>
      </c>
      <c r="AA2073" s="3">
        <f t="shared" si="472"/>
        <v>3</v>
      </c>
      <c r="AB2073" s="3">
        <v>2024</v>
      </c>
      <c r="AC2073" s="3"/>
      <c r="AD2073" s="7">
        <f t="shared" ca="1" si="479"/>
        <v>0.6166666666666667</v>
      </c>
      <c r="AE2073" s="7" t="str">
        <f t="shared" ca="1" si="476"/>
        <v>&lt; 1</v>
      </c>
      <c r="AF2073" s="5">
        <v>35500</v>
      </c>
      <c r="AG2073" s="8">
        <f t="shared" ca="1" si="473"/>
        <v>27.621917808219177</v>
      </c>
      <c r="AH2073" s="7" t="str">
        <f t="shared" ca="1" si="474"/>
        <v>&gt;25&lt; 35</v>
      </c>
      <c r="AI2073" s="9">
        <v>16892868</v>
      </c>
      <c r="AJ2073" s="10" t="s">
        <v>70</v>
      </c>
      <c r="AK2073" s="9" t="s">
        <v>5873</v>
      </c>
      <c r="AL2073" s="5">
        <v>42092</v>
      </c>
      <c r="AM2073" s="3" t="s">
        <v>93</v>
      </c>
      <c r="AN2073" s="3" t="s">
        <v>65</v>
      </c>
      <c r="AP2073" t="s">
        <v>5794</v>
      </c>
      <c r="AQ2073">
        <v>3</v>
      </c>
      <c r="AR2073" s="11">
        <v>1</v>
      </c>
      <c r="AS2073" s="12">
        <f t="shared" si="475"/>
        <v>45721.25</v>
      </c>
      <c r="AT2073" s="11" t="s">
        <v>135</v>
      </c>
      <c r="AU2073" s="9">
        <v>3.5</v>
      </c>
      <c r="AV2073" s="14">
        <v>17</v>
      </c>
      <c r="AW2073" s="15">
        <v>53594</v>
      </c>
      <c r="AX2073" s="16" t="s">
        <v>5874</v>
      </c>
      <c r="AY2073" s="14">
        <v>10</v>
      </c>
      <c r="AZ2073" s="11" t="s">
        <v>171</v>
      </c>
      <c r="BA2073" s="17" t="str">
        <f t="shared" si="480"/>
        <v>17535940171560154410</v>
      </c>
      <c r="BB2073" s="26">
        <f t="shared" si="481"/>
        <v>20</v>
      </c>
      <c r="BC2073" s="19" t="s">
        <v>828</v>
      </c>
      <c r="BD2073" s="20" t="s">
        <v>100</v>
      </c>
      <c r="BF2073" s="5"/>
      <c r="BG2073" s="27">
        <v>92143601</v>
      </c>
      <c r="BH2073" s="27"/>
      <c r="BI2073" s="27"/>
      <c r="BJ2073" t="s">
        <v>828</v>
      </c>
      <c r="BK2073" s="11" t="str">
        <f t="shared" si="483"/>
        <v>-</v>
      </c>
      <c r="BL2073" s="11" t="s">
        <v>473</v>
      </c>
    </row>
    <row r="2074" spans="1:64" x14ac:dyDescent="0.25">
      <c r="A2074" s="3" t="s">
        <v>74</v>
      </c>
      <c r="B2074" s="4">
        <v>2134</v>
      </c>
      <c r="C2074" s="3" t="s">
        <v>140</v>
      </c>
      <c r="D2074" s="3" t="s">
        <v>8506</v>
      </c>
      <c r="E2074" s="3" t="s">
        <v>7770</v>
      </c>
      <c r="F2074" s="3"/>
      <c r="G2074" s="3"/>
      <c r="H2074" s="74"/>
      <c r="I2074" s="3" t="s">
        <v>467</v>
      </c>
      <c r="J2074" s="3" t="s">
        <v>157</v>
      </c>
      <c r="K2074" s="3" t="s">
        <v>123</v>
      </c>
      <c r="L2074" s="3" t="s">
        <v>77</v>
      </c>
      <c r="M2074" s="3" t="s">
        <v>132</v>
      </c>
      <c r="N2074" s="5">
        <v>45356</v>
      </c>
      <c r="P2074" s="3">
        <f t="shared" ca="1" si="482"/>
        <v>-200</v>
      </c>
      <c r="Q2074" s="5">
        <v>45356</v>
      </c>
      <c r="R2074" s="3" t="s">
        <v>2627</v>
      </c>
      <c r="S2074" s="3"/>
      <c r="T2074" s="6" t="s">
        <v>131</v>
      </c>
      <c r="U2074" s="3" t="str">
        <f t="shared" si="471"/>
        <v>Contractuel</v>
      </c>
      <c r="V2074" s="5">
        <v>45356</v>
      </c>
      <c r="W2074" s="5">
        <v>45382</v>
      </c>
      <c r="X2074" s="5"/>
      <c r="Y2074" s="5"/>
      <c r="Z2074" s="5">
        <v>45356</v>
      </c>
      <c r="AA2074" s="3">
        <f t="shared" si="472"/>
        <v>3</v>
      </c>
      <c r="AB2074" s="3">
        <v>2024</v>
      </c>
      <c r="AC2074" s="3"/>
      <c r="AD2074" s="7">
        <f t="shared" ca="1" si="479"/>
        <v>0.6166666666666667</v>
      </c>
      <c r="AE2074" s="7" t="str">
        <f t="shared" ca="1" si="476"/>
        <v>&lt; 1</v>
      </c>
      <c r="AF2074" s="5">
        <v>34682</v>
      </c>
      <c r="AG2074" s="8">
        <f t="shared" ca="1" si="473"/>
        <v>29.863013698630137</v>
      </c>
      <c r="AH2074" s="7" t="str">
        <f t="shared" ca="1" si="474"/>
        <v>&gt;25&lt; 35</v>
      </c>
      <c r="AI2074" s="9"/>
      <c r="AJ2074" s="10"/>
      <c r="AK2074" s="9" t="s">
        <v>5875</v>
      </c>
      <c r="AL2074" s="5">
        <v>44278</v>
      </c>
      <c r="AM2074" s="3" t="s">
        <v>93</v>
      </c>
      <c r="AN2074" s="3" t="s">
        <v>65</v>
      </c>
      <c r="AO2074">
        <v>1</v>
      </c>
      <c r="AP2074" t="s">
        <v>5721</v>
      </c>
      <c r="AQ2074" s="11">
        <v>3</v>
      </c>
      <c r="AR2074" s="11">
        <v>1</v>
      </c>
      <c r="AS2074" s="12">
        <f t="shared" si="475"/>
        <v>45721.25</v>
      </c>
      <c r="AT2074" s="11" t="s">
        <v>135</v>
      </c>
      <c r="AU2074" s="9">
        <v>3.5</v>
      </c>
      <c r="AV2074" s="14"/>
      <c r="AW2074" s="15"/>
      <c r="AX2074" s="16"/>
      <c r="AY2074" s="14"/>
      <c r="AZ2074" s="11"/>
      <c r="BA2074" s="17" t="str">
        <f t="shared" si="480"/>
        <v/>
      </c>
      <c r="BB2074" s="26">
        <f t="shared" si="481"/>
        <v>0</v>
      </c>
      <c r="BC2074" s="19" t="s">
        <v>566</v>
      </c>
      <c r="BD2074" s="20" t="s">
        <v>100</v>
      </c>
      <c r="BF2074" s="5"/>
      <c r="BG2074" s="27">
        <v>20977563</v>
      </c>
      <c r="BH2074" s="27"/>
      <c r="BI2074" s="27"/>
      <c r="BK2074" s="11" t="str">
        <f t="shared" si="483"/>
        <v>A-</v>
      </c>
      <c r="BL2074" s="11" t="s">
        <v>473</v>
      </c>
    </row>
    <row r="2075" spans="1:64" x14ac:dyDescent="0.25">
      <c r="A2075" s="3" t="s">
        <v>56</v>
      </c>
      <c r="B2075" s="4">
        <v>2135</v>
      </c>
      <c r="C2075" s="3" t="s">
        <v>140</v>
      </c>
      <c r="D2075" s="3" t="s">
        <v>8760</v>
      </c>
      <c r="E2075" s="3" t="s">
        <v>7757</v>
      </c>
      <c r="F2075" s="3"/>
      <c r="G2075" s="3"/>
      <c r="H2075" s="74"/>
      <c r="I2075" s="3" t="s">
        <v>187</v>
      </c>
      <c r="J2075" s="3" t="s">
        <v>157</v>
      </c>
      <c r="K2075" s="3" t="s">
        <v>123</v>
      </c>
      <c r="L2075" s="3" t="s">
        <v>77</v>
      </c>
      <c r="M2075" s="3" t="s">
        <v>158</v>
      </c>
      <c r="N2075" s="5">
        <v>45356</v>
      </c>
      <c r="P2075" s="3">
        <f t="shared" ca="1" si="482"/>
        <v>-47</v>
      </c>
      <c r="Q2075" s="5"/>
      <c r="R2075" s="3"/>
      <c r="S2075" s="3"/>
      <c r="T2075" s="6" t="s">
        <v>131</v>
      </c>
      <c r="U2075" s="3" t="str">
        <f t="shared" si="471"/>
        <v>Contractuel</v>
      </c>
      <c r="V2075" s="5">
        <v>45505</v>
      </c>
      <c r="W2075" s="5">
        <f>VLOOKUP(B2075,[1]base!$A:$V,22,0)</f>
        <v>45535</v>
      </c>
      <c r="X2075" s="5"/>
      <c r="Y2075" s="5"/>
      <c r="Z2075" s="5">
        <v>45356</v>
      </c>
      <c r="AA2075" s="3">
        <f t="shared" si="472"/>
        <v>3</v>
      </c>
      <c r="AB2075" s="3">
        <v>2024</v>
      </c>
      <c r="AC2075" s="3"/>
      <c r="AD2075" s="7">
        <f t="shared" ca="1" si="479"/>
        <v>0.6166666666666667</v>
      </c>
      <c r="AE2075" s="7" t="str">
        <f t="shared" ca="1" si="476"/>
        <v>&lt; 1</v>
      </c>
      <c r="AF2075" s="5">
        <v>30900</v>
      </c>
      <c r="AG2075" s="8">
        <f t="shared" ca="1" si="473"/>
        <v>40.224657534246575</v>
      </c>
      <c r="AH2075" s="7" t="str">
        <f t="shared" ca="1" si="474"/>
        <v>&gt;35&lt; 45</v>
      </c>
      <c r="AI2075" s="9">
        <v>12957276</v>
      </c>
      <c r="AJ2075" s="10" t="s">
        <v>79</v>
      </c>
      <c r="AK2075" s="9" t="s">
        <v>5876</v>
      </c>
      <c r="AL2075" s="5">
        <v>45342</v>
      </c>
      <c r="AM2075" s="3" t="s">
        <v>93</v>
      </c>
      <c r="AN2075" s="3" t="s">
        <v>65</v>
      </c>
      <c r="AO2075">
        <v>1</v>
      </c>
      <c r="AP2075" t="s">
        <v>5809</v>
      </c>
      <c r="AQ2075">
        <v>3</v>
      </c>
      <c r="AR2075" s="11">
        <v>1</v>
      </c>
      <c r="AS2075" s="12">
        <f t="shared" si="475"/>
        <v>45721.25</v>
      </c>
      <c r="AT2075" s="11" t="s">
        <v>135</v>
      </c>
      <c r="AU2075" s="9">
        <v>3.5</v>
      </c>
      <c r="AV2075" s="14">
        <v>17</v>
      </c>
      <c r="AW2075" s="15">
        <v>53594</v>
      </c>
      <c r="AX2075" s="16" t="s">
        <v>5877</v>
      </c>
      <c r="AY2075" s="14">
        <v>64</v>
      </c>
      <c r="AZ2075" s="11" t="s">
        <v>171</v>
      </c>
      <c r="BA2075" s="17" t="str">
        <f t="shared" si="480"/>
        <v>17535940172101005264</v>
      </c>
      <c r="BB2075" s="26">
        <f t="shared" si="481"/>
        <v>20</v>
      </c>
      <c r="BC2075" s="19" t="s">
        <v>5878</v>
      </c>
      <c r="BD2075" s="20" t="s">
        <v>100</v>
      </c>
      <c r="BF2075" s="5"/>
      <c r="BG2075" s="27">
        <v>96316980</v>
      </c>
      <c r="BH2075" s="27"/>
      <c r="BI2075" s="27"/>
      <c r="BK2075" s="11" t="s">
        <v>193</v>
      </c>
      <c r="BL2075" s="11" t="s">
        <v>473</v>
      </c>
    </row>
    <row r="2076" spans="1:64" x14ac:dyDescent="0.25">
      <c r="A2076" s="3" t="s">
        <v>74</v>
      </c>
      <c r="B2076" s="4">
        <v>2136</v>
      </c>
      <c r="C2076" s="3" t="s">
        <v>140</v>
      </c>
      <c r="D2076" s="3" t="s">
        <v>8508</v>
      </c>
      <c r="E2076" s="3" t="s">
        <v>7207</v>
      </c>
      <c r="F2076" s="3"/>
      <c r="G2076" s="3"/>
      <c r="H2076" s="74"/>
      <c r="I2076" s="3" t="s">
        <v>4221</v>
      </c>
      <c r="J2076" s="3" t="s">
        <v>228</v>
      </c>
      <c r="K2076" s="3" t="s">
        <v>76</v>
      </c>
      <c r="L2076" s="3" t="s">
        <v>77</v>
      </c>
      <c r="M2076" s="3" t="s">
        <v>158</v>
      </c>
      <c r="N2076" s="5">
        <v>45356</v>
      </c>
      <c r="P2076" s="3">
        <f t="shared" ca="1" si="482"/>
        <v>-139</v>
      </c>
      <c r="Q2076" s="5">
        <v>45444</v>
      </c>
      <c r="R2076" s="3" t="s">
        <v>4199</v>
      </c>
      <c r="S2076" s="3"/>
      <c r="T2076" s="6" t="s">
        <v>131</v>
      </c>
      <c r="U2076" s="3" t="str">
        <f t="shared" si="471"/>
        <v>Contractuel</v>
      </c>
      <c r="V2076" s="5">
        <v>45413</v>
      </c>
      <c r="W2076" s="5">
        <v>45443</v>
      </c>
      <c r="X2076" s="5"/>
      <c r="Y2076" s="5"/>
      <c r="Z2076" s="5">
        <v>45356</v>
      </c>
      <c r="AA2076" s="3">
        <f t="shared" si="472"/>
        <v>3</v>
      </c>
      <c r="AB2076" s="3">
        <v>2024</v>
      </c>
      <c r="AC2076" s="3"/>
      <c r="AD2076" s="7">
        <f t="shared" ca="1" si="479"/>
        <v>0.6166666666666667</v>
      </c>
      <c r="AE2076" s="7" t="str">
        <f t="shared" ca="1" si="476"/>
        <v>&lt; 1</v>
      </c>
      <c r="AF2076" s="5">
        <v>34272</v>
      </c>
      <c r="AG2076" s="8">
        <f t="shared" ca="1" si="473"/>
        <v>30.986301369863014</v>
      </c>
      <c r="AH2076" s="7" t="str">
        <f t="shared" ca="1" si="474"/>
        <v>&gt;25&lt; 35</v>
      </c>
      <c r="AI2076" s="9">
        <v>16648266</v>
      </c>
      <c r="AJ2076" s="10" t="s">
        <v>126</v>
      </c>
      <c r="AK2076" s="9" t="s">
        <v>5879</v>
      </c>
      <c r="AL2076" s="5">
        <v>40712</v>
      </c>
      <c r="AM2076" s="3" t="s">
        <v>93</v>
      </c>
      <c r="AN2076" s="3" t="s">
        <v>65</v>
      </c>
      <c r="AO2076">
        <v>1</v>
      </c>
      <c r="AP2076" t="s">
        <v>5794</v>
      </c>
      <c r="AQ2076">
        <v>3</v>
      </c>
      <c r="AR2076" s="11">
        <v>1</v>
      </c>
      <c r="AS2076" s="12">
        <f t="shared" si="475"/>
        <v>45721.25</v>
      </c>
      <c r="AT2076" s="11" t="s">
        <v>135</v>
      </c>
      <c r="AU2076" s="9">
        <v>3.6629999999999998</v>
      </c>
      <c r="AV2076" s="14">
        <v>25</v>
      </c>
      <c r="AW2076" s="15" t="s">
        <v>5880</v>
      </c>
      <c r="AX2076" s="16" t="s">
        <v>5881</v>
      </c>
      <c r="AY2076" s="14">
        <v>21</v>
      </c>
      <c r="AZ2076" s="11" t="s">
        <v>164</v>
      </c>
      <c r="BA2076" s="17" t="str">
        <f t="shared" si="480"/>
        <v>25070000000083460021</v>
      </c>
      <c r="BB2076" s="26">
        <f t="shared" si="481"/>
        <v>20</v>
      </c>
      <c r="BC2076" s="19" t="s">
        <v>5186</v>
      </c>
      <c r="BD2076" s="20" t="s">
        <v>100</v>
      </c>
      <c r="BF2076" s="5"/>
      <c r="BG2076" s="27">
        <v>94724968</v>
      </c>
      <c r="BH2076" s="27"/>
      <c r="BI2076" s="27"/>
      <c r="BK2076" s="11" t="str">
        <f t="shared" si="483"/>
        <v>B-</v>
      </c>
      <c r="BL2076" s="11" t="s">
        <v>235</v>
      </c>
    </row>
    <row r="2077" spans="1:64" x14ac:dyDescent="0.25">
      <c r="A2077" s="3" t="s">
        <v>74</v>
      </c>
      <c r="B2077" s="4">
        <v>2137</v>
      </c>
      <c r="C2077" s="3" t="s">
        <v>140</v>
      </c>
      <c r="D2077" s="3" t="s">
        <v>7510</v>
      </c>
      <c r="E2077" s="3" t="s">
        <v>8239</v>
      </c>
      <c r="F2077" s="3"/>
      <c r="G2077" s="3"/>
      <c r="H2077" s="74"/>
      <c r="I2077" s="3" t="s">
        <v>515</v>
      </c>
      <c r="J2077" s="3" t="s">
        <v>228</v>
      </c>
      <c r="K2077" s="3" t="s">
        <v>123</v>
      </c>
      <c r="L2077" s="3" t="s">
        <v>77</v>
      </c>
      <c r="M2077" s="3" t="s">
        <v>158</v>
      </c>
      <c r="N2077" s="5">
        <v>45356</v>
      </c>
      <c r="P2077" s="3">
        <f t="shared" ca="1" si="482"/>
        <v>-200</v>
      </c>
      <c r="Q2077" s="5">
        <v>45356</v>
      </c>
      <c r="R2077" s="3" t="s">
        <v>5466</v>
      </c>
      <c r="S2077" s="3">
        <f>(Q2077-N2077)+1</f>
        <v>1</v>
      </c>
      <c r="T2077" s="6" t="s">
        <v>131</v>
      </c>
      <c r="U2077" s="3" t="str">
        <f t="shared" si="471"/>
        <v>Contractuel</v>
      </c>
      <c r="V2077" s="5">
        <v>45356</v>
      </c>
      <c r="W2077" s="5">
        <v>45382</v>
      </c>
      <c r="X2077" s="5"/>
      <c r="Y2077" s="5"/>
      <c r="Z2077" s="5">
        <v>45356</v>
      </c>
      <c r="AA2077" s="3">
        <f t="shared" si="472"/>
        <v>3</v>
      </c>
      <c r="AB2077" s="3">
        <v>2024</v>
      </c>
      <c r="AC2077" s="3"/>
      <c r="AD2077" s="7">
        <f t="shared" ca="1" si="479"/>
        <v>0.6166666666666667</v>
      </c>
      <c r="AE2077" s="7" t="str">
        <f t="shared" ca="1" si="476"/>
        <v>&lt; 1</v>
      </c>
      <c r="AF2077" s="5">
        <v>35252</v>
      </c>
      <c r="AG2077" s="8">
        <f t="shared" ca="1" si="473"/>
        <v>28.301369863013697</v>
      </c>
      <c r="AH2077" s="7" t="str">
        <f t="shared" ca="1" si="474"/>
        <v>&gt;25&lt; 35</v>
      </c>
      <c r="AI2077" s="9">
        <v>16867381</v>
      </c>
      <c r="AJ2077" s="10" t="s">
        <v>70</v>
      </c>
      <c r="AK2077" s="9" t="s">
        <v>5882</v>
      </c>
      <c r="AL2077" s="5">
        <v>41284</v>
      </c>
      <c r="AM2077" s="3" t="s">
        <v>93</v>
      </c>
      <c r="AN2077" s="3" t="s">
        <v>541</v>
      </c>
      <c r="AP2077" t="s">
        <v>5721</v>
      </c>
      <c r="AQ2077" s="11">
        <v>3</v>
      </c>
      <c r="AR2077" s="11">
        <v>1</v>
      </c>
      <c r="AS2077" s="12">
        <f t="shared" si="475"/>
        <v>45721.25</v>
      </c>
      <c r="AT2077" s="11" t="s">
        <v>135</v>
      </c>
      <c r="AU2077" s="9">
        <v>3.5</v>
      </c>
      <c r="AV2077" s="14">
        <v>17</v>
      </c>
      <c r="AW2077" s="15" t="s">
        <v>169</v>
      </c>
      <c r="AX2077" s="16" t="s">
        <v>5883</v>
      </c>
      <c r="AY2077" s="14">
        <v>73</v>
      </c>
      <c r="AZ2077" s="11" t="s">
        <v>171</v>
      </c>
      <c r="BA2077" s="17" t="str">
        <f t="shared" si="480"/>
        <v>17001000000209423673</v>
      </c>
      <c r="BB2077" s="26">
        <f t="shared" si="481"/>
        <v>20</v>
      </c>
      <c r="BC2077" s="19" t="s">
        <v>5884</v>
      </c>
      <c r="BD2077" s="20" t="s">
        <v>73</v>
      </c>
      <c r="BF2077" s="5"/>
      <c r="BG2077" s="27">
        <v>58619156</v>
      </c>
      <c r="BH2077" s="27"/>
      <c r="BI2077" s="27"/>
      <c r="BK2077" s="11" t="str">
        <f t="shared" si="483"/>
        <v>B-</v>
      </c>
      <c r="BL2077" s="11" t="s">
        <v>473</v>
      </c>
    </row>
    <row r="2078" spans="1:64" x14ac:dyDescent="0.25">
      <c r="A2078" s="3" t="s">
        <v>56</v>
      </c>
      <c r="B2078" s="4">
        <v>2138</v>
      </c>
      <c r="C2078" s="3" t="s">
        <v>140</v>
      </c>
      <c r="D2078" s="3" t="s">
        <v>8349</v>
      </c>
      <c r="E2078" s="3" t="s">
        <v>7301</v>
      </c>
      <c r="F2078" s="3"/>
      <c r="G2078" s="3"/>
      <c r="H2078" s="74"/>
      <c r="I2078" s="3" t="s">
        <v>431</v>
      </c>
      <c r="J2078" s="3"/>
      <c r="K2078" s="3" t="s">
        <v>123</v>
      </c>
      <c r="L2078" s="3" t="s">
        <v>77</v>
      </c>
      <c r="M2078" s="3" t="s">
        <v>158</v>
      </c>
      <c r="N2078" s="5">
        <v>45357</v>
      </c>
      <c r="P2078" s="3">
        <f t="shared" ca="1" si="482"/>
        <v>-47</v>
      </c>
      <c r="Q2078" s="5"/>
      <c r="R2078" s="3"/>
      <c r="S2078" s="3"/>
      <c r="T2078" s="6" t="s">
        <v>131</v>
      </c>
      <c r="U2078" s="3" t="str">
        <f t="shared" si="471"/>
        <v>Contractuel</v>
      </c>
      <c r="V2078" s="5">
        <v>45505</v>
      </c>
      <c r="W2078" s="5">
        <f>VLOOKUP(B2078,[1]base!$A:$V,22,0)</f>
        <v>45535</v>
      </c>
      <c r="X2078" s="5"/>
      <c r="Y2078" s="5"/>
      <c r="Z2078" s="5">
        <v>45357</v>
      </c>
      <c r="AA2078" s="3">
        <f t="shared" si="472"/>
        <v>3</v>
      </c>
      <c r="AB2078" s="3">
        <v>2024</v>
      </c>
      <c r="AC2078" s="3"/>
      <c r="AD2078" s="7">
        <f t="shared" ca="1" si="479"/>
        <v>0.61388888888888893</v>
      </c>
      <c r="AE2078" s="7" t="str">
        <f t="shared" ca="1" si="476"/>
        <v>&lt; 1</v>
      </c>
      <c r="AF2078" s="5">
        <v>36424</v>
      </c>
      <c r="AG2078" s="8">
        <f t="shared" ca="1" si="473"/>
        <v>25.090410958904108</v>
      </c>
      <c r="AH2078" s="7" t="str">
        <f t="shared" ca="1" si="474"/>
        <v>&gt;25&lt; 35</v>
      </c>
      <c r="AI2078" s="9">
        <v>17108367</v>
      </c>
      <c r="AJ2078" s="10" t="s">
        <v>141</v>
      </c>
      <c r="AK2078" s="9" t="s">
        <v>5885</v>
      </c>
      <c r="AL2078" s="5">
        <v>42671</v>
      </c>
      <c r="AM2078" s="3" t="s">
        <v>93</v>
      </c>
      <c r="AN2078" s="3" t="s">
        <v>94</v>
      </c>
      <c r="AP2078" t="s">
        <v>5721</v>
      </c>
      <c r="AQ2078">
        <v>3</v>
      </c>
      <c r="AR2078" s="11">
        <v>1</v>
      </c>
      <c r="AS2078" s="12">
        <f t="shared" si="475"/>
        <v>45722.25</v>
      </c>
      <c r="AT2078" s="11" t="s">
        <v>135</v>
      </c>
      <c r="AU2078" s="9">
        <v>3.5</v>
      </c>
      <c r="AV2078" s="14">
        <v>25</v>
      </c>
      <c r="AW2078" s="15">
        <v>19600</v>
      </c>
      <c r="AX2078" s="16" t="s">
        <v>5886</v>
      </c>
      <c r="AY2078" s="14">
        <v>27</v>
      </c>
      <c r="AZ2078" s="11" t="s">
        <v>164</v>
      </c>
      <c r="BA2078" s="17" t="str">
        <f t="shared" si="480"/>
        <v>25196000000124195127</v>
      </c>
      <c r="BB2078" s="26">
        <f t="shared" si="481"/>
        <v>20</v>
      </c>
      <c r="BC2078" s="19" t="s">
        <v>5723</v>
      </c>
      <c r="BD2078" s="20" t="s">
        <v>277</v>
      </c>
      <c r="BF2078" s="5"/>
      <c r="BG2078" s="27">
        <v>26848992</v>
      </c>
      <c r="BH2078" s="27"/>
      <c r="BI2078" s="27"/>
      <c r="BJ2078" t="s">
        <v>300</v>
      </c>
      <c r="BK2078" s="11" t="str">
        <f t="shared" si="483"/>
        <v>-</v>
      </c>
      <c r="BL2078" s="11" t="s">
        <v>473</v>
      </c>
    </row>
    <row r="2079" spans="1:64" x14ac:dyDescent="0.25">
      <c r="A2079" s="3" t="s">
        <v>74</v>
      </c>
      <c r="B2079" s="4">
        <v>2139</v>
      </c>
      <c r="C2079" s="3" t="s">
        <v>140</v>
      </c>
      <c r="D2079" s="3" t="s">
        <v>8761</v>
      </c>
      <c r="E2079" s="3" t="s">
        <v>7377</v>
      </c>
      <c r="F2079" s="3"/>
      <c r="G2079" s="3"/>
      <c r="H2079" s="74"/>
      <c r="I2079" s="43" t="s">
        <v>1837</v>
      </c>
      <c r="J2079" s="43" t="s">
        <v>157</v>
      </c>
      <c r="K2079" s="3" t="s">
        <v>123</v>
      </c>
      <c r="L2079" s="3" t="s">
        <v>77</v>
      </c>
      <c r="M2079" s="3" t="s">
        <v>158</v>
      </c>
      <c r="N2079" s="5">
        <v>45357</v>
      </c>
      <c r="P2079" s="3">
        <f t="shared" ca="1" si="482"/>
        <v>-139</v>
      </c>
      <c r="Q2079" s="5">
        <v>45449</v>
      </c>
      <c r="R2079" s="3" t="s">
        <v>4199</v>
      </c>
      <c r="S2079" s="3"/>
      <c r="T2079" s="6" t="s">
        <v>131</v>
      </c>
      <c r="U2079" s="3" t="str">
        <f t="shared" si="471"/>
        <v>Contractuel</v>
      </c>
      <c r="V2079" s="5">
        <v>45413</v>
      </c>
      <c r="W2079" s="5">
        <v>45443</v>
      </c>
      <c r="X2079" s="5"/>
      <c r="Y2079" s="5"/>
      <c r="Z2079" s="5">
        <v>45357</v>
      </c>
      <c r="AA2079" s="3">
        <f t="shared" si="472"/>
        <v>3</v>
      </c>
      <c r="AB2079" s="3">
        <v>2024</v>
      </c>
      <c r="AC2079" s="3">
        <f t="shared" ref="AC2079:AC2081" si="486">AB2079+4</f>
        <v>2028</v>
      </c>
      <c r="AD2079" s="7">
        <f t="shared" ca="1" si="479"/>
        <v>0.61388888888888893</v>
      </c>
      <c r="AE2079" s="7" t="str">
        <f t="shared" ca="1" si="476"/>
        <v>&lt; 1</v>
      </c>
      <c r="AF2079" s="5">
        <v>34032</v>
      </c>
      <c r="AG2079" s="8">
        <f t="shared" ca="1" si="473"/>
        <v>31.643835616438356</v>
      </c>
      <c r="AH2079" s="7" t="str">
        <f t="shared" ca="1" si="474"/>
        <v>&gt;25&lt; 35</v>
      </c>
      <c r="AI2079" s="9">
        <v>16573981</v>
      </c>
      <c r="AJ2079" s="10" t="s">
        <v>62</v>
      </c>
      <c r="AK2079" s="9" t="s">
        <v>5887</v>
      </c>
      <c r="AL2079" s="5">
        <v>40309</v>
      </c>
      <c r="AM2079" s="3" t="s">
        <v>93</v>
      </c>
      <c r="AN2079" s="3" t="s">
        <v>65</v>
      </c>
      <c r="AP2079" t="s">
        <v>5780</v>
      </c>
      <c r="AQ2079">
        <v>3</v>
      </c>
      <c r="AR2079" s="11">
        <v>1</v>
      </c>
      <c r="AS2079" s="12">
        <f t="shared" si="475"/>
        <v>45722.25</v>
      </c>
      <c r="AT2079" s="11" t="s">
        <v>135</v>
      </c>
      <c r="AU2079" s="9">
        <v>3.5</v>
      </c>
      <c r="AV2079" s="14" t="s">
        <v>126</v>
      </c>
      <c r="AW2079" s="15" t="s">
        <v>1976</v>
      </c>
      <c r="AX2079" s="16">
        <v>49105514824</v>
      </c>
      <c r="AY2079" s="14">
        <v>59</v>
      </c>
      <c r="AZ2079" s="11" t="s">
        <v>145</v>
      </c>
      <c r="BA2079" s="17" t="str">
        <f>CONCATENATE(AV2079,AW2079,AX2079,AY2079)</f>
        <v>07091014910551482459</v>
      </c>
      <c r="BB2079" s="26">
        <f>LEN(BA2079)</f>
        <v>20</v>
      </c>
      <c r="BC2079" s="19" t="s">
        <v>4966</v>
      </c>
      <c r="BD2079" s="20" t="s">
        <v>277</v>
      </c>
      <c r="BF2079" s="5"/>
      <c r="BG2079" s="27">
        <v>24795128</v>
      </c>
      <c r="BH2079" s="27"/>
      <c r="BI2079" s="27"/>
      <c r="BK2079" s="11" t="str">
        <f t="shared" si="483"/>
        <v>A-</v>
      </c>
      <c r="BL2079" s="11" t="s">
        <v>473</v>
      </c>
    </row>
    <row r="2080" spans="1:64" x14ac:dyDescent="0.25">
      <c r="A2080" s="3" t="s">
        <v>74</v>
      </c>
      <c r="B2080" s="4">
        <v>2140</v>
      </c>
      <c r="C2080" s="3" t="s">
        <v>140</v>
      </c>
      <c r="D2080" s="3" t="s">
        <v>7208</v>
      </c>
      <c r="E2080" s="3" t="s">
        <v>8273</v>
      </c>
      <c r="F2080" s="3"/>
      <c r="G2080" s="3"/>
      <c r="H2080" s="74"/>
      <c r="I2080" s="43" t="s">
        <v>1837</v>
      </c>
      <c r="J2080" s="43" t="s">
        <v>157</v>
      </c>
      <c r="K2080" s="3" t="s">
        <v>123</v>
      </c>
      <c r="L2080" s="3" t="s">
        <v>77</v>
      </c>
      <c r="M2080" s="3" t="s">
        <v>158</v>
      </c>
      <c r="N2080" s="5">
        <v>45357</v>
      </c>
      <c r="P2080" s="3">
        <f t="shared" ca="1" si="482"/>
        <v>-139</v>
      </c>
      <c r="Q2080" s="5">
        <v>45449</v>
      </c>
      <c r="R2080" s="3" t="s">
        <v>4199</v>
      </c>
      <c r="S2080" s="3"/>
      <c r="T2080" s="6" t="s">
        <v>131</v>
      </c>
      <c r="U2080" s="3" t="str">
        <f t="shared" si="471"/>
        <v>Contractuel</v>
      </c>
      <c r="V2080" s="5">
        <v>45413</v>
      </c>
      <c r="W2080" s="5">
        <v>45443</v>
      </c>
      <c r="X2080" s="5"/>
      <c r="Y2080" s="5"/>
      <c r="Z2080" s="5">
        <v>45357</v>
      </c>
      <c r="AA2080" s="3">
        <f t="shared" si="472"/>
        <v>3</v>
      </c>
      <c r="AB2080" s="3">
        <v>2024</v>
      </c>
      <c r="AC2080" s="3">
        <f t="shared" si="486"/>
        <v>2028</v>
      </c>
      <c r="AD2080" s="7">
        <f t="shared" ca="1" si="479"/>
        <v>0.61388888888888893</v>
      </c>
      <c r="AE2080" s="7" t="str">
        <f t="shared" ca="1" si="476"/>
        <v>&lt; 1</v>
      </c>
      <c r="AF2080" s="5">
        <v>36958</v>
      </c>
      <c r="AG2080" s="8">
        <f t="shared" ca="1" si="473"/>
        <v>23.627397260273973</v>
      </c>
      <c r="AH2080" s="7" t="str">
        <f t="shared" ca="1" si="474"/>
        <v>&lt; 25</v>
      </c>
      <c r="AI2080" s="9">
        <v>17466032</v>
      </c>
      <c r="AJ2080" s="10" t="s">
        <v>102</v>
      </c>
      <c r="AK2080" s="9" t="s">
        <v>5888</v>
      </c>
      <c r="AL2080" s="5">
        <v>43525</v>
      </c>
      <c r="AM2080" s="3" t="s">
        <v>93</v>
      </c>
      <c r="AN2080" s="3" t="s">
        <v>541</v>
      </c>
      <c r="AO2080">
        <v>1</v>
      </c>
      <c r="AP2080" t="s">
        <v>5721</v>
      </c>
      <c r="AQ2080">
        <v>3</v>
      </c>
      <c r="AR2080" s="11">
        <v>1</v>
      </c>
      <c r="AS2080" s="12">
        <f t="shared" si="475"/>
        <v>45722.25</v>
      </c>
      <c r="AT2080" s="11" t="s">
        <v>135</v>
      </c>
      <c r="AU2080" s="9">
        <v>3.5</v>
      </c>
      <c r="AV2080" s="14">
        <v>25</v>
      </c>
      <c r="AW2080" s="15" t="s">
        <v>373</v>
      </c>
      <c r="AX2080" s="16" t="s">
        <v>5889</v>
      </c>
      <c r="AY2080" s="14">
        <v>80</v>
      </c>
      <c r="AZ2080" s="11" t="s">
        <v>164</v>
      </c>
      <c r="BA2080" s="17" t="str">
        <f>CONCATENATE(AV2080,AW2080,AX2080,AY2080)</f>
        <v>25047000000123463080</v>
      </c>
      <c r="BB2080" s="26">
        <f>LEN(BA2080)</f>
        <v>20</v>
      </c>
      <c r="BC2080" s="19" t="s">
        <v>5754</v>
      </c>
      <c r="BD2080" s="20" t="s">
        <v>73</v>
      </c>
      <c r="BF2080" s="5"/>
      <c r="BG2080" s="27">
        <v>22895372</v>
      </c>
      <c r="BH2080" s="27"/>
      <c r="BI2080" s="27"/>
      <c r="BK2080" s="11" t="str">
        <f t="shared" si="483"/>
        <v>A-</v>
      </c>
      <c r="BL2080" s="11" t="s">
        <v>473</v>
      </c>
    </row>
    <row r="2081" spans="1:64" x14ac:dyDescent="0.25">
      <c r="A2081" s="3" t="s">
        <v>74</v>
      </c>
      <c r="B2081" s="4">
        <v>2141</v>
      </c>
      <c r="C2081" s="3" t="s">
        <v>140</v>
      </c>
      <c r="D2081" s="3" t="s">
        <v>8509</v>
      </c>
      <c r="E2081" s="3" t="s">
        <v>7250</v>
      </c>
      <c r="F2081" s="3"/>
      <c r="G2081" s="3"/>
      <c r="H2081" s="74"/>
      <c r="I2081" s="43" t="s">
        <v>1920</v>
      </c>
      <c r="J2081" s="43" t="s">
        <v>157</v>
      </c>
      <c r="K2081" s="3" t="s">
        <v>123</v>
      </c>
      <c r="L2081" s="3" t="s">
        <v>77</v>
      </c>
      <c r="M2081" s="3" t="s">
        <v>158</v>
      </c>
      <c r="N2081" s="5">
        <v>45357</v>
      </c>
      <c r="P2081" s="3">
        <f t="shared" ca="1" si="482"/>
        <v>-47</v>
      </c>
      <c r="Q2081" s="5">
        <v>45540</v>
      </c>
      <c r="R2081" s="3" t="s">
        <v>1466</v>
      </c>
      <c r="S2081" s="3" t="s">
        <v>5378</v>
      </c>
      <c r="T2081" s="6" t="s">
        <v>131</v>
      </c>
      <c r="U2081" s="3" t="str">
        <f t="shared" si="471"/>
        <v>Contractuel</v>
      </c>
      <c r="V2081" s="5">
        <v>45505</v>
      </c>
      <c r="W2081" s="5">
        <f>VLOOKUP(B2081,[1]base!$A:$V,22,0)</f>
        <v>45535</v>
      </c>
      <c r="X2081" s="5"/>
      <c r="Y2081" s="5"/>
      <c r="Z2081" s="5">
        <v>45357</v>
      </c>
      <c r="AA2081" s="3">
        <f t="shared" si="472"/>
        <v>3</v>
      </c>
      <c r="AB2081" s="3">
        <v>2024</v>
      </c>
      <c r="AC2081" s="3">
        <f t="shared" si="486"/>
        <v>2028</v>
      </c>
      <c r="AD2081" s="7">
        <f t="shared" ca="1" si="479"/>
        <v>0.61388888888888893</v>
      </c>
      <c r="AE2081" s="7" t="str">
        <f t="shared" ca="1" si="476"/>
        <v>&lt; 1</v>
      </c>
      <c r="AF2081" s="5">
        <v>29451</v>
      </c>
      <c r="AG2081" s="8">
        <f t="shared" ca="1" si="473"/>
        <v>44.194520547945203</v>
      </c>
      <c r="AH2081" s="7" t="str">
        <f t="shared" ca="1" si="474"/>
        <v>&gt;35&lt; 45</v>
      </c>
      <c r="AI2081" s="9">
        <v>12932725</v>
      </c>
      <c r="AJ2081" s="10" t="s">
        <v>79</v>
      </c>
      <c r="AK2081" s="9" t="s">
        <v>5890</v>
      </c>
      <c r="AL2081" s="5">
        <v>36579</v>
      </c>
      <c r="AM2081" s="3" t="s">
        <v>93</v>
      </c>
      <c r="AN2081" s="3" t="s">
        <v>65</v>
      </c>
      <c r="AO2081">
        <v>2</v>
      </c>
      <c r="AP2081" t="s">
        <v>5809</v>
      </c>
      <c r="AQ2081">
        <v>3</v>
      </c>
      <c r="AR2081" s="11">
        <v>1</v>
      </c>
      <c r="AS2081" s="12">
        <f t="shared" si="475"/>
        <v>45722.25</v>
      </c>
      <c r="AT2081" s="11" t="s">
        <v>135</v>
      </c>
      <c r="AU2081" s="9">
        <v>3.5</v>
      </c>
      <c r="AV2081" s="14" t="s">
        <v>126</v>
      </c>
      <c r="AW2081" s="15">
        <v>10100</v>
      </c>
      <c r="AX2081" s="16">
        <v>16105586155</v>
      </c>
      <c r="AY2081" s="14">
        <v>69</v>
      </c>
      <c r="AZ2081" s="11" t="s">
        <v>145</v>
      </c>
      <c r="BA2081" s="17" t="str">
        <f t="shared" ref="BA2081:BA2133" si="487">CONCATENATE(AV2081,AW2081,AX2081,AY2081)</f>
        <v>07101001610558615569</v>
      </c>
      <c r="BB2081" s="26">
        <f t="shared" ref="BB2081:BB2133" si="488">LEN(BA2081)</f>
        <v>20</v>
      </c>
      <c r="BC2081" s="19" t="s">
        <v>5891</v>
      </c>
      <c r="BD2081" s="20" t="s">
        <v>73</v>
      </c>
      <c r="BF2081" s="5"/>
      <c r="BG2081" s="27">
        <v>52589651</v>
      </c>
      <c r="BH2081" s="27">
        <v>26852881</v>
      </c>
      <c r="BI2081" s="27"/>
      <c r="BJ2081" s="110" t="s">
        <v>343</v>
      </c>
      <c r="BK2081" s="11" t="str">
        <f t="shared" si="483"/>
        <v>A-</v>
      </c>
      <c r="BL2081" s="11" t="s">
        <v>473</v>
      </c>
    </row>
    <row r="2082" spans="1:64" x14ac:dyDescent="0.25">
      <c r="A2082" s="3" t="s">
        <v>56</v>
      </c>
      <c r="B2082" s="4">
        <v>2142</v>
      </c>
      <c r="C2082" s="3" t="s">
        <v>57</v>
      </c>
      <c r="D2082" s="3" t="s">
        <v>7349</v>
      </c>
      <c r="E2082" s="3" t="s">
        <v>8277</v>
      </c>
      <c r="F2082" s="3"/>
      <c r="G2082" s="3"/>
      <c r="H2082" s="74"/>
      <c r="I2082" s="3" t="s">
        <v>431</v>
      </c>
      <c r="J2082" s="3"/>
      <c r="K2082" s="3" t="s">
        <v>123</v>
      </c>
      <c r="L2082" s="3" t="s">
        <v>77</v>
      </c>
      <c r="M2082" s="3" t="s">
        <v>158</v>
      </c>
      <c r="N2082" s="5">
        <v>45357</v>
      </c>
      <c r="P2082" s="3">
        <f t="shared" ca="1" si="482"/>
        <v>-47</v>
      </c>
      <c r="Q2082" s="5"/>
      <c r="R2082" s="3"/>
      <c r="S2082" s="3"/>
      <c r="T2082" s="6" t="s">
        <v>131</v>
      </c>
      <c r="U2082" s="3" t="str">
        <f t="shared" si="471"/>
        <v>Contractuel</v>
      </c>
      <c r="V2082" s="5">
        <v>45505</v>
      </c>
      <c r="W2082" s="5">
        <f>VLOOKUP(B2082,[1]base!$A:$V,22,0)</f>
        <v>45535</v>
      </c>
      <c r="X2082" s="5"/>
      <c r="Y2082" s="5"/>
      <c r="Z2082" s="5">
        <v>45357</v>
      </c>
      <c r="AA2082" s="3">
        <f t="shared" si="472"/>
        <v>3</v>
      </c>
      <c r="AB2082" s="3">
        <v>2024</v>
      </c>
      <c r="AC2082" s="3"/>
      <c r="AD2082" s="7">
        <f t="shared" ca="1" si="479"/>
        <v>0.61388888888888893</v>
      </c>
      <c r="AE2082" s="7" t="str">
        <f t="shared" ca="1" si="476"/>
        <v>&lt; 1</v>
      </c>
      <c r="AF2082" s="5">
        <v>34404</v>
      </c>
      <c r="AG2082" s="8">
        <f t="shared" ca="1" si="473"/>
        <v>30.624657534246577</v>
      </c>
      <c r="AH2082" s="7" t="str">
        <f t="shared" ca="1" si="474"/>
        <v>&gt;25&lt; 35</v>
      </c>
      <c r="AI2082" s="9">
        <v>16882265</v>
      </c>
      <c r="AJ2082" s="10" t="s">
        <v>70</v>
      </c>
      <c r="AK2082" s="9" t="s">
        <v>5892</v>
      </c>
      <c r="AL2082" s="5">
        <v>42185</v>
      </c>
      <c r="AM2082" s="3" t="s">
        <v>4611</v>
      </c>
      <c r="AN2082" s="3" t="s">
        <v>94</v>
      </c>
      <c r="AP2082" t="s">
        <v>5893</v>
      </c>
      <c r="AQ2082">
        <v>3</v>
      </c>
      <c r="AR2082" s="11">
        <v>1</v>
      </c>
      <c r="AS2082" s="12">
        <f t="shared" si="475"/>
        <v>45722.25</v>
      </c>
      <c r="AT2082" s="11" t="s">
        <v>135</v>
      </c>
      <c r="AU2082" s="9">
        <v>3.5</v>
      </c>
      <c r="AV2082" s="14">
        <v>17</v>
      </c>
      <c r="AW2082" s="15">
        <v>53594</v>
      </c>
      <c r="AX2082" s="16" t="s">
        <v>5894</v>
      </c>
      <c r="AY2082" s="14">
        <v>43</v>
      </c>
      <c r="AZ2082" s="11" t="s">
        <v>171</v>
      </c>
      <c r="BA2082" s="17" t="str">
        <f t="shared" si="487"/>
        <v>17535940172092431143</v>
      </c>
      <c r="BB2082" s="26">
        <f t="shared" si="488"/>
        <v>20</v>
      </c>
      <c r="BC2082" s="19" t="s">
        <v>566</v>
      </c>
      <c r="BD2082" s="20" t="s">
        <v>100</v>
      </c>
      <c r="BF2082" s="5"/>
      <c r="BG2082" s="27">
        <v>20424988</v>
      </c>
      <c r="BH2082" s="27"/>
      <c r="BI2082" s="27"/>
      <c r="BJ2082" t="s">
        <v>566</v>
      </c>
      <c r="BK2082" s="11" t="str">
        <f t="shared" si="483"/>
        <v>-</v>
      </c>
      <c r="BL2082" s="11" t="s">
        <v>473</v>
      </c>
    </row>
    <row r="2083" spans="1:64" x14ac:dyDescent="0.25">
      <c r="A2083" s="3" t="s">
        <v>56</v>
      </c>
      <c r="B2083" s="4">
        <v>2143</v>
      </c>
      <c r="C2083" s="3" t="s">
        <v>140</v>
      </c>
      <c r="D2083" s="3" t="s">
        <v>7593</v>
      </c>
      <c r="E2083" s="3" t="s">
        <v>7314</v>
      </c>
      <c r="F2083" s="3"/>
      <c r="G2083" s="3"/>
      <c r="H2083" s="74"/>
      <c r="I2083" s="43" t="s">
        <v>1920</v>
      </c>
      <c r="J2083" s="43" t="s">
        <v>157</v>
      </c>
      <c r="K2083" s="3" t="s">
        <v>123</v>
      </c>
      <c r="L2083" s="3" t="s">
        <v>77</v>
      </c>
      <c r="M2083" s="3" t="s">
        <v>158</v>
      </c>
      <c r="N2083" s="5">
        <v>45358</v>
      </c>
      <c r="P2083" s="3">
        <f t="shared" ca="1" si="482"/>
        <v>-47</v>
      </c>
      <c r="Q2083" s="5"/>
      <c r="R2083" s="3"/>
      <c r="S2083" s="3"/>
      <c r="T2083" s="6" t="s">
        <v>131</v>
      </c>
      <c r="U2083" s="3" t="str">
        <f t="shared" si="471"/>
        <v>Contractuel</v>
      </c>
      <c r="V2083" s="5">
        <v>45505</v>
      </c>
      <c r="W2083" s="5">
        <f>VLOOKUP(B2083,[1]base!$A:$V,22,0)</f>
        <v>45535</v>
      </c>
      <c r="X2083" s="5"/>
      <c r="Y2083" s="5"/>
      <c r="Z2083" s="5">
        <v>45358</v>
      </c>
      <c r="AA2083" s="3">
        <f t="shared" si="472"/>
        <v>3</v>
      </c>
      <c r="AB2083" s="3">
        <v>2024</v>
      </c>
      <c r="AC2083" s="3">
        <f t="shared" ref="AC2083" si="489">AB2083+4</f>
        <v>2028</v>
      </c>
      <c r="AD2083" s="7">
        <f t="shared" ca="1" si="479"/>
        <v>0.61111111111111116</v>
      </c>
      <c r="AE2083" s="7" t="str">
        <f t="shared" ca="1" si="476"/>
        <v>&lt; 1</v>
      </c>
      <c r="AF2083" s="5">
        <v>26830</v>
      </c>
      <c r="AG2083" s="8">
        <f t="shared" ca="1" si="473"/>
        <v>51.375342465753427</v>
      </c>
      <c r="AH2083" s="7" t="str">
        <f t="shared" ca="1" si="474"/>
        <v>&gt;45&lt; 55</v>
      </c>
      <c r="AI2083" s="9">
        <v>12663271</v>
      </c>
      <c r="AJ2083" s="10" t="s">
        <v>70</v>
      </c>
      <c r="AK2083" s="9" t="s">
        <v>5895</v>
      </c>
      <c r="AL2083" s="5">
        <v>43761</v>
      </c>
      <c r="AM2083" s="3" t="s">
        <v>93</v>
      </c>
      <c r="AN2083" s="3" t="s">
        <v>65</v>
      </c>
      <c r="AO2083">
        <v>3</v>
      </c>
      <c r="AP2083" t="s">
        <v>5896</v>
      </c>
      <c r="AQ2083">
        <v>3</v>
      </c>
      <c r="AR2083" s="11">
        <v>1</v>
      </c>
      <c r="AS2083" s="12">
        <f t="shared" si="475"/>
        <v>45723.25</v>
      </c>
      <c r="AT2083" s="11" t="s">
        <v>135</v>
      </c>
      <c r="AU2083" s="9">
        <v>3.5</v>
      </c>
      <c r="AV2083" s="14">
        <v>17</v>
      </c>
      <c r="AW2083" s="15">
        <v>53594</v>
      </c>
      <c r="AX2083" s="16" t="s">
        <v>5897</v>
      </c>
      <c r="AY2083" s="14">
        <v>17</v>
      </c>
      <c r="AZ2083" s="11" t="s">
        <v>171</v>
      </c>
      <c r="BA2083" s="17" t="str">
        <f t="shared" si="487"/>
        <v>17535940174331728717</v>
      </c>
      <c r="BB2083" s="26">
        <f t="shared" si="488"/>
        <v>20</v>
      </c>
      <c r="BC2083" s="19" t="s">
        <v>5663</v>
      </c>
      <c r="BD2083" s="20" t="s">
        <v>277</v>
      </c>
      <c r="BF2083" s="5"/>
      <c r="BG2083" s="27">
        <v>22747074</v>
      </c>
      <c r="BH2083" s="27">
        <v>96674276</v>
      </c>
      <c r="BI2083" s="27"/>
      <c r="BK2083" s="11" t="str">
        <f t="shared" si="483"/>
        <v>A-</v>
      </c>
      <c r="BL2083" s="11" t="s">
        <v>473</v>
      </c>
    </row>
    <row r="2084" spans="1:64" x14ac:dyDescent="0.25">
      <c r="A2084" s="3" t="s">
        <v>56</v>
      </c>
      <c r="B2084" s="4">
        <v>2144</v>
      </c>
      <c r="C2084" s="3" t="s">
        <v>140</v>
      </c>
      <c r="D2084" s="3" t="s">
        <v>8328</v>
      </c>
      <c r="E2084" s="3" t="s">
        <v>7226</v>
      </c>
      <c r="F2084" s="3"/>
      <c r="G2084" s="3"/>
      <c r="H2084" s="74"/>
      <c r="I2084" s="3" t="s">
        <v>487</v>
      </c>
      <c r="J2084" s="3" t="s">
        <v>228</v>
      </c>
      <c r="K2084" s="3" t="s">
        <v>123</v>
      </c>
      <c r="L2084" s="3" t="s">
        <v>77</v>
      </c>
      <c r="M2084" s="3" t="s">
        <v>158</v>
      </c>
      <c r="N2084" s="5">
        <v>45358</v>
      </c>
      <c r="P2084" s="3">
        <f t="shared" ca="1" si="482"/>
        <v>-47</v>
      </c>
      <c r="Q2084" s="5"/>
      <c r="R2084" s="3"/>
      <c r="S2084" s="3"/>
      <c r="T2084" s="6" t="s">
        <v>131</v>
      </c>
      <c r="U2084" s="3" t="str">
        <f t="shared" si="471"/>
        <v>Contractuel</v>
      </c>
      <c r="V2084" s="5">
        <v>45505</v>
      </c>
      <c r="W2084" s="5">
        <f>VLOOKUP(B2084,[1]base!$A:$V,22,0)</f>
        <v>45535</v>
      </c>
      <c r="X2084" s="5"/>
      <c r="Y2084" s="5"/>
      <c r="Z2084" s="5">
        <v>45358</v>
      </c>
      <c r="AA2084" s="3">
        <f t="shared" si="472"/>
        <v>3</v>
      </c>
      <c r="AB2084" s="3">
        <v>2024</v>
      </c>
      <c r="AC2084" s="3"/>
      <c r="AD2084" s="7">
        <f t="shared" ca="1" si="479"/>
        <v>0.61111111111111116</v>
      </c>
      <c r="AE2084" s="7" t="str">
        <f t="shared" ca="1" si="476"/>
        <v>&lt; 1</v>
      </c>
      <c r="AF2084" s="5">
        <v>34495</v>
      </c>
      <c r="AG2084" s="8">
        <f t="shared" ca="1" si="473"/>
        <v>30.375342465753423</v>
      </c>
      <c r="AH2084" s="7" t="str">
        <f t="shared" ca="1" si="474"/>
        <v>&gt;25&lt; 35</v>
      </c>
      <c r="AI2084" s="9">
        <v>16259861</v>
      </c>
      <c r="AJ2084" s="10" t="s">
        <v>159</v>
      </c>
      <c r="AK2084" s="9" t="s">
        <v>4869</v>
      </c>
      <c r="AL2084" s="5">
        <v>40823</v>
      </c>
      <c r="AM2084" s="3" t="s">
        <v>93</v>
      </c>
      <c r="AN2084" s="3" t="s">
        <v>65</v>
      </c>
      <c r="AO2084">
        <v>1</v>
      </c>
      <c r="AP2084" t="s">
        <v>5780</v>
      </c>
      <c r="AQ2084">
        <v>3</v>
      </c>
      <c r="AR2084" s="11">
        <v>1</v>
      </c>
      <c r="AS2084" s="12">
        <f t="shared" si="475"/>
        <v>45723.25</v>
      </c>
      <c r="AT2084" s="11" t="s">
        <v>135</v>
      </c>
      <c r="AU2084" s="9">
        <v>3.5</v>
      </c>
      <c r="AV2084" s="14">
        <v>17</v>
      </c>
      <c r="AW2084" s="15" t="s">
        <v>169</v>
      </c>
      <c r="AX2084" s="16" t="s">
        <v>4870</v>
      </c>
      <c r="AY2084" s="14">
        <v>61</v>
      </c>
      <c r="AZ2084" s="11" t="s">
        <v>171</v>
      </c>
      <c r="BA2084" s="17" t="str">
        <f t="shared" si="487"/>
        <v>17001000000331207561</v>
      </c>
      <c r="BB2084" s="26">
        <f t="shared" si="488"/>
        <v>20</v>
      </c>
      <c r="BC2084" s="19" t="s">
        <v>5898</v>
      </c>
      <c r="BD2084" s="20" t="s">
        <v>100</v>
      </c>
      <c r="BF2084" s="5"/>
      <c r="BG2084" s="27">
        <v>21664373</v>
      </c>
      <c r="BH2084" s="27"/>
      <c r="BI2084" s="27"/>
      <c r="BK2084" s="11" t="str">
        <f t="shared" si="483"/>
        <v>B-</v>
      </c>
      <c r="BL2084" s="11" t="s">
        <v>473</v>
      </c>
    </row>
    <row r="2085" spans="1:64" x14ac:dyDescent="0.25">
      <c r="A2085" s="3" t="s">
        <v>56</v>
      </c>
      <c r="B2085" s="4">
        <v>2145</v>
      </c>
      <c r="C2085" s="3" t="s">
        <v>140</v>
      </c>
      <c r="D2085" s="3" t="s">
        <v>8762</v>
      </c>
      <c r="E2085" s="3" t="s">
        <v>7231</v>
      </c>
      <c r="F2085" s="3"/>
      <c r="G2085" s="3"/>
      <c r="H2085" s="74"/>
      <c r="I2085" s="43" t="s">
        <v>1837</v>
      </c>
      <c r="J2085" s="43" t="s">
        <v>157</v>
      </c>
      <c r="K2085" s="3" t="s">
        <v>123</v>
      </c>
      <c r="L2085" s="3" t="s">
        <v>77</v>
      </c>
      <c r="M2085" s="3" t="s">
        <v>158</v>
      </c>
      <c r="N2085" s="5">
        <v>45358</v>
      </c>
      <c r="P2085" s="3">
        <f t="shared" ca="1" si="482"/>
        <v>-47</v>
      </c>
      <c r="Q2085" s="5"/>
      <c r="R2085" s="3"/>
      <c r="S2085" s="3"/>
      <c r="T2085" s="6" t="s">
        <v>131</v>
      </c>
      <c r="U2085" s="3" t="str">
        <f t="shared" si="471"/>
        <v>Contractuel</v>
      </c>
      <c r="V2085" s="5">
        <v>45505</v>
      </c>
      <c r="W2085" s="5">
        <f>VLOOKUP(B2085,[1]base!$A:$V,22,0)</f>
        <v>45535</v>
      </c>
      <c r="X2085" s="5"/>
      <c r="Y2085" s="5"/>
      <c r="Z2085" s="5">
        <v>45358</v>
      </c>
      <c r="AA2085" s="3">
        <f t="shared" si="472"/>
        <v>3</v>
      </c>
      <c r="AB2085" s="3">
        <v>2024</v>
      </c>
      <c r="AC2085" s="3">
        <f t="shared" ref="AC2085" si="490">AB2085+4</f>
        <v>2028</v>
      </c>
      <c r="AD2085" s="7">
        <f t="shared" ca="1" si="479"/>
        <v>0.61111111111111116</v>
      </c>
      <c r="AE2085" s="7" t="str">
        <f t="shared" ca="1" si="476"/>
        <v>&lt; 1</v>
      </c>
      <c r="AF2085" s="5">
        <v>26914</v>
      </c>
      <c r="AG2085" s="8">
        <f t="shared" ca="1" si="473"/>
        <v>51.145205479452052</v>
      </c>
      <c r="AH2085" s="7" t="str">
        <f t="shared" ca="1" si="474"/>
        <v>&gt;45&lt; 55</v>
      </c>
      <c r="AI2085" s="9">
        <v>11546226</v>
      </c>
      <c r="AJ2085" s="10" t="s">
        <v>126</v>
      </c>
      <c r="AK2085" s="9" t="s">
        <v>5899</v>
      </c>
      <c r="AL2085" s="5">
        <v>44875</v>
      </c>
      <c r="AM2085" s="3" t="s">
        <v>93</v>
      </c>
      <c r="AN2085" s="3" t="s">
        <v>541</v>
      </c>
      <c r="AO2085">
        <v>1</v>
      </c>
      <c r="AP2085" t="s">
        <v>5896</v>
      </c>
      <c r="AQ2085">
        <v>3</v>
      </c>
      <c r="AR2085" s="11">
        <v>1</v>
      </c>
      <c r="AS2085" s="12">
        <f t="shared" si="475"/>
        <v>45723.25</v>
      </c>
      <c r="AT2085" s="11" t="s">
        <v>135</v>
      </c>
      <c r="AU2085" s="9">
        <v>3.5</v>
      </c>
      <c r="AV2085" s="14">
        <v>17</v>
      </c>
      <c r="AW2085" s="15" t="s">
        <v>169</v>
      </c>
      <c r="AX2085" s="16" t="s">
        <v>5900</v>
      </c>
      <c r="AY2085" s="14">
        <v>68</v>
      </c>
      <c r="AZ2085" s="11" t="s">
        <v>171</v>
      </c>
      <c r="BA2085" s="17" t="str">
        <f t="shared" si="487"/>
        <v>17001000000077429468</v>
      </c>
      <c r="BB2085" s="26">
        <f t="shared" si="488"/>
        <v>20</v>
      </c>
      <c r="BC2085" s="19" t="s">
        <v>5901</v>
      </c>
      <c r="BD2085" s="20" t="s">
        <v>388</v>
      </c>
      <c r="BF2085" s="5"/>
      <c r="BG2085" s="27">
        <v>24474433</v>
      </c>
      <c r="BH2085" s="27"/>
      <c r="BI2085" s="27"/>
      <c r="BK2085" s="11" t="str">
        <f t="shared" si="483"/>
        <v>A-</v>
      </c>
      <c r="BL2085" s="11" t="s">
        <v>473</v>
      </c>
    </row>
    <row r="2086" spans="1:64" x14ac:dyDescent="0.25">
      <c r="A2086" s="3" t="s">
        <v>56</v>
      </c>
      <c r="B2086" s="4">
        <v>2146</v>
      </c>
      <c r="C2086" s="3" t="s">
        <v>140</v>
      </c>
      <c r="D2086" s="3" t="s">
        <v>8763</v>
      </c>
      <c r="E2086" s="3" t="s">
        <v>7303</v>
      </c>
      <c r="F2086" s="3"/>
      <c r="G2086" s="3"/>
      <c r="H2086" s="74"/>
      <c r="I2086" s="3" t="s">
        <v>515</v>
      </c>
      <c r="J2086" s="3" t="s">
        <v>228</v>
      </c>
      <c r="K2086" s="3" t="s">
        <v>123</v>
      </c>
      <c r="L2086" s="3" t="s">
        <v>77</v>
      </c>
      <c r="M2086" s="3" t="s">
        <v>158</v>
      </c>
      <c r="N2086" s="5">
        <v>45366</v>
      </c>
      <c r="P2086" s="3">
        <f t="shared" ca="1" si="482"/>
        <v>-47</v>
      </c>
      <c r="Q2086" s="5"/>
      <c r="R2086" s="3"/>
      <c r="S2086" s="3"/>
      <c r="T2086" s="6" t="s">
        <v>131</v>
      </c>
      <c r="U2086" s="3" t="str">
        <f t="shared" si="471"/>
        <v>Contractuel</v>
      </c>
      <c r="V2086" s="5">
        <v>45505</v>
      </c>
      <c r="W2086" s="5">
        <f>VLOOKUP(B2086,[1]base!$A:$V,22,0)</f>
        <v>45535</v>
      </c>
      <c r="X2086" s="5"/>
      <c r="Y2086" s="5"/>
      <c r="Z2086" s="5">
        <v>45366</v>
      </c>
      <c r="AA2086" s="3">
        <f t="shared" si="472"/>
        <v>3</v>
      </c>
      <c r="AB2086" s="3">
        <v>2024</v>
      </c>
      <c r="AC2086" s="3"/>
      <c r="AD2086" s="7">
        <f t="shared" ca="1" si="479"/>
        <v>0.58888888888888891</v>
      </c>
      <c r="AE2086" s="7" t="str">
        <f t="shared" ca="1" si="476"/>
        <v>&lt; 1</v>
      </c>
      <c r="AF2086" s="5">
        <v>36110</v>
      </c>
      <c r="AG2086" s="8">
        <f t="shared" ca="1" si="473"/>
        <v>25.950684931506849</v>
      </c>
      <c r="AH2086" s="7" t="str">
        <f t="shared" ca="1" si="474"/>
        <v>&gt;25&lt; 35</v>
      </c>
      <c r="AI2086" s="9">
        <v>17763072</v>
      </c>
      <c r="AJ2086" s="10" t="s">
        <v>126</v>
      </c>
      <c r="AK2086" s="9" t="s">
        <v>5902</v>
      </c>
      <c r="AL2086" s="5">
        <v>42333</v>
      </c>
      <c r="AM2086" s="3" t="s">
        <v>93</v>
      </c>
      <c r="AN2086" s="3" t="s">
        <v>65</v>
      </c>
      <c r="AO2086">
        <v>1</v>
      </c>
      <c r="AP2086" t="s">
        <v>1167</v>
      </c>
      <c r="AQ2086">
        <v>3</v>
      </c>
      <c r="AR2086" s="11">
        <v>1</v>
      </c>
      <c r="AS2086" s="12">
        <f t="shared" si="475"/>
        <v>45731.25</v>
      </c>
      <c r="AT2086" s="11" t="s">
        <v>135</v>
      </c>
      <c r="AU2086" s="9">
        <v>3.5</v>
      </c>
      <c r="AV2086" s="14">
        <v>25</v>
      </c>
      <c r="AW2086" s="15">
        <v>16600</v>
      </c>
      <c r="AX2086" s="16" t="s">
        <v>5903</v>
      </c>
      <c r="AY2086" s="14">
        <v>12</v>
      </c>
      <c r="AZ2086" s="11" t="s">
        <v>164</v>
      </c>
      <c r="BA2086" s="17" t="str">
        <f t="shared" si="487"/>
        <v>25166000000117557312</v>
      </c>
      <c r="BB2086" s="26">
        <f t="shared" si="488"/>
        <v>20</v>
      </c>
      <c r="BC2086" s="19" t="s">
        <v>233</v>
      </c>
      <c r="BD2086" s="20" t="s">
        <v>100</v>
      </c>
      <c r="BF2086" s="5"/>
      <c r="BG2086" s="27">
        <v>55307678</v>
      </c>
      <c r="BH2086" s="27"/>
      <c r="BI2086" s="27"/>
      <c r="BJ2086" t="s">
        <v>3681</v>
      </c>
      <c r="BK2086" s="11" t="str">
        <f t="shared" si="483"/>
        <v>B-</v>
      </c>
      <c r="BL2086" s="11" t="s">
        <v>473</v>
      </c>
    </row>
    <row r="2087" spans="1:64" x14ac:dyDescent="0.25">
      <c r="A2087" s="3" t="s">
        <v>56</v>
      </c>
      <c r="B2087" s="4">
        <v>2147</v>
      </c>
      <c r="C2087" s="3" t="s">
        <v>140</v>
      </c>
      <c r="D2087" s="3" t="s">
        <v>8510</v>
      </c>
      <c r="E2087" s="3" t="s">
        <v>7507</v>
      </c>
      <c r="F2087" s="3"/>
      <c r="G2087" s="3"/>
      <c r="H2087" s="74"/>
      <c r="I2087" s="3" t="s">
        <v>1889</v>
      </c>
      <c r="J2087" s="3" t="s">
        <v>157</v>
      </c>
      <c r="K2087" s="3" t="s">
        <v>123</v>
      </c>
      <c r="L2087" s="3" t="s">
        <v>77</v>
      </c>
      <c r="M2087" s="3" t="s">
        <v>158</v>
      </c>
      <c r="N2087" s="5">
        <v>45358</v>
      </c>
      <c r="P2087" s="3">
        <f t="shared" ca="1" si="482"/>
        <v>-47</v>
      </c>
      <c r="Q2087" s="5"/>
      <c r="R2087" s="3"/>
      <c r="S2087" s="3"/>
      <c r="T2087" s="6" t="s">
        <v>131</v>
      </c>
      <c r="U2087" s="3" t="str">
        <f t="shared" si="471"/>
        <v>Contractuel</v>
      </c>
      <c r="V2087" s="5">
        <v>45505</v>
      </c>
      <c r="W2087" s="5">
        <f>VLOOKUP(B2087,[1]base!$A:$V,22,0)</f>
        <v>45535</v>
      </c>
      <c r="X2087" s="5"/>
      <c r="Y2087" s="5"/>
      <c r="Z2087" s="5">
        <v>45358</v>
      </c>
      <c r="AA2087" s="3">
        <f t="shared" si="472"/>
        <v>3</v>
      </c>
      <c r="AB2087" s="3">
        <v>2024</v>
      </c>
      <c r="AC2087" s="3"/>
      <c r="AD2087" s="7">
        <f t="shared" ca="1" si="479"/>
        <v>0.61111111111111116</v>
      </c>
      <c r="AE2087" s="7" t="str">
        <f t="shared" ca="1" si="476"/>
        <v>&lt; 1</v>
      </c>
      <c r="AF2087" s="5">
        <v>36873</v>
      </c>
      <c r="AG2087" s="8">
        <f t="shared" ca="1" si="473"/>
        <v>23.860273972602741</v>
      </c>
      <c r="AH2087" s="7" t="str">
        <f t="shared" ca="1" si="474"/>
        <v>&lt; 25</v>
      </c>
      <c r="AI2087" s="9">
        <v>17461921</v>
      </c>
      <c r="AJ2087" s="10" t="s">
        <v>62</v>
      </c>
      <c r="AK2087" s="9" t="s">
        <v>5904</v>
      </c>
      <c r="AL2087" s="5">
        <v>43649</v>
      </c>
      <c r="AM2087" s="3" t="s">
        <v>93</v>
      </c>
      <c r="AN2087" s="3" t="s">
        <v>94</v>
      </c>
      <c r="AP2087" t="s">
        <v>5780</v>
      </c>
      <c r="AQ2087">
        <v>3</v>
      </c>
      <c r="AR2087" s="11">
        <v>1</v>
      </c>
      <c r="AS2087" s="12">
        <f t="shared" si="475"/>
        <v>45723.25</v>
      </c>
      <c r="AT2087" s="11" t="s">
        <v>135</v>
      </c>
      <c r="AU2087" s="9">
        <v>3.5</v>
      </c>
      <c r="AV2087" s="14">
        <v>14</v>
      </c>
      <c r="AW2087" s="15" t="s">
        <v>622</v>
      </c>
      <c r="AX2087" s="16">
        <v>31007053935</v>
      </c>
      <c r="AY2087" s="14">
        <v>82</v>
      </c>
      <c r="AZ2087" s="11" t="s">
        <v>154</v>
      </c>
      <c r="BA2087" s="17" t="str">
        <f t="shared" si="487"/>
        <v>14033033100705393582</v>
      </c>
      <c r="BB2087" s="26">
        <f t="shared" si="488"/>
        <v>20</v>
      </c>
      <c r="BC2087" s="19" t="s">
        <v>4606</v>
      </c>
      <c r="BD2087" s="20" t="s">
        <v>100</v>
      </c>
      <c r="BF2087" s="5"/>
      <c r="BG2087" s="27">
        <v>27013956</v>
      </c>
      <c r="BH2087" s="27"/>
      <c r="BI2087" s="27"/>
      <c r="BJ2087" t="s">
        <v>3681</v>
      </c>
      <c r="BK2087" s="11" t="s">
        <v>1892</v>
      </c>
      <c r="BL2087" s="11" t="s">
        <v>473</v>
      </c>
    </row>
    <row r="2088" spans="1:64" x14ac:dyDescent="0.25">
      <c r="A2088" s="3" t="s">
        <v>56</v>
      </c>
      <c r="B2088" s="4">
        <v>2148</v>
      </c>
      <c r="C2088" s="3" t="s">
        <v>57</v>
      </c>
      <c r="D2088" s="3" t="s">
        <v>8511</v>
      </c>
      <c r="E2088" s="3" t="s">
        <v>8512</v>
      </c>
      <c r="F2088" s="3"/>
      <c r="G2088" s="3"/>
      <c r="H2088" s="74"/>
      <c r="I2088" s="43" t="s">
        <v>1837</v>
      </c>
      <c r="J2088" s="43" t="s">
        <v>157</v>
      </c>
      <c r="K2088" s="3" t="s">
        <v>123</v>
      </c>
      <c r="L2088" s="3" t="s">
        <v>77</v>
      </c>
      <c r="M2088" s="3" t="s">
        <v>158</v>
      </c>
      <c r="N2088" s="5">
        <v>45369</v>
      </c>
      <c r="P2088" s="3">
        <f t="shared" ca="1" si="482"/>
        <v>-47</v>
      </c>
      <c r="Q2088" s="5"/>
      <c r="R2088" s="3"/>
      <c r="S2088" s="3"/>
      <c r="T2088" s="6" t="s">
        <v>131</v>
      </c>
      <c r="U2088" s="3" t="str">
        <f t="shared" si="471"/>
        <v>Contractuel</v>
      </c>
      <c r="V2088" s="5">
        <v>45505</v>
      </c>
      <c r="W2088" s="5">
        <f>VLOOKUP(B2088,[1]base!$A:$V,22,0)</f>
        <v>45535</v>
      </c>
      <c r="X2088" s="5"/>
      <c r="Y2088" s="5"/>
      <c r="Z2088" s="5">
        <v>45369</v>
      </c>
      <c r="AA2088" s="3">
        <f t="shared" si="472"/>
        <v>3</v>
      </c>
      <c r="AB2088" s="3">
        <v>2024</v>
      </c>
      <c r="AC2088" s="3">
        <f t="shared" ref="AC2088" si="491">AB2088+4</f>
        <v>2028</v>
      </c>
      <c r="AD2088" s="7">
        <f t="shared" ca="1" si="479"/>
        <v>0.5805555555555556</v>
      </c>
      <c r="AE2088" s="7" t="str">
        <f t="shared" ca="1" si="476"/>
        <v>&lt; 1</v>
      </c>
      <c r="AF2088" s="5">
        <v>33940</v>
      </c>
      <c r="AG2088" s="8">
        <f t="shared" ca="1" si="473"/>
        <v>31.895890410958906</v>
      </c>
      <c r="AH2088" s="7" t="str">
        <f t="shared" ca="1" si="474"/>
        <v>&gt;25&lt; 35</v>
      </c>
      <c r="AI2088" s="9">
        <v>17446282</v>
      </c>
      <c r="AJ2088" s="10" t="s">
        <v>91</v>
      </c>
      <c r="AK2088" s="9" t="s">
        <v>5905</v>
      </c>
      <c r="AL2088" s="5">
        <v>43500</v>
      </c>
      <c r="AM2088" s="3" t="s">
        <v>4611</v>
      </c>
      <c r="AN2088" s="3" t="s">
        <v>65</v>
      </c>
      <c r="AO2088">
        <v>1</v>
      </c>
      <c r="AP2088" t="s">
        <v>5721</v>
      </c>
      <c r="AQ2088">
        <v>3</v>
      </c>
      <c r="AR2088" s="11">
        <v>1</v>
      </c>
      <c r="AS2088" s="12">
        <f t="shared" si="475"/>
        <v>45734.25</v>
      </c>
      <c r="AT2088" s="11" t="s">
        <v>135</v>
      </c>
      <c r="AU2088" s="9">
        <v>3.5</v>
      </c>
      <c r="AV2088" s="14">
        <v>17</v>
      </c>
      <c r="AW2088" s="15">
        <v>53594</v>
      </c>
      <c r="AX2088" s="16" t="s">
        <v>5906</v>
      </c>
      <c r="AY2088" s="14">
        <v>23</v>
      </c>
      <c r="AZ2088" s="11" t="s">
        <v>171</v>
      </c>
      <c r="BA2088" s="17" t="str">
        <f t="shared" si="487"/>
        <v>17535940171269554923</v>
      </c>
      <c r="BB2088" s="26">
        <f t="shared" si="488"/>
        <v>20</v>
      </c>
      <c r="BC2088" s="19" t="s">
        <v>5480</v>
      </c>
      <c r="BD2088" s="20" t="s">
        <v>100</v>
      </c>
      <c r="BF2088" s="5"/>
      <c r="BG2088" s="27">
        <v>58867053</v>
      </c>
      <c r="BH2088" s="27"/>
      <c r="BI2088" s="27"/>
      <c r="BJ2088" t="s">
        <v>3681</v>
      </c>
      <c r="BK2088" s="11" t="str">
        <f t="shared" si="483"/>
        <v>A-</v>
      </c>
      <c r="BL2088" s="11" t="s">
        <v>473</v>
      </c>
    </row>
    <row r="2089" spans="1:64" x14ac:dyDescent="0.25">
      <c r="A2089" s="3" t="s">
        <v>56</v>
      </c>
      <c r="B2089" s="4">
        <v>2149</v>
      </c>
      <c r="C2089" s="3" t="s">
        <v>140</v>
      </c>
      <c r="D2089" s="3" t="s">
        <v>8513</v>
      </c>
      <c r="E2089" s="3" t="s">
        <v>7404</v>
      </c>
      <c r="F2089" s="3"/>
      <c r="G2089" s="3"/>
      <c r="H2089" s="74"/>
      <c r="I2089" s="3" t="s">
        <v>487</v>
      </c>
      <c r="J2089" s="3" t="s">
        <v>228</v>
      </c>
      <c r="K2089" s="3" t="s">
        <v>123</v>
      </c>
      <c r="L2089" s="3" t="s">
        <v>77</v>
      </c>
      <c r="M2089" s="3" t="s">
        <v>158</v>
      </c>
      <c r="N2089" s="5">
        <v>45358</v>
      </c>
      <c r="P2089" s="3">
        <f t="shared" ca="1" si="482"/>
        <v>-47</v>
      </c>
      <c r="Q2089" s="5"/>
      <c r="R2089" s="3"/>
      <c r="S2089" s="3"/>
      <c r="T2089" s="6" t="s">
        <v>131</v>
      </c>
      <c r="U2089" s="3" t="str">
        <f t="shared" si="471"/>
        <v>Contractuel</v>
      </c>
      <c r="V2089" s="5">
        <v>45505</v>
      </c>
      <c r="W2089" s="5">
        <f>VLOOKUP(B2089,[1]base!$A:$V,22,0)</f>
        <v>45535</v>
      </c>
      <c r="X2089" s="5"/>
      <c r="Y2089" s="5"/>
      <c r="Z2089" s="5">
        <v>45358</v>
      </c>
      <c r="AA2089" s="3">
        <f t="shared" si="472"/>
        <v>3</v>
      </c>
      <c r="AB2089" s="3">
        <v>2024</v>
      </c>
      <c r="AC2089" s="3"/>
      <c r="AD2089" s="7">
        <f t="shared" ca="1" si="479"/>
        <v>0.61111111111111116</v>
      </c>
      <c r="AE2089" s="7" t="str">
        <f t="shared" ca="1" si="476"/>
        <v>&lt; 1</v>
      </c>
      <c r="AF2089" s="5">
        <v>34761</v>
      </c>
      <c r="AG2089" s="8">
        <f t="shared" ca="1" si="473"/>
        <v>29.646575342465752</v>
      </c>
      <c r="AH2089" s="7" t="str">
        <f t="shared" ca="1" si="474"/>
        <v>&gt;25&lt; 35</v>
      </c>
      <c r="AI2089" s="9">
        <v>16729290</v>
      </c>
      <c r="AJ2089" s="10" t="s">
        <v>91</v>
      </c>
      <c r="AK2089" s="9" t="s">
        <v>5907</v>
      </c>
      <c r="AL2089" s="5">
        <v>41125</v>
      </c>
      <c r="AM2089" s="3" t="s">
        <v>93</v>
      </c>
      <c r="AN2089" s="3" t="s">
        <v>94</v>
      </c>
      <c r="AP2089" t="s">
        <v>5655</v>
      </c>
      <c r="AQ2089">
        <v>3</v>
      </c>
      <c r="AR2089" s="11">
        <v>1</v>
      </c>
      <c r="AS2089" s="12">
        <f t="shared" si="475"/>
        <v>45723.25</v>
      </c>
      <c r="AT2089" s="11" t="s">
        <v>135</v>
      </c>
      <c r="AU2089" s="9">
        <v>3.5</v>
      </c>
      <c r="AV2089" s="14">
        <v>17</v>
      </c>
      <c r="AW2089" s="15">
        <v>53594</v>
      </c>
      <c r="AX2089" s="16" t="s">
        <v>5908</v>
      </c>
      <c r="AY2089" s="14">
        <v>84</v>
      </c>
      <c r="AZ2089" s="11" t="s">
        <v>171</v>
      </c>
      <c r="BA2089" s="17" t="str">
        <f t="shared" si="487"/>
        <v>17535940173565487984</v>
      </c>
      <c r="BB2089" s="26">
        <f t="shared" si="488"/>
        <v>20</v>
      </c>
      <c r="BC2089" s="19" t="s">
        <v>828</v>
      </c>
      <c r="BD2089" s="20" t="s">
        <v>277</v>
      </c>
      <c r="BF2089" s="5"/>
      <c r="BG2089" s="27">
        <v>52352512</v>
      </c>
      <c r="BH2089" s="27"/>
      <c r="BI2089" s="27"/>
      <c r="BJ2089" t="s">
        <v>828</v>
      </c>
      <c r="BK2089" s="11" t="str">
        <f t="shared" si="483"/>
        <v>B-</v>
      </c>
      <c r="BL2089" s="11" t="s">
        <v>473</v>
      </c>
    </row>
    <row r="2090" spans="1:64" x14ac:dyDescent="0.25">
      <c r="A2090" s="3" t="s">
        <v>56</v>
      </c>
      <c r="B2090" s="4">
        <v>2150</v>
      </c>
      <c r="C2090" s="3" t="s">
        <v>140</v>
      </c>
      <c r="D2090" s="3" t="s">
        <v>7222</v>
      </c>
      <c r="E2090" s="3" t="s">
        <v>7285</v>
      </c>
      <c r="F2090" s="3"/>
      <c r="G2090" s="3"/>
      <c r="H2090" s="74"/>
      <c r="I2090" s="43" t="s">
        <v>1837</v>
      </c>
      <c r="J2090" s="43" t="s">
        <v>157</v>
      </c>
      <c r="K2090" s="3" t="s">
        <v>123</v>
      </c>
      <c r="L2090" s="3" t="s">
        <v>77</v>
      </c>
      <c r="M2090" s="3" t="s">
        <v>158</v>
      </c>
      <c r="N2090" s="5">
        <v>45360</v>
      </c>
      <c r="P2090" s="3">
        <f t="shared" ca="1" si="482"/>
        <v>-47</v>
      </c>
      <c r="Q2090" s="5"/>
      <c r="R2090" s="3"/>
      <c r="S2090" s="3"/>
      <c r="T2090" s="6" t="s">
        <v>131</v>
      </c>
      <c r="U2090" s="3" t="str">
        <f t="shared" si="471"/>
        <v>Contractuel</v>
      </c>
      <c r="V2090" s="5">
        <v>45505</v>
      </c>
      <c r="W2090" s="5">
        <f>VLOOKUP(B2090,[1]base!$A:$V,22,0)</f>
        <v>45535</v>
      </c>
      <c r="X2090" s="5"/>
      <c r="Y2090" s="5"/>
      <c r="Z2090" s="5">
        <v>45360</v>
      </c>
      <c r="AA2090" s="3">
        <f t="shared" si="472"/>
        <v>3</v>
      </c>
      <c r="AB2090" s="3">
        <v>2024</v>
      </c>
      <c r="AC2090" s="3">
        <f t="shared" ref="AC2090:AC2091" si="492">AB2090+4</f>
        <v>2028</v>
      </c>
      <c r="AD2090" s="7">
        <f t="shared" ca="1" si="479"/>
        <v>0.60555555555555551</v>
      </c>
      <c r="AE2090" s="7" t="str">
        <f t="shared" ca="1" si="476"/>
        <v>&lt; 1</v>
      </c>
      <c r="AF2090" s="5">
        <v>29882</v>
      </c>
      <c r="AG2090" s="8">
        <f t="shared" ca="1" si="473"/>
        <v>43.013698630136986</v>
      </c>
      <c r="AH2090" s="7" t="str">
        <f t="shared" ca="1" si="474"/>
        <v>&gt;35&lt; 45</v>
      </c>
      <c r="AI2090" s="9">
        <v>12660029</v>
      </c>
      <c r="AJ2090" s="10" t="s">
        <v>79</v>
      </c>
      <c r="AK2090" s="9" t="s">
        <v>5909</v>
      </c>
      <c r="AL2090" s="5">
        <v>45013</v>
      </c>
      <c r="AM2090" s="3" t="s">
        <v>93</v>
      </c>
      <c r="AN2090" s="3" t="s">
        <v>65</v>
      </c>
      <c r="AO2090">
        <v>3</v>
      </c>
      <c r="AP2090" t="s">
        <v>5896</v>
      </c>
      <c r="AQ2090">
        <v>3</v>
      </c>
      <c r="AR2090" s="11">
        <v>1</v>
      </c>
      <c r="AS2090" s="12">
        <f t="shared" si="475"/>
        <v>45725.25</v>
      </c>
      <c r="AT2090" s="11" t="s">
        <v>135</v>
      </c>
      <c r="AU2090" s="9">
        <v>3.5</v>
      </c>
      <c r="AV2090" s="14">
        <v>17</v>
      </c>
      <c r="AW2090" s="15" t="s">
        <v>169</v>
      </c>
      <c r="AX2090" s="16" t="s">
        <v>5910</v>
      </c>
      <c r="AY2090" s="14">
        <v>13</v>
      </c>
      <c r="AZ2090" s="11" t="s">
        <v>171</v>
      </c>
      <c r="BA2090" s="17" t="str">
        <f t="shared" si="487"/>
        <v>17001000000343518413</v>
      </c>
      <c r="BB2090" s="26">
        <f t="shared" si="488"/>
        <v>20</v>
      </c>
      <c r="BC2090" s="19" t="s">
        <v>5723</v>
      </c>
      <c r="BD2090" s="20" t="s">
        <v>277</v>
      </c>
      <c r="BF2090" s="5"/>
      <c r="BG2090" s="27">
        <v>28759354</v>
      </c>
      <c r="BH2090" s="27"/>
      <c r="BI2090" s="27"/>
      <c r="BJ2090" t="s">
        <v>300</v>
      </c>
      <c r="BK2090" s="11" t="str">
        <f t="shared" si="483"/>
        <v>A-</v>
      </c>
      <c r="BL2090" s="11" t="s">
        <v>473</v>
      </c>
    </row>
    <row r="2091" spans="1:64" x14ac:dyDescent="0.25">
      <c r="A2091" s="3" t="s">
        <v>56</v>
      </c>
      <c r="B2091" s="4">
        <v>2151</v>
      </c>
      <c r="C2091" s="3" t="s">
        <v>140</v>
      </c>
      <c r="D2091" s="3" t="s">
        <v>7289</v>
      </c>
      <c r="E2091" s="3" t="s">
        <v>7306</v>
      </c>
      <c r="F2091" s="3"/>
      <c r="G2091" s="3"/>
      <c r="H2091" s="74"/>
      <c r="I2091" s="43" t="s">
        <v>1837</v>
      </c>
      <c r="J2091" s="43" t="s">
        <v>157</v>
      </c>
      <c r="K2091" s="3" t="s">
        <v>123</v>
      </c>
      <c r="L2091" s="3" t="s">
        <v>77</v>
      </c>
      <c r="M2091" s="3" t="s">
        <v>158</v>
      </c>
      <c r="N2091" s="5">
        <v>45360</v>
      </c>
      <c r="P2091" s="3">
        <f t="shared" ca="1" si="482"/>
        <v>-47</v>
      </c>
      <c r="Q2091" s="5"/>
      <c r="R2091" s="3"/>
      <c r="S2091" s="3"/>
      <c r="T2091" s="6" t="s">
        <v>131</v>
      </c>
      <c r="U2091" s="3" t="str">
        <f t="shared" si="471"/>
        <v>Contractuel</v>
      </c>
      <c r="V2091" s="5">
        <v>45505</v>
      </c>
      <c r="W2091" s="5">
        <f>VLOOKUP(B2091,[1]base!$A:$V,22,0)</f>
        <v>45535</v>
      </c>
      <c r="X2091" s="5"/>
      <c r="Y2091" s="5"/>
      <c r="Z2091" s="5">
        <v>45360</v>
      </c>
      <c r="AA2091" s="3">
        <f t="shared" si="472"/>
        <v>3</v>
      </c>
      <c r="AB2091" s="3">
        <v>2024</v>
      </c>
      <c r="AC2091" s="3">
        <f t="shared" si="492"/>
        <v>2028</v>
      </c>
      <c r="AD2091" s="7">
        <f t="shared" ca="1" si="479"/>
        <v>0.60555555555555551</v>
      </c>
      <c r="AE2091" s="7" t="str">
        <f t="shared" ca="1" si="476"/>
        <v>&lt; 1</v>
      </c>
      <c r="AF2091" s="5">
        <v>32875</v>
      </c>
      <c r="AG2091" s="8">
        <f t="shared" ca="1" si="473"/>
        <v>34.813698630136983</v>
      </c>
      <c r="AH2091" s="7" t="str">
        <f t="shared" ca="1" si="474"/>
        <v>&gt;25&lt; 35</v>
      </c>
      <c r="AI2091" s="9">
        <v>16442686</v>
      </c>
      <c r="AJ2091" s="10" t="s">
        <v>126</v>
      </c>
      <c r="AK2091" s="9" t="s">
        <v>5911</v>
      </c>
      <c r="AL2091" s="5">
        <v>40291</v>
      </c>
      <c r="AM2091" s="3" t="s">
        <v>93</v>
      </c>
      <c r="AN2091" s="3" t="s">
        <v>65</v>
      </c>
      <c r="AO2091">
        <v>2</v>
      </c>
      <c r="AP2091" t="s">
        <v>5780</v>
      </c>
      <c r="AQ2091">
        <v>3</v>
      </c>
      <c r="AR2091" s="11">
        <v>1</v>
      </c>
      <c r="AS2091" s="12">
        <f t="shared" si="475"/>
        <v>45725.25</v>
      </c>
      <c r="AT2091" s="11" t="s">
        <v>135</v>
      </c>
      <c r="AU2091" s="9">
        <v>3.5</v>
      </c>
      <c r="AV2091" s="14">
        <v>17</v>
      </c>
      <c r="AW2091" s="15" t="s">
        <v>169</v>
      </c>
      <c r="AX2091" s="16" t="s">
        <v>5912</v>
      </c>
      <c r="AY2091" s="14">
        <v>40</v>
      </c>
      <c r="AZ2091" s="11" t="s">
        <v>171</v>
      </c>
      <c r="BA2091" s="17" t="str">
        <f t="shared" si="487"/>
        <v>17001000000343100440</v>
      </c>
      <c r="BB2091" s="26">
        <f t="shared" si="488"/>
        <v>20</v>
      </c>
      <c r="BC2091" s="19" t="s">
        <v>5913</v>
      </c>
      <c r="BD2091" s="20" t="s">
        <v>277</v>
      </c>
      <c r="BF2091" s="5"/>
      <c r="BG2091" s="27">
        <v>53817673</v>
      </c>
      <c r="BH2091" s="27"/>
      <c r="BI2091" s="27"/>
      <c r="BJ2091" s="110" t="s">
        <v>2409</v>
      </c>
      <c r="BK2091" s="11" t="str">
        <f t="shared" si="483"/>
        <v>A-</v>
      </c>
      <c r="BL2091" s="11" t="s">
        <v>473</v>
      </c>
    </row>
    <row r="2092" spans="1:64" x14ac:dyDescent="0.25">
      <c r="A2092" s="3" t="s">
        <v>74</v>
      </c>
      <c r="B2092" s="4">
        <v>2152</v>
      </c>
      <c r="C2092" s="3" t="s">
        <v>140</v>
      </c>
      <c r="D2092" s="3" t="s">
        <v>7372</v>
      </c>
      <c r="E2092" s="3" t="s">
        <v>7467</v>
      </c>
      <c r="F2092" s="3"/>
      <c r="G2092" s="3"/>
      <c r="H2092" s="74"/>
      <c r="I2092" s="3" t="s">
        <v>4221</v>
      </c>
      <c r="J2092" s="3" t="s">
        <v>228</v>
      </c>
      <c r="K2092" s="3" t="s">
        <v>76</v>
      </c>
      <c r="L2092" s="3" t="s">
        <v>77</v>
      </c>
      <c r="M2092" s="3" t="s">
        <v>158</v>
      </c>
      <c r="N2092" s="5">
        <v>45364</v>
      </c>
      <c r="P2092" s="3">
        <f t="shared" ca="1" si="482"/>
        <v>-200</v>
      </c>
      <c r="Q2092" s="5">
        <v>45365</v>
      </c>
      <c r="R2092" s="3" t="s">
        <v>5466</v>
      </c>
      <c r="S2092" s="3">
        <f>(Q2092-N2092)+1</f>
        <v>2</v>
      </c>
      <c r="T2092" s="6" t="s">
        <v>131</v>
      </c>
      <c r="U2092" s="3" t="str">
        <f t="shared" si="471"/>
        <v>Contractuel</v>
      </c>
      <c r="V2092" s="5">
        <v>45364</v>
      </c>
      <c r="W2092" s="5">
        <v>45382</v>
      </c>
      <c r="X2092" s="5"/>
      <c r="Y2092" s="5"/>
      <c r="Z2092" s="5">
        <v>45364</v>
      </c>
      <c r="AA2092" s="3">
        <f t="shared" si="472"/>
        <v>3</v>
      </c>
      <c r="AB2092" s="3">
        <v>2024</v>
      </c>
      <c r="AC2092" s="3"/>
      <c r="AD2092" s="7">
        <f t="shared" ca="1" si="479"/>
        <v>0.59444444444444444</v>
      </c>
      <c r="AE2092" s="7" t="str">
        <f t="shared" ca="1" si="476"/>
        <v>&lt; 1</v>
      </c>
      <c r="AF2092" s="5">
        <v>36000</v>
      </c>
      <c r="AG2092" s="8">
        <f t="shared" ca="1" si="473"/>
        <v>26.252054794520546</v>
      </c>
      <c r="AH2092" s="7" t="str">
        <f t="shared" ca="1" si="474"/>
        <v>&gt;25&lt; 35</v>
      </c>
      <c r="AI2092" s="9"/>
      <c r="AJ2092" s="8"/>
      <c r="AK2092" s="9" t="s">
        <v>5914</v>
      </c>
      <c r="AL2092" s="5">
        <v>42602</v>
      </c>
      <c r="AM2092" s="3" t="s">
        <v>93</v>
      </c>
      <c r="AN2092" s="3" t="s">
        <v>94</v>
      </c>
      <c r="AP2092" t="s">
        <v>5915</v>
      </c>
      <c r="AQ2092" s="11">
        <v>3</v>
      </c>
      <c r="AR2092" s="11">
        <v>1</v>
      </c>
      <c r="AS2092" s="12">
        <f t="shared" si="475"/>
        <v>45729.25</v>
      </c>
      <c r="AT2092" s="11" t="s">
        <v>135</v>
      </c>
      <c r="AU2092" s="9">
        <v>3.6629999999999998</v>
      </c>
      <c r="AV2092" s="14">
        <v>10</v>
      </c>
      <c r="AW2092" s="15">
        <v>20306</v>
      </c>
      <c r="AX2092" s="16">
        <v>65158927788</v>
      </c>
      <c r="AY2092" s="14">
        <v>93</v>
      </c>
      <c r="AZ2092" s="11" t="s">
        <v>503</v>
      </c>
      <c r="BA2092" s="17" t="str">
        <f t="shared" si="487"/>
        <v>10203066515892778893</v>
      </c>
      <c r="BB2092" s="26">
        <f t="shared" si="488"/>
        <v>20</v>
      </c>
      <c r="BC2092" s="19" t="s">
        <v>320</v>
      </c>
      <c r="BD2092" s="20" t="s">
        <v>100</v>
      </c>
      <c r="BF2092" s="5"/>
      <c r="BG2092" s="27">
        <v>27601953</v>
      </c>
      <c r="BH2092" s="27"/>
      <c r="BI2092" s="27"/>
      <c r="BK2092" s="11" t="str">
        <f t="shared" si="483"/>
        <v>B-</v>
      </c>
      <c r="BL2092" s="11" t="s">
        <v>235</v>
      </c>
    </row>
    <row r="2093" spans="1:64" x14ac:dyDescent="0.25">
      <c r="A2093" s="3" t="s">
        <v>74</v>
      </c>
      <c r="B2093" s="4">
        <v>2153</v>
      </c>
      <c r="C2093" s="3" t="s">
        <v>140</v>
      </c>
      <c r="D2093" s="3" t="s">
        <v>7363</v>
      </c>
      <c r="E2093" s="3" t="s">
        <v>7580</v>
      </c>
      <c r="F2093" s="3"/>
      <c r="G2093" s="3"/>
      <c r="H2093" s="74"/>
      <c r="I2093" s="43" t="s">
        <v>1837</v>
      </c>
      <c r="J2093" s="43" t="s">
        <v>157</v>
      </c>
      <c r="K2093" s="3" t="s">
        <v>123</v>
      </c>
      <c r="L2093" s="3" t="s">
        <v>77</v>
      </c>
      <c r="M2093" s="3" t="s">
        <v>158</v>
      </c>
      <c r="N2093" s="5">
        <v>45360</v>
      </c>
      <c r="P2093" s="3">
        <f t="shared" ca="1" si="482"/>
        <v>-200</v>
      </c>
      <c r="Q2093" s="5">
        <v>45360</v>
      </c>
      <c r="R2093" s="3" t="s">
        <v>4076</v>
      </c>
      <c r="S2093" s="3"/>
      <c r="T2093" s="6" t="s">
        <v>131</v>
      </c>
      <c r="U2093" s="3" t="str">
        <f t="shared" si="471"/>
        <v>Contractuel</v>
      </c>
      <c r="V2093" s="5">
        <v>45360</v>
      </c>
      <c r="W2093" s="5">
        <v>45382</v>
      </c>
      <c r="X2093" s="5"/>
      <c r="Y2093" s="5"/>
      <c r="Z2093" s="5">
        <v>45360</v>
      </c>
      <c r="AA2093" s="3">
        <f t="shared" si="472"/>
        <v>3</v>
      </c>
      <c r="AB2093" s="3">
        <v>2024</v>
      </c>
      <c r="AC2093" s="3"/>
      <c r="AD2093" s="7">
        <f t="shared" ca="1" si="479"/>
        <v>0.60555555555555551</v>
      </c>
      <c r="AE2093" s="7" t="str">
        <f t="shared" ca="1" si="476"/>
        <v>&lt; 1</v>
      </c>
      <c r="AF2093" s="5">
        <v>35735</v>
      </c>
      <c r="AG2093" s="8">
        <f t="shared" ca="1" si="473"/>
        <v>26.978082191780821</v>
      </c>
      <c r="AH2093" s="7" t="str">
        <f t="shared" ca="1" si="474"/>
        <v>&gt;25&lt; 35</v>
      </c>
      <c r="AI2093" s="9">
        <v>16966460</v>
      </c>
      <c r="AJ2093" s="10" t="s">
        <v>126</v>
      </c>
      <c r="AK2093" s="9" t="s">
        <v>5916</v>
      </c>
      <c r="AL2093" s="5">
        <v>45198</v>
      </c>
      <c r="AM2093" s="3" t="s">
        <v>93</v>
      </c>
      <c r="AN2093" s="3" t="s">
        <v>94</v>
      </c>
      <c r="AP2093" t="s">
        <v>5780</v>
      </c>
      <c r="AQ2093" s="11">
        <v>3</v>
      </c>
      <c r="AR2093" s="11">
        <v>1</v>
      </c>
      <c r="AS2093" s="12">
        <f t="shared" si="475"/>
        <v>45725.25</v>
      </c>
      <c r="AT2093" s="11" t="s">
        <v>135</v>
      </c>
      <c r="AU2093" s="9">
        <v>3.5</v>
      </c>
      <c r="AV2093" s="14">
        <v>26</v>
      </c>
      <c r="AW2093" s="15" t="s">
        <v>181</v>
      </c>
      <c r="AX2093" s="16" t="s">
        <v>5917</v>
      </c>
      <c r="AY2093" s="14">
        <v>64</v>
      </c>
      <c r="AZ2093" s="11" t="s">
        <v>183</v>
      </c>
      <c r="BA2093" s="17" t="str">
        <f t="shared" si="487"/>
        <v>26006000890131437464</v>
      </c>
      <c r="BB2093" s="26">
        <f t="shared" si="488"/>
        <v>20</v>
      </c>
      <c r="BC2093" s="19" t="s">
        <v>166</v>
      </c>
      <c r="BD2093" s="20" t="s">
        <v>100</v>
      </c>
      <c r="BF2093" s="5"/>
      <c r="BG2093" s="27">
        <v>21090181</v>
      </c>
      <c r="BH2093" s="27">
        <v>51215779</v>
      </c>
      <c r="BI2093" s="27"/>
      <c r="BK2093" s="11" t="str">
        <f t="shared" si="483"/>
        <v>A-</v>
      </c>
      <c r="BL2093" s="11" t="s">
        <v>473</v>
      </c>
    </row>
    <row r="2094" spans="1:64" x14ac:dyDescent="0.25">
      <c r="A2094" s="3" t="s">
        <v>56</v>
      </c>
      <c r="B2094" s="4">
        <v>2154</v>
      </c>
      <c r="C2094" s="3" t="s">
        <v>140</v>
      </c>
      <c r="D2094" s="3" t="s">
        <v>7558</v>
      </c>
      <c r="E2094" s="3" t="s">
        <v>7238</v>
      </c>
      <c r="F2094" s="3"/>
      <c r="G2094" s="3"/>
      <c r="H2094" s="74"/>
      <c r="I2094" s="43" t="s">
        <v>1920</v>
      </c>
      <c r="J2094" s="43" t="s">
        <v>157</v>
      </c>
      <c r="K2094" s="3" t="s">
        <v>123</v>
      </c>
      <c r="L2094" s="3" t="s">
        <v>77</v>
      </c>
      <c r="M2094" s="3" t="s">
        <v>158</v>
      </c>
      <c r="N2094" s="5">
        <v>45369</v>
      </c>
      <c r="P2094" s="3">
        <f t="shared" ca="1" si="482"/>
        <v>-47</v>
      </c>
      <c r="Q2094" s="5"/>
      <c r="R2094" s="3"/>
      <c r="S2094" s="3"/>
      <c r="T2094" s="6" t="s">
        <v>131</v>
      </c>
      <c r="U2094" s="3" t="str">
        <f t="shared" si="471"/>
        <v>Contractuel</v>
      </c>
      <c r="V2094" s="5">
        <v>45505</v>
      </c>
      <c r="W2094" s="5">
        <f>VLOOKUP(B2094,[1]base!$A:$V,22,0)</f>
        <v>45535</v>
      </c>
      <c r="X2094" s="5"/>
      <c r="Y2094" s="5"/>
      <c r="Z2094" s="5">
        <v>45369</v>
      </c>
      <c r="AA2094" s="3">
        <f t="shared" si="472"/>
        <v>3</v>
      </c>
      <c r="AB2094" s="3">
        <v>2024</v>
      </c>
      <c r="AC2094" s="3">
        <f t="shared" ref="AC2094:AC2095" si="493">AB2094+4</f>
        <v>2028</v>
      </c>
      <c r="AD2094" s="7">
        <f t="shared" ca="1" si="479"/>
        <v>0.5805555555555556</v>
      </c>
      <c r="AE2094" s="7" t="str">
        <f t="shared" ca="1" si="476"/>
        <v>&lt; 1</v>
      </c>
      <c r="AF2094" s="5">
        <v>36286</v>
      </c>
      <c r="AG2094" s="8">
        <f t="shared" ca="1" si="473"/>
        <v>25.468493150684932</v>
      </c>
      <c r="AH2094" s="7" t="str">
        <f t="shared" ca="1" si="474"/>
        <v>&gt;25&lt; 35</v>
      </c>
      <c r="AI2094" s="9">
        <v>17107888</v>
      </c>
      <c r="AJ2094" s="10" t="s">
        <v>62</v>
      </c>
      <c r="AK2094" s="9" t="s">
        <v>5918</v>
      </c>
      <c r="AL2094" s="5">
        <v>42828</v>
      </c>
      <c r="AM2094" s="3" t="s">
        <v>93</v>
      </c>
      <c r="AN2094" s="3" t="s">
        <v>94</v>
      </c>
      <c r="AP2094" t="s">
        <v>5721</v>
      </c>
      <c r="AQ2094">
        <v>3</v>
      </c>
      <c r="AR2094" s="11">
        <v>1</v>
      </c>
      <c r="AS2094" s="12">
        <f t="shared" si="475"/>
        <v>45734.25</v>
      </c>
      <c r="AT2094" s="11" t="s">
        <v>135</v>
      </c>
      <c r="AU2094" s="9">
        <v>3.5</v>
      </c>
      <c r="AV2094" s="14">
        <v>17</v>
      </c>
      <c r="AW2094" s="15">
        <v>53594</v>
      </c>
      <c r="AX2094" s="16" t="s">
        <v>5919</v>
      </c>
      <c r="AY2094" s="14">
        <v>24</v>
      </c>
      <c r="AZ2094" s="11" t="s">
        <v>171</v>
      </c>
      <c r="BA2094" s="17" t="str">
        <f t="shared" si="487"/>
        <v>17535940171429763324</v>
      </c>
      <c r="BB2094" s="26">
        <f t="shared" si="488"/>
        <v>20</v>
      </c>
      <c r="BC2094" s="19" t="s">
        <v>4724</v>
      </c>
      <c r="BD2094" s="20" t="s">
        <v>277</v>
      </c>
      <c r="BF2094" s="5"/>
      <c r="BG2094" s="27">
        <v>26519039</v>
      </c>
      <c r="BH2094" s="27"/>
      <c r="BI2094" s="27"/>
      <c r="BK2094" s="11" t="str">
        <f t="shared" si="483"/>
        <v>A-</v>
      </c>
      <c r="BL2094" s="11" t="s">
        <v>473</v>
      </c>
    </row>
    <row r="2095" spans="1:64" x14ac:dyDescent="0.25">
      <c r="A2095" s="3" t="s">
        <v>56</v>
      </c>
      <c r="B2095" s="4">
        <v>2155</v>
      </c>
      <c r="C2095" s="3" t="s">
        <v>140</v>
      </c>
      <c r="D2095" s="3" t="s">
        <v>8514</v>
      </c>
      <c r="E2095" s="3" t="s">
        <v>8215</v>
      </c>
      <c r="F2095" s="3"/>
      <c r="G2095" s="3"/>
      <c r="H2095" s="74"/>
      <c r="I2095" s="43" t="s">
        <v>1837</v>
      </c>
      <c r="J2095" s="43" t="s">
        <v>157</v>
      </c>
      <c r="K2095" s="3" t="s">
        <v>123</v>
      </c>
      <c r="L2095" s="3" t="s">
        <v>77</v>
      </c>
      <c r="M2095" s="3" t="s">
        <v>158</v>
      </c>
      <c r="N2095" s="5">
        <v>45360</v>
      </c>
      <c r="P2095" s="3">
        <f t="shared" ca="1" si="482"/>
        <v>-47</v>
      </c>
      <c r="Q2095" s="5"/>
      <c r="R2095" s="3"/>
      <c r="S2095" s="3"/>
      <c r="T2095" s="6" t="s">
        <v>131</v>
      </c>
      <c r="U2095" s="3" t="str">
        <f t="shared" si="471"/>
        <v>Contractuel</v>
      </c>
      <c r="V2095" s="5">
        <v>45505</v>
      </c>
      <c r="W2095" s="5">
        <f>VLOOKUP(B2095,[1]base!$A:$V,22,0)</f>
        <v>45535</v>
      </c>
      <c r="X2095" s="5"/>
      <c r="Y2095" s="5"/>
      <c r="Z2095" s="5">
        <v>45360</v>
      </c>
      <c r="AA2095" s="3">
        <f t="shared" si="472"/>
        <v>3</v>
      </c>
      <c r="AB2095" s="3">
        <v>2024</v>
      </c>
      <c r="AC2095" s="3">
        <f t="shared" si="493"/>
        <v>2028</v>
      </c>
      <c r="AD2095" s="7">
        <f t="shared" ca="1" si="479"/>
        <v>0.60555555555555551</v>
      </c>
      <c r="AE2095" s="7" t="str">
        <f t="shared" ca="1" si="476"/>
        <v>&lt; 1</v>
      </c>
      <c r="AF2095" s="5">
        <v>34975</v>
      </c>
      <c r="AG2095" s="8">
        <f t="shared" ca="1" si="473"/>
        <v>29.06027397260274</v>
      </c>
      <c r="AH2095" s="7" t="str">
        <f t="shared" ca="1" si="474"/>
        <v>&gt;25&lt; 35</v>
      </c>
      <c r="AI2095" s="9">
        <v>17175209</v>
      </c>
      <c r="AJ2095" s="37" t="s">
        <v>179</v>
      </c>
      <c r="AK2095" s="9" t="s">
        <v>5920</v>
      </c>
      <c r="AL2095" s="5">
        <v>41649</v>
      </c>
      <c r="AM2095" s="3" t="s">
        <v>93</v>
      </c>
      <c r="AN2095" s="3" t="s">
        <v>94</v>
      </c>
      <c r="AP2095" t="s">
        <v>5921</v>
      </c>
      <c r="AQ2095">
        <v>3</v>
      </c>
      <c r="AR2095" s="11">
        <v>1</v>
      </c>
      <c r="AS2095" s="12">
        <f t="shared" si="475"/>
        <v>45725.25</v>
      </c>
      <c r="AT2095" s="11" t="s">
        <v>135</v>
      </c>
      <c r="AU2095" s="9">
        <v>3.5</v>
      </c>
      <c r="AV2095" s="14">
        <v>47</v>
      </c>
      <c r="AW2095" s="15" t="s">
        <v>247</v>
      </c>
      <c r="AX2095" s="16" t="s">
        <v>5922</v>
      </c>
      <c r="AY2095" s="14">
        <v>16</v>
      </c>
      <c r="AZ2095" s="11" t="s">
        <v>5277</v>
      </c>
      <c r="BA2095" s="17" t="str">
        <f t="shared" si="487"/>
        <v>47010000000005739416</v>
      </c>
      <c r="BB2095" s="26">
        <f t="shared" si="488"/>
        <v>20</v>
      </c>
      <c r="BC2095" s="19" t="s">
        <v>4781</v>
      </c>
      <c r="BD2095" s="20" t="s">
        <v>73</v>
      </c>
      <c r="BF2095" s="5"/>
      <c r="BG2095" s="27">
        <v>27569663</v>
      </c>
      <c r="BH2095" s="27"/>
      <c r="BI2095" s="27"/>
      <c r="BJ2095" s="110" t="s">
        <v>396</v>
      </c>
      <c r="BK2095" s="11" t="str">
        <f t="shared" si="483"/>
        <v>A-</v>
      </c>
      <c r="BL2095" s="11" t="s">
        <v>473</v>
      </c>
    </row>
    <row r="2096" spans="1:64" x14ac:dyDescent="0.25">
      <c r="A2096" s="3" t="s">
        <v>56</v>
      </c>
      <c r="B2096" s="4">
        <v>2156</v>
      </c>
      <c r="C2096" s="3" t="s">
        <v>140</v>
      </c>
      <c r="D2096" s="3" t="s">
        <v>8515</v>
      </c>
      <c r="E2096" s="3" t="s">
        <v>8516</v>
      </c>
      <c r="F2096" s="3"/>
      <c r="G2096" s="3"/>
      <c r="H2096" s="74"/>
      <c r="I2096" s="3" t="s">
        <v>515</v>
      </c>
      <c r="J2096" s="3" t="s">
        <v>228</v>
      </c>
      <c r="K2096" s="3" t="s">
        <v>123</v>
      </c>
      <c r="L2096" s="3" t="s">
        <v>77</v>
      </c>
      <c r="M2096" s="3" t="s">
        <v>158</v>
      </c>
      <c r="N2096" s="5">
        <v>45360</v>
      </c>
      <c r="P2096" s="3">
        <f t="shared" ca="1" si="482"/>
        <v>-47</v>
      </c>
      <c r="Q2096" s="5"/>
      <c r="R2096" s="3"/>
      <c r="S2096" s="3"/>
      <c r="T2096" s="6" t="s">
        <v>131</v>
      </c>
      <c r="U2096" s="3" t="str">
        <f t="shared" si="471"/>
        <v>Contractuel</v>
      </c>
      <c r="V2096" s="5">
        <v>45505</v>
      </c>
      <c r="W2096" s="5">
        <f>VLOOKUP(B2096,[1]base!$A:$V,22,0)</f>
        <v>45535</v>
      </c>
      <c r="X2096" s="5"/>
      <c r="Y2096" s="5"/>
      <c r="Z2096" s="5">
        <v>45360</v>
      </c>
      <c r="AA2096" s="3">
        <f t="shared" si="472"/>
        <v>3</v>
      </c>
      <c r="AB2096" s="3">
        <v>2024</v>
      </c>
      <c r="AC2096" s="3"/>
      <c r="AD2096" s="7">
        <f t="shared" ca="1" si="479"/>
        <v>0.60555555555555551</v>
      </c>
      <c r="AE2096" s="7" t="str">
        <f t="shared" ca="1" si="476"/>
        <v>&lt; 1</v>
      </c>
      <c r="AF2096" s="5">
        <v>29127</v>
      </c>
      <c r="AG2096" s="8">
        <f t="shared" ca="1" si="473"/>
        <v>45.082191780821915</v>
      </c>
      <c r="AH2096" s="7" t="str">
        <f t="shared" ca="1" si="474"/>
        <v>&gt;45&lt; 55</v>
      </c>
      <c r="AI2096" s="9">
        <v>12233942</v>
      </c>
      <c r="AJ2096" s="10" t="s">
        <v>79</v>
      </c>
      <c r="AK2096" s="9" t="s">
        <v>5923</v>
      </c>
      <c r="AL2096" s="5">
        <v>44566</v>
      </c>
      <c r="AM2096" s="3" t="s">
        <v>93</v>
      </c>
      <c r="AN2096" s="3" t="s">
        <v>94</v>
      </c>
      <c r="AP2096" t="s">
        <v>5794</v>
      </c>
      <c r="AQ2096">
        <v>3</v>
      </c>
      <c r="AR2096" s="11">
        <v>1</v>
      </c>
      <c r="AS2096" s="12">
        <f t="shared" si="475"/>
        <v>45725.25</v>
      </c>
      <c r="AT2096" s="11" t="s">
        <v>135</v>
      </c>
      <c r="AU2096" s="9">
        <v>3.5</v>
      </c>
      <c r="AV2096" s="14">
        <v>14</v>
      </c>
      <c r="AW2096" s="15">
        <v>80480</v>
      </c>
      <c r="AX2096" s="16">
        <v>41007071177</v>
      </c>
      <c r="AY2096" s="14">
        <v>47</v>
      </c>
      <c r="AZ2096" s="11" t="s">
        <v>154</v>
      </c>
      <c r="BA2096" s="17" t="str">
        <f t="shared" si="487"/>
        <v>14804804100707117747</v>
      </c>
      <c r="BB2096" s="26">
        <f t="shared" si="488"/>
        <v>20</v>
      </c>
      <c r="BC2096" s="19" t="s">
        <v>5924</v>
      </c>
      <c r="BD2096" s="20" t="s">
        <v>73</v>
      </c>
      <c r="BF2096" s="5"/>
      <c r="BG2096" s="27">
        <v>22077465</v>
      </c>
      <c r="BH2096" s="27"/>
      <c r="BI2096" s="27"/>
      <c r="BK2096" s="11" t="str">
        <f t="shared" si="483"/>
        <v>B-</v>
      </c>
      <c r="BL2096" s="11" t="s">
        <v>473</v>
      </c>
    </row>
    <row r="2097" spans="1:64" x14ac:dyDescent="0.25">
      <c r="A2097" s="3" t="s">
        <v>56</v>
      </c>
      <c r="B2097" s="4">
        <v>2157</v>
      </c>
      <c r="C2097" s="3" t="s">
        <v>140</v>
      </c>
      <c r="D2097" s="3" t="s">
        <v>7392</v>
      </c>
      <c r="E2097" s="3" t="s">
        <v>7300</v>
      </c>
      <c r="F2097" s="3"/>
      <c r="G2097" s="3"/>
      <c r="H2097" s="74"/>
      <c r="I2097" s="3" t="s">
        <v>4221</v>
      </c>
      <c r="J2097" s="3" t="s">
        <v>228</v>
      </c>
      <c r="K2097" s="3" t="s">
        <v>76</v>
      </c>
      <c r="L2097" s="3" t="s">
        <v>77</v>
      </c>
      <c r="M2097" s="3" t="s">
        <v>158</v>
      </c>
      <c r="N2097" s="5">
        <v>45360</v>
      </c>
      <c r="P2097" s="3">
        <f t="shared" ca="1" si="482"/>
        <v>-47</v>
      </c>
      <c r="Q2097" s="5"/>
      <c r="R2097" s="3"/>
      <c r="S2097" s="3"/>
      <c r="T2097" s="6" t="s">
        <v>131</v>
      </c>
      <c r="U2097" s="3" t="str">
        <f t="shared" si="471"/>
        <v>Contractuel</v>
      </c>
      <c r="V2097" s="5">
        <v>45505</v>
      </c>
      <c r="W2097" s="5">
        <f>VLOOKUP(B2097,[1]base!$A:$V,22,0)</f>
        <v>45535</v>
      </c>
      <c r="X2097" s="5"/>
      <c r="Y2097" s="5"/>
      <c r="Z2097" s="5">
        <v>45360</v>
      </c>
      <c r="AA2097" s="3">
        <f t="shared" si="472"/>
        <v>3</v>
      </c>
      <c r="AB2097" s="3">
        <v>2024</v>
      </c>
      <c r="AC2097" s="3"/>
      <c r="AD2097" s="7">
        <f t="shared" ca="1" si="479"/>
        <v>0.60555555555555551</v>
      </c>
      <c r="AE2097" s="7" t="str">
        <f t="shared" ca="1" si="476"/>
        <v>&lt; 1</v>
      </c>
      <c r="AF2097" s="5">
        <v>35165</v>
      </c>
      <c r="AG2097" s="8">
        <f t="shared" ca="1" si="473"/>
        <v>28.539726027397261</v>
      </c>
      <c r="AH2097" s="7" t="str">
        <f t="shared" ca="1" si="474"/>
        <v>&gt;25&lt; 35</v>
      </c>
      <c r="AI2097" s="9">
        <v>17180868</v>
      </c>
      <c r="AJ2097" s="10" t="s">
        <v>159</v>
      </c>
      <c r="AK2097" s="9" t="s">
        <v>5925</v>
      </c>
      <c r="AL2097" s="5">
        <v>44585</v>
      </c>
      <c r="AM2097" s="3" t="s">
        <v>93</v>
      </c>
      <c r="AN2097" s="3" t="s">
        <v>65</v>
      </c>
      <c r="AP2097" t="s">
        <v>5926</v>
      </c>
      <c r="AQ2097">
        <v>3</v>
      </c>
      <c r="AR2097" s="11">
        <v>1</v>
      </c>
      <c r="AS2097" s="12">
        <f t="shared" si="475"/>
        <v>45725.25</v>
      </c>
      <c r="AT2097" s="11" t="s">
        <v>135</v>
      </c>
      <c r="AU2097" s="9">
        <v>3.6629999999999998</v>
      </c>
      <c r="AV2097" s="14" t="s">
        <v>91</v>
      </c>
      <c r="AW2097" s="15" t="s">
        <v>136</v>
      </c>
      <c r="AX2097" s="16" t="s">
        <v>5927</v>
      </c>
      <c r="AY2097" s="14">
        <v>66</v>
      </c>
      <c r="AZ2097" s="11" t="s">
        <v>191</v>
      </c>
      <c r="BA2097" s="17" t="str">
        <f t="shared" si="487"/>
        <v>05042000110500848866</v>
      </c>
      <c r="BB2097" s="26">
        <f t="shared" si="488"/>
        <v>20</v>
      </c>
      <c r="BC2097" s="19" t="s">
        <v>1677</v>
      </c>
      <c r="BD2097" s="20" t="s">
        <v>100</v>
      </c>
      <c r="BF2097" s="5"/>
      <c r="BG2097" s="27">
        <v>51666254</v>
      </c>
      <c r="BH2097" s="27"/>
      <c r="BI2097" s="27"/>
      <c r="BJ2097" t="s">
        <v>1677</v>
      </c>
      <c r="BK2097" s="11" t="str">
        <f t="shared" si="483"/>
        <v>B-</v>
      </c>
      <c r="BL2097" s="11" t="s">
        <v>235</v>
      </c>
    </row>
    <row r="2098" spans="1:64" x14ac:dyDescent="0.25">
      <c r="A2098" s="3" t="s">
        <v>74</v>
      </c>
      <c r="B2098" s="4">
        <v>2158</v>
      </c>
      <c r="C2098" s="3" t="s">
        <v>140</v>
      </c>
      <c r="D2098" s="3" t="s">
        <v>8517</v>
      </c>
      <c r="E2098" s="3" t="s">
        <v>7413</v>
      </c>
      <c r="F2098" s="3"/>
      <c r="G2098" s="3"/>
      <c r="H2098" s="74"/>
      <c r="I2098" s="43" t="s">
        <v>1837</v>
      </c>
      <c r="J2098" s="43" t="s">
        <v>157</v>
      </c>
      <c r="K2098" s="3" t="s">
        <v>123</v>
      </c>
      <c r="L2098" s="3" t="s">
        <v>77</v>
      </c>
      <c r="M2098" s="3" t="s">
        <v>158</v>
      </c>
      <c r="N2098" s="5">
        <v>45360</v>
      </c>
      <c r="P2098" s="3">
        <f t="shared" ca="1" si="482"/>
        <v>-170</v>
      </c>
      <c r="Q2098" s="5">
        <v>45416</v>
      </c>
      <c r="R2098" s="3" t="s">
        <v>1328</v>
      </c>
      <c r="S2098" s="3"/>
      <c r="T2098" s="6" t="s">
        <v>131</v>
      </c>
      <c r="U2098" s="3" t="str">
        <f t="shared" si="471"/>
        <v>Contractuel</v>
      </c>
      <c r="V2098" s="5">
        <v>45383</v>
      </c>
      <c r="W2098" s="5">
        <v>45412</v>
      </c>
      <c r="X2098" s="5"/>
      <c r="Y2098" s="5"/>
      <c r="Z2098" s="5">
        <v>45360</v>
      </c>
      <c r="AA2098" s="3">
        <f t="shared" si="472"/>
        <v>3</v>
      </c>
      <c r="AB2098" s="3">
        <v>2024</v>
      </c>
      <c r="AC2098" s="3">
        <f t="shared" ref="AC2098" si="494">AB2098+4</f>
        <v>2028</v>
      </c>
      <c r="AD2098" s="7">
        <f t="shared" ca="1" si="479"/>
        <v>0.60555555555555551</v>
      </c>
      <c r="AE2098" s="7" t="str">
        <f t="shared" ca="1" si="476"/>
        <v>&lt; 1</v>
      </c>
      <c r="AF2098" s="5">
        <v>25540</v>
      </c>
      <c r="AG2098" s="8">
        <f t="shared" ca="1" si="473"/>
        <v>54.909589041095892</v>
      </c>
      <c r="AH2098" s="7" t="str">
        <f t="shared" ca="1" si="474"/>
        <v>&gt;45&lt; 55</v>
      </c>
      <c r="AI2098" s="9">
        <v>11543510</v>
      </c>
      <c r="AJ2098" s="10" t="s">
        <v>141</v>
      </c>
      <c r="AK2098" s="9" t="s">
        <v>5928</v>
      </c>
      <c r="AL2098" s="5">
        <v>42209</v>
      </c>
      <c r="AM2098" s="3" t="s">
        <v>93</v>
      </c>
      <c r="AN2098" s="3" t="s">
        <v>94</v>
      </c>
      <c r="AP2098" t="s">
        <v>5809</v>
      </c>
      <c r="AQ2098" s="11">
        <v>3</v>
      </c>
      <c r="AR2098" s="11">
        <v>1</v>
      </c>
      <c r="AS2098" s="12">
        <f t="shared" si="475"/>
        <v>45725.25</v>
      </c>
      <c r="AT2098" s="11" t="s">
        <v>135</v>
      </c>
      <c r="AU2098" s="9">
        <v>3.5</v>
      </c>
      <c r="AV2098" s="14">
        <v>17</v>
      </c>
      <c r="AW2098" s="15" t="s">
        <v>169</v>
      </c>
      <c r="AX2098" s="16" t="s">
        <v>5929</v>
      </c>
      <c r="AY2098" s="14">
        <v>79</v>
      </c>
      <c r="AZ2098" s="11" t="s">
        <v>171</v>
      </c>
      <c r="BA2098" s="17" t="str">
        <f t="shared" si="487"/>
        <v>17001000000311748779</v>
      </c>
      <c r="BB2098" s="26">
        <f t="shared" si="488"/>
        <v>20</v>
      </c>
      <c r="BC2098" s="19" t="s">
        <v>5589</v>
      </c>
      <c r="BD2098" s="20" t="s">
        <v>73</v>
      </c>
      <c r="BF2098" s="5"/>
      <c r="BG2098" s="27">
        <v>97748257</v>
      </c>
      <c r="BH2098" s="27"/>
      <c r="BI2098" s="27"/>
      <c r="BK2098" s="11" t="str">
        <f t="shared" si="483"/>
        <v>A-</v>
      </c>
      <c r="BL2098" s="11" t="s">
        <v>473</v>
      </c>
    </row>
    <row r="2099" spans="1:64" x14ac:dyDescent="0.25">
      <c r="A2099" s="3" t="s">
        <v>74</v>
      </c>
      <c r="B2099" s="4">
        <v>2159</v>
      </c>
      <c r="C2099" s="3" t="s">
        <v>140</v>
      </c>
      <c r="D2099" s="3" t="s">
        <v>8764</v>
      </c>
      <c r="E2099" s="3" t="s">
        <v>8137</v>
      </c>
      <c r="F2099" s="3"/>
      <c r="G2099" s="3"/>
      <c r="H2099" s="74"/>
      <c r="I2099" s="3" t="s">
        <v>4582</v>
      </c>
      <c r="J2099" s="3" t="s">
        <v>157</v>
      </c>
      <c r="K2099" s="3" t="s">
        <v>123</v>
      </c>
      <c r="L2099" s="3" t="s">
        <v>77</v>
      </c>
      <c r="M2099" s="3" t="s">
        <v>158</v>
      </c>
      <c r="N2099" s="5">
        <v>45360</v>
      </c>
      <c r="P2099" s="3">
        <f t="shared" ca="1" si="482"/>
        <v>-139</v>
      </c>
      <c r="Q2099" s="5">
        <v>45428</v>
      </c>
      <c r="R2099" s="3" t="s">
        <v>1776</v>
      </c>
      <c r="S2099" s="3"/>
      <c r="T2099" s="6" t="s">
        <v>131</v>
      </c>
      <c r="U2099" s="3" t="str">
        <f t="shared" si="471"/>
        <v>Contractuel</v>
      </c>
      <c r="V2099" s="5">
        <v>45413</v>
      </c>
      <c r="W2099" s="5">
        <v>45443</v>
      </c>
      <c r="X2099" s="5"/>
      <c r="Y2099" s="5"/>
      <c r="Z2099" s="5">
        <v>45360</v>
      </c>
      <c r="AA2099" s="3">
        <f t="shared" si="472"/>
        <v>3</v>
      </c>
      <c r="AB2099" s="3">
        <v>2024</v>
      </c>
      <c r="AC2099" s="3"/>
      <c r="AD2099" s="7">
        <f t="shared" ca="1" si="479"/>
        <v>0.60555555555555551</v>
      </c>
      <c r="AE2099" s="7" t="str">
        <f t="shared" ca="1" si="476"/>
        <v>&lt; 1</v>
      </c>
      <c r="AF2099" s="5">
        <v>32152</v>
      </c>
      <c r="AG2099" s="8">
        <f t="shared" ca="1" si="473"/>
        <v>36.794520547945204</v>
      </c>
      <c r="AH2099" s="7" t="str">
        <f t="shared" ca="1" si="474"/>
        <v>&gt;35&lt; 45</v>
      </c>
      <c r="AI2099" s="9"/>
      <c r="AJ2099" s="8"/>
      <c r="AK2099" s="9" t="s">
        <v>5930</v>
      </c>
      <c r="AL2099" s="5">
        <v>40109</v>
      </c>
      <c r="AM2099" s="3" t="s">
        <v>93</v>
      </c>
      <c r="AN2099" s="3" t="s">
        <v>94</v>
      </c>
      <c r="AP2099" t="s">
        <v>5931</v>
      </c>
      <c r="AQ2099" s="11">
        <v>3</v>
      </c>
      <c r="AR2099" s="11">
        <v>1</v>
      </c>
      <c r="AS2099" s="12">
        <f t="shared" si="475"/>
        <v>45725.25</v>
      </c>
      <c r="AT2099" s="11" t="s">
        <v>135</v>
      </c>
      <c r="AU2099" s="9">
        <v>3.6629999999999998</v>
      </c>
      <c r="AV2099" s="14">
        <v>17</v>
      </c>
      <c r="AW2099" s="15" t="s">
        <v>169</v>
      </c>
      <c r="AX2099" s="16" t="s">
        <v>5932</v>
      </c>
      <c r="AY2099" s="14" t="s">
        <v>159</v>
      </c>
      <c r="AZ2099" s="11" t="s">
        <v>171</v>
      </c>
      <c r="BA2099" s="17" t="str">
        <f t="shared" si="487"/>
        <v>17001000000343686902</v>
      </c>
      <c r="BB2099" s="26">
        <f t="shared" si="488"/>
        <v>20</v>
      </c>
      <c r="BC2099" s="19" t="s">
        <v>5723</v>
      </c>
      <c r="BD2099" s="20" t="s">
        <v>100</v>
      </c>
      <c r="BF2099" s="5"/>
      <c r="BG2099" s="27">
        <v>53295512</v>
      </c>
      <c r="BH2099" s="27"/>
      <c r="BI2099" s="27"/>
      <c r="BK2099" s="11" t="str">
        <f t="shared" si="483"/>
        <v>A-</v>
      </c>
      <c r="BL2099" s="11" t="s">
        <v>235</v>
      </c>
    </row>
    <row r="2100" spans="1:64" x14ac:dyDescent="0.25">
      <c r="A2100" s="3" t="s">
        <v>74</v>
      </c>
      <c r="B2100" s="4">
        <v>2160</v>
      </c>
      <c r="C2100" s="3" t="s">
        <v>140</v>
      </c>
      <c r="D2100" s="3" t="s">
        <v>8518</v>
      </c>
      <c r="E2100" s="3" t="s">
        <v>8519</v>
      </c>
      <c r="F2100" s="3"/>
      <c r="G2100" s="3"/>
      <c r="H2100" s="74"/>
      <c r="I2100" s="43" t="s">
        <v>1837</v>
      </c>
      <c r="J2100" s="43" t="s">
        <v>157</v>
      </c>
      <c r="K2100" s="3" t="s">
        <v>123</v>
      </c>
      <c r="L2100" s="3" t="s">
        <v>77</v>
      </c>
      <c r="M2100" s="3" t="s">
        <v>158</v>
      </c>
      <c r="N2100" s="5">
        <v>45359</v>
      </c>
      <c r="P2100" s="3">
        <f t="shared" ca="1" si="482"/>
        <v>-200</v>
      </c>
      <c r="Q2100" s="5">
        <v>45387</v>
      </c>
      <c r="R2100" s="3" t="s">
        <v>4199</v>
      </c>
      <c r="S2100" s="3"/>
      <c r="T2100" s="6" t="s">
        <v>131</v>
      </c>
      <c r="U2100" s="3" t="str">
        <f t="shared" si="471"/>
        <v>Contractuel</v>
      </c>
      <c r="V2100" s="5">
        <v>45359</v>
      </c>
      <c r="W2100" s="5">
        <v>45382</v>
      </c>
      <c r="X2100" s="5"/>
      <c r="Y2100" s="5"/>
      <c r="Z2100" s="5">
        <v>45359</v>
      </c>
      <c r="AA2100" s="3">
        <f t="shared" si="472"/>
        <v>3</v>
      </c>
      <c r="AB2100" s="3">
        <v>2024</v>
      </c>
      <c r="AC2100" s="3"/>
      <c r="AD2100" s="7">
        <f t="shared" ca="1" si="479"/>
        <v>0.60833333333333328</v>
      </c>
      <c r="AE2100" s="7" t="str">
        <f t="shared" ca="1" si="476"/>
        <v>&lt; 1</v>
      </c>
      <c r="AF2100" s="5">
        <v>36970</v>
      </c>
      <c r="AG2100" s="8">
        <f t="shared" ca="1" si="473"/>
        <v>23.594520547945205</v>
      </c>
      <c r="AH2100" s="7" t="str">
        <f t="shared" ca="1" si="474"/>
        <v>&lt; 25</v>
      </c>
      <c r="AI2100" s="9"/>
      <c r="AJ2100" s="8"/>
      <c r="AK2100" s="9" t="s">
        <v>5933</v>
      </c>
      <c r="AL2100" s="5">
        <v>42651</v>
      </c>
      <c r="AM2100" s="3" t="s">
        <v>93</v>
      </c>
      <c r="AN2100" s="3" t="s">
        <v>94</v>
      </c>
      <c r="AP2100" t="s">
        <v>5934</v>
      </c>
      <c r="AQ2100" s="11">
        <v>3</v>
      </c>
      <c r="AR2100" s="11">
        <v>1</v>
      </c>
      <c r="AS2100" s="12">
        <f t="shared" si="475"/>
        <v>45724.25</v>
      </c>
      <c r="AT2100" s="11" t="s">
        <v>135</v>
      </c>
      <c r="AU2100" s="9">
        <v>3.5</v>
      </c>
      <c r="AV2100" s="14">
        <v>17</v>
      </c>
      <c r="AW2100" s="15" t="s">
        <v>169</v>
      </c>
      <c r="AX2100" s="16" t="s">
        <v>5935</v>
      </c>
      <c r="AY2100" s="14">
        <v>45</v>
      </c>
      <c r="AZ2100" s="11" t="s">
        <v>171</v>
      </c>
      <c r="BA2100" s="17" t="str">
        <f t="shared" si="487"/>
        <v>17001000000295693145</v>
      </c>
      <c r="BB2100" s="26">
        <f t="shared" si="488"/>
        <v>20</v>
      </c>
      <c r="BC2100" s="19" t="s">
        <v>320</v>
      </c>
      <c r="BD2100" s="20" t="s">
        <v>100</v>
      </c>
      <c r="BF2100" s="5"/>
      <c r="BG2100" s="27"/>
      <c r="BH2100" s="27"/>
      <c r="BI2100" s="27"/>
      <c r="BK2100" s="11" t="str">
        <f t="shared" si="483"/>
        <v>A-</v>
      </c>
      <c r="BL2100" s="11" t="s">
        <v>473</v>
      </c>
    </row>
    <row r="2101" spans="1:64" x14ac:dyDescent="0.25">
      <c r="A2101" s="3" t="s">
        <v>56</v>
      </c>
      <c r="B2101" s="4">
        <v>2161</v>
      </c>
      <c r="C2101" s="3" t="s">
        <v>140</v>
      </c>
      <c r="D2101" s="3" t="s">
        <v>7291</v>
      </c>
      <c r="E2101" s="3" t="s">
        <v>7350</v>
      </c>
      <c r="F2101" s="3"/>
      <c r="G2101" s="3"/>
      <c r="H2101" s="74"/>
      <c r="I2101" s="3" t="s">
        <v>4341</v>
      </c>
      <c r="J2101" s="3"/>
      <c r="K2101" s="3" t="s">
        <v>76</v>
      </c>
      <c r="L2101" s="3" t="s">
        <v>77</v>
      </c>
      <c r="M2101" s="3" t="s">
        <v>158</v>
      </c>
      <c r="N2101" s="5">
        <v>45362</v>
      </c>
      <c r="P2101" s="3">
        <f t="shared" ca="1" si="482"/>
        <v>-17</v>
      </c>
      <c r="Q2101" s="5"/>
      <c r="R2101" s="3"/>
      <c r="S2101" s="3"/>
      <c r="T2101" s="6" t="s">
        <v>131</v>
      </c>
      <c r="U2101" s="3" t="str">
        <f t="shared" si="471"/>
        <v>Contractuel</v>
      </c>
      <c r="V2101" s="5">
        <v>45474</v>
      </c>
      <c r="W2101" s="5">
        <v>45565</v>
      </c>
      <c r="X2101" s="5"/>
      <c r="Y2101" s="5"/>
      <c r="Z2101" s="5">
        <v>45362</v>
      </c>
      <c r="AA2101" s="3">
        <f t="shared" si="472"/>
        <v>3</v>
      </c>
      <c r="AB2101" s="3">
        <v>2024</v>
      </c>
      <c r="AC2101" s="3"/>
      <c r="AD2101" s="7">
        <f t="shared" ca="1" si="479"/>
        <v>0.6</v>
      </c>
      <c r="AE2101" s="7" t="str">
        <f t="shared" ca="1" si="476"/>
        <v>&lt; 1</v>
      </c>
      <c r="AF2101" s="5">
        <v>36435</v>
      </c>
      <c r="AG2101" s="8">
        <f t="shared" ca="1" si="473"/>
        <v>25.06027397260274</v>
      </c>
      <c r="AH2101" s="7" t="str">
        <f t="shared" ca="1" si="474"/>
        <v>&gt;25&lt; 35</v>
      </c>
      <c r="AI2101" s="9">
        <v>17768928</v>
      </c>
      <c r="AJ2101" s="37" t="s">
        <v>159</v>
      </c>
      <c r="AK2101" s="9" t="s">
        <v>5936</v>
      </c>
      <c r="AL2101" s="5">
        <v>45012</v>
      </c>
      <c r="AM2101" s="3" t="s">
        <v>93</v>
      </c>
      <c r="AN2101" s="3" t="s">
        <v>94</v>
      </c>
      <c r="AP2101" t="s">
        <v>5937</v>
      </c>
      <c r="AQ2101">
        <v>3</v>
      </c>
      <c r="AR2101" s="11">
        <v>1</v>
      </c>
      <c r="AS2101" s="12">
        <f t="shared" si="475"/>
        <v>45727.25</v>
      </c>
      <c r="AT2101" s="11" t="s">
        <v>135</v>
      </c>
      <c r="AU2101" s="9">
        <v>3.6629999999999998</v>
      </c>
      <c r="AV2101" s="14">
        <v>25</v>
      </c>
      <c r="AW2101" s="15">
        <v>19600</v>
      </c>
      <c r="AX2101" s="16" t="s">
        <v>5938</v>
      </c>
      <c r="AY2101" s="14">
        <v>34</v>
      </c>
      <c r="AZ2101" s="11" t="s">
        <v>164</v>
      </c>
      <c r="BA2101" s="17" t="str">
        <f t="shared" si="487"/>
        <v>25196000000123596734</v>
      </c>
      <c r="BB2101" s="26">
        <f t="shared" si="488"/>
        <v>20</v>
      </c>
      <c r="BC2101" s="19" t="s">
        <v>5704</v>
      </c>
      <c r="BD2101" s="20" t="s">
        <v>100</v>
      </c>
      <c r="BF2101" s="5"/>
      <c r="BG2101" s="27">
        <v>23078377</v>
      </c>
      <c r="BH2101" s="27"/>
      <c r="BI2101" s="27"/>
      <c r="BJ2101" s="110" t="s">
        <v>5705</v>
      </c>
      <c r="BK2101" s="11" t="str">
        <f t="shared" si="483"/>
        <v>-</v>
      </c>
      <c r="BL2101" s="11" t="s">
        <v>235</v>
      </c>
    </row>
    <row r="2102" spans="1:64" x14ac:dyDescent="0.25">
      <c r="A2102" s="3" t="s">
        <v>56</v>
      </c>
      <c r="B2102" s="4">
        <v>2162</v>
      </c>
      <c r="C2102" s="3" t="s">
        <v>57</v>
      </c>
      <c r="D2102" s="3" t="s">
        <v>7528</v>
      </c>
      <c r="E2102" s="3" t="s">
        <v>7529</v>
      </c>
      <c r="F2102" s="3"/>
      <c r="G2102" s="3"/>
      <c r="H2102" s="74"/>
      <c r="I2102" s="3"/>
      <c r="J2102" s="3"/>
      <c r="K2102" s="3" t="s">
        <v>59</v>
      </c>
      <c r="L2102" s="3" t="s">
        <v>77</v>
      </c>
      <c r="M2102" s="3" t="s">
        <v>125</v>
      </c>
      <c r="N2102" s="5">
        <v>45362</v>
      </c>
      <c r="P2102" s="3" t="str">
        <f t="shared" ca="1" si="482"/>
        <v/>
      </c>
      <c r="Q2102" s="5"/>
      <c r="R2102" s="3"/>
      <c r="S2102" s="3"/>
      <c r="T2102" s="6" t="s">
        <v>61</v>
      </c>
      <c r="U2102" s="3" t="str">
        <f t="shared" si="471"/>
        <v>Titulaire</v>
      </c>
      <c r="V2102" s="5"/>
      <c r="W2102" s="5"/>
      <c r="X2102" s="5"/>
      <c r="Y2102" s="5"/>
      <c r="Z2102" s="5"/>
      <c r="AA2102" s="3">
        <f t="shared" si="472"/>
        <v>3</v>
      </c>
      <c r="AB2102" s="3">
        <v>2024</v>
      </c>
      <c r="AC2102" s="3"/>
      <c r="AD2102" s="7">
        <f t="shared" ca="1" si="479"/>
        <v>0.6</v>
      </c>
      <c r="AE2102" s="7" t="str">
        <f t="shared" ca="1" si="476"/>
        <v>&lt; 1</v>
      </c>
      <c r="AF2102" s="5">
        <v>34514</v>
      </c>
      <c r="AG2102" s="8">
        <f t="shared" ca="1" si="473"/>
        <v>30.323287671232876</v>
      </c>
      <c r="AH2102" s="7" t="str">
        <f t="shared" ca="1" si="474"/>
        <v>&gt;25&lt; 35</v>
      </c>
      <c r="AI2102" s="9">
        <v>17461047</v>
      </c>
      <c r="AJ2102" s="37" t="s">
        <v>179</v>
      </c>
      <c r="AK2102" s="124" t="s">
        <v>1054</v>
      </c>
      <c r="AL2102" s="5">
        <v>43419</v>
      </c>
      <c r="AM2102" s="3" t="s">
        <v>64</v>
      </c>
      <c r="AN2102" s="3" t="s">
        <v>94</v>
      </c>
      <c r="AQ2102">
        <v>15</v>
      </c>
      <c r="AR2102" s="11">
        <v>1</v>
      </c>
      <c r="AS2102" s="12">
        <f t="shared" si="475"/>
        <v>45727.25</v>
      </c>
      <c r="AT2102" s="11" t="s">
        <v>5490</v>
      </c>
      <c r="AU2102" s="9">
        <v>2200</v>
      </c>
      <c r="AV2102" s="14" t="s">
        <v>79</v>
      </c>
      <c r="AW2102" s="15" t="s">
        <v>453</v>
      </c>
      <c r="AX2102" s="16" t="s">
        <v>1055</v>
      </c>
      <c r="AY2102" s="14">
        <v>74</v>
      </c>
      <c r="AZ2102" s="11" t="s">
        <v>128</v>
      </c>
      <c r="BA2102" s="17" t="str">
        <f t="shared" si="487"/>
        <v>04004005005736800374</v>
      </c>
      <c r="BB2102" s="26">
        <f t="shared" si="488"/>
        <v>20</v>
      </c>
      <c r="BC2102" s="19" t="s">
        <v>5939</v>
      </c>
      <c r="BD2102" s="20"/>
      <c r="BF2102" s="5"/>
      <c r="BG2102" s="27"/>
      <c r="BH2102" s="27"/>
      <c r="BI2102" s="27"/>
      <c r="BJ2102" t="s">
        <v>828</v>
      </c>
      <c r="BK2102" s="11" t="str">
        <f t="shared" si="483"/>
        <v>CADRE</v>
      </c>
      <c r="BL2102" s="11"/>
    </row>
    <row r="2103" spans="1:64" x14ac:dyDescent="0.25">
      <c r="A2103" s="3" t="s">
        <v>56</v>
      </c>
      <c r="B2103" s="4">
        <v>2163</v>
      </c>
      <c r="C2103" s="3" t="s">
        <v>140</v>
      </c>
      <c r="D2103" s="3" t="s">
        <v>7317</v>
      </c>
      <c r="E2103" s="3" t="s">
        <v>7473</v>
      </c>
      <c r="F2103" s="3"/>
      <c r="G2103" s="3"/>
      <c r="H2103" s="74"/>
      <c r="I2103" s="43" t="s">
        <v>1920</v>
      </c>
      <c r="J2103" s="43" t="s">
        <v>157</v>
      </c>
      <c r="K2103" s="3" t="s">
        <v>123</v>
      </c>
      <c r="L2103" s="3" t="s">
        <v>77</v>
      </c>
      <c r="M2103" s="3" t="s">
        <v>158</v>
      </c>
      <c r="N2103" s="5">
        <v>45363</v>
      </c>
      <c r="P2103" s="3">
        <f t="shared" ca="1" si="482"/>
        <v>-47</v>
      </c>
      <c r="Q2103" s="5"/>
      <c r="R2103" s="3"/>
      <c r="S2103" s="3"/>
      <c r="T2103" s="6" t="s">
        <v>131</v>
      </c>
      <c r="U2103" s="3" t="str">
        <f t="shared" si="471"/>
        <v>Contractuel</v>
      </c>
      <c r="V2103" s="5">
        <v>45505</v>
      </c>
      <c r="W2103" s="5">
        <f>VLOOKUP(B2103,[1]base!$A:$V,22,0)</f>
        <v>45535</v>
      </c>
      <c r="X2103" s="5"/>
      <c r="Y2103" s="5"/>
      <c r="Z2103" s="5">
        <v>45363</v>
      </c>
      <c r="AA2103" s="3">
        <f t="shared" si="472"/>
        <v>3</v>
      </c>
      <c r="AB2103" s="3">
        <v>2024</v>
      </c>
      <c r="AC2103" s="3">
        <f t="shared" ref="AC2103" si="495">AB2103+4</f>
        <v>2028</v>
      </c>
      <c r="AD2103" s="7">
        <f t="shared" ca="1" si="479"/>
        <v>0.59722222222222221</v>
      </c>
      <c r="AE2103" s="7" t="str">
        <f t="shared" ca="1" si="476"/>
        <v>&lt; 1</v>
      </c>
      <c r="AF2103" s="5">
        <v>30509</v>
      </c>
      <c r="AG2103" s="8">
        <f t="shared" ca="1" si="473"/>
        <v>41.295890410958904</v>
      </c>
      <c r="AH2103" s="7" t="str">
        <f t="shared" ca="1" si="474"/>
        <v>&gt;35&lt; 45</v>
      </c>
      <c r="AI2103" s="9">
        <v>12387125</v>
      </c>
      <c r="AJ2103" s="10" t="s">
        <v>126</v>
      </c>
      <c r="AK2103" s="9" t="s">
        <v>5940</v>
      </c>
      <c r="AL2103" s="5">
        <v>43762</v>
      </c>
      <c r="AM2103" s="3" t="s">
        <v>93</v>
      </c>
      <c r="AN2103" s="3" t="s">
        <v>65</v>
      </c>
      <c r="AO2103">
        <v>1</v>
      </c>
      <c r="AP2103" t="s">
        <v>5730</v>
      </c>
      <c r="AQ2103">
        <v>3</v>
      </c>
      <c r="AR2103" s="11">
        <v>1</v>
      </c>
      <c r="AS2103" s="12">
        <f t="shared" si="475"/>
        <v>45728.25</v>
      </c>
      <c r="AT2103" s="11" t="s">
        <v>135</v>
      </c>
      <c r="AU2103" s="9">
        <v>3.5</v>
      </c>
      <c r="AV2103" s="14" t="s">
        <v>62</v>
      </c>
      <c r="AW2103" s="15" t="s">
        <v>1117</v>
      </c>
      <c r="AX2103" s="16">
        <v>61110166762</v>
      </c>
      <c r="AY2103" s="14">
        <v>76</v>
      </c>
      <c r="AZ2103" s="11" t="s">
        <v>85</v>
      </c>
      <c r="BA2103" s="17" t="str">
        <f t="shared" si="487"/>
        <v>01038076111016676276</v>
      </c>
      <c r="BB2103" s="26">
        <f t="shared" si="488"/>
        <v>20</v>
      </c>
      <c r="BC2103" s="19" t="s">
        <v>4316</v>
      </c>
      <c r="BD2103" s="20" t="s">
        <v>100</v>
      </c>
      <c r="BF2103" s="5"/>
      <c r="BG2103" s="27">
        <v>90404941</v>
      </c>
      <c r="BH2103" s="27"/>
      <c r="BI2103" s="27"/>
      <c r="BK2103" s="11" t="str">
        <f t="shared" si="483"/>
        <v>A-</v>
      </c>
      <c r="BL2103" s="11" t="s">
        <v>473</v>
      </c>
    </row>
    <row r="2104" spans="1:64" x14ac:dyDescent="0.25">
      <c r="A2104" s="3" t="s">
        <v>74</v>
      </c>
      <c r="B2104" s="4">
        <v>2164</v>
      </c>
      <c r="C2104" s="3" t="s">
        <v>140</v>
      </c>
      <c r="D2104" s="3" t="s">
        <v>7926</v>
      </c>
      <c r="E2104" s="3" t="s">
        <v>7843</v>
      </c>
      <c r="F2104" s="3"/>
      <c r="G2104" s="3"/>
      <c r="H2104" s="74"/>
      <c r="I2104" s="43" t="s">
        <v>1837</v>
      </c>
      <c r="J2104" s="43" t="s">
        <v>157</v>
      </c>
      <c r="K2104" s="3" t="s">
        <v>123</v>
      </c>
      <c r="L2104" s="3" t="s">
        <v>77</v>
      </c>
      <c r="M2104" s="3" t="s">
        <v>158</v>
      </c>
      <c r="N2104" s="5">
        <v>45363</v>
      </c>
      <c r="P2104" s="3">
        <f t="shared" ca="1" si="482"/>
        <v>-170</v>
      </c>
      <c r="Q2104" s="5">
        <v>45398</v>
      </c>
      <c r="R2104" s="3" t="s">
        <v>4199</v>
      </c>
      <c r="S2104" s="3"/>
      <c r="T2104" s="6" t="s">
        <v>131</v>
      </c>
      <c r="U2104" s="3" t="str">
        <f t="shared" si="471"/>
        <v>Contractuel</v>
      </c>
      <c r="V2104" s="5">
        <v>45383</v>
      </c>
      <c r="W2104" s="5">
        <v>45412</v>
      </c>
      <c r="X2104" s="5"/>
      <c r="Y2104" s="5"/>
      <c r="Z2104" s="5">
        <v>45363</v>
      </c>
      <c r="AA2104" s="3">
        <f t="shared" si="472"/>
        <v>3</v>
      </c>
      <c r="AB2104" s="3">
        <v>2024</v>
      </c>
      <c r="AC2104" s="3"/>
      <c r="AD2104" s="7">
        <f t="shared" ca="1" si="479"/>
        <v>0.59722222222222221</v>
      </c>
      <c r="AE2104" s="7" t="str">
        <f t="shared" ca="1" si="476"/>
        <v>&lt; 1</v>
      </c>
      <c r="AF2104" s="5">
        <v>37209</v>
      </c>
      <c r="AG2104" s="8">
        <f t="shared" ca="1" si="473"/>
        <v>22.93972602739726</v>
      </c>
      <c r="AH2104" s="7" t="str">
        <f t="shared" ca="1" si="474"/>
        <v>&lt; 25</v>
      </c>
      <c r="AI2104" s="9"/>
      <c r="AJ2104" s="8"/>
      <c r="AK2104" s="9" t="s">
        <v>5941</v>
      </c>
      <c r="AL2104" s="5">
        <v>44805</v>
      </c>
      <c r="AM2104" s="3" t="s">
        <v>93</v>
      </c>
      <c r="AN2104" s="3" t="s">
        <v>65</v>
      </c>
      <c r="AP2104" t="s">
        <v>5721</v>
      </c>
      <c r="AQ2104" s="11">
        <v>3</v>
      </c>
      <c r="AR2104" s="11">
        <v>1</v>
      </c>
      <c r="AS2104" s="12">
        <f t="shared" si="475"/>
        <v>45728.25</v>
      </c>
      <c r="AT2104" s="11" t="s">
        <v>135</v>
      </c>
      <c r="AU2104" s="9">
        <v>3.5</v>
      </c>
      <c r="AV2104" s="14">
        <v>17</v>
      </c>
      <c r="AW2104" s="15" t="s">
        <v>169</v>
      </c>
      <c r="AX2104" s="16" t="s">
        <v>3858</v>
      </c>
      <c r="AY2104" s="14">
        <v>86</v>
      </c>
      <c r="AZ2104" s="11" t="s">
        <v>171</v>
      </c>
      <c r="BA2104" s="17" t="str">
        <f t="shared" si="487"/>
        <v>17001000000323013486</v>
      </c>
      <c r="BB2104" s="26">
        <f t="shared" si="488"/>
        <v>20</v>
      </c>
      <c r="BC2104" s="19" t="s">
        <v>5431</v>
      </c>
      <c r="BD2104" s="20" t="s">
        <v>73</v>
      </c>
      <c r="BF2104" s="5"/>
      <c r="BG2104" s="27">
        <v>53770561</v>
      </c>
      <c r="BH2104" s="27"/>
      <c r="BI2104" s="27"/>
      <c r="BK2104" s="11" t="str">
        <f t="shared" si="483"/>
        <v>A-</v>
      </c>
      <c r="BL2104" s="11" t="s">
        <v>473</v>
      </c>
    </row>
    <row r="2105" spans="1:64" x14ac:dyDescent="0.25">
      <c r="A2105" s="3" t="s">
        <v>74</v>
      </c>
      <c r="B2105" s="4">
        <v>2165</v>
      </c>
      <c r="C2105" s="3" t="s">
        <v>140</v>
      </c>
      <c r="D2105" s="3" t="s">
        <v>8158</v>
      </c>
      <c r="E2105" s="3" t="s">
        <v>6991</v>
      </c>
      <c r="F2105" s="3"/>
      <c r="G2105" s="3"/>
      <c r="H2105" s="74"/>
      <c r="I2105" s="43" t="s">
        <v>1837</v>
      </c>
      <c r="J2105" s="43" t="s">
        <v>157</v>
      </c>
      <c r="K2105" s="3" t="s">
        <v>123</v>
      </c>
      <c r="L2105" s="3" t="s">
        <v>77</v>
      </c>
      <c r="M2105" s="3" t="s">
        <v>158</v>
      </c>
      <c r="N2105" s="5">
        <v>45363</v>
      </c>
      <c r="P2105" s="3">
        <f t="shared" ca="1" si="482"/>
        <v>-200</v>
      </c>
      <c r="Q2105" s="5">
        <v>45386</v>
      </c>
      <c r="R2105" s="3" t="s">
        <v>2627</v>
      </c>
      <c r="S2105" s="3"/>
      <c r="T2105" s="6" t="s">
        <v>131</v>
      </c>
      <c r="U2105" s="3" t="str">
        <f t="shared" si="471"/>
        <v>Contractuel</v>
      </c>
      <c r="V2105" s="5">
        <v>45363</v>
      </c>
      <c r="W2105" s="5">
        <v>45382</v>
      </c>
      <c r="X2105" s="5"/>
      <c r="Y2105" s="5"/>
      <c r="Z2105" s="5">
        <v>45363</v>
      </c>
      <c r="AA2105" s="3">
        <f t="shared" si="472"/>
        <v>3</v>
      </c>
      <c r="AB2105" s="3">
        <v>2024</v>
      </c>
      <c r="AC2105" s="3"/>
      <c r="AD2105" s="7">
        <f t="shared" ca="1" si="479"/>
        <v>0.59722222222222221</v>
      </c>
      <c r="AE2105" s="7" t="str">
        <f t="shared" ca="1" si="476"/>
        <v>&lt; 1</v>
      </c>
      <c r="AF2105" s="5">
        <v>33303</v>
      </c>
      <c r="AG2105" s="8">
        <f t="shared" ca="1" si="473"/>
        <v>33.641095890410959</v>
      </c>
      <c r="AH2105" s="7" t="str">
        <f t="shared" ca="1" si="474"/>
        <v>&gt;25&lt; 35</v>
      </c>
      <c r="AI2105" s="9">
        <v>16196156</v>
      </c>
      <c r="AJ2105" s="37" t="s">
        <v>179</v>
      </c>
      <c r="AK2105" s="9" t="s">
        <v>5942</v>
      </c>
      <c r="AL2105" s="5">
        <v>42387</v>
      </c>
      <c r="AM2105" s="3" t="s">
        <v>93</v>
      </c>
      <c r="AN2105" s="3" t="s">
        <v>65</v>
      </c>
      <c r="AO2105">
        <v>3</v>
      </c>
      <c r="AP2105" t="s">
        <v>5721</v>
      </c>
      <c r="AQ2105" s="11">
        <v>3</v>
      </c>
      <c r="AR2105" s="11">
        <v>1</v>
      </c>
      <c r="AS2105" s="12">
        <f t="shared" si="475"/>
        <v>45728.25</v>
      </c>
      <c r="AT2105" s="11" t="s">
        <v>135</v>
      </c>
      <c r="AU2105" s="9">
        <v>3.5</v>
      </c>
      <c r="AV2105" s="14">
        <v>17</v>
      </c>
      <c r="AW2105" s="15" t="s">
        <v>169</v>
      </c>
      <c r="AX2105" s="16" t="s">
        <v>5943</v>
      </c>
      <c r="AY2105" s="14">
        <v>42</v>
      </c>
      <c r="AZ2105" s="11" t="s">
        <v>171</v>
      </c>
      <c r="BA2105" s="17" t="str">
        <f t="shared" si="487"/>
        <v>17001000000286158142</v>
      </c>
      <c r="BB2105" s="26">
        <f t="shared" si="488"/>
        <v>20</v>
      </c>
      <c r="BC2105" s="19" t="s">
        <v>5677</v>
      </c>
      <c r="BD2105" s="20" t="s">
        <v>100</v>
      </c>
      <c r="BF2105" s="5"/>
      <c r="BG2105" s="27">
        <v>21929469</v>
      </c>
      <c r="BH2105" s="27"/>
      <c r="BI2105" s="27"/>
      <c r="BK2105" s="11" t="str">
        <f t="shared" si="483"/>
        <v>A-</v>
      </c>
      <c r="BL2105" s="11" t="s">
        <v>473</v>
      </c>
    </row>
    <row r="2106" spans="1:64" x14ac:dyDescent="0.25">
      <c r="A2106" s="3" t="s">
        <v>74</v>
      </c>
      <c r="B2106" s="4">
        <v>2166</v>
      </c>
      <c r="C2106" s="3" t="s">
        <v>140</v>
      </c>
      <c r="D2106" s="3" t="s">
        <v>7458</v>
      </c>
      <c r="E2106" s="3" t="s">
        <v>7254</v>
      </c>
      <c r="F2106" s="3"/>
      <c r="G2106" s="3"/>
      <c r="H2106" s="74"/>
      <c r="I2106" s="43" t="s">
        <v>1837</v>
      </c>
      <c r="J2106" s="43" t="s">
        <v>157</v>
      </c>
      <c r="K2106" s="3" t="s">
        <v>123</v>
      </c>
      <c r="L2106" s="3" t="s">
        <v>77</v>
      </c>
      <c r="M2106" s="3" t="s">
        <v>158</v>
      </c>
      <c r="N2106" s="5">
        <v>45363</v>
      </c>
      <c r="P2106" s="3">
        <f t="shared" ca="1" si="482"/>
        <v>-200</v>
      </c>
      <c r="Q2106" s="5">
        <v>45386</v>
      </c>
      <c r="R2106" s="3" t="s">
        <v>5944</v>
      </c>
      <c r="S2106" s="3"/>
      <c r="T2106" s="6" t="s">
        <v>131</v>
      </c>
      <c r="U2106" s="3" t="str">
        <f t="shared" si="471"/>
        <v>Contractuel</v>
      </c>
      <c r="V2106" s="5">
        <v>45363</v>
      </c>
      <c r="W2106" s="5">
        <v>45382</v>
      </c>
      <c r="X2106" s="5"/>
      <c r="Y2106" s="5"/>
      <c r="Z2106" s="5">
        <v>45363</v>
      </c>
      <c r="AA2106" s="3">
        <f t="shared" si="472"/>
        <v>3</v>
      </c>
      <c r="AB2106" s="3">
        <v>2024</v>
      </c>
      <c r="AC2106" s="3"/>
      <c r="AD2106" s="7">
        <f t="shared" ca="1" si="479"/>
        <v>0.59722222222222221</v>
      </c>
      <c r="AE2106" s="7" t="str">
        <f t="shared" ca="1" si="476"/>
        <v>&lt; 1</v>
      </c>
      <c r="AF2106" s="5">
        <v>28280</v>
      </c>
      <c r="AG2106" s="8">
        <f t="shared" ca="1" si="473"/>
        <v>47.402739726027399</v>
      </c>
      <c r="AH2106" s="7" t="str">
        <f t="shared" ca="1" si="474"/>
        <v>&gt;45&lt; 55</v>
      </c>
      <c r="AI2106" s="125">
        <v>12667602</v>
      </c>
      <c r="AJ2106" s="10" t="s">
        <v>79</v>
      </c>
      <c r="AK2106" s="9" t="s">
        <v>5945</v>
      </c>
      <c r="AL2106" s="5">
        <v>36034</v>
      </c>
      <c r="AM2106" s="3" t="s">
        <v>93</v>
      </c>
      <c r="AN2106" s="3" t="s">
        <v>65</v>
      </c>
      <c r="AO2106">
        <v>3</v>
      </c>
      <c r="AP2106" t="s">
        <v>5896</v>
      </c>
      <c r="AQ2106" s="11">
        <v>3</v>
      </c>
      <c r="AR2106" s="11">
        <v>1</v>
      </c>
      <c r="AS2106" s="12">
        <f t="shared" si="475"/>
        <v>45728.25</v>
      </c>
      <c r="AT2106" s="11" t="s">
        <v>135</v>
      </c>
      <c r="AU2106" s="9">
        <v>3.5</v>
      </c>
      <c r="AV2106" s="14">
        <v>17</v>
      </c>
      <c r="AW2106" s="15" t="s">
        <v>169</v>
      </c>
      <c r="AX2106" s="16" t="s">
        <v>5946</v>
      </c>
      <c r="AY2106" s="14">
        <v>95</v>
      </c>
      <c r="AZ2106" s="11" t="s">
        <v>171</v>
      </c>
      <c r="BA2106" s="17" t="str">
        <f t="shared" si="487"/>
        <v>17001000000261098095</v>
      </c>
      <c r="BB2106" s="26">
        <f t="shared" si="488"/>
        <v>20</v>
      </c>
      <c r="BC2106" s="19" t="s">
        <v>5677</v>
      </c>
      <c r="BD2106" s="20" t="s">
        <v>100</v>
      </c>
      <c r="BF2106" s="5"/>
      <c r="BG2106" s="27">
        <v>25500341</v>
      </c>
      <c r="BH2106" s="27"/>
      <c r="BI2106" s="27"/>
      <c r="BK2106" s="11" t="str">
        <f t="shared" si="483"/>
        <v>A-</v>
      </c>
      <c r="BL2106" s="11" t="s">
        <v>473</v>
      </c>
    </row>
    <row r="2107" spans="1:64" x14ac:dyDescent="0.25">
      <c r="A2107" s="3" t="s">
        <v>74</v>
      </c>
      <c r="B2107" s="4">
        <v>2167</v>
      </c>
      <c r="C2107" s="3" t="s">
        <v>140</v>
      </c>
      <c r="D2107" s="3" t="s">
        <v>8520</v>
      </c>
      <c r="E2107" s="3" t="s">
        <v>8137</v>
      </c>
      <c r="F2107" s="3"/>
      <c r="G2107" s="3"/>
      <c r="H2107" s="74"/>
      <c r="I2107" s="43" t="s">
        <v>1837</v>
      </c>
      <c r="J2107" s="43" t="s">
        <v>157</v>
      </c>
      <c r="K2107" s="3" t="s">
        <v>123</v>
      </c>
      <c r="L2107" s="3" t="s">
        <v>77</v>
      </c>
      <c r="M2107" s="3" t="s">
        <v>158</v>
      </c>
      <c r="N2107" s="5">
        <v>45369</v>
      </c>
      <c r="P2107" s="3">
        <f t="shared" ca="1" si="482"/>
        <v>-139</v>
      </c>
      <c r="Q2107" s="5">
        <v>45447</v>
      </c>
      <c r="R2107" s="3" t="s">
        <v>609</v>
      </c>
      <c r="S2107" s="3"/>
      <c r="T2107" s="6" t="s">
        <v>131</v>
      </c>
      <c r="U2107" s="3" t="str">
        <f t="shared" si="471"/>
        <v>Contractuel</v>
      </c>
      <c r="V2107" s="5">
        <v>45413</v>
      </c>
      <c r="W2107" s="5">
        <v>45443</v>
      </c>
      <c r="X2107" s="5"/>
      <c r="Y2107" s="5"/>
      <c r="Z2107" s="5">
        <v>45369</v>
      </c>
      <c r="AA2107" s="3">
        <f t="shared" si="472"/>
        <v>3</v>
      </c>
      <c r="AB2107" s="3">
        <v>2024</v>
      </c>
      <c r="AC2107" s="3">
        <f t="shared" ref="AC2107:AC2110" si="496">AB2107+4</f>
        <v>2028</v>
      </c>
      <c r="AD2107" s="7">
        <f t="shared" ca="1" si="479"/>
        <v>0.5805555555555556</v>
      </c>
      <c r="AE2107" s="7" t="str">
        <f t="shared" ca="1" si="476"/>
        <v>&lt; 1</v>
      </c>
      <c r="AF2107" s="5">
        <v>35008</v>
      </c>
      <c r="AG2107" s="8">
        <f t="shared" ca="1" si="473"/>
        <v>28.969863013698632</v>
      </c>
      <c r="AH2107" s="7" t="str">
        <f t="shared" ca="1" si="474"/>
        <v>&gt;25&lt; 35</v>
      </c>
      <c r="AI2107" s="125">
        <v>16829987</v>
      </c>
      <c r="AJ2107" s="10" t="s">
        <v>62</v>
      </c>
      <c r="AK2107" s="9" t="s">
        <v>5947</v>
      </c>
      <c r="AL2107" s="5">
        <v>41391</v>
      </c>
      <c r="AM2107" s="3" t="s">
        <v>93</v>
      </c>
      <c r="AN2107" s="3" t="s">
        <v>94</v>
      </c>
      <c r="AP2107" t="s">
        <v>5725</v>
      </c>
      <c r="AQ2107">
        <v>3</v>
      </c>
      <c r="AR2107" s="11">
        <v>1</v>
      </c>
      <c r="AS2107" s="12">
        <f t="shared" si="475"/>
        <v>45734.25</v>
      </c>
      <c r="AT2107" s="11" t="s">
        <v>135</v>
      </c>
      <c r="AU2107" s="9">
        <v>3.5</v>
      </c>
      <c r="AV2107" s="14">
        <v>17</v>
      </c>
      <c r="AW2107" s="15">
        <v>53594</v>
      </c>
      <c r="AX2107" s="16" t="s">
        <v>5948</v>
      </c>
      <c r="AY2107" s="14">
        <v>48</v>
      </c>
      <c r="AZ2107" s="11" t="s">
        <v>171</v>
      </c>
      <c r="BA2107" s="17" t="str">
        <f t="shared" si="487"/>
        <v>17535940171429762548</v>
      </c>
      <c r="BB2107" s="26">
        <f t="shared" si="488"/>
        <v>20</v>
      </c>
      <c r="BC2107" s="19" t="s">
        <v>4724</v>
      </c>
      <c r="BD2107" s="20" t="s">
        <v>277</v>
      </c>
      <c r="BF2107" s="5"/>
      <c r="BG2107" s="27">
        <v>563777280</v>
      </c>
      <c r="BH2107" s="27"/>
      <c r="BI2107" s="27"/>
      <c r="BK2107" s="11" t="str">
        <f t="shared" si="483"/>
        <v>A-</v>
      </c>
      <c r="BL2107" s="11" t="s">
        <v>473</v>
      </c>
    </row>
    <row r="2108" spans="1:64" x14ac:dyDescent="0.25">
      <c r="A2108" s="3" t="s">
        <v>56</v>
      </c>
      <c r="B2108" s="4">
        <v>2168</v>
      </c>
      <c r="C2108" s="3" t="s">
        <v>140</v>
      </c>
      <c r="D2108" s="3" t="s">
        <v>7556</v>
      </c>
      <c r="E2108" s="3" t="s">
        <v>8521</v>
      </c>
      <c r="F2108" s="3"/>
      <c r="G2108" s="3"/>
      <c r="H2108" s="74"/>
      <c r="I2108" s="43" t="s">
        <v>1837</v>
      </c>
      <c r="J2108" s="43" t="s">
        <v>157</v>
      </c>
      <c r="K2108" s="3" t="s">
        <v>123</v>
      </c>
      <c r="L2108" s="3" t="s">
        <v>77</v>
      </c>
      <c r="M2108" s="3" t="s">
        <v>158</v>
      </c>
      <c r="N2108" s="5">
        <v>45369</v>
      </c>
      <c r="P2108" s="3">
        <f t="shared" ca="1" si="482"/>
        <v>-47</v>
      </c>
      <c r="Q2108" s="5"/>
      <c r="R2108" s="3"/>
      <c r="S2108" s="3"/>
      <c r="T2108" s="6" t="s">
        <v>131</v>
      </c>
      <c r="U2108" s="3" t="str">
        <f t="shared" si="471"/>
        <v>Contractuel</v>
      </c>
      <c r="V2108" s="5">
        <v>45505</v>
      </c>
      <c r="W2108" s="5">
        <f>VLOOKUP(B2108,[1]base!$A:$V,22,0)</f>
        <v>45535</v>
      </c>
      <c r="X2108" s="5"/>
      <c r="Y2108" s="5"/>
      <c r="Z2108" s="5">
        <v>45369</v>
      </c>
      <c r="AA2108" s="3">
        <f t="shared" si="472"/>
        <v>3</v>
      </c>
      <c r="AB2108" s="3">
        <v>2024</v>
      </c>
      <c r="AC2108" s="3">
        <f t="shared" si="496"/>
        <v>2028</v>
      </c>
      <c r="AD2108" s="7">
        <f t="shared" ca="1" si="479"/>
        <v>0.5805555555555556</v>
      </c>
      <c r="AE2108" s="7" t="str">
        <f t="shared" ca="1" si="476"/>
        <v>&lt; 1</v>
      </c>
      <c r="AF2108" s="5">
        <v>35411</v>
      </c>
      <c r="AG2108" s="8">
        <f t="shared" ca="1" si="473"/>
        <v>27.865753424657534</v>
      </c>
      <c r="AH2108" s="7" t="str">
        <f t="shared" ca="1" si="474"/>
        <v>&gt;25&lt; 35</v>
      </c>
      <c r="AI2108" s="125">
        <v>17267559</v>
      </c>
      <c r="AJ2108" s="10" t="s">
        <v>62</v>
      </c>
      <c r="AK2108" s="9" t="s">
        <v>5949</v>
      </c>
      <c r="AL2108" s="5">
        <v>41757</v>
      </c>
      <c r="AM2108" s="3" t="s">
        <v>93</v>
      </c>
      <c r="AN2108" s="3" t="s">
        <v>65</v>
      </c>
      <c r="AO2108">
        <v>2</v>
      </c>
      <c r="AP2108" t="s">
        <v>5780</v>
      </c>
      <c r="AQ2108">
        <v>3</v>
      </c>
      <c r="AR2108" s="11">
        <v>1</v>
      </c>
      <c r="AS2108" s="12">
        <f t="shared" si="475"/>
        <v>45734.25</v>
      </c>
      <c r="AT2108" s="11" t="s">
        <v>135</v>
      </c>
      <c r="AU2108" s="9">
        <v>3.5</v>
      </c>
      <c r="AV2108" s="14">
        <v>17</v>
      </c>
      <c r="AW2108" s="15">
        <v>53594</v>
      </c>
      <c r="AX2108" s="16" t="s">
        <v>5950</v>
      </c>
      <c r="AY2108" s="14">
        <v>68</v>
      </c>
      <c r="AZ2108" s="11" t="s">
        <v>171</v>
      </c>
      <c r="BA2108" s="17" t="str">
        <f t="shared" si="487"/>
        <v>17535940172091948568</v>
      </c>
      <c r="BB2108" s="26">
        <f t="shared" si="488"/>
        <v>20</v>
      </c>
      <c r="BC2108" s="19" t="s">
        <v>4724</v>
      </c>
      <c r="BD2108" s="20" t="s">
        <v>277</v>
      </c>
      <c r="BF2108" s="5"/>
      <c r="BG2108" s="27">
        <v>55037280</v>
      </c>
      <c r="BH2108" s="27"/>
      <c r="BI2108" s="27"/>
      <c r="BK2108" s="11" t="str">
        <f t="shared" si="483"/>
        <v>A-</v>
      </c>
      <c r="BL2108" s="11" t="s">
        <v>473</v>
      </c>
    </row>
    <row r="2109" spans="1:64" x14ac:dyDescent="0.25">
      <c r="A2109" s="3" t="s">
        <v>74</v>
      </c>
      <c r="B2109" s="4">
        <v>2169</v>
      </c>
      <c r="C2109" s="3" t="s">
        <v>140</v>
      </c>
      <c r="D2109" s="3" t="s">
        <v>7401</v>
      </c>
      <c r="E2109" s="3" t="s">
        <v>7435</v>
      </c>
      <c r="F2109" s="3"/>
      <c r="G2109" s="3"/>
      <c r="H2109" s="74"/>
      <c r="I2109" s="43" t="s">
        <v>1837</v>
      </c>
      <c r="J2109" s="43" t="s">
        <v>157</v>
      </c>
      <c r="K2109" s="3" t="s">
        <v>123</v>
      </c>
      <c r="L2109" s="3" t="s">
        <v>77</v>
      </c>
      <c r="M2109" s="3" t="s">
        <v>158</v>
      </c>
      <c r="N2109" s="5">
        <v>45369</v>
      </c>
      <c r="P2109" s="3">
        <f t="shared" ca="1" si="482"/>
        <v>-139</v>
      </c>
      <c r="Q2109" s="5">
        <v>45449</v>
      </c>
      <c r="R2109" s="3" t="s">
        <v>4199</v>
      </c>
      <c r="S2109" s="3"/>
      <c r="T2109" s="6" t="s">
        <v>131</v>
      </c>
      <c r="U2109" s="3" t="str">
        <f t="shared" si="471"/>
        <v>Contractuel</v>
      </c>
      <c r="V2109" s="5">
        <v>45413</v>
      </c>
      <c r="W2109" s="5">
        <v>45443</v>
      </c>
      <c r="X2109" s="5"/>
      <c r="Y2109" s="5"/>
      <c r="Z2109" s="5">
        <v>45369</v>
      </c>
      <c r="AA2109" s="3">
        <f t="shared" si="472"/>
        <v>3</v>
      </c>
      <c r="AB2109" s="3">
        <v>2024</v>
      </c>
      <c r="AC2109" s="3">
        <f t="shared" si="496"/>
        <v>2028</v>
      </c>
      <c r="AD2109" s="7">
        <f t="shared" ca="1" si="479"/>
        <v>0.5805555555555556</v>
      </c>
      <c r="AE2109" s="7" t="str">
        <f t="shared" ca="1" si="476"/>
        <v>&lt; 1</v>
      </c>
      <c r="AF2109" s="5">
        <v>32187</v>
      </c>
      <c r="AG2109" s="8">
        <f t="shared" ca="1" si="473"/>
        <v>36.698630136986303</v>
      </c>
      <c r="AH2109" s="7" t="str">
        <f t="shared" ca="1" si="474"/>
        <v>&gt;35&lt; 45</v>
      </c>
      <c r="AI2109" s="125">
        <v>14119346</v>
      </c>
      <c r="AJ2109" s="10" t="s">
        <v>91</v>
      </c>
      <c r="AK2109" s="9" t="s">
        <v>5951</v>
      </c>
      <c r="AL2109" s="5">
        <v>39325</v>
      </c>
      <c r="AM2109" s="3" t="s">
        <v>93</v>
      </c>
      <c r="AN2109" s="3" t="s">
        <v>94</v>
      </c>
      <c r="AP2109" t="s">
        <v>5952</v>
      </c>
      <c r="AQ2109">
        <v>3</v>
      </c>
      <c r="AR2109" s="11">
        <v>1</v>
      </c>
      <c r="AS2109" s="12">
        <f t="shared" si="475"/>
        <v>45734.25</v>
      </c>
      <c r="AT2109" s="11" t="s">
        <v>135</v>
      </c>
      <c r="AU2109" s="9">
        <v>3.5</v>
      </c>
      <c r="AV2109" s="14">
        <v>17</v>
      </c>
      <c r="AW2109" s="15" t="s">
        <v>169</v>
      </c>
      <c r="AX2109" s="16" t="s">
        <v>5953</v>
      </c>
      <c r="AY2109" s="14" t="s">
        <v>126</v>
      </c>
      <c r="AZ2109" s="11" t="s">
        <v>171</v>
      </c>
      <c r="BA2109" s="17" t="str">
        <f t="shared" si="487"/>
        <v>17001000000127722707</v>
      </c>
      <c r="BB2109" s="26">
        <f t="shared" si="488"/>
        <v>20</v>
      </c>
      <c r="BC2109" s="19" t="s">
        <v>877</v>
      </c>
      <c r="BD2109" s="20" t="s">
        <v>100</v>
      </c>
      <c r="BF2109" s="5"/>
      <c r="BG2109" s="27">
        <v>95404202</v>
      </c>
      <c r="BH2109" s="27">
        <v>94445050</v>
      </c>
      <c r="BI2109" s="27"/>
      <c r="BK2109" s="11" t="str">
        <f t="shared" si="483"/>
        <v>A-</v>
      </c>
      <c r="BL2109" s="11" t="s">
        <v>473</v>
      </c>
    </row>
    <row r="2110" spans="1:64" x14ac:dyDescent="0.25">
      <c r="A2110" s="3" t="s">
        <v>74</v>
      </c>
      <c r="B2110" s="4">
        <v>2170</v>
      </c>
      <c r="C2110" s="3" t="s">
        <v>140</v>
      </c>
      <c r="D2110" s="3" t="s">
        <v>8522</v>
      </c>
      <c r="E2110" s="3" t="s">
        <v>7402</v>
      </c>
      <c r="F2110" s="3"/>
      <c r="G2110" s="3"/>
      <c r="H2110" s="74"/>
      <c r="I2110" s="3" t="s">
        <v>1837</v>
      </c>
      <c r="J2110" s="3" t="s">
        <v>157</v>
      </c>
      <c r="K2110" s="3" t="s">
        <v>76</v>
      </c>
      <c r="L2110" s="3" t="s">
        <v>77</v>
      </c>
      <c r="M2110" s="3" t="s">
        <v>158</v>
      </c>
      <c r="N2110" s="5">
        <v>45369</v>
      </c>
      <c r="P2110" s="3">
        <f t="shared" ca="1" si="482"/>
        <v>-78</v>
      </c>
      <c r="Q2110" s="5">
        <v>45488</v>
      </c>
      <c r="R2110" s="3" t="s">
        <v>1328</v>
      </c>
      <c r="S2110" s="3"/>
      <c r="T2110" s="6" t="s">
        <v>131</v>
      </c>
      <c r="U2110" s="3" t="str">
        <f t="shared" si="471"/>
        <v>Contractuel</v>
      </c>
      <c r="V2110" s="5">
        <v>45474</v>
      </c>
      <c r="W2110" s="5">
        <v>45504</v>
      </c>
      <c r="X2110" s="5"/>
      <c r="Y2110" s="5"/>
      <c r="Z2110" s="5">
        <v>45369</v>
      </c>
      <c r="AA2110" s="3">
        <f t="shared" si="472"/>
        <v>3</v>
      </c>
      <c r="AB2110" s="3">
        <v>2024</v>
      </c>
      <c r="AC2110" s="3">
        <f t="shared" si="496"/>
        <v>2028</v>
      </c>
      <c r="AD2110" s="7">
        <f t="shared" ca="1" si="479"/>
        <v>0.5805555555555556</v>
      </c>
      <c r="AE2110" s="7" t="str">
        <f t="shared" ca="1" si="476"/>
        <v>&lt; 1</v>
      </c>
      <c r="AF2110" s="5">
        <v>37602</v>
      </c>
      <c r="AG2110" s="8">
        <f t="shared" ca="1" si="473"/>
        <v>21.863013698630137</v>
      </c>
      <c r="AH2110" s="7" t="str">
        <f t="shared" ca="1" si="474"/>
        <v>&lt; 25</v>
      </c>
      <c r="AI2110" s="125">
        <v>17655682</v>
      </c>
      <c r="AJ2110" s="10" t="s">
        <v>126</v>
      </c>
      <c r="AK2110" s="9" t="s">
        <v>5954</v>
      </c>
      <c r="AL2110" s="5">
        <v>44027</v>
      </c>
      <c r="AM2110" s="3" t="s">
        <v>93</v>
      </c>
      <c r="AN2110" s="3" t="s">
        <v>94</v>
      </c>
      <c r="AP2110" t="s">
        <v>5794</v>
      </c>
      <c r="AQ2110">
        <v>3</v>
      </c>
      <c r="AR2110" s="11">
        <v>1</v>
      </c>
      <c r="AS2110" s="12">
        <f t="shared" si="475"/>
        <v>45734.25</v>
      </c>
      <c r="AT2110" s="11" t="s">
        <v>135</v>
      </c>
      <c r="AU2110" s="9">
        <v>3.6629999999999998</v>
      </c>
      <c r="AV2110" s="14">
        <v>17</v>
      </c>
      <c r="AW2110" s="15" t="s">
        <v>169</v>
      </c>
      <c r="AX2110" s="16" t="s">
        <v>5955</v>
      </c>
      <c r="AY2110" s="14">
        <v>30</v>
      </c>
      <c r="AZ2110" s="11" t="s">
        <v>171</v>
      </c>
      <c r="BA2110" s="17" t="str">
        <f t="shared" si="487"/>
        <v>17001000000327626030</v>
      </c>
      <c r="BB2110" s="26">
        <f t="shared" si="488"/>
        <v>20</v>
      </c>
      <c r="BC2110" s="19" t="s">
        <v>4724</v>
      </c>
      <c r="BD2110" s="20" t="s">
        <v>277</v>
      </c>
      <c r="BF2110" s="5"/>
      <c r="BG2110" s="27">
        <v>21101326</v>
      </c>
      <c r="BH2110" s="27">
        <v>92261390</v>
      </c>
      <c r="BI2110" s="27"/>
      <c r="BK2110" s="11" t="str">
        <f t="shared" si="483"/>
        <v>A-</v>
      </c>
      <c r="BL2110" s="11" t="s">
        <v>235</v>
      </c>
    </row>
    <row r="2111" spans="1:64" x14ac:dyDescent="0.25">
      <c r="A2111" s="3" t="s">
        <v>74</v>
      </c>
      <c r="B2111" s="4">
        <v>2171</v>
      </c>
      <c r="C2111" s="3" t="s">
        <v>140</v>
      </c>
      <c r="D2111" s="3" t="s">
        <v>7213</v>
      </c>
      <c r="E2111" s="3" t="s">
        <v>7186</v>
      </c>
      <c r="F2111" s="3"/>
      <c r="G2111" s="3"/>
      <c r="H2111" s="74"/>
      <c r="I2111" s="3" t="s">
        <v>515</v>
      </c>
      <c r="J2111" s="3" t="s">
        <v>228</v>
      </c>
      <c r="K2111" s="3" t="s">
        <v>123</v>
      </c>
      <c r="L2111" s="3" t="s">
        <v>77</v>
      </c>
      <c r="M2111" s="3" t="s">
        <v>158</v>
      </c>
      <c r="N2111" s="5">
        <v>45365</v>
      </c>
      <c r="P2111" s="3">
        <f t="shared" ca="1" si="482"/>
        <v>-78</v>
      </c>
      <c r="Q2111" s="5">
        <v>45490</v>
      </c>
      <c r="R2111" s="3" t="s">
        <v>1728</v>
      </c>
      <c r="S2111" s="3"/>
      <c r="T2111" s="6" t="s">
        <v>131</v>
      </c>
      <c r="U2111" s="3" t="str">
        <f t="shared" si="471"/>
        <v>Contractuel</v>
      </c>
      <c r="V2111" s="5">
        <v>45474</v>
      </c>
      <c r="W2111" s="5">
        <v>45504</v>
      </c>
      <c r="X2111" s="5"/>
      <c r="Y2111" s="5"/>
      <c r="Z2111" s="5">
        <v>45365</v>
      </c>
      <c r="AA2111" s="3">
        <f t="shared" si="472"/>
        <v>3</v>
      </c>
      <c r="AB2111" s="3">
        <v>2024</v>
      </c>
      <c r="AC2111" s="3"/>
      <c r="AD2111" s="7">
        <f t="shared" ca="1" si="479"/>
        <v>0.59166666666666667</v>
      </c>
      <c r="AE2111" s="7" t="str">
        <f t="shared" ca="1" si="476"/>
        <v>&lt; 1</v>
      </c>
      <c r="AF2111" s="5">
        <v>33040</v>
      </c>
      <c r="AG2111" s="8">
        <f t="shared" ca="1" si="473"/>
        <v>34.361643835616441</v>
      </c>
      <c r="AH2111" s="7" t="str">
        <f t="shared" ca="1" si="474"/>
        <v>&gt;25&lt; 35</v>
      </c>
      <c r="AI2111" s="125">
        <v>16881608</v>
      </c>
      <c r="AJ2111" s="10" t="s">
        <v>62</v>
      </c>
      <c r="AK2111" s="9" t="s">
        <v>5956</v>
      </c>
      <c r="AL2111" s="5">
        <v>40078</v>
      </c>
      <c r="AM2111" s="3" t="s">
        <v>93</v>
      </c>
      <c r="AN2111" s="3" t="s">
        <v>94</v>
      </c>
      <c r="AP2111" t="s">
        <v>5794</v>
      </c>
      <c r="AQ2111">
        <v>3</v>
      </c>
      <c r="AR2111" s="11">
        <v>1</v>
      </c>
      <c r="AS2111" s="12">
        <f t="shared" si="475"/>
        <v>45730.25</v>
      </c>
      <c r="AT2111" s="11" t="s">
        <v>135</v>
      </c>
      <c r="AU2111" s="9">
        <v>3.5</v>
      </c>
      <c r="AV2111" s="14">
        <v>17</v>
      </c>
      <c r="AW2111" s="15" t="s">
        <v>169</v>
      </c>
      <c r="AX2111" s="16" t="s">
        <v>5957</v>
      </c>
      <c r="AY2111" s="14">
        <v>58</v>
      </c>
      <c r="AZ2111" s="11" t="s">
        <v>171</v>
      </c>
      <c r="BA2111" s="17" t="str">
        <f t="shared" si="487"/>
        <v>17001000000238805458</v>
      </c>
      <c r="BB2111" s="26">
        <f t="shared" si="488"/>
        <v>20</v>
      </c>
      <c r="BC2111" s="19" t="s">
        <v>5958</v>
      </c>
      <c r="BD2111" s="20" t="s">
        <v>277</v>
      </c>
      <c r="BF2111" s="5"/>
      <c r="BG2111" s="27">
        <v>28863256</v>
      </c>
      <c r="BH2111" s="27"/>
      <c r="BI2111" s="27"/>
      <c r="BK2111" s="11" t="str">
        <f t="shared" si="483"/>
        <v>B-</v>
      </c>
      <c r="BL2111" s="11" t="s">
        <v>473</v>
      </c>
    </row>
    <row r="2112" spans="1:64" x14ac:dyDescent="0.25">
      <c r="A2112" s="3" t="s">
        <v>56</v>
      </c>
      <c r="B2112" s="4">
        <v>2172</v>
      </c>
      <c r="C2112" s="3" t="s">
        <v>140</v>
      </c>
      <c r="D2112" s="3" t="s">
        <v>8523</v>
      </c>
      <c r="E2112" s="3" t="s">
        <v>7719</v>
      </c>
      <c r="F2112" s="3"/>
      <c r="G2112" s="3"/>
      <c r="H2112" s="74"/>
      <c r="I2112" s="43" t="s">
        <v>1837</v>
      </c>
      <c r="J2112" s="43" t="s">
        <v>157</v>
      </c>
      <c r="K2112" s="3" t="s">
        <v>123</v>
      </c>
      <c r="L2112" s="3" t="s">
        <v>77</v>
      </c>
      <c r="M2112" s="3" t="s">
        <v>158</v>
      </c>
      <c r="N2112" s="5">
        <v>45369</v>
      </c>
      <c r="P2112" s="3">
        <f t="shared" ca="1" si="482"/>
        <v>-47</v>
      </c>
      <c r="Q2112" s="5"/>
      <c r="R2112" s="3"/>
      <c r="S2112" s="3"/>
      <c r="T2112" s="6" t="s">
        <v>131</v>
      </c>
      <c r="U2112" s="3" t="str">
        <f t="shared" si="471"/>
        <v>Contractuel</v>
      </c>
      <c r="V2112" s="5">
        <v>45505</v>
      </c>
      <c r="W2112" s="5">
        <f>VLOOKUP(B2112,[1]base!$A:$V,22,0)</f>
        <v>45535</v>
      </c>
      <c r="X2112" s="5"/>
      <c r="Y2112" s="5"/>
      <c r="Z2112" s="5">
        <v>45369</v>
      </c>
      <c r="AA2112" s="3">
        <f t="shared" si="472"/>
        <v>3</v>
      </c>
      <c r="AB2112" s="3">
        <v>2024</v>
      </c>
      <c r="AC2112" s="3">
        <f t="shared" ref="AC2112:AC2113" si="497">AB2112+4</f>
        <v>2028</v>
      </c>
      <c r="AD2112" s="7">
        <f t="shared" ca="1" si="479"/>
        <v>0.5805555555555556</v>
      </c>
      <c r="AE2112" s="7" t="str">
        <f t="shared" ca="1" si="476"/>
        <v>&lt; 1</v>
      </c>
      <c r="AF2112" s="5">
        <v>31460</v>
      </c>
      <c r="AG2112" s="8">
        <f t="shared" ca="1" si="473"/>
        <v>38.69041095890411</v>
      </c>
      <c r="AH2112" s="7" t="str">
        <f t="shared" ca="1" si="474"/>
        <v>&gt;35&lt; 45</v>
      </c>
      <c r="AI2112" s="125">
        <v>16069264</v>
      </c>
      <c r="AJ2112" s="10" t="s">
        <v>67</v>
      </c>
      <c r="AK2112" s="9" t="s">
        <v>5959</v>
      </c>
      <c r="AL2112" s="5">
        <v>44889</v>
      </c>
      <c r="AM2112" s="3" t="s">
        <v>93</v>
      </c>
      <c r="AN2112" s="3" t="s">
        <v>65</v>
      </c>
      <c r="AO2112">
        <v>2</v>
      </c>
      <c r="AP2112" t="s">
        <v>5921</v>
      </c>
      <c r="AQ2112">
        <v>3</v>
      </c>
      <c r="AR2112" s="11">
        <v>1</v>
      </c>
      <c r="AS2112" s="12">
        <f t="shared" si="475"/>
        <v>45734.25</v>
      </c>
      <c r="AT2112" s="11" t="s">
        <v>135</v>
      </c>
      <c r="AU2112" s="9">
        <v>3.5</v>
      </c>
      <c r="AV2112" s="14">
        <v>17</v>
      </c>
      <c r="AW2112" s="15" t="s">
        <v>169</v>
      </c>
      <c r="AX2112" s="16" t="s">
        <v>5960</v>
      </c>
      <c r="AY2112" s="14">
        <v>82</v>
      </c>
      <c r="AZ2112" s="11" t="s">
        <v>171</v>
      </c>
      <c r="BA2112" s="17" t="str">
        <f t="shared" si="487"/>
        <v>17001000000343302782</v>
      </c>
      <c r="BB2112" s="26">
        <f t="shared" si="488"/>
        <v>20</v>
      </c>
      <c r="BC2112" s="19" t="s">
        <v>320</v>
      </c>
      <c r="BD2112" s="20" t="s">
        <v>100</v>
      </c>
      <c r="BF2112" s="5"/>
      <c r="BG2112" s="27">
        <v>50621703</v>
      </c>
      <c r="BH2112" s="27">
        <v>21577794</v>
      </c>
      <c r="BI2112" s="27"/>
      <c r="BJ2112" t="s">
        <v>477</v>
      </c>
      <c r="BK2112" s="11" t="str">
        <f t="shared" si="483"/>
        <v>A-</v>
      </c>
      <c r="BL2112" s="11" t="s">
        <v>473</v>
      </c>
    </row>
    <row r="2113" spans="1:64" x14ac:dyDescent="0.25">
      <c r="A2113" s="3" t="s">
        <v>74</v>
      </c>
      <c r="B2113" s="4">
        <v>2173</v>
      </c>
      <c r="C2113" s="3" t="s">
        <v>140</v>
      </c>
      <c r="D2113" s="3" t="s">
        <v>7458</v>
      </c>
      <c r="E2113" s="3" t="s">
        <v>7292</v>
      </c>
      <c r="F2113" s="3"/>
      <c r="G2113" s="3"/>
      <c r="H2113" s="74"/>
      <c r="I2113" s="43" t="s">
        <v>1837</v>
      </c>
      <c r="J2113" s="43" t="s">
        <v>157</v>
      </c>
      <c r="K2113" s="3" t="s">
        <v>123</v>
      </c>
      <c r="L2113" s="3" t="s">
        <v>77</v>
      </c>
      <c r="M2113" s="3" t="s">
        <v>158</v>
      </c>
      <c r="N2113" s="5">
        <v>45369</v>
      </c>
      <c r="P2113" s="3">
        <f t="shared" ca="1" si="482"/>
        <v>-109</v>
      </c>
      <c r="Q2113" s="5">
        <v>45463</v>
      </c>
      <c r="R2113" s="3" t="s">
        <v>5961</v>
      </c>
      <c r="S2113" s="3"/>
      <c r="T2113" s="6" t="s">
        <v>131</v>
      </c>
      <c r="U2113" s="3" t="str">
        <f t="shared" si="471"/>
        <v>Contractuel</v>
      </c>
      <c r="V2113" s="5">
        <v>45444</v>
      </c>
      <c r="W2113" s="5">
        <v>45473</v>
      </c>
      <c r="X2113" s="5"/>
      <c r="Y2113" s="5"/>
      <c r="Z2113" s="5">
        <v>45369</v>
      </c>
      <c r="AA2113" s="3">
        <f t="shared" si="472"/>
        <v>3</v>
      </c>
      <c r="AB2113" s="3">
        <v>2024</v>
      </c>
      <c r="AC2113" s="3">
        <f t="shared" si="497"/>
        <v>2028</v>
      </c>
      <c r="AD2113" s="7">
        <f t="shared" ca="1" si="479"/>
        <v>0.5805555555555556</v>
      </c>
      <c r="AE2113" s="7" t="str">
        <f t="shared" ca="1" si="476"/>
        <v>&lt; 1</v>
      </c>
      <c r="AF2113" s="5">
        <v>36226</v>
      </c>
      <c r="AG2113" s="8">
        <f t="shared" ca="1" si="473"/>
        <v>25.632876712328766</v>
      </c>
      <c r="AH2113" s="7" t="str">
        <f t="shared" ca="1" si="474"/>
        <v>&gt;25&lt; 35</v>
      </c>
      <c r="AI2113" s="125">
        <v>17451135</v>
      </c>
      <c r="AJ2113" s="10" t="s">
        <v>79</v>
      </c>
      <c r="AK2113" s="9" t="s">
        <v>5962</v>
      </c>
      <c r="AL2113" s="5">
        <v>42865</v>
      </c>
      <c r="AM2113" s="3" t="s">
        <v>93</v>
      </c>
      <c r="AN2113" s="3" t="s">
        <v>94</v>
      </c>
      <c r="AP2113" t="s">
        <v>5725</v>
      </c>
      <c r="AQ2113">
        <v>3</v>
      </c>
      <c r="AR2113" s="11">
        <v>1</v>
      </c>
      <c r="AS2113" s="12">
        <f t="shared" si="475"/>
        <v>45734.25</v>
      </c>
      <c r="AT2113" s="11" t="s">
        <v>135</v>
      </c>
      <c r="AU2113" s="9">
        <v>3.5</v>
      </c>
      <c r="AV2113" s="14">
        <v>17</v>
      </c>
      <c r="AW2113" s="15" t="s">
        <v>169</v>
      </c>
      <c r="AX2113" s="16" t="s">
        <v>5963</v>
      </c>
      <c r="AY2113" s="14">
        <v>12</v>
      </c>
      <c r="AZ2113" s="11" t="s">
        <v>171</v>
      </c>
      <c r="BA2113" s="17" t="str">
        <f t="shared" si="487"/>
        <v>17001000000300728512</v>
      </c>
      <c r="BB2113" s="26">
        <f t="shared" si="488"/>
        <v>20</v>
      </c>
      <c r="BC2113" s="19" t="s">
        <v>5964</v>
      </c>
      <c r="BD2113" s="20" t="s">
        <v>277</v>
      </c>
      <c r="BF2113" s="5"/>
      <c r="BG2113" s="27">
        <v>54487199</v>
      </c>
      <c r="BH2113" s="27"/>
      <c r="BI2113" s="27"/>
      <c r="BK2113" s="11" t="str">
        <f t="shared" si="483"/>
        <v>A-</v>
      </c>
      <c r="BL2113" s="11" t="s">
        <v>473</v>
      </c>
    </row>
    <row r="2114" spans="1:64" x14ac:dyDescent="0.25">
      <c r="A2114" s="3" t="s">
        <v>56</v>
      </c>
      <c r="B2114" s="4">
        <v>2174</v>
      </c>
      <c r="C2114" s="3" t="s">
        <v>140</v>
      </c>
      <c r="D2114" s="3" t="s">
        <v>7208</v>
      </c>
      <c r="E2114" s="3" t="s">
        <v>7320</v>
      </c>
      <c r="F2114" s="3"/>
      <c r="G2114" s="3"/>
      <c r="H2114" s="74"/>
      <c r="I2114" s="3" t="s">
        <v>459</v>
      </c>
      <c r="J2114" s="3" t="s">
        <v>228</v>
      </c>
      <c r="K2114" s="3" t="s">
        <v>123</v>
      </c>
      <c r="L2114" s="3" t="s">
        <v>77</v>
      </c>
      <c r="M2114" s="3" t="s">
        <v>158</v>
      </c>
      <c r="N2114" s="5">
        <v>45369</v>
      </c>
      <c r="P2114" s="3">
        <f t="shared" ca="1" si="482"/>
        <v>-47</v>
      </c>
      <c r="Q2114" s="5"/>
      <c r="R2114" s="3"/>
      <c r="S2114" s="3"/>
      <c r="T2114" s="6" t="s">
        <v>131</v>
      </c>
      <c r="U2114" s="3" t="str">
        <f t="shared" ref="U2114:U2177" si="498">IF(T2114="CDI","Titulaire","Contractuel")</f>
        <v>Contractuel</v>
      </c>
      <c r="V2114" s="5">
        <v>45505</v>
      </c>
      <c r="W2114" s="5">
        <f>VLOOKUP(B2114,[1]base!$A:$V,22,0)</f>
        <v>45535</v>
      </c>
      <c r="X2114" s="5"/>
      <c r="Y2114" s="5"/>
      <c r="Z2114" s="5">
        <v>45369</v>
      </c>
      <c r="AA2114" s="3">
        <f t="shared" ref="AA2114:AA2177" si="499">MONTH(N2114)</f>
        <v>3</v>
      </c>
      <c r="AB2114" s="3">
        <v>2024</v>
      </c>
      <c r="AC2114" s="3"/>
      <c r="AD2114" s="7">
        <f t="shared" ca="1" si="479"/>
        <v>0.5805555555555556</v>
      </c>
      <c r="AE2114" s="7" t="str">
        <f t="shared" ca="1" si="476"/>
        <v>&lt; 1</v>
      </c>
      <c r="AF2114" s="5">
        <v>28838</v>
      </c>
      <c r="AG2114" s="8">
        <f t="shared" ref="AG2114:AG2177" ca="1" si="500">(TODAY()-AF2114)/365</f>
        <v>45.873972602739727</v>
      </c>
      <c r="AH2114" s="7" t="str">
        <f t="shared" ref="AH2114:AH2177" ca="1" si="501">+IF(AG2114&lt;25,"&lt; 25",IF(AND(AG2114&gt;=25,AG2114&lt;35),"&gt;25&lt; 35",IF(AND(AG2114&gt;=35,AG2114&lt;45),"&gt;35&lt; 45",IF(AND(AG2114&gt;=45,AG2114&lt;=55),"&gt;45&lt; 55",IF(AG2114&gt;55,"&gt; 55")))))</f>
        <v>&gt;45&lt; 55</v>
      </c>
      <c r="AI2114" s="125">
        <v>12254367</v>
      </c>
      <c r="AJ2114" s="10" t="s">
        <v>102</v>
      </c>
      <c r="AK2114" s="9" t="s">
        <v>5965</v>
      </c>
      <c r="AL2114" s="5">
        <v>41381</v>
      </c>
      <c r="AM2114" s="3" t="s">
        <v>93</v>
      </c>
      <c r="AN2114" s="3" t="s">
        <v>65</v>
      </c>
      <c r="AO2114">
        <v>3</v>
      </c>
      <c r="AP2114" t="s">
        <v>5725</v>
      </c>
      <c r="AQ2114">
        <v>3</v>
      </c>
      <c r="AR2114" s="11">
        <v>1</v>
      </c>
      <c r="AS2114" s="12">
        <f t="shared" ref="AS2114:AS2177" si="502">N2114+(365.25*AR2114)</f>
        <v>45734.25</v>
      </c>
      <c r="AT2114" s="11" t="s">
        <v>135</v>
      </c>
      <c r="AU2114" s="9">
        <v>3.5</v>
      </c>
      <c r="AV2114" s="14">
        <v>17</v>
      </c>
      <c r="AW2114" s="15" t="s">
        <v>169</v>
      </c>
      <c r="AX2114" s="16" t="s">
        <v>5966</v>
      </c>
      <c r="AY2114" s="14">
        <v>96</v>
      </c>
      <c r="AZ2114" s="11" t="s">
        <v>171</v>
      </c>
      <c r="BA2114" s="17" t="str">
        <f t="shared" si="487"/>
        <v>17001000000343289396</v>
      </c>
      <c r="BB2114" s="26">
        <f t="shared" si="488"/>
        <v>20</v>
      </c>
      <c r="BC2114" s="19" t="s">
        <v>391</v>
      </c>
      <c r="BD2114" s="20" t="s">
        <v>100</v>
      </c>
      <c r="BF2114" s="5"/>
      <c r="BG2114" s="27">
        <v>50514627</v>
      </c>
      <c r="BH2114" s="27">
        <v>22482205</v>
      </c>
      <c r="BI2114" s="27"/>
      <c r="BJ2114" t="s">
        <v>391</v>
      </c>
      <c r="BK2114" s="11" t="str">
        <f t="shared" si="483"/>
        <v>B-</v>
      </c>
      <c r="BL2114" s="11" t="s">
        <v>473</v>
      </c>
    </row>
    <row r="2115" spans="1:64" x14ac:dyDescent="0.25">
      <c r="A2115" s="3" t="s">
        <v>56</v>
      </c>
      <c r="B2115" s="4">
        <v>2175</v>
      </c>
      <c r="C2115" s="3" t="s">
        <v>140</v>
      </c>
      <c r="D2115" s="3" t="s">
        <v>7455</v>
      </c>
      <c r="E2115" s="3" t="s">
        <v>7664</v>
      </c>
      <c r="F2115" s="3"/>
      <c r="G2115" s="3"/>
      <c r="H2115" s="74"/>
      <c r="I2115" s="3" t="s">
        <v>459</v>
      </c>
      <c r="J2115" s="3" t="s">
        <v>228</v>
      </c>
      <c r="K2115" s="3" t="s">
        <v>123</v>
      </c>
      <c r="L2115" s="3" t="s">
        <v>77</v>
      </c>
      <c r="M2115" s="3" t="s">
        <v>158</v>
      </c>
      <c r="N2115" s="5">
        <v>45369</v>
      </c>
      <c r="P2115" s="3">
        <f t="shared" ca="1" si="482"/>
        <v>-47</v>
      </c>
      <c r="Q2115" s="5"/>
      <c r="R2115" s="3"/>
      <c r="S2115" s="3"/>
      <c r="T2115" s="6" t="s">
        <v>131</v>
      </c>
      <c r="U2115" s="3" t="str">
        <f t="shared" si="498"/>
        <v>Contractuel</v>
      </c>
      <c r="V2115" s="5">
        <v>45505</v>
      </c>
      <c r="W2115" s="5">
        <f>VLOOKUP(B2115,[1]base!$A:$V,22,0)</f>
        <v>45535</v>
      </c>
      <c r="X2115" s="5"/>
      <c r="Y2115" s="5"/>
      <c r="Z2115" s="5">
        <v>45369</v>
      </c>
      <c r="AA2115" s="3">
        <f t="shared" si="499"/>
        <v>3</v>
      </c>
      <c r="AB2115" s="3">
        <v>2024</v>
      </c>
      <c r="AC2115" s="3"/>
      <c r="AD2115" s="7">
        <f t="shared" ca="1" si="479"/>
        <v>0.5805555555555556</v>
      </c>
      <c r="AE2115" s="7" t="str">
        <f t="shared" ref="AE2115:AE2133" ca="1" si="503">+IF(AD2115&lt;1,"&lt; 1",IF(AND(AD2115&gt;=1,AD2115&lt;2),"&lt; 2",IF(AND(AD2115&gt;=2,AD2115&lt;3),"&lt; 3",IF(AND(AD2115&gt;=3,AD2115&lt;=4),"&lt; 4",IF(AD2115&gt;4,"&gt; 4")))))</f>
        <v>&lt; 1</v>
      </c>
      <c r="AF2115" s="5">
        <v>30668</v>
      </c>
      <c r="AG2115" s="8">
        <f t="shared" ca="1" si="500"/>
        <v>40.860273972602741</v>
      </c>
      <c r="AH2115" s="7" t="str">
        <f t="shared" ca="1" si="501"/>
        <v>&gt;35&lt; 45</v>
      </c>
      <c r="AI2115" s="125">
        <v>12727492</v>
      </c>
      <c r="AJ2115" s="10" t="s">
        <v>141</v>
      </c>
      <c r="AK2115" s="9" t="s">
        <v>1556</v>
      </c>
      <c r="AL2115" s="5">
        <v>40621</v>
      </c>
      <c r="AM2115" s="3" t="s">
        <v>93</v>
      </c>
      <c r="AN2115" s="3" t="s">
        <v>65</v>
      </c>
      <c r="AP2115" t="s">
        <v>5721</v>
      </c>
      <c r="AQ2115">
        <v>3</v>
      </c>
      <c r="AR2115" s="11">
        <v>1</v>
      </c>
      <c r="AS2115" s="12">
        <f t="shared" si="502"/>
        <v>45734.25</v>
      </c>
      <c r="AT2115" s="11" t="s">
        <v>135</v>
      </c>
      <c r="AU2115" s="9">
        <v>3.5</v>
      </c>
      <c r="AV2115" s="14">
        <v>17</v>
      </c>
      <c r="AW2115" s="15" t="s">
        <v>169</v>
      </c>
      <c r="AX2115" s="16" t="s">
        <v>1557</v>
      </c>
      <c r="AY2115" s="14">
        <v>32</v>
      </c>
      <c r="AZ2115" s="11" t="s">
        <v>171</v>
      </c>
      <c r="BA2115" s="17" t="str">
        <f t="shared" si="487"/>
        <v>17001000000149753832</v>
      </c>
      <c r="BB2115" s="26">
        <f t="shared" si="488"/>
        <v>20</v>
      </c>
      <c r="BC2115" s="19" t="s">
        <v>5766</v>
      </c>
      <c r="BD2115" s="20" t="s">
        <v>73</v>
      </c>
      <c r="BF2115" s="5"/>
      <c r="BG2115" s="27">
        <v>55932855</v>
      </c>
      <c r="BH2115" s="27">
        <v>26321656</v>
      </c>
      <c r="BI2115" s="27"/>
      <c r="BJ2115" t="s">
        <v>4253</v>
      </c>
      <c r="BK2115" s="11" t="str">
        <f t="shared" si="483"/>
        <v>B-</v>
      </c>
      <c r="BL2115" s="11" t="s">
        <v>473</v>
      </c>
    </row>
    <row r="2116" spans="1:64" x14ac:dyDescent="0.25">
      <c r="A2116" s="3" t="s">
        <v>56</v>
      </c>
      <c r="B2116" s="4">
        <v>2176</v>
      </c>
      <c r="C2116" s="3" t="s">
        <v>140</v>
      </c>
      <c r="D2116" s="3" t="s">
        <v>8524</v>
      </c>
      <c r="E2116" s="3" t="s">
        <v>7416</v>
      </c>
      <c r="F2116" s="3"/>
      <c r="G2116" s="3"/>
      <c r="H2116" s="74"/>
      <c r="I2116" s="3" t="s">
        <v>459</v>
      </c>
      <c r="J2116" s="3" t="s">
        <v>228</v>
      </c>
      <c r="K2116" s="3" t="s">
        <v>123</v>
      </c>
      <c r="L2116" s="3" t="s">
        <v>77</v>
      </c>
      <c r="M2116" s="3" t="s">
        <v>158</v>
      </c>
      <c r="N2116" s="5">
        <v>45369</v>
      </c>
      <c r="P2116" s="3">
        <f t="shared" ca="1" si="482"/>
        <v>-47</v>
      </c>
      <c r="Q2116" s="5"/>
      <c r="R2116" s="3"/>
      <c r="S2116" s="3"/>
      <c r="T2116" s="6" t="s">
        <v>131</v>
      </c>
      <c r="U2116" s="3" t="str">
        <f t="shared" si="498"/>
        <v>Contractuel</v>
      </c>
      <c r="V2116" s="5">
        <v>45505</v>
      </c>
      <c r="W2116" s="5">
        <f>VLOOKUP(B2116,[1]base!$A:$V,22,0)</f>
        <v>45535</v>
      </c>
      <c r="X2116" s="5"/>
      <c r="Y2116" s="5"/>
      <c r="Z2116" s="5">
        <v>45369</v>
      </c>
      <c r="AA2116" s="3">
        <f t="shared" si="499"/>
        <v>3</v>
      </c>
      <c r="AB2116" s="3">
        <v>2024</v>
      </c>
      <c r="AC2116" s="3"/>
      <c r="AD2116" s="7">
        <f t="shared" ca="1" si="479"/>
        <v>0.5805555555555556</v>
      </c>
      <c r="AE2116" s="7" t="str">
        <f t="shared" ca="1" si="503"/>
        <v>&lt; 1</v>
      </c>
      <c r="AF2116" s="5">
        <v>29872</v>
      </c>
      <c r="AG2116" s="8">
        <f t="shared" ca="1" si="500"/>
        <v>43.041095890410958</v>
      </c>
      <c r="AH2116" s="7" t="str">
        <f t="shared" ca="1" si="501"/>
        <v>&gt;35&lt; 45</v>
      </c>
      <c r="AI2116" s="125">
        <v>12955433</v>
      </c>
      <c r="AJ2116" s="10" t="s">
        <v>67</v>
      </c>
      <c r="AK2116" s="9" t="s">
        <v>5967</v>
      </c>
      <c r="AL2116" s="5">
        <v>36965</v>
      </c>
      <c r="AM2116" s="3" t="s">
        <v>93</v>
      </c>
      <c r="AN2116" s="3" t="s">
        <v>65</v>
      </c>
      <c r="AO2116">
        <v>3</v>
      </c>
      <c r="AP2116" t="s">
        <v>5896</v>
      </c>
      <c r="AQ2116">
        <v>3</v>
      </c>
      <c r="AR2116" s="11">
        <v>1</v>
      </c>
      <c r="AS2116" s="12">
        <f t="shared" si="502"/>
        <v>45734.25</v>
      </c>
      <c r="AT2116" s="11" t="s">
        <v>135</v>
      </c>
      <c r="AU2116" s="9">
        <v>3.5</v>
      </c>
      <c r="AV2116" s="14">
        <v>17</v>
      </c>
      <c r="AW2116" s="15">
        <v>53594</v>
      </c>
      <c r="AX2116" s="16" t="s">
        <v>5968</v>
      </c>
      <c r="AY2116" s="14">
        <v>73</v>
      </c>
      <c r="AZ2116" s="11" t="s">
        <v>171</v>
      </c>
      <c r="BA2116" s="17" t="str">
        <f t="shared" si="487"/>
        <v>17535940172101063173</v>
      </c>
      <c r="BB2116" s="26">
        <f t="shared" si="488"/>
        <v>20</v>
      </c>
      <c r="BC2116" s="19" t="s">
        <v>566</v>
      </c>
      <c r="BD2116" s="20" t="s">
        <v>100</v>
      </c>
      <c r="BF2116" s="5"/>
      <c r="BG2116" s="27">
        <v>54102581</v>
      </c>
      <c r="BH2116" s="27"/>
      <c r="BI2116" s="27"/>
      <c r="BJ2116" t="s">
        <v>566</v>
      </c>
      <c r="BK2116" s="11" t="str">
        <f t="shared" si="483"/>
        <v>B-</v>
      </c>
      <c r="BL2116" s="11" t="s">
        <v>473</v>
      </c>
    </row>
    <row r="2117" spans="1:64" x14ac:dyDescent="0.25">
      <c r="A2117" s="3" t="s">
        <v>56</v>
      </c>
      <c r="B2117" s="4">
        <v>2177</v>
      </c>
      <c r="C2117" s="3" t="s">
        <v>140</v>
      </c>
      <c r="D2117" s="3" t="s">
        <v>7519</v>
      </c>
      <c r="E2117" s="3" t="s">
        <v>7846</v>
      </c>
      <c r="F2117" s="3"/>
      <c r="G2117" s="3"/>
      <c r="H2117" s="74"/>
      <c r="I2117" s="3" t="s">
        <v>459</v>
      </c>
      <c r="J2117" s="3" t="s">
        <v>228</v>
      </c>
      <c r="K2117" s="3" t="s">
        <v>123</v>
      </c>
      <c r="L2117" s="3" t="s">
        <v>77</v>
      </c>
      <c r="M2117" s="3" t="s">
        <v>158</v>
      </c>
      <c r="N2117" s="5">
        <v>45369</v>
      </c>
      <c r="P2117" s="3">
        <f t="shared" ca="1" si="482"/>
        <v>-47</v>
      </c>
      <c r="Q2117" s="5"/>
      <c r="R2117" s="3"/>
      <c r="S2117" s="3"/>
      <c r="T2117" s="6" t="s">
        <v>131</v>
      </c>
      <c r="U2117" s="3" t="str">
        <f t="shared" si="498"/>
        <v>Contractuel</v>
      </c>
      <c r="V2117" s="5">
        <v>45505</v>
      </c>
      <c r="W2117" s="5">
        <f>VLOOKUP(B2117,[1]base!$A:$V,22,0)</f>
        <v>45535</v>
      </c>
      <c r="X2117" s="5"/>
      <c r="Y2117" s="5"/>
      <c r="Z2117" s="5">
        <v>45369</v>
      </c>
      <c r="AA2117" s="3">
        <f t="shared" si="499"/>
        <v>3</v>
      </c>
      <c r="AB2117" s="3">
        <v>2024</v>
      </c>
      <c r="AC2117" s="3"/>
      <c r="AD2117" s="7">
        <f t="shared" ca="1" si="479"/>
        <v>0.5805555555555556</v>
      </c>
      <c r="AE2117" s="7" t="str">
        <f t="shared" ca="1" si="503"/>
        <v>&lt; 1</v>
      </c>
      <c r="AF2117" s="5">
        <v>32707</v>
      </c>
      <c r="AG2117" s="8">
        <f t="shared" ca="1" si="500"/>
        <v>35.273972602739725</v>
      </c>
      <c r="AH2117" s="7" t="str">
        <f t="shared" ca="1" si="501"/>
        <v>&gt;35&lt; 45</v>
      </c>
      <c r="AI2117" s="125">
        <v>12639940</v>
      </c>
      <c r="AJ2117" s="10" t="s">
        <v>79</v>
      </c>
      <c r="AK2117" s="9" t="s">
        <v>5969</v>
      </c>
      <c r="AL2117" s="5">
        <v>38216</v>
      </c>
      <c r="AM2117" s="3" t="s">
        <v>93</v>
      </c>
      <c r="AN2117" s="3" t="s">
        <v>65</v>
      </c>
      <c r="AO2117">
        <v>3</v>
      </c>
      <c r="AP2117" t="s">
        <v>5780</v>
      </c>
      <c r="AQ2117">
        <v>3</v>
      </c>
      <c r="AR2117" s="11">
        <v>1</v>
      </c>
      <c r="AS2117" s="12">
        <f t="shared" si="502"/>
        <v>45734.25</v>
      </c>
      <c r="AT2117" s="11" t="s">
        <v>135</v>
      </c>
      <c r="AU2117" s="9">
        <v>3.5</v>
      </c>
      <c r="AV2117" s="14">
        <v>17</v>
      </c>
      <c r="AW2117" s="15" t="s">
        <v>169</v>
      </c>
      <c r="AX2117" s="16" t="s">
        <v>5970</v>
      </c>
      <c r="AY2117" s="14">
        <v>63</v>
      </c>
      <c r="AZ2117" s="11" t="s">
        <v>171</v>
      </c>
      <c r="BA2117" s="17" t="str">
        <f t="shared" si="487"/>
        <v>17001000000086269563</v>
      </c>
      <c r="BB2117" s="26">
        <f t="shared" si="488"/>
        <v>20</v>
      </c>
      <c r="BC2117" s="19" t="s">
        <v>5431</v>
      </c>
      <c r="BD2117" s="20" t="s">
        <v>73</v>
      </c>
      <c r="BF2117" s="5"/>
      <c r="BG2117" s="27">
        <v>55118819</v>
      </c>
      <c r="BH2117" s="27">
        <v>23971855</v>
      </c>
      <c r="BI2117" s="27"/>
      <c r="BJ2117" t="s">
        <v>207</v>
      </c>
      <c r="BK2117" s="11" t="str">
        <f t="shared" si="483"/>
        <v>B-</v>
      </c>
      <c r="BL2117" s="11" t="s">
        <v>473</v>
      </c>
    </row>
    <row r="2118" spans="1:64" x14ac:dyDescent="0.25">
      <c r="A2118" s="3" t="s">
        <v>56</v>
      </c>
      <c r="B2118" s="4">
        <v>2178</v>
      </c>
      <c r="C2118" s="3" t="s">
        <v>140</v>
      </c>
      <c r="D2118" s="3" t="s">
        <v>7590</v>
      </c>
      <c r="E2118" s="3" t="s">
        <v>7491</v>
      </c>
      <c r="F2118" s="3"/>
      <c r="G2118" s="3"/>
      <c r="H2118" s="74"/>
      <c r="I2118" s="43" t="s">
        <v>425</v>
      </c>
      <c r="J2118" s="3" t="s">
        <v>157</v>
      </c>
      <c r="K2118" s="3" t="s">
        <v>76</v>
      </c>
      <c r="L2118" s="3" t="s">
        <v>77</v>
      </c>
      <c r="M2118" s="3" t="s">
        <v>158</v>
      </c>
      <c r="N2118" s="5">
        <v>45369</v>
      </c>
      <c r="P2118" s="3">
        <f t="shared" ca="1" si="482"/>
        <v>-47</v>
      </c>
      <c r="Q2118" s="5"/>
      <c r="R2118" s="3"/>
      <c r="S2118" s="3"/>
      <c r="T2118" s="6" t="s">
        <v>131</v>
      </c>
      <c r="U2118" s="3" t="str">
        <f t="shared" si="498"/>
        <v>Contractuel</v>
      </c>
      <c r="V2118" s="5">
        <v>45505</v>
      </c>
      <c r="W2118" s="5">
        <f>VLOOKUP(B2118,[1]base!$A:$V,22,0)</f>
        <v>45535</v>
      </c>
      <c r="X2118" s="5"/>
      <c r="Y2118" s="5"/>
      <c r="Z2118" s="5">
        <v>45369</v>
      </c>
      <c r="AA2118" s="3">
        <f t="shared" si="499"/>
        <v>3</v>
      </c>
      <c r="AB2118" s="3">
        <v>2024</v>
      </c>
      <c r="AC2118" s="3"/>
      <c r="AD2118" s="7">
        <f t="shared" ca="1" si="479"/>
        <v>0.5805555555555556</v>
      </c>
      <c r="AE2118" s="7" t="str">
        <f t="shared" ca="1" si="503"/>
        <v>&lt; 1</v>
      </c>
      <c r="AF2118" s="5">
        <v>35073</v>
      </c>
      <c r="AG2118" s="8">
        <f t="shared" ca="1" si="500"/>
        <v>28.791780821917808</v>
      </c>
      <c r="AH2118" s="7" t="str">
        <f t="shared" ca="1" si="501"/>
        <v>&gt;25&lt; 35</v>
      </c>
      <c r="AI2118" s="125">
        <v>17377507</v>
      </c>
      <c r="AJ2118" s="10" t="s">
        <v>70</v>
      </c>
      <c r="AK2118" s="9" t="s">
        <v>5971</v>
      </c>
      <c r="AL2118" s="5">
        <v>43852</v>
      </c>
      <c r="AM2118" s="3" t="s">
        <v>93</v>
      </c>
      <c r="AN2118" s="3" t="s">
        <v>94</v>
      </c>
      <c r="AP2118" t="s">
        <v>5972</v>
      </c>
      <c r="AQ2118">
        <v>3</v>
      </c>
      <c r="AR2118" s="11">
        <v>1</v>
      </c>
      <c r="AS2118" s="12">
        <f t="shared" si="502"/>
        <v>45734.25</v>
      </c>
      <c r="AT2118" s="11" t="s">
        <v>135</v>
      </c>
      <c r="AU2118" s="9">
        <v>3.6629999999999998</v>
      </c>
      <c r="AV2118" s="14">
        <v>17</v>
      </c>
      <c r="AW2118" s="15" t="s">
        <v>169</v>
      </c>
      <c r="AX2118" s="16" t="s">
        <v>5973</v>
      </c>
      <c r="AY2118" s="14">
        <v>76</v>
      </c>
      <c r="AZ2118" s="11" t="s">
        <v>171</v>
      </c>
      <c r="BA2118" s="17" t="str">
        <f t="shared" si="487"/>
        <v>17001000000296975776</v>
      </c>
      <c r="BB2118" s="26">
        <f t="shared" si="488"/>
        <v>20</v>
      </c>
      <c r="BC2118" s="19" t="s">
        <v>710</v>
      </c>
      <c r="BD2118" s="20" t="s">
        <v>277</v>
      </c>
      <c r="BF2118" s="5"/>
      <c r="BG2118" s="27">
        <v>24476190</v>
      </c>
      <c r="BH2118" s="27"/>
      <c r="BI2118" s="27"/>
      <c r="BJ2118" t="s">
        <v>391</v>
      </c>
      <c r="BK2118" s="11" t="str">
        <f t="shared" si="483"/>
        <v>A-</v>
      </c>
      <c r="BL2118" s="11" t="s">
        <v>235</v>
      </c>
    </row>
    <row r="2119" spans="1:64" x14ac:dyDescent="0.25">
      <c r="A2119" s="3" t="s">
        <v>56</v>
      </c>
      <c r="B2119" s="4">
        <v>2179</v>
      </c>
      <c r="C2119" s="3" t="s">
        <v>140</v>
      </c>
      <c r="D2119" s="3" t="s">
        <v>8525</v>
      </c>
      <c r="E2119" s="3" t="s">
        <v>7294</v>
      </c>
      <c r="F2119" s="3"/>
      <c r="G2119" s="3"/>
      <c r="H2119" s="74"/>
      <c r="I2119" s="3" t="s">
        <v>187</v>
      </c>
      <c r="J2119" s="3" t="s">
        <v>157</v>
      </c>
      <c r="K2119" s="3" t="s">
        <v>76</v>
      </c>
      <c r="L2119" s="3" t="s">
        <v>77</v>
      </c>
      <c r="M2119" s="3" t="s">
        <v>158</v>
      </c>
      <c r="N2119" s="5">
        <v>45370</v>
      </c>
      <c r="P2119" s="3">
        <f t="shared" ca="1" si="482"/>
        <v>-47</v>
      </c>
      <c r="Q2119" s="5"/>
      <c r="R2119" s="3"/>
      <c r="S2119" s="3"/>
      <c r="T2119" s="6" t="s">
        <v>131</v>
      </c>
      <c r="U2119" s="3" t="str">
        <f t="shared" si="498"/>
        <v>Contractuel</v>
      </c>
      <c r="V2119" s="5">
        <v>45505</v>
      </c>
      <c r="W2119" s="5">
        <f>VLOOKUP(B2119,[1]base!$A:$V,22,0)</f>
        <v>45535</v>
      </c>
      <c r="X2119" s="5"/>
      <c r="Y2119" s="5"/>
      <c r="Z2119" s="5">
        <v>45370</v>
      </c>
      <c r="AA2119" s="3">
        <f t="shared" si="499"/>
        <v>3</v>
      </c>
      <c r="AB2119" s="3">
        <v>2024</v>
      </c>
      <c r="AC2119" s="3"/>
      <c r="AD2119" s="7">
        <f t="shared" ref="AD2119:AD2182" ca="1" si="504">IF(A2119="Non",(DAYS360(N2119,Q2119)/360),(DAYS360(N2119,TODAY())/360))</f>
        <v>0.57777777777777772</v>
      </c>
      <c r="AE2119" s="7" t="str">
        <f t="shared" ca="1" si="503"/>
        <v>&lt; 1</v>
      </c>
      <c r="AF2119" s="5">
        <v>29185</v>
      </c>
      <c r="AG2119" s="8">
        <f t="shared" ca="1" si="500"/>
        <v>44.923287671232877</v>
      </c>
      <c r="AH2119" s="7" t="str">
        <f t="shared" ca="1" si="501"/>
        <v>&gt;35&lt; 45</v>
      </c>
      <c r="AI2119" s="125">
        <v>12966214</v>
      </c>
      <c r="AJ2119" s="37" t="s">
        <v>126</v>
      </c>
      <c r="AK2119" s="9" t="s">
        <v>5974</v>
      </c>
      <c r="AL2119" s="5">
        <v>37909</v>
      </c>
      <c r="AM2119" s="3" t="s">
        <v>93</v>
      </c>
      <c r="AN2119" s="3" t="s">
        <v>65</v>
      </c>
      <c r="AO2119">
        <v>2</v>
      </c>
      <c r="AP2119" t="s">
        <v>5975</v>
      </c>
      <c r="AQ2119">
        <v>3</v>
      </c>
      <c r="AR2119" s="11">
        <v>1</v>
      </c>
      <c r="AS2119" s="12">
        <f t="shared" si="502"/>
        <v>45735.25</v>
      </c>
      <c r="AT2119" s="11" t="s">
        <v>135</v>
      </c>
      <c r="AU2119" s="9">
        <v>3.6629999999999998</v>
      </c>
      <c r="AV2119" s="14">
        <v>25</v>
      </c>
      <c r="AW2119" s="15" t="s">
        <v>1046</v>
      </c>
      <c r="AX2119" s="16" t="s">
        <v>5976</v>
      </c>
      <c r="AY2119" s="14">
        <v>32</v>
      </c>
      <c r="AZ2119" s="11" t="s">
        <v>164</v>
      </c>
      <c r="BA2119" s="17" t="str">
        <f t="shared" si="487"/>
        <v>25033000000124125832</v>
      </c>
      <c r="BB2119" s="26">
        <f t="shared" si="488"/>
        <v>20</v>
      </c>
      <c r="BC2119" s="19" t="s">
        <v>566</v>
      </c>
      <c r="BD2119" s="20" t="s">
        <v>100</v>
      </c>
      <c r="BF2119" s="5"/>
      <c r="BG2119" s="27">
        <v>21298862</v>
      </c>
      <c r="BH2119" s="27"/>
      <c r="BI2119" s="27"/>
      <c r="BJ2119" t="s">
        <v>566</v>
      </c>
      <c r="BK2119" s="11" t="s">
        <v>193</v>
      </c>
      <c r="BL2119" s="11" t="s">
        <v>235</v>
      </c>
    </row>
    <row r="2120" spans="1:64" x14ac:dyDescent="0.25">
      <c r="A2120" s="3" t="s">
        <v>56</v>
      </c>
      <c r="B2120" s="4">
        <v>2180</v>
      </c>
      <c r="C2120" s="3" t="s">
        <v>140</v>
      </c>
      <c r="D2120" s="3" t="s">
        <v>8526</v>
      </c>
      <c r="E2120" s="3" t="s">
        <v>8430</v>
      </c>
      <c r="F2120" s="3"/>
      <c r="G2120" s="3"/>
      <c r="H2120" s="74"/>
      <c r="I2120" s="43" t="s">
        <v>1889</v>
      </c>
      <c r="J2120" s="43" t="s">
        <v>157</v>
      </c>
      <c r="K2120" s="3" t="s">
        <v>123</v>
      </c>
      <c r="L2120" s="3" t="s">
        <v>77</v>
      </c>
      <c r="M2120" s="3" t="s">
        <v>158</v>
      </c>
      <c r="N2120" s="5">
        <v>45372</v>
      </c>
      <c r="P2120" s="3">
        <f t="shared" ref="P2120:P2183" ca="1" si="505">IF(W2120="","",W2120-TODAY())</f>
        <v>-47</v>
      </c>
      <c r="Q2120" s="5"/>
      <c r="R2120" s="3"/>
      <c r="S2120" s="3"/>
      <c r="T2120" s="6" t="s">
        <v>131</v>
      </c>
      <c r="U2120" s="3" t="str">
        <f t="shared" si="498"/>
        <v>Contractuel</v>
      </c>
      <c r="V2120" s="5">
        <v>45505</v>
      </c>
      <c r="W2120" s="5">
        <f>VLOOKUP(B2120,[1]base!$A:$V,22,0)</f>
        <v>45535</v>
      </c>
      <c r="X2120" s="5"/>
      <c r="Y2120" s="5"/>
      <c r="Z2120" s="5">
        <v>45372</v>
      </c>
      <c r="AA2120" s="3">
        <f t="shared" si="499"/>
        <v>3</v>
      </c>
      <c r="AB2120" s="3">
        <v>2024</v>
      </c>
      <c r="AC2120" s="3">
        <f t="shared" ref="AC2120" si="506">AB2120+4</f>
        <v>2028</v>
      </c>
      <c r="AD2120" s="7">
        <f t="shared" ca="1" si="504"/>
        <v>0.57222222222222219</v>
      </c>
      <c r="AE2120" s="7" t="str">
        <f t="shared" ca="1" si="503"/>
        <v>&lt; 1</v>
      </c>
      <c r="AF2120" s="5">
        <v>29959</v>
      </c>
      <c r="AG2120" s="8">
        <f t="shared" ca="1" si="500"/>
        <v>42.802739726027397</v>
      </c>
      <c r="AH2120" s="7" t="str">
        <f t="shared" ca="1" si="501"/>
        <v>&gt;35&lt; 45</v>
      </c>
      <c r="AI2120" s="125">
        <v>12263702</v>
      </c>
      <c r="AJ2120" s="10" t="s">
        <v>62</v>
      </c>
      <c r="AK2120" s="9" t="s">
        <v>5977</v>
      </c>
      <c r="AL2120" s="5">
        <v>36815</v>
      </c>
      <c r="AM2120" s="3" t="s">
        <v>93</v>
      </c>
      <c r="AN2120" s="3" t="s">
        <v>65</v>
      </c>
      <c r="AO2120">
        <v>3</v>
      </c>
      <c r="AP2120" t="s">
        <v>5730</v>
      </c>
      <c r="AQ2120">
        <v>3</v>
      </c>
      <c r="AR2120" s="11">
        <v>1</v>
      </c>
      <c r="AS2120" s="12">
        <f t="shared" si="502"/>
        <v>45737.25</v>
      </c>
      <c r="AT2120" s="11" t="s">
        <v>135</v>
      </c>
      <c r="AU2120" s="9">
        <v>3.5</v>
      </c>
      <c r="AV2120" s="14">
        <v>25</v>
      </c>
      <c r="AW2120" s="15">
        <v>19600</v>
      </c>
      <c r="AX2120" s="16" t="s">
        <v>5978</v>
      </c>
      <c r="AY2120" s="14">
        <v>94</v>
      </c>
      <c r="AZ2120" s="11" t="s">
        <v>164</v>
      </c>
      <c r="BA2120" s="17" t="str">
        <f t="shared" si="487"/>
        <v>25196000000125980994</v>
      </c>
      <c r="BB2120" s="26">
        <f t="shared" si="488"/>
        <v>20</v>
      </c>
      <c r="BC2120" s="19" t="s">
        <v>5979</v>
      </c>
      <c r="BD2120" s="20" t="s">
        <v>100</v>
      </c>
      <c r="BF2120" s="5"/>
      <c r="BG2120" s="27">
        <v>55923288</v>
      </c>
      <c r="BH2120" s="27"/>
      <c r="BI2120" s="27"/>
      <c r="BJ2120" t="s">
        <v>5705</v>
      </c>
      <c r="BK2120" s="11" t="s">
        <v>1892</v>
      </c>
      <c r="BL2120" s="11" t="s">
        <v>473</v>
      </c>
    </row>
    <row r="2121" spans="1:64" x14ac:dyDescent="0.25">
      <c r="A2121" s="3" t="s">
        <v>56</v>
      </c>
      <c r="B2121" s="4">
        <v>2181</v>
      </c>
      <c r="C2121" s="3" t="s">
        <v>140</v>
      </c>
      <c r="D2121" s="3" t="s">
        <v>7788</v>
      </c>
      <c r="E2121" s="3" t="s">
        <v>7288</v>
      </c>
      <c r="F2121" s="3"/>
      <c r="G2121" s="3"/>
      <c r="H2121" s="74"/>
      <c r="I2121" s="3" t="s">
        <v>561</v>
      </c>
      <c r="J2121" s="3" t="s">
        <v>157</v>
      </c>
      <c r="K2121" s="3" t="s">
        <v>123</v>
      </c>
      <c r="L2121" s="3" t="s">
        <v>77</v>
      </c>
      <c r="M2121" s="3" t="s">
        <v>158</v>
      </c>
      <c r="N2121" s="5">
        <v>45372</v>
      </c>
      <c r="P2121" s="3">
        <f t="shared" ca="1" si="505"/>
        <v>-47</v>
      </c>
      <c r="Q2121" s="5"/>
      <c r="R2121" s="3"/>
      <c r="S2121" s="3"/>
      <c r="T2121" s="6" t="s">
        <v>131</v>
      </c>
      <c r="U2121" s="3" t="str">
        <f t="shared" si="498"/>
        <v>Contractuel</v>
      </c>
      <c r="V2121" s="5">
        <v>45505</v>
      </c>
      <c r="W2121" s="5">
        <f>VLOOKUP(B2121,[1]base!$A:$V,22,0)</f>
        <v>45535</v>
      </c>
      <c r="X2121" s="5"/>
      <c r="Y2121" s="5"/>
      <c r="Z2121" s="5">
        <v>45372</v>
      </c>
      <c r="AA2121" s="3">
        <f t="shared" si="499"/>
        <v>3</v>
      </c>
      <c r="AB2121" s="3">
        <v>2024</v>
      </c>
      <c r="AC2121" s="3"/>
      <c r="AD2121" s="7">
        <f t="shared" ca="1" si="504"/>
        <v>0.57222222222222219</v>
      </c>
      <c r="AE2121" s="7" t="str">
        <f t="shared" ca="1" si="503"/>
        <v>&lt; 1</v>
      </c>
      <c r="AF2121" s="5">
        <v>36779</v>
      </c>
      <c r="AG2121" s="8">
        <f t="shared" ca="1" si="500"/>
        <v>24.117808219178084</v>
      </c>
      <c r="AH2121" s="7" t="str">
        <f t="shared" ca="1" si="501"/>
        <v>&lt; 25</v>
      </c>
      <c r="AI2121" s="125">
        <v>17662338</v>
      </c>
      <c r="AJ2121" s="10" t="s">
        <v>62</v>
      </c>
      <c r="AK2121" s="9" t="s">
        <v>5980</v>
      </c>
      <c r="AL2121" s="5">
        <v>43853</v>
      </c>
      <c r="AM2121" s="3" t="s">
        <v>93</v>
      </c>
      <c r="AN2121" s="3" t="s">
        <v>94</v>
      </c>
      <c r="AP2121" t="s">
        <v>5794</v>
      </c>
      <c r="AQ2121">
        <v>3</v>
      </c>
      <c r="AR2121" s="11">
        <v>1</v>
      </c>
      <c r="AS2121" s="12">
        <f t="shared" si="502"/>
        <v>45737.25</v>
      </c>
      <c r="AT2121" s="11" t="s">
        <v>135</v>
      </c>
      <c r="AU2121" s="9">
        <v>3.5</v>
      </c>
      <c r="AV2121" s="14">
        <v>17</v>
      </c>
      <c r="AW2121" s="15" t="s">
        <v>169</v>
      </c>
      <c r="AX2121" s="16" t="s">
        <v>5981</v>
      </c>
      <c r="AY2121" s="14">
        <v>93</v>
      </c>
      <c r="AZ2121" s="11" t="s">
        <v>171</v>
      </c>
      <c r="BA2121" s="17" t="str">
        <f t="shared" si="487"/>
        <v>17001000000325441493</v>
      </c>
      <c r="BB2121" s="26">
        <f t="shared" si="488"/>
        <v>20</v>
      </c>
      <c r="BC2121" s="19" t="s">
        <v>233</v>
      </c>
      <c r="BD2121" s="20" t="s">
        <v>100</v>
      </c>
      <c r="BF2121" s="5"/>
      <c r="BG2121" s="27">
        <v>29367735</v>
      </c>
      <c r="BH2121" s="27">
        <v>50085088</v>
      </c>
      <c r="BI2121" s="27"/>
      <c r="BJ2121" t="s">
        <v>3681</v>
      </c>
      <c r="BK2121" s="11" t="str">
        <f t="shared" si="483"/>
        <v>A-</v>
      </c>
      <c r="BL2121" s="11" t="s">
        <v>473</v>
      </c>
    </row>
    <row r="2122" spans="1:64" x14ac:dyDescent="0.25">
      <c r="A2122" s="3" t="s">
        <v>56</v>
      </c>
      <c r="B2122" s="4">
        <v>2182</v>
      </c>
      <c r="C2122" s="3" t="s">
        <v>140</v>
      </c>
      <c r="D2122" s="3" t="s">
        <v>8527</v>
      </c>
      <c r="E2122" s="3" t="s">
        <v>7377</v>
      </c>
      <c r="F2122" s="3"/>
      <c r="G2122" s="3"/>
      <c r="H2122" s="74"/>
      <c r="I2122" s="3" t="s">
        <v>3004</v>
      </c>
      <c r="J2122" s="3" t="s">
        <v>228</v>
      </c>
      <c r="K2122" s="3" t="s">
        <v>76</v>
      </c>
      <c r="L2122" s="3" t="s">
        <v>77</v>
      </c>
      <c r="M2122" s="3" t="s">
        <v>158</v>
      </c>
      <c r="N2122" s="5">
        <v>45372</v>
      </c>
      <c r="P2122" s="3">
        <f t="shared" ca="1" si="505"/>
        <v>-47</v>
      </c>
      <c r="Q2122" s="5"/>
      <c r="R2122" s="3"/>
      <c r="S2122" s="3"/>
      <c r="T2122" s="6" t="s">
        <v>131</v>
      </c>
      <c r="U2122" s="3" t="str">
        <f t="shared" si="498"/>
        <v>Contractuel</v>
      </c>
      <c r="V2122" s="5">
        <v>45505</v>
      </c>
      <c r="W2122" s="5">
        <f>VLOOKUP(B2122,[1]base!$A:$V,22,0)</f>
        <v>45535</v>
      </c>
      <c r="X2122" s="5"/>
      <c r="Y2122" s="5"/>
      <c r="Z2122" s="5">
        <v>45372</v>
      </c>
      <c r="AA2122" s="3">
        <f t="shared" si="499"/>
        <v>3</v>
      </c>
      <c r="AB2122" s="3">
        <v>2024</v>
      </c>
      <c r="AC2122" s="3"/>
      <c r="AD2122" s="7">
        <f t="shared" ca="1" si="504"/>
        <v>0.57222222222222219</v>
      </c>
      <c r="AE2122" s="7" t="str">
        <f t="shared" ca="1" si="503"/>
        <v>&lt; 1</v>
      </c>
      <c r="AF2122" s="5">
        <v>33168</v>
      </c>
      <c r="AG2122" s="8">
        <f t="shared" ca="1" si="500"/>
        <v>34.010958904109586</v>
      </c>
      <c r="AH2122" s="7" t="str">
        <f t="shared" ca="1" si="501"/>
        <v>&gt;25&lt; 35</v>
      </c>
      <c r="AI2122" s="125">
        <v>17176397</v>
      </c>
      <c r="AJ2122" s="37" t="s">
        <v>179</v>
      </c>
      <c r="AK2122" s="9" t="s">
        <v>5982</v>
      </c>
      <c r="AL2122" s="5">
        <v>44763</v>
      </c>
      <c r="AM2122" s="3" t="s">
        <v>93</v>
      </c>
      <c r="AN2122" s="3" t="s">
        <v>94</v>
      </c>
      <c r="AP2122" t="s">
        <v>5975</v>
      </c>
      <c r="AQ2122">
        <v>3</v>
      </c>
      <c r="AR2122" s="11">
        <v>1</v>
      </c>
      <c r="AS2122" s="12">
        <f t="shared" si="502"/>
        <v>45737.25</v>
      </c>
      <c r="AT2122" s="11" t="s">
        <v>135</v>
      </c>
      <c r="AU2122" s="9">
        <v>3.6629999999999998</v>
      </c>
      <c r="AV2122" s="14" t="s">
        <v>67</v>
      </c>
      <c r="AW2122" s="15" t="s">
        <v>453</v>
      </c>
      <c r="AX2122" s="16" t="s">
        <v>5983</v>
      </c>
      <c r="AY2122" s="14">
        <v>73</v>
      </c>
      <c r="AZ2122" s="11" t="s">
        <v>71</v>
      </c>
      <c r="BA2122" s="17" t="str">
        <f t="shared" si="487"/>
        <v>08004000174091092973</v>
      </c>
      <c r="BB2122" s="26">
        <f t="shared" si="488"/>
        <v>20</v>
      </c>
      <c r="BC2122" s="19" t="s">
        <v>3440</v>
      </c>
      <c r="BD2122" s="20" t="s">
        <v>100</v>
      </c>
      <c r="BF2122" s="5"/>
      <c r="BG2122" s="27">
        <v>53238284</v>
      </c>
      <c r="BH2122" s="27"/>
      <c r="BI2122" s="27"/>
      <c r="BJ2122" s="110" t="s">
        <v>3440</v>
      </c>
      <c r="BK2122" s="11" t="s">
        <v>3009</v>
      </c>
      <c r="BL2122" s="11" t="s">
        <v>235</v>
      </c>
    </row>
    <row r="2123" spans="1:64" x14ac:dyDescent="0.25">
      <c r="A2123" s="3" t="s">
        <v>74</v>
      </c>
      <c r="B2123" s="4">
        <v>2183</v>
      </c>
      <c r="C2123" s="3" t="s">
        <v>140</v>
      </c>
      <c r="D2123" s="3" t="s">
        <v>8528</v>
      </c>
      <c r="E2123" s="3" t="s">
        <v>8529</v>
      </c>
      <c r="F2123" s="3"/>
      <c r="G2123" s="3"/>
      <c r="H2123" s="74"/>
      <c r="I2123" s="43" t="s">
        <v>1920</v>
      </c>
      <c r="J2123" s="43" t="s">
        <v>157</v>
      </c>
      <c r="K2123" s="3" t="s">
        <v>123</v>
      </c>
      <c r="L2123" s="3" t="s">
        <v>77</v>
      </c>
      <c r="M2123" s="3" t="s">
        <v>158</v>
      </c>
      <c r="N2123" s="5">
        <v>45376</v>
      </c>
      <c r="P2123" s="3">
        <f t="shared" ca="1" si="505"/>
        <v>-47</v>
      </c>
      <c r="Q2123" s="5">
        <v>45524</v>
      </c>
      <c r="R2123" s="3" t="s">
        <v>2667</v>
      </c>
      <c r="S2123" s="3"/>
      <c r="T2123" s="6" t="s">
        <v>131</v>
      </c>
      <c r="U2123" s="3" t="str">
        <f t="shared" si="498"/>
        <v>Contractuel</v>
      </c>
      <c r="V2123" s="5">
        <v>45505</v>
      </c>
      <c r="W2123" s="5">
        <f>VLOOKUP(B2123,[1]base!$A:$V,22,0)</f>
        <v>45535</v>
      </c>
      <c r="X2123" s="5"/>
      <c r="Y2123" s="5"/>
      <c r="Z2123" s="5">
        <v>45373</v>
      </c>
      <c r="AA2123" s="3">
        <f t="shared" si="499"/>
        <v>3</v>
      </c>
      <c r="AB2123" s="3">
        <v>2024</v>
      </c>
      <c r="AC2123" s="3">
        <f t="shared" ref="AC2123:AC2125" si="507">AB2123+4</f>
        <v>2028</v>
      </c>
      <c r="AD2123" s="7">
        <f t="shared" ca="1" si="504"/>
        <v>0.56111111111111112</v>
      </c>
      <c r="AE2123" s="7" t="str">
        <f t="shared" ca="1" si="503"/>
        <v>&lt; 1</v>
      </c>
      <c r="AF2123" s="5">
        <v>29079</v>
      </c>
      <c r="AG2123" s="8">
        <f t="shared" ca="1" si="500"/>
        <v>45.213698630136989</v>
      </c>
      <c r="AH2123" s="7" t="str">
        <f t="shared" ca="1" si="501"/>
        <v>&gt;45&lt; 55</v>
      </c>
      <c r="AI2123" s="125">
        <v>12386735</v>
      </c>
      <c r="AJ2123" s="10" t="s">
        <v>62</v>
      </c>
      <c r="AK2123" s="9" t="s">
        <v>5984</v>
      </c>
      <c r="AL2123" s="5">
        <v>42231</v>
      </c>
      <c r="AM2123" s="3" t="s">
        <v>93</v>
      </c>
      <c r="AN2123" s="3" t="s">
        <v>65</v>
      </c>
      <c r="AO2123">
        <v>2</v>
      </c>
      <c r="AP2123" t="s">
        <v>5794</v>
      </c>
      <c r="AQ2123">
        <v>3</v>
      </c>
      <c r="AR2123" s="11">
        <v>1</v>
      </c>
      <c r="AS2123" s="12">
        <f t="shared" si="502"/>
        <v>45741.25</v>
      </c>
      <c r="AT2123" s="11" t="s">
        <v>135</v>
      </c>
      <c r="AU2123" s="9">
        <v>3.5</v>
      </c>
      <c r="AV2123" s="14" t="s">
        <v>62</v>
      </c>
      <c r="AW2123" s="15" t="s">
        <v>883</v>
      </c>
      <c r="AX2123" s="16">
        <v>91110338852</v>
      </c>
      <c r="AY2123" s="14">
        <v>12</v>
      </c>
      <c r="AZ2123" s="11" t="s">
        <v>3840</v>
      </c>
      <c r="BA2123" s="17" t="str">
        <f t="shared" si="487"/>
        <v>01027069111033885212</v>
      </c>
      <c r="BB2123" s="26">
        <f t="shared" si="488"/>
        <v>20</v>
      </c>
      <c r="BC2123" s="19" t="s">
        <v>4724</v>
      </c>
      <c r="BD2123" s="20" t="s">
        <v>277</v>
      </c>
      <c r="BF2123" s="5"/>
      <c r="BG2123" s="27">
        <v>22612207</v>
      </c>
      <c r="BH2123" s="27">
        <v>24164668</v>
      </c>
      <c r="BI2123" s="27"/>
      <c r="BK2123" s="11" t="str">
        <f t="shared" ref="BK2123:BK2186" si="508">IF(K2123="CADRE","CADRE",CONCATENATE(J2123,"-",H2123))</f>
        <v>A-</v>
      </c>
      <c r="BL2123" s="11" t="s">
        <v>473</v>
      </c>
    </row>
    <row r="2124" spans="1:64" x14ac:dyDescent="0.25">
      <c r="A2124" s="3" t="s">
        <v>74</v>
      </c>
      <c r="B2124" s="4">
        <v>2184</v>
      </c>
      <c r="C2124" s="3" t="s">
        <v>140</v>
      </c>
      <c r="D2124" s="3" t="s">
        <v>7247</v>
      </c>
      <c r="E2124" s="3" t="s">
        <v>7242</v>
      </c>
      <c r="F2124" s="3"/>
      <c r="G2124" s="3"/>
      <c r="H2124" s="74"/>
      <c r="I2124" s="3" t="s">
        <v>4864</v>
      </c>
      <c r="J2124" s="3" t="s">
        <v>157</v>
      </c>
      <c r="K2124" s="3" t="s">
        <v>76</v>
      </c>
      <c r="L2124" s="3" t="s">
        <v>77</v>
      </c>
      <c r="M2124" s="3" t="s">
        <v>158</v>
      </c>
      <c r="N2124" s="5">
        <v>45372</v>
      </c>
      <c r="P2124" s="3">
        <f t="shared" ca="1" si="505"/>
        <v>-170</v>
      </c>
      <c r="Q2124" s="5">
        <v>45414</v>
      </c>
      <c r="R2124" s="3" t="s">
        <v>609</v>
      </c>
      <c r="S2124" s="3"/>
      <c r="T2124" s="6" t="s">
        <v>131</v>
      </c>
      <c r="U2124" s="3" t="str">
        <f t="shared" si="498"/>
        <v>Contractuel</v>
      </c>
      <c r="V2124" s="5">
        <v>45372</v>
      </c>
      <c r="W2124" s="5">
        <v>45412</v>
      </c>
      <c r="X2124" s="5"/>
      <c r="Y2124" s="5"/>
      <c r="Z2124" s="5">
        <v>45372</v>
      </c>
      <c r="AA2124" s="3">
        <f t="shared" si="499"/>
        <v>3</v>
      </c>
      <c r="AB2124" s="3">
        <v>2024</v>
      </c>
      <c r="AC2124" s="3">
        <f t="shared" si="507"/>
        <v>2028</v>
      </c>
      <c r="AD2124" s="7">
        <f t="shared" ca="1" si="504"/>
        <v>0.57222222222222219</v>
      </c>
      <c r="AE2124" s="7" t="str">
        <f t="shared" ca="1" si="503"/>
        <v>&lt; 1</v>
      </c>
      <c r="AF2124" s="5">
        <v>30877</v>
      </c>
      <c r="AG2124" s="8">
        <f t="shared" ca="1" si="500"/>
        <v>40.287671232876711</v>
      </c>
      <c r="AH2124" s="7" t="str">
        <f t="shared" ca="1" si="501"/>
        <v>&gt;35&lt; 45</v>
      </c>
      <c r="AI2124" s="125">
        <v>16625165</v>
      </c>
      <c r="AJ2124" s="10" t="s">
        <v>126</v>
      </c>
      <c r="AK2124" s="9" t="s">
        <v>5985</v>
      </c>
      <c r="AL2124" s="5">
        <v>44218</v>
      </c>
      <c r="AM2124" s="3" t="s">
        <v>93</v>
      </c>
      <c r="AN2124" s="3" t="s">
        <v>94</v>
      </c>
      <c r="AP2124" t="s">
        <v>5794</v>
      </c>
      <c r="AQ2124" s="11">
        <v>3</v>
      </c>
      <c r="AR2124" s="11">
        <v>1</v>
      </c>
      <c r="AS2124" s="12">
        <f t="shared" si="502"/>
        <v>45737.25</v>
      </c>
      <c r="AT2124" s="11" t="s">
        <v>135</v>
      </c>
      <c r="AU2124" s="9">
        <v>3.6629999999999998</v>
      </c>
      <c r="AV2124" s="14">
        <v>17</v>
      </c>
      <c r="AW2124" s="15" t="s">
        <v>169</v>
      </c>
      <c r="AX2124" s="16" t="s">
        <v>5986</v>
      </c>
      <c r="AY2124" s="14">
        <v>80</v>
      </c>
      <c r="AZ2124" s="11" t="s">
        <v>171</v>
      </c>
      <c r="BA2124" s="17" t="str">
        <f t="shared" si="487"/>
        <v>17001000000299772480</v>
      </c>
      <c r="BB2124" s="26">
        <f t="shared" si="488"/>
        <v>20</v>
      </c>
      <c r="BC2124" s="19" t="s">
        <v>710</v>
      </c>
      <c r="BD2124" s="20" t="s">
        <v>100</v>
      </c>
      <c r="BF2124" s="5"/>
      <c r="BG2124" s="27">
        <v>24851776</v>
      </c>
      <c r="BH2124" s="27"/>
      <c r="BI2124" s="27"/>
      <c r="BK2124" s="11" t="str">
        <f t="shared" si="508"/>
        <v>A-</v>
      </c>
      <c r="BL2124" s="11" t="s">
        <v>235</v>
      </c>
    </row>
    <row r="2125" spans="1:64" x14ac:dyDescent="0.25">
      <c r="A2125" s="3" t="s">
        <v>56</v>
      </c>
      <c r="B2125" s="4">
        <v>2185</v>
      </c>
      <c r="C2125" s="3" t="s">
        <v>140</v>
      </c>
      <c r="D2125" s="3" t="s">
        <v>8530</v>
      </c>
      <c r="E2125" s="3" t="s">
        <v>7472</v>
      </c>
      <c r="F2125" s="3"/>
      <c r="G2125" s="3"/>
      <c r="H2125" s="74"/>
      <c r="I2125" s="43" t="s">
        <v>1920</v>
      </c>
      <c r="J2125" s="3" t="s">
        <v>157</v>
      </c>
      <c r="K2125" s="3" t="s">
        <v>76</v>
      </c>
      <c r="L2125" s="3" t="s">
        <v>77</v>
      </c>
      <c r="M2125" s="3" t="s">
        <v>158</v>
      </c>
      <c r="N2125" s="5">
        <v>45372</v>
      </c>
      <c r="P2125" s="3">
        <f t="shared" ca="1" si="505"/>
        <v>-47</v>
      </c>
      <c r="Q2125" s="5"/>
      <c r="R2125" s="3"/>
      <c r="S2125" s="3"/>
      <c r="T2125" s="6" t="s">
        <v>131</v>
      </c>
      <c r="U2125" s="3" t="str">
        <f t="shared" si="498"/>
        <v>Contractuel</v>
      </c>
      <c r="V2125" s="5">
        <v>45505</v>
      </c>
      <c r="W2125" s="5">
        <f>VLOOKUP(B2125,[1]base!$A:$V,22,0)</f>
        <v>45535</v>
      </c>
      <c r="X2125" s="5"/>
      <c r="Y2125" s="5"/>
      <c r="Z2125" s="5">
        <v>45372</v>
      </c>
      <c r="AA2125" s="3">
        <f t="shared" si="499"/>
        <v>3</v>
      </c>
      <c r="AB2125" s="3">
        <v>2024</v>
      </c>
      <c r="AC2125" s="3">
        <f t="shared" si="507"/>
        <v>2028</v>
      </c>
      <c r="AD2125" s="7">
        <f t="shared" ca="1" si="504"/>
        <v>0.57222222222222219</v>
      </c>
      <c r="AE2125" s="7" t="str">
        <f t="shared" ca="1" si="503"/>
        <v>&lt; 1</v>
      </c>
      <c r="AF2125" s="5">
        <v>32203</v>
      </c>
      <c r="AG2125" s="8">
        <f t="shared" ca="1" si="500"/>
        <v>36.654794520547945</v>
      </c>
      <c r="AH2125" s="7" t="str">
        <f t="shared" ca="1" si="501"/>
        <v>&gt;35&lt; 45</v>
      </c>
      <c r="AI2125" s="125">
        <v>16259064</v>
      </c>
      <c r="AJ2125" s="10" t="s">
        <v>126</v>
      </c>
      <c r="AK2125" s="9" t="s">
        <v>5987</v>
      </c>
      <c r="AL2125" s="5">
        <v>39416</v>
      </c>
      <c r="AM2125" s="3" t="s">
        <v>93</v>
      </c>
      <c r="AN2125" s="3" t="s">
        <v>65</v>
      </c>
      <c r="AP2125" t="s">
        <v>5794</v>
      </c>
      <c r="AQ2125">
        <v>3</v>
      </c>
      <c r="AR2125" s="11">
        <v>1</v>
      </c>
      <c r="AS2125" s="12">
        <f t="shared" si="502"/>
        <v>45737.25</v>
      </c>
      <c r="AT2125" s="11" t="s">
        <v>135</v>
      </c>
      <c r="AU2125" s="9">
        <v>3.6629999999999998</v>
      </c>
      <c r="AV2125" s="14" t="s">
        <v>91</v>
      </c>
      <c r="AW2125" s="15" t="s">
        <v>469</v>
      </c>
      <c r="AX2125" s="16" t="s">
        <v>5988</v>
      </c>
      <c r="AY2125" s="14">
        <v>79</v>
      </c>
      <c r="AZ2125" s="11" t="s">
        <v>191</v>
      </c>
      <c r="BA2125" s="17" t="str">
        <f t="shared" si="487"/>
        <v>05046000114501387579</v>
      </c>
      <c r="BB2125" s="26">
        <f t="shared" si="488"/>
        <v>20</v>
      </c>
      <c r="BC2125" s="19" t="s">
        <v>566</v>
      </c>
      <c r="BD2125" s="20" t="s">
        <v>100</v>
      </c>
      <c r="BF2125" s="5"/>
      <c r="BG2125" s="27">
        <v>22568943</v>
      </c>
      <c r="BH2125" s="27">
        <v>54446065</v>
      </c>
      <c r="BI2125" s="27"/>
      <c r="BJ2125" t="s">
        <v>566</v>
      </c>
      <c r="BK2125" s="11" t="str">
        <f t="shared" si="508"/>
        <v>A-</v>
      </c>
      <c r="BL2125" s="11" t="s">
        <v>235</v>
      </c>
    </row>
    <row r="2126" spans="1:64" x14ac:dyDescent="0.25">
      <c r="A2126" s="3" t="s">
        <v>56</v>
      </c>
      <c r="B2126" s="4">
        <v>2186</v>
      </c>
      <c r="C2126" s="3" t="s">
        <v>140</v>
      </c>
      <c r="D2126" s="3" t="s">
        <v>8531</v>
      </c>
      <c r="E2126" s="3" t="s">
        <v>7466</v>
      </c>
      <c r="F2126" s="3"/>
      <c r="G2126" s="3"/>
      <c r="H2126" s="74"/>
      <c r="I2126" s="3" t="s">
        <v>4221</v>
      </c>
      <c r="J2126" s="3" t="s">
        <v>228</v>
      </c>
      <c r="K2126" s="3" t="s">
        <v>76</v>
      </c>
      <c r="L2126" s="3" t="s">
        <v>77</v>
      </c>
      <c r="M2126" s="3" t="s">
        <v>158</v>
      </c>
      <c r="N2126" s="5">
        <v>45372</v>
      </c>
      <c r="P2126" s="3">
        <f t="shared" ca="1" si="505"/>
        <v>-47</v>
      </c>
      <c r="Q2126" s="5"/>
      <c r="R2126" s="3"/>
      <c r="S2126" s="3"/>
      <c r="T2126" s="6" t="s">
        <v>131</v>
      </c>
      <c r="U2126" s="3" t="str">
        <f t="shared" si="498"/>
        <v>Contractuel</v>
      </c>
      <c r="V2126" s="5">
        <v>45505</v>
      </c>
      <c r="W2126" s="5">
        <f>VLOOKUP(B2126,[1]base!$A:$V,22,0)</f>
        <v>45535</v>
      </c>
      <c r="X2126" s="5"/>
      <c r="Y2126" s="5"/>
      <c r="Z2126" s="5">
        <v>45372</v>
      </c>
      <c r="AA2126" s="3">
        <f t="shared" si="499"/>
        <v>3</v>
      </c>
      <c r="AB2126" s="3">
        <v>2024</v>
      </c>
      <c r="AC2126" s="3"/>
      <c r="AD2126" s="7">
        <f t="shared" ca="1" si="504"/>
        <v>0.57222222222222219</v>
      </c>
      <c r="AE2126" s="7" t="str">
        <f t="shared" ca="1" si="503"/>
        <v>&lt; 1</v>
      </c>
      <c r="AF2126" s="5">
        <v>32612</v>
      </c>
      <c r="AG2126" s="8">
        <f t="shared" ca="1" si="500"/>
        <v>35.534246575342465</v>
      </c>
      <c r="AH2126" s="7" t="str">
        <f t="shared" ca="1" si="501"/>
        <v>&gt;35&lt; 45</v>
      </c>
      <c r="AI2126" s="125">
        <v>17516715</v>
      </c>
      <c r="AJ2126" s="10" t="s">
        <v>159</v>
      </c>
      <c r="AK2126" s="9" t="s">
        <v>5989</v>
      </c>
      <c r="AL2126" s="5" t="s">
        <v>5990</v>
      </c>
      <c r="AM2126" s="3" t="s">
        <v>93</v>
      </c>
      <c r="AN2126" s="3" t="s">
        <v>94</v>
      </c>
      <c r="AP2126" t="s">
        <v>5991</v>
      </c>
      <c r="AQ2126">
        <v>3</v>
      </c>
      <c r="AR2126" s="11">
        <v>1</v>
      </c>
      <c r="AS2126" s="12">
        <f t="shared" si="502"/>
        <v>45737.25</v>
      </c>
      <c r="AT2126" s="11" t="s">
        <v>135</v>
      </c>
      <c r="AU2126" s="9">
        <v>3.6629999999999998</v>
      </c>
      <c r="AV2126" s="14" t="s">
        <v>67</v>
      </c>
      <c r="AW2126" s="15" t="s">
        <v>368</v>
      </c>
      <c r="AX2126" s="16" t="s">
        <v>5992</v>
      </c>
      <c r="AY2126" s="14">
        <v>84</v>
      </c>
      <c r="AZ2126" s="11" t="s">
        <v>71</v>
      </c>
      <c r="BA2126" s="17" t="str">
        <f t="shared" si="487"/>
        <v>08000000604001410084</v>
      </c>
      <c r="BB2126" s="26">
        <f t="shared" si="488"/>
        <v>20</v>
      </c>
      <c r="BC2126" s="19" t="s">
        <v>5993</v>
      </c>
      <c r="BD2126" s="20" t="s">
        <v>100</v>
      </c>
      <c r="BF2126" s="5"/>
      <c r="BG2126" s="27">
        <v>52019614</v>
      </c>
      <c r="BH2126" s="27"/>
      <c r="BI2126" s="27"/>
      <c r="BJ2126" s="110" t="s">
        <v>3440</v>
      </c>
      <c r="BK2126" s="11" t="str">
        <f t="shared" si="508"/>
        <v>B-</v>
      </c>
      <c r="BL2126" s="11" t="s">
        <v>235</v>
      </c>
    </row>
    <row r="2127" spans="1:64" x14ac:dyDescent="0.25">
      <c r="A2127" s="3" t="s">
        <v>56</v>
      </c>
      <c r="B2127" s="4">
        <v>2187</v>
      </c>
      <c r="C2127" s="3" t="s">
        <v>57</v>
      </c>
      <c r="D2127" s="3" t="s">
        <v>7213</v>
      </c>
      <c r="E2127" s="3" t="s">
        <v>7744</v>
      </c>
      <c r="F2127" s="3"/>
      <c r="G2127" s="3"/>
      <c r="H2127" s="74"/>
      <c r="I2127" s="3" t="s">
        <v>1465</v>
      </c>
      <c r="J2127" s="3"/>
      <c r="K2127" s="3" t="s">
        <v>76</v>
      </c>
      <c r="L2127" s="3" t="s">
        <v>77</v>
      </c>
      <c r="M2127" s="3" t="s">
        <v>158</v>
      </c>
      <c r="N2127" s="5">
        <v>45373</v>
      </c>
      <c r="P2127" s="3">
        <f t="shared" ca="1" si="505"/>
        <v>-17</v>
      </c>
      <c r="Q2127" s="5"/>
      <c r="R2127" s="3"/>
      <c r="S2127" s="3"/>
      <c r="T2127" s="6" t="s">
        <v>131</v>
      </c>
      <c r="U2127" s="3" t="str">
        <f t="shared" si="498"/>
        <v>Contractuel</v>
      </c>
      <c r="V2127" s="5">
        <v>45474</v>
      </c>
      <c r="W2127" s="5">
        <v>45565</v>
      </c>
      <c r="X2127" s="5"/>
      <c r="Y2127" s="5"/>
      <c r="Z2127" s="5">
        <v>45373</v>
      </c>
      <c r="AA2127" s="3">
        <f t="shared" si="499"/>
        <v>3</v>
      </c>
      <c r="AB2127" s="3">
        <v>2024</v>
      </c>
      <c r="AC2127" s="3"/>
      <c r="AD2127" s="7">
        <f t="shared" ca="1" si="504"/>
        <v>0.56944444444444442</v>
      </c>
      <c r="AE2127" s="7" t="str">
        <f t="shared" ca="1" si="503"/>
        <v>&lt; 1</v>
      </c>
      <c r="AF2127" s="5">
        <v>31600</v>
      </c>
      <c r="AG2127" s="8">
        <f t="shared" ca="1" si="500"/>
        <v>38.30684931506849</v>
      </c>
      <c r="AH2127" s="7" t="str">
        <f t="shared" ca="1" si="501"/>
        <v>&gt;35&lt; 45</v>
      </c>
      <c r="AI2127" s="125">
        <v>16066117</v>
      </c>
      <c r="AJ2127" s="10" t="s">
        <v>70</v>
      </c>
      <c r="AK2127" s="9" t="s">
        <v>5994</v>
      </c>
      <c r="AL2127" s="5">
        <v>41152</v>
      </c>
      <c r="AM2127" s="3" t="s">
        <v>64</v>
      </c>
      <c r="AN2127" s="3" t="s">
        <v>94</v>
      </c>
      <c r="AP2127" t="s">
        <v>5730</v>
      </c>
      <c r="AQ2127">
        <v>3</v>
      </c>
      <c r="AR2127" s="11">
        <v>1</v>
      </c>
      <c r="AS2127" s="12">
        <f t="shared" si="502"/>
        <v>45738.25</v>
      </c>
      <c r="AT2127" s="11" t="s">
        <v>135</v>
      </c>
      <c r="AU2127" s="9">
        <v>3.5</v>
      </c>
      <c r="AV2127" s="14">
        <v>17</v>
      </c>
      <c r="AW2127" s="15">
        <v>53594</v>
      </c>
      <c r="AX2127" s="16" t="s">
        <v>5995</v>
      </c>
      <c r="AY2127" s="14">
        <v>56</v>
      </c>
      <c r="AZ2127" s="11" t="s">
        <v>171</v>
      </c>
      <c r="BA2127" s="17" t="str">
        <f t="shared" si="487"/>
        <v>17535940172092482456</v>
      </c>
      <c r="BB2127" s="26">
        <f t="shared" si="488"/>
        <v>20</v>
      </c>
      <c r="BC2127" s="19" t="s">
        <v>4371</v>
      </c>
      <c r="BD2127" s="20" t="s">
        <v>277</v>
      </c>
      <c r="BF2127" s="5"/>
      <c r="BG2127" s="27">
        <v>20481208</v>
      </c>
      <c r="BH2127" s="27"/>
      <c r="BI2127" s="27"/>
      <c r="BJ2127" t="s">
        <v>1425</v>
      </c>
      <c r="BK2127" s="11" t="str">
        <f t="shared" si="508"/>
        <v>-</v>
      </c>
      <c r="BL2127" s="11" t="s">
        <v>200</v>
      </c>
    </row>
    <row r="2128" spans="1:64" x14ac:dyDescent="0.25">
      <c r="A2128" s="3" t="s">
        <v>74</v>
      </c>
      <c r="B2128" s="4">
        <v>2188</v>
      </c>
      <c r="C2128" s="3" t="s">
        <v>57</v>
      </c>
      <c r="D2128" s="3" t="s">
        <v>7657</v>
      </c>
      <c r="E2128" s="3" t="s">
        <v>7648</v>
      </c>
      <c r="F2128" s="3"/>
      <c r="G2128" s="3"/>
      <c r="H2128" s="74"/>
      <c r="I2128" s="3" t="s">
        <v>4221</v>
      </c>
      <c r="J2128" s="3" t="s">
        <v>228</v>
      </c>
      <c r="K2128" s="3" t="s">
        <v>123</v>
      </c>
      <c r="L2128" s="3" t="s">
        <v>77</v>
      </c>
      <c r="M2128" s="3" t="s">
        <v>158</v>
      </c>
      <c r="N2128" s="5">
        <v>45373</v>
      </c>
      <c r="P2128" s="3">
        <f t="shared" ca="1" si="505"/>
        <v>-139</v>
      </c>
      <c r="Q2128" s="5">
        <v>45453</v>
      </c>
      <c r="R2128" s="3" t="s">
        <v>1601</v>
      </c>
      <c r="S2128" s="3"/>
      <c r="T2128" s="6" t="s">
        <v>131</v>
      </c>
      <c r="U2128" s="3" t="str">
        <f t="shared" si="498"/>
        <v>Contractuel</v>
      </c>
      <c r="V2128" s="5">
        <v>45413</v>
      </c>
      <c r="W2128" s="5">
        <v>45443</v>
      </c>
      <c r="X2128" s="5"/>
      <c r="Y2128" s="5"/>
      <c r="Z2128" s="5">
        <v>45373</v>
      </c>
      <c r="AA2128" s="3">
        <f t="shared" si="499"/>
        <v>3</v>
      </c>
      <c r="AB2128" s="3">
        <v>2024</v>
      </c>
      <c r="AC2128" s="3"/>
      <c r="AD2128" s="7">
        <f t="shared" ca="1" si="504"/>
        <v>0.56944444444444442</v>
      </c>
      <c r="AE2128" s="7" t="str">
        <f t="shared" ca="1" si="503"/>
        <v>&lt; 1</v>
      </c>
      <c r="AF2128" s="5">
        <v>38396</v>
      </c>
      <c r="AG2128" s="8">
        <f t="shared" ca="1" si="500"/>
        <v>19.687671232876713</v>
      </c>
      <c r="AH2128" s="7" t="str">
        <f t="shared" ca="1" si="501"/>
        <v>&lt; 25</v>
      </c>
      <c r="AI2128" s="125">
        <v>17694205</v>
      </c>
      <c r="AJ2128" s="10" t="s">
        <v>79</v>
      </c>
      <c r="AK2128" s="9" t="s">
        <v>5996</v>
      </c>
      <c r="AL2128" s="5">
        <v>44628</v>
      </c>
      <c r="AM2128" s="3" t="s">
        <v>64</v>
      </c>
      <c r="AN2128" s="3" t="s">
        <v>94</v>
      </c>
      <c r="AP2128" t="s">
        <v>5721</v>
      </c>
      <c r="AQ2128">
        <v>3</v>
      </c>
      <c r="AR2128" s="11">
        <v>1</v>
      </c>
      <c r="AS2128" s="12">
        <f t="shared" si="502"/>
        <v>45738.25</v>
      </c>
      <c r="AT2128" s="11" t="s">
        <v>135</v>
      </c>
      <c r="AU2128" s="9">
        <v>3.5</v>
      </c>
      <c r="AV2128" s="14">
        <v>17</v>
      </c>
      <c r="AW2128" s="15" t="s">
        <v>169</v>
      </c>
      <c r="AX2128" s="16" t="s">
        <v>5997</v>
      </c>
      <c r="AY2128" s="14">
        <v>83</v>
      </c>
      <c r="AZ2128" s="11" t="s">
        <v>171</v>
      </c>
      <c r="BA2128" s="17" t="str">
        <f t="shared" si="487"/>
        <v>17001000000329308883</v>
      </c>
      <c r="BB2128" s="26">
        <f t="shared" si="488"/>
        <v>20</v>
      </c>
      <c r="BC2128" s="19" t="s">
        <v>877</v>
      </c>
      <c r="BD2128" s="20" t="s">
        <v>100</v>
      </c>
      <c r="BF2128" s="5"/>
      <c r="BG2128" s="27">
        <v>56043445</v>
      </c>
      <c r="BH2128" s="27"/>
      <c r="BI2128" s="27"/>
      <c r="BK2128" s="11" t="str">
        <f t="shared" si="508"/>
        <v>B-</v>
      </c>
      <c r="BL2128" s="11" t="s">
        <v>473</v>
      </c>
    </row>
    <row r="2129" spans="1:64" x14ac:dyDescent="0.25">
      <c r="A2129" s="3" t="s">
        <v>56</v>
      </c>
      <c r="B2129" s="4">
        <v>2189</v>
      </c>
      <c r="C2129" s="3" t="s">
        <v>57</v>
      </c>
      <c r="D2129" s="3" t="s">
        <v>7291</v>
      </c>
      <c r="E2129" s="3" t="s">
        <v>8143</v>
      </c>
      <c r="F2129" s="3"/>
      <c r="G2129" s="3"/>
      <c r="H2129" s="74"/>
      <c r="I2129" s="3" t="s">
        <v>227</v>
      </c>
      <c r="J2129" s="3" t="s">
        <v>228</v>
      </c>
      <c r="K2129" s="3" t="s">
        <v>123</v>
      </c>
      <c r="L2129" s="3" t="s">
        <v>77</v>
      </c>
      <c r="M2129" s="3" t="s">
        <v>132</v>
      </c>
      <c r="N2129" s="5">
        <v>45373</v>
      </c>
      <c r="P2129" s="3">
        <f t="shared" ca="1" si="505"/>
        <v>-47</v>
      </c>
      <c r="Q2129" s="5"/>
      <c r="R2129" s="3"/>
      <c r="S2129" s="3"/>
      <c r="T2129" s="6" t="s">
        <v>131</v>
      </c>
      <c r="U2129" s="3" t="str">
        <f t="shared" si="498"/>
        <v>Contractuel</v>
      </c>
      <c r="V2129" s="5">
        <v>45505</v>
      </c>
      <c r="W2129" s="5">
        <f>VLOOKUP(B2129,[1]base!$A:$V,22,0)</f>
        <v>45535</v>
      </c>
      <c r="X2129" s="5"/>
      <c r="Y2129" s="5"/>
      <c r="Z2129" s="5">
        <v>45373</v>
      </c>
      <c r="AA2129" s="3">
        <f t="shared" si="499"/>
        <v>3</v>
      </c>
      <c r="AB2129" s="3">
        <v>2024</v>
      </c>
      <c r="AC2129" s="3"/>
      <c r="AD2129" s="7">
        <f t="shared" ca="1" si="504"/>
        <v>0.56944444444444442</v>
      </c>
      <c r="AE2129" s="7" t="str">
        <f t="shared" ca="1" si="503"/>
        <v>&lt; 1</v>
      </c>
      <c r="AF2129" s="5">
        <v>30940</v>
      </c>
      <c r="AG2129" s="8">
        <f t="shared" ca="1" si="500"/>
        <v>40.115068493150687</v>
      </c>
      <c r="AH2129" s="7" t="str">
        <f t="shared" ca="1" si="501"/>
        <v>&gt;35&lt; 45</v>
      </c>
      <c r="AI2129" s="125">
        <v>16046425</v>
      </c>
      <c r="AJ2129" s="10" t="s">
        <v>159</v>
      </c>
      <c r="AK2129" s="9" t="s">
        <v>4092</v>
      </c>
      <c r="AL2129" s="5">
        <v>37986</v>
      </c>
      <c r="AM2129" s="3" t="s">
        <v>64</v>
      </c>
      <c r="AN2129" s="3" t="s">
        <v>94</v>
      </c>
      <c r="AQ2129">
        <v>3</v>
      </c>
      <c r="AR2129" s="11">
        <v>1</v>
      </c>
      <c r="AS2129" s="12">
        <f t="shared" si="502"/>
        <v>45738.25</v>
      </c>
      <c r="AT2129" s="11" t="s">
        <v>135</v>
      </c>
      <c r="AU2129" s="9">
        <v>3.5</v>
      </c>
      <c r="AV2129" s="14" t="s">
        <v>91</v>
      </c>
      <c r="AW2129" s="15">
        <v>40100</v>
      </c>
      <c r="AX2129" s="16" t="s">
        <v>4093</v>
      </c>
      <c r="AY2129" s="14">
        <v>67</v>
      </c>
      <c r="AZ2129" s="11" t="s">
        <v>4094</v>
      </c>
      <c r="BA2129" s="17" t="str">
        <f t="shared" si="487"/>
        <v>05401000016502609067</v>
      </c>
      <c r="BB2129" s="26">
        <f t="shared" si="488"/>
        <v>20</v>
      </c>
      <c r="BC2129" s="19" t="s">
        <v>4095</v>
      </c>
      <c r="BD2129" s="20" t="s">
        <v>4037</v>
      </c>
      <c r="BF2129" s="5"/>
      <c r="BG2129" s="27" t="s">
        <v>4096</v>
      </c>
      <c r="BH2129" s="27" t="s">
        <v>4097</v>
      </c>
      <c r="BI2129" s="27"/>
      <c r="BK2129" s="11" t="str">
        <f t="shared" si="508"/>
        <v>B-</v>
      </c>
      <c r="BL2129" s="11" t="s">
        <v>473</v>
      </c>
    </row>
    <row r="2130" spans="1:64" x14ac:dyDescent="0.25">
      <c r="A2130" s="3" t="s">
        <v>74</v>
      </c>
      <c r="B2130" s="4">
        <v>2190</v>
      </c>
      <c r="C2130" s="3" t="s">
        <v>140</v>
      </c>
      <c r="D2130" s="3" t="s">
        <v>7264</v>
      </c>
      <c r="E2130" s="3" t="s">
        <v>7395</v>
      </c>
      <c r="F2130" s="3"/>
      <c r="G2130" s="3"/>
      <c r="H2130" s="74"/>
      <c r="I2130" s="43" t="s">
        <v>1837</v>
      </c>
      <c r="J2130" s="43" t="s">
        <v>157</v>
      </c>
      <c r="K2130" s="3" t="s">
        <v>123</v>
      </c>
      <c r="L2130" s="3" t="s">
        <v>77</v>
      </c>
      <c r="M2130" s="3" t="s">
        <v>132</v>
      </c>
      <c r="N2130" s="5">
        <v>45373</v>
      </c>
      <c r="P2130" s="3">
        <f t="shared" ca="1" si="505"/>
        <v>-170</v>
      </c>
      <c r="Q2130" s="5">
        <v>45377</v>
      </c>
      <c r="R2130" s="3" t="s">
        <v>5466</v>
      </c>
      <c r="S2130" s="3">
        <f>(Q2130-N2130)+1</f>
        <v>5</v>
      </c>
      <c r="T2130" s="6" t="s">
        <v>131</v>
      </c>
      <c r="U2130" s="3" t="str">
        <f t="shared" si="498"/>
        <v>Contractuel</v>
      </c>
      <c r="V2130" s="5">
        <v>45373</v>
      </c>
      <c r="W2130" s="5">
        <v>45412</v>
      </c>
      <c r="X2130" s="5"/>
      <c r="Y2130" s="5"/>
      <c r="Z2130" s="5">
        <v>45373</v>
      </c>
      <c r="AA2130" s="3">
        <f t="shared" si="499"/>
        <v>3</v>
      </c>
      <c r="AB2130" s="3">
        <v>2024</v>
      </c>
      <c r="AC2130" s="3"/>
      <c r="AD2130" s="7">
        <f t="shared" ca="1" si="504"/>
        <v>0.56944444444444442</v>
      </c>
      <c r="AE2130" s="7" t="str">
        <f t="shared" ca="1" si="503"/>
        <v>&lt; 1</v>
      </c>
      <c r="AF2130" s="5">
        <v>31768</v>
      </c>
      <c r="AG2130" s="8">
        <f t="shared" ca="1" si="500"/>
        <v>37.846575342465755</v>
      </c>
      <c r="AH2130" s="7" t="str">
        <f t="shared" ca="1" si="501"/>
        <v>&gt;35&lt; 45</v>
      </c>
      <c r="AI2130" s="125"/>
      <c r="AJ2130" s="8"/>
      <c r="AK2130" s="9" t="s">
        <v>5998</v>
      </c>
      <c r="AL2130" s="5">
        <v>44851</v>
      </c>
      <c r="AM2130" s="3" t="s">
        <v>93</v>
      </c>
      <c r="AN2130" s="3" t="s">
        <v>65</v>
      </c>
      <c r="AO2130">
        <v>2</v>
      </c>
      <c r="AP2130" t="s">
        <v>5730</v>
      </c>
      <c r="AQ2130" s="11">
        <v>3</v>
      </c>
      <c r="AR2130" s="11">
        <v>1</v>
      </c>
      <c r="AS2130" s="12">
        <f t="shared" si="502"/>
        <v>45738.25</v>
      </c>
      <c r="AT2130" s="11" t="s">
        <v>135</v>
      </c>
      <c r="AU2130" s="9">
        <v>3.5</v>
      </c>
      <c r="AV2130" s="14" t="s">
        <v>126</v>
      </c>
      <c r="AW2130" s="15" t="s">
        <v>854</v>
      </c>
      <c r="AX2130" s="16" t="s">
        <v>5999</v>
      </c>
      <c r="AY2130" s="14">
        <v>49</v>
      </c>
      <c r="AZ2130" s="11" t="s">
        <v>145</v>
      </c>
      <c r="BA2130" s="17" t="str">
        <f t="shared" si="487"/>
        <v>07043010110551520749</v>
      </c>
      <c r="BB2130" s="26">
        <f t="shared" si="488"/>
        <v>20</v>
      </c>
      <c r="BC2130" s="19" t="s">
        <v>6000</v>
      </c>
      <c r="BD2130" s="20" t="s">
        <v>100</v>
      </c>
      <c r="BF2130" s="5"/>
      <c r="BG2130" s="27">
        <v>28255372</v>
      </c>
      <c r="BH2130" s="27"/>
      <c r="BI2130" s="27"/>
      <c r="BK2130" s="11" t="str">
        <f t="shared" si="508"/>
        <v>A-</v>
      </c>
      <c r="BL2130" s="11" t="s">
        <v>473</v>
      </c>
    </row>
    <row r="2131" spans="1:64" x14ac:dyDescent="0.25">
      <c r="A2131" s="3" t="s">
        <v>56</v>
      </c>
      <c r="B2131" s="4">
        <v>2191</v>
      </c>
      <c r="C2131" s="3" t="s">
        <v>140</v>
      </c>
      <c r="D2131" s="3" t="s">
        <v>7273</v>
      </c>
      <c r="E2131" s="3" t="s">
        <v>8290</v>
      </c>
      <c r="F2131" s="3"/>
      <c r="G2131" s="3"/>
      <c r="H2131" s="74"/>
      <c r="I2131" s="3" t="s">
        <v>4221</v>
      </c>
      <c r="J2131" s="3" t="s">
        <v>228</v>
      </c>
      <c r="K2131" s="3" t="s">
        <v>123</v>
      </c>
      <c r="L2131" s="3" t="s">
        <v>77</v>
      </c>
      <c r="M2131" s="3" t="s">
        <v>158</v>
      </c>
      <c r="N2131" s="5">
        <v>45373</v>
      </c>
      <c r="P2131" s="3">
        <f t="shared" ca="1" si="505"/>
        <v>-47</v>
      </c>
      <c r="Q2131" s="5"/>
      <c r="R2131" s="3"/>
      <c r="S2131" s="3"/>
      <c r="T2131" s="6" t="s">
        <v>131</v>
      </c>
      <c r="U2131" s="3" t="str">
        <f t="shared" si="498"/>
        <v>Contractuel</v>
      </c>
      <c r="V2131" s="5">
        <v>45505</v>
      </c>
      <c r="W2131" s="5">
        <f>VLOOKUP(B2131,[1]base!$A:$V,22,0)</f>
        <v>45535</v>
      </c>
      <c r="X2131" s="5"/>
      <c r="Y2131" s="5"/>
      <c r="Z2131" s="5">
        <v>45373</v>
      </c>
      <c r="AA2131" s="3">
        <f t="shared" si="499"/>
        <v>3</v>
      </c>
      <c r="AB2131" s="3">
        <v>2024</v>
      </c>
      <c r="AC2131" s="3"/>
      <c r="AD2131" s="7">
        <f t="shared" ca="1" si="504"/>
        <v>0.56944444444444442</v>
      </c>
      <c r="AE2131" s="7" t="str">
        <f t="shared" ca="1" si="503"/>
        <v>&lt; 1</v>
      </c>
      <c r="AF2131" s="5">
        <v>38242</v>
      </c>
      <c r="AG2131" s="8">
        <f t="shared" ca="1" si="500"/>
        <v>20.109589041095891</v>
      </c>
      <c r="AH2131" s="7" t="str">
        <f t="shared" ca="1" si="501"/>
        <v>&lt; 25</v>
      </c>
      <c r="AI2131" s="125">
        <v>17775748</v>
      </c>
      <c r="AJ2131" s="37" t="s">
        <v>91</v>
      </c>
      <c r="AK2131" s="9" t="s">
        <v>6001</v>
      </c>
      <c r="AL2131" s="5">
        <v>44987</v>
      </c>
      <c r="AM2131" s="3" t="s">
        <v>93</v>
      </c>
      <c r="AN2131" s="3" t="s">
        <v>94</v>
      </c>
      <c r="AP2131" t="s">
        <v>5809</v>
      </c>
      <c r="AQ2131">
        <v>3</v>
      </c>
      <c r="AR2131" s="11">
        <v>1</v>
      </c>
      <c r="AS2131" s="12">
        <f t="shared" si="502"/>
        <v>45738.25</v>
      </c>
      <c r="AT2131" s="11" t="s">
        <v>135</v>
      </c>
      <c r="AU2131" s="9">
        <v>3.5</v>
      </c>
      <c r="AV2131" s="14">
        <v>17</v>
      </c>
      <c r="AW2131" s="15" t="s">
        <v>169</v>
      </c>
      <c r="AX2131" s="16" t="s">
        <v>6002</v>
      </c>
      <c r="AY2131" s="14">
        <v>38</v>
      </c>
      <c r="AZ2131" s="11" t="s">
        <v>171</v>
      </c>
      <c r="BA2131" s="17" t="str">
        <f t="shared" si="487"/>
        <v>17001000000343685738</v>
      </c>
      <c r="BB2131" s="26">
        <f t="shared" si="488"/>
        <v>20</v>
      </c>
      <c r="BC2131" s="19" t="s">
        <v>5723</v>
      </c>
      <c r="BD2131" s="20" t="s">
        <v>277</v>
      </c>
      <c r="BF2131" s="5"/>
      <c r="BG2131" s="27">
        <v>20463136</v>
      </c>
      <c r="BH2131" s="27">
        <v>53043413</v>
      </c>
      <c r="BI2131" s="27"/>
      <c r="BJ2131" t="s">
        <v>300</v>
      </c>
      <c r="BK2131" s="11" t="str">
        <f t="shared" si="508"/>
        <v>B-</v>
      </c>
      <c r="BL2131" s="11" t="s">
        <v>473</v>
      </c>
    </row>
    <row r="2132" spans="1:64" x14ac:dyDescent="0.25">
      <c r="A2132" s="3" t="s">
        <v>56</v>
      </c>
      <c r="B2132" s="4">
        <v>2192</v>
      </c>
      <c r="C2132" s="3" t="s">
        <v>140</v>
      </c>
      <c r="D2132" s="3" t="s">
        <v>8532</v>
      </c>
      <c r="E2132" s="3" t="s">
        <v>7207</v>
      </c>
      <c r="F2132" s="3"/>
      <c r="G2132" s="3"/>
      <c r="H2132" s="74"/>
      <c r="I2132" s="3" t="s">
        <v>1837</v>
      </c>
      <c r="J2132" s="3" t="s">
        <v>157</v>
      </c>
      <c r="K2132" s="3" t="s">
        <v>76</v>
      </c>
      <c r="L2132" s="3" t="s">
        <v>77</v>
      </c>
      <c r="M2132" s="3" t="s">
        <v>158</v>
      </c>
      <c r="N2132" s="5">
        <v>45376</v>
      </c>
      <c r="P2132" s="3">
        <f t="shared" ca="1" si="505"/>
        <v>-47</v>
      </c>
      <c r="Q2132" s="5"/>
      <c r="R2132" s="3"/>
      <c r="S2132" s="3"/>
      <c r="T2132" s="6" t="s">
        <v>131</v>
      </c>
      <c r="U2132" s="3" t="str">
        <f t="shared" si="498"/>
        <v>Contractuel</v>
      </c>
      <c r="V2132" s="5">
        <v>45505</v>
      </c>
      <c r="W2132" s="5">
        <f>VLOOKUP(B2132,[1]base!$A:$V,22,0)</f>
        <v>45535</v>
      </c>
      <c r="X2132" s="5"/>
      <c r="Y2132" s="5"/>
      <c r="Z2132" s="5">
        <v>45376</v>
      </c>
      <c r="AA2132" s="3">
        <f t="shared" si="499"/>
        <v>3</v>
      </c>
      <c r="AB2132" s="3">
        <v>2024</v>
      </c>
      <c r="AC2132" s="3">
        <f t="shared" ref="AC2132" si="509">AB2132+4</f>
        <v>2028</v>
      </c>
      <c r="AD2132" s="7">
        <f t="shared" ca="1" si="504"/>
        <v>0.56111111111111112</v>
      </c>
      <c r="AE2132" s="7" t="str">
        <f t="shared" ca="1" si="503"/>
        <v>&lt; 1</v>
      </c>
      <c r="AF2132" s="5">
        <v>34598</v>
      </c>
      <c r="AG2132" s="8">
        <f t="shared" ca="1" si="500"/>
        <v>30.093150684931508</v>
      </c>
      <c r="AH2132" s="7" t="str">
        <f t="shared" ca="1" si="501"/>
        <v>&gt;25&lt; 35</v>
      </c>
      <c r="AI2132" s="125">
        <v>17059266</v>
      </c>
      <c r="AJ2132" s="37" t="s">
        <v>102</v>
      </c>
      <c r="AK2132" s="9" t="s">
        <v>6003</v>
      </c>
      <c r="AL2132" s="5">
        <v>45176</v>
      </c>
      <c r="AM2132" s="3" t="s">
        <v>93</v>
      </c>
      <c r="AN2132" s="3" t="s">
        <v>65</v>
      </c>
      <c r="AO2132">
        <v>1</v>
      </c>
      <c r="AP2132" t="s">
        <v>6004</v>
      </c>
      <c r="AQ2132">
        <v>3</v>
      </c>
      <c r="AR2132" s="11">
        <v>1</v>
      </c>
      <c r="AS2132" s="12">
        <f t="shared" si="502"/>
        <v>45741.25</v>
      </c>
      <c r="AT2132" s="11" t="s">
        <v>135</v>
      </c>
      <c r="AU2132" s="9">
        <v>3.6629999999999998</v>
      </c>
      <c r="AV2132" s="14" t="s">
        <v>79</v>
      </c>
      <c r="AW2132" s="15" t="s">
        <v>1886</v>
      </c>
      <c r="AX2132" s="16">
        <v>80081690851</v>
      </c>
      <c r="AY2132" s="14">
        <v>43</v>
      </c>
      <c r="AZ2132" s="11" t="s">
        <v>128</v>
      </c>
      <c r="BA2132" s="17" t="str">
        <f t="shared" si="487"/>
        <v>04053138008169085143</v>
      </c>
      <c r="BB2132" s="26">
        <f t="shared" si="488"/>
        <v>20</v>
      </c>
      <c r="BC2132" s="19" t="s">
        <v>566</v>
      </c>
      <c r="BD2132" s="20" t="s">
        <v>100</v>
      </c>
      <c r="BF2132" s="5"/>
      <c r="BG2132" s="27">
        <v>27374016</v>
      </c>
      <c r="BH2132" s="27"/>
      <c r="BI2132" s="27"/>
      <c r="BJ2132" t="s">
        <v>566</v>
      </c>
      <c r="BK2132" s="11" t="str">
        <f t="shared" si="508"/>
        <v>A-</v>
      </c>
      <c r="BL2132" s="11" t="s">
        <v>235</v>
      </c>
    </row>
    <row r="2133" spans="1:64" x14ac:dyDescent="0.25">
      <c r="A2133" s="3" t="s">
        <v>74</v>
      </c>
      <c r="B2133" s="4">
        <v>2193</v>
      </c>
      <c r="C2133" s="3" t="s">
        <v>140</v>
      </c>
      <c r="D2133" s="3" t="s">
        <v>8533</v>
      </c>
      <c r="E2133" s="3" t="s">
        <v>7207</v>
      </c>
      <c r="F2133" s="3"/>
      <c r="G2133" s="3"/>
      <c r="H2133" s="74"/>
      <c r="I2133" s="3" t="s">
        <v>467</v>
      </c>
      <c r="J2133" s="3" t="s">
        <v>157</v>
      </c>
      <c r="K2133" s="3" t="s">
        <v>76</v>
      </c>
      <c r="L2133" s="3" t="s">
        <v>77</v>
      </c>
      <c r="M2133" s="3" t="s">
        <v>158</v>
      </c>
      <c r="N2133" s="5">
        <v>45376</v>
      </c>
      <c r="P2133" s="3">
        <f t="shared" ca="1" si="505"/>
        <v>-109</v>
      </c>
      <c r="Q2133" s="5">
        <v>45477</v>
      </c>
      <c r="R2133" s="3" t="s">
        <v>2500</v>
      </c>
      <c r="S2133" s="3"/>
      <c r="T2133" s="6" t="s">
        <v>131</v>
      </c>
      <c r="U2133" s="3" t="str">
        <f t="shared" si="498"/>
        <v>Contractuel</v>
      </c>
      <c r="V2133" s="5">
        <v>45444</v>
      </c>
      <c r="W2133" s="5">
        <v>45473</v>
      </c>
      <c r="X2133" s="5"/>
      <c r="Y2133" s="5"/>
      <c r="Z2133" s="5">
        <v>45376</v>
      </c>
      <c r="AA2133" s="3">
        <f t="shared" si="499"/>
        <v>3</v>
      </c>
      <c r="AB2133" s="3">
        <v>2024</v>
      </c>
      <c r="AC2133" s="3"/>
      <c r="AD2133" s="7">
        <f t="shared" ca="1" si="504"/>
        <v>0.56111111111111112</v>
      </c>
      <c r="AE2133" s="7" t="str">
        <f t="shared" ca="1" si="503"/>
        <v>&lt; 1</v>
      </c>
      <c r="AF2133" s="5">
        <v>30657</v>
      </c>
      <c r="AG2133" s="8">
        <f t="shared" ca="1" si="500"/>
        <v>40.890410958904113</v>
      </c>
      <c r="AH2133" s="7" t="str">
        <f t="shared" ca="1" si="501"/>
        <v>&gt;35&lt; 45</v>
      </c>
      <c r="AI2133" s="125">
        <v>12756391</v>
      </c>
      <c r="AJ2133" s="37" t="s">
        <v>179</v>
      </c>
      <c r="AK2133" s="9" t="s">
        <v>6005</v>
      </c>
      <c r="AL2133" s="5">
        <v>37292</v>
      </c>
      <c r="AM2133" s="3" t="s">
        <v>93</v>
      </c>
      <c r="AN2133" s="3" t="s">
        <v>94</v>
      </c>
      <c r="AP2133" t="s">
        <v>5794</v>
      </c>
      <c r="AQ2133">
        <v>3</v>
      </c>
      <c r="AR2133" s="11">
        <v>1</v>
      </c>
      <c r="AS2133" s="12">
        <f t="shared" si="502"/>
        <v>45741.25</v>
      </c>
      <c r="AT2133" s="11" t="s">
        <v>135</v>
      </c>
      <c r="AU2133" s="9">
        <v>3.6629999999999998</v>
      </c>
      <c r="AV2133" s="14" t="s">
        <v>79</v>
      </c>
      <c r="AW2133" s="15" t="s">
        <v>720</v>
      </c>
      <c r="AX2133" s="16">
        <v>80054554829</v>
      </c>
      <c r="AY2133" s="14">
        <v>63</v>
      </c>
      <c r="AZ2133" s="11" t="s">
        <v>128</v>
      </c>
      <c r="BA2133" s="17" t="str">
        <f t="shared" si="487"/>
        <v>04043128005455482963</v>
      </c>
      <c r="BB2133" s="26">
        <f t="shared" si="488"/>
        <v>20</v>
      </c>
      <c r="BC2133" s="19" t="s">
        <v>5796</v>
      </c>
      <c r="BD2133" s="20" t="s">
        <v>100</v>
      </c>
      <c r="BF2133" s="5"/>
      <c r="BG2133" s="27">
        <v>26722198</v>
      </c>
      <c r="BH2133" s="27"/>
      <c r="BI2133" s="27"/>
      <c r="BK2133" s="11" t="str">
        <f t="shared" si="508"/>
        <v>A-</v>
      </c>
      <c r="BL2133" s="11" t="s">
        <v>235</v>
      </c>
    </row>
    <row r="2134" spans="1:64" x14ac:dyDescent="0.25">
      <c r="A2134" s="3" t="s">
        <v>56</v>
      </c>
      <c r="B2134" s="4">
        <v>2194</v>
      </c>
      <c r="C2134" s="3" t="s">
        <v>140</v>
      </c>
      <c r="D2134" s="3" t="s">
        <v>8534</v>
      </c>
      <c r="E2134" s="3" t="s">
        <v>8535</v>
      </c>
      <c r="F2134" s="3"/>
      <c r="G2134" s="3"/>
      <c r="H2134" s="74"/>
      <c r="I2134" s="43" t="s">
        <v>1837</v>
      </c>
      <c r="J2134" s="43" t="s">
        <v>157</v>
      </c>
      <c r="K2134" s="3" t="s">
        <v>123</v>
      </c>
      <c r="L2134" s="3" t="s">
        <v>77</v>
      </c>
      <c r="M2134" s="3" t="s">
        <v>158</v>
      </c>
      <c r="N2134" s="5">
        <v>45376</v>
      </c>
      <c r="P2134" s="3">
        <f t="shared" ca="1" si="505"/>
        <v>-47</v>
      </c>
      <c r="Q2134" s="5"/>
      <c r="R2134" s="3"/>
      <c r="S2134" s="3"/>
      <c r="T2134" s="6" t="s">
        <v>131</v>
      </c>
      <c r="U2134" s="3" t="str">
        <f t="shared" si="498"/>
        <v>Contractuel</v>
      </c>
      <c r="V2134" s="5">
        <v>45505</v>
      </c>
      <c r="W2134" s="5">
        <f>VLOOKUP(B2134,[1]base!$A:$V,22,0)</f>
        <v>45535</v>
      </c>
      <c r="X2134" s="5"/>
      <c r="Y2134" s="5"/>
      <c r="Z2134" s="5">
        <v>45376</v>
      </c>
      <c r="AA2134" s="3">
        <f t="shared" si="499"/>
        <v>3</v>
      </c>
      <c r="AB2134" s="3">
        <v>2024</v>
      </c>
      <c r="AC2134" s="3">
        <f t="shared" ref="AC2134" si="510">AB2134+4</f>
        <v>2028</v>
      </c>
      <c r="AD2134" s="7">
        <f t="shared" ca="1" si="504"/>
        <v>0.56111111111111112</v>
      </c>
      <c r="AE2134" s="7" t="str">
        <f ca="1">+IF(AD2134&lt;1,"&lt; 1",IF(AND(AD2134&gt;=1,AD2134&lt;2),"&lt; 2",IF(AND(AD2134&gt;=2,AD2134&lt;3),"&lt; 3",IF(AND(AD2134&gt;=3,AD2134&lt;=4),"&lt; 4",IF(AD2134&gt;4,"&gt; 4")))))</f>
        <v>&lt; 1</v>
      </c>
      <c r="AF2134" s="5">
        <v>32321</v>
      </c>
      <c r="AG2134" s="8">
        <f t="shared" ca="1" si="500"/>
        <v>36.331506849315069</v>
      </c>
      <c r="AH2134" s="7" t="str">
        <f t="shared" ca="1" si="501"/>
        <v>&gt;35&lt; 45</v>
      </c>
      <c r="AI2134" s="125">
        <v>16388877</v>
      </c>
      <c r="AJ2134" s="10" t="s">
        <v>62</v>
      </c>
      <c r="AK2134" s="9" t="s">
        <v>6006</v>
      </c>
      <c r="AL2134" s="5">
        <v>39119</v>
      </c>
      <c r="AM2134" s="3" t="s">
        <v>93</v>
      </c>
      <c r="AN2134" s="3" t="s">
        <v>65</v>
      </c>
      <c r="AO2134">
        <v>3</v>
      </c>
      <c r="AP2134" t="s">
        <v>5921</v>
      </c>
      <c r="AQ2134">
        <v>3</v>
      </c>
      <c r="AR2134" s="11">
        <v>1</v>
      </c>
      <c r="AS2134" s="12">
        <f t="shared" si="502"/>
        <v>45741.25</v>
      </c>
      <c r="AT2134" s="11" t="s">
        <v>135</v>
      </c>
      <c r="AU2134" s="9">
        <v>3.5</v>
      </c>
      <c r="AV2134" s="14">
        <v>12</v>
      </c>
      <c r="AW2134" s="15">
        <v>12100</v>
      </c>
      <c r="AX2134" s="16" t="s">
        <v>6007</v>
      </c>
      <c r="AY2134" s="14">
        <v>26</v>
      </c>
      <c r="AZ2134" s="11" t="s">
        <v>352</v>
      </c>
      <c r="BA2134" s="17" t="str">
        <f>CONCATENATE(AV2134,AW2134,AX2134,AY2134)</f>
        <v>12121000000237981726</v>
      </c>
      <c r="BB2134" s="26">
        <f>LEN(BA2134)</f>
        <v>20</v>
      </c>
      <c r="BC2134" s="19" t="s">
        <v>951</v>
      </c>
      <c r="BD2134" s="20" t="s">
        <v>100</v>
      </c>
      <c r="BF2134" s="5"/>
      <c r="BG2134" s="27">
        <v>29843618</v>
      </c>
      <c r="BH2134" s="27"/>
      <c r="BI2134" s="27"/>
      <c r="BK2134" s="11" t="str">
        <f t="shared" si="508"/>
        <v>A-</v>
      </c>
      <c r="BL2134" s="11" t="s">
        <v>473</v>
      </c>
    </row>
    <row r="2135" spans="1:64" x14ac:dyDescent="0.25">
      <c r="A2135" s="3" t="s">
        <v>56</v>
      </c>
      <c r="B2135" s="4">
        <v>2195</v>
      </c>
      <c r="C2135" s="3" t="s">
        <v>57</v>
      </c>
      <c r="D2135" s="3" t="s">
        <v>7886</v>
      </c>
      <c r="E2135" s="3" t="s">
        <v>8536</v>
      </c>
      <c r="F2135" s="3"/>
      <c r="G2135" s="3"/>
      <c r="H2135" s="74"/>
      <c r="I2135" s="3"/>
      <c r="J2135" s="3"/>
      <c r="K2135" s="3" t="s">
        <v>76</v>
      </c>
      <c r="L2135" s="3" t="s">
        <v>77</v>
      </c>
      <c r="M2135" s="3" t="s">
        <v>158</v>
      </c>
      <c r="N2135" s="5">
        <v>45376</v>
      </c>
      <c r="P2135" s="3" t="str">
        <f t="shared" ca="1" si="505"/>
        <v/>
      </c>
      <c r="Q2135" s="5"/>
      <c r="R2135" s="3"/>
      <c r="S2135" s="3"/>
      <c r="T2135" s="6" t="s">
        <v>61</v>
      </c>
      <c r="U2135" s="3" t="str">
        <f t="shared" si="498"/>
        <v>Titulaire</v>
      </c>
      <c r="V2135" s="5"/>
      <c r="W2135" s="5"/>
      <c r="X2135" s="5"/>
      <c r="Y2135" s="5"/>
      <c r="Z2135" s="5"/>
      <c r="AA2135" s="3">
        <f t="shared" si="499"/>
        <v>3</v>
      </c>
      <c r="AB2135" s="3">
        <v>2025</v>
      </c>
      <c r="AC2135" s="3"/>
      <c r="AD2135" s="7">
        <f t="shared" ca="1" si="504"/>
        <v>0.56111111111111112</v>
      </c>
      <c r="AE2135" s="7" t="str">
        <f ca="1">+IF(AD2135&lt;1,"&lt; 1",IF(AND(AD2135&gt;=1,AD2135&lt;2),"&lt; 2",IF(AND(AD2135&gt;=2,AD2135&lt;3),"&lt; 3",IF(AND(AD2135&gt;=3,AD2135&lt;=4),"&lt; 4",IF(AD2135&gt;4,"&gt; 4")))))</f>
        <v>&lt; 1</v>
      </c>
      <c r="AF2135" s="5">
        <v>32478</v>
      </c>
      <c r="AG2135" s="8">
        <f t="shared" ca="1" si="500"/>
        <v>35.901369863013699</v>
      </c>
      <c r="AH2135" s="7" t="str">
        <f t="shared" ca="1" si="501"/>
        <v>&gt;35&lt; 45</v>
      </c>
      <c r="AI2135" s="125">
        <v>16642332</v>
      </c>
      <c r="AJ2135" s="8">
        <v>42</v>
      </c>
      <c r="AK2135" s="9">
        <v>7182168</v>
      </c>
      <c r="AL2135" s="5">
        <v>38996</v>
      </c>
      <c r="AM2135" s="3" t="s">
        <v>64</v>
      </c>
      <c r="AN2135" s="3" t="s">
        <v>94</v>
      </c>
      <c r="AQ2135">
        <v>6</v>
      </c>
      <c r="AR2135" s="11">
        <v>1</v>
      </c>
      <c r="AS2135" s="12">
        <f t="shared" si="502"/>
        <v>45741.25</v>
      </c>
      <c r="AT2135" s="11" t="s">
        <v>5490</v>
      </c>
      <c r="AU2135" s="9">
        <v>1400</v>
      </c>
      <c r="AV2135" s="14" t="s">
        <v>79</v>
      </c>
      <c r="AW2135" s="15" t="s">
        <v>6008</v>
      </c>
      <c r="AX2135" s="16">
        <v>60080628019</v>
      </c>
      <c r="AY2135" s="14">
        <v>28</v>
      </c>
      <c r="AZ2135" s="11" t="s">
        <v>128</v>
      </c>
      <c r="BA2135" s="17" t="str">
        <f>CONCATENATE(AV2135,AW2135,AX2135,AY2135)</f>
        <v>04041126008062801928</v>
      </c>
      <c r="BB2135" s="26">
        <f>LEN(BA2135)</f>
        <v>20</v>
      </c>
      <c r="BC2135" s="19" t="s">
        <v>5766</v>
      </c>
      <c r="BD2135" s="20" t="s">
        <v>100</v>
      </c>
      <c r="BF2135" s="5"/>
      <c r="BG2135" s="27">
        <v>22531333</v>
      </c>
      <c r="BH2135" s="27"/>
      <c r="BI2135" s="27"/>
      <c r="BJ2135" t="s">
        <v>4253</v>
      </c>
      <c r="BK2135" s="11" t="str">
        <f t="shared" si="508"/>
        <v>-</v>
      </c>
      <c r="BL2135" s="11" t="s">
        <v>3407</v>
      </c>
    </row>
    <row r="2136" spans="1:64" x14ac:dyDescent="0.25">
      <c r="A2136" s="3" t="s">
        <v>74</v>
      </c>
      <c r="B2136" s="4">
        <v>2196</v>
      </c>
      <c r="C2136" s="3" t="s">
        <v>140</v>
      </c>
      <c r="D2136" s="3" t="s">
        <v>7313</v>
      </c>
      <c r="E2136" s="3" t="s">
        <v>7207</v>
      </c>
      <c r="F2136" s="3"/>
      <c r="G2136" s="3"/>
      <c r="H2136" s="74"/>
      <c r="I2136" s="3" t="s">
        <v>4221</v>
      </c>
      <c r="J2136" s="3" t="s">
        <v>228</v>
      </c>
      <c r="K2136" s="3" t="s">
        <v>76</v>
      </c>
      <c r="L2136" s="3" t="s">
        <v>77</v>
      </c>
      <c r="M2136" s="3" t="s">
        <v>158</v>
      </c>
      <c r="N2136" s="5">
        <v>45377</v>
      </c>
      <c r="P2136" s="3">
        <f t="shared" ca="1" si="505"/>
        <v>-170</v>
      </c>
      <c r="Q2136" s="5">
        <v>45377</v>
      </c>
      <c r="R2136" s="3" t="s">
        <v>5466</v>
      </c>
      <c r="S2136" s="3">
        <f>(Q2136-N2136)+1</f>
        <v>1</v>
      </c>
      <c r="T2136" s="6" t="s">
        <v>131</v>
      </c>
      <c r="U2136" s="3" t="str">
        <f t="shared" si="498"/>
        <v>Contractuel</v>
      </c>
      <c r="V2136" s="5">
        <v>45377</v>
      </c>
      <c r="W2136" s="5">
        <v>45412</v>
      </c>
      <c r="X2136" s="5"/>
      <c r="Y2136" s="5"/>
      <c r="Z2136" s="5">
        <v>45377</v>
      </c>
      <c r="AA2136" s="3">
        <f t="shared" si="499"/>
        <v>3</v>
      </c>
      <c r="AB2136" s="3">
        <v>2024</v>
      </c>
      <c r="AC2136" s="3"/>
      <c r="AD2136" s="7">
        <f t="shared" ca="1" si="504"/>
        <v>0.55833333333333335</v>
      </c>
      <c r="AE2136" s="7" t="str">
        <f ca="1">+IF(AD2136&lt;1,"&lt; 1",IF(AND(AD2136&gt;=1,AD2136&lt;2),"&lt; 2",IF(AND(AD2136&gt;=2,AD2136&lt;3),"&lt; 3",IF(AND(AD2136&gt;=3,AD2136&lt;=4),"&lt; 4",IF(AD2136&gt;4,"&gt; 4")))))</f>
        <v>&lt; 1</v>
      </c>
      <c r="AF2136" s="5">
        <v>37787</v>
      </c>
      <c r="AG2136" s="8">
        <f t="shared" ca="1" si="500"/>
        <v>21.356164383561644</v>
      </c>
      <c r="AH2136" s="7" t="str">
        <f t="shared" ca="1" si="501"/>
        <v>&lt; 25</v>
      </c>
      <c r="AI2136" s="125">
        <v>17276054</v>
      </c>
      <c r="AJ2136" s="10" t="s">
        <v>159</v>
      </c>
      <c r="AK2136" s="9" t="s">
        <v>6009</v>
      </c>
      <c r="AL2136" s="5">
        <v>44431</v>
      </c>
      <c r="AM2136" s="3" t="s">
        <v>93</v>
      </c>
      <c r="AN2136" s="3" t="s">
        <v>94</v>
      </c>
      <c r="AP2136" t="s">
        <v>5975</v>
      </c>
      <c r="AQ2136" s="11">
        <v>3</v>
      </c>
      <c r="AR2136" s="11">
        <v>1</v>
      </c>
      <c r="AS2136" s="12">
        <f t="shared" si="502"/>
        <v>45742.25</v>
      </c>
      <c r="AT2136" s="11" t="s">
        <v>135</v>
      </c>
      <c r="AU2136" s="9">
        <v>3.6629999999999998</v>
      </c>
      <c r="AV2136" s="14"/>
      <c r="AW2136" s="15"/>
      <c r="AX2136" s="16"/>
      <c r="AY2136" s="14"/>
      <c r="AZ2136" s="11"/>
      <c r="BA2136" s="17" t="str">
        <f>CONCATENATE(AV2136,AW2136,AX2136,AY2136)</f>
        <v/>
      </c>
      <c r="BB2136" s="26">
        <f>LEN(BA2136)</f>
        <v>0</v>
      </c>
      <c r="BC2136" s="19" t="s">
        <v>233</v>
      </c>
      <c r="BD2136" s="20" t="s">
        <v>100</v>
      </c>
      <c r="BF2136" s="5"/>
      <c r="BG2136" s="27">
        <v>21577346</v>
      </c>
      <c r="BH2136" s="27"/>
      <c r="BI2136" s="27"/>
      <c r="BK2136" s="11" t="str">
        <f t="shared" si="508"/>
        <v>B-</v>
      </c>
      <c r="BL2136" s="11" t="s">
        <v>235</v>
      </c>
    </row>
    <row r="2137" spans="1:64" x14ac:dyDescent="0.25">
      <c r="A2137" s="3" t="s">
        <v>74</v>
      </c>
      <c r="B2137" s="4">
        <v>2197</v>
      </c>
      <c r="C2137" s="3" t="s">
        <v>140</v>
      </c>
      <c r="D2137" s="3" t="s">
        <v>8537</v>
      </c>
      <c r="E2137" s="3" t="s">
        <v>7350</v>
      </c>
      <c r="F2137" s="3"/>
      <c r="G2137" s="3"/>
      <c r="H2137" s="74"/>
      <c r="I2137" s="3" t="s">
        <v>4221</v>
      </c>
      <c r="J2137" s="3" t="s">
        <v>228</v>
      </c>
      <c r="K2137" s="3" t="s">
        <v>76</v>
      </c>
      <c r="L2137" s="3" t="s">
        <v>77</v>
      </c>
      <c r="M2137" s="3" t="s">
        <v>158</v>
      </c>
      <c r="N2137" s="5">
        <v>45378</v>
      </c>
      <c r="P2137" s="3">
        <f t="shared" ca="1" si="505"/>
        <v>-170</v>
      </c>
      <c r="Q2137" s="5">
        <v>45383</v>
      </c>
      <c r="R2137" s="3" t="s">
        <v>4199</v>
      </c>
      <c r="S2137" s="3"/>
      <c r="T2137" s="6" t="s">
        <v>131</v>
      </c>
      <c r="U2137" s="3" t="str">
        <f t="shared" si="498"/>
        <v>Contractuel</v>
      </c>
      <c r="V2137" s="5">
        <v>45378</v>
      </c>
      <c r="W2137" s="5">
        <v>45412</v>
      </c>
      <c r="X2137" s="5"/>
      <c r="Y2137" s="5"/>
      <c r="Z2137" s="5">
        <v>45378</v>
      </c>
      <c r="AA2137" s="3">
        <f t="shared" si="499"/>
        <v>3</v>
      </c>
      <c r="AB2137" s="3">
        <v>2024</v>
      </c>
      <c r="AC2137" s="3"/>
      <c r="AD2137" s="7">
        <f t="shared" ca="1" si="504"/>
        <v>0.55555555555555558</v>
      </c>
      <c r="AE2137" s="7" t="str">
        <f ca="1">+IF(AD2137&lt;1,"&lt; 1",IF(AND(AD2137&gt;=1,AD2137&lt;2),"&lt; 2",IF(AND(AD2137&gt;=2,AD2137&lt;3),"&lt; 3",IF(AND(AD2137&gt;=3,AD2137&lt;=4),"&lt; 4",IF(AD2137&gt;4,"&gt; 4")))))</f>
        <v>&lt; 1</v>
      </c>
      <c r="AF2137" s="5">
        <v>31750</v>
      </c>
      <c r="AG2137" s="8">
        <f t="shared" ca="1" si="500"/>
        <v>37.895890410958906</v>
      </c>
      <c r="AH2137" s="7" t="str">
        <f t="shared" ca="1" si="501"/>
        <v>&gt;35&lt; 45</v>
      </c>
      <c r="AI2137" s="125"/>
      <c r="AJ2137" s="8"/>
      <c r="AK2137" s="9" t="s">
        <v>6010</v>
      </c>
      <c r="AL2137" s="5">
        <v>42794</v>
      </c>
      <c r="AM2137" s="3" t="s">
        <v>93</v>
      </c>
      <c r="AN2137" s="3" t="s">
        <v>94</v>
      </c>
      <c r="AP2137" t="s">
        <v>5794</v>
      </c>
      <c r="AQ2137" s="11">
        <v>3</v>
      </c>
      <c r="AR2137" s="11">
        <v>1</v>
      </c>
      <c r="AS2137" s="12">
        <f t="shared" si="502"/>
        <v>45743.25</v>
      </c>
      <c r="AT2137" s="11" t="s">
        <v>135</v>
      </c>
      <c r="AU2137" s="9">
        <v>3.6629999999999998</v>
      </c>
      <c r="AV2137" s="14">
        <v>17</v>
      </c>
      <c r="AW2137" s="15" t="s">
        <v>169</v>
      </c>
      <c r="AX2137" s="16" t="s">
        <v>6011</v>
      </c>
      <c r="AY2137" s="14">
        <v>25</v>
      </c>
      <c r="AZ2137" s="11" t="s">
        <v>171</v>
      </c>
      <c r="BA2137" s="17" t="str">
        <f>CONCATENATE(AV2137,AW2137,AX2137,AY2137)</f>
        <v>17001000000270738925</v>
      </c>
      <c r="BB2137" s="26">
        <f>LEN(BA2137)</f>
        <v>20</v>
      </c>
      <c r="BC2137" s="19" t="s">
        <v>5796</v>
      </c>
      <c r="BD2137" s="20" t="s">
        <v>100</v>
      </c>
      <c r="BF2137" s="5"/>
      <c r="BG2137" s="27">
        <v>20048341</v>
      </c>
      <c r="BH2137" s="27"/>
      <c r="BI2137" s="27"/>
      <c r="BK2137" s="11" t="str">
        <f t="shared" si="508"/>
        <v>B-</v>
      </c>
      <c r="BL2137" s="11" t="s">
        <v>235</v>
      </c>
    </row>
    <row r="2138" spans="1:64" x14ac:dyDescent="0.25">
      <c r="A2138" s="3" t="s">
        <v>74</v>
      </c>
      <c r="B2138" s="4">
        <v>2198</v>
      </c>
      <c r="C2138" s="3" t="s">
        <v>140</v>
      </c>
      <c r="D2138" s="3" t="s">
        <v>8538</v>
      </c>
      <c r="E2138" s="3" t="s">
        <v>7509</v>
      </c>
      <c r="F2138" s="3"/>
      <c r="G2138" s="3"/>
      <c r="H2138" s="74"/>
      <c r="I2138" s="3" t="s">
        <v>1837</v>
      </c>
      <c r="J2138" s="3" t="s">
        <v>157</v>
      </c>
      <c r="K2138" s="3" t="s">
        <v>123</v>
      </c>
      <c r="L2138" s="3" t="s">
        <v>77</v>
      </c>
      <c r="M2138" s="3" t="s">
        <v>158</v>
      </c>
      <c r="N2138" s="5">
        <v>45383</v>
      </c>
      <c r="P2138" s="3">
        <f t="shared" ca="1" si="505"/>
        <v>-170</v>
      </c>
      <c r="Q2138" s="5">
        <v>45384</v>
      </c>
      <c r="R2138" s="3" t="s">
        <v>6012</v>
      </c>
      <c r="S2138" s="3"/>
      <c r="T2138" s="6" t="s">
        <v>131</v>
      </c>
      <c r="U2138" s="3" t="str">
        <f t="shared" si="498"/>
        <v>Contractuel</v>
      </c>
      <c r="V2138" s="5">
        <v>45383</v>
      </c>
      <c r="W2138" s="5">
        <v>45412</v>
      </c>
      <c r="X2138" s="5"/>
      <c r="Y2138" s="5"/>
      <c r="Z2138" s="5">
        <v>45383</v>
      </c>
      <c r="AA2138" s="3">
        <f t="shared" si="499"/>
        <v>4</v>
      </c>
      <c r="AB2138" s="3">
        <v>2024</v>
      </c>
      <c r="AC2138" s="3"/>
      <c r="AD2138" s="7">
        <f t="shared" ca="1" si="504"/>
        <v>0.5444444444444444</v>
      </c>
      <c r="AE2138" s="7" t="str">
        <f ca="1">+IF(AD2138&lt;1,"&lt; 1",IF(AND(AD2138&gt;=1,AD2138&lt;2),"&lt; 2",IF(AND(AD2138&gt;=2,AD2138&lt;3),"&lt; 3",IF(AND(AD2138&gt;=3,AD2138&lt;=4),"&lt; 4",IF(AD2138&gt;4,"&gt; 4")))))</f>
        <v>&lt; 1</v>
      </c>
      <c r="AF2138" s="5">
        <v>34570</v>
      </c>
      <c r="AG2138" s="8">
        <f t="shared" ca="1" si="500"/>
        <v>30.169863013698631</v>
      </c>
      <c r="AH2138" s="7" t="str">
        <f t="shared" ca="1" si="501"/>
        <v>&gt;25&lt; 35</v>
      </c>
      <c r="AI2138" s="125"/>
      <c r="AJ2138" s="8"/>
      <c r="AK2138" s="9" t="s">
        <v>6013</v>
      </c>
      <c r="AL2138" s="5">
        <v>45336</v>
      </c>
      <c r="AM2138" s="3" t="s">
        <v>93</v>
      </c>
      <c r="AN2138" s="3" t="s">
        <v>65</v>
      </c>
      <c r="AP2138" t="s">
        <v>5730</v>
      </c>
      <c r="AQ2138" s="11">
        <v>3</v>
      </c>
      <c r="AR2138" s="11">
        <v>1</v>
      </c>
      <c r="AS2138" s="12">
        <f t="shared" si="502"/>
        <v>45748.25</v>
      </c>
      <c r="AT2138" s="11" t="s">
        <v>135</v>
      </c>
      <c r="AU2138" s="9">
        <v>3.5</v>
      </c>
      <c r="AV2138" s="14"/>
      <c r="AW2138" s="15"/>
      <c r="AX2138" s="16"/>
      <c r="AY2138" s="14"/>
      <c r="AZ2138" s="11"/>
      <c r="BA2138" s="17" t="str">
        <f t="shared" ref="BA2138:BA2201" si="511">CONCATENATE(AV2138,AW2138,AX2138,AY2138)</f>
        <v/>
      </c>
      <c r="BB2138" s="26">
        <f t="shared" ref="BB2138:BB2201" si="512">LEN(BA2138)</f>
        <v>0</v>
      </c>
      <c r="BC2138" s="19" t="s">
        <v>320</v>
      </c>
      <c r="BD2138" s="20" t="s">
        <v>100</v>
      </c>
      <c r="BF2138" s="5"/>
      <c r="BG2138" s="27">
        <v>20605070</v>
      </c>
      <c r="BH2138" s="27"/>
      <c r="BI2138" s="27"/>
      <c r="BK2138" s="11" t="str">
        <f t="shared" si="508"/>
        <v>A-</v>
      </c>
      <c r="BL2138" s="11" t="s">
        <v>473</v>
      </c>
    </row>
    <row r="2139" spans="1:64" x14ac:dyDescent="0.25">
      <c r="A2139" s="3" t="s">
        <v>56</v>
      </c>
      <c r="B2139" s="4">
        <v>2199</v>
      </c>
      <c r="C2139" s="3" t="s">
        <v>140</v>
      </c>
      <c r="D2139" s="3" t="s">
        <v>7325</v>
      </c>
      <c r="E2139" s="3" t="s">
        <v>6991</v>
      </c>
      <c r="F2139" s="3"/>
      <c r="G2139" s="3"/>
      <c r="H2139" s="74"/>
      <c r="I2139" s="3"/>
      <c r="J2139" s="3"/>
      <c r="K2139" s="3" t="s">
        <v>59</v>
      </c>
      <c r="L2139" s="3" t="s">
        <v>77</v>
      </c>
      <c r="M2139" s="3" t="s">
        <v>125</v>
      </c>
      <c r="N2139" s="5">
        <v>45383</v>
      </c>
      <c r="P2139" s="3" t="str">
        <f t="shared" ca="1" si="505"/>
        <v/>
      </c>
      <c r="Q2139" s="5"/>
      <c r="R2139" s="3"/>
      <c r="S2139" s="3"/>
      <c r="T2139" s="6" t="s">
        <v>61</v>
      </c>
      <c r="U2139" s="3" t="str">
        <f t="shared" si="498"/>
        <v>Titulaire</v>
      </c>
      <c r="V2139" s="5"/>
      <c r="W2139" s="5"/>
      <c r="X2139" s="5"/>
      <c r="Y2139" s="5"/>
      <c r="Z2139" s="5">
        <f>N2139</f>
        <v>45383</v>
      </c>
      <c r="AA2139" s="3">
        <f t="shared" si="499"/>
        <v>4</v>
      </c>
      <c r="AB2139" s="3">
        <v>2024</v>
      </c>
      <c r="AC2139" s="3"/>
      <c r="AD2139" s="7">
        <f t="shared" ca="1" si="504"/>
        <v>0.5444444444444444</v>
      </c>
      <c r="AE2139" s="7" t="str">
        <f t="shared" ref="AE2139:AE2202" ca="1" si="513">+IF(AD2139&lt;1,"&lt; 1",IF(AND(AD2139&gt;=1,AD2139&lt;2),"&lt; 2",IF(AND(AD2139&gt;=2,AD2139&lt;3),"&lt; 3",IF(AND(AD2139&gt;=3,AD2139&lt;=4),"&lt; 4",IF(AD2139&gt;4,"&gt; 4")))))</f>
        <v>&lt; 1</v>
      </c>
      <c r="AF2139" s="5">
        <v>35032</v>
      </c>
      <c r="AG2139" s="8">
        <f t="shared" ca="1" si="500"/>
        <v>28.904109589041095</v>
      </c>
      <c r="AH2139" s="7" t="str">
        <f t="shared" ca="1" si="501"/>
        <v>&gt;25&lt; 35</v>
      </c>
      <c r="AI2139" s="125">
        <v>17253116</v>
      </c>
      <c r="AJ2139" s="10" t="s">
        <v>126</v>
      </c>
      <c r="AK2139" s="9" t="s">
        <v>6014</v>
      </c>
      <c r="AL2139" s="5">
        <v>44658</v>
      </c>
      <c r="AM2139" s="3" t="s">
        <v>93</v>
      </c>
      <c r="AN2139" s="3" t="s">
        <v>94</v>
      </c>
      <c r="AQ2139" s="11">
        <v>14</v>
      </c>
      <c r="AR2139" s="11">
        <v>1</v>
      </c>
      <c r="AS2139" s="12">
        <f t="shared" si="502"/>
        <v>45748.25</v>
      </c>
      <c r="AT2139" s="11" t="s">
        <v>66</v>
      </c>
      <c r="AU2139" s="9">
        <v>1900</v>
      </c>
      <c r="AV2139" s="14">
        <v>17</v>
      </c>
      <c r="AW2139" s="15" t="s">
        <v>169</v>
      </c>
      <c r="AX2139" s="16" t="s">
        <v>6015</v>
      </c>
      <c r="AY2139" s="14">
        <v>83</v>
      </c>
      <c r="AZ2139" s="11" t="s">
        <v>171</v>
      </c>
      <c r="BA2139" s="17" t="str">
        <f t="shared" si="511"/>
        <v>17001000000260477683</v>
      </c>
      <c r="BB2139" s="26">
        <f t="shared" si="512"/>
        <v>20</v>
      </c>
      <c r="BC2139" s="19" t="s">
        <v>6016</v>
      </c>
      <c r="BD2139" s="20" t="s">
        <v>100</v>
      </c>
      <c r="BF2139" s="5"/>
      <c r="BG2139" s="27"/>
      <c r="BH2139" s="27"/>
      <c r="BI2139" s="27"/>
      <c r="BJ2139" t="s">
        <v>233</v>
      </c>
      <c r="BK2139" s="11" t="str">
        <f t="shared" si="508"/>
        <v>CADRE</v>
      </c>
      <c r="BL2139" s="11"/>
    </row>
    <row r="2140" spans="1:64" x14ac:dyDescent="0.25">
      <c r="A2140" s="3" t="s">
        <v>74</v>
      </c>
      <c r="B2140" s="4">
        <v>2200</v>
      </c>
      <c r="C2140" s="76" t="s">
        <v>140</v>
      </c>
      <c r="D2140" s="120" t="s">
        <v>8539</v>
      </c>
      <c r="E2140" s="117" t="s">
        <v>8540</v>
      </c>
      <c r="F2140" s="3"/>
      <c r="G2140" s="112"/>
      <c r="H2140" s="74"/>
      <c r="I2140" s="76" t="s">
        <v>431</v>
      </c>
      <c r="J2140" s="76"/>
      <c r="K2140" s="76" t="s">
        <v>123</v>
      </c>
      <c r="L2140" s="112" t="s">
        <v>77</v>
      </c>
      <c r="M2140" s="126" t="s">
        <v>158</v>
      </c>
      <c r="N2140" s="115">
        <v>45397</v>
      </c>
      <c r="O2140" s="109"/>
      <c r="P2140" s="120"/>
      <c r="Q2140" s="115">
        <v>45398</v>
      </c>
      <c r="R2140" s="3" t="s">
        <v>5466</v>
      </c>
      <c r="S2140" s="120"/>
      <c r="T2140" s="117" t="s">
        <v>131</v>
      </c>
      <c r="U2140" s="3" t="str">
        <f t="shared" si="498"/>
        <v>Contractuel</v>
      </c>
      <c r="V2140" s="115">
        <v>45397</v>
      </c>
      <c r="W2140" s="115">
        <v>45443</v>
      </c>
      <c r="X2140" s="120"/>
      <c r="Y2140" s="120"/>
      <c r="Z2140" s="115">
        <v>45397</v>
      </c>
      <c r="AA2140" s="3">
        <f t="shared" si="499"/>
        <v>4</v>
      </c>
      <c r="AB2140" s="76">
        <v>2024</v>
      </c>
      <c r="AC2140" s="120"/>
      <c r="AD2140" s="7">
        <f t="shared" ca="1" si="504"/>
        <v>0.50555555555555554</v>
      </c>
      <c r="AE2140" s="7" t="str">
        <f t="shared" ca="1" si="513"/>
        <v>&lt; 1</v>
      </c>
      <c r="AF2140" s="127">
        <v>37911</v>
      </c>
      <c r="AG2140" s="8">
        <f t="shared" ca="1" si="500"/>
        <v>21.016438356164382</v>
      </c>
      <c r="AH2140" s="7" t="str">
        <f t="shared" ca="1" si="501"/>
        <v>&lt; 25</v>
      </c>
      <c r="AI2140" s="120"/>
      <c r="AJ2140" s="120"/>
      <c r="AK2140" s="128" t="s">
        <v>6017</v>
      </c>
      <c r="AL2140" s="127">
        <v>44762</v>
      </c>
      <c r="AM2140" s="76" t="s">
        <v>93</v>
      </c>
      <c r="AN2140" s="76" t="s">
        <v>94</v>
      </c>
      <c r="AO2140" s="120"/>
      <c r="AP2140" s="120" t="s">
        <v>5921</v>
      </c>
      <c r="AQ2140" s="11">
        <v>3</v>
      </c>
      <c r="AR2140" s="11">
        <v>1</v>
      </c>
      <c r="AS2140" s="12">
        <f t="shared" si="502"/>
        <v>45762.25</v>
      </c>
      <c r="AT2140" s="129" t="s">
        <v>135</v>
      </c>
      <c r="AU2140" s="76">
        <v>3.5</v>
      </c>
      <c r="AV2140" s="120">
        <v>17</v>
      </c>
      <c r="AW2140" s="121" t="s">
        <v>169</v>
      </c>
      <c r="AX2140" s="121" t="s">
        <v>6018</v>
      </c>
      <c r="AY2140" s="120">
        <v>72</v>
      </c>
      <c r="AZ2140" s="120" t="s">
        <v>171</v>
      </c>
      <c r="BA2140" s="17" t="str">
        <f t="shared" si="511"/>
        <v>17001000000343998272</v>
      </c>
      <c r="BB2140" s="26">
        <f t="shared" si="512"/>
        <v>20</v>
      </c>
      <c r="BC2140" s="120" t="s">
        <v>391</v>
      </c>
      <c r="BD2140" s="120" t="s">
        <v>100</v>
      </c>
      <c r="BE2140" s="120"/>
      <c r="BF2140" s="120"/>
      <c r="BG2140" s="120">
        <v>50200963</v>
      </c>
      <c r="BH2140" s="120"/>
      <c r="BI2140" s="120"/>
      <c r="BJ2140" s="120"/>
      <c r="BK2140" s="11" t="str">
        <f t="shared" si="508"/>
        <v>-</v>
      </c>
      <c r="BL2140" s="11" t="s">
        <v>473</v>
      </c>
    </row>
    <row r="2141" spans="1:64" x14ac:dyDescent="0.25">
      <c r="A2141" s="3" t="s">
        <v>56</v>
      </c>
      <c r="B2141" s="4">
        <v>2201</v>
      </c>
      <c r="C2141" s="3" t="s">
        <v>57</v>
      </c>
      <c r="D2141" s="3" t="s">
        <v>8541</v>
      </c>
      <c r="E2141" s="3" t="s">
        <v>7785</v>
      </c>
      <c r="F2141" s="3"/>
      <c r="G2141" s="3"/>
      <c r="H2141" s="74"/>
      <c r="I2141" s="3" t="s">
        <v>431</v>
      </c>
      <c r="J2141" s="3"/>
      <c r="K2141" s="3" t="s">
        <v>123</v>
      </c>
      <c r="L2141" s="3" t="s">
        <v>77</v>
      </c>
      <c r="M2141" s="3" t="s">
        <v>158</v>
      </c>
      <c r="N2141" s="5">
        <v>45397</v>
      </c>
      <c r="P2141" s="3">
        <f t="shared" ref="P2141:P2143" ca="1" si="514">IF(W2141="","",W2141-TODAY())</f>
        <v>-47</v>
      </c>
      <c r="Q2141" s="5"/>
      <c r="R2141" s="3"/>
      <c r="S2141" s="3"/>
      <c r="T2141" s="6" t="s">
        <v>131</v>
      </c>
      <c r="U2141" s="3" t="str">
        <f t="shared" si="498"/>
        <v>Contractuel</v>
      </c>
      <c r="V2141" s="5">
        <v>45505</v>
      </c>
      <c r="W2141" s="5">
        <f>VLOOKUP(B2141,[1]base!$A:$V,22,0)</f>
        <v>45535</v>
      </c>
      <c r="X2141" s="5"/>
      <c r="Y2141" s="5"/>
      <c r="Z2141" s="5">
        <v>45397</v>
      </c>
      <c r="AA2141" s="3">
        <f t="shared" si="499"/>
        <v>4</v>
      </c>
      <c r="AB2141" s="3">
        <v>2024</v>
      </c>
      <c r="AC2141" s="3"/>
      <c r="AD2141" s="7">
        <f t="shared" ca="1" si="504"/>
        <v>0.50555555555555554</v>
      </c>
      <c r="AE2141" s="7" t="str">
        <f t="shared" ca="1" si="513"/>
        <v>&lt; 1</v>
      </c>
      <c r="AF2141" s="5">
        <v>37824</v>
      </c>
      <c r="AG2141" s="8">
        <f t="shared" ca="1" si="500"/>
        <v>21.254794520547946</v>
      </c>
      <c r="AH2141" s="7" t="str">
        <f t="shared" ca="1" si="501"/>
        <v>&lt; 25</v>
      </c>
      <c r="AI2141" s="9"/>
      <c r="AJ2141" s="10"/>
      <c r="AK2141" s="9" t="s">
        <v>6019</v>
      </c>
      <c r="AL2141" s="5">
        <v>45188</v>
      </c>
      <c r="AM2141" s="3" t="s">
        <v>64</v>
      </c>
      <c r="AN2141" s="3" t="s">
        <v>94</v>
      </c>
      <c r="AP2141" t="s">
        <v>5730</v>
      </c>
      <c r="AQ2141" s="11">
        <v>3</v>
      </c>
      <c r="AR2141" s="11">
        <v>1</v>
      </c>
      <c r="AS2141" s="12">
        <f t="shared" si="502"/>
        <v>45762.25</v>
      </c>
      <c r="AT2141" s="11" t="s">
        <v>135</v>
      </c>
      <c r="AU2141" s="9">
        <v>3.5</v>
      </c>
      <c r="AV2141" s="14">
        <v>17</v>
      </c>
      <c r="AW2141" s="15" t="s">
        <v>169</v>
      </c>
      <c r="AX2141" s="16" t="s">
        <v>6020</v>
      </c>
      <c r="AY2141" s="14">
        <v>32</v>
      </c>
      <c r="AZ2141" s="11" t="s">
        <v>171</v>
      </c>
      <c r="BA2141" s="17" t="str">
        <f t="shared" si="511"/>
        <v>17001000000291364132</v>
      </c>
      <c r="BB2141" s="26">
        <f t="shared" si="512"/>
        <v>20</v>
      </c>
      <c r="BC2141" s="19" t="s">
        <v>1677</v>
      </c>
      <c r="BD2141" s="20" t="s">
        <v>100</v>
      </c>
      <c r="BF2141" s="5"/>
      <c r="BG2141" s="27">
        <v>25731051</v>
      </c>
      <c r="BH2141" s="27"/>
      <c r="BI2141" s="27"/>
      <c r="BJ2141" t="s">
        <v>1677</v>
      </c>
      <c r="BK2141" s="11" t="str">
        <f t="shared" si="508"/>
        <v>-</v>
      </c>
      <c r="BL2141" s="11" t="s">
        <v>473</v>
      </c>
    </row>
    <row r="2142" spans="1:64" x14ac:dyDescent="0.25">
      <c r="A2142" s="3" t="s">
        <v>56</v>
      </c>
      <c r="B2142" s="4">
        <v>2202</v>
      </c>
      <c r="C2142" s="3" t="s">
        <v>140</v>
      </c>
      <c r="D2142" s="3" t="s">
        <v>7637</v>
      </c>
      <c r="E2142" s="3" t="s">
        <v>7186</v>
      </c>
      <c r="F2142" s="3"/>
      <c r="G2142" s="3"/>
      <c r="H2142" s="74"/>
      <c r="I2142" s="43" t="s">
        <v>1837</v>
      </c>
      <c r="J2142" s="43" t="s">
        <v>157</v>
      </c>
      <c r="K2142" s="3" t="s">
        <v>123</v>
      </c>
      <c r="L2142" s="3" t="s">
        <v>77</v>
      </c>
      <c r="M2142" s="3" t="s">
        <v>158</v>
      </c>
      <c r="N2142" s="5">
        <v>45398</v>
      </c>
      <c r="P2142" s="3">
        <f t="shared" ca="1" si="514"/>
        <v>-47</v>
      </c>
      <c r="Q2142" s="5"/>
      <c r="R2142" s="3"/>
      <c r="S2142" s="3"/>
      <c r="T2142" s="6" t="s">
        <v>131</v>
      </c>
      <c r="U2142" s="3" t="str">
        <f t="shared" si="498"/>
        <v>Contractuel</v>
      </c>
      <c r="V2142" s="5">
        <v>45505</v>
      </c>
      <c r="W2142" s="5">
        <f>VLOOKUP(B2142,[1]base!$A:$V,22,0)</f>
        <v>45535</v>
      </c>
      <c r="X2142" s="5"/>
      <c r="Y2142" s="5"/>
      <c r="Z2142" s="5">
        <v>45398</v>
      </c>
      <c r="AA2142" s="3">
        <f t="shared" si="499"/>
        <v>4</v>
      </c>
      <c r="AB2142" s="3">
        <v>2024</v>
      </c>
      <c r="AC2142" s="3">
        <f t="shared" ref="AC2142" si="515">AB2142+4</f>
        <v>2028</v>
      </c>
      <c r="AD2142" s="7">
        <f t="shared" ca="1" si="504"/>
        <v>0.50277777777777777</v>
      </c>
      <c r="AE2142" s="7" t="str">
        <f t="shared" ca="1" si="513"/>
        <v>&lt; 1</v>
      </c>
      <c r="AF2142" s="5">
        <v>27277</v>
      </c>
      <c r="AG2142" s="8">
        <f t="shared" ca="1" si="500"/>
        <v>50.150684931506852</v>
      </c>
      <c r="AH2142" s="7" t="str">
        <f t="shared" ca="1" si="501"/>
        <v>&gt;45&lt; 55</v>
      </c>
      <c r="AI2142" s="125">
        <v>12541154</v>
      </c>
      <c r="AJ2142" s="10" t="s">
        <v>70</v>
      </c>
      <c r="AK2142" s="9" t="s">
        <v>6021</v>
      </c>
      <c r="AL2142" s="5">
        <v>37772</v>
      </c>
      <c r="AM2142" s="3" t="s">
        <v>93</v>
      </c>
      <c r="AN2142" s="3" t="s">
        <v>65</v>
      </c>
      <c r="AP2142" t="s">
        <v>5725</v>
      </c>
      <c r="AQ2142" s="11">
        <v>3</v>
      </c>
      <c r="AR2142" s="11">
        <v>1</v>
      </c>
      <c r="AS2142" s="12">
        <f t="shared" si="502"/>
        <v>45763.25</v>
      </c>
      <c r="AT2142" s="11" t="s">
        <v>135</v>
      </c>
      <c r="AU2142" s="9">
        <v>3.5</v>
      </c>
      <c r="AV2142" s="14">
        <v>17</v>
      </c>
      <c r="AW2142" s="15" t="s">
        <v>169</v>
      </c>
      <c r="AX2142" s="16" t="s">
        <v>6022</v>
      </c>
      <c r="AY2142" s="14">
        <v>24</v>
      </c>
      <c r="AZ2142" s="11" t="s">
        <v>171</v>
      </c>
      <c r="BA2142" s="17" t="str">
        <f t="shared" si="511"/>
        <v>17001000000343844624</v>
      </c>
      <c r="BB2142" s="26">
        <f t="shared" si="512"/>
        <v>20</v>
      </c>
      <c r="BC2142" s="19" t="s">
        <v>566</v>
      </c>
      <c r="BD2142" s="20" t="s">
        <v>100</v>
      </c>
      <c r="BF2142" s="5"/>
      <c r="BG2142" s="27">
        <v>53772176</v>
      </c>
      <c r="BH2142" s="27"/>
      <c r="BI2142" s="27"/>
      <c r="BJ2142" t="s">
        <v>566</v>
      </c>
      <c r="BK2142" s="11" t="str">
        <f t="shared" si="508"/>
        <v>A-</v>
      </c>
      <c r="BL2142" s="11" t="s">
        <v>473</v>
      </c>
    </row>
    <row r="2143" spans="1:64" x14ac:dyDescent="0.25">
      <c r="A2143" s="3" t="s">
        <v>56</v>
      </c>
      <c r="B2143" s="4">
        <v>2203</v>
      </c>
      <c r="C2143" s="43" t="s">
        <v>57</v>
      </c>
      <c r="D2143" s="86" t="s">
        <v>8057</v>
      </c>
      <c r="E2143" s="130" t="s">
        <v>7199</v>
      </c>
      <c r="F2143" s="3"/>
      <c r="G2143" s="3"/>
      <c r="H2143" s="74"/>
      <c r="I2143" s="3" t="s">
        <v>431</v>
      </c>
      <c r="K2143" s="76" t="s">
        <v>123</v>
      </c>
      <c r="L2143" s="113" t="s">
        <v>77</v>
      </c>
      <c r="M2143" s="114" t="s">
        <v>158</v>
      </c>
      <c r="N2143" s="115">
        <v>45397</v>
      </c>
      <c r="P2143" s="3">
        <f t="shared" ca="1" si="514"/>
        <v>-47</v>
      </c>
      <c r="R2143" s="3"/>
      <c r="T2143" s="117" t="s">
        <v>131</v>
      </c>
      <c r="U2143" s="3" t="str">
        <f t="shared" si="498"/>
        <v>Contractuel</v>
      </c>
      <c r="V2143" s="5">
        <v>45505</v>
      </c>
      <c r="W2143" s="5">
        <f>VLOOKUP(B2143,[1]base!$A:$V,22,0)</f>
        <v>45535</v>
      </c>
      <c r="Z2143" s="115">
        <v>45397</v>
      </c>
      <c r="AA2143" s="3">
        <f t="shared" si="499"/>
        <v>4</v>
      </c>
      <c r="AB2143" s="43">
        <v>2024</v>
      </c>
      <c r="AD2143" s="7">
        <f t="shared" ca="1" si="504"/>
        <v>0.50555555555555554</v>
      </c>
      <c r="AE2143" s="7" t="str">
        <f t="shared" ca="1" si="513"/>
        <v>&lt; 1</v>
      </c>
      <c r="AF2143" s="131">
        <v>28946</v>
      </c>
      <c r="AG2143" s="8">
        <f t="shared" ca="1" si="500"/>
        <v>45.578082191780823</v>
      </c>
      <c r="AH2143" s="7" t="str">
        <f t="shared" ca="1" si="501"/>
        <v>&gt;45&lt; 55</v>
      </c>
      <c r="AI2143">
        <v>12362155</v>
      </c>
      <c r="AJ2143" s="10" t="s">
        <v>70</v>
      </c>
      <c r="AK2143" s="122" t="s">
        <v>6023</v>
      </c>
      <c r="AL2143" s="131">
        <v>45007</v>
      </c>
      <c r="AM2143" s="130" t="s">
        <v>64</v>
      </c>
      <c r="AN2143" s="76" t="s">
        <v>65</v>
      </c>
      <c r="AO2143" s="86">
        <v>2</v>
      </c>
      <c r="AP2143" s="86" t="s">
        <v>5921</v>
      </c>
      <c r="AQ2143" s="11">
        <v>3</v>
      </c>
      <c r="AR2143" s="11">
        <v>1</v>
      </c>
      <c r="AS2143" s="12">
        <f t="shared" si="502"/>
        <v>45762.25</v>
      </c>
      <c r="AT2143" s="87" t="s">
        <v>135</v>
      </c>
      <c r="AU2143" s="43">
        <v>3.5</v>
      </c>
      <c r="AV2143">
        <v>10</v>
      </c>
      <c r="AW2143" s="10" t="s">
        <v>1191</v>
      </c>
      <c r="AX2143">
        <v>80011220788</v>
      </c>
      <c r="AY2143">
        <v>80</v>
      </c>
      <c r="AZ2143" t="s">
        <v>503</v>
      </c>
      <c r="BA2143" s="17" t="str">
        <f t="shared" si="511"/>
        <v>10045158001122078880</v>
      </c>
      <c r="BB2143" s="26">
        <f t="shared" si="512"/>
        <v>20</v>
      </c>
      <c r="BC2143" s="86" t="s">
        <v>1677</v>
      </c>
      <c r="BD2143" s="86" t="s">
        <v>100</v>
      </c>
      <c r="BG2143" s="86">
        <v>97509224</v>
      </c>
      <c r="BH2143" s="86">
        <v>55694404</v>
      </c>
      <c r="BJ2143" t="s">
        <v>1677</v>
      </c>
      <c r="BK2143" s="11" t="str">
        <f t="shared" si="508"/>
        <v>-</v>
      </c>
      <c r="BL2143" s="11" t="s">
        <v>473</v>
      </c>
    </row>
    <row r="2144" spans="1:64" x14ac:dyDescent="0.25">
      <c r="A2144" s="3" t="s">
        <v>74</v>
      </c>
      <c r="B2144" s="4">
        <v>2204</v>
      </c>
      <c r="C2144" s="43" t="s">
        <v>57</v>
      </c>
      <c r="D2144" s="86" t="s">
        <v>8765</v>
      </c>
      <c r="E2144" s="130" t="s">
        <v>7569</v>
      </c>
      <c r="F2144" s="3"/>
      <c r="G2144" s="3"/>
      <c r="H2144" s="74"/>
      <c r="I2144" s="3" t="s">
        <v>431</v>
      </c>
      <c r="K2144" s="76" t="s">
        <v>123</v>
      </c>
      <c r="L2144" s="113" t="s">
        <v>77</v>
      </c>
      <c r="M2144" s="114" t="s">
        <v>158</v>
      </c>
      <c r="N2144" s="115">
        <v>45397</v>
      </c>
      <c r="O2144" s="97"/>
      <c r="Q2144" s="28">
        <v>45397</v>
      </c>
      <c r="R2144" s="3" t="s">
        <v>5466</v>
      </c>
      <c r="T2144" s="117" t="s">
        <v>131</v>
      </c>
      <c r="U2144" s="3" t="str">
        <f t="shared" si="498"/>
        <v>Contractuel</v>
      </c>
      <c r="V2144" s="115">
        <v>45397</v>
      </c>
      <c r="W2144" s="115">
        <v>45443</v>
      </c>
      <c r="Z2144" s="115">
        <v>45397</v>
      </c>
      <c r="AA2144" s="3">
        <f t="shared" si="499"/>
        <v>4</v>
      </c>
      <c r="AB2144" s="43">
        <v>2024</v>
      </c>
      <c r="AD2144" s="7">
        <f t="shared" ca="1" si="504"/>
        <v>0.50555555555555554</v>
      </c>
      <c r="AE2144" s="7" t="str">
        <f t="shared" ca="1" si="513"/>
        <v>&lt; 1</v>
      </c>
      <c r="AF2144" s="131">
        <v>30270</v>
      </c>
      <c r="AG2144" s="8">
        <f t="shared" ca="1" si="500"/>
        <v>41.950684931506849</v>
      </c>
      <c r="AH2144" s="7" t="str">
        <f t="shared" ca="1" si="501"/>
        <v>&gt;35&lt; 45</v>
      </c>
      <c r="AK2144" s="122" t="s">
        <v>6024</v>
      </c>
      <c r="AL2144" s="131">
        <v>39199</v>
      </c>
      <c r="AM2144" s="130" t="s">
        <v>64</v>
      </c>
      <c r="AN2144" s="76" t="s">
        <v>65</v>
      </c>
      <c r="AO2144" s="86">
        <v>1</v>
      </c>
      <c r="AP2144" s="86" t="s">
        <v>5896</v>
      </c>
      <c r="AQ2144" s="11">
        <v>3</v>
      </c>
      <c r="AR2144" s="11">
        <v>1</v>
      </c>
      <c r="AS2144" s="12">
        <f t="shared" si="502"/>
        <v>45762.25</v>
      </c>
      <c r="AT2144" s="87" t="s">
        <v>135</v>
      </c>
      <c r="AU2144" s="43">
        <v>3.5</v>
      </c>
      <c r="BA2144" s="17" t="str">
        <f t="shared" si="511"/>
        <v/>
      </c>
      <c r="BB2144" s="26">
        <f t="shared" si="512"/>
        <v>0</v>
      </c>
      <c r="BC2144" s="86" t="s">
        <v>566</v>
      </c>
      <c r="BD2144" s="86" t="s">
        <v>100</v>
      </c>
      <c r="BG2144" s="86">
        <v>53323226</v>
      </c>
      <c r="BK2144" s="11" t="str">
        <f t="shared" si="508"/>
        <v>-</v>
      </c>
      <c r="BL2144" s="11" t="s">
        <v>473</v>
      </c>
    </row>
    <row r="2145" spans="1:64" x14ac:dyDescent="0.25">
      <c r="A2145" s="3" t="s">
        <v>74</v>
      </c>
      <c r="B2145" s="4">
        <v>2205</v>
      </c>
      <c r="C2145" s="76" t="s">
        <v>140</v>
      </c>
      <c r="D2145" s="86" t="s">
        <v>8039</v>
      </c>
      <c r="E2145" s="130" t="s">
        <v>7279</v>
      </c>
      <c r="F2145" s="132"/>
      <c r="G2145" s="43"/>
      <c r="H2145" s="74"/>
      <c r="I2145" s="76" t="s">
        <v>2544</v>
      </c>
      <c r="J2145" s="43" t="s">
        <v>228</v>
      </c>
      <c r="K2145" s="76" t="s">
        <v>123</v>
      </c>
      <c r="L2145" s="113" t="s">
        <v>77</v>
      </c>
      <c r="M2145" s="114" t="s">
        <v>158</v>
      </c>
      <c r="N2145" s="115">
        <v>45397</v>
      </c>
      <c r="P2145" s="3">
        <f t="shared" ref="P2145:P2146" ca="1" si="516">IF(W2145="","",W2145-TODAY())</f>
        <v>-78</v>
      </c>
      <c r="Q2145" s="28">
        <v>45497</v>
      </c>
      <c r="R2145" s="3" t="s">
        <v>2667</v>
      </c>
      <c r="T2145" s="117" t="s">
        <v>131</v>
      </c>
      <c r="U2145" s="3" t="str">
        <f t="shared" si="498"/>
        <v>Contractuel</v>
      </c>
      <c r="V2145" s="5">
        <v>45474</v>
      </c>
      <c r="W2145" s="5">
        <v>45504</v>
      </c>
      <c r="Z2145" s="115">
        <v>45397</v>
      </c>
      <c r="AA2145" s="3">
        <f t="shared" si="499"/>
        <v>4</v>
      </c>
      <c r="AB2145" s="43">
        <v>2024</v>
      </c>
      <c r="AD2145" s="7">
        <f t="shared" ca="1" si="504"/>
        <v>0.50555555555555554</v>
      </c>
      <c r="AE2145" s="7" t="str">
        <f t="shared" ca="1" si="513"/>
        <v>&lt; 1</v>
      </c>
      <c r="AF2145" s="131">
        <v>36654</v>
      </c>
      <c r="AG2145" s="8">
        <f t="shared" ca="1" si="500"/>
        <v>24.460273972602739</v>
      </c>
      <c r="AH2145" s="7" t="str">
        <f t="shared" ca="1" si="501"/>
        <v>&lt; 25</v>
      </c>
      <c r="AI2145">
        <v>17777439</v>
      </c>
      <c r="AJ2145" s="10" t="s">
        <v>91</v>
      </c>
      <c r="AK2145" s="122" t="s">
        <v>6025</v>
      </c>
      <c r="AL2145" s="131">
        <v>43139</v>
      </c>
      <c r="AM2145" s="76" t="s">
        <v>93</v>
      </c>
      <c r="AN2145" s="43" t="s">
        <v>94</v>
      </c>
      <c r="AP2145" s="120" t="s">
        <v>5721</v>
      </c>
      <c r="AQ2145" s="11">
        <v>3</v>
      </c>
      <c r="AR2145" s="11">
        <v>1</v>
      </c>
      <c r="AS2145" s="12">
        <f t="shared" si="502"/>
        <v>45762.25</v>
      </c>
      <c r="AT2145" s="87" t="s">
        <v>135</v>
      </c>
      <c r="AU2145" s="43">
        <v>3.5</v>
      </c>
      <c r="AV2145">
        <v>17</v>
      </c>
      <c r="AW2145" s="10" t="s">
        <v>169</v>
      </c>
      <c r="AX2145" s="10" t="s">
        <v>6026</v>
      </c>
      <c r="AY2145">
        <v>61</v>
      </c>
      <c r="AZ2145" t="s">
        <v>171</v>
      </c>
      <c r="BA2145" s="17" t="str">
        <f t="shared" si="511"/>
        <v>17001000000344030961</v>
      </c>
      <c r="BB2145" s="26">
        <f t="shared" si="512"/>
        <v>20</v>
      </c>
      <c r="BC2145" s="86" t="s">
        <v>608</v>
      </c>
      <c r="BD2145" s="86" t="s">
        <v>100</v>
      </c>
      <c r="BG2145" s="86">
        <v>50960212</v>
      </c>
      <c r="BJ2145" t="s">
        <v>608</v>
      </c>
      <c r="BK2145" s="11" t="str">
        <f t="shared" si="508"/>
        <v>B-</v>
      </c>
      <c r="BL2145" s="11" t="s">
        <v>473</v>
      </c>
    </row>
    <row r="2146" spans="1:64" x14ac:dyDescent="0.25">
      <c r="A2146" s="3" t="s">
        <v>56</v>
      </c>
      <c r="B2146" s="4">
        <v>2206</v>
      </c>
      <c r="C2146" s="3" t="s">
        <v>140</v>
      </c>
      <c r="D2146" s="3" t="s">
        <v>8542</v>
      </c>
      <c r="E2146" s="3" t="s">
        <v>6991</v>
      </c>
      <c r="F2146" s="3"/>
      <c r="G2146" s="3"/>
      <c r="H2146" s="74"/>
      <c r="I2146" s="43" t="s">
        <v>1837</v>
      </c>
      <c r="J2146" s="43" t="s">
        <v>157</v>
      </c>
      <c r="K2146" s="3" t="s">
        <v>123</v>
      </c>
      <c r="L2146" s="3" t="s">
        <v>77</v>
      </c>
      <c r="M2146" s="3" t="s">
        <v>158</v>
      </c>
      <c r="N2146" s="5">
        <v>45397</v>
      </c>
      <c r="P2146" s="3">
        <f t="shared" ca="1" si="516"/>
        <v>-47</v>
      </c>
      <c r="Q2146" s="5"/>
      <c r="R2146" s="3"/>
      <c r="S2146" s="3"/>
      <c r="T2146" s="6" t="s">
        <v>131</v>
      </c>
      <c r="U2146" s="3" t="str">
        <f t="shared" si="498"/>
        <v>Contractuel</v>
      </c>
      <c r="V2146" s="5">
        <v>45505</v>
      </c>
      <c r="W2146" s="5">
        <f>VLOOKUP(B2146,[1]base!$A:$V,22,0)</f>
        <v>45535</v>
      </c>
      <c r="X2146" s="5"/>
      <c r="Y2146" s="5"/>
      <c r="Z2146" s="5">
        <v>45397</v>
      </c>
      <c r="AA2146" s="3">
        <f t="shared" si="499"/>
        <v>4</v>
      </c>
      <c r="AB2146" s="3">
        <v>2024</v>
      </c>
      <c r="AC2146" s="3">
        <f t="shared" ref="AC2146" si="517">AB2146+4</f>
        <v>2028</v>
      </c>
      <c r="AD2146" s="7">
        <f t="shared" ca="1" si="504"/>
        <v>0.50555555555555554</v>
      </c>
      <c r="AE2146" s="7" t="str">
        <f t="shared" ca="1" si="513"/>
        <v>&lt; 1</v>
      </c>
      <c r="AF2146" s="5">
        <v>33548</v>
      </c>
      <c r="AG2146" s="8">
        <f t="shared" ca="1" si="500"/>
        <v>32.969863013698628</v>
      </c>
      <c r="AH2146" s="7" t="str">
        <f t="shared" ca="1" si="501"/>
        <v>&gt;25&lt; 35</v>
      </c>
      <c r="AI2146" s="9">
        <v>16751610</v>
      </c>
      <c r="AJ2146" s="10" t="s">
        <v>159</v>
      </c>
      <c r="AK2146" s="9" t="s">
        <v>6027</v>
      </c>
      <c r="AL2146" s="5">
        <v>40686</v>
      </c>
      <c r="AM2146" s="3" t="s">
        <v>93</v>
      </c>
      <c r="AN2146" s="3" t="s">
        <v>65</v>
      </c>
      <c r="AO2146">
        <v>1</v>
      </c>
      <c r="AP2146" t="s">
        <v>5780</v>
      </c>
      <c r="AQ2146" s="11">
        <v>3</v>
      </c>
      <c r="AR2146" s="11">
        <v>1</v>
      </c>
      <c r="AS2146" s="12">
        <f t="shared" si="502"/>
        <v>45762.25</v>
      </c>
      <c r="AT2146" s="11" t="s">
        <v>135</v>
      </c>
      <c r="AU2146" s="9">
        <v>3.5</v>
      </c>
      <c r="AV2146" s="14">
        <v>25</v>
      </c>
      <c r="AW2146" s="15">
        <v>16400</v>
      </c>
      <c r="AX2146" s="16" t="s">
        <v>6028</v>
      </c>
      <c r="AY2146" s="14" t="s">
        <v>62</v>
      </c>
      <c r="AZ2146" s="11" t="s">
        <v>164</v>
      </c>
      <c r="BA2146" s="17" t="str">
        <f t="shared" si="511"/>
        <v>25164000000125644001</v>
      </c>
      <c r="BB2146" s="26">
        <f t="shared" si="512"/>
        <v>20</v>
      </c>
      <c r="BC2146" s="19" t="s">
        <v>566</v>
      </c>
      <c r="BD2146" s="20" t="s">
        <v>100</v>
      </c>
      <c r="BF2146" s="5"/>
      <c r="BG2146" s="27">
        <v>20875672</v>
      </c>
      <c r="BH2146" s="27"/>
      <c r="BI2146" s="27"/>
      <c r="BJ2146" t="s">
        <v>566</v>
      </c>
      <c r="BK2146" s="11" t="str">
        <f t="shared" si="508"/>
        <v>A-</v>
      </c>
      <c r="BL2146" s="11" t="s">
        <v>473</v>
      </c>
    </row>
    <row r="2147" spans="1:64" x14ac:dyDescent="0.25">
      <c r="A2147" s="3" t="s">
        <v>74</v>
      </c>
      <c r="B2147" s="4">
        <v>2207</v>
      </c>
      <c r="C2147" s="76" t="s">
        <v>140</v>
      </c>
      <c r="D2147" s="86" t="s">
        <v>8543</v>
      </c>
      <c r="E2147" s="130" t="s">
        <v>7466</v>
      </c>
      <c r="F2147" s="132"/>
      <c r="G2147" s="43"/>
      <c r="H2147" s="74"/>
      <c r="I2147" s="76" t="s">
        <v>467</v>
      </c>
      <c r="J2147" s="76" t="s">
        <v>157</v>
      </c>
      <c r="K2147" s="76" t="s">
        <v>123</v>
      </c>
      <c r="L2147" s="113" t="s">
        <v>77</v>
      </c>
      <c r="M2147" s="114" t="s">
        <v>158</v>
      </c>
      <c r="N2147" s="115">
        <v>45397</v>
      </c>
      <c r="P2147" s="3">
        <f t="shared" ca="1" si="505"/>
        <v>-139</v>
      </c>
      <c r="Q2147" s="28">
        <v>45402</v>
      </c>
      <c r="R2147" s="3" t="s">
        <v>2627</v>
      </c>
      <c r="T2147" s="117" t="s">
        <v>131</v>
      </c>
      <c r="U2147" s="3" t="str">
        <f t="shared" si="498"/>
        <v>Contractuel</v>
      </c>
      <c r="V2147" s="115">
        <v>45397</v>
      </c>
      <c r="W2147" s="115">
        <v>45443</v>
      </c>
      <c r="Z2147" s="115">
        <v>45397</v>
      </c>
      <c r="AA2147" s="3">
        <f t="shared" si="499"/>
        <v>4</v>
      </c>
      <c r="AB2147" s="43">
        <v>2024</v>
      </c>
      <c r="AD2147" s="7">
        <f t="shared" ca="1" si="504"/>
        <v>0.50555555555555554</v>
      </c>
      <c r="AE2147" s="7" t="str">
        <f t="shared" ca="1" si="513"/>
        <v>&lt; 1</v>
      </c>
      <c r="AF2147" s="131">
        <v>31704</v>
      </c>
      <c r="AG2147" s="8">
        <f t="shared" ca="1" si="500"/>
        <v>38.021917808219179</v>
      </c>
      <c r="AH2147" s="7" t="str">
        <f t="shared" ca="1" si="501"/>
        <v>&gt;35&lt; 45</v>
      </c>
      <c r="AI2147">
        <v>12958560</v>
      </c>
      <c r="AJ2147" s="10" t="s">
        <v>126</v>
      </c>
      <c r="AK2147" s="122" t="s">
        <v>6029</v>
      </c>
      <c r="AL2147" s="131">
        <v>38540</v>
      </c>
      <c r="AM2147" s="76" t="s">
        <v>93</v>
      </c>
      <c r="AN2147" s="76" t="s">
        <v>65</v>
      </c>
      <c r="AO2147" s="86">
        <v>1</v>
      </c>
      <c r="AP2147" s="120" t="s">
        <v>5794</v>
      </c>
      <c r="AQ2147" s="11">
        <v>3</v>
      </c>
      <c r="AR2147" s="11">
        <v>1</v>
      </c>
      <c r="AS2147" s="12">
        <f t="shared" si="502"/>
        <v>45762.25</v>
      </c>
      <c r="AT2147" s="87" t="s">
        <v>135</v>
      </c>
      <c r="AU2147" s="43">
        <v>3.5</v>
      </c>
      <c r="AV2147">
        <v>17</v>
      </c>
      <c r="AW2147">
        <v>53594</v>
      </c>
      <c r="AX2147" s="10" t="s">
        <v>6030</v>
      </c>
      <c r="AY2147">
        <v>29</v>
      </c>
      <c r="AZ2147" t="s">
        <v>171</v>
      </c>
      <c r="BA2147" s="17" t="str">
        <f t="shared" si="511"/>
        <v>17535940172092211729</v>
      </c>
      <c r="BB2147" s="26">
        <f t="shared" si="512"/>
        <v>20</v>
      </c>
      <c r="BC2147" s="86" t="s">
        <v>1353</v>
      </c>
      <c r="BD2147" s="86" t="s">
        <v>277</v>
      </c>
      <c r="BG2147" s="86">
        <v>52895815</v>
      </c>
      <c r="BK2147" s="11" t="str">
        <f t="shared" si="508"/>
        <v>A-</v>
      </c>
      <c r="BL2147" s="11" t="s">
        <v>473</v>
      </c>
    </row>
    <row r="2148" spans="1:64" x14ac:dyDescent="0.25">
      <c r="A2148" s="3" t="s">
        <v>56</v>
      </c>
      <c r="B2148" s="4">
        <v>2208</v>
      </c>
      <c r="C2148" s="43" t="s">
        <v>57</v>
      </c>
      <c r="D2148" s="86" t="s">
        <v>8544</v>
      </c>
      <c r="E2148" s="3" t="s">
        <v>187</v>
      </c>
      <c r="F2148" s="3"/>
      <c r="G2148" s="3"/>
      <c r="H2148" s="74"/>
      <c r="K2148" s="3" t="s">
        <v>59</v>
      </c>
      <c r="L2148" s="3" t="s">
        <v>77</v>
      </c>
      <c r="M2148" s="3" t="s">
        <v>125</v>
      </c>
      <c r="N2148" s="115">
        <v>45397</v>
      </c>
      <c r="P2148" s="3" t="str">
        <f t="shared" ca="1" si="505"/>
        <v/>
      </c>
      <c r="R2148" s="3"/>
      <c r="T2148" s="6" t="s">
        <v>61</v>
      </c>
      <c r="U2148" s="3" t="str">
        <f t="shared" si="498"/>
        <v>Titulaire</v>
      </c>
      <c r="Z2148" s="5">
        <f>N2148</f>
        <v>45397</v>
      </c>
      <c r="AA2148" s="3">
        <f t="shared" si="499"/>
        <v>4</v>
      </c>
      <c r="AB2148" s="43">
        <v>2024</v>
      </c>
      <c r="AD2148" s="7">
        <f t="shared" ca="1" si="504"/>
        <v>0.50555555555555554</v>
      </c>
      <c r="AE2148" s="7" t="str">
        <f t="shared" ca="1" si="513"/>
        <v>&lt; 1</v>
      </c>
      <c r="AF2148" s="131">
        <v>33587</v>
      </c>
      <c r="AG2148" s="8">
        <f t="shared" ca="1" si="500"/>
        <v>32.863013698630134</v>
      </c>
      <c r="AH2148" s="7" t="str">
        <f t="shared" ca="1" si="501"/>
        <v>&gt;25&lt; 35</v>
      </c>
      <c r="AK2148" s="122" t="s">
        <v>6031</v>
      </c>
      <c r="AL2148" s="131">
        <v>42959</v>
      </c>
      <c r="AM2148" s="130" t="s">
        <v>64</v>
      </c>
      <c r="AN2148" s="130" t="s">
        <v>94</v>
      </c>
      <c r="AQ2148">
        <v>15</v>
      </c>
      <c r="AR2148" s="11">
        <v>1</v>
      </c>
      <c r="AS2148" s="12">
        <f t="shared" si="502"/>
        <v>45762.25</v>
      </c>
      <c r="AT2148" s="11" t="s">
        <v>66</v>
      </c>
      <c r="AU2148">
        <v>1400</v>
      </c>
      <c r="AV2148" s="10" t="s">
        <v>62</v>
      </c>
      <c r="AW2148" s="10" t="s">
        <v>6032</v>
      </c>
      <c r="AX2148" s="10" t="s">
        <v>6033</v>
      </c>
      <c r="AY2148">
        <v>97</v>
      </c>
      <c r="AZ2148" t="s">
        <v>85</v>
      </c>
      <c r="BA2148" s="17" t="str">
        <f t="shared" si="511"/>
        <v>01037078113029766497</v>
      </c>
      <c r="BB2148" s="26">
        <f t="shared" si="512"/>
        <v>20</v>
      </c>
      <c r="BC2148" s="86" t="s">
        <v>388</v>
      </c>
      <c r="BD2148" s="86" t="s">
        <v>388</v>
      </c>
      <c r="BG2148" s="86">
        <v>25948069</v>
      </c>
      <c r="BK2148" s="11" t="str">
        <f t="shared" si="508"/>
        <v>CADRE</v>
      </c>
    </row>
    <row r="2149" spans="1:64" x14ac:dyDescent="0.25">
      <c r="A2149" s="3" t="s">
        <v>56</v>
      </c>
      <c r="B2149" s="4">
        <v>2209</v>
      </c>
      <c r="C2149" s="3" t="s">
        <v>140</v>
      </c>
      <c r="D2149" s="3" t="s">
        <v>8545</v>
      </c>
      <c r="E2149" s="3" t="s">
        <v>8521</v>
      </c>
      <c r="F2149" s="3"/>
      <c r="G2149" s="3"/>
      <c r="H2149" s="74"/>
      <c r="I2149" s="3" t="s">
        <v>447</v>
      </c>
      <c r="J2149" s="3" t="s">
        <v>228</v>
      </c>
      <c r="K2149" s="3" t="s">
        <v>76</v>
      </c>
      <c r="L2149" s="3" t="s">
        <v>77</v>
      </c>
      <c r="M2149" s="5" t="s">
        <v>158</v>
      </c>
      <c r="N2149" s="28">
        <v>45398</v>
      </c>
      <c r="O2149" s="3"/>
      <c r="P2149" s="3">
        <f t="shared" ca="1" si="505"/>
        <v>-47</v>
      </c>
      <c r="Q2149" s="3"/>
      <c r="R2149" s="3"/>
      <c r="S2149" s="6"/>
      <c r="T2149" s="3" t="s">
        <v>131</v>
      </c>
      <c r="U2149" s="3" t="str">
        <f t="shared" si="498"/>
        <v>Contractuel</v>
      </c>
      <c r="V2149" s="5">
        <v>45505</v>
      </c>
      <c r="W2149" s="5">
        <f>VLOOKUP(B2149,[1]base!$A:$V,22,0)</f>
        <v>45535</v>
      </c>
      <c r="X2149" s="5"/>
      <c r="Y2149" s="5"/>
      <c r="Z2149" s="3">
        <v>45398</v>
      </c>
      <c r="AA2149" s="3">
        <f t="shared" si="499"/>
        <v>4</v>
      </c>
      <c r="AB2149" s="3">
        <v>2024</v>
      </c>
      <c r="AC2149" s="7"/>
      <c r="AD2149" s="7">
        <f t="shared" ca="1" si="504"/>
        <v>0.50277777777777777</v>
      </c>
      <c r="AE2149" s="5" t="str">
        <f t="shared" ca="1" si="513"/>
        <v>&lt; 1</v>
      </c>
      <c r="AF2149" s="8">
        <v>34289</v>
      </c>
      <c r="AG2149" s="8">
        <f t="shared" ca="1" si="500"/>
        <v>30.93972602739726</v>
      </c>
      <c r="AH2149" s="7" t="str">
        <f t="shared" ca="1" si="501"/>
        <v>&gt;25&lt; 35</v>
      </c>
      <c r="AI2149" s="8">
        <v>17462579</v>
      </c>
      <c r="AJ2149" s="10" t="s">
        <v>79</v>
      </c>
      <c r="AK2149" s="5" t="s">
        <v>6034</v>
      </c>
      <c r="AL2149" s="3">
        <v>41533</v>
      </c>
      <c r="AM2149" s="3" t="s">
        <v>93</v>
      </c>
      <c r="AN2149" t="s">
        <v>94</v>
      </c>
      <c r="AP2149" s="11" t="s">
        <v>5794</v>
      </c>
      <c r="AQ2149" s="11">
        <v>3</v>
      </c>
      <c r="AR2149" s="133">
        <v>1</v>
      </c>
      <c r="AS2149" s="5">
        <f t="shared" si="502"/>
        <v>45763.25</v>
      </c>
      <c r="AT2149" s="9" t="s">
        <v>135</v>
      </c>
      <c r="AU2149" s="14">
        <v>3.6629999999999998</v>
      </c>
      <c r="AV2149" s="15">
        <v>17</v>
      </c>
      <c r="AW2149" s="16" t="s">
        <v>169</v>
      </c>
      <c r="AX2149" s="14" t="s">
        <v>6035</v>
      </c>
      <c r="AY2149" s="11">
        <v>85</v>
      </c>
      <c r="AZ2149" s="17" t="s">
        <v>171</v>
      </c>
      <c r="BA2149" s="20" t="str">
        <f t="shared" si="511"/>
        <v>17001000000320245785</v>
      </c>
      <c r="BB2149" s="26">
        <f t="shared" si="512"/>
        <v>20</v>
      </c>
      <c r="BC2149" s="20" t="s">
        <v>6036</v>
      </c>
      <c r="BD2149" t="s">
        <v>100</v>
      </c>
      <c r="BE2149" s="5"/>
      <c r="BF2149" s="27"/>
      <c r="BG2149" s="27">
        <v>51636997</v>
      </c>
      <c r="BH2149" s="27"/>
      <c r="BJ2149" t="s">
        <v>1677</v>
      </c>
      <c r="BK2149" s="11" t="str">
        <f t="shared" si="508"/>
        <v>B-</v>
      </c>
      <c r="BL2149" s="22" t="s">
        <v>235</v>
      </c>
    </row>
    <row r="2150" spans="1:64" x14ac:dyDescent="0.25">
      <c r="A2150" s="3" t="s">
        <v>56</v>
      </c>
      <c r="B2150" s="4">
        <v>2210</v>
      </c>
      <c r="C2150" s="3" t="s">
        <v>140</v>
      </c>
      <c r="D2150" s="3" t="s">
        <v>8492</v>
      </c>
      <c r="E2150" s="3" t="s">
        <v>7207</v>
      </c>
      <c r="F2150" s="3"/>
      <c r="G2150" s="3"/>
      <c r="H2150" s="74"/>
      <c r="I2150" s="43" t="s">
        <v>425</v>
      </c>
      <c r="J2150" s="3" t="s">
        <v>157</v>
      </c>
      <c r="K2150" s="3" t="s">
        <v>76</v>
      </c>
      <c r="L2150" s="3" t="s">
        <v>77</v>
      </c>
      <c r="M2150" s="3" t="s">
        <v>158</v>
      </c>
      <c r="N2150" s="5">
        <v>45398</v>
      </c>
      <c r="P2150" s="3">
        <f t="shared" ca="1" si="505"/>
        <v>-47</v>
      </c>
      <c r="Q2150" s="5"/>
      <c r="R2150" s="3"/>
      <c r="S2150" s="3"/>
      <c r="T2150" s="6" t="s">
        <v>131</v>
      </c>
      <c r="U2150" s="3" t="str">
        <f t="shared" si="498"/>
        <v>Contractuel</v>
      </c>
      <c r="V2150" s="5">
        <v>45505</v>
      </c>
      <c r="W2150" s="5">
        <f>VLOOKUP(B2150,[1]base!$A:$V,22,0)</f>
        <v>45535</v>
      </c>
      <c r="X2150" s="5"/>
      <c r="Y2150" s="5"/>
      <c r="Z2150" s="5">
        <v>45398</v>
      </c>
      <c r="AA2150" s="3">
        <f t="shared" si="499"/>
        <v>4</v>
      </c>
      <c r="AB2150" s="3">
        <v>2024</v>
      </c>
      <c r="AC2150" s="3"/>
      <c r="AD2150" s="7">
        <f t="shared" ca="1" si="504"/>
        <v>0.50277777777777777</v>
      </c>
      <c r="AE2150" s="7" t="str">
        <f t="shared" ca="1" si="513"/>
        <v>&lt; 1</v>
      </c>
      <c r="AF2150" s="5">
        <v>33938</v>
      </c>
      <c r="AG2150" s="8">
        <f t="shared" ca="1" si="500"/>
        <v>31.901369863013699</v>
      </c>
      <c r="AH2150" s="7" t="str">
        <f t="shared" ca="1" si="501"/>
        <v>&gt;25&lt; 35</v>
      </c>
      <c r="AI2150" s="125"/>
      <c r="AJ2150" s="8"/>
      <c r="AK2150" s="9" t="s">
        <v>6037</v>
      </c>
      <c r="AL2150" s="5">
        <v>43162</v>
      </c>
      <c r="AM2150" s="3" t="s">
        <v>93</v>
      </c>
      <c r="AN2150" s="3" t="s">
        <v>94</v>
      </c>
      <c r="AP2150" t="s">
        <v>5794</v>
      </c>
      <c r="AQ2150">
        <v>3</v>
      </c>
      <c r="AR2150" s="11">
        <v>1</v>
      </c>
      <c r="AS2150" s="12">
        <f t="shared" si="502"/>
        <v>45763.25</v>
      </c>
      <c r="AT2150" s="11" t="s">
        <v>135</v>
      </c>
      <c r="AU2150" s="9">
        <v>3.6629999999999998</v>
      </c>
      <c r="AV2150" s="14">
        <v>17</v>
      </c>
      <c r="AW2150" s="15" t="s">
        <v>169</v>
      </c>
      <c r="AX2150" s="16" t="s">
        <v>6038</v>
      </c>
      <c r="AY2150" s="14">
        <v>92</v>
      </c>
      <c r="AZ2150" s="11" t="s">
        <v>171</v>
      </c>
      <c r="BA2150" s="17" t="str">
        <f t="shared" si="511"/>
        <v>17001000000219194192</v>
      </c>
      <c r="BB2150" s="26">
        <f t="shared" si="512"/>
        <v>20</v>
      </c>
      <c r="BC2150" s="19" t="s">
        <v>233</v>
      </c>
      <c r="BD2150" s="20" t="s">
        <v>100</v>
      </c>
      <c r="BF2150" s="5"/>
      <c r="BG2150" s="27">
        <v>20683614</v>
      </c>
      <c r="BH2150" s="27"/>
      <c r="BI2150" s="27"/>
      <c r="BJ2150" t="s">
        <v>3681</v>
      </c>
      <c r="BK2150" s="11" t="str">
        <f t="shared" si="508"/>
        <v>A-</v>
      </c>
      <c r="BL2150" s="11" t="s">
        <v>235</v>
      </c>
    </row>
    <row r="2151" spans="1:64" x14ac:dyDescent="0.25">
      <c r="A2151" s="3" t="s">
        <v>56</v>
      </c>
      <c r="B2151" s="4">
        <v>2211</v>
      </c>
      <c r="C2151" s="76" t="s">
        <v>140</v>
      </c>
      <c r="D2151" s="3" t="s">
        <v>8546</v>
      </c>
      <c r="E2151" s="130" t="s">
        <v>7279</v>
      </c>
      <c r="F2151" s="3"/>
      <c r="G2151" s="117"/>
      <c r="H2151" s="74"/>
      <c r="I2151" s="43" t="s">
        <v>1920</v>
      </c>
      <c r="J2151" s="43" t="s">
        <v>157</v>
      </c>
      <c r="K2151" s="76" t="s">
        <v>76</v>
      </c>
      <c r="L2151" s="3" t="s">
        <v>77</v>
      </c>
      <c r="M2151" s="114" t="s">
        <v>158</v>
      </c>
      <c r="N2151" s="115">
        <v>45398</v>
      </c>
      <c r="P2151" s="3">
        <f t="shared" ca="1" si="505"/>
        <v>-47</v>
      </c>
      <c r="R2151" s="3"/>
      <c r="T2151" s="117" t="s">
        <v>131</v>
      </c>
      <c r="U2151" s="3" t="str">
        <f t="shared" si="498"/>
        <v>Contractuel</v>
      </c>
      <c r="V2151" s="5">
        <v>45505</v>
      </c>
      <c r="W2151" s="5">
        <f>VLOOKUP(B2151,[1]base!$A:$V,22,0)</f>
        <v>45535</v>
      </c>
      <c r="Z2151" s="115">
        <v>45398</v>
      </c>
      <c r="AA2151" s="3">
        <f t="shared" si="499"/>
        <v>4</v>
      </c>
      <c r="AB2151" s="43">
        <v>2024</v>
      </c>
      <c r="AC2151" s="3">
        <f t="shared" ref="AC2151" si="518">AB2151+4</f>
        <v>2028</v>
      </c>
      <c r="AD2151" s="7">
        <f t="shared" ca="1" si="504"/>
        <v>0.50277777777777777</v>
      </c>
      <c r="AE2151" s="7" t="str">
        <f t="shared" ca="1" si="513"/>
        <v>&lt; 1</v>
      </c>
      <c r="AF2151" s="131">
        <v>37008</v>
      </c>
      <c r="AG2151" s="8">
        <f t="shared" ca="1" si="500"/>
        <v>23.490410958904111</v>
      </c>
      <c r="AH2151" s="7" t="str">
        <f t="shared" ca="1" si="501"/>
        <v>&lt; 25</v>
      </c>
      <c r="AI2151">
        <v>17546720</v>
      </c>
      <c r="AJ2151" s="10" t="s">
        <v>159</v>
      </c>
      <c r="AK2151" s="122" t="s">
        <v>6039</v>
      </c>
      <c r="AL2151" s="131">
        <v>43307</v>
      </c>
      <c r="AM2151" s="76" t="s">
        <v>93</v>
      </c>
      <c r="AN2151" s="43" t="s">
        <v>94</v>
      </c>
      <c r="AP2151" s="120" t="s">
        <v>5794</v>
      </c>
      <c r="AQ2151" s="11">
        <v>3</v>
      </c>
      <c r="AR2151" s="11">
        <v>1</v>
      </c>
      <c r="AS2151" s="12">
        <f t="shared" si="502"/>
        <v>45763.25</v>
      </c>
      <c r="AT2151" s="43" t="s">
        <v>135</v>
      </c>
      <c r="AU2151" s="123">
        <v>3.6629999999999998</v>
      </c>
      <c r="AV2151" s="10" t="s">
        <v>79</v>
      </c>
      <c r="AW2151" s="10" t="s">
        <v>1886</v>
      </c>
      <c r="AX2151" s="10" t="s">
        <v>6040</v>
      </c>
      <c r="AY2151">
        <v>71</v>
      </c>
      <c r="AZ2151" s="11" t="s">
        <v>128</v>
      </c>
      <c r="BA2151" s="17" t="str">
        <f t="shared" si="511"/>
        <v>04053138008454888271</v>
      </c>
      <c r="BB2151" s="26">
        <f t="shared" si="512"/>
        <v>20</v>
      </c>
      <c r="BC2151" s="86" t="s">
        <v>566</v>
      </c>
      <c r="BD2151" s="86" t="s">
        <v>100</v>
      </c>
      <c r="BG2151" s="86">
        <v>22409042</v>
      </c>
      <c r="BJ2151" t="s">
        <v>566</v>
      </c>
      <c r="BK2151" s="11" t="str">
        <f t="shared" si="508"/>
        <v>A-</v>
      </c>
      <c r="BL2151" s="11" t="s">
        <v>235</v>
      </c>
    </row>
    <row r="2152" spans="1:64" x14ac:dyDescent="0.25">
      <c r="A2152" s="3" t="s">
        <v>74</v>
      </c>
      <c r="B2152" s="4">
        <v>2212</v>
      </c>
      <c r="C2152" s="76" t="s">
        <v>140</v>
      </c>
      <c r="D2152" s="86" t="s">
        <v>8547</v>
      </c>
      <c r="E2152" s="130" t="s">
        <v>7238</v>
      </c>
      <c r="F2152" s="132"/>
      <c r="G2152" s="117"/>
      <c r="H2152" s="74"/>
      <c r="I2152" s="43" t="s">
        <v>1837</v>
      </c>
      <c r="J2152" s="43" t="s">
        <v>157</v>
      </c>
      <c r="K2152" s="76" t="s">
        <v>76</v>
      </c>
      <c r="L2152" s="113" t="s">
        <v>77</v>
      </c>
      <c r="M2152" s="114" t="s">
        <v>158</v>
      </c>
      <c r="N2152" s="115">
        <v>45398</v>
      </c>
      <c r="P2152" s="3">
        <f t="shared" ca="1" si="505"/>
        <v>-139</v>
      </c>
      <c r="Q2152" s="28">
        <v>45398</v>
      </c>
      <c r="R2152" s="3" t="s">
        <v>5466</v>
      </c>
      <c r="T2152" s="117" t="s">
        <v>131</v>
      </c>
      <c r="U2152" s="3" t="str">
        <f t="shared" si="498"/>
        <v>Contractuel</v>
      </c>
      <c r="V2152" s="115">
        <v>45398</v>
      </c>
      <c r="W2152" s="115">
        <v>45443</v>
      </c>
      <c r="Z2152" s="115">
        <v>45398</v>
      </c>
      <c r="AA2152" s="3">
        <f t="shared" si="499"/>
        <v>4</v>
      </c>
      <c r="AB2152" s="43">
        <v>2024</v>
      </c>
      <c r="AD2152" s="7">
        <f t="shared" ca="1" si="504"/>
        <v>0.50277777777777777</v>
      </c>
      <c r="AE2152" s="7" t="str">
        <f t="shared" ca="1" si="513"/>
        <v>&lt; 1</v>
      </c>
      <c r="AF2152" s="131">
        <v>35944</v>
      </c>
      <c r="AG2152" s="8">
        <f t="shared" ca="1" si="500"/>
        <v>26.405479452054795</v>
      </c>
      <c r="AH2152" s="7" t="str">
        <f t="shared" ca="1" si="501"/>
        <v>&gt;25&lt; 35</v>
      </c>
      <c r="AK2152" s="122" t="s">
        <v>6041</v>
      </c>
      <c r="AL2152" s="131">
        <v>43358</v>
      </c>
      <c r="AM2152" s="76" t="s">
        <v>93</v>
      </c>
      <c r="AN2152" s="43" t="s">
        <v>94</v>
      </c>
      <c r="AP2152" s="120" t="s">
        <v>5794</v>
      </c>
      <c r="AQ2152" s="11">
        <v>3</v>
      </c>
      <c r="AR2152" s="11">
        <v>1</v>
      </c>
      <c r="AS2152" s="12">
        <f t="shared" si="502"/>
        <v>45763.25</v>
      </c>
      <c r="AT2152" s="43" t="s">
        <v>135</v>
      </c>
      <c r="AU2152" s="123">
        <v>3.6629999999999998</v>
      </c>
      <c r="AV2152" s="10" t="s">
        <v>79</v>
      </c>
      <c r="AW2152" s="10" t="s">
        <v>1886</v>
      </c>
      <c r="AX2152">
        <v>80086434867</v>
      </c>
      <c r="AY2152">
        <v>29</v>
      </c>
      <c r="AZ2152" s="11" t="s">
        <v>128</v>
      </c>
      <c r="BA2152" s="17" t="str">
        <f t="shared" si="511"/>
        <v>04053138008643486729</v>
      </c>
      <c r="BB2152" s="26">
        <f t="shared" si="512"/>
        <v>20</v>
      </c>
      <c r="BC2152" s="86" t="s">
        <v>566</v>
      </c>
      <c r="BD2152" s="86" t="s">
        <v>100</v>
      </c>
      <c r="BG2152" s="86">
        <v>23805108</v>
      </c>
      <c r="BK2152" s="11" t="str">
        <f t="shared" si="508"/>
        <v>A-</v>
      </c>
      <c r="BL2152" s="11" t="s">
        <v>235</v>
      </c>
    </row>
    <row r="2153" spans="1:64" x14ac:dyDescent="0.25">
      <c r="A2153" s="3" t="s">
        <v>74</v>
      </c>
      <c r="B2153" s="4">
        <v>2213</v>
      </c>
      <c r="C2153" s="76" t="s">
        <v>140</v>
      </c>
      <c r="D2153" s="86" t="s">
        <v>8767</v>
      </c>
      <c r="E2153" s="130" t="s">
        <v>8766</v>
      </c>
      <c r="F2153" s="132"/>
      <c r="G2153" s="43"/>
      <c r="H2153" s="74"/>
      <c r="I2153" s="76" t="s">
        <v>561</v>
      </c>
      <c r="J2153" s="76" t="s">
        <v>157</v>
      </c>
      <c r="K2153" s="76" t="s">
        <v>123</v>
      </c>
      <c r="L2153" s="113" t="s">
        <v>77</v>
      </c>
      <c r="M2153" s="114" t="s">
        <v>158</v>
      </c>
      <c r="N2153" s="115">
        <v>45398</v>
      </c>
      <c r="P2153" s="3">
        <f t="shared" ca="1" si="505"/>
        <v>-139</v>
      </c>
      <c r="Q2153" s="28">
        <v>45413</v>
      </c>
      <c r="R2153" s="3" t="s">
        <v>4344</v>
      </c>
      <c r="T2153" s="117" t="s">
        <v>131</v>
      </c>
      <c r="U2153" s="3" t="str">
        <f t="shared" si="498"/>
        <v>Contractuel</v>
      </c>
      <c r="V2153" s="115">
        <v>45398</v>
      </c>
      <c r="W2153" s="115">
        <v>45443</v>
      </c>
      <c r="Z2153" s="115">
        <v>45398</v>
      </c>
      <c r="AA2153" s="3">
        <f t="shared" si="499"/>
        <v>4</v>
      </c>
      <c r="AB2153" s="43">
        <v>2024</v>
      </c>
      <c r="AD2153" s="7">
        <f t="shared" ca="1" si="504"/>
        <v>0.50277777777777777</v>
      </c>
      <c r="AE2153" s="7" t="str">
        <f t="shared" ca="1" si="513"/>
        <v>&lt; 1</v>
      </c>
      <c r="AF2153" s="131">
        <v>29234</v>
      </c>
      <c r="AG2153" s="8">
        <f t="shared" ca="1" si="500"/>
        <v>44.789041095890411</v>
      </c>
      <c r="AH2153" s="7" t="str">
        <f t="shared" ca="1" si="501"/>
        <v>&gt;35&lt; 45</v>
      </c>
      <c r="AK2153" s="122" t="s">
        <v>6042</v>
      </c>
      <c r="AL2153" s="131">
        <v>38713</v>
      </c>
      <c r="AM2153" s="76" t="s">
        <v>93</v>
      </c>
      <c r="AN2153" s="76" t="s">
        <v>65</v>
      </c>
      <c r="AP2153" s="86" t="s">
        <v>5780</v>
      </c>
      <c r="AQ2153" s="11">
        <v>3</v>
      </c>
      <c r="AR2153" s="11">
        <v>1</v>
      </c>
      <c r="AS2153" s="12">
        <f t="shared" si="502"/>
        <v>45763.25</v>
      </c>
      <c r="AT2153" s="87" t="s">
        <v>135</v>
      </c>
      <c r="AU2153" s="43">
        <v>3.5</v>
      </c>
      <c r="AV2153">
        <v>17</v>
      </c>
      <c r="AW2153" s="10" t="s">
        <v>169</v>
      </c>
      <c r="AX2153" s="10" t="s">
        <v>6043</v>
      </c>
      <c r="AY2153">
        <v>93</v>
      </c>
      <c r="AZ2153" t="s">
        <v>171</v>
      </c>
      <c r="BA2153" s="17" t="str">
        <f t="shared" si="511"/>
        <v>17001000000099780693</v>
      </c>
      <c r="BB2153" s="26">
        <f t="shared" si="512"/>
        <v>20</v>
      </c>
      <c r="BC2153" s="86" t="s">
        <v>6044</v>
      </c>
      <c r="BD2153" s="86" t="s">
        <v>100</v>
      </c>
      <c r="BG2153" s="86">
        <v>93522009</v>
      </c>
      <c r="BK2153" s="11" t="str">
        <f t="shared" si="508"/>
        <v>A-</v>
      </c>
      <c r="BL2153" s="11" t="s">
        <v>473</v>
      </c>
    </row>
    <row r="2154" spans="1:64" x14ac:dyDescent="0.25">
      <c r="A2154" s="3" t="s">
        <v>56</v>
      </c>
      <c r="B2154" s="4">
        <v>2214</v>
      </c>
      <c r="C2154" s="3" t="s">
        <v>140</v>
      </c>
      <c r="D2154" s="3" t="s">
        <v>7789</v>
      </c>
      <c r="E2154" s="3" t="s">
        <v>7507</v>
      </c>
      <c r="F2154" s="3"/>
      <c r="G2154" s="3"/>
      <c r="H2154" s="74"/>
      <c r="I2154" s="76" t="s">
        <v>1837</v>
      </c>
      <c r="J2154" s="3" t="s">
        <v>157</v>
      </c>
      <c r="K2154" s="3" t="s">
        <v>76</v>
      </c>
      <c r="L2154" s="3" t="s">
        <v>77</v>
      </c>
      <c r="M2154" s="3" t="s">
        <v>158</v>
      </c>
      <c r="N2154" s="5">
        <v>45398</v>
      </c>
      <c r="P2154" s="3">
        <f t="shared" ca="1" si="505"/>
        <v>-47</v>
      </c>
      <c r="Q2154" s="5"/>
      <c r="R2154" s="3"/>
      <c r="S2154" s="3"/>
      <c r="T2154" s="6" t="s">
        <v>131</v>
      </c>
      <c r="U2154" s="3" t="str">
        <f t="shared" si="498"/>
        <v>Contractuel</v>
      </c>
      <c r="V2154" s="5">
        <v>45505</v>
      </c>
      <c r="W2154" s="5">
        <f>VLOOKUP(B2154,[1]base!$A:$V,22,0)</f>
        <v>45535</v>
      </c>
      <c r="X2154" s="5"/>
      <c r="Y2154" s="5"/>
      <c r="Z2154" s="5">
        <v>45398</v>
      </c>
      <c r="AA2154" s="3">
        <f t="shared" si="499"/>
        <v>4</v>
      </c>
      <c r="AB2154" s="3">
        <v>2024</v>
      </c>
      <c r="AC2154" s="3"/>
      <c r="AD2154" s="7">
        <f t="shared" ca="1" si="504"/>
        <v>0.50277777777777777</v>
      </c>
      <c r="AE2154" s="7" t="str">
        <f t="shared" ca="1" si="513"/>
        <v>&lt; 1</v>
      </c>
      <c r="AF2154" s="5">
        <v>31939</v>
      </c>
      <c r="AG2154" s="8">
        <f t="shared" ca="1" si="500"/>
        <v>37.37808219178082</v>
      </c>
      <c r="AH2154" s="7" t="str">
        <f t="shared" ca="1" si="501"/>
        <v>&gt;35&lt; 45</v>
      </c>
      <c r="AI2154" s="125">
        <v>17027619</v>
      </c>
      <c r="AJ2154" s="10" t="s">
        <v>126</v>
      </c>
      <c r="AK2154" s="9" t="s">
        <v>6045</v>
      </c>
      <c r="AL2154" s="5">
        <v>42312</v>
      </c>
      <c r="AM2154" s="3" t="s">
        <v>93</v>
      </c>
      <c r="AN2154" s="3" t="s">
        <v>94</v>
      </c>
      <c r="AP2154" t="s">
        <v>6046</v>
      </c>
      <c r="AQ2154">
        <v>3</v>
      </c>
      <c r="AR2154" s="11">
        <v>1</v>
      </c>
      <c r="AS2154" s="12">
        <f t="shared" si="502"/>
        <v>45763.25</v>
      </c>
      <c r="AT2154" s="11" t="s">
        <v>135</v>
      </c>
      <c r="AU2154" s="9">
        <v>3.6629999999999998</v>
      </c>
      <c r="AV2154" s="14">
        <v>17</v>
      </c>
      <c r="AW2154" s="15" t="s">
        <v>169</v>
      </c>
      <c r="AX2154" s="16" t="s">
        <v>6047</v>
      </c>
      <c r="AY2154" s="14">
        <v>48</v>
      </c>
      <c r="AZ2154" s="11" t="s">
        <v>171</v>
      </c>
      <c r="BA2154" s="17" t="str">
        <f t="shared" si="511"/>
        <v>17001000000216705948</v>
      </c>
      <c r="BB2154" s="26">
        <f t="shared" si="512"/>
        <v>20</v>
      </c>
      <c r="BC2154" s="19" t="s">
        <v>6048</v>
      </c>
      <c r="BD2154" s="20" t="s">
        <v>277</v>
      </c>
      <c r="BF2154" s="5"/>
      <c r="BG2154" s="27">
        <v>22871413</v>
      </c>
      <c r="BH2154" s="27"/>
      <c r="BI2154" s="27"/>
      <c r="BK2154" s="11" t="str">
        <f t="shared" si="508"/>
        <v>A-</v>
      </c>
      <c r="BL2154" s="11" t="s">
        <v>235</v>
      </c>
    </row>
    <row r="2155" spans="1:64" x14ac:dyDescent="0.25">
      <c r="A2155" s="3" t="s">
        <v>74</v>
      </c>
      <c r="B2155" s="4">
        <v>2215</v>
      </c>
      <c r="C2155" s="3" t="s">
        <v>140</v>
      </c>
      <c r="D2155" s="3" t="s">
        <v>7204</v>
      </c>
      <c r="E2155" s="3" t="s">
        <v>7301</v>
      </c>
      <c r="F2155" s="3"/>
      <c r="G2155" s="3"/>
      <c r="H2155" s="74"/>
      <c r="I2155" s="76" t="s">
        <v>2544</v>
      </c>
      <c r="J2155" s="3" t="s">
        <v>228</v>
      </c>
      <c r="K2155" s="3" t="s">
        <v>123</v>
      </c>
      <c r="L2155" s="3" t="s">
        <v>77</v>
      </c>
      <c r="M2155" s="5" t="s">
        <v>158</v>
      </c>
      <c r="N2155" s="28">
        <v>45401</v>
      </c>
      <c r="O2155" s="3"/>
      <c r="P2155" s="3">
        <f t="shared" ca="1" si="505"/>
        <v>-78</v>
      </c>
      <c r="Q2155" s="5">
        <v>45481</v>
      </c>
      <c r="R2155" s="3" t="s">
        <v>4199</v>
      </c>
      <c r="S2155" s="6"/>
      <c r="T2155" s="3" t="s">
        <v>131</v>
      </c>
      <c r="U2155" s="3" t="str">
        <f t="shared" si="498"/>
        <v>Contractuel</v>
      </c>
      <c r="V2155" s="5">
        <v>45474</v>
      </c>
      <c r="W2155" s="5">
        <v>45504</v>
      </c>
      <c r="X2155" s="5"/>
      <c r="Y2155" s="5"/>
      <c r="Z2155" s="3">
        <v>45401</v>
      </c>
      <c r="AA2155" s="3">
        <f t="shared" si="499"/>
        <v>4</v>
      </c>
      <c r="AB2155" s="3">
        <v>2024</v>
      </c>
      <c r="AC2155" s="7"/>
      <c r="AD2155" s="7">
        <f t="shared" ca="1" si="504"/>
        <v>0.49444444444444446</v>
      </c>
      <c r="AE2155" s="5" t="str">
        <f t="shared" ca="1" si="513"/>
        <v>&lt; 1</v>
      </c>
      <c r="AF2155" s="8">
        <v>34343</v>
      </c>
      <c r="AG2155" s="8">
        <f t="shared" ca="1" si="500"/>
        <v>30.791780821917808</v>
      </c>
      <c r="AH2155" s="7" t="str">
        <f t="shared" ca="1" si="501"/>
        <v>&gt;25&lt; 35</v>
      </c>
      <c r="AI2155" s="8">
        <v>16801820</v>
      </c>
      <c r="AJ2155" s="10" t="s">
        <v>62</v>
      </c>
      <c r="AK2155" s="5" t="s">
        <v>6049</v>
      </c>
      <c r="AL2155" s="3">
        <v>40789</v>
      </c>
      <c r="AM2155" s="3" t="s">
        <v>93</v>
      </c>
      <c r="AN2155" t="s">
        <v>65</v>
      </c>
      <c r="AP2155" s="11" t="s">
        <v>5794</v>
      </c>
      <c r="AQ2155" s="11">
        <v>3</v>
      </c>
      <c r="AR2155" s="133">
        <v>1</v>
      </c>
      <c r="AS2155" s="5">
        <f t="shared" si="502"/>
        <v>45766.25</v>
      </c>
      <c r="AT2155" s="9" t="s">
        <v>135</v>
      </c>
      <c r="AU2155" s="14">
        <v>3.6629999999999998</v>
      </c>
      <c r="AV2155" s="15" t="s">
        <v>126</v>
      </c>
      <c r="AW2155" s="16" t="s">
        <v>854</v>
      </c>
      <c r="AX2155" s="14" t="s">
        <v>6050</v>
      </c>
      <c r="AY2155" s="11">
        <v>20</v>
      </c>
      <c r="AZ2155" s="17" t="s">
        <v>145</v>
      </c>
      <c r="BA2155" s="20" t="str">
        <f t="shared" si="511"/>
        <v>07043010110553474620</v>
      </c>
      <c r="BB2155" s="26">
        <f t="shared" si="512"/>
        <v>20</v>
      </c>
      <c r="BC2155" s="20" t="s">
        <v>320</v>
      </c>
      <c r="BD2155" t="s">
        <v>100</v>
      </c>
      <c r="BE2155" s="5"/>
      <c r="BF2155" s="27"/>
      <c r="BG2155" s="27">
        <v>26158251</v>
      </c>
      <c r="BH2155" s="27"/>
      <c r="BJ2155" s="11"/>
      <c r="BK2155" s="11" t="str">
        <f t="shared" si="508"/>
        <v>B-</v>
      </c>
      <c r="BL2155" s="22" t="s">
        <v>235</v>
      </c>
    </row>
    <row r="2156" spans="1:64" x14ac:dyDescent="0.25">
      <c r="A2156" s="3" t="s">
        <v>56</v>
      </c>
      <c r="B2156" s="4">
        <v>2216</v>
      </c>
      <c r="C2156" s="76" t="s">
        <v>140</v>
      </c>
      <c r="D2156" s="86" t="s">
        <v>8548</v>
      </c>
      <c r="E2156" s="130" t="s">
        <v>7391</v>
      </c>
      <c r="F2156" s="132"/>
      <c r="G2156" s="43"/>
      <c r="H2156" s="74"/>
      <c r="I2156" s="76" t="s">
        <v>2544</v>
      </c>
      <c r="J2156" s="43" t="s">
        <v>228</v>
      </c>
      <c r="K2156" s="76" t="s">
        <v>123</v>
      </c>
      <c r="L2156" s="113" t="s">
        <v>77</v>
      </c>
      <c r="M2156" s="114" t="s">
        <v>158</v>
      </c>
      <c r="N2156" s="134">
        <v>45399</v>
      </c>
      <c r="P2156" s="3">
        <f t="shared" ca="1" si="505"/>
        <v>-47</v>
      </c>
      <c r="R2156" s="3"/>
      <c r="T2156" s="117" t="s">
        <v>131</v>
      </c>
      <c r="U2156" s="3" t="str">
        <f t="shared" si="498"/>
        <v>Contractuel</v>
      </c>
      <c r="V2156" s="5">
        <v>45505</v>
      </c>
      <c r="W2156" s="5">
        <f>VLOOKUP(B2156,[1]base!$A:$V,22,0)</f>
        <v>45535</v>
      </c>
      <c r="X2156" s="135"/>
      <c r="Y2156" s="135"/>
      <c r="Z2156" s="134">
        <v>45399</v>
      </c>
      <c r="AA2156" s="3">
        <f t="shared" si="499"/>
        <v>4</v>
      </c>
      <c r="AB2156" s="43">
        <v>2024</v>
      </c>
      <c r="AD2156" s="7">
        <f t="shared" ca="1" si="504"/>
        <v>0.5</v>
      </c>
      <c r="AE2156" s="7" t="str">
        <f t="shared" ca="1" si="513"/>
        <v>&lt; 1</v>
      </c>
      <c r="AF2156" s="131">
        <v>37432</v>
      </c>
      <c r="AG2156" s="8">
        <f t="shared" ca="1" si="500"/>
        <v>22.328767123287673</v>
      </c>
      <c r="AH2156" s="7" t="str">
        <f t="shared" ca="1" si="501"/>
        <v>&lt; 25</v>
      </c>
      <c r="AI2156">
        <v>17321350</v>
      </c>
      <c r="AJ2156" s="10" t="s">
        <v>126</v>
      </c>
      <c r="AK2156" s="122" t="s">
        <v>6051</v>
      </c>
      <c r="AL2156" s="131">
        <v>43678</v>
      </c>
      <c r="AM2156" s="76" t="s">
        <v>93</v>
      </c>
      <c r="AN2156" s="43" t="s">
        <v>94</v>
      </c>
      <c r="AP2156" s="120" t="s">
        <v>5721</v>
      </c>
      <c r="AQ2156" s="11">
        <v>3</v>
      </c>
      <c r="AR2156" s="11">
        <v>1</v>
      </c>
      <c r="AS2156" s="12">
        <f t="shared" si="502"/>
        <v>45764.25</v>
      </c>
      <c r="AT2156" s="87" t="s">
        <v>135</v>
      </c>
      <c r="AU2156" s="43">
        <v>3.5</v>
      </c>
      <c r="AV2156">
        <v>47</v>
      </c>
      <c r="AW2156" s="10" t="s">
        <v>247</v>
      </c>
      <c r="AX2156" s="10" t="s">
        <v>6052</v>
      </c>
      <c r="AY2156">
        <v>22</v>
      </c>
      <c r="AZ2156" t="s">
        <v>5277</v>
      </c>
      <c r="BA2156" s="17" t="str">
        <f t="shared" si="511"/>
        <v>47010000000010356422</v>
      </c>
      <c r="BB2156" s="26">
        <f t="shared" si="512"/>
        <v>20</v>
      </c>
      <c r="BC2156" s="86" t="s">
        <v>4560</v>
      </c>
      <c r="BD2156" s="86" t="s">
        <v>73</v>
      </c>
      <c r="BG2156" s="86">
        <v>97530270</v>
      </c>
      <c r="BH2156" s="86">
        <v>58230484</v>
      </c>
      <c r="BK2156" s="11" t="str">
        <f t="shared" si="508"/>
        <v>B-</v>
      </c>
      <c r="BL2156" s="11" t="s">
        <v>473</v>
      </c>
    </row>
    <row r="2157" spans="1:64" x14ac:dyDescent="0.25">
      <c r="A2157" s="3" t="s">
        <v>74</v>
      </c>
      <c r="B2157" s="4">
        <v>2217</v>
      </c>
      <c r="C2157" s="3" t="s">
        <v>140</v>
      </c>
      <c r="D2157" s="3" t="s">
        <v>8768</v>
      </c>
      <c r="E2157" s="3" t="s">
        <v>7238</v>
      </c>
      <c r="F2157" s="3"/>
      <c r="G2157" s="3"/>
      <c r="H2157" s="74"/>
      <c r="I2157" s="76" t="s">
        <v>2544</v>
      </c>
      <c r="J2157" s="3" t="s">
        <v>228</v>
      </c>
      <c r="K2157" s="3" t="s">
        <v>76</v>
      </c>
      <c r="L2157" s="3" t="s">
        <v>77</v>
      </c>
      <c r="M2157" s="5" t="s">
        <v>158</v>
      </c>
      <c r="N2157" s="28">
        <v>45399</v>
      </c>
      <c r="O2157" s="3"/>
      <c r="P2157" s="3">
        <f t="shared" ca="1" si="505"/>
        <v>-47</v>
      </c>
      <c r="Q2157" s="5">
        <v>45536</v>
      </c>
      <c r="R2157" s="3" t="s">
        <v>6053</v>
      </c>
      <c r="S2157" s="6"/>
      <c r="T2157" s="3" t="s">
        <v>131</v>
      </c>
      <c r="U2157" s="3" t="str">
        <f t="shared" si="498"/>
        <v>Contractuel</v>
      </c>
      <c r="V2157" s="5">
        <v>45505</v>
      </c>
      <c r="W2157" s="5">
        <f>VLOOKUP(B2157,[1]base!$A:$V,22,0)</f>
        <v>45535</v>
      </c>
      <c r="X2157" s="5"/>
      <c r="Y2157" s="5"/>
      <c r="Z2157" s="3">
        <v>45399</v>
      </c>
      <c r="AA2157" s="3">
        <f t="shared" si="499"/>
        <v>4</v>
      </c>
      <c r="AB2157" s="3">
        <v>2024</v>
      </c>
      <c r="AC2157" s="7"/>
      <c r="AD2157" s="7">
        <f t="shared" ca="1" si="504"/>
        <v>0.5</v>
      </c>
      <c r="AE2157" s="5" t="str">
        <f t="shared" ca="1" si="513"/>
        <v>&lt; 1</v>
      </c>
      <c r="AF2157" s="8">
        <v>30046</v>
      </c>
      <c r="AG2157" s="8">
        <f t="shared" ca="1" si="500"/>
        <v>42.564383561643837</v>
      </c>
      <c r="AH2157" s="7" t="str">
        <f t="shared" ca="1" si="501"/>
        <v>&gt;35&lt; 45</v>
      </c>
      <c r="AI2157" s="8">
        <v>12644000</v>
      </c>
      <c r="AJ2157" s="10" t="s">
        <v>62</v>
      </c>
      <c r="AK2157" s="5" t="s">
        <v>6054</v>
      </c>
      <c r="AL2157" s="3">
        <v>43742</v>
      </c>
      <c r="AM2157" s="3" t="s">
        <v>93</v>
      </c>
      <c r="AN2157" t="s">
        <v>65</v>
      </c>
      <c r="AP2157" s="11" t="s">
        <v>5794</v>
      </c>
      <c r="AQ2157" s="11">
        <v>3</v>
      </c>
      <c r="AR2157" s="133">
        <v>1</v>
      </c>
      <c r="AS2157" s="5">
        <f t="shared" si="502"/>
        <v>45764.25</v>
      </c>
      <c r="AT2157" s="9" t="s">
        <v>135</v>
      </c>
      <c r="AU2157" s="14">
        <v>3.6629999999999998</v>
      </c>
      <c r="AV2157" s="15" t="s">
        <v>67</v>
      </c>
      <c r="AW2157" s="16">
        <v>10700</v>
      </c>
      <c r="AX2157" s="14" t="s">
        <v>6055</v>
      </c>
      <c r="AY2157" s="11">
        <v>53</v>
      </c>
      <c r="AZ2157" s="17" t="s">
        <v>71</v>
      </c>
      <c r="BA2157" s="20" t="str">
        <f t="shared" si="511"/>
        <v>08107000772013036453</v>
      </c>
      <c r="BB2157" s="26">
        <f t="shared" si="512"/>
        <v>20</v>
      </c>
      <c r="BC2157" s="20" t="s">
        <v>6056</v>
      </c>
      <c r="BD2157" t="s">
        <v>100</v>
      </c>
      <c r="BE2157" s="5"/>
      <c r="BF2157" s="27"/>
      <c r="BG2157" s="27">
        <v>56166361</v>
      </c>
      <c r="BH2157" s="27"/>
      <c r="BJ2157" s="11"/>
      <c r="BK2157" s="11" t="str">
        <f t="shared" si="508"/>
        <v>B-</v>
      </c>
      <c r="BL2157" s="22" t="s">
        <v>235</v>
      </c>
    </row>
    <row r="2158" spans="1:64" x14ac:dyDescent="0.25">
      <c r="A2158" s="3" t="s">
        <v>74</v>
      </c>
      <c r="B2158" s="4">
        <v>2218</v>
      </c>
      <c r="C2158" s="76" t="s">
        <v>140</v>
      </c>
      <c r="D2158" s="86" t="s">
        <v>8549</v>
      </c>
      <c r="E2158" s="130" t="s">
        <v>7491</v>
      </c>
      <c r="F2158" s="132"/>
      <c r="G2158" s="43"/>
      <c r="H2158" s="74"/>
      <c r="I2158" s="76" t="s">
        <v>2544</v>
      </c>
      <c r="J2158" s="43" t="s">
        <v>228</v>
      </c>
      <c r="K2158" s="76" t="s">
        <v>123</v>
      </c>
      <c r="L2158" s="113" t="s">
        <v>77</v>
      </c>
      <c r="M2158" s="114" t="s">
        <v>158</v>
      </c>
      <c r="N2158" s="134">
        <v>45399</v>
      </c>
      <c r="P2158" s="3">
        <f t="shared" ca="1" si="505"/>
        <v>-139</v>
      </c>
      <c r="Q2158" s="5">
        <v>45434</v>
      </c>
      <c r="R2158" s="3" t="s">
        <v>2627</v>
      </c>
      <c r="T2158" s="117" t="s">
        <v>131</v>
      </c>
      <c r="U2158" s="3" t="str">
        <f t="shared" si="498"/>
        <v>Contractuel</v>
      </c>
      <c r="V2158" s="134">
        <v>45399</v>
      </c>
      <c r="W2158" s="134">
        <v>45443</v>
      </c>
      <c r="X2158" s="135"/>
      <c r="Y2158" s="135"/>
      <c r="Z2158" s="134">
        <v>45399</v>
      </c>
      <c r="AA2158" s="3">
        <f t="shared" si="499"/>
        <v>4</v>
      </c>
      <c r="AB2158" s="43">
        <v>2024</v>
      </c>
      <c r="AD2158" s="7">
        <f t="shared" ca="1" si="504"/>
        <v>0.5</v>
      </c>
      <c r="AE2158" s="7" t="str">
        <f t="shared" ca="1" si="513"/>
        <v>&lt; 1</v>
      </c>
      <c r="AF2158" s="131">
        <v>30431</v>
      </c>
      <c r="AG2158" s="8">
        <f t="shared" ca="1" si="500"/>
        <v>41.509589041095893</v>
      </c>
      <c r="AH2158" s="7" t="str">
        <f t="shared" ca="1" si="501"/>
        <v>&gt;35&lt; 45</v>
      </c>
      <c r="AI2158">
        <v>12527051</v>
      </c>
      <c r="AJ2158" s="10" t="s">
        <v>102</v>
      </c>
      <c r="AK2158" s="122" t="s">
        <v>6057</v>
      </c>
      <c r="AL2158" s="131">
        <v>36880</v>
      </c>
      <c r="AM2158" s="76" t="s">
        <v>93</v>
      </c>
      <c r="AN2158" s="76" t="s">
        <v>65</v>
      </c>
      <c r="AP2158" s="120" t="s">
        <v>5721</v>
      </c>
      <c r="AQ2158" s="11">
        <v>3</v>
      </c>
      <c r="AR2158" s="11">
        <v>1</v>
      </c>
      <c r="AS2158" s="12">
        <f t="shared" si="502"/>
        <v>45764.25</v>
      </c>
      <c r="AT2158" s="87" t="s">
        <v>135</v>
      </c>
      <c r="AU2158" s="43">
        <v>3.5</v>
      </c>
      <c r="AV2158">
        <v>17</v>
      </c>
      <c r="AW2158" s="10" t="s">
        <v>1449</v>
      </c>
      <c r="AX2158" s="10" t="s">
        <v>6058</v>
      </c>
      <c r="AY2158">
        <v>58</v>
      </c>
      <c r="AZ2158" t="s">
        <v>171</v>
      </c>
      <c r="BA2158" s="17" t="str">
        <f t="shared" si="511"/>
        <v>17002000000079161358</v>
      </c>
      <c r="BB2158" s="26">
        <f t="shared" si="512"/>
        <v>20</v>
      </c>
      <c r="BC2158" s="86" t="s">
        <v>2409</v>
      </c>
      <c r="BD2158" s="86" t="s">
        <v>277</v>
      </c>
      <c r="BG2158" s="86">
        <v>55801771</v>
      </c>
      <c r="BK2158" s="11" t="str">
        <f t="shared" si="508"/>
        <v>B-</v>
      </c>
      <c r="BL2158" s="11" t="s">
        <v>473</v>
      </c>
    </row>
    <row r="2159" spans="1:64" x14ac:dyDescent="0.25">
      <c r="A2159" s="3" t="s">
        <v>74</v>
      </c>
      <c r="B2159" s="4">
        <v>2219</v>
      </c>
      <c r="C2159" s="76" t="s">
        <v>140</v>
      </c>
      <c r="D2159" s="86" t="s">
        <v>8550</v>
      </c>
      <c r="E2159" s="130" t="s">
        <v>8529</v>
      </c>
      <c r="F2159" s="132"/>
      <c r="G2159" s="43"/>
      <c r="H2159" s="74"/>
      <c r="I2159" s="76" t="s">
        <v>2544</v>
      </c>
      <c r="J2159" s="43" t="s">
        <v>228</v>
      </c>
      <c r="K2159" s="76" t="s">
        <v>123</v>
      </c>
      <c r="L2159" s="113" t="s">
        <v>77</v>
      </c>
      <c r="M2159" s="114" t="s">
        <v>158</v>
      </c>
      <c r="N2159" s="134">
        <v>45399</v>
      </c>
      <c r="P2159" s="3">
        <f t="shared" ca="1" si="505"/>
        <v>-78</v>
      </c>
      <c r="Q2159" s="5">
        <v>45505</v>
      </c>
      <c r="R2159" s="3" t="s">
        <v>609</v>
      </c>
      <c r="T2159" s="117" t="s">
        <v>131</v>
      </c>
      <c r="U2159" s="3" t="str">
        <f t="shared" si="498"/>
        <v>Contractuel</v>
      </c>
      <c r="V2159" s="5">
        <v>45474</v>
      </c>
      <c r="W2159" s="5">
        <v>45504</v>
      </c>
      <c r="X2159" s="135"/>
      <c r="Y2159" s="135"/>
      <c r="Z2159" s="134">
        <v>45399</v>
      </c>
      <c r="AA2159" s="3">
        <f t="shared" si="499"/>
        <v>4</v>
      </c>
      <c r="AB2159" s="43">
        <v>2024</v>
      </c>
      <c r="AD2159" s="7">
        <f t="shared" ca="1" si="504"/>
        <v>0.5</v>
      </c>
      <c r="AE2159" s="7" t="str">
        <f t="shared" ca="1" si="513"/>
        <v>&lt; 1</v>
      </c>
      <c r="AF2159" s="131">
        <v>36440</v>
      </c>
      <c r="AG2159" s="8">
        <f t="shared" ca="1" si="500"/>
        <v>25.046575342465754</v>
      </c>
      <c r="AH2159" s="7" t="str">
        <f t="shared" ca="1" si="501"/>
        <v>&gt;25&lt; 35</v>
      </c>
      <c r="AK2159" s="122" t="s">
        <v>6059</v>
      </c>
      <c r="AL2159" s="131">
        <v>43095</v>
      </c>
      <c r="AM2159" s="76" t="s">
        <v>93</v>
      </c>
      <c r="AN2159" s="43" t="s">
        <v>94</v>
      </c>
      <c r="AP2159" s="120" t="s">
        <v>5721</v>
      </c>
      <c r="AQ2159" s="11">
        <v>3</v>
      </c>
      <c r="AR2159" s="11">
        <v>1</v>
      </c>
      <c r="AS2159" s="12">
        <f t="shared" si="502"/>
        <v>45764.25</v>
      </c>
      <c r="AT2159" s="87" t="s">
        <v>135</v>
      </c>
      <c r="AU2159" s="43">
        <v>3.5</v>
      </c>
      <c r="AV2159">
        <v>17</v>
      </c>
      <c r="AW2159" s="10" t="s">
        <v>169</v>
      </c>
      <c r="AX2159" s="10" t="s">
        <v>6060</v>
      </c>
      <c r="AY2159">
        <v>22</v>
      </c>
      <c r="AZ2159" t="s">
        <v>171</v>
      </c>
      <c r="BA2159" s="17" t="str">
        <f t="shared" si="511"/>
        <v>17001000000266956022</v>
      </c>
      <c r="BB2159" s="26">
        <f t="shared" si="512"/>
        <v>20</v>
      </c>
      <c r="BC2159" s="86" t="s">
        <v>2409</v>
      </c>
      <c r="BD2159" s="86" t="s">
        <v>277</v>
      </c>
      <c r="BG2159" s="86">
        <v>55927453</v>
      </c>
      <c r="BK2159" s="11" t="str">
        <f t="shared" si="508"/>
        <v>B-</v>
      </c>
      <c r="BL2159" s="11" t="s">
        <v>473</v>
      </c>
    </row>
    <row r="2160" spans="1:64" x14ac:dyDescent="0.25">
      <c r="A2160" s="3" t="s">
        <v>56</v>
      </c>
      <c r="B2160" s="4">
        <v>2220</v>
      </c>
      <c r="C2160" s="76" t="s">
        <v>140</v>
      </c>
      <c r="D2160" s="86" t="s">
        <v>7264</v>
      </c>
      <c r="E2160" s="130" t="s">
        <v>7238</v>
      </c>
      <c r="F2160" s="132"/>
      <c r="G2160" s="43"/>
      <c r="H2160" s="74"/>
      <c r="I2160" s="76" t="s">
        <v>2544</v>
      </c>
      <c r="J2160" s="43" t="s">
        <v>228</v>
      </c>
      <c r="K2160" s="76" t="s">
        <v>123</v>
      </c>
      <c r="L2160" s="113" t="s">
        <v>77</v>
      </c>
      <c r="M2160" s="114" t="s">
        <v>158</v>
      </c>
      <c r="N2160" s="134">
        <v>45399</v>
      </c>
      <c r="P2160" s="3">
        <f t="shared" ca="1" si="505"/>
        <v>-47</v>
      </c>
      <c r="Q2160" s="5"/>
      <c r="R2160" s="3"/>
      <c r="T2160" s="117" t="s">
        <v>131</v>
      </c>
      <c r="U2160" s="3" t="str">
        <f t="shared" si="498"/>
        <v>Contractuel</v>
      </c>
      <c r="V2160" s="5">
        <v>45505</v>
      </c>
      <c r="W2160" s="5">
        <f>VLOOKUP(B2160,[1]base!$A:$V,22,0)</f>
        <v>45535</v>
      </c>
      <c r="X2160" s="135"/>
      <c r="Y2160" s="135"/>
      <c r="Z2160" s="134">
        <v>45399</v>
      </c>
      <c r="AA2160" s="3">
        <f t="shared" si="499"/>
        <v>4</v>
      </c>
      <c r="AB2160" s="43">
        <v>2024</v>
      </c>
      <c r="AD2160" s="7">
        <f t="shared" ca="1" si="504"/>
        <v>0.5</v>
      </c>
      <c r="AE2160" s="7" t="str">
        <f t="shared" ca="1" si="513"/>
        <v>&lt; 1</v>
      </c>
      <c r="AF2160" s="131">
        <v>33787</v>
      </c>
      <c r="AG2160" s="8">
        <f t="shared" ca="1" si="500"/>
        <v>32.315068493150683</v>
      </c>
      <c r="AH2160" s="7" t="str">
        <f t="shared" ca="1" si="501"/>
        <v>&gt;25&lt; 35</v>
      </c>
      <c r="AI2160">
        <v>17284709</v>
      </c>
      <c r="AJ2160" s="10" t="s">
        <v>91</v>
      </c>
      <c r="AK2160" s="122" t="s">
        <v>6061</v>
      </c>
      <c r="AL2160" s="131">
        <v>41519</v>
      </c>
      <c r="AM2160" s="76" t="s">
        <v>93</v>
      </c>
      <c r="AN2160" s="76" t="s">
        <v>65</v>
      </c>
      <c r="AP2160" s="120" t="s">
        <v>5794</v>
      </c>
      <c r="AQ2160" s="11">
        <v>3</v>
      </c>
      <c r="AR2160" s="11">
        <v>1</v>
      </c>
      <c r="AS2160" s="12">
        <f t="shared" si="502"/>
        <v>45764.25</v>
      </c>
      <c r="AT2160" s="87" t="s">
        <v>135</v>
      </c>
      <c r="AU2160" s="43">
        <v>3.5</v>
      </c>
      <c r="AV2160" s="10" t="s">
        <v>126</v>
      </c>
      <c r="AW2160" s="10" t="s">
        <v>275</v>
      </c>
      <c r="AX2160" s="10" t="s">
        <v>6062</v>
      </c>
      <c r="AY2160">
        <v>13</v>
      </c>
      <c r="AZ2160" t="s">
        <v>145</v>
      </c>
      <c r="BA2160" s="17" t="str">
        <f t="shared" si="511"/>
        <v>07080013810555298213</v>
      </c>
      <c r="BB2160" s="26">
        <f t="shared" si="512"/>
        <v>20</v>
      </c>
      <c r="BC2160" s="86" t="s">
        <v>6036</v>
      </c>
      <c r="BD2160" s="86" t="s">
        <v>100</v>
      </c>
      <c r="BG2160" s="86">
        <v>92100736</v>
      </c>
      <c r="BJ2160" t="s">
        <v>1677</v>
      </c>
      <c r="BK2160" s="11" t="str">
        <f t="shared" si="508"/>
        <v>B-</v>
      </c>
      <c r="BL2160" s="11" t="s">
        <v>473</v>
      </c>
    </row>
    <row r="2161" spans="1:64" x14ac:dyDescent="0.25">
      <c r="A2161" s="3" t="s">
        <v>74</v>
      </c>
      <c r="B2161" s="4">
        <v>2221</v>
      </c>
      <c r="C2161" s="43" t="s">
        <v>57</v>
      </c>
      <c r="D2161" s="86" t="s">
        <v>8551</v>
      </c>
      <c r="E2161" s="130" t="s">
        <v>8552</v>
      </c>
      <c r="F2161" s="132"/>
      <c r="G2161" s="43"/>
      <c r="H2161" s="74"/>
      <c r="I2161" s="76" t="s">
        <v>2544</v>
      </c>
      <c r="J2161" s="43" t="s">
        <v>228</v>
      </c>
      <c r="K2161" s="76" t="s">
        <v>123</v>
      </c>
      <c r="L2161" s="113" t="s">
        <v>77</v>
      </c>
      <c r="M2161" s="114" t="s">
        <v>158</v>
      </c>
      <c r="N2161" s="134">
        <v>45399</v>
      </c>
      <c r="P2161" s="3">
        <f t="shared" ca="1" si="505"/>
        <v>-139</v>
      </c>
      <c r="Q2161" s="5">
        <v>45416</v>
      </c>
      <c r="R2161" s="3" t="s">
        <v>1728</v>
      </c>
      <c r="S2161" t="s">
        <v>1787</v>
      </c>
      <c r="T2161" s="117" t="s">
        <v>131</v>
      </c>
      <c r="U2161" s="3" t="str">
        <f t="shared" si="498"/>
        <v>Contractuel</v>
      </c>
      <c r="V2161" s="134">
        <v>45399</v>
      </c>
      <c r="W2161" s="134">
        <v>45443</v>
      </c>
      <c r="X2161" s="135"/>
      <c r="Y2161" s="135"/>
      <c r="Z2161" s="134">
        <v>45399</v>
      </c>
      <c r="AA2161" s="3">
        <f t="shared" si="499"/>
        <v>4</v>
      </c>
      <c r="AB2161" s="43">
        <v>2024</v>
      </c>
      <c r="AC2161" s="3">
        <f t="shared" ref="AC2161" si="519">AB2161+4</f>
        <v>2028</v>
      </c>
      <c r="AD2161" s="7">
        <f t="shared" ca="1" si="504"/>
        <v>0.5</v>
      </c>
      <c r="AE2161" s="7" t="str">
        <f t="shared" ca="1" si="513"/>
        <v>&lt; 1</v>
      </c>
      <c r="AF2161" s="131">
        <v>34672</v>
      </c>
      <c r="AG2161" s="8">
        <f t="shared" ca="1" si="500"/>
        <v>29.890410958904109</v>
      </c>
      <c r="AH2161" s="7" t="str">
        <f t="shared" ca="1" si="501"/>
        <v>&gt;25&lt; 35</v>
      </c>
      <c r="AI2161">
        <v>16982172</v>
      </c>
      <c r="AJ2161" s="10" t="s">
        <v>70</v>
      </c>
      <c r="AK2161" s="122" t="s">
        <v>6063</v>
      </c>
      <c r="AL2161" s="131">
        <v>44532</v>
      </c>
      <c r="AM2161" s="130" t="s">
        <v>64</v>
      </c>
      <c r="AN2161" s="130" t="s">
        <v>94</v>
      </c>
      <c r="AP2161" s="86" t="s">
        <v>5896</v>
      </c>
      <c r="AQ2161" s="11">
        <v>3</v>
      </c>
      <c r="AR2161" s="11">
        <v>1</v>
      </c>
      <c r="AS2161" s="12">
        <f t="shared" si="502"/>
        <v>45764.25</v>
      </c>
      <c r="AT2161" s="87" t="s">
        <v>135</v>
      </c>
      <c r="AU2161" s="43">
        <v>3.5</v>
      </c>
      <c r="AV2161">
        <v>25</v>
      </c>
      <c r="AW2161">
        <v>14600</v>
      </c>
      <c r="AX2161" s="10" t="s">
        <v>6064</v>
      </c>
      <c r="AY2161" s="10" t="s">
        <v>67</v>
      </c>
      <c r="AZ2161" t="s">
        <v>164</v>
      </c>
      <c r="BA2161" s="17" t="str">
        <f t="shared" si="511"/>
        <v>25146000000082159808</v>
      </c>
      <c r="BB2161" s="26">
        <f t="shared" si="512"/>
        <v>20</v>
      </c>
      <c r="BC2161" s="86" t="s">
        <v>666</v>
      </c>
      <c r="BD2161" s="86" t="s">
        <v>73</v>
      </c>
      <c r="BG2161" s="86">
        <v>20312607</v>
      </c>
      <c r="BH2161" s="86">
        <v>58924778</v>
      </c>
      <c r="BK2161" s="11" t="str">
        <f t="shared" si="508"/>
        <v>B-</v>
      </c>
      <c r="BL2161" s="11" t="s">
        <v>473</v>
      </c>
    </row>
    <row r="2162" spans="1:64" x14ac:dyDescent="0.25">
      <c r="A2162" s="3" t="s">
        <v>56</v>
      </c>
      <c r="B2162" s="4">
        <v>2222</v>
      </c>
      <c r="C2162" s="76" t="s">
        <v>140</v>
      </c>
      <c r="D2162" s="86" t="s">
        <v>8769</v>
      </c>
      <c r="E2162" s="130" t="s">
        <v>7605</v>
      </c>
      <c r="F2162" s="132"/>
      <c r="G2162" s="43"/>
      <c r="H2162" s="74"/>
      <c r="I2162" s="76" t="s">
        <v>2544</v>
      </c>
      <c r="J2162" s="43" t="s">
        <v>228</v>
      </c>
      <c r="K2162" s="76" t="s">
        <v>123</v>
      </c>
      <c r="L2162" s="113" t="s">
        <v>77</v>
      </c>
      <c r="M2162" s="114" t="s">
        <v>158</v>
      </c>
      <c r="N2162" s="134">
        <v>45399</v>
      </c>
      <c r="P2162" s="3">
        <f t="shared" ca="1" si="505"/>
        <v>-47</v>
      </c>
      <c r="R2162" s="3"/>
      <c r="T2162" s="117" t="s">
        <v>131</v>
      </c>
      <c r="U2162" s="3" t="str">
        <f t="shared" si="498"/>
        <v>Contractuel</v>
      </c>
      <c r="V2162" s="5">
        <v>45505</v>
      </c>
      <c r="W2162" s="5">
        <f>VLOOKUP(B2162,[1]base!$A:$V,22,0)</f>
        <v>45535</v>
      </c>
      <c r="X2162" s="135"/>
      <c r="Y2162" s="135"/>
      <c r="Z2162" s="134">
        <v>45399</v>
      </c>
      <c r="AA2162" s="3">
        <f t="shared" si="499"/>
        <v>4</v>
      </c>
      <c r="AB2162" s="43">
        <v>2024</v>
      </c>
      <c r="AD2162" s="7">
        <f t="shared" ca="1" si="504"/>
        <v>0.5</v>
      </c>
      <c r="AE2162" s="7" t="str">
        <f t="shared" ca="1" si="513"/>
        <v>&lt; 1</v>
      </c>
      <c r="AF2162" s="131">
        <v>37912</v>
      </c>
      <c r="AG2162" s="8">
        <f t="shared" ca="1" si="500"/>
        <v>21.013698630136986</v>
      </c>
      <c r="AH2162" s="7" t="str">
        <f t="shared" ca="1" si="501"/>
        <v>&lt; 25</v>
      </c>
      <c r="AI2162">
        <v>17631999</v>
      </c>
      <c r="AJ2162" s="10" t="s">
        <v>102</v>
      </c>
      <c r="AK2162" s="122" t="s">
        <v>6065</v>
      </c>
      <c r="AL2162" s="131">
        <v>44530</v>
      </c>
      <c r="AM2162" s="76" t="s">
        <v>93</v>
      </c>
      <c r="AN2162" s="43" t="s">
        <v>94</v>
      </c>
      <c r="AP2162" s="86" t="s">
        <v>5730</v>
      </c>
      <c r="AQ2162" s="11">
        <v>3</v>
      </c>
      <c r="AR2162" s="11">
        <v>1</v>
      </c>
      <c r="AS2162" s="12">
        <f t="shared" si="502"/>
        <v>45764.25</v>
      </c>
      <c r="AT2162" s="87" t="s">
        <v>135</v>
      </c>
      <c r="AU2162" s="43">
        <v>3.5</v>
      </c>
      <c r="AV2162">
        <v>17</v>
      </c>
      <c r="AW2162" s="10" t="s">
        <v>169</v>
      </c>
      <c r="AX2162" s="10" t="s">
        <v>6066</v>
      </c>
      <c r="AY2162">
        <v>80</v>
      </c>
      <c r="AZ2162" t="s">
        <v>171</v>
      </c>
      <c r="BA2162" s="17" t="str">
        <f t="shared" si="511"/>
        <v>17001000000344062680</v>
      </c>
      <c r="BB2162" s="26">
        <f t="shared" si="512"/>
        <v>20</v>
      </c>
      <c r="BC2162" s="86" t="s">
        <v>1484</v>
      </c>
      <c r="BD2162" s="86" t="s">
        <v>73</v>
      </c>
      <c r="BG2162" s="86">
        <v>26922480</v>
      </c>
      <c r="BH2162" s="86">
        <v>27614925</v>
      </c>
      <c r="BK2162" s="11" t="str">
        <f t="shared" si="508"/>
        <v>B-</v>
      </c>
      <c r="BL2162" s="11" t="s">
        <v>473</v>
      </c>
    </row>
    <row r="2163" spans="1:64" x14ac:dyDescent="0.25">
      <c r="A2163" s="3" t="s">
        <v>56</v>
      </c>
      <c r="B2163" s="4">
        <v>2223</v>
      </c>
      <c r="C2163" s="76" t="s">
        <v>140</v>
      </c>
      <c r="D2163" s="86" t="s">
        <v>7469</v>
      </c>
      <c r="E2163" s="130" t="s">
        <v>7491</v>
      </c>
      <c r="F2163" s="132"/>
      <c r="G2163" s="43"/>
      <c r="H2163" s="74"/>
      <c r="I2163" s="76" t="s">
        <v>2544</v>
      </c>
      <c r="J2163" s="43" t="s">
        <v>228</v>
      </c>
      <c r="K2163" s="76" t="s">
        <v>123</v>
      </c>
      <c r="L2163" s="113" t="s">
        <v>77</v>
      </c>
      <c r="M2163" s="114" t="s">
        <v>158</v>
      </c>
      <c r="N2163" s="134">
        <v>45399</v>
      </c>
      <c r="P2163" s="3">
        <f t="shared" ca="1" si="505"/>
        <v>-47</v>
      </c>
      <c r="R2163" s="3"/>
      <c r="T2163" s="117" t="s">
        <v>131</v>
      </c>
      <c r="U2163" s="3" t="str">
        <f t="shared" si="498"/>
        <v>Contractuel</v>
      </c>
      <c r="V2163" s="5">
        <v>45505</v>
      </c>
      <c r="W2163" s="5">
        <f>VLOOKUP(B2163,[1]base!$A:$V,22,0)</f>
        <v>45535</v>
      </c>
      <c r="X2163" s="135"/>
      <c r="Y2163" s="135"/>
      <c r="Z2163" s="134">
        <v>45399</v>
      </c>
      <c r="AA2163" s="3">
        <f t="shared" si="499"/>
        <v>4</v>
      </c>
      <c r="AB2163" s="43">
        <v>2024</v>
      </c>
      <c r="AD2163" s="7">
        <f t="shared" ca="1" si="504"/>
        <v>0.5</v>
      </c>
      <c r="AE2163" s="7" t="str">
        <f t="shared" ca="1" si="513"/>
        <v>&lt; 1</v>
      </c>
      <c r="AF2163" s="131">
        <v>29368</v>
      </c>
      <c r="AG2163" s="8">
        <f t="shared" ca="1" si="500"/>
        <v>44.421917808219177</v>
      </c>
      <c r="AH2163" s="7" t="str">
        <f t="shared" ca="1" si="501"/>
        <v>&gt;35&lt; 45</v>
      </c>
      <c r="AI2163">
        <v>12440196</v>
      </c>
      <c r="AJ2163" s="10" t="s">
        <v>67</v>
      </c>
      <c r="AK2163" s="122" t="s">
        <v>6067</v>
      </c>
      <c r="AL2163" s="131">
        <v>40906</v>
      </c>
      <c r="AM2163" s="76" t="s">
        <v>93</v>
      </c>
      <c r="AN2163" s="76" t="s">
        <v>65</v>
      </c>
      <c r="AO2163" s="86">
        <v>2</v>
      </c>
      <c r="AP2163" s="120" t="s">
        <v>5721</v>
      </c>
      <c r="AQ2163" s="11">
        <v>3</v>
      </c>
      <c r="AR2163" s="11">
        <v>1</v>
      </c>
      <c r="AS2163" s="12">
        <f t="shared" si="502"/>
        <v>45764.25</v>
      </c>
      <c r="AT2163" s="87" t="s">
        <v>135</v>
      </c>
      <c r="AU2163" s="43">
        <v>3.5</v>
      </c>
      <c r="AV2163">
        <v>17</v>
      </c>
      <c r="AW2163" s="10" t="s">
        <v>169</v>
      </c>
      <c r="AX2163" s="10" t="s">
        <v>6068</v>
      </c>
      <c r="AY2163" s="10" t="s">
        <v>91</v>
      </c>
      <c r="AZ2163" t="s">
        <v>171</v>
      </c>
      <c r="BA2163" s="17" t="str">
        <f t="shared" si="511"/>
        <v>17001000000344055405</v>
      </c>
      <c r="BB2163" s="26">
        <f t="shared" si="512"/>
        <v>20</v>
      </c>
      <c r="BC2163" s="86" t="s">
        <v>6044</v>
      </c>
      <c r="BD2163" s="86" t="s">
        <v>277</v>
      </c>
      <c r="BG2163" s="86">
        <v>97502309</v>
      </c>
      <c r="BJ2163" t="s">
        <v>3101</v>
      </c>
      <c r="BK2163" s="11" t="str">
        <f t="shared" si="508"/>
        <v>B-</v>
      </c>
      <c r="BL2163" s="11" t="s">
        <v>473</v>
      </c>
    </row>
    <row r="2164" spans="1:64" x14ac:dyDescent="0.25">
      <c r="A2164" s="3" t="s">
        <v>56</v>
      </c>
      <c r="B2164" s="4">
        <v>2224</v>
      </c>
      <c r="C2164" s="76" t="s">
        <v>140</v>
      </c>
      <c r="D2164" s="86" t="s">
        <v>8553</v>
      </c>
      <c r="E2164" s="130" t="s">
        <v>7320</v>
      </c>
      <c r="F2164" s="132"/>
      <c r="G2164" s="43"/>
      <c r="H2164" s="74"/>
      <c r="I2164" s="76" t="s">
        <v>2544</v>
      </c>
      <c r="J2164" s="43" t="s">
        <v>228</v>
      </c>
      <c r="K2164" s="76" t="s">
        <v>123</v>
      </c>
      <c r="L2164" s="113" t="s">
        <v>77</v>
      </c>
      <c r="M2164" s="114" t="s">
        <v>158</v>
      </c>
      <c r="N2164" s="134">
        <v>45398</v>
      </c>
      <c r="P2164" s="3">
        <f t="shared" ca="1" si="505"/>
        <v>-47</v>
      </c>
      <c r="R2164" s="3"/>
      <c r="T2164" s="117" t="s">
        <v>131</v>
      </c>
      <c r="U2164" s="3" t="str">
        <f t="shared" si="498"/>
        <v>Contractuel</v>
      </c>
      <c r="V2164" s="5">
        <v>45505</v>
      </c>
      <c r="W2164" s="5">
        <f>VLOOKUP(B2164,[1]base!$A:$V,22,0)</f>
        <v>45535</v>
      </c>
      <c r="X2164" s="135"/>
      <c r="Y2164" s="135"/>
      <c r="Z2164" s="134">
        <v>45398</v>
      </c>
      <c r="AA2164" s="3">
        <f t="shared" si="499"/>
        <v>4</v>
      </c>
      <c r="AB2164" s="43">
        <v>2024</v>
      </c>
      <c r="AD2164" s="7">
        <f t="shared" ca="1" si="504"/>
        <v>0.50277777777777777</v>
      </c>
      <c r="AE2164" s="7" t="str">
        <f t="shared" ca="1" si="513"/>
        <v>&lt; 1</v>
      </c>
      <c r="AF2164" s="131">
        <v>28090</v>
      </c>
      <c r="AG2164" s="8">
        <f t="shared" ca="1" si="500"/>
        <v>47.923287671232877</v>
      </c>
      <c r="AH2164" s="7" t="str">
        <f t="shared" ca="1" si="501"/>
        <v>&gt;45&lt; 55</v>
      </c>
      <c r="AI2164">
        <v>12380811</v>
      </c>
      <c r="AJ2164" s="10" t="s">
        <v>62</v>
      </c>
      <c r="AK2164" s="122" t="s">
        <v>6069</v>
      </c>
      <c r="AL2164" s="131">
        <v>35041</v>
      </c>
      <c r="AM2164" s="76" t="s">
        <v>93</v>
      </c>
      <c r="AN2164" s="76" t="s">
        <v>65</v>
      </c>
      <c r="AP2164" s="86" t="s">
        <v>5896</v>
      </c>
      <c r="AQ2164" s="11">
        <v>3</v>
      </c>
      <c r="AR2164" s="11">
        <v>1</v>
      </c>
      <c r="AS2164" s="12">
        <f t="shared" si="502"/>
        <v>45763.25</v>
      </c>
      <c r="AT2164" s="87" t="s">
        <v>135</v>
      </c>
      <c r="AU2164" s="43">
        <v>3.5</v>
      </c>
      <c r="AV2164">
        <v>17</v>
      </c>
      <c r="AW2164" s="10" t="s">
        <v>169</v>
      </c>
      <c r="AX2164" s="10" t="s">
        <v>6070</v>
      </c>
      <c r="AY2164">
        <v>88</v>
      </c>
      <c r="AZ2164" t="s">
        <v>171</v>
      </c>
      <c r="BA2164" s="17" t="str">
        <f t="shared" si="511"/>
        <v>17001000000344272588</v>
      </c>
      <c r="BB2164" s="26">
        <f t="shared" si="512"/>
        <v>20</v>
      </c>
      <c r="BC2164" s="86" t="s">
        <v>6071</v>
      </c>
      <c r="BD2164" s="86" t="s">
        <v>100</v>
      </c>
      <c r="BG2164" s="86">
        <v>27724549</v>
      </c>
      <c r="BK2164" s="11" t="str">
        <f t="shared" si="508"/>
        <v>B-</v>
      </c>
      <c r="BL2164" s="11" t="s">
        <v>473</v>
      </c>
    </row>
    <row r="2165" spans="1:64" x14ac:dyDescent="0.25">
      <c r="A2165" s="3" t="s">
        <v>56</v>
      </c>
      <c r="B2165" s="4">
        <v>2225</v>
      </c>
      <c r="C2165" s="76" t="s">
        <v>140</v>
      </c>
      <c r="D2165" s="86" t="s">
        <v>7291</v>
      </c>
      <c r="E2165" s="130" t="s">
        <v>8554</v>
      </c>
      <c r="F2165" s="132"/>
      <c r="G2165" s="43"/>
      <c r="H2165" s="74"/>
      <c r="I2165" s="76" t="s">
        <v>2544</v>
      </c>
      <c r="J2165" s="43" t="s">
        <v>228</v>
      </c>
      <c r="K2165" s="76" t="s">
        <v>123</v>
      </c>
      <c r="L2165" s="113" t="s">
        <v>77</v>
      </c>
      <c r="M2165" s="114" t="s">
        <v>158</v>
      </c>
      <c r="N2165" s="134">
        <v>45399</v>
      </c>
      <c r="P2165" s="3">
        <f t="shared" ca="1" si="505"/>
        <v>-47</v>
      </c>
      <c r="R2165" s="3"/>
      <c r="T2165" s="117" t="s">
        <v>131</v>
      </c>
      <c r="U2165" s="3" t="str">
        <f t="shared" si="498"/>
        <v>Contractuel</v>
      </c>
      <c r="V2165" s="5">
        <v>45505</v>
      </c>
      <c r="W2165" s="5">
        <f>VLOOKUP(B2165,[1]base!$A:$V,22,0)</f>
        <v>45535</v>
      </c>
      <c r="X2165" s="135"/>
      <c r="Y2165" s="135"/>
      <c r="Z2165" s="134">
        <v>45399</v>
      </c>
      <c r="AA2165" s="3">
        <f t="shared" si="499"/>
        <v>4</v>
      </c>
      <c r="AB2165" s="43">
        <v>2024</v>
      </c>
      <c r="AD2165" s="7">
        <f t="shared" ca="1" si="504"/>
        <v>0.5</v>
      </c>
      <c r="AE2165" s="7" t="str">
        <f t="shared" ca="1" si="513"/>
        <v>&lt; 1</v>
      </c>
      <c r="AF2165" s="131">
        <v>32726</v>
      </c>
      <c r="AG2165" s="8">
        <f t="shared" ca="1" si="500"/>
        <v>35.221917808219175</v>
      </c>
      <c r="AH2165" s="7" t="str">
        <f t="shared" ca="1" si="501"/>
        <v>&gt;35&lt; 45</v>
      </c>
      <c r="AI2165">
        <v>17755445</v>
      </c>
      <c r="AJ2165" s="10" t="s">
        <v>70</v>
      </c>
      <c r="AK2165" s="122" t="s">
        <v>6072</v>
      </c>
      <c r="AL2165" s="131">
        <v>40137</v>
      </c>
      <c r="AM2165" s="76" t="s">
        <v>93</v>
      </c>
      <c r="AN2165" s="76" t="s">
        <v>65</v>
      </c>
      <c r="AO2165" s="86">
        <v>2</v>
      </c>
      <c r="AP2165" s="86" t="s">
        <v>5896</v>
      </c>
      <c r="AQ2165" s="11">
        <v>3</v>
      </c>
      <c r="AR2165" s="11">
        <v>1</v>
      </c>
      <c r="AS2165" s="12">
        <f t="shared" si="502"/>
        <v>45764.25</v>
      </c>
      <c r="AT2165" s="87" t="s">
        <v>135</v>
      </c>
      <c r="AU2165" s="43">
        <v>3.5</v>
      </c>
      <c r="AV2165">
        <v>25</v>
      </c>
      <c r="AW2165">
        <v>19600</v>
      </c>
      <c r="AX2165" s="10" t="s">
        <v>6073</v>
      </c>
      <c r="AY2165">
        <v>17</v>
      </c>
      <c r="AZ2165" t="s">
        <v>164</v>
      </c>
      <c r="BA2165" s="17" t="str">
        <f t="shared" si="511"/>
        <v>25196000000125239817</v>
      </c>
      <c r="BB2165" s="26">
        <f t="shared" si="512"/>
        <v>20</v>
      </c>
      <c r="BC2165" s="86" t="s">
        <v>6074</v>
      </c>
      <c r="BD2165" s="86" t="s">
        <v>277</v>
      </c>
      <c r="BG2165" s="86">
        <v>93260754</v>
      </c>
      <c r="BH2165" s="86">
        <v>93227508</v>
      </c>
      <c r="BK2165" s="11" t="str">
        <f t="shared" si="508"/>
        <v>B-</v>
      </c>
      <c r="BL2165" s="11" t="s">
        <v>473</v>
      </c>
    </row>
    <row r="2166" spans="1:64" x14ac:dyDescent="0.25">
      <c r="A2166" s="3" t="s">
        <v>56</v>
      </c>
      <c r="B2166" s="4">
        <v>2226</v>
      </c>
      <c r="C2166" s="43" t="s">
        <v>57</v>
      </c>
      <c r="D2166" s="86" t="s">
        <v>8555</v>
      </c>
      <c r="E2166" s="3" t="s">
        <v>7464</v>
      </c>
      <c r="F2166" s="3"/>
      <c r="G2166" s="3"/>
      <c r="H2166" s="74"/>
      <c r="K2166" s="3" t="s">
        <v>59</v>
      </c>
      <c r="L2166" s="3" t="s">
        <v>77</v>
      </c>
      <c r="M2166" s="3" t="s">
        <v>125</v>
      </c>
      <c r="N2166" s="134">
        <v>45398</v>
      </c>
      <c r="P2166" s="3" t="str">
        <f t="shared" ca="1" si="505"/>
        <v/>
      </c>
      <c r="R2166" s="3"/>
      <c r="T2166" s="6" t="s">
        <v>61</v>
      </c>
      <c r="U2166" s="3" t="str">
        <f t="shared" si="498"/>
        <v>Titulaire</v>
      </c>
      <c r="V2166" s="135"/>
      <c r="W2166" s="135"/>
      <c r="X2166" s="135"/>
      <c r="Y2166" s="135"/>
      <c r="Z2166" s="134">
        <f>N2166</f>
        <v>45398</v>
      </c>
      <c r="AA2166" s="3">
        <f t="shared" si="499"/>
        <v>4</v>
      </c>
      <c r="AB2166" s="43">
        <v>2024</v>
      </c>
      <c r="AD2166" s="7">
        <f t="shared" ca="1" si="504"/>
        <v>0.50277777777777777</v>
      </c>
      <c r="AE2166" s="7" t="str">
        <f t="shared" ca="1" si="513"/>
        <v>&lt; 1</v>
      </c>
      <c r="AF2166" s="131">
        <v>30892</v>
      </c>
      <c r="AG2166" s="8">
        <f t="shared" ca="1" si="500"/>
        <v>40.246575342465754</v>
      </c>
      <c r="AH2166" s="7" t="str">
        <f t="shared" ca="1" si="501"/>
        <v>&gt;35&lt; 45</v>
      </c>
      <c r="AI2166">
        <v>16485364</v>
      </c>
      <c r="AJ2166" s="10" t="s">
        <v>91</v>
      </c>
      <c r="AK2166" s="122" t="s">
        <v>6075</v>
      </c>
      <c r="AL2166" s="131">
        <v>36885</v>
      </c>
      <c r="AM2166" s="130" t="s">
        <v>64</v>
      </c>
      <c r="AN2166" s="76" t="s">
        <v>65</v>
      </c>
      <c r="AO2166">
        <v>3</v>
      </c>
      <c r="AQ2166">
        <v>15</v>
      </c>
      <c r="AR2166" s="11">
        <v>1</v>
      </c>
      <c r="AS2166" s="12">
        <f t="shared" si="502"/>
        <v>45763.25</v>
      </c>
      <c r="AT2166" s="11" t="s">
        <v>66</v>
      </c>
      <c r="AU2166" s="43">
        <v>2400</v>
      </c>
      <c r="AV2166">
        <v>17</v>
      </c>
      <c r="AW2166" s="10" t="s">
        <v>169</v>
      </c>
      <c r="AX2166" s="10" t="s">
        <v>6076</v>
      </c>
      <c r="AY2166">
        <v>68</v>
      </c>
      <c r="AZ2166" t="s">
        <v>171</v>
      </c>
      <c r="BA2166" s="17" t="str">
        <f t="shared" si="511"/>
        <v>17001000000124522968</v>
      </c>
      <c r="BB2166" s="26">
        <f t="shared" si="512"/>
        <v>20</v>
      </c>
      <c r="BC2166" s="86" t="s">
        <v>226</v>
      </c>
      <c r="BD2166" s="86" t="s">
        <v>100</v>
      </c>
      <c r="BK2166" s="11" t="str">
        <f t="shared" si="508"/>
        <v>CADRE</v>
      </c>
    </row>
    <row r="2167" spans="1:64" x14ac:dyDescent="0.25">
      <c r="A2167" s="3" t="s">
        <v>56</v>
      </c>
      <c r="B2167" s="4">
        <v>2227</v>
      </c>
      <c r="C2167" s="76" t="s">
        <v>140</v>
      </c>
      <c r="D2167" s="86" t="s">
        <v>7700</v>
      </c>
      <c r="E2167" s="130" t="s">
        <v>8540</v>
      </c>
      <c r="F2167" s="132"/>
      <c r="G2167" s="43"/>
      <c r="H2167" s="74"/>
      <c r="I2167" s="76" t="s">
        <v>2544</v>
      </c>
      <c r="J2167" s="43" t="s">
        <v>228</v>
      </c>
      <c r="K2167" s="76" t="s">
        <v>123</v>
      </c>
      <c r="L2167" s="113" t="s">
        <v>77</v>
      </c>
      <c r="M2167" s="114" t="s">
        <v>158</v>
      </c>
      <c r="N2167" s="134">
        <v>45399</v>
      </c>
      <c r="P2167" s="3">
        <f t="shared" ca="1" si="505"/>
        <v>-47</v>
      </c>
      <c r="R2167" s="3"/>
      <c r="T2167" s="117" t="s">
        <v>131</v>
      </c>
      <c r="U2167" s="3" t="str">
        <f t="shared" si="498"/>
        <v>Contractuel</v>
      </c>
      <c r="V2167" s="5">
        <v>45505</v>
      </c>
      <c r="W2167" s="5">
        <f>VLOOKUP(B2167,[1]base!$A:$V,22,0)</f>
        <v>45535</v>
      </c>
      <c r="X2167" s="135"/>
      <c r="Y2167" s="135"/>
      <c r="Z2167" s="134">
        <v>45399</v>
      </c>
      <c r="AA2167" s="3">
        <f t="shared" si="499"/>
        <v>4</v>
      </c>
      <c r="AB2167" s="43">
        <v>2024</v>
      </c>
      <c r="AD2167" s="7">
        <f t="shared" ca="1" si="504"/>
        <v>0.5</v>
      </c>
      <c r="AE2167" s="7" t="str">
        <f t="shared" ca="1" si="513"/>
        <v>&lt; 1</v>
      </c>
      <c r="AF2167" s="131">
        <v>31505</v>
      </c>
      <c r="AG2167" s="8">
        <f t="shared" ca="1" si="500"/>
        <v>38.56712328767123</v>
      </c>
      <c r="AH2167" s="7" t="str">
        <f t="shared" ca="1" si="501"/>
        <v>&gt;35&lt; 45</v>
      </c>
      <c r="AI2167">
        <v>16068255</v>
      </c>
      <c r="AJ2167" s="10" t="s">
        <v>62</v>
      </c>
      <c r="AK2167" s="122" t="s">
        <v>6077</v>
      </c>
      <c r="AL2167" s="131">
        <v>38587</v>
      </c>
      <c r="AM2167" s="76" t="s">
        <v>93</v>
      </c>
      <c r="AN2167" s="76" t="s">
        <v>65</v>
      </c>
      <c r="AO2167" s="86">
        <v>2</v>
      </c>
      <c r="AP2167" s="120" t="s">
        <v>5725</v>
      </c>
      <c r="AQ2167" s="11">
        <v>3</v>
      </c>
      <c r="AR2167" s="11">
        <v>1</v>
      </c>
      <c r="AS2167" s="12">
        <f t="shared" si="502"/>
        <v>45764.25</v>
      </c>
      <c r="AT2167" s="87" t="s">
        <v>135</v>
      </c>
      <c r="AU2167" s="43">
        <v>3.5</v>
      </c>
      <c r="AV2167">
        <v>17</v>
      </c>
      <c r="AW2167" s="10" t="s">
        <v>169</v>
      </c>
      <c r="AX2167" s="10" t="s">
        <v>6078</v>
      </c>
      <c r="AY2167">
        <v>40</v>
      </c>
      <c r="AZ2167" t="s">
        <v>171</v>
      </c>
      <c r="BA2167" s="17" t="str">
        <f t="shared" si="511"/>
        <v>17001000000302321640</v>
      </c>
      <c r="BB2167" s="26">
        <f t="shared" si="512"/>
        <v>20</v>
      </c>
      <c r="BC2167" s="86" t="s">
        <v>4740</v>
      </c>
      <c r="BD2167" s="86" t="s">
        <v>277</v>
      </c>
      <c r="BG2167" s="86">
        <v>29616331</v>
      </c>
      <c r="BJ2167" t="s">
        <v>4740</v>
      </c>
      <c r="BK2167" s="11" t="str">
        <f t="shared" si="508"/>
        <v>B-</v>
      </c>
      <c r="BL2167" s="11" t="s">
        <v>473</v>
      </c>
    </row>
    <row r="2168" spans="1:64" x14ac:dyDescent="0.25">
      <c r="A2168" s="136" t="s">
        <v>56</v>
      </c>
      <c r="B2168" s="4">
        <v>2228</v>
      </c>
      <c r="C2168" s="137" t="s">
        <v>140</v>
      </c>
      <c r="D2168" s="138" t="s">
        <v>8556</v>
      </c>
      <c r="E2168" s="139" t="s">
        <v>7375</v>
      </c>
      <c r="F2168" s="140"/>
      <c r="G2168" s="141"/>
      <c r="H2168" s="74"/>
      <c r="I2168" s="3" t="s">
        <v>1140</v>
      </c>
      <c r="J2168" s="137" t="s">
        <v>157</v>
      </c>
      <c r="K2168" s="137" t="s">
        <v>123</v>
      </c>
      <c r="L2168" s="141" t="s">
        <v>77</v>
      </c>
      <c r="M2168" s="142" t="s">
        <v>158</v>
      </c>
      <c r="N2168" s="143">
        <v>45404</v>
      </c>
      <c r="O2168" s="138"/>
      <c r="P2168" s="3">
        <f t="shared" ca="1" si="505"/>
        <v>-47</v>
      </c>
      <c r="Q2168" s="138"/>
      <c r="R2168" s="3"/>
      <c r="S2168" s="138"/>
      <c r="T2168" s="139" t="s">
        <v>131</v>
      </c>
      <c r="U2168" s="3" t="str">
        <f t="shared" si="498"/>
        <v>Contractuel</v>
      </c>
      <c r="V2168" s="5">
        <v>45505</v>
      </c>
      <c r="W2168" s="5">
        <f>VLOOKUP(B2168,[1]base!$A:$V,22,0)</f>
        <v>45535</v>
      </c>
      <c r="X2168" s="138"/>
      <c r="Y2168" s="138"/>
      <c r="Z2168" s="143">
        <v>45404</v>
      </c>
      <c r="AA2168" s="3">
        <f t="shared" si="499"/>
        <v>4</v>
      </c>
      <c r="AB2168" s="137">
        <v>2024</v>
      </c>
      <c r="AC2168" s="138"/>
      <c r="AD2168" s="7">
        <f t="shared" ca="1" si="504"/>
        <v>0.4861111111111111</v>
      </c>
      <c r="AE2168" s="7" t="str">
        <f t="shared" ca="1" si="513"/>
        <v>&lt; 1</v>
      </c>
      <c r="AF2168" s="144">
        <v>28096</v>
      </c>
      <c r="AG2168" s="8">
        <f t="shared" ca="1" si="500"/>
        <v>47.906849315068492</v>
      </c>
      <c r="AH2168" s="7" t="str">
        <f t="shared" ca="1" si="501"/>
        <v>&gt;45&lt; 55</v>
      </c>
      <c r="AI2168">
        <v>11717328</v>
      </c>
      <c r="AJ2168" s="10" t="s">
        <v>62</v>
      </c>
      <c r="AK2168" s="145" t="s">
        <v>6079</v>
      </c>
      <c r="AL2168" s="144">
        <v>44789</v>
      </c>
      <c r="AM2168" s="137" t="s">
        <v>93</v>
      </c>
      <c r="AN2168" s="137" t="s">
        <v>65</v>
      </c>
      <c r="AO2168" s="138">
        <v>3</v>
      </c>
      <c r="AP2168" s="138" t="s">
        <v>6080</v>
      </c>
      <c r="AQ2168" s="11">
        <v>3</v>
      </c>
      <c r="AR2168" s="11">
        <v>1</v>
      </c>
      <c r="AS2168" s="12">
        <f t="shared" si="502"/>
        <v>45769.25</v>
      </c>
      <c r="AT2168" s="146" t="s">
        <v>135</v>
      </c>
      <c r="AU2168" s="137">
        <v>3.5</v>
      </c>
      <c r="AV2168">
        <v>12</v>
      </c>
      <c r="AW2168" s="10" t="s">
        <v>1547</v>
      </c>
      <c r="AX2168" s="10" t="s">
        <v>6081</v>
      </c>
      <c r="AY2168">
        <v>54</v>
      </c>
      <c r="AZ2168" s="138" t="s">
        <v>352</v>
      </c>
      <c r="BA2168" s="17" t="str">
        <f t="shared" si="511"/>
        <v>12007000013132966454</v>
      </c>
      <c r="BB2168" s="26">
        <f t="shared" si="512"/>
        <v>20</v>
      </c>
      <c r="BC2168" s="138" t="s">
        <v>6082</v>
      </c>
      <c r="BD2168" s="138" t="s">
        <v>100</v>
      </c>
      <c r="BE2168" s="138"/>
      <c r="BF2168" s="138"/>
      <c r="BG2168" s="138">
        <v>40031115</v>
      </c>
      <c r="BH2168" s="138"/>
      <c r="BI2168" s="138"/>
      <c r="BJ2168" t="s">
        <v>4253</v>
      </c>
      <c r="BK2168" s="11" t="str">
        <f t="shared" si="508"/>
        <v>A-</v>
      </c>
      <c r="BL2168" s="11" t="s">
        <v>473</v>
      </c>
    </row>
    <row r="2169" spans="1:64" x14ac:dyDescent="0.25">
      <c r="A2169" s="3" t="s">
        <v>56</v>
      </c>
      <c r="B2169" s="4">
        <v>2229</v>
      </c>
      <c r="C2169" s="3" t="s">
        <v>57</v>
      </c>
      <c r="D2169" s="3" t="s">
        <v>8741</v>
      </c>
      <c r="E2169" s="3" t="s">
        <v>8436</v>
      </c>
      <c r="F2169" s="3"/>
      <c r="G2169" s="3"/>
      <c r="H2169" s="74"/>
      <c r="I2169" s="3" t="s">
        <v>515</v>
      </c>
      <c r="J2169" s="3" t="s">
        <v>228</v>
      </c>
      <c r="K2169" s="3" t="s">
        <v>123</v>
      </c>
      <c r="L2169" s="3" t="s">
        <v>77</v>
      </c>
      <c r="M2169" s="3" t="s">
        <v>158</v>
      </c>
      <c r="N2169" s="5">
        <v>45399</v>
      </c>
      <c r="P2169" s="3">
        <f t="shared" ca="1" si="505"/>
        <v>-47</v>
      </c>
      <c r="Q2169" s="5"/>
      <c r="R2169" s="3"/>
      <c r="S2169" s="3"/>
      <c r="T2169" s="6" t="s">
        <v>131</v>
      </c>
      <c r="U2169" s="3" t="str">
        <f t="shared" si="498"/>
        <v>Contractuel</v>
      </c>
      <c r="V2169" s="5">
        <v>45505</v>
      </c>
      <c r="W2169" s="5">
        <f>VLOOKUP(B2169,[1]base!$A:$V,22,0)</f>
        <v>45535</v>
      </c>
      <c r="X2169" s="5"/>
      <c r="Y2169" s="5"/>
      <c r="Z2169" s="5">
        <v>45399</v>
      </c>
      <c r="AA2169" s="3">
        <f t="shared" si="499"/>
        <v>4</v>
      </c>
      <c r="AB2169" s="3">
        <v>2024</v>
      </c>
      <c r="AC2169" s="3"/>
      <c r="AD2169" s="7">
        <f t="shared" ca="1" si="504"/>
        <v>0.5</v>
      </c>
      <c r="AE2169" s="7" t="str">
        <f t="shared" ca="1" si="513"/>
        <v>&lt; 1</v>
      </c>
      <c r="AF2169" s="5">
        <v>27300</v>
      </c>
      <c r="AG2169" s="8">
        <f t="shared" ca="1" si="500"/>
        <v>50.087671232876716</v>
      </c>
      <c r="AH2169" s="7" t="str">
        <f t="shared" ca="1" si="501"/>
        <v>&gt;45&lt; 55</v>
      </c>
      <c r="AI2169" s="9">
        <v>11774466</v>
      </c>
      <c r="AJ2169" s="10" t="s">
        <v>79</v>
      </c>
      <c r="AK2169" s="9" t="s">
        <v>6083</v>
      </c>
      <c r="AL2169" s="5">
        <v>44860</v>
      </c>
      <c r="AM2169" s="3" t="s">
        <v>64</v>
      </c>
      <c r="AN2169" s="3" t="s">
        <v>65</v>
      </c>
      <c r="AO2169">
        <v>3</v>
      </c>
      <c r="AP2169" t="s">
        <v>5721</v>
      </c>
      <c r="AQ2169" s="11">
        <v>3</v>
      </c>
      <c r="AR2169" s="11">
        <v>1</v>
      </c>
      <c r="AS2169" s="12">
        <f t="shared" si="502"/>
        <v>45764.25</v>
      </c>
      <c r="AT2169" s="11" t="s">
        <v>135</v>
      </c>
      <c r="AU2169" s="9">
        <v>3.5</v>
      </c>
      <c r="AV2169" s="14">
        <v>17</v>
      </c>
      <c r="AW2169" s="15" t="s">
        <v>169</v>
      </c>
      <c r="AX2169" s="16" t="s">
        <v>6084</v>
      </c>
      <c r="AY2169" s="14">
        <v>65</v>
      </c>
      <c r="AZ2169" s="11" t="s">
        <v>171</v>
      </c>
      <c r="BA2169" s="17" t="str">
        <f t="shared" si="511"/>
        <v>17001000000289432765</v>
      </c>
      <c r="BB2169" s="26">
        <f t="shared" si="512"/>
        <v>20</v>
      </c>
      <c r="BC2169" s="19" t="s">
        <v>1001</v>
      </c>
      <c r="BD2169" s="20" t="s">
        <v>100</v>
      </c>
      <c r="BF2169" s="5"/>
      <c r="BG2169" s="27">
        <v>26611956</v>
      </c>
      <c r="BH2169" s="27"/>
      <c r="BI2169" s="27"/>
      <c r="BJ2169" t="s">
        <v>1677</v>
      </c>
      <c r="BK2169" s="11" t="str">
        <f t="shared" si="508"/>
        <v>B-</v>
      </c>
      <c r="BL2169" s="11" t="s">
        <v>473</v>
      </c>
    </row>
    <row r="2170" spans="1:64" x14ac:dyDescent="0.25">
      <c r="A2170" s="3" t="s">
        <v>74</v>
      </c>
      <c r="B2170" s="4">
        <v>2230</v>
      </c>
      <c r="C2170" s="3" t="s">
        <v>140</v>
      </c>
      <c r="D2170" s="3" t="s">
        <v>8101</v>
      </c>
      <c r="E2170" s="3" t="s">
        <v>7599</v>
      </c>
      <c r="F2170" s="3"/>
      <c r="G2170" s="3"/>
      <c r="H2170" s="74"/>
      <c r="I2170" s="3" t="s">
        <v>515</v>
      </c>
      <c r="J2170" s="3" t="s">
        <v>228</v>
      </c>
      <c r="K2170" s="3" t="s">
        <v>123</v>
      </c>
      <c r="L2170" s="3" t="s">
        <v>77</v>
      </c>
      <c r="M2170" s="3" t="s">
        <v>158</v>
      </c>
      <c r="N2170" s="5">
        <v>45399</v>
      </c>
      <c r="P2170" s="3">
        <f t="shared" ca="1" si="505"/>
        <v>-109</v>
      </c>
      <c r="Q2170" s="5">
        <v>45474</v>
      </c>
      <c r="R2170" s="3" t="s">
        <v>4845</v>
      </c>
      <c r="S2170" s="3"/>
      <c r="T2170" s="6" t="s">
        <v>131</v>
      </c>
      <c r="U2170" s="3" t="str">
        <f t="shared" si="498"/>
        <v>Contractuel</v>
      </c>
      <c r="V2170" s="5">
        <v>45444</v>
      </c>
      <c r="W2170" s="5">
        <v>45473</v>
      </c>
      <c r="X2170" s="5"/>
      <c r="Y2170" s="5"/>
      <c r="Z2170" s="5">
        <v>45399</v>
      </c>
      <c r="AA2170" s="3">
        <f t="shared" si="499"/>
        <v>4</v>
      </c>
      <c r="AB2170" s="3">
        <v>2024</v>
      </c>
      <c r="AC2170" s="3"/>
      <c r="AD2170" s="7">
        <f t="shared" ca="1" si="504"/>
        <v>0.5</v>
      </c>
      <c r="AE2170" s="7" t="str">
        <f t="shared" ca="1" si="513"/>
        <v>&lt; 1</v>
      </c>
      <c r="AF2170" s="5">
        <v>32130</v>
      </c>
      <c r="AG2170" s="8">
        <f t="shared" ca="1" si="500"/>
        <v>36.854794520547948</v>
      </c>
      <c r="AH2170" s="7" t="str">
        <f t="shared" ca="1" si="501"/>
        <v>&gt;35&lt; 45</v>
      </c>
      <c r="AI2170" s="9">
        <v>16068138</v>
      </c>
      <c r="AJ2170" s="10" t="s">
        <v>79</v>
      </c>
      <c r="AK2170" s="9" t="s">
        <v>6085</v>
      </c>
      <c r="AL2170" s="5">
        <v>39592</v>
      </c>
      <c r="AM2170" s="3" t="s">
        <v>93</v>
      </c>
      <c r="AN2170" s="3" t="s">
        <v>65</v>
      </c>
      <c r="AO2170">
        <v>2</v>
      </c>
      <c r="AP2170" t="s">
        <v>5721</v>
      </c>
      <c r="AQ2170" s="11">
        <v>3</v>
      </c>
      <c r="AR2170" s="11">
        <v>1</v>
      </c>
      <c r="AS2170" s="12">
        <f t="shared" si="502"/>
        <v>45764.25</v>
      </c>
      <c r="AT2170" s="11" t="s">
        <v>135</v>
      </c>
      <c r="AU2170" s="9">
        <v>3.5</v>
      </c>
      <c r="AV2170" s="14">
        <v>17</v>
      </c>
      <c r="AW2170" s="15" t="s">
        <v>169</v>
      </c>
      <c r="AX2170" s="16" t="s">
        <v>6086</v>
      </c>
      <c r="AY2170" s="14">
        <v>38</v>
      </c>
      <c r="AZ2170" s="11" t="s">
        <v>171</v>
      </c>
      <c r="BA2170" s="17" t="str">
        <f t="shared" si="511"/>
        <v>17001000000254901638</v>
      </c>
      <c r="BB2170" s="26">
        <f t="shared" si="512"/>
        <v>20</v>
      </c>
      <c r="BC2170" s="19" t="s">
        <v>2409</v>
      </c>
      <c r="BD2170" s="20" t="s">
        <v>277</v>
      </c>
      <c r="BF2170" s="5"/>
      <c r="BG2170" s="27">
        <v>26414877</v>
      </c>
      <c r="BH2170" s="27"/>
      <c r="BI2170" s="27"/>
      <c r="BK2170" s="11" t="str">
        <f t="shared" si="508"/>
        <v>B-</v>
      </c>
      <c r="BL2170" s="11" t="s">
        <v>473</v>
      </c>
    </row>
    <row r="2171" spans="1:64" x14ac:dyDescent="0.25">
      <c r="A2171" s="3" t="s">
        <v>56</v>
      </c>
      <c r="B2171" s="4">
        <v>2231</v>
      </c>
      <c r="C2171" s="3" t="s">
        <v>140</v>
      </c>
      <c r="D2171" s="3" t="s">
        <v>7309</v>
      </c>
      <c r="E2171" s="3" t="s">
        <v>7391</v>
      </c>
      <c r="F2171" s="3"/>
      <c r="G2171" s="3"/>
      <c r="H2171" s="74"/>
      <c r="I2171" s="3" t="s">
        <v>156</v>
      </c>
      <c r="J2171" s="3" t="s">
        <v>157</v>
      </c>
      <c r="K2171" s="3" t="s">
        <v>123</v>
      </c>
      <c r="L2171" s="3" t="s">
        <v>77</v>
      </c>
      <c r="M2171" s="3" t="s">
        <v>158</v>
      </c>
      <c r="N2171" s="5">
        <v>45399</v>
      </c>
      <c r="O2171" s="5"/>
      <c r="P2171" s="3">
        <f t="shared" ca="1" si="505"/>
        <v>-47</v>
      </c>
      <c r="Q2171" s="5"/>
      <c r="R2171" s="3"/>
      <c r="S2171" s="3"/>
      <c r="T2171" s="6" t="s">
        <v>131</v>
      </c>
      <c r="U2171" s="3" t="str">
        <f t="shared" si="498"/>
        <v>Contractuel</v>
      </c>
      <c r="V2171" s="5">
        <v>45505</v>
      </c>
      <c r="W2171" s="5">
        <f>VLOOKUP(B2171,[1]base!$A:$V,22,0)</f>
        <v>45535</v>
      </c>
      <c r="X2171" s="5"/>
      <c r="Y2171" s="5"/>
      <c r="Z2171" s="5">
        <v>45399</v>
      </c>
      <c r="AA2171" s="3">
        <f t="shared" si="499"/>
        <v>4</v>
      </c>
      <c r="AB2171" s="3">
        <v>2024</v>
      </c>
      <c r="AC2171" s="3"/>
      <c r="AD2171" s="7">
        <f t="shared" ca="1" si="504"/>
        <v>0.5</v>
      </c>
      <c r="AE2171" s="7" t="str">
        <f t="shared" ca="1" si="513"/>
        <v>&lt; 1</v>
      </c>
      <c r="AF2171" s="5">
        <v>36007</v>
      </c>
      <c r="AG2171" s="8">
        <f t="shared" ca="1" si="500"/>
        <v>26.232876712328768</v>
      </c>
      <c r="AH2171" s="7" t="str">
        <f t="shared" ca="1" si="501"/>
        <v>&gt;25&lt; 35</v>
      </c>
      <c r="AI2171">
        <v>17284536</v>
      </c>
      <c r="AJ2171" s="10" t="s">
        <v>79</v>
      </c>
      <c r="AK2171" s="9" t="s">
        <v>6087</v>
      </c>
      <c r="AL2171" s="5">
        <v>44907</v>
      </c>
      <c r="AM2171" s="3" t="s">
        <v>93</v>
      </c>
      <c r="AN2171" s="3" t="s">
        <v>94</v>
      </c>
      <c r="AP2171" t="s">
        <v>5794</v>
      </c>
      <c r="AQ2171" s="11">
        <v>3</v>
      </c>
      <c r="AR2171" s="11">
        <v>1</v>
      </c>
      <c r="AS2171" s="12">
        <f t="shared" si="502"/>
        <v>45764.25</v>
      </c>
      <c r="AT2171" s="11" t="s">
        <v>135</v>
      </c>
      <c r="AU2171" s="9">
        <v>3.5</v>
      </c>
      <c r="AV2171" s="14" t="s">
        <v>126</v>
      </c>
      <c r="AW2171" s="15" t="s">
        <v>664</v>
      </c>
      <c r="AX2171" s="16" t="s">
        <v>1531</v>
      </c>
      <c r="AY2171" s="14" t="s">
        <v>500</v>
      </c>
      <c r="AZ2171" s="11" t="s">
        <v>145</v>
      </c>
      <c r="BA2171" s="17" t="str">
        <f t="shared" si="511"/>
        <v>07077013510552315710</v>
      </c>
      <c r="BB2171" s="26">
        <f t="shared" si="512"/>
        <v>20</v>
      </c>
      <c r="BC2171" s="19" t="s">
        <v>1501</v>
      </c>
      <c r="BD2171" s="20" t="s">
        <v>73</v>
      </c>
      <c r="BF2171" s="5"/>
      <c r="BG2171" s="27">
        <v>58853899</v>
      </c>
      <c r="BH2171" s="27">
        <v>96112346</v>
      </c>
      <c r="BI2171" s="27"/>
      <c r="BJ2171" s="110" t="s">
        <v>122</v>
      </c>
      <c r="BK2171" s="11" t="str">
        <f t="shared" si="508"/>
        <v>A-</v>
      </c>
      <c r="BL2171" s="11" t="s">
        <v>473</v>
      </c>
    </row>
    <row r="2172" spans="1:64" x14ac:dyDescent="0.25">
      <c r="A2172" s="3" t="s">
        <v>56</v>
      </c>
      <c r="B2172" s="4">
        <v>2232</v>
      </c>
      <c r="C2172" s="3" t="s">
        <v>140</v>
      </c>
      <c r="D2172" s="3" t="s">
        <v>7489</v>
      </c>
      <c r="E2172" s="3" t="s">
        <v>7339</v>
      </c>
      <c r="F2172" s="3"/>
      <c r="G2172" s="3"/>
      <c r="H2172" s="74"/>
      <c r="I2172" s="3" t="s">
        <v>515</v>
      </c>
      <c r="J2172" s="3" t="s">
        <v>228</v>
      </c>
      <c r="K2172" s="3" t="s">
        <v>123</v>
      </c>
      <c r="L2172" s="3" t="s">
        <v>77</v>
      </c>
      <c r="M2172" s="3" t="s">
        <v>158</v>
      </c>
      <c r="N2172" s="5">
        <v>45399</v>
      </c>
      <c r="P2172" s="3">
        <f t="shared" ca="1" si="505"/>
        <v>-47</v>
      </c>
      <c r="Q2172" s="5"/>
      <c r="R2172" s="3"/>
      <c r="S2172" s="3"/>
      <c r="T2172" s="6" t="s">
        <v>131</v>
      </c>
      <c r="U2172" s="3" t="str">
        <f t="shared" si="498"/>
        <v>Contractuel</v>
      </c>
      <c r="V2172" s="5">
        <v>45505</v>
      </c>
      <c r="W2172" s="5">
        <f>VLOOKUP(B2172,[1]base!$A:$V,22,0)</f>
        <v>45535</v>
      </c>
      <c r="X2172" s="5"/>
      <c r="Y2172" s="5"/>
      <c r="Z2172" s="5">
        <v>45399</v>
      </c>
      <c r="AA2172" s="3">
        <f t="shared" si="499"/>
        <v>4</v>
      </c>
      <c r="AB2172" s="3">
        <v>2024</v>
      </c>
      <c r="AC2172" s="3"/>
      <c r="AD2172" s="7">
        <f t="shared" ca="1" si="504"/>
        <v>0.5</v>
      </c>
      <c r="AE2172" s="7" t="str">
        <f t="shared" ca="1" si="513"/>
        <v>&lt; 1</v>
      </c>
      <c r="AF2172" s="5">
        <v>34957</v>
      </c>
      <c r="AG2172" s="8">
        <f t="shared" ca="1" si="500"/>
        <v>29.109589041095891</v>
      </c>
      <c r="AH2172" s="7" t="str">
        <f t="shared" ca="1" si="501"/>
        <v>&gt;25&lt; 35</v>
      </c>
      <c r="AI2172" s="9">
        <v>17107342</v>
      </c>
      <c r="AJ2172" s="10" t="s">
        <v>62</v>
      </c>
      <c r="AK2172" s="9" t="s">
        <v>3604</v>
      </c>
      <c r="AL2172" s="5">
        <v>43722</v>
      </c>
      <c r="AM2172" s="3" t="s">
        <v>93</v>
      </c>
      <c r="AN2172" s="3" t="s">
        <v>65</v>
      </c>
      <c r="AP2172" t="s">
        <v>5725</v>
      </c>
      <c r="AQ2172" s="11">
        <v>3</v>
      </c>
      <c r="AR2172" s="11">
        <v>1</v>
      </c>
      <c r="AS2172" s="12">
        <f t="shared" si="502"/>
        <v>45764.25</v>
      </c>
      <c r="AT2172" s="11" t="s">
        <v>135</v>
      </c>
      <c r="AU2172" s="9">
        <v>3.5</v>
      </c>
      <c r="AV2172" s="14" t="s">
        <v>67</v>
      </c>
      <c r="AW2172" s="15">
        <v>14103</v>
      </c>
      <c r="AX2172" s="16">
        <v>10240009411</v>
      </c>
      <c r="AY2172" s="14">
        <v>77</v>
      </c>
      <c r="AZ2172" s="11" t="s">
        <v>71</v>
      </c>
      <c r="BA2172" s="17" t="str">
        <f t="shared" si="511"/>
        <v>08141031024000941177</v>
      </c>
      <c r="BB2172" s="26">
        <f t="shared" si="512"/>
        <v>20</v>
      </c>
      <c r="BC2172" s="19" t="s">
        <v>6071</v>
      </c>
      <c r="BD2172" s="20" t="s">
        <v>100</v>
      </c>
      <c r="BF2172" s="5"/>
      <c r="BG2172" s="27">
        <v>97230336</v>
      </c>
      <c r="BH2172" s="27"/>
      <c r="BI2172" s="27"/>
      <c r="BK2172" s="11" t="str">
        <f t="shared" si="508"/>
        <v>B-</v>
      </c>
      <c r="BL2172" s="11" t="s">
        <v>473</v>
      </c>
    </row>
    <row r="2173" spans="1:64" x14ac:dyDescent="0.25">
      <c r="A2173" s="3" t="s">
        <v>56</v>
      </c>
      <c r="B2173" s="4">
        <v>2233</v>
      </c>
      <c r="C2173" s="76" t="s">
        <v>140</v>
      </c>
      <c r="D2173" s="86" t="s">
        <v>7192</v>
      </c>
      <c r="E2173" s="130" t="s">
        <v>7661</v>
      </c>
      <c r="F2173" s="132"/>
      <c r="G2173" s="112"/>
      <c r="H2173" s="74"/>
      <c r="I2173" s="76" t="s">
        <v>2544</v>
      </c>
      <c r="J2173" s="43" t="s">
        <v>228</v>
      </c>
      <c r="K2173" s="76" t="s">
        <v>123</v>
      </c>
      <c r="L2173" s="113" t="s">
        <v>77</v>
      </c>
      <c r="M2173" s="114" t="s">
        <v>158</v>
      </c>
      <c r="N2173" s="134">
        <v>45399</v>
      </c>
      <c r="P2173" s="3">
        <f t="shared" ca="1" si="505"/>
        <v>-47</v>
      </c>
      <c r="R2173" s="3"/>
      <c r="T2173" s="117" t="s">
        <v>131</v>
      </c>
      <c r="U2173" s="3" t="str">
        <f t="shared" si="498"/>
        <v>Contractuel</v>
      </c>
      <c r="V2173" s="5">
        <v>45505</v>
      </c>
      <c r="W2173" s="5">
        <f>VLOOKUP(B2173,[1]base!$A:$V,22,0)</f>
        <v>45535</v>
      </c>
      <c r="X2173" s="135"/>
      <c r="Y2173" s="135"/>
      <c r="Z2173" s="134">
        <v>45399</v>
      </c>
      <c r="AA2173" s="3">
        <f t="shared" si="499"/>
        <v>4</v>
      </c>
      <c r="AB2173" s="43">
        <v>2024</v>
      </c>
      <c r="AD2173" s="7">
        <f t="shared" ca="1" si="504"/>
        <v>0.5</v>
      </c>
      <c r="AE2173" s="7" t="str">
        <f t="shared" ca="1" si="513"/>
        <v>&lt; 1</v>
      </c>
      <c r="AF2173" s="131">
        <v>31931</v>
      </c>
      <c r="AG2173" s="8">
        <f t="shared" ca="1" si="500"/>
        <v>37.4</v>
      </c>
      <c r="AH2173" s="7" t="str">
        <f t="shared" ca="1" si="501"/>
        <v>&gt;35&lt; 45</v>
      </c>
      <c r="AI2173">
        <v>16067942</v>
      </c>
      <c r="AJ2173" s="10" t="s">
        <v>159</v>
      </c>
      <c r="AK2173" s="122" t="s">
        <v>6088</v>
      </c>
      <c r="AL2173" s="131">
        <v>39057</v>
      </c>
      <c r="AM2173" s="76" t="s">
        <v>93</v>
      </c>
      <c r="AN2173" s="76" t="s">
        <v>65</v>
      </c>
      <c r="AO2173" s="86">
        <v>2</v>
      </c>
      <c r="AP2173" s="120" t="s">
        <v>5809</v>
      </c>
      <c r="AQ2173" s="11">
        <v>3</v>
      </c>
      <c r="AR2173" s="11">
        <v>1</v>
      </c>
      <c r="AS2173" s="12">
        <f t="shared" si="502"/>
        <v>45764.25</v>
      </c>
      <c r="AT2173" s="87" t="s">
        <v>135</v>
      </c>
      <c r="AU2173" s="43">
        <v>3.5</v>
      </c>
      <c r="AV2173">
        <v>17</v>
      </c>
      <c r="AW2173" s="10" t="s">
        <v>169</v>
      </c>
      <c r="AX2173" s="10" t="s">
        <v>6089</v>
      </c>
      <c r="AY2173">
        <v>91</v>
      </c>
      <c r="AZ2173" t="s">
        <v>171</v>
      </c>
      <c r="BA2173" s="17" t="str">
        <f t="shared" si="511"/>
        <v>17001000000096747891</v>
      </c>
      <c r="BB2173" s="26">
        <f t="shared" si="512"/>
        <v>20</v>
      </c>
      <c r="BC2173" s="86" t="s">
        <v>4740</v>
      </c>
      <c r="BD2173" s="86" t="s">
        <v>277</v>
      </c>
      <c r="BG2173" s="86">
        <v>58233166</v>
      </c>
      <c r="BJ2173" t="s">
        <v>4740</v>
      </c>
      <c r="BK2173" s="11" t="str">
        <f t="shared" si="508"/>
        <v>B-</v>
      </c>
      <c r="BL2173" s="11" t="s">
        <v>473</v>
      </c>
    </row>
    <row r="2174" spans="1:64" x14ac:dyDescent="0.25">
      <c r="A2174" s="3" t="s">
        <v>56</v>
      </c>
      <c r="B2174" s="4">
        <v>2234</v>
      </c>
      <c r="C2174" s="43" t="s">
        <v>57</v>
      </c>
      <c r="D2174" s="86" t="s">
        <v>7607</v>
      </c>
      <c r="E2174" s="130" t="s">
        <v>8717</v>
      </c>
      <c r="F2174" s="132"/>
      <c r="G2174" s="112"/>
      <c r="H2174" s="74"/>
      <c r="I2174" s="76" t="s">
        <v>2544</v>
      </c>
      <c r="J2174" s="43" t="s">
        <v>228</v>
      </c>
      <c r="K2174" s="76" t="s">
        <v>123</v>
      </c>
      <c r="L2174" s="113" t="s">
        <v>77</v>
      </c>
      <c r="M2174" s="114" t="s">
        <v>158</v>
      </c>
      <c r="N2174" s="134">
        <v>45399</v>
      </c>
      <c r="P2174" s="3">
        <f t="shared" ca="1" si="505"/>
        <v>-47</v>
      </c>
      <c r="R2174" s="3"/>
      <c r="T2174" s="117" t="s">
        <v>131</v>
      </c>
      <c r="U2174" s="3" t="str">
        <f t="shared" si="498"/>
        <v>Contractuel</v>
      </c>
      <c r="V2174" s="5">
        <v>45505</v>
      </c>
      <c r="W2174" s="5">
        <f>VLOOKUP(B2174,[1]base!$A:$V,22,0)</f>
        <v>45535</v>
      </c>
      <c r="X2174" s="135"/>
      <c r="Y2174" s="135"/>
      <c r="Z2174" s="134">
        <v>45399</v>
      </c>
      <c r="AA2174" s="3">
        <f t="shared" si="499"/>
        <v>4</v>
      </c>
      <c r="AB2174" s="43">
        <v>2024</v>
      </c>
      <c r="AD2174" s="7">
        <f t="shared" ca="1" si="504"/>
        <v>0.5</v>
      </c>
      <c r="AE2174" s="7" t="str">
        <f t="shared" ca="1" si="513"/>
        <v>&lt; 1</v>
      </c>
      <c r="AF2174" s="131">
        <v>29727</v>
      </c>
      <c r="AG2174" s="8">
        <f t="shared" ca="1" si="500"/>
        <v>43.438356164383563</v>
      </c>
      <c r="AH2174" s="7" t="str">
        <f t="shared" ca="1" si="501"/>
        <v>&gt;35&lt; 45</v>
      </c>
      <c r="AK2174" s="122" t="s">
        <v>6090</v>
      </c>
      <c r="AL2174" s="131">
        <v>41185</v>
      </c>
      <c r="AM2174" s="76" t="s">
        <v>93</v>
      </c>
      <c r="AN2174" s="76" t="s">
        <v>65</v>
      </c>
      <c r="AO2174" s="86">
        <v>3</v>
      </c>
      <c r="AP2174" s="120" t="s">
        <v>5809</v>
      </c>
      <c r="AQ2174" s="11">
        <v>3</v>
      </c>
      <c r="AR2174" s="11">
        <v>1</v>
      </c>
      <c r="AS2174" s="12">
        <f t="shared" si="502"/>
        <v>45764.25</v>
      </c>
      <c r="AT2174" s="87" t="s">
        <v>135</v>
      </c>
      <c r="AU2174" s="43">
        <v>3.5</v>
      </c>
      <c r="AV2174">
        <v>12</v>
      </c>
      <c r="AW2174">
        <v>30900</v>
      </c>
      <c r="AX2174" s="10" t="s">
        <v>6091</v>
      </c>
      <c r="AY2174">
        <v>80</v>
      </c>
      <c r="AZ2174" t="s">
        <v>352</v>
      </c>
      <c r="BA2174" s="17" t="str">
        <f t="shared" si="511"/>
        <v>12309000000244119380</v>
      </c>
      <c r="BB2174" s="26">
        <f t="shared" si="512"/>
        <v>20</v>
      </c>
      <c r="BC2174" s="86" t="s">
        <v>5623</v>
      </c>
      <c r="BD2174" s="86" t="s">
        <v>100</v>
      </c>
      <c r="BG2174" s="86">
        <v>52331029</v>
      </c>
      <c r="BH2174" s="86">
        <v>29843618</v>
      </c>
      <c r="BK2174" s="11" t="str">
        <f t="shared" si="508"/>
        <v>B-</v>
      </c>
      <c r="BL2174" s="11" t="s">
        <v>473</v>
      </c>
    </row>
    <row r="2175" spans="1:64" x14ac:dyDescent="0.25">
      <c r="A2175" s="3" t="s">
        <v>74</v>
      </c>
      <c r="B2175" s="4">
        <v>2235</v>
      </c>
      <c r="C2175" s="76" t="s">
        <v>140</v>
      </c>
      <c r="D2175" s="86" t="s">
        <v>7341</v>
      </c>
      <c r="E2175" s="130" t="s">
        <v>8557</v>
      </c>
      <c r="F2175" s="132"/>
      <c r="G2175" s="112"/>
      <c r="H2175" s="74"/>
      <c r="J2175" s="43" t="s">
        <v>228</v>
      </c>
      <c r="K2175" s="76" t="s">
        <v>123</v>
      </c>
      <c r="L2175" s="113" t="s">
        <v>77</v>
      </c>
      <c r="M2175" s="114" t="s">
        <v>158</v>
      </c>
      <c r="N2175" s="134">
        <v>45399</v>
      </c>
      <c r="P2175" s="3">
        <f t="shared" ca="1" si="505"/>
        <v>-139</v>
      </c>
      <c r="Q2175" s="28">
        <v>45408</v>
      </c>
      <c r="R2175" s="3" t="s">
        <v>4768</v>
      </c>
      <c r="T2175" s="117" t="s">
        <v>131</v>
      </c>
      <c r="U2175" s="3" t="str">
        <f t="shared" si="498"/>
        <v>Contractuel</v>
      </c>
      <c r="V2175" s="134">
        <v>45399</v>
      </c>
      <c r="W2175" s="134">
        <v>45443</v>
      </c>
      <c r="X2175" s="135"/>
      <c r="Y2175" s="135"/>
      <c r="Z2175" s="134">
        <v>45399</v>
      </c>
      <c r="AA2175" s="3">
        <f t="shared" si="499"/>
        <v>4</v>
      </c>
      <c r="AB2175" s="43">
        <v>2024</v>
      </c>
      <c r="AD2175" s="7">
        <f t="shared" ca="1" si="504"/>
        <v>0.5</v>
      </c>
      <c r="AE2175" s="7" t="str">
        <f t="shared" ca="1" si="513"/>
        <v>&lt; 1</v>
      </c>
      <c r="AF2175" s="131">
        <v>36319</v>
      </c>
      <c r="AG2175" s="8">
        <f t="shared" ca="1" si="500"/>
        <v>25.378082191780823</v>
      </c>
      <c r="AH2175" s="7" t="str">
        <f t="shared" ca="1" si="501"/>
        <v>&gt;25&lt; 35</v>
      </c>
      <c r="AI2175">
        <v>17566464</v>
      </c>
      <c r="AJ2175" s="37" t="s">
        <v>179</v>
      </c>
      <c r="AK2175" s="122" t="s">
        <v>6092</v>
      </c>
      <c r="AL2175" s="131">
        <v>44621</v>
      </c>
      <c r="AM2175" s="76" t="s">
        <v>93</v>
      </c>
      <c r="AN2175" s="43" t="s">
        <v>94</v>
      </c>
      <c r="AP2175" s="120" t="s">
        <v>5721</v>
      </c>
      <c r="AQ2175" s="11">
        <v>3</v>
      </c>
      <c r="AR2175" s="11">
        <v>1</v>
      </c>
      <c r="AS2175" s="12">
        <f t="shared" si="502"/>
        <v>45764.25</v>
      </c>
      <c r="AT2175" s="87" t="s">
        <v>135</v>
      </c>
      <c r="AU2175" s="43">
        <v>3.5</v>
      </c>
      <c r="AV2175" s="10" t="s">
        <v>62</v>
      </c>
      <c r="AW2175" s="10" t="s">
        <v>1117</v>
      </c>
      <c r="AX2175">
        <v>61110158981</v>
      </c>
      <c r="AY2175">
        <v>42</v>
      </c>
      <c r="AZ2175" t="s">
        <v>85</v>
      </c>
      <c r="BA2175" s="17" t="str">
        <f t="shared" si="511"/>
        <v>01038076111015898142</v>
      </c>
      <c r="BB2175" s="26">
        <f t="shared" si="512"/>
        <v>20</v>
      </c>
      <c r="BC2175" s="86" t="s">
        <v>233</v>
      </c>
      <c r="BD2175" s="86" t="s">
        <v>100</v>
      </c>
      <c r="BG2175" s="86">
        <v>26029839</v>
      </c>
      <c r="BK2175" s="11" t="str">
        <f t="shared" si="508"/>
        <v>B-</v>
      </c>
      <c r="BL2175" s="11" t="s">
        <v>473</v>
      </c>
    </row>
    <row r="2176" spans="1:64" x14ac:dyDescent="0.25">
      <c r="A2176" s="3" t="s">
        <v>56</v>
      </c>
      <c r="B2176" s="4">
        <v>2236</v>
      </c>
      <c r="C2176" s="76" t="s">
        <v>140</v>
      </c>
      <c r="D2176" s="86" t="s">
        <v>7208</v>
      </c>
      <c r="E2176" s="130" t="s">
        <v>7355</v>
      </c>
      <c r="F2176" s="132"/>
      <c r="G2176" s="112"/>
      <c r="H2176" s="74"/>
      <c r="I2176" s="76" t="s">
        <v>2544</v>
      </c>
      <c r="J2176" s="43" t="s">
        <v>228</v>
      </c>
      <c r="K2176" s="76" t="s">
        <v>123</v>
      </c>
      <c r="L2176" s="113" t="s">
        <v>77</v>
      </c>
      <c r="M2176" s="114" t="s">
        <v>158</v>
      </c>
      <c r="N2176" s="134">
        <v>45399</v>
      </c>
      <c r="P2176" s="3">
        <f t="shared" ca="1" si="505"/>
        <v>-47</v>
      </c>
      <c r="R2176" s="3"/>
      <c r="T2176" s="117" t="s">
        <v>131</v>
      </c>
      <c r="U2176" s="3" t="str">
        <f t="shared" si="498"/>
        <v>Contractuel</v>
      </c>
      <c r="V2176" s="5">
        <v>45505</v>
      </c>
      <c r="W2176" s="5">
        <f>VLOOKUP(B2176,[1]base!$A:$V,22,0)</f>
        <v>45535</v>
      </c>
      <c r="X2176" s="135"/>
      <c r="Y2176" s="135"/>
      <c r="Z2176" s="134">
        <v>45399</v>
      </c>
      <c r="AA2176" s="3">
        <f t="shared" si="499"/>
        <v>4</v>
      </c>
      <c r="AB2176" s="43">
        <v>2024</v>
      </c>
      <c r="AD2176" s="7">
        <f t="shared" ca="1" si="504"/>
        <v>0.5</v>
      </c>
      <c r="AE2176" s="7" t="str">
        <f t="shared" ca="1" si="513"/>
        <v>&lt; 1</v>
      </c>
      <c r="AF2176" s="131">
        <v>30407</v>
      </c>
      <c r="AG2176" s="8">
        <f t="shared" ca="1" si="500"/>
        <v>41.575342465753423</v>
      </c>
      <c r="AH2176" s="7" t="str">
        <f t="shared" ca="1" si="501"/>
        <v>&gt;35&lt; 45</v>
      </c>
      <c r="AI2176">
        <v>12510402</v>
      </c>
      <c r="AJ2176" s="10" t="s">
        <v>67</v>
      </c>
      <c r="AK2176" s="122" t="s">
        <v>6093</v>
      </c>
      <c r="AL2176" s="131">
        <v>45089</v>
      </c>
      <c r="AM2176" s="76" t="s">
        <v>93</v>
      </c>
      <c r="AN2176" s="76" t="s">
        <v>65</v>
      </c>
      <c r="AO2176" s="86">
        <v>3</v>
      </c>
      <c r="AP2176" s="120" t="s">
        <v>5721</v>
      </c>
      <c r="AQ2176" s="11">
        <v>3</v>
      </c>
      <c r="AR2176" s="11">
        <v>1</v>
      </c>
      <c r="AS2176" s="12">
        <f t="shared" si="502"/>
        <v>45764.25</v>
      </c>
      <c r="AT2176" s="87" t="s">
        <v>135</v>
      </c>
      <c r="AU2176" s="43">
        <v>3.5</v>
      </c>
      <c r="AV2176">
        <v>17</v>
      </c>
      <c r="AW2176" s="10" t="s">
        <v>169</v>
      </c>
      <c r="AX2176" s="10" t="s">
        <v>6094</v>
      </c>
      <c r="AY2176">
        <v>64</v>
      </c>
      <c r="AZ2176" t="s">
        <v>171</v>
      </c>
      <c r="BA2176" s="17" t="str">
        <f t="shared" si="511"/>
        <v>17001000000344108464</v>
      </c>
      <c r="BB2176" s="26">
        <f t="shared" si="512"/>
        <v>20</v>
      </c>
      <c r="BC2176" s="86" t="s">
        <v>5723</v>
      </c>
      <c r="BD2176" s="86" t="s">
        <v>277</v>
      </c>
      <c r="BG2176" s="86">
        <v>25181145</v>
      </c>
      <c r="BJ2176" t="s">
        <v>300</v>
      </c>
      <c r="BK2176" s="11" t="str">
        <f t="shared" si="508"/>
        <v>B-</v>
      </c>
      <c r="BL2176" s="11" t="s">
        <v>473</v>
      </c>
    </row>
    <row r="2177" spans="1:64" x14ac:dyDescent="0.25">
      <c r="A2177" s="3" t="s">
        <v>56</v>
      </c>
      <c r="B2177" s="4">
        <v>2237</v>
      </c>
      <c r="C2177" s="3" t="s">
        <v>140</v>
      </c>
      <c r="D2177" s="3" t="s">
        <v>7208</v>
      </c>
      <c r="E2177" s="3" t="s">
        <v>7938</v>
      </c>
      <c r="F2177" s="3"/>
      <c r="G2177" s="3"/>
      <c r="H2177" s="74"/>
      <c r="I2177" s="3" t="s">
        <v>515</v>
      </c>
      <c r="J2177" s="3" t="s">
        <v>228</v>
      </c>
      <c r="K2177" s="3" t="s">
        <v>123</v>
      </c>
      <c r="L2177" s="3" t="s">
        <v>77</v>
      </c>
      <c r="M2177" s="3" t="s">
        <v>158</v>
      </c>
      <c r="N2177" s="5">
        <v>45399</v>
      </c>
      <c r="P2177" s="3">
        <f t="shared" ca="1" si="505"/>
        <v>-47</v>
      </c>
      <c r="Q2177" s="5"/>
      <c r="R2177" s="3"/>
      <c r="S2177" s="3"/>
      <c r="T2177" s="6" t="s">
        <v>131</v>
      </c>
      <c r="U2177" s="3" t="str">
        <f t="shared" si="498"/>
        <v>Contractuel</v>
      </c>
      <c r="V2177" s="5">
        <v>45505</v>
      </c>
      <c r="W2177" s="5">
        <f>VLOOKUP(B2177,[1]base!$A:$V,22,0)</f>
        <v>45535</v>
      </c>
      <c r="X2177" s="5"/>
      <c r="Y2177" s="5"/>
      <c r="Z2177" s="5">
        <v>45399</v>
      </c>
      <c r="AA2177" s="3">
        <f t="shared" si="499"/>
        <v>4</v>
      </c>
      <c r="AB2177" s="3">
        <v>2024</v>
      </c>
      <c r="AC2177" s="3"/>
      <c r="AD2177" s="7">
        <f t="shared" ca="1" si="504"/>
        <v>0.5</v>
      </c>
      <c r="AE2177" s="7" t="str">
        <f t="shared" ca="1" si="513"/>
        <v>&lt; 1</v>
      </c>
      <c r="AF2177" s="5">
        <v>36479</v>
      </c>
      <c r="AG2177" s="8">
        <f t="shared" ca="1" si="500"/>
        <v>24.93972602739726</v>
      </c>
      <c r="AH2177" s="7" t="str">
        <f t="shared" ca="1" si="501"/>
        <v>&lt; 25</v>
      </c>
      <c r="AI2177" s="9">
        <v>17133110</v>
      </c>
      <c r="AJ2177" s="10" t="s">
        <v>126</v>
      </c>
      <c r="AK2177" s="9" t="s">
        <v>6095</v>
      </c>
      <c r="AL2177" s="5">
        <v>42789</v>
      </c>
      <c r="AM2177" s="3" t="s">
        <v>93</v>
      </c>
      <c r="AN2177" s="3" t="s">
        <v>94</v>
      </c>
      <c r="AP2177" t="s">
        <v>5794</v>
      </c>
      <c r="AQ2177" s="11">
        <v>3</v>
      </c>
      <c r="AR2177" s="11">
        <v>1</v>
      </c>
      <c r="AS2177" s="12">
        <f t="shared" si="502"/>
        <v>45764.25</v>
      </c>
      <c r="AT2177" s="11" t="s">
        <v>135</v>
      </c>
      <c r="AU2177" s="9">
        <v>3.5</v>
      </c>
      <c r="AV2177" s="14">
        <v>17</v>
      </c>
      <c r="AW2177" s="15" t="s">
        <v>169</v>
      </c>
      <c r="AX2177" s="16" t="s">
        <v>6096</v>
      </c>
      <c r="AY2177" s="14" t="s">
        <v>62</v>
      </c>
      <c r="AZ2177" s="11" t="s">
        <v>171</v>
      </c>
      <c r="BA2177" s="17" t="str">
        <f t="shared" si="511"/>
        <v>17001000000265521101</v>
      </c>
      <c r="BB2177" s="26">
        <f t="shared" si="512"/>
        <v>20</v>
      </c>
      <c r="BC2177" s="19" t="s">
        <v>3912</v>
      </c>
      <c r="BD2177" s="20" t="s">
        <v>73</v>
      </c>
      <c r="BF2177" s="5"/>
      <c r="BG2177" s="27">
        <v>23078061</v>
      </c>
      <c r="BH2177" s="27">
        <v>55189581</v>
      </c>
      <c r="BI2177" s="27"/>
      <c r="BJ2177" t="s">
        <v>166</v>
      </c>
      <c r="BK2177" s="11" t="str">
        <f t="shared" si="508"/>
        <v>B-</v>
      </c>
      <c r="BL2177" s="11" t="s">
        <v>473</v>
      </c>
    </row>
    <row r="2178" spans="1:64" x14ac:dyDescent="0.25">
      <c r="A2178" s="3" t="s">
        <v>74</v>
      </c>
      <c r="B2178" s="4">
        <v>2238</v>
      </c>
      <c r="C2178" s="3" t="s">
        <v>140</v>
      </c>
      <c r="D2178" s="3" t="s">
        <v>8558</v>
      </c>
      <c r="E2178" s="3" t="s">
        <v>7520</v>
      </c>
      <c r="F2178" s="3"/>
      <c r="G2178" s="3"/>
      <c r="H2178" s="74"/>
      <c r="I2178" s="3" t="s">
        <v>515</v>
      </c>
      <c r="J2178" s="3" t="s">
        <v>228</v>
      </c>
      <c r="K2178" s="3" t="s">
        <v>123</v>
      </c>
      <c r="L2178" s="3" t="s">
        <v>77</v>
      </c>
      <c r="M2178" s="3" t="s">
        <v>158</v>
      </c>
      <c r="N2178" s="5">
        <v>45399</v>
      </c>
      <c r="P2178" s="3">
        <f t="shared" ca="1" si="505"/>
        <v>-139</v>
      </c>
      <c r="Q2178" s="5">
        <v>45415</v>
      </c>
      <c r="R2178" s="3" t="s">
        <v>4344</v>
      </c>
      <c r="S2178" s="3"/>
      <c r="T2178" s="6" t="s">
        <v>131</v>
      </c>
      <c r="U2178" s="3" t="str">
        <f t="shared" ref="U2178:U2241" si="520">IF(T2178="CDI","Titulaire","Contractuel")</f>
        <v>Contractuel</v>
      </c>
      <c r="V2178" s="5">
        <v>45399</v>
      </c>
      <c r="W2178" s="5">
        <v>45443</v>
      </c>
      <c r="X2178" s="5"/>
      <c r="Y2178" s="5"/>
      <c r="Z2178" s="5">
        <v>45399</v>
      </c>
      <c r="AA2178" s="3">
        <f t="shared" ref="AA2178:AA2241" si="521">MONTH(N2178)</f>
        <v>4</v>
      </c>
      <c r="AB2178" s="3">
        <v>2024</v>
      </c>
      <c r="AC2178" s="3">
        <f t="shared" ref="AC2178:AC2179" si="522">AB2178+4</f>
        <v>2028</v>
      </c>
      <c r="AD2178" s="7">
        <f t="shared" ca="1" si="504"/>
        <v>0.5</v>
      </c>
      <c r="AE2178" s="7" t="str">
        <f t="shared" ca="1" si="513"/>
        <v>&lt; 1</v>
      </c>
      <c r="AF2178" s="5">
        <v>33638</v>
      </c>
      <c r="AG2178" s="8">
        <f t="shared" ref="AG2178:AG2241" ca="1" si="523">(TODAY()-AF2178)/365</f>
        <v>32.723287671232875</v>
      </c>
      <c r="AH2178" s="7" t="str">
        <f t="shared" ref="AH2178:AH2241" ca="1" si="524">+IF(AG2178&lt;25,"&lt; 25",IF(AND(AG2178&gt;=25,AG2178&lt;35),"&gt;25&lt; 35",IF(AND(AG2178&gt;=35,AG2178&lt;45),"&gt;35&lt; 45",IF(AND(AG2178&gt;=45,AG2178&lt;=55),"&gt;45&lt; 55",IF(AG2178&gt;55,"&gt; 55")))))</f>
        <v>&gt;25&lt; 35</v>
      </c>
      <c r="AI2178" s="9"/>
      <c r="AJ2178" s="8"/>
      <c r="AK2178" s="9" t="s">
        <v>6097</v>
      </c>
      <c r="AL2178" s="5">
        <v>44208</v>
      </c>
      <c r="AM2178" s="3" t="s">
        <v>93</v>
      </c>
      <c r="AN2178" s="3" t="s">
        <v>94</v>
      </c>
      <c r="AP2178" t="s">
        <v>5721</v>
      </c>
      <c r="AQ2178" s="11">
        <v>3</v>
      </c>
      <c r="AR2178" s="11">
        <v>1</v>
      </c>
      <c r="AS2178" s="12">
        <f t="shared" ref="AS2178:AS2241" si="525">N2178+(365.25*AR2178)</f>
        <v>45764.25</v>
      </c>
      <c r="AT2178" s="11" t="s">
        <v>135</v>
      </c>
      <c r="AU2178" s="9">
        <v>3.5</v>
      </c>
      <c r="AV2178" s="14">
        <v>17</v>
      </c>
      <c r="AW2178" s="15" t="s">
        <v>169</v>
      </c>
      <c r="AX2178" s="16" t="s">
        <v>6098</v>
      </c>
      <c r="AY2178" s="14">
        <v>27</v>
      </c>
      <c r="AZ2178" s="11" t="s">
        <v>171</v>
      </c>
      <c r="BA2178" s="17" t="str">
        <f t="shared" si="511"/>
        <v>17001000000255225327</v>
      </c>
      <c r="BB2178" s="26">
        <f t="shared" si="512"/>
        <v>20</v>
      </c>
      <c r="BC2178" s="19" t="s">
        <v>3912</v>
      </c>
      <c r="BD2178" s="20" t="s">
        <v>73</v>
      </c>
      <c r="BF2178" s="5"/>
      <c r="BG2178" s="27">
        <v>28642621</v>
      </c>
      <c r="BH2178" s="27"/>
      <c r="BI2178" s="27"/>
      <c r="BK2178" s="11" t="str">
        <f t="shared" si="508"/>
        <v>B-</v>
      </c>
      <c r="BL2178" s="11" t="s">
        <v>473</v>
      </c>
    </row>
    <row r="2179" spans="1:64" x14ac:dyDescent="0.25">
      <c r="A2179" s="3" t="s">
        <v>56</v>
      </c>
      <c r="B2179" s="4">
        <v>2239</v>
      </c>
      <c r="C2179" s="137" t="s">
        <v>140</v>
      </c>
      <c r="D2179" s="138" t="s">
        <v>7325</v>
      </c>
      <c r="E2179" s="139" t="s">
        <v>7216</v>
      </c>
      <c r="F2179" s="140"/>
      <c r="G2179" s="137"/>
      <c r="H2179" s="74"/>
      <c r="I2179" s="137" t="s">
        <v>1837</v>
      </c>
      <c r="J2179" s="137" t="s">
        <v>157</v>
      </c>
      <c r="K2179" s="137" t="s">
        <v>123</v>
      </c>
      <c r="L2179" s="141" t="s">
        <v>77</v>
      </c>
      <c r="M2179" s="142" t="s">
        <v>158</v>
      </c>
      <c r="N2179" s="143">
        <v>45402</v>
      </c>
      <c r="O2179" s="138"/>
      <c r="P2179" s="3">
        <f t="shared" ca="1" si="505"/>
        <v>-47</v>
      </c>
      <c r="Q2179" s="138"/>
      <c r="R2179" s="3"/>
      <c r="S2179" s="138"/>
      <c r="T2179" s="139" t="s">
        <v>131</v>
      </c>
      <c r="U2179" s="3" t="str">
        <f t="shared" si="520"/>
        <v>Contractuel</v>
      </c>
      <c r="V2179" s="5">
        <v>45505</v>
      </c>
      <c r="W2179" s="5">
        <f>VLOOKUP(B2179,[1]base!$A:$V,22,0)</f>
        <v>45535</v>
      </c>
      <c r="X2179" s="138"/>
      <c r="Y2179" s="138"/>
      <c r="Z2179" s="143">
        <v>45402</v>
      </c>
      <c r="AA2179" s="3">
        <f t="shared" si="521"/>
        <v>4</v>
      </c>
      <c r="AB2179" s="137">
        <v>2024</v>
      </c>
      <c r="AC2179" s="3">
        <f t="shared" si="522"/>
        <v>2028</v>
      </c>
      <c r="AD2179" s="7">
        <f t="shared" ca="1" si="504"/>
        <v>0.49166666666666664</v>
      </c>
      <c r="AE2179" s="7" t="str">
        <f t="shared" ca="1" si="513"/>
        <v>&lt; 1</v>
      </c>
      <c r="AF2179" s="144">
        <v>36584</v>
      </c>
      <c r="AG2179" s="8">
        <f t="shared" ca="1" si="523"/>
        <v>24.652054794520549</v>
      </c>
      <c r="AH2179" s="7" t="str">
        <f t="shared" ca="1" si="524"/>
        <v>&lt; 25</v>
      </c>
      <c r="AI2179" s="138"/>
      <c r="AJ2179" s="138"/>
      <c r="AK2179" s="145" t="s">
        <v>6099</v>
      </c>
      <c r="AL2179" s="144">
        <v>43763</v>
      </c>
      <c r="AM2179" s="137" t="s">
        <v>93</v>
      </c>
      <c r="AN2179" s="137" t="s">
        <v>94</v>
      </c>
      <c r="AO2179" s="138"/>
      <c r="AP2179" s="138" t="s">
        <v>5794</v>
      </c>
      <c r="AQ2179" s="11">
        <v>3</v>
      </c>
      <c r="AR2179" s="11">
        <v>1</v>
      </c>
      <c r="AS2179" s="12">
        <f t="shared" si="525"/>
        <v>45767.25</v>
      </c>
      <c r="AT2179" s="137" t="s">
        <v>135</v>
      </c>
      <c r="AU2179" s="147">
        <v>3.6629999999999998</v>
      </c>
      <c r="AV2179">
        <v>17</v>
      </c>
      <c r="AW2179" s="10" t="s">
        <v>169</v>
      </c>
      <c r="AX2179" s="10" t="s">
        <v>6100</v>
      </c>
      <c r="AY2179">
        <v>14</v>
      </c>
      <c r="AZ2179" t="s">
        <v>171</v>
      </c>
      <c r="BA2179" s="17" t="str">
        <f t="shared" si="511"/>
        <v>17001000000344229714</v>
      </c>
      <c r="BB2179" s="26">
        <f t="shared" si="512"/>
        <v>20</v>
      </c>
      <c r="BC2179" s="138" t="s">
        <v>5723</v>
      </c>
      <c r="BD2179" s="138" t="s">
        <v>277</v>
      </c>
      <c r="BE2179" s="138"/>
      <c r="BF2179" s="138"/>
      <c r="BG2179" s="138">
        <v>20120005</v>
      </c>
      <c r="BH2179" s="138"/>
      <c r="BI2179" s="138"/>
      <c r="BJ2179" t="s">
        <v>300</v>
      </c>
      <c r="BK2179" s="11" t="str">
        <f t="shared" si="508"/>
        <v>A-</v>
      </c>
      <c r="BL2179" s="11" t="s">
        <v>235</v>
      </c>
    </row>
    <row r="2180" spans="1:64" x14ac:dyDescent="0.25">
      <c r="A2180" s="3" t="s">
        <v>74</v>
      </c>
      <c r="B2180" s="4">
        <v>2240</v>
      </c>
      <c r="C2180" s="137" t="s">
        <v>140</v>
      </c>
      <c r="D2180" s="138" t="s">
        <v>8559</v>
      </c>
      <c r="E2180" s="139" t="s">
        <v>7311</v>
      </c>
      <c r="F2180" s="140"/>
      <c r="G2180" s="137"/>
      <c r="H2180" s="74"/>
      <c r="I2180" s="137" t="s">
        <v>1837</v>
      </c>
      <c r="J2180" s="137" t="s">
        <v>157</v>
      </c>
      <c r="K2180" s="137" t="s">
        <v>123</v>
      </c>
      <c r="L2180" s="141" t="s">
        <v>77</v>
      </c>
      <c r="M2180" s="142" t="s">
        <v>158</v>
      </c>
      <c r="N2180" s="143">
        <v>45402</v>
      </c>
      <c r="O2180" s="138"/>
      <c r="P2180" s="3">
        <f t="shared" ca="1" si="505"/>
        <v>-139</v>
      </c>
      <c r="Q2180" s="143">
        <v>45402</v>
      </c>
      <c r="R2180" s="3" t="s">
        <v>5466</v>
      </c>
      <c r="S2180" s="138"/>
      <c r="T2180" s="139" t="s">
        <v>131</v>
      </c>
      <c r="U2180" s="3" t="str">
        <f t="shared" si="520"/>
        <v>Contractuel</v>
      </c>
      <c r="V2180" s="143">
        <v>45402</v>
      </c>
      <c r="W2180" s="143">
        <v>45443</v>
      </c>
      <c r="X2180" s="138"/>
      <c r="Y2180" s="138"/>
      <c r="Z2180" s="143">
        <v>45402</v>
      </c>
      <c r="AA2180" s="3">
        <f t="shared" si="521"/>
        <v>4</v>
      </c>
      <c r="AB2180" s="137">
        <v>2024</v>
      </c>
      <c r="AC2180" s="138"/>
      <c r="AD2180" s="7">
        <f t="shared" ca="1" si="504"/>
        <v>0.49166666666666664</v>
      </c>
      <c r="AE2180" s="7" t="str">
        <f t="shared" ca="1" si="513"/>
        <v>&lt; 1</v>
      </c>
      <c r="AF2180" s="144">
        <v>33749</v>
      </c>
      <c r="AG2180" s="8">
        <f t="shared" ca="1" si="523"/>
        <v>32.419178082191777</v>
      </c>
      <c r="AH2180" s="7" t="str">
        <f t="shared" ca="1" si="524"/>
        <v>&gt;25&lt; 35</v>
      </c>
      <c r="AI2180" s="138">
        <v>17063413</v>
      </c>
      <c r="AJ2180" s="37" t="s">
        <v>179</v>
      </c>
      <c r="AK2180" s="145" t="s">
        <v>6101</v>
      </c>
      <c r="AL2180" s="144">
        <v>45125</v>
      </c>
      <c r="AM2180" s="137" t="s">
        <v>93</v>
      </c>
      <c r="AN2180" s="137" t="s">
        <v>541</v>
      </c>
      <c r="AO2180" s="138"/>
      <c r="AP2180" s="138" t="s">
        <v>5794</v>
      </c>
      <c r="AQ2180" s="11">
        <v>3</v>
      </c>
      <c r="AR2180" s="11">
        <v>1</v>
      </c>
      <c r="AS2180" s="12">
        <f t="shared" si="525"/>
        <v>45767.25</v>
      </c>
      <c r="AT2180" s="137" t="s">
        <v>135</v>
      </c>
      <c r="AU2180" s="147">
        <v>3.6629999999999998</v>
      </c>
      <c r="AV2180">
        <v>17</v>
      </c>
      <c r="AW2180" s="10" t="s">
        <v>169</v>
      </c>
      <c r="AX2180" s="10" t="s">
        <v>6102</v>
      </c>
      <c r="AY2180">
        <v>75</v>
      </c>
      <c r="AZ2180" t="s">
        <v>171</v>
      </c>
      <c r="BA2180" s="17" t="str">
        <f t="shared" si="511"/>
        <v>17001000000259482075</v>
      </c>
      <c r="BB2180" s="26">
        <f t="shared" si="512"/>
        <v>20</v>
      </c>
      <c r="BC2180" s="138" t="s">
        <v>6103</v>
      </c>
      <c r="BD2180" s="138" t="s">
        <v>277</v>
      </c>
      <c r="BE2180" s="138"/>
      <c r="BF2180" s="138"/>
      <c r="BG2180" s="138">
        <v>27177901</v>
      </c>
      <c r="BH2180" s="138">
        <v>21234805</v>
      </c>
      <c r="BI2180" s="138"/>
      <c r="BJ2180" s="138"/>
      <c r="BK2180" s="11" t="str">
        <f t="shared" si="508"/>
        <v>A-</v>
      </c>
      <c r="BL2180" s="11" t="s">
        <v>235</v>
      </c>
    </row>
    <row r="2181" spans="1:64" x14ac:dyDescent="0.25">
      <c r="A2181" s="3" t="s">
        <v>56</v>
      </c>
      <c r="B2181" s="4">
        <v>2241</v>
      </c>
      <c r="C2181" s="76" t="s">
        <v>140</v>
      </c>
      <c r="D2181" s="86" t="s">
        <v>8347</v>
      </c>
      <c r="E2181" s="130" t="s">
        <v>7242</v>
      </c>
      <c r="F2181" s="132"/>
      <c r="G2181" s="112"/>
      <c r="H2181" s="74"/>
      <c r="I2181" s="76" t="s">
        <v>2544</v>
      </c>
      <c r="J2181" s="43" t="s">
        <v>228</v>
      </c>
      <c r="K2181" s="76" t="s">
        <v>123</v>
      </c>
      <c r="L2181" s="113" t="s">
        <v>77</v>
      </c>
      <c r="M2181" s="114" t="s">
        <v>158</v>
      </c>
      <c r="N2181" s="134">
        <v>45399</v>
      </c>
      <c r="P2181" s="3">
        <f t="shared" ca="1" si="505"/>
        <v>-47</v>
      </c>
      <c r="R2181" s="3"/>
      <c r="T2181" s="117" t="s">
        <v>131</v>
      </c>
      <c r="U2181" s="3" t="str">
        <f t="shared" si="520"/>
        <v>Contractuel</v>
      </c>
      <c r="V2181" s="5">
        <v>45505</v>
      </c>
      <c r="W2181" s="5">
        <f>VLOOKUP(B2181,[1]base!$A:$V,22,0)</f>
        <v>45535</v>
      </c>
      <c r="X2181" s="135"/>
      <c r="Y2181" s="135"/>
      <c r="Z2181" s="134">
        <v>45399</v>
      </c>
      <c r="AA2181" s="3">
        <f t="shared" si="521"/>
        <v>4</v>
      </c>
      <c r="AB2181" s="43">
        <v>2024</v>
      </c>
      <c r="AD2181" s="7">
        <f t="shared" ca="1" si="504"/>
        <v>0.5</v>
      </c>
      <c r="AE2181" s="7" t="str">
        <f t="shared" ca="1" si="513"/>
        <v>&lt; 1</v>
      </c>
      <c r="AF2181" s="131">
        <v>31974</v>
      </c>
      <c r="AG2181" s="8">
        <f t="shared" ca="1" si="523"/>
        <v>37.282191780821918</v>
      </c>
      <c r="AH2181" s="7" t="str">
        <f t="shared" ca="1" si="524"/>
        <v>&gt;35&lt; 45</v>
      </c>
      <c r="AI2181">
        <v>16069496</v>
      </c>
      <c r="AJ2181" s="10" t="s">
        <v>67</v>
      </c>
      <c r="AK2181" s="122" t="s">
        <v>6104</v>
      </c>
      <c r="AL2181" s="131">
        <v>38820</v>
      </c>
      <c r="AM2181" s="76" t="s">
        <v>93</v>
      </c>
      <c r="AN2181" s="76" t="s">
        <v>65</v>
      </c>
      <c r="AP2181" s="120" t="s">
        <v>5921</v>
      </c>
      <c r="AQ2181" s="11">
        <v>3</v>
      </c>
      <c r="AR2181" s="11">
        <v>1</v>
      </c>
      <c r="AS2181" s="12">
        <f t="shared" si="525"/>
        <v>45764.25</v>
      </c>
      <c r="AT2181" s="87" t="s">
        <v>135</v>
      </c>
      <c r="AU2181" s="43">
        <v>3.5</v>
      </c>
      <c r="AV2181">
        <v>17</v>
      </c>
      <c r="AW2181" s="10" t="s">
        <v>169</v>
      </c>
      <c r="AX2181" s="10" t="s">
        <v>6105</v>
      </c>
      <c r="AY2181">
        <v>31</v>
      </c>
      <c r="AZ2181" t="s">
        <v>171</v>
      </c>
      <c r="BA2181" s="17" t="str">
        <f t="shared" si="511"/>
        <v>17001000000344138631</v>
      </c>
      <c r="BB2181" s="26">
        <f t="shared" si="512"/>
        <v>20</v>
      </c>
      <c r="BC2181" s="86" t="s">
        <v>4740</v>
      </c>
      <c r="BD2181" s="86" t="s">
        <v>277</v>
      </c>
      <c r="BG2181" s="86">
        <v>28674016</v>
      </c>
      <c r="BH2181" s="86">
        <v>21261857</v>
      </c>
      <c r="BJ2181" t="s">
        <v>4740</v>
      </c>
      <c r="BK2181" s="11" t="str">
        <f t="shared" si="508"/>
        <v>B-</v>
      </c>
      <c r="BL2181" s="11" t="s">
        <v>473</v>
      </c>
    </row>
    <row r="2182" spans="1:64" x14ac:dyDescent="0.25">
      <c r="A2182" s="136" t="s">
        <v>74</v>
      </c>
      <c r="B2182" s="4">
        <v>2242</v>
      </c>
      <c r="C2182" s="137" t="s">
        <v>140</v>
      </c>
      <c r="D2182" s="138" t="s">
        <v>7546</v>
      </c>
      <c r="E2182" s="139" t="s">
        <v>7653</v>
      </c>
      <c r="F2182" s="3"/>
      <c r="G2182" s="141"/>
      <c r="H2182" s="74"/>
      <c r="I2182" s="43" t="s">
        <v>1465</v>
      </c>
      <c r="J2182" s="137"/>
      <c r="K2182" s="137" t="s">
        <v>76</v>
      </c>
      <c r="L2182" s="141" t="s">
        <v>77</v>
      </c>
      <c r="M2182" s="142" t="s">
        <v>158</v>
      </c>
      <c r="N2182" s="143">
        <v>45400</v>
      </c>
      <c r="O2182" s="138"/>
      <c r="P2182" s="3">
        <f t="shared" ca="1" si="505"/>
        <v>-109</v>
      </c>
      <c r="Q2182" s="143">
        <v>45454</v>
      </c>
      <c r="R2182" s="3" t="s">
        <v>609</v>
      </c>
      <c r="S2182" s="138"/>
      <c r="T2182" s="139" t="s">
        <v>131</v>
      </c>
      <c r="U2182" s="3" t="str">
        <f t="shared" si="520"/>
        <v>Contractuel</v>
      </c>
      <c r="V2182" s="5">
        <v>45444</v>
      </c>
      <c r="W2182" s="5">
        <v>45473</v>
      </c>
      <c r="X2182" s="138"/>
      <c r="Y2182" s="138"/>
      <c r="Z2182" s="143">
        <v>45400</v>
      </c>
      <c r="AA2182" s="3">
        <f t="shared" si="521"/>
        <v>4</v>
      </c>
      <c r="AB2182" s="137">
        <v>2024</v>
      </c>
      <c r="AC2182" s="138"/>
      <c r="AD2182" s="7">
        <f t="shared" ca="1" si="504"/>
        <v>0.49722222222222223</v>
      </c>
      <c r="AE2182" s="7" t="str">
        <f t="shared" ca="1" si="513"/>
        <v>&lt; 1</v>
      </c>
      <c r="AF2182" s="144">
        <v>34543</v>
      </c>
      <c r="AG2182" s="8">
        <f t="shared" ca="1" si="523"/>
        <v>30.243835616438357</v>
      </c>
      <c r="AH2182" s="7" t="str">
        <f t="shared" ca="1" si="524"/>
        <v>&gt;25&lt; 35</v>
      </c>
      <c r="AI2182" s="138"/>
      <c r="AJ2182" s="138"/>
      <c r="AK2182" s="145" t="s">
        <v>6106</v>
      </c>
      <c r="AL2182" s="144">
        <v>42905</v>
      </c>
      <c r="AM2182" s="137" t="s">
        <v>64</v>
      </c>
      <c r="AN2182" s="137" t="s">
        <v>94</v>
      </c>
      <c r="AO2182" s="138"/>
      <c r="AP2182" s="138" t="s">
        <v>5780</v>
      </c>
      <c r="AQ2182" s="11">
        <v>3</v>
      </c>
      <c r="AR2182" s="11">
        <v>1</v>
      </c>
      <c r="AS2182" s="12">
        <f t="shared" si="525"/>
        <v>45765.25</v>
      </c>
      <c r="AT2182" s="146" t="s">
        <v>135</v>
      </c>
      <c r="AU2182" s="137">
        <v>3.5</v>
      </c>
      <c r="AV2182">
        <v>17</v>
      </c>
      <c r="AW2182" s="10" t="s">
        <v>169</v>
      </c>
      <c r="AX2182" s="10" t="s">
        <v>6107</v>
      </c>
      <c r="AY2182">
        <v>77</v>
      </c>
      <c r="AZ2182" t="s">
        <v>171</v>
      </c>
      <c r="BA2182" s="17" t="str">
        <f t="shared" si="511"/>
        <v>17001000000344538077</v>
      </c>
      <c r="BB2182" s="26">
        <f t="shared" si="512"/>
        <v>20</v>
      </c>
      <c r="BC2182" s="138" t="s">
        <v>6108</v>
      </c>
      <c r="BD2182" s="138" t="s">
        <v>100</v>
      </c>
      <c r="BE2182" s="138"/>
      <c r="BF2182" s="138"/>
      <c r="BG2182" s="138"/>
      <c r="BH2182" s="138"/>
      <c r="BI2182" s="138"/>
      <c r="BJ2182" s="138"/>
      <c r="BK2182" s="11" t="str">
        <f t="shared" si="508"/>
        <v>-</v>
      </c>
      <c r="BL2182" s="11" t="s">
        <v>200</v>
      </c>
    </row>
    <row r="2183" spans="1:64" x14ac:dyDescent="0.25">
      <c r="A2183" s="3" t="s">
        <v>56</v>
      </c>
      <c r="B2183" s="4">
        <v>2243</v>
      </c>
      <c r="C2183" s="76" t="s">
        <v>140</v>
      </c>
      <c r="D2183" s="86" t="s">
        <v>7657</v>
      </c>
      <c r="E2183" s="130" t="s">
        <v>7279</v>
      </c>
      <c r="F2183" s="132"/>
      <c r="G2183" s="112"/>
      <c r="H2183" s="74"/>
      <c r="I2183" s="76" t="s">
        <v>2544</v>
      </c>
      <c r="J2183" s="43" t="s">
        <v>228</v>
      </c>
      <c r="K2183" s="76" t="s">
        <v>123</v>
      </c>
      <c r="L2183" s="113" t="s">
        <v>77</v>
      </c>
      <c r="M2183" s="114" t="s">
        <v>158</v>
      </c>
      <c r="N2183" s="134">
        <v>45399</v>
      </c>
      <c r="P2183" s="3">
        <f t="shared" ca="1" si="505"/>
        <v>-47</v>
      </c>
      <c r="R2183" s="3"/>
      <c r="T2183" s="117" t="s">
        <v>131</v>
      </c>
      <c r="U2183" s="3" t="str">
        <f t="shared" si="520"/>
        <v>Contractuel</v>
      </c>
      <c r="V2183" s="5">
        <v>45505</v>
      </c>
      <c r="W2183" s="5">
        <f>VLOOKUP(B2183,[1]base!$A:$V,22,0)</f>
        <v>45535</v>
      </c>
      <c r="X2183" s="135"/>
      <c r="Y2183" s="135"/>
      <c r="Z2183" s="134">
        <v>45399</v>
      </c>
      <c r="AA2183" s="3">
        <f t="shared" si="521"/>
        <v>4</v>
      </c>
      <c r="AB2183" s="43">
        <v>2024</v>
      </c>
      <c r="AD2183" s="7">
        <f t="shared" ref="AD2183:AD2246" ca="1" si="526">IF(A2183="Non",(DAYS360(N2183,Q2183)/360),(DAYS360(N2183,TODAY())/360))</f>
        <v>0.5</v>
      </c>
      <c r="AE2183" s="7" t="str">
        <f t="shared" ca="1" si="513"/>
        <v>&lt; 1</v>
      </c>
      <c r="AF2183" s="131">
        <v>35044</v>
      </c>
      <c r="AG2183" s="8">
        <f t="shared" ca="1" si="523"/>
        <v>28.87123287671233</v>
      </c>
      <c r="AH2183" s="7" t="str">
        <f t="shared" ca="1" si="524"/>
        <v>&gt;25&lt; 35</v>
      </c>
      <c r="AI2183">
        <v>17054197</v>
      </c>
      <c r="AJ2183" s="10" t="s">
        <v>62</v>
      </c>
      <c r="AK2183" s="122" t="s">
        <v>6109</v>
      </c>
      <c r="AL2183" s="131">
        <v>41442</v>
      </c>
      <c r="AM2183" s="76" t="s">
        <v>93</v>
      </c>
      <c r="AN2183" s="43" t="s">
        <v>94</v>
      </c>
      <c r="AP2183" s="120" t="s">
        <v>5721</v>
      </c>
      <c r="AQ2183" s="11">
        <v>3</v>
      </c>
      <c r="AR2183" s="11">
        <v>1</v>
      </c>
      <c r="AS2183" s="12">
        <f t="shared" si="525"/>
        <v>45764.25</v>
      </c>
      <c r="AT2183" s="87" t="s">
        <v>135</v>
      </c>
      <c r="AU2183" s="43">
        <v>3.5</v>
      </c>
      <c r="AV2183">
        <v>17</v>
      </c>
      <c r="AW2183" s="10" t="s">
        <v>169</v>
      </c>
      <c r="AX2183" s="10" t="s">
        <v>6110</v>
      </c>
      <c r="AY2183">
        <v>42</v>
      </c>
      <c r="AZ2183" t="s">
        <v>171</v>
      </c>
      <c r="BA2183" s="17" t="str">
        <f t="shared" si="511"/>
        <v>17001000000344096242</v>
      </c>
      <c r="BB2183" s="26">
        <f t="shared" si="512"/>
        <v>20</v>
      </c>
      <c r="BC2183" s="86" t="s">
        <v>608</v>
      </c>
      <c r="BD2183" s="86" t="s">
        <v>100</v>
      </c>
      <c r="BG2183" s="86">
        <v>97819225</v>
      </c>
      <c r="BJ2183" t="s">
        <v>608</v>
      </c>
      <c r="BK2183" s="11" t="str">
        <f t="shared" si="508"/>
        <v>B-</v>
      </c>
      <c r="BL2183" s="11" t="s">
        <v>473</v>
      </c>
    </row>
    <row r="2184" spans="1:64" x14ac:dyDescent="0.25">
      <c r="A2184" s="3" t="s">
        <v>74</v>
      </c>
      <c r="B2184" s="4">
        <v>2244</v>
      </c>
      <c r="C2184" s="76" t="s">
        <v>140</v>
      </c>
      <c r="D2184" s="86" t="s">
        <v>8771</v>
      </c>
      <c r="E2184" s="130" t="s">
        <v>8770</v>
      </c>
      <c r="F2184" s="132"/>
      <c r="G2184" s="112"/>
      <c r="H2184" s="74"/>
      <c r="J2184" s="43" t="s">
        <v>228</v>
      </c>
      <c r="K2184" s="76" t="s">
        <v>123</v>
      </c>
      <c r="L2184" s="113" t="s">
        <v>77</v>
      </c>
      <c r="M2184" s="114" t="s">
        <v>158</v>
      </c>
      <c r="N2184" s="134">
        <v>45399</v>
      </c>
      <c r="P2184" s="3">
        <f t="shared" ref="P2184:P2189" ca="1" si="527">IF(W2184="","",W2184-TODAY())</f>
        <v>-139</v>
      </c>
      <c r="Q2184" s="28">
        <v>45399</v>
      </c>
      <c r="R2184" s="3" t="s">
        <v>4344</v>
      </c>
      <c r="T2184" s="117" t="s">
        <v>131</v>
      </c>
      <c r="U2184" s="3" t="str">
        <f t="shared" si="520"/>
        <v>Contractuel</v>
      </c>
      <c r="V2184" s="134">
        <v>45399</v>
      </c>
      <c r="W2184" s="134">
        <v>45443</v>
      </c>
      <c r="X2184" s="135"/>
      <c r="Y2184" s="135"/>
      <c r="Z2184" s="134">
        <v>45399</v>
      </c>
      <c r="AA2184" s="3">
        <f t="shared" si="521"/>
        <v>4</v>
      </c>
      <c r="AB2184" s="43">
        <v>2024</v>
      </c>
      <c r="AD2184" s="7">
        <f t="shared" ca="1" si="526"/>
        <v>0.5</v>
      </c>
      <c r="AE2184" s="7" t="str">
        <f t="shared" ca="1" si="513"/>
        <v>&lt; 1</v>
      </c>
      <c r="AF2184" s="131">
        <v>29952</v>
      </c>
      <c r="AG2184" s="8">
        <f t="shared" ca="1" si="523"/>
        <v>42.821917808219176</v>
      </c>
      <c r="AH2184" s="7" t="str">
        <f t="shared" ca="1" si="524"/>
        <v>&gt;35&lt; 45</v>
      </c>
      <c r="AK2184" s="122" t="s">
        <v>6111</v>
      </c>
      <c r="AL2184" s="131">
        <v>38741</v>
      </c>
      <c r="AM2184" s="76" t="s">
        <v>93</v>
      </c>
      <c r="AN2184" s="76" t="s">
        <v>65</v>
      </c>
      <c r="AO2184" s="86">
        <v>3</v>
      </c>
      <c r="AP2184" s="120" t="s">
        <v>5780</v>
      </c>
      <c r="AQ2184" s="11">
        <v>3</v>
      </c>
      <c r="AR2184" s="11">
        <v>1</v>
      </c>
      <c r="AS2184" s="12">
        <f t="shared" si="525"/>
        <v>45764.25</v>
      </c>
      <c r="AT2184" s="87" t="s">
        <v>135</v>
      </c>
      <c r="AU2184" s="43">
        <v>3.5</v>
      </c>
      <c r="BA2184" s="17" t="str">
        <f t="shared" si="511"/>
        <v/>
      </c>
      <c r="BB2184" s="26">
        <f t="shared" si="512"/>
        <v>0</v>
      </c>
      <c r="BC2184" s="86" t="s">
        <v>4666</v>
      </c>
      <c r="BD2184" s="86" t="s">
        <v>73</v>
      </c>
      <c r="BG2184" s="86">
        <v>90461788</v>
      </c>
      <c r="BH2184" s="86">
        <v>97393857</v>
      </c>
      <c r="BK2184" s="11" t="str">
        <f t="shared" si="508"/>
        <v>B-</v>
      </c>
      <c r="BL2184" s="11" t="s">
        <v>473</v>
      </c>
    </row>
    <row r="2185" spans="1:64" x14ac:dyDescent="0.25">
      <c r="A2185" s="3" t="s">
        <v>56</v>
      </c>
      <c r="B2185" s="4">
        <v>2245</v>
      </c>
      <c r="C2185" s="76" t="s">
        <v>140</v>
      </c>
      <c r="D2185" s="86" t="s">
        <v>7397</v>
      </c>
      <c r="E2185" s="130" t="s">
        <v>7288</v>
      </c>
      <c r="F2185" s="132"/>
      <c r="G2185" s="112"/>
      <c r="H2185" s="74"/>
      <c r="I2185" s="76" t="s">
        <v>2544</v>
      </c>
      <c r="J2185" s="43" t="s">
        <v>228</v>
      </c>
      <c r="K2185" s="76" t="s">
        <v>123</v>
      </c>
      <c r="L2185" s="113" t="s">
        <v>77</v>
      </c>
      <c r="M2185" s="114" t="s">
        <v>158</v>
      </c>
      <c r="N2185" s="134">
        <v>45399</v>
      </c>
      <c r="P2185" s="3">
        <f t="shared" ca="1" si="527"/>
        <v>-47</v>
      </c>
      <c r="R2185" s="3"/>
      <c r="T2185" s="117" t="s">
        <v>131</v>
      </c>
      <c r="U2185" s="3" t="str">
        <f t="shared" si="520"/>
        <v>Contractuel</v>
      </c>
      <c r="V2185" s="5">
        <v>45505</v>
      </c>
      <c r="W2185" s="5">
        <f>VLOOKUP(B2185,[1]base!$A:$V,22,0)</f>
        <v>45535</v>
      </c>
      <c r="X2185" s="135"/>
      <c r="Y2185" s="135"/>
      <c r="Z2185" s="134">
        <v>45399</v>
      </c>
      <c r="AA2185" s="3">
        <f t="shared" si="521"/>
        <v>4</v>
      </c>
      <c r="AB2185" s="43">
        <v>2024</v>
      </c>
      <c r="AD2185" s="7">
        <f t="shared" ca="1" si="526"/>
        <v>0.5</v>
      </c>
      <c r="AE2185" s="7" t="str">
        <f t="shared" ca="1" si="513"/>
        <v>&lt; 1</v>
      </c>
      <c r="AF2185" s="131">
        <v>27992</v>
      </c>
      <c r="AG2185" s="8">
        <f t="shared" ca="1" si="523"/>
        <v>48.19178082191781</v>
      </c>
      <c r="AH2185" s="7" t="str">
        <f t="shared" ca="1" si="524"/>
        <v>&gt;45&lt; 55</v>
      </c>
      <c r="AI2185">
        <v>12361258</v>
      </c>
      <c r="AJ2185" s="10" t="s">
        <v>62</v>
      </c>
      <c r="AK2185" s="122" t="s">
        <v>6112</v>
      </c>
      <c r="AL2185" s="131">
        <v>43858</v>
      </c>
      <c r="AM2185" s="76" t="s">
        <v>93</v>
      </c>
      <c r="AN2185" s="76" t="s">
        <v>65</v>
      </c>
      <c r="AO2185" s="86">
        <v>3</v>
      </c>
      <c r="AP2185" s="86" t="s">
        <v>5896</v>
      </c>
      <c r="AQ2185" s="11">
        <v>3</v>
      </c>
      <c r="AR2185" s="11">
        <v>1</v>
      </c>
      <c r="AS2185" s="12">
        <f t="shared" si="525"/>
        <v>45764.25</v>
      </c>
      <c r="AT2185" s="87" t="s">
        <v>135</v>
      </c>
      <c r="AU2185" s="43">
        <v>3.5</v>
      </c>
      <c r="AV2185">
        <v>17</v>
      </c>
      <c r="AW2185" s="10" t="s">
        <v>169</v>
      </c>
      <c r="AX2185" s="10" t="s">
        <v>6113</v>
      </c>
      <c r="AY2185" s="10" t="s">
        <v>91</v>
      </c>
      <c r="AZ2185" t="s">
        <v>171</v>
      </c>
      <c r="BA2185" s="17" t="str">
        <f t="shared" si="511"/>
        <v>17001000000308931705</v>
      </c>
      <c r="BB2185" s="26">
        <f t="shared" si="512"/>
        <v>20</v>
      </c>
      <c r="BC2185" s="86" t="s">
        <v>6114</v>
      </c>
      <c r="BD2185" s="86" t="s">
        <v>73</v>
      </c>
      <c r="BG2185" s="86">
        <v>52797713</v>
      </c>
      <c r="BK2185" s="11" t="str">
        <f t="shared" si="508"/>
        <v>B-</v>
      </c>
      <c r="BL2185" s="11" t="s">
        <v>473</v>
      </c>
    </row>
    <row r="2186" spans="1:64" x14ac:dyDescent="0.25">
      <c r="A2186" s="3" t="s">
        <v>56</v>
      </c>
      <c r="B2186" s="4">
        <v>2246</v>
      </c>
      <c r="C2186" s="3" t="s">
        <v>140</v>
      </c>
      <c r="D2186" s="3" t="s">
        <v>7489</v>
      </c>
      <c r="E2186" s="3" t="s">
        <v>7281</v>
      </c>
      <c r="F2186" s="3"/>
      <c r="G2186" s="3"/>
      <c r="H2186" s="74"/>
      <c r="I2186" s="3" t="s">
        <v>4221</v>
      </c>
      <c r="J2186" s="3" t="s">
        <v>228</v>
      </c>
      <c r="K2186" s="3" t="s">
        <v>123</v>
      </c>
      <c r="L2186" s="3" t="s">
        <v>77</v>
      </c>
      <c r="M2186" s="3" t="s">
        <v>158</v>
      </c>
      <c r="N2186" s="5">
        <v>45399</v>
      </c>
      <c r="P2186" s="3">
        <f t="shared" ca="1" si="527"/>
        <v>-47</v>
      </c>
      <c r="Q2186" s="5"/>
      <c r="R2186" s="3"/>
      <c r="S2186" s="3"/>
      <c r="T2186" s="6" t="s">
        <v>131</v>
      </c>
      <c r="U2186" s="3" t="str">
        <f t="shared" si="520"/>
        <v>Contractuel</v>
      </c>
      <c r="V2186" s="5">
        <v>45505</v>
      </c>
      <c r="W2186" s="5">
        <f>VLOOKUP(B2186,[1]base!$A:$V,22,0)</f>
        <v>45535</v>
      </c>
      <c r="X2186" s="5"/>
      <c r="Y2186" s="5"/>
      <c r="Z2186" s="5">
        <v>45399</v>
      </c>
      <c r="AA2186" s="3">
        <f t="shared" si="521"/>
        <v>4</v>
      </c>
      <c r="AB2186" s="3">
        <v>2024</v>
      </c>
      <c r="AC2186" s="3"/>
      <c r="AD2186" s="7">
        <f t="shared" ca="1" si="526"/>
        <v>0.5</v>
      </c>
      <c r="AE2186" s="7" t="str">
        <f t="shared" ca="1" si="513"/>
        <v>&lt; 1</v>
      </c>
      <c r="AF2186" s="5">
        <v>34846</v>
      </c>
      <c r="AG2186" s="8">
        <f t="shared" ca="1" si="523"/>
        <v>29.413698630136988</v>
      </c>
      <c r="AH2186" s="7" t="str">
        <f t="shared" ca="1" si="524"/>
        <v>&gt;25&lt; 35</v>
      </c>
      <c r="AI2186" s="9">
        <v>16797130</v>
      </c>
      <c r="AJ2186" s="10" t="s">
        <v>102</v>
      </c>
      <c r="AK2186" s="9" t="s">
        <v>2201</v>
      </c>
      <c r="AL2186" s="5">
        <v>40800</v>
      </c>
      <c r="AM2186" s="3" t="s">
        <v>93</v>
      </c>
      <c r="AN2186" s="3" t="s">
        <v>65</v>
      </c>
      <c r="AO2186">
        <v>2</v>
      </c>
      <c r="AP2186" t="s">
        <v>5780</v>
      </c>
      <c r="AQ2186" s="11">
        <v>3</v>
      </c>
      <c r="AR2186" s="11">
        <v>1</v>
      </c>
      <c r="AS2186" s="12">
        <f t="shared" si="525"/>
        <v>45764.25</v>
      </c>
      <c r="AT2186" s="11" t="s">
        <v>135</v>
      </c>
      <c r="AU2186" s="9">
        <v>3.5</v>
      </c>
      <c r="AV2186" s="14" t="s">
        <v>126</v>
      </c>
      <c r="AW2186" s="15" t="s">
        <v>854</v>
      </c>
      <c r="AX2186" s="16" t="s">
        <v>2202</v>
      </c>
      <c r="AY2186" s="14">
        <v>39</v>
      </c>
      <c r="AZ2186" s="11" t="s">
        <v>145</v>
      </c>
      <c r="BA2186" s="17" t="str">
        <f t="shared" si="511"/>
        <v>07043010112162270739</v>
      </c>
      <c r="BB2186" s="26">
        <f t="shared" si="512"/>
        <v>20</v>
      </c>
      <c r="BC2186" s="19" t="s">
        <v>320</v>
      </c>
      <c r="BD2186" s="20" t="s">
        <v>100</v>
      </c>
      <c r="BF2186" s="5"/>
      <c r="BG2186" s="27">
        <v>26380852</v>
      </c>
      <c r="BH2186" s="27"/>
      <c r="BI2186" s="27"/>
      <c r="BJ2186" t="s">
        <v>477</v>
      </c>
      <c r="BK2186" s="11" t="str">
        <f t="shared" si="508"/>
        <v>B-</v>
      </c>
      <c r="BL2186" s="11" t="s">
        <v>473</v>
      </c>
    </row>
    <row r="2187" spans="1:64" x14ac:dyDescent="0.25">
      <c r="A2187" s="3" t="s">
        <v>56</v>
      </c>
      <c r="B2187" s="4">
        <v>2247</v>
      </c>
      <c r="C2187" s="3" t="s">
        <v>140</v>
      </c>
      <c r="D2187" s="3" t="s">
        <v>8560</v>
      </c>
      <c r="E2187" s="3" t="s">
        <v>7404</v>
      </c>
      <c r="F2187" s="3"/>
      <c r="G2187" s="3"/>
      <c r="H2187" s="74"/>
      <c r="I2187" s="76" t="s">
        <v>2544</v>
      </c>
      <c r="J2187" s="3" t="s">
        <v>228</v>
      </c>
      <c r="K2187" s="3" t="s">
        <v>123</v>
      </c>
      <c r="L2187" s="3" t="s">
        <v>77</v>
      </c>
      <c r="M2187" s="3" t="s">
        <v>158</v>
      </c>
      <c r="N2187" s="5">
        <v>45399</v>
      </c>
      <c r="P2187" s="3">
        <f t="shared" ca="1" si="527"/>
        <v>-47</v>
      </c>
      <c r="Q2187" s="5"/>
      <c r="R2187" s="3"/>
      <c r="S2187" s="3"/>
      <c r="T2187" s="6" t="s">
        <v>131</v>
      </c>
      <c r="U2187" s="3" t="str">
        <f t="shared" si="520"/>
        <v>Contractuel</v>
      </c>
      <c r="V2187" s="5">
        <v>45505</v>
      </c>
      <c r="W2187" s="5">
        <f>VLOOKUP(B2187,[1]base!$A:$V,22,0)</f>
        <v>45535</v>
      </c>
      <c r="X2187" s="5"/>
      <c r="Y2187" s="5"/>
      <c r="Z2187" s="5">
        <v>45399</v>
      </c>
      <c r="AA2187" s="3">
        <f t="shared" si="521"/>
        <v>4</v>
      </c>
      <c r="AB2187" s="3">
        <v>2024</v>
      </c>
      <c r="AC2187" s="3"/>
      <c r="AD2187" s="7">
        <f t="shared" ca="1" si="526"/>
        <v>0.5</v>
      </c>
      <c r="AE2187" s="7" t="str">
        <f t="shared" ca="1" si="513"/>
        <v>&lt; 1</v>
      </c>
      <c r="AF2187" s="5">
        <v>28735</v>
      </c>
      <c r="AG2187" s="8">
        <f t="shared" ca="1" si="523"/>
        <v>46.156164383561645</v>
      </c>
      <c r="AH2187" s="7" t="str">
        <f t="shared" ca="1" si="524"/>
        <v>&gt;45&lt; 55</v>
      </c>
      <c r="AI2187" s="9">
        <v>12155973</v>
      </c>
      <c r="AJ2187" s="10" t="s">
        <v>62</v>
      </c>
      <c r="AK2187" s="9" t="s">
        <v>6115</v>
      </c>
      <c r="AL2187" s="5">
        <v>35854</v>
      </c>
      <c r="AM2187" s="3" t="s">
        <v>93</v>
      </c>
      <c r="AN2187" s="3" t="s">
        <v>65</v>
      </c>
      <c r="AO2187">
        <v>2</v>
      </c>
      <c r="AP2187" t="s">
        <v>5896</v>
      </c>
      <c r="AQ2187" s="11">
        <v>3</v>
      </c>
      <c r="AR2187" s="11">
        <v>1</v>
      </c>
      <c r="AS2187" s="12">
        <f t="shared" si="525"/>
        <v>45764.25</v>
      </c>
      <c r="AT2187" s="11" t="s">
        <v>135</v>
      </c>
      <c r="AU2187" s="9">
        <v>3.5</v>
      </c>
      <c r="AV2187" s="14">
        <v>17</v>
      </c>
      <c r="AW2187" s="15" t="s">
        <v>169</v>
      </c>
      <c r="AX2187" s="16" t="s">
        <v>6116</v>
      </c>
      <c r="AY2187" s="14">
        <v>20</v>
      </c>
      <c r="AZ2187" s="11" t="s">
        <v>171</v>
      </c>
      <c r="BA2187" s="17" t="str">
        <f t="shared" si="511"/>
        <v>17001000000344142220</v>
      </c>
      <c r="BB2187" s="26">
        <f t="shared" si="512"/>
        <v>20</v>
      </c>
      <c r="BC2187" s="19" t="s">
        <v>6117</v>
      </c>
      <c r="BD2187" s="20" t="s">
        <v>388</v>
      </c>
      <c r="BF2187" s="5"/>
      <c r="BG2187" s="27">
        <v>56149130</v>
      </c>
      <c r="BH2187" s="27"/>
      <c r="BI2187" s="27"/>
      <c r="BK2187" s="11" t="str">
        <f t="shared" ref="BK2187:BK2250" si="528">IF(K2187="CADRE","CADRE",CONCATENATE(J2187,"-",H2187))</f>
        <v>B-</v>
      </c>
      <c r="BL2187" s="11" t="s">
        <v>473</v>
      </c>
    </row>
    <row r="2188" spans="1:64" x14ac:dyDescent="0.25">
      <c r="A2188" s="3" t="s">
        <v>56</v>
      </c>
      <c r="B2188" s="4">
        <v>2248</v>
      </c>
      <c r="C2188" s="3" t="s">
        <v>140</v>
      </c>
      <c r="D2188" s="3" t="s">
        <v>7291</v>
      </c>
      <c r="E2188" s="3" t="s">
        <v>7473</v>
      </c>
      <c r="F2188" s="3"/>
      <c r="G2188" s="3"/>
      <c r="H2188" s="74"/>
      <c r="I2188" s="76" t="s">
        <v>2544</v>
      </c>
      <c r="J2188" s="3" t="s">
        <v>228</v>
      </c>
      <c r="K2188" s="3" t="s">
        <v>123</v>
      </c>
      <c r="L2188" s="3" t="s">
        <v>77</v>
      </c>
      <c r="M2188" s="3" t="s">
        <v>158</v>
      </c>
      <c r="N2188" s="5">
        <v>45399</v>
      </c>
      <c r="P2188" s="3">
        <f t="shared" ca="1" si="527"/>
        <v>-47</v>
      </c>
      <c r="Q2188" s="5"/>
      <c r="R2188" s="3"/>
      <c r="S2188" s="3"/>
      <c r="T2188" s="6" t="s">
        <v>131</v>
      </c>
      <c r="U2188" s="3" t="str">
        <f t="shared" si="520"/>
        <v>Contractuel</v>
      </c>
      <c r="V2188" s="5">
        <v>45505</v>
      </c>
      <c r="W2188" s="5">
        <f>VLOOKUP(B2188,[1]base!$A:$V,22,0)</f>
        <v>45535</v>
      </c>
      <c r="X2188" s="5"/>
      <c r="Y2188" s="5"/>
      <c r="Z2188" s="5">
        <v>45399</v>
      </c>
      <c r="AA2188" s="3">
        <f t="shared" si="521"/>
        <v>4</v>
      </c>
      <c r="AB2188" s="3">
        <v>2024</v>
      </c>
      <c r="AC2188" s="3"/>
      <c r="AD2188" s="7">
        <f t="shared" ca="1" si="526"/>
        <v>0.5</v>
      </c>
      <c r="AE2188" s="7" t="str">
        <f t="shared" ca="1" si="513"/>
        <v>&lt; 1</v>
      </c>
      <c r="AF2188" s="5">
        <v>26161</v>
      </c>
      <c r="AG2188" s="8">
        <f t="shared" ca="1" si="523"/>
        <v>53.208219178082189</v>
      </c>
      <c r="AH2188" s="7" t="str">
        <f t="shared" ca="1" si="524"/>
        <v>&gt;45&lt; 55</v>
      </c>
      <c r="AI2188" s="9">
        <v>12190798</v>
      </c>
      <c r="AJ2188" s="10" t="s">
        <v>62</v>
      </c>
      <c r="AK2188" s="9" t="s">
        <v>6118</v>
      </c>
      <c r="AL2188" s="5">
        <v>43612</v>
      </c>
      <c r="AM2188" s="3" t="s">
        <v>93</v>
      </c>
      <c r="AN2188" s="3" t="s">
        <v>65</v>
      </c>
      <c r="AO2188">
        <v>3</v>
      </c>
      <c r="AP2188" t="s">
        <v>6119</v>
      </c>
      <c r="AQ2188" s="11">
        <v>3</v>
      </c>
      <c r="AR2188" s="11">
        <v>1</v>
      </c>
      <c r="AS2188" s="12">
        <f t="shared" si="525"/>
        <v>45764.25</v>
      </c>
      <c r="AT2188" s="11" t="s">
        <v>135</v>
      </c>
      <c r="AU2188" s="9">
        <v>3.5</v>
      </c>
      <c r="AV2188" s="14">
        <v>14</v>
      </c>
      <c r="AW2188" s="15" t="s">
        <v>1286</v>
      </c>
      <c r="AX2188" s="16">
        <v>21007016009</v>
      </c>
      <c r="AY2188" s="14">
        <v>40</v>
      </c>
      <c r="AZ2188" s="11" t="s">
        <v>154</v>
      </c>
      <c r="BA2188" s="17" t="str">
        <f t="shared" si="511"/>
        <v>14062062100701600940</v>
      </c>
      <c r="BB2188" s="26">
        <f t="shared" si="512"/>
        <v>20</v>
      </c>
      <c r="BC2188" s="19" t="s">
        <v>828</v>
      </c>
      <c r="BD2188" s="20" t="s">
        <v>100</v>
      </c>
      <c r="BF2188" s="5"/>
      <c r="BG2188" s="27">
        <v>22857973</v>
      </c>
      <c r="BH2188" s="27"/>
      <c r="BI2188" s="27"/>
      <c r="BJ2188" t="s">
        <v>828</v>
      </c>
      <c r="BK2188" s="11" t="str">
        <f t="shared" si="528"/>
        <v>B-</v>
      </c>
      <c r="BL2188" s="11" t="s">
        <v>473</v>
      </c>
    </row>
    <row r="2189" spans="1:64" x14ac:dyDescent="0.25">
      <c r="A2189" s="3" t="s">
        <v>74</v>
      </c>
      <c r="B2189" s="4">
        <v>2249</v>
      </c>
      <c r="C2189" s="3" t="s">
        <v>140</v>
      </c>
      <c r="D2189" s="3" t="s">
        <v>7210</v>
      </c>
      <c r="E2189" s="3" t="s">
        <v>7840</v>
      </c>
      <c r="F2189" s="3"/>
      <c r="G2189" s="3"/>
      <c r="H2189" s="74"/>
      <c r="I2189" s="3" t="s">
        <v>4221</v>
      </c>
      <c r="J2189" s="3" t="s">
        <v>228</v>
      </c>
      <c r="K2189" s="3" t="s">
        <v>123</v>
      </c>
      <c r="L2189" s="3" t="s">
        <v>77</v>
      </c>
      <c r="M2189" s="3" t="s">
        <v>158</v>
      </c>
      <c r="N2189" s="5">
        <v>45399</v>
      </c>
      <c r="P2189" s="3">
        <f t="shared" ca="1" si="527"/>
        <v>-139</v>
      </c>
      <c r="Q2189" s="5">
        <v>45426</v>
      </c>
      <c r="R2189" s="3" t="s">
        <v>2627</v>
      </c>
      <c r="S2189" s="3" t="s">
        <v>6120</v>
      </c>
      <c r="T2189" s="6" t="s">
        <v>131</v>
      </c>
      <c r="U2189" s="3" t="str">
        <f t="shared" si="520"/>
        <v>Contractuel</v>
      </c>
      <c r="V2189" s="5">
        <v>45399</v>
      </c>
      <c r="W2189" s="5">
        <v>45443</v>
      </c>
      <c r="X2189" s="5"/>
      <c r="Y2189" s="5"/>
      <c r="Z2189" s="5">
        <v>45399</v>
      </c>
      <c r="AA2189" s="3">
        <f t="shared" si="521"/>
        <v>4</v>
      </c>
      <c r="AB2189" s="3">
        <v>2024</v>
      </c>
      <c r="AC2189" s="3"/>
      <c r="AD2189" s="7">
        <f t="shared" ca="1" si="526"/>
        <v>0.5</v>
      </c>
      <c r="AE2189" s="7" t="str">
        <f t="shared" ca="1" si="513"/>
        <v>&lt; 1</v>
      </c>
      <c r="AF2189" s="5">
        <v>33226</v>
      </c>
      <c r="AG2189" s="8">
        <f t="shared" ca="1" si="523"/>
        <v>33.852054794520548</v>
      </c>
      <c r="AH2189" s="7" t="str">
        <f t="shared" ca="1" si="524"/>
        <v>&gt;25&lt; 35</v>
      </c>
      <c r="AI2189" s="9">
        <v>16069831</v>
      </c>
      <c r="AJ2189" s="10" t="s">
        <v>159</v>
      </c>
      <c r="AK2189" s="9" t="s">
        <v>6121</v>
      </c>
      <c r="AL2189" s="5">
        <v>39821</v>
      </c>
      <c r="AM2189" s="3" t="s">
        <v>93</v>
      </c>
      <c r="AN2189" s="3" t="s">
        <v>65</v>
      </c>
      <c r="AO2189">
        <v>2</v>
      </c>
      <c r="AP2189" t="s">
        <v>5730</v>
      </c>
      <c r="AQ2189" s="11">
        <v>3</v>
      </c>
      <c r="AR2189" s="11">
        <v>1</v>
      </c>
      <c r="AS2189" s="12">
        <f t="shared" si="525"/>
        <v>45764.25</v>
      </c>
      <c r="AT2189" s="11" t="s">
        <v>135</v>
      </c>
      <c r="AU2189" s="9">
        <v>3.5</v>
      </c>
      <c r="AV2189" s="14">
        <v>17</v>
      </c>
      <c r="AW2189" s="15" t="s">
        <v>169</v>
      </c>
      <c r="AX2189" s="16" t="s">
        <v>6122</v>
      </c>
      <c r="AY2189" s="14">
        <v>42</v>
      </c>
      <c r="AZ2189" s="11" t="s">
        <v>171</v>
      </c>
      <c r="BA2189" s="17" t="str">
        <f t="shared" si="511"/>
        <v>17001000000344338742</v>
      </c>
      <c r="BB2189" s="26">
        <f t="shared" si="512"/>
        <v>20</v>
      </c>
      <c r="BC2189" s="19" t="s">
        <v>6123</v>
      </c>
      <c r="BD2189" s="20" t="s">
        <v>277</v>
      </c>
      <c r="BF2189" s="5"/>
      <c r="BG2189" s="27">
        <v>95671953</v>
      </c>
      <c r="BH2189" s="27">
        <v>29313676</v>
      </c>
      <c r="BI2189" s="27"/>
      <c r="BK2189" s="11" t="str">
        <f t="shared" si="528"/>
        <v>B-</v>
      </c>
      <c r="BL2189" s="11" t="s">
        <v>473</v>
      </c>
    </row>
    <row r="2190" spans="1:64" x14ac:dyDescent="0.25">
      <c r="A2190" s="3" t="s">
        <v>74</v>
      </c>
      <c r="B2190" s="4">
        <v>2250</v>
      </c>
      <c r="C2190" s="3" t="s">
        <v>140</v>
      </c>
      <c r="D2190" s="3" t="s">
        <v>7469</v>
      </c>
      <c r="E2190" s="3" t="s">
        <v>7391</v>
      </c>
      <c r="F2190" s="3"/>
      <c r="G2190" s="3"/>
      <c r="H2190" s="74"/>
      <c r="I2190" s="3" t="s">
        <v>431</v>
      </c>
      <c r="J2190" s="3"/>
      <c r="K2190" s="3" t="s">
        <v>123</v>
      </c>
      <c r="L2190" s="3" t="s">
        <v>77</v>
      </c>
      <c r="M2190" s="3" t="s">
        <v>158</v>
      </c>
      <c r="N2190" s="5">
        <v>45401</v>
      </c>
      <c r="O2190" s="97"/>
      <c r="P2190" s="3"/>
      <c r="Q2190" s="5">
        <v>45401</v>
      </c>
      <c r="R2190" s="3" t="s">
        <v>5466</v>
      </c>
      <c r="S2190" s="3"/>
      <c r="T2190" s="6" t="s">
        <v>131</v>
      </c>
      <c r="U2190" s="3" t="str">
        <f t="shared" si="520"/>
        <v>Contractuel</v>
      </c>
      <c r="V2190" s="5">
        <v>45401</v>
      </c>
      <c r="W2190" s="5">
        <v>45443</v>
      </c>
      <c r="X2190" s="5"/>
      <c r="Y2190" s="5"/>
      <c r="Z2190" s="5">
        <v>45401</v>
      </c>
      <c r="AA2190" s="3">
        <f t="shared" si="521"/>
        <v>4</v>
      </c>
      <c r="AB2190" s="3">
        <v>2024</v>
      </c>
      <c r="AC2190" s="3"/>
      <c r="AD2190" s="7">
        <f t="shared" ca="1" si="526"/>
        <v>0.49444444444444446</v>
      </c>
      <c r="AE2190" s="7" t="str">
        <f t="shared" ca="1" si="513"/>
        <v>&lt; 1</v>
      </c>
      <c r="AF2190" s="5">
        <v>35975</v>
      </c>
      <c r="AG2190" s="8">
        <f t="shared" ca="1" si="523"/>
        <v>26.32054794520548</v>
      </c>
      <c r="AH2190" s="7" t="str">
        <f t="shared" ca="1" si="524"/>
        <v>&gt;25&lt; 35</v>
      </c>
      <c r="AI2190" s="9">
        <v>17122253</v>
      </c>
      <c r="AJ2190" s="10" t="s">
        <v>126</v>
      </c>
      <c r="AK2190" s="9" t="s">
        <v>6124</v>
      </c>
      <c r="AL2190" s="5">
        <v>42562</v>
      </c>
      <c r="AM2190" s="3" t="s">
        <v>93</v>
      </c>
      <c r="AN2190" s="3" t="s">
        <v>94</v>
      </c>
      <c r="AP2190" t="s">
        <v>5730</v>
      </c>
      <c r="AQ2190" s="11">
        <v>3</v>
      </c>
      <c r="AR2190" s="11">
        <v>1</v>
      </c>
      <c r="AS2190" s="12">
        <f t="shared" si="525"/>
        <v>45766.25</v>
      </c>
      <c r="AT2190" s="11" t="s">
        <v>135</v>
      </c>
      <c r="AU2190" s="9">
        <v>3.5</v>
      </c>
      <c r="AV2190" s="14">
        <v>17</v>
      </c>
      <c r="AW2190" s="15">
        <v>53594</v>
      </c>
      <c r="AX2190" s="16" t="s">
        <v>6125</v>
      </c>
      <c r="AY2190" s="14">
        <v>89</v>
      </c>
      <c r="AZ2190" s="11" t="s">
        <v>171</v>
      </c>
      <c r="BA2190" s="17" t="str">
        <f t="shared" si="511"/>
        <v>17535940171272617989</v>
      </c>
      <c r="BB2190" s="26">
        <f t="shared" si="512"/>
        <v>20</v>
      </c>
      <c r="BC2190" s="19" t="s">
        <v>320</v>
      </c>
      <c r="BD2190" s="20" t="s">
        <v>100</v>
      </c>
      <c r="BF2190" s="5"/>
      <c r="BG2190" s="27">
        <v>55311480</v>
      </c>
      <c r="BH2190" s="27"/>
      <c r="BI2190" s="27"/>
      <c r="BK2190" s="11" t="str">
        <f t="shared" si="528"/>
        <v>-</v>
      </c>
      <c r="BL2190" s="11" t="s">
        <v>473</v>
      </c>
    </row>
    <row r="2191" spans="1:64" x14ac:dyDescent="0.25">
      <c r="A2191" s="3" t="s">
        <v>56</v>
      </c>
      <c r="B2191" s="4">
        <v>2251</v>
      </c>
      <c r="C2191" s="3" t="s">
        <v>140</v>
      </c>
      <c r="D2191" s="3" t="s">
        <v>8333</v>
      </c>
      <c r="E2191" s="3" t="s">
        <v>8772</v>
      </c>
      <c r="F2191" s="3"/>
      <c r="G2191" s="3"/>
      <c r="H2191" s="74"/>
      <c r="I2191" s="76" t="s">
        <v>2544</v>
      </c>
      <c r="J2191" s="3" t="s">
        <v>228</v>
      </c>
      <c r="K2191" s="3" t="s">
        <v>123</v>
      </c>
      <c r="L2191" s="3" t="s">
        <v>77</v>
      </c>
      <c r="M2191" s="3" t="s">
        <v>158</v>
      </c>
      <c r="N2191" s="5">
        <v>45399</v>
      </c>
      <c r="P2191" s="3">
        <f t="shared" ref="P2191:P2203" ca="1" si="529">IF(W2191="","",W2191-TODAY())</f>
        <v>-47</v>
      </c>
      <c r="Q2191" s="5"/>
      <c r="R2191" s="3"/>
      <c r="S2191" s="3"/>
      <c r="T2191" s="6" t="s">
        <v>131</v>
      </c>
      <c r="U2191" s="3" t="str">
        <f t="shared" si="520"/>
        <v>Contractuel</v>
      </c>
      <c r="V2191" s="5">
        <v>45505</v>
      </c>
      <c r="W2191" s="5">
        <f>VLOOKUP(B2191,[1]base!$A:$V,22,0)</f>
        <v>45535</v>
      </c>
      <c r="X2191" s="5"/>
      <c r="Y2191" s="5"/>
      <c r="Z2191" s="5">
        <v>45399</v>
      </c>
      <c r="AA2191" s="3">
        <f t="shared" si="521"/>
        <v>4</v>
      </c>
      <c r="AB2191" s="3">
        <v>2024</v>
      </c>
      <c r="AC2191" s="3"/>
      <c r="AD2191" s="7">
        <f t="shared" ca="1" si="526"/>
        <v>0.5</v>
      </c>
      <c r="AE2191" s="7" t="str">
        <f t="shared" ca="1" si="513"/>
        <v>&lt; 1</v>
      </c>
      <c r="AF2191" s="5">
        <v>31137</v>
      </c>
      <c r="AG2191" s="8">
        <f t="shared" ca="1" si="523"/>
        <v>39.575342465753423</v>
      </c>
      <c r="AH2191" s="7" t="str">
        <f t="shared" ca="1" si="524"/>
        <v>&gt;35&lt; 45</v>
      </c>
      <c r="AI2191" s="9">
        <v>12668699</v>
      </c>
      <c r="AJ2191" s="10" t="s">
        <v>102</v>
      </c>
      <c r="AK2191" s="9" t="s">
        <v>6126</v>
      </c>
      <c r="AL2191" s="5">
        <v>36945</v>
      </c>
      <c r="AM2191" s="3"/>
      <c r="AN2191" s="3"/>
      <c r="AQ2191" s="11">
        <v>3</v>
      </c>
      <c r="AR2191" s="11">
        <v>1</v>
      </c>
      <c r="AS2191" s="12">
        <f t="shared" si="525"/>
        <v>45764.25</v>
      </c>
      <c r="AT2191" s="11" t="s">
        <v>135</v>
      </c>
      <c r="AU2191" s="9">
        <v>3.5</v>
      </c>
      <c r="AV2191" s="14">
        <v>17</v>
      </c>
      <c r="AW2191" s="15" t="s">
        <v>169</v>
      </c>
      <c r="AX2191" s="16" t="s">
        <v>6127</v>
      </c>
      <c r="AY2191" s="14">
        <v>24</v>
      </c>
      <c r="AZ2191" s="11" t="s">
        <v>171</v>
      </c>
      <c r="BA2191" s="17" t="str">
        <f t="shared" si="511"/>
        <v>17001000000344688524</v>
      </c>
      <c r="BB2191" s="26">
        <f t="shared" si="512"/>
        <v>20</v>
      </c>
      <c r="BC2191" s="19" t="s">
        <v>566</v>
      </c>
      <c r="BD2191" s="20" t="s">
        <v>100</v>
      </c>
      <c r="BF2191" s="5"/>
      <c r="BG2191" s="27"/>
      <c r="BH2191" s="27"/>
      <c r="BI2191" s="27"/>
      <c r="BJ2191" t="s">
        <v>566</v>
      </c>
      <c r="BK2191" s="11" t="str">
        <f t="shared" si="528"/>
        <v>B-</v>
      </c>
      <c r="BL2191" s="11" t="s">
        <v>473</v>
      </c>
    </row>
    <row r="2192" spans="1:64" x14ac:dyDescent="0.25">
      <c r="A2192" s="3" t="s">
        <v>74</v>
      </c>
      <c r="B2192" s="4">
        <v>2252</v>
      </c>
      <c r="C2192" s="3" t="s">
        <v>140</v>
      </c>
      <c r="D2192" s="3" t="s">
        <v>8561</v>
      </c>
      <c r="E2192" s="3" t="s">
        <v>7248</v>
      </c>
      <c r="F2192" s="3"/>
      <c r="G2192" s="3"/>
      <c r="H2192" s="74"/>
      <c r="I2192" s="3" t="s">
        <v>1140</v>
      </c>
      <c r="J2192" s="3" t="s">
        <v>157</v>
      </c>
      <c r="K2192" s="3" t="s">
        <v>76</v>
      </c>
      <c r="L2192" s="3" t="s">
        <v>77</v>
      </c>
      <c r="M2192" s="3" t="s">
        <v>158</v>
      </c>
      <c r="N2192" s="5">
        <v>45411</v>
      </c>
      <c r="P2192" s="3">
        <f t="shared" ca="1" si="529"/>
        <v>-109</v>
      </c>
      <c r="Q2192" s="5">
        <v>45474</v>
      </c>
      <c r="R2192" s="3" t="s">
        <v>3812</v>
      </c>
      <c r="S2192" s="3"/>
      <c r="T2192" s="6" t="s">
        <v>131</v>
      </c>
      <c r="U2192" s="3" t="str">
        <f t="shared" si="520"/>
        <v>Contractuel</v>
      </c>
      <c r="V2192" s="5">
        <v>45444</v>
      </c>
      <c r="W2192" s="5">
        <v>45473</v>
      </c>
      <c r="X2192" s="5"/>
      <c r="Y2192" s="5"/>
      <c r="Z2192" s="5">
        <v>45409</v>
      </c>
      <c r="AA2192" s="3">
        <f t="shared" si="521"/>
        <v>4</v>
      </c>
      <c r="AB2192" s="3">
        <v>2024</v>
      </c>
      <c r="AC2192" s="3"/>
      <c r="AD2192" s="7">
        <f t="shared" ca="1" si="526"/>
        <v>0.46666666666666667</v>
      </c>
      <c r="AE2192" s="7" t="str">
        <f t="shared" ca="1" si="513"/>
        <v>&lt; 1</v>
      </c>
      <c r="AF2192" s="5">
        <v>32905</v>
      </c>
      <c r="AG2192" s="8">
        <f t="shared" ca="1" si="523"/>
        <v>34.731506849315068</v>
      </c>
      <c r="AH2192" s="7" t="str">
        <f t="shared" ca="1" si="524"/>
        <v>&gt;25&lt; 35</v>
      </c>
      <c r="AI2192" s="9">
        <v>16886957</v>
      </c>
      <c r="AJ2192" s="10" t="s">
        <v>126</v>
      </c>
      <c r="AK2192" s="9" t="s">
        <v>6128</v>
      </c>
      <c r="AL2192" s="5">
        <v>39924</v>
      </c>
      <c r="AM2192" s="3" t="s">
        <v>93</v>
      </c>
      <c r="AN2192" s="3" t="s">
        <v>94</v>
      </c>
      <c r="AP2192" t="s">
        <v>5852</v>
      </c>
      <c r="AQ2192" s="11">
        <v>3</v>
      </c>
      <c r="AR2192" s="11">
        <v>1</v>
      </c>
      <c r="AS2192" s="12">
        <f t="shared" si="525"/>
        <v>45776.25</v>
      </c>
      <c r="AT2192" s="11" t="s">
        <v>135</v>
      </c>
      <c r="AU2192" s="9">
        <v>3.6629999999999998</v>
      </c>
      <c r="AV2192" s="14">
        <v>17</v>
      </c>
      <c r="AW2192" s="15" t="s">
        <v>169</v>
      </c>
      <c r="AX2192" s="16" t="s">
        <v>6129</v>
      </c>
      <c r="AY2192" s="14">
        <v>68</v>
      </c>
      <c r="AZ2192" s="11" t="s">
        <v>171</v>
      </c>
      <c r="BA2192" s="17" t="str">
        <f t="shared" si="511"/>
        <v>17001000000232192968</v>
      </c>
      <c r="BB2192" s="26">
        <f t="shared" si="512"/>
        <v>20</v>
      </c>
      <c r="BC2192" s="19" t="s">
        <v>6130</v>
      </c>
      <c r="BD2192" s="20" t="s">
        <v>100</v>
      </c>
      <c r="BF2192" s="5"/>
      <c r="BG2192" s="27">
        <v>21350723</v>
      </c>
      <c r="BH2192" s="27"/>
      <c r="BI2192" s="27"/>
      <c r="BK2192" s="11" t="str">
        <f t="shared" si="528"/>
        <v>A-</v>
      </c>
      <c r="BL2192" s="11" t="s">
        <v>235</v>
      </c>
    </row>
    <row r="2193" spans="1:64" x14ac:dyDescent="0.25">
      <c r="A2193" s="3" t="s">
        <v>56</v>
      </c>
      <c r="B2193" s="4">
        <v>2253</v>
      </c>
      <c r="C2193" s="3" t="s">
        <v>140</v>
      </c>
      <c r="D2193" s="3" t="s">
        <v>7749</v>
      </c>
      <c r="E2193" s="3" t="s">
        <v>7843</v>
      </c>
      <c r="F2193" s="3"/>
      <c r="G2193" s="3"/>
      <c r="H2193" s="74"/>
      <c r="I2193" s="76" t="s">
        <v>2544</v>
      </c>
      <c r="J2193" s="3" t="s">
        <v>228</v>
      </c>
      <c r="K2193" s="3" t="s">
        <v>123</v>
      </c>
      <c r="L2193" s="3" t="s">
        <v>77</v>
      </c>
      <c r="M2193" s="3" t="s">
        <v>158</v>
      </c>
      <c r="N2193" s="5">
        <v>45401</v>
      </c>
      <c r="P2193" s="3">
        <f t="shared" ca="1" si="529"/>
        <v>-47</v>
      </c>
      <c r="Q2193" s="5"/>
      <c r="R2193" s="3"/>
      <c r="S2193" s="3"/>
      <c r="T2193" s="6" t="s">
        <v>131</v>
      </c>
      <c r="U2193" s="3" t="str">
        <f t="shared" si="520"/>
        <v>Contractuel</v>
      </c>
      <c r="V2193" s="5">
        <v>45505</v>
      </c>
      <c r="W2193" s="5">
        <f>VLOOKUP(B2193,[1]base!$A:$V,22,0)</f>
        <v>45535</v>
      </c>
      <c r="X2193" s="5"/>
      <c r="Y2193" s="5"/>
      <c r="Z2193" s="5">
        <v>45401</v>
      </c>
      <c r="AA2193" s="3">
        <f t="shared" si="521"/>
        <v>4</v>
      </c>
      <c r="AB2193" s="3">
        <v>2024</v>
      </c>
      <c r="AC2193" s="3"/>
      <c r="AD2193" s="7">
        <f t="shared" ca="1" si="526"/>
        <v>0.49444444444444446</v>
      </c>
      <c r="AE2193" s="7" t="str">
        <f t="shared" ca="1" si="513"/>
        <v>&lt; 1</v>
      </c>
      <c r="AF2193" s="5">
        <v>37315</v>
      </c>
      <c r="AG2193" s="8">
        <f t="shared" ca="1" si="523"/>
        <v>22.649315068493152</v>
      </c>
      <c r="AH2193" s="7" t="str">
        <f t="shared" ca="1" si="524"/>
        <v>&lt; 25</v>
      </c>
      <c r="AI2193" s="9">
        <v>17462404</v>
      </c>
      <c r="AJ2193" s="10" t="s">
        <v>91</v>
      </c>
      <c r="AK2193" s="9" t="s">
        <v>6131</v>
      </c>
      <c r="AL2193" s="5">
        <v>44481</v>
      </c>
      <c r="AM2193" s="3" t="s">
        <v>93</v>
      </c>
      <c r="AN2193" s="3" t="s">
        <v>94</v>
      </c>
      <c r="AP2193" t="s">
        <v>5725</v>
      </c>
      <c r="AQ2193" s="11">
        <v>3</v>
      </c>
      <c r="AR2193" s="11">
        <v>1</v>
      </c>
      <c r="AS2193" s="12">
        <f t="shared" si="525"/>
        <v>45766.25</v>
      </c>
      <c r="AT2193" s="11" t="s">
        <v>135</v>
      </c>
      <c r="AU2193" s="9">
        <v>3.5</v>
      </c>
      <c r="AV2193" s="14">
        <v>17</v>
      </c>
      <c r="AW2193" s="15" t="s">
        <v>169</v>
      </c>
      <c r="AX2193" s="16" t="s">
        <v>6132</v>
      </c>
      <c r="AY2193" s="14">
        <v>53</v>
      </c>
      <c r="AZ2193" s="11" t="s">
        <v>171</v>
      </c>
      <c r="BA2193" s="17" t="str">
        <f t="shared" si="511"/>
        <v>17001000000344189653</v>
      </c>
      <c r="BB2193" s="26">
        <f t="shared" si="512"/>
        <v>20</v>
      </c>
      <c r="BC2193" s="19" t="s">
        <v>320</v>
      </c>
      <c r="BD2193" s="20" t="s">
        <v>100</v>
      </c>
      <c r="BF2193" s="5"/>
      <c r="BG2193" s="27">
        <v>42417767</v>
      </c>
      <c r="BH2193" s="27"/>
      <c r="BI2193" s="27"/>
      <c r="BJ2193" t="s">
        <v>477</v>
      </c>
      <c r="BK2193" s="11" t="str">
        <f t="shared" si="528"/>
        <v>B-</v>
      </c>
      <c r="BL2193" s="11" t="s">
        <v>473</v>
      </c>
    </row>
    <row r="2194" spans="1:64" x14ac:dyDescent="0.25">
      <c r="A2194" s="3" t="s">
        <v>56</v>
      </c>
      <c r="B2194" s="4">
        <v>2254</v>
      </c>
      <c r="C2194" s="3" t="s">
        <v>140</v>
      </c>
      <c r="D2194" s="3" t="s">
        <v>7815</v>
      </c>
      <c r="E2194" s="3" t="s">
        <v>8562</v>
      </c>
      <c r="F2194" s="3"/>
      <c r="G2194" s="3"/>
      <c r="H2194" s="74"/>
      <c r="I2194" s="76" t="s">
        <v>2544</v>
      </c>
      <c r="J2194" s="3" t="s">
        <v>228</v>
      </c>
      <c r="K2194" s="3" t="s">
        <v>123</v>
      </c>
      <c r="L2194" s="3" t="s">
        <v>77</v>
      </c>
      <c r="M2194" s="3" t="s">
        <v>158</v>
      </c>
      <c r="N2194" s="5">
        <v>45400</v>
      </c>
      <c r="P2194" s="3">
        <f t="shared" ca="1" si="529"/>
        <v>-47</v>
      </c>
      <c r="Q2194" s="5"/>
      <c r="R2194" s="3"/>
      <c r="S2194" s="3"/>
      <c r="T2194" s="6" t="s">
        <v>131</v>
      </c>
      <c r="U2194" s="3" t="str">
        <f t="shared" si="520"/>
        <v>Contractuel</v>
      </c>
      <c r="V2194" s="5">
        <v>45505</v>
      </c>
      <c r="W2194" s="5">
        <f>VLOOKUP(B2194,[1]base!$A:$V,22,0)</f>
        <v>45535</v>
      </c>
      <c r="X2194" s="5"/>
      <c r="Y2194" s="5"/>
      <c r="Z2194" s="5">
        <v>45400</v>
      </c>
      <c r="AA2194" s="3">
        <f t="shared" si="521"/>
        <v>4</v>
      </c>
      <c r="AB2194" s="3">
        <v>2024</v>
      </c>
      <c r="AC2194" s="3"/>
      <c r="AD2194" s="7">
        <f t="shared" ca="1" si="526"/>
        <v>0.49722222222222223</v>
      </c>
      <c r="AE2194" s="7" t="str">
        <f t="shared" ca="1" si="513"/>
        <v>&lt; 1</v>
      </c>
      <c r="AF2194" s="5">
        <v>28461</v>
      </c>
      <c r="AG2194" s="8">
        <f t="shared" ca="1" si="523"/>
        <v>46.906849315068492</v>
      </c>
      <c r="AH2194" s="7" t="str">
        <f t="shared" ca="1" si="524"/>
        <v>&gt;45&lt; 55</v>
      </c>
      <c r="AI2194" s="9">
        <v>12489725</v>
      </c>
      <c r="AJ2194" s="10" t="s">
        <v>91</v>
      </c>
      <c r="AK2194" s="9" t="s">
        <v>6133</v>
      </c>
      <c r="AL2194" s="5">
        <v>40918</v>
      </c>
      <c r="AM2194" s="3" t="s">
        <v>93</v>
      </c>
      <c r="AN2194" s="3" t="s">
        <v>94</v>
      </c>
      <c r="AP2194" t="s">
        <v>6134</v>
      </c>
      <c r="AQ2194" s="11">
        <v>3</v>
      </c>
      <c r="AR2194" s="11">
        <v>1</v>
      </c>
      <c r="AS2194" s="12">
        <f t="shared" si="525"/>
        <v>45765.25</v>
      </c>
      <c r="AT2194" s="11" t="s">
        <v>135</v>
      </c>
      <c r="AU2194" s="9">
        <v>3.5</v>
      </c>
      <c r="AV2194" s="14">
        <v>17</v>
      </c>
      <c r="AW2194" s="15" t="s">
        <v>169</v>
      </c>
      <c r="AX2194" s="16" t="s">
        <v>6135</v>
      </c>
      <c r="AY2194" s="14" t="s">
        <v>79</v>
      </c>
      <c r="AZ2194" s="11" t="s">
        <v>171</v>
      </c>
      <c r="BA2194" s="17" t="str">
        <f t="shared" si="511"/>
        <v>17001000000332499504</v>
      </c>
      <c r="BB2194" s="26">
        <f t="shared" si="512"/>
        <v>20</v>
      </c>
      <c r="BC2194" s="19" t="s">
        <v>5669</v>
      </c>
      <c r="BD2194" s="20" t="s">
        <v>100</v>
      </c>
      <c r="BF2194" s="5"/>
      <c r="BG2194" s="27">
        <v>22386879</v>
      </c>
      <c r="BH2194" s="27"/>
      <c r="BI2194" s="27"/>
      <c r="BJ2194" t="s">
        <v>3681</v>
      </c>
      <c r="BK2194" s="11" t="str">
        <f t="shared" si="528"/>
        <v>B-</v>
      </c>
      <c r="BL2194" s="11" t="s">
        <v>473</v>
      </c>
    </row>
    <row r="2195" spans="1:64" x14ac:dyDescent="0.25">
      <c r="A2195" s="3" t="s">
        <v>56</v>
      </c>
      <c r="B2195" s="4">
        <v>2255</v>
      </c>
      <c r="C2195" s="3" t="s">
        <v>140</v>
      </c>
      <c r="D2195" s="3" t="s">
        <v>8507</v>
      </c>
      <c r="E2195" s="3" t="s">
        <v>7509</v>
      </c>
      <c r="F2195" s="3"/>
      <c r="G2195" s="3"/>
      <c r="H2195" s="74"/>
      <c r="I2195" s="3" t="s">
        <v>459</v>
      </c>
      <c r="J2195" s="3" t="s">
        <v>228</v>
      </c>
      <c r="K2195" s="3" t="s">
        <v>123</v>
      </c>
      <c r="L2195" s="3" t="s">
        <v>77</v>
      </c>
      <c r="M2195" s="3" t="s">
        <v>158</v>
      </c>
      <c r="N2195" s="5">
        <v>45400</v>
      </c>
      <c r="P2195" s="3">
        <f t="shared" ca="1" si="529"/>
        <v>-47</v>
      </c>
      <c r="Q2195" s="5"/>
      <c r="R2195" s="3"/>
      <c r="S2195" s="3"/>
      <c r="T2195" s="6" t="s">
        <v>131</v>
      </c>
      <c r="U2195" s="3" t="str">
        <f t="shared" si="520"/>
        <v>Contractuel</v>
      </c>
      <c r="V2195" s="5">
        <v>45505</v>
      </c>
      <c r="W2195" s="5">
        <f>VLOOKUP(B2195,[1]base!$A:$V,22,0)</f>
        <v>45535</v>
      </c>
      <c r="X2195" s="5"/>
      <c r="Y2195" s="5"/>
      <c r="Z2195" s="5">
        <v>45400</v>
      </c>
      <c r="AA2195" s="3">
        <f t="shared" si="521"/>
        <v>4</v>
      </c>
      <c r="AB2195" s="3">
        <v>2024</v>
      </c>
      <c r="AC2195" s="3"/>
      <c r="AD2195" s="7">
        <f t="shared" ca="1" si="526"/>
        <v>0.49722222222222223</v>
      </c>
      <c r="AE2195" s="7" t="str">
        <f t="shared" ca="1" si="513"/>
        <v>&lt; 1</v>
      </c>
      <c r="AF2195" s="5">
        <v>28533</v>
      </c>
      <c r="AG2195" s="8">
        <f t="shared" ca="1" si="523"/>
        <v>46.709589041095889</v>
      </c>
      <c r="AH2195" s="7" t="str">
        <f t="shared" ca="1" si="524"/>
        <v>&gt;45&lt; 55</v>
      </c>
      <c r="AI2195" s="9">
        <v>12143940</v>
      </c>
      <c r="AJ2195" s="10" t="s">
        <v>126</v>
      </c>
      <c r="AK2195" s="9" t="s">
        <v>6136</v>
      </c>
      <c r="AL2195" s="5">
        <v>36071</v>
      </c>
      <c r="AM2195" s="3" t="s">
        <v>93</v>
      </c>
      <c r="AN2195" s="3" t="s">
        <v>94</v>
      </c>
      <c r="AP2195" t="s">
        <v>5896</v>
      </c>
      <c r="AQ2195" s="11">
        <v>3</v>
      </c>
      <c r="AR2195" s="11">
        <v>1</v>
      </c>
      <c r="AS2195" s="12">
        <f t="shared" si="525"/>
        <v>45765.25</v>
      </c>
      <c r="AT2195" s="11" t="s">
        <v>135</v>
      </c>
      <c r="AU2195" s="9">
        <v>3.5</v>
      </c>
      <c r="AV2195" s="14">
        <v>14</v>
      </c>
      <c r="AW2195" s="15" t="s">
        <v>428</v>
      </c>
      <c r="AX2195" s="16">
        <v>81007013436</v>
      </c>
      <c r="AY2195" s="14">
        <v>11</v>
      </c>
      <c r="AZ2195" s="11" t="s">
        <v>154</v>
      </c>
      <c r="BA2195" s="17" t="str">
        <f t="shared" si="511"/>
        <v>14068068100701343611</v>
      </c>
      <c r="BB2195" s="26">
        <f t="shared" si="512"/>
        <v>20</v>
      </c>
      <c r="BC2195" s="19" t="s">
        <v>122</v>
      </c>
      <c r="BD2195" s="20" t="s">
        <v>73</v>
      </c>
      <c r="BF2195" s="5"/>
      <c r="BG2195" s="27">
        <v>23307552</v>
      </c>
      <c r="BH2195" s="27"/>
      <c r="BI2195" s="27"/>
      <c r="BJ2195" s="110" t="s">
        <v>122</v>
      </c>
      <c r="BK2195" s="11" t="str">
        <f t="shared" si="528"/>
        <v>B-</v>
      </c>
      <c r="BL2195" s="11" t="s">
        <v>473</v>
      </c>
    </row>
    <row r="2196" spans="1:64" x14ac:dyDescent="0.25">
      <c r="A2196" s="3" t="s">
        <v>56</v>
      </c>
      <c r="B2196" s="4">
        <v>2256</v>
      </c>
      <c r="C2196" s="3" t="s">
        <v>140</v>
      </c>
      <c r="D2196" s="3" t="s">
        <v>8563</v>
      </c>
      <c r="E2196" s="3" t="s">
        <v>8564</v>
      </c>
      <c r="F2196" s="3"/>
      <c r="G2196" s="3"/>
      <c r="H2196" s="74"/>
      <c r="I2196" s="76" t="s">
        <v>2544</v>
      </c>
      <c r="J2196" s="3" t="s">
        <v>228</v>
      </c>
      <c r="K2196" s="3" t="s">
        <v>123</v>
      </c>
      <c r="L2196" s="3" t="s">
        <v>77</v>
      </c>
      <c r="M2196" s="3" t="s">
        <v>158</v>
      </c>
      <c r="N2196" s="5">
        <v>45401</v>
      </c>
      <c r="P2196" s="3">
        <f t="shared" ca="1" si="529"/>
        <v>-47</v>
      </c>
      <c r="Q2196" s="5"/>
      <c r="R2196" s="3"/>
      <c r="S2196" s="3"/>
      <c r="T2196" s="6" t="s">
        <v>131</v>
      </c>
      <c r="U2196" s="3" t="str">
        <f t="shared" si="520"/>
        <v>Contractuel</v>
      </c>
      <c r="V2196" s="5">
        <v>45505</v>
      </c>
      <c r="W2196" s="5">
        <f>VLOOKUP(B2196,[1]base!$A:$V,22,0)</f>
        <v>45535</v>
      </c>
      <c r="X2196" s="5"/>
      <c r="Y2196" s="5"/>
      <c r="Z2196" s="5">
        <v>45401</v>
      </c>
      <c r="AA2196" s="3">
        <f t="shared" si="521"/>
        <v>4</v>
      </c>
      <c r="AB2196" s="3">
        <v>2024</v>
      </c>
      <c r="AC2196" s="3"/>
      <c r="AD2196" s="7">
        <f t="shared" ca="1" si="526"/>
        <v>0.49444444444444446</v>
      </c>
      <c r="AE2196" s="7" t="str">
        <f t="shared" ca="1" si="513"/>
        <v>&lt; 1</v>
      </c>
      <c r="AF2196" s="5">
        <v>30013</v>
      </c>
      <c r="AG2196" s="8">
        <f t="shared" ca="1" si="523"/>
        <v>42.654794520547945</v>
      </c>
      <c r="AH2196" s="7" t="str">
        <f t="shared" ca="1" si="524"/>
        <v>&gt;35&lt; 45</v>
      </c>
      <c r="AI2196" s="9">
        <v>12985366</v>
      </c>
      <c r="AJ2196" s="10" t="s">
        <v>102</v>
      </c>
      <c r="AK2196" s="9" t="s">
        <v>3424</v>
      </c>
      <c r="AL2196" s="5" t="s">
        <v>6137</v>
      </c>
      <c r="AM2196" s="3" t="s">
        <v>93</v>
      </c>
      <c r="AN2196" s="3" t="s">
        <v>65</v>
      </c>
      <c r="AO2196">
        <v>3</v>
      </c>
      <c r="AQ2196" s="11">
        <v>3</v>
      </c>
      <c r="AR2196" s="11">
        <v>1</v>
      </c>
      <c r="AS2196" s="12">
        <f t="shared" si="525"/>
        <v>45766.25</v>
      </c>
      <c r="AT2196" s="11" t="s">
        <v>135</v>
      </c>
      <c r="AU2196" s="9">
        <v>3.5</v>
      </c>
      <c r="AV2196" s="14">
        <v>17</v>
      </c>
      <c r="AW2196" s="15" t="s">
        <v>169</v>
      </c>
      <c r="AX2196" s="16" t="s">
        <v>6138</v>
      </c>
      <c r="AY2196" s="14">
        <v>23</v>
      </c>
      <c r="AZ2196" s="11" t="s">
        <v>171</v>
      </c>
      <c r="BA2196" s="17" t="str">
        <f t="shared" si="511"/>
        <v>17001000000344190623</v>
      </c>
      <c r="BB2196" s="26">
        <f t="shared" si="512"/>
        <v>20</v>
      </c>
      <c r="BC2196" s="19" t="s">
        <v>6139</v>
      </c>
      <c r="BD2196" s="20" t="s">
        <v>100</v>
      </c>
      <c r="BF2196" s="5"/>
      <c r="BG2196" s="27">
        <v>27776578</v>
      </c>
      <c r="BH2196" s="27"/>
      <c r="BI2196" s="27"/>
      <c r="BJ2196" t="s">
        <v>3681</v>
      </c>
      <c r="BK2196" s="11" t="str">
        <f t="shared" si="528"/>
        <v>B-</v>
      </c>
      <c r="BL2196" s="11" t="s">
        <v>473</v>
      </c>
    </row>
    <row r="2197" spans="1:64" x14ac:dyDescent="0.25">
      <c r="A2197" s="3" t="s">
        <v>74</v>
      </c>
      <c r="B2197" s="4">
        <v>2257</v>
      </c>
      <c r="C2197" s="3" t="s">
        <v>140</v>
      </c>
      <c r="D2197" s="3" t="s">
        <v>7243</v>
      </c>
      <c r="E2197" s="3" t="s">
        <v>8100</v>
      </c>
      <c r="F2197" s="3"/>
      <c r="G2197" s="3"/>
      <c r="H2197" s="74"/>
      <c r="I2197" s="76" t="s">
        <v>2544</v>
      </c>
      <c r="J2197" s="3" t="s">
        <v>228</v>
      </c>
      <c r="K2197" s="3" t="s">
        <v>123</v>
      </c>
      <c r="L2197" s="3" t="s">
        <v>77</v>
      </c>
      <c r="M2197" s="3" t="s">
        <v>158</v>
      </c>
      <c r="N2197" s="5">
        <v>45401</v>
      </c>
      <c r="P2197" s="3">
        <f t="shared" ca="1" si="529"/>
        <v>-109</v>
      </c>
      <c r="Q2197" s="5">
        <v>45456</v>
      </c>
      <c r="R2197" s="3" t="s">
        <v>3201</v>
      </c>
      <c r="S2197" s="3"/>
      <c r="T2197" s="6" t="s">
        <v>131</v>
      </c>
      <c r="U2197" s="3" t="str">
        <f t="shared" si="520"/>
        <v>Contractuel</v>
      </c>
      <c r="V2197" s="5">
        <v>45444</v>
      </c>
      <c r="W2197" s="5">
        <v>45473</v>
      </c>
      <c r="X2197" s="5"/>
      <c r="Y2197" s="5"/>
      <c r="Z2197" s="5">
        <v>45401</v>
      </c>
      <c r="AA2197" s="3">
        <f t="shared" si="521"/>
        <v>4</v>
      </c>
      <c r="AB2197" s="3">
        <v>2024</v>
      </c>
      <c r="AC2197" s="3"/>
      <c r="AD2197" s="7">
        <f t="shared" ca="1" si="526"/>
        <v>0.49444444444444446</v>
      </c>
      <c r="AE2197" s="7" t="str">
        <f t="shared" ca="1" si="513"/>
        <v>&lt; 1</v>
      </c>
      <c r="AF2197" s="5" t="s">
        <v>6140</v>
      </c>
      <c r="AG2197" s="8">
        <f t="shared" ca="1" si="523"/>
        <v>37.4986301369863</v>
      </c>
      <c r="AH2197" s="7" t="str">
        <f t="shared" ca="1" si="524"/>
        <v>&gt;35&lt; 45</v>
      </c>
      <c r="AI2197" s="9">
        <v>16047946</v>
      </c>
      <c r="AJ2197" s="37" t="s">
        <v>179</v>
      </c>
      <c r="AK2197" s="9" t="s">
        <v>6141</v>
      </c>
      <c r="AL2197" s="5" t="s">
        <v>6142</v>
      </c>
      <c r="AM2197" s="3" t="s">
        <v>93</v>
      </c>
      <c r="AN2197" s="3" t="s">
        <v>65</v>
      </c>
      <c r="AO2197">
        <v>1</v>
      </c>
      <c r="AQ2197" s="11">
        <v>3</v>
      </c>
      <c r="AR2197" s="11">
        <v>1</v>
      </c>
      <c r="AS2197" s="12">
        <f t="shared" si="525"/>
        <v>45766.25</v>
      </c>
      <c r="AT2197" s="11" t="s">
        <v>135</v>
      </c>
      <c r="AU2197" s="9">
        <v>3.6629999999999998</v>
      </c>
      <c r="AV2197" s="14">
        <v>17</v>
      </c>
      <c r="AW2197" s="15" t="s">
        <v>169</v>
      </c>
      <c r="AX2197" s="16" t="s">
        <v>6143</v>
      </c>
      <c r="AY2197" s="14">
        <v>68</v>
      </c>
      <c r="AZ2197" s="11" t="s">
        <v>171</v>
      </c>
      <c r="BA2197" s="17" t="str">
        <f t="shared" si="511"/>
        <v>17001000000318134968</v>
      </c>
      <c r="BB2197" s="26">
        <f t="shared" si="512"/>
        <v>20</v>
      </c>
      <c r="BC2197" s="19" t="s">
        <v>6144</v>
      </c>
      <c r="BD2197" s="20" t="s">
        <v>277</v>
      </c>
      <c r="BF2197" s="5"/>
      <c r="BG2197" s="27">
        <v>50324140</v>
      </c>
      <c r="BH2197" s="27"/>
      <c r="BI2197" s="27"/>
      <c r="BK2197" s="11" t="str">
        <f t="shared" si="528"/>
        <v>B-</v>
      </c>
      <c r="BL2197" s="11" t="s">
        <v>235</v>
      </c>
    </row>
    <row r="2198" spans="1:64" x14ac:dyDescent="0.25">
      <c r="A2198" s="3" t="s">
        <v>56</v>
      </c>
      <c r="B2198" s="4">
        <v>2258</v>
      </c>
      <c r="C2198" s="3" t="s">
        <v>140</v>
      </c>
      <c r="D2198" s="3" t="s">
        <v>8565</v>
      </c>
      <c r="E2198" s="3" t="s">
        <v>8036</v>
      </c>
      <c r="F2198" s="3"/>
      <c r="G2198" s="3"/>
      <c r="H2198" s="74"/>
      <c r="I2198" s="76" t="s">
        <v>2544</v>
      </c>
      <c r="J2198" s="3" t="s">
        <v>228</v>
      </c>
      <c r="K2198" s="3" t="s">
        <v>123</v>
      </c>
      <c r="L2198" s="3" t="s">
        <v>77</v>
      </c>
      <c r="M2198" s="3" t="s">
        <v>158</v>
      </c>
      <c r="N2198" s="5">
        <v>45401</v>
      </c>
      <c r="P2198" s="3">
        <f t="shared" ca="1" si="529"/>
        <v>-47</v>
      </c>
      <c r="Q2198" s="5"/>
      <c r="R2198" s="3"/>
      <c r="S2198" s="3"/>
      <c r="T2198" s="6" t="s">
        <v>131</v>
      </c>
      <c r="U2198" s="3" t="str">
        <f t="shared" si="520"/>
        <v>Contractuel</v>
      </c>
      <c r="V2198" s="5">
        <v>45505</v>
      </c>
      <c r="W2198" s="5">
        <f>VLOOKUP(B2198,[1]base!$A:$V,22,0)</f>
        <v>45535</v>
      </c>
      <c r="X2198" s="5"/>
      <c r="Y2198" s="5"/>
      <c r="Z2198" s="5">
        <v>45401</v>
      </c>
      <c r="AA2198" s="3">
        <f t="shared" si="521"/>
        <v>4</v>
      </c>
      <c r="AB2198" s="3">
        <v>2024</v>
      </c>
      <c r="AC2198" s="3"/>
      <c r="AD2198" s="7">
        <f t="shared" ca="1" si="526"/>
        <v>0.49444444444444446</v>
      </c>
      <c r="AE2198" s="7" t="str">
        <f t="shared" ca="1" si="513"/>
        <v>&lt; 1</v>
      </c>
      <c r="AF2198" s="5">
        <v>37271</v>
      </c>
      <c r="AG2198" s="8">
        <f t="shared" ca="1" si="523"/>
        <v>22.769863013698629</v>
      </c>
      <c r="AH2198" s="7" t="str">
        <f t="shared" ca="1" si="524"/>
        <v>&lt; 25</v>
      </c>
      <c r="AI2198" s="9">
        <v>17460135</v>
      </c>
      <c r="AJ2198" s="10" t="s">
        <v>91</v>
      </c>
      <c r="AK2198" s="9" t="s">
        <v>6145</v>
      </c>
      <c r="AL2198" s="5">
        <v>43733</v>
      </c>
      <c r="AM2198" s="3" t="s">
        <v>93</v>
      </c>
      <c r="AN2198" s="3" t="s">
        <v>65</v>
      </c>
      <c r="AO2198">
        <v>1</v>
      </c>
      <c r="AP2198" t="s">
        <v>5721</v>
      </c>
      <c r="AQ2198" s="11">
        <v>3</v>
      </c>
      <c r="AR2198" s="11">
        <v>1</v>
      </c>
      <c r="AS2198" s="12">
        <f t="shared" si="525"/>
        <v>45766.25</v>
      </c>
      <c r="AT2198" s="11" t="s">
        <v>135</v>
      </c>
      <c r="AU2198" s="9">
        <v>3.5</v>
      </c>
      <c r="AV2198" s="14">
        <v>17</v>
      </c>
      <c r="AW2198" s="15">
        <v>53594</v>
      </c>
      <c r="AX2198" s="16" t="s">
        <v>6146</v>
      </c>
      <c r="AY2198" s="14">
        <v>90</v>
      </c>
      <c r="AZ2198" s="11" t="s">
        <v>171</v>
      </c>
      <c r="BA2198" s="17" t="str">
        <f t="shared" si="511"/>
        <v>17535940172202909390</v>
      </c>
      <c r="BB2198" s="26">
        <f t="shared" si="512"/>
        <v>20</v>
      </c>
      <c r="BC2198" s="19" t="s">
        <v>233</v>
      </c>
      <c r="BD2198" s="20" t="s">
        <v>100</v>
      </c>
      <c r="BF2198" s="5"/>
      <c r="BG2198" s="27">
        <v>20698890</v>
      </c>
      <c r="BH2198" s="27"/>
      <c r="BI2198" s="27"/>
      <c r="BJ2198" t="s">
        <v>3681</v>
      </c>
      <c r="BK2198" s="11" t="str">
        <f t="shared" si="528"/>
        <v>B-</v>
      </c>
      <c r="BL2198" s="11" t="s">
        <v>473</v>
      </c>
    </row>
    <row r="2199" spans="1:64" x14ac:dyDescent="0.25">
      <c r="A2199" s="3" t="s">
        <v>56</v>
      </c>
      <c r="B2199" s="4">
        <v>2259</v>
      </c>
      <c r="C2199" s="3" t="s">
        <v>140</v>
      </c>
      <c r="D2199" s="3" t="s">
        <v>8347</v>
      </c>
      <c r="E2199" s="3" t="s">
        <v>7377</v>
      </c>
      <c r="F2199" s="3"/>
      <c r="G2199" s="3"/>
      <c r="H2199" s="74"/>
      <c r="I2199" s="3" t="s">
        <v>515</v>
      </c>
      <c r="J2199" s="3" t="s">
        <v>228</v>
      </c>
      <c r="K2199" s="3" t="s">
        <v>76</v>
      </c>
      <c r="L2199" s="3" t="s">
        <v>77</v>
      </c>
      <c r="M2199" s="3" t="s">
        <v>158</v>
      </c>
      <c r="N2199" s="5">
        <v>45402</v>
      </c>
      <c r="P2199" s="3">
        <f t="shared" ca="1" si="529"/>
        <v>-47</v>
      </c>
      <c r="Q2199" s="5"/>
      <c r="R2199" s="3"/>
      <c r="S2199" s="3"/>
      <c r="T2199" s="6" t="s">
        <v>131</v>
      </c>
      <c r="U2199" s="3" t="str">
        <f t="shared" si="520"/>
        <v>Contractuel</v>
      </c>
      <c r="V2199" s="5">
        <v>45505</v>
      </c>
      <c r="W2199" s="5">
        <f>VLOOKUP(B2199,[1]base!$A:$V,22,0)</f>
        <v>45535</v>
      </c>
      <c r="X2199" s="5"/>
      <c r="Y2199" s="5"/>
      <c r="Z2199" s="5">
        <v>45402</v>
      </c>
      <c r="AA2199" s="3">
        <f t="shared" si="521"/>
        <v>4</v>
      </c>
      <c r="AB2199" s="3">
        <v>2024</v>
      </c>
      <c r="AC2199" s="3"/>
      <c r="AD2199" s="7">
        <f t="shared" ca="1" si="526"/>
        <v>0.49166666666666664</v>
      </c>
      <c r="AE2199" s="7" t="str">
        <f t="shared" ca="1" si="513"/>
        <v>&lt; 1</v>
      </c>
      <c r="AF2199" s="5">
        <v>36213</v>
      </c>
      <c r="AG2199" s="8">
        <f t="shared" ca="1" si="523"/>
        <v>25.668493150684931</v>
      </c>
      <c r="AH2199" s="7" t="str">
        <f t="shared" ca="1" si="524"/>
        <v>&gt;25&lt; 35</v>
      </c>
      <c r="AI2199" s="9">
        <v>17331812</v>
      </c>
      <c r="AJ2199" s="10" t="s">
        <v>67</v>
      </c>
      <c r="AK2199" s="9" t="s">
        <v>6147</v>
      </c>
      <c r="AL2199" s="5">
        <v>45323</v>
      </c>
      <c r="AM2199" s="3" t="s">
        <v>93</v>
      </c>
      <c r="AN2199" s="3" t="s">
        <v>94</v>
      </c>
      <c r="AP2199" t="s">
        <v>5794</v>
      </c>
      <c r="AQ2199" s="11">
        <v>3</v>
      </c>
      <c r="AR2199" s="11">
        <v>1</v>
      </c>
      <c r="AS2199" s="12">
        <f t="shared" si="525"/>
        <v>45767.25</v>
      </c>
      <c r="AT2199" s="11" t="s">
        <v>135</v>
      </c>
      <c r="AU2199" s="9">
        <v>3.6629999999999998</v>
      </c>
      <c r="AV2199" s="14">
        <v>17</v>
      </c>
      <c r="AW2199" s="15" t="s">
        <v>169</v>
      </c>
      <c r="AX2199" s="16" t="s">
        <v>6148</v>
      </c>
      <c r="AY2199" s="14">
        <v>76</v>
      </c>
      <c r="AZ2199" s="11" t="s">
        <v>171</v>
      </c>
      <c r="BA2199" s="17" t="str">
        <f t="shared" si="511"/>
        <v>17001000000284676176</v>
      </c>
      <c r="BB2199" s="26">
        <f t="shared" si="512"/>
        <v>20</v>
      </c>
      <c r="BC2199" s="19" t="s">
        <v>5704</v>
      </c>
      <c r="BD2199" s="20" t="s">
        <v>277</v>
      </c>
      <c r="BF2199" s="5"/>
      <c r="BG2199" s="27">
        <v>96579831</v>
      </c>
      <c r="BH2199" s="27"/>
      <c r="BI2199" s="27"/>
      <c r="BJ2199" s="110" t="s">
        <v>5705</v>
      </c>
      <c r="BK2199" s="11" t="str">
        <f t="shared" si="528"/>
        <v>B-</v>
      </c>
      <c r="BL2199" s="11" t="s">
        <v>235</v>
      </c>
    </row>
    <row r="2200" spans="1:64" x14ac:dyDescent="0.25">
      <c r="A2200" s="3" t="s">
        <v>56</v>
      </c>
      <c r="B2200" s="4">
        <v>2260</v>
      </c>
      <c r="C2200" s="3" t="s">
        <v>140</v>
      </c>
      <c r="D2200" s="3" t="s">
        <v>8566</v>
      </c>
      <c r="E2200" s="3" t="s">
        <v>7266</v>
      </c>
      <c r="F2200" s="3"/>
      <c r="G2200" s="3"/>
      <c r="H2200" s="74"/>
      <c r="I2200" s="3" t="s">
        <v>1837</v>
      </c>
      <c r="J2200" s="3" t="s">
        <v>157</v>
      </c>
      <c r="K2200" s="3" t="s">
        <v>123</v>
      </c>
      <c r="L2200" s="3" t="s">
        <v>77</v>
      </c>
      <c r="M2200" s="3" t="s">
        <v>158</v>
      </c>
      <c r="N2200" s="5">
        <v>45402</v>
      </c>
      <c r="P2200" s="3">
        <f t="shared" ca="1" si="529"/>
        <v>-47</v>
      </c>
      <c r="Q2200" s="5"/>
      <c r="R2200" s="3"/>
      <c r="S2200" s="3"/>
      <c r="T2200" s="6" t="s">
        <v>131</v>
      </c>
      <c r="U2200" s="3" t="str">
        <f t="shared" si="520"/>
        <v>Contractuel</v>
      </c>
      <c r="V2200" s="5">
        <v>45505</v>
      </c>
      <c r="W2200" s="5">
        <f>VLOOKUP(B2200,[1]base!$A:$V,22,0)</f>
        <v>45535</v>
      </c>
      <c r="X2200" s="5"/>
      <c r="Y2200" s="5"/>
      <c r="Z2200" s="5">
        <v>45402</v>
      </c>
      <c r="AA2200" s="3">
        <f t="shared" si="521"/>
        <v>4</v>
      </c>
      <c r="AB2200" s="3">
        <v>2024</v>
      </c>
      <c r="AC2200" s="3">
        <f t="shared" ref="AC2200" si="530">AB2200+4</f>
        <v>2028</v>
      </c>
      <c r="AD2200" s="7">
        <f t="shared" ca="1" si="526"/>
        <v>0.49166666666666664</v>
      </c>
      <c r="AE2200" s="7" t="str">
        <f t="shared" ca="1" si="513"/>
        <v>&lt; 1</v>
      </c>
      <c r="AF2200" s="5">
        <v>33847</v>
      </c>
      <c r="AG2200" s="8">
        <f t="shared" ca="1" si="523"/>
        <v>32.150684931506852</v>
      </c>
      <c r="AH2200" s="7" t="str">
        <f t="shared" ca="1" si="524"/>
        <v>&gt;25&lt; 35</v>
      </c>
      <c r="AI2200" s="9">
        <v>16625841</v>
      </c>
      <c r="AJ2200" s="10" t="s">
        <v>141</v>
      </c>
      <c r="AK2200" s="9" t="s">
        <v>6149</v>
      </c>
      <c r="AL2200" s="5">
        <v>41103</v>
      </c>
      <c r="AM2200" s="3" t="s">
        <v>93</v>
      </c>
      <c r="AN2200" s="3" t="s">
        <v>65</v>
      </c>
      <c r="AO2200">
        <v>1</v>
      </c>
      <c r="AP2200" t="s">
        <v>5896</v>
      </c>
      <c r="AQ2200" s="11">
        <v>3</v>
      </c>
      <c r="AR2200" s="11">
        <v>1</v>
      </c>
      <c r="AS2200" s="12">
        <f t="shared" si="525"/>
        <v>45767.25</v>
      </c>
      <c r="AT2200" s="11" t="s">
        <v>135</v>
      </c>
      <c r="AU2200" s="9">
        <v>3.5</v>
      </c>
      <c r="AV2200" s="14">
        <v>17</v>
      </c>
      <c r="AW2200" s="15">
        <v>20600</v>
      </c>
      <c r="AX2200" s="16" t="s">
        <v>6150</v>
      </c>
      <c r="AY2200" s="14">
        <v>86</v>
      </c>
      <c r="AZ2200" s="11" t="s">
        <v>171</v>
      </c>
      <c r="BA2200" s="17" t="str">
        <f t="shared" si="511"/>
        <v>17206000000264641786</v>
      </c>
      <c r="BB2200" s="26">
        <f t="shared" si="512"/>
        <v>20</v>
      </c>
      <c r="BC2200" s="19" t="s">
        <v>4740</v>
      </c>
      <c r="BD2200" s="20" t="s">
        <v>277</v>
      </c>
      <c r="BF2200" s="5"/>
      <c r="BG2200" s="27">
        <v>29741221</v>
      </c>
      <c r="BH2200" s="27">
        <v>28086781</v>
      </c>
      <c r="BI2200" s="27"/>
      <c r="BJ2200" t="s">
        <v>4740</v>
      </c>
      <c r="BK2200" s="11" t="str">
        <f t="shared" si="528"/>
        <v>A-</v>
      </c>
      <c r="BL2200" s="11" t="s">
        <v>473</v>
      </c>
    </row>
    <row r="2201" spans="1:64" x14ac:dyDescent="0.25">
      <c r="A2201" s="3" t="s">
        <v>56</v>
      </c>
      <c r="B2201" s="4">
        <v>2261</v>
      </c>
      <c r="C2201" s="3" t="s">
        <v>140</v>
      </c>
      <c r="D2201" s="3" t="s">
        <v>8567</v>
      </c>
      <c r="E2201" s="3" t="s">
        <v>6991</v>
      </c>
      <c r="F2201" s="3"/>
      <c r="G2201" s="3"/>
      <c r="H2201" s="74"/>
      <c r="I2201" s="3" t="s">
        <v>3004</v>
      </c>
      <c r="J2201" s="3" t="s">
        <v>228</v>
      </c>
      <c r="K2201" s="3" t="s">
        <v>123</v>
      </c>
      <c r="L2201" s="3" t="s">
        <v>77</v>
      </c>
      <c r="M2201" s="3" t="s">
        <v>158</v>
      </c>
      <c r="N2201" s="5">
        <v>45404</v>
      </c>
      <c r="P2201" s="3">
        <f t="shared" ca="1" si="529"/>
        <v>-47</v>
      </c>
      <c r="Q2201" s="5"/>
      <c r="R2201" s="3"/>
      <c r="S2201" s="3"/>
      <c r="T2201" s="6" t="s">
        <v>131</v>
      </c>
      <c r="U2201" s="3" t="str">
        <f t="shared" si="520"/>
        <v>Contractuel</v>
      </c>
      <c r="V2201" s="5">
        <v>45505</v>
      </c>
      <c r="W2201" s="5">
        <f>VLOOKUP(B2201,[1]base!$A:$V,22,0)</f>
        <v>45535</v>
      </c>
      <c r="X2201" s="5"/>
      <c r="Y2201" s="5"/>
      <c r="Z2201" s="5">
        <v>45404</v>
      </c>
      <c r="AA2201" s="3">
        <f t="shared" si="521"/>
        <v>4</v>
      </c>
      <c r="AB2201" s="3">
        <v>2024</v>
      </c>
      <c r="AC2201" s="3"/>
      <c r="AD2201" s="7">
        <f t="shared" ca="1" si="526"/>
        <v>0.4861111111111111</v>
      </c>
      <c r="AE2201" s="7" t="str">
        <f t="shared" ca="1" si="513"/>
        <v>&lt; 1</v>
      </c>
      <c r="AF2201" s="5">
        <v>35596</v>
      </c>
      <c r="AG2201" s="8">
        <f t="shared" ca="1" si="523"/>
        <v>27.358904109589041</v>
      </c>
      <c r="AH2201" s="7" t="str">
        <f t="shared" ca="1" si="524"/>
        <v>&gt;25&lt; 35</v>
      </c>
      <c r="AI2201" s="9">
        <v>17181681</v>
      </c>
      <c r="AJ2201" s="10" t="s">
        <v>91</v>
      </c>
      <c r="AK2201" s="9" t="s">
        <v>6151</v>
      </c>
      <c r="AL2201" s="5">
        <v>41358</v>
      </c>
      <c r="AM2201" s="3" t="s">
        <v>93</v>
      </c>
      <c r="AN2201" s="3" t="s">
        <v>94</v>
      </c>
      <c r="AP2201" t="s">
        <v>5794</v>
      </c>
      <c r="AQ2201" s="11">
        <v>3</v>
      </c>
      <c r="AR2201" s="11">
        <v>1</v>
      </c>
      <c r="AS2201" s="12">
        <f t="shared" si="525"/>
        <v>45769.25</v>
      </c>
      <c r="AT2201" s="11" t="s">
        <v>135</v>
      </c>
      <c r="AU2201" s="9">
        <v>3.5</v>
      </c>
      <c r="AV2201" s="14">
        <v>17</v>
      </c>
      <c r="AW2201" s="15" t="s">
        <v>169</v>
      </c>
      <c r="AX2201" s="16" t="s">
        <v>6152</v>
      </c>
      <c r="AY2201" s="14">
        <v>76</v>
      </c>
      <c r="AZ2201" s="11" t="s">
        <v>171</v>
      </c>
      <c r="BA2201" s="17" t="str">
        <f t="shared" si="511"/>
        <v>17001000000305938576</v>
      </c>
      <c r="BB2201" s="26">
        <f t="shared" si="512"/>
        <v>20</v>
      </c>
      <c r="BC2201" s="19" t="s">
        <v>6153</v>
      </c>
      <c r="BD2201" s="20" t="s">
        <v>100</v>
      </c>
      <c r="BF2201" s="5"/>
      <c r="BG2201" s="27">
        <v>27040716</v>
      </c>
      <c r="BH2201" s="27"/>
      <c r="BI2201" s="27"/>
      <c r="BJ2201" t="s">
        <v>1677</v>
      </c>
      <c r="BK2201" s="11" t="s">
        <v>3009</v>
      </c>
      <c r="BL2201" s="11" t="s">
        <v>473</v>
      </c>
    </row>
    <row r="2202" spans="1:64" x14ac:dyDescent="0.25">
      <c r="A2202" s="3" t="s">
        <v>74</v>
      </c>
      <c r="B2202" s="4">
        <v>2262</v>
      </c>
      <c r="C2202" s="3" t="s">
        <v>140</v>
      </c>
      <c r="D2202" s="3" t="s">
        <v>8492</v>
      </c>
      <c r="E2202" s="3" t="s">
        <v>7238</v>
      </c>
      <c r="F2202" s="3"/>
      <c r="G2202" s="3"/>
      <c r="H2202" s="74"/>
      <c r="I2202" s="3" t="s">
        <v>1889</v>
      </c>
      <c r="J2202" s="3" t="s">
        <v>157</v>
      </c>
      <c r="K2202" s="3" t="s">
        <v>123</v>
      </c>
      <c r="L2202" s="3" t="s">
        <v>77</v>
      </c>
      <c r="M2202" s="3" t="s">
        <v>158</v>
      </c>
      <c r="N2202" s="5">
        <v>45404</v>
      </c>
      <c r="P2202" s="3">
        <f t="shared" ca="1" si="529"/>
        <v>-78</v>
      </c>
      <c r="Q2202" s="5">
        <v>45475</v>
      </c>
      <c r="R2202" s="3" t="s">
        <v>4199</v>
      </c>
      <c r="S2202" s="3"/>
      <c r="T2202" s="6" t="s">
        <v>131</v>
      </c>
      <c r="U2202" s="3" t="str">
        <f t="shared" si="520"/>
        <v>Contractuel</v>
      </c>
      <c r="V2202" s="5">
        <v>45474</v>
      </c>
      <c r="W2202" s="5">
        <v>45504</v>
      </c>
      <c r="X2202" s="5"/>
      <c r="Y2202" s="5"/>
      <c r="Z2202" s="5">
        <v>45404</v>
      </c>
      <c r="AA2202" s="3">
        <f t="shared" si="521"/>
        <v>4</v>
      </c>
      <c r="AB2202" s="3">
        <v>2024</v>
      </c>
      <c r="AC2202" s="3"/>
      <c r="AD2202" s="7">
        <f t="shared" ca="1" si="526"/>
        <v>0.4861111111111111</v>
      </c>
      <c r="AE2202" s="7" t="str">
        <f t="shared" ca="1" si="513"/>
        <v>&lt; 1</v>
      </c>
      <c r="AF2202" s="5">
        <v>36032</v>
      </c>
      <c r="AG2202" s="8">
        <f t="shared" ca="1" si="523"/>
        <v>26.164383561643834</v>
      </c>
      <c r="AH2202" s="7" t="str">
        <f t="shared" ca="1" si="524"/>
        <v>&gt;25&lt; 35</v>
      </c>
      <c r="AI2202" s="9">
        <v>17591059</v>
      </c>
      <c r="AJ2202" s="10" t="s">
        <v>141</v>
      </c>
      <c r="AK2202" s="9" t="s">
        <v>6154</v>
      </c>
      <c r="AL2202" s="5">
        <v>42977</v>
      </c>
      <c r="AM2202" s="3" t="s">
        <v>93</v>
      </c>
      <c r="AN2202" s="3" t="s">
        <v>94</v>
      </c>
      <c r="AP2202" t="s">
        <v>5809</v>
      </c>
      <c r="AQ2202" s="11">
        <v>3</v>
      </c>
      <c r="AR2202" s="11">
        <v>1</v>
      </c>
      <c r="AS2202" s="12">
        <f t="shared" si="525"/>
        <v>45769.25</v>
      </c>
      <c r="AT2202" s="11" t="s">
        <v>135</v>
      </c>
      <c r="AU2202" s="9">
        <v>3.5</v>
      </c>
      <c r="AV2202" s="14">
        <v>17</v>
      </c>
      <c r="AW2202" s="15">
        <v>53594</v>
      </c>
      <c r="AX2202" s="16" t="s">
        <v>6155</v>
      </c>
      <c r="AY2202" s="14">
        <v>10</v>
      </c>
      <c r="AZ2202" s="11" t="s">
        <v>171</v>
      </c>
      <c r="BA2202" s="17" t="str">
        <f t="shared" ref="BA2202:BA2265" si="531">CONCATENATE(AV2202,AW2202,AX2202,AY2202)</f>
        <v>17535940171217327310</v>
      </c>
      <c r="BB2202" s="26">
        <f t="shared" ref="BB2202:BB2265" si="532">LEN(BA2202)</f>
        <v>20</v>
      </c>
      <c r="BC2202" s="19" t="s">
        <v>828</v>
      </c>
      <c r="BD2202" s="20" t="s">
        <v>100</v>
      </c>
      <c r="BF2202" s="5"/>
      <c r="BG2202" s="27">
        <v>28696055</v>
      </c>
      <c r="BH2202" s="27"/>
      <c r="BI2202" s="27"/>
      <c r="BK2202" s="11" t="str">
        <f t="shared" si="528"/>
        <v>A-</v>
      </c>
      <c r="BL2202" s="11" t="s">
        <v>473</v>
      </c>
    </row>
    <row r="2203" spans="1:64" x14ac:dyDescent="0.25">
      <c r="A2203" s="3" t="s">
        <v>56</v>
      </c>
      <c r="B2203" s="4">
        <v>2263</v>
      </c>
      <c r="C2203" s="3" t="s">
        <v>140</v>
      </c>
      <c r="D2203" s="3" t="s">
        <v>8568</v>
      </c>
      <c r="E2203" s="3" t="s">
        <v>7207</v>
      </c>
      <c r="F2203" s="3"/>
      <c r="G2203" s="3"/>
      <c r="H2203" s="74"/>
      <c r="I2203" s="3" t="s">
        <v>1140</v>
      </c>
      <c r="J2203" s="3" t="s">
        <v>157</v>
      </c>
      <c r="K2203" s="3" t="s">
        <v>123</v>
      </c>
      <c r="L2203" s="3" t="s">
        <v>77</v>
      </c>
      <c r="M2203" s="3" t="s">
        <v>158</v>
      </c>
      <c r="N2203" s="5">
        <v>45404</v>
      </c>
      <c r="P2203" s="3">
        <f t="shared" ca="1" si="529"/>
        <v>-47</v>
      </c>
      <c r="Q2203" s="5"/>
      <c r="R2203" s="3"/>
      <c r="S2203" s="3"/>
      <c r="T2203" s="6" t="s">
        <v>131</v>
      </c>
      <c r="U2203" s="3" t="str">
        <f t="shared" si="520"/>
        <v>Contractuel</v>
      </c>
      <c r="V2203" s="5">
        <v>45505</v>
      </c>
      <c r="W2203" s="5">
        <f>VLOOKUP(B2203,[1]base!$A:$V,22,0)</f>
        <v>45535</v>
      </c>
      <c r="X2203" s="5"/>
      <c r="Y2203" s="5"/>
      <c r="Z2203" s="5">
        <v>45404</v>
      </c>
      <c r="AA2203" s="3">
        <f t="shared" si="521"/>
        <v>4</v>
      </c>
      <c r="AB2203" s="3">
        <v>2024</v>
      </c>
      <c r="AC2203" s="3"/>
      <c r="AD2203" s="7">
        <f t="shared" ca="1" si="526"/>
        <v>0.4861111111111111</v>
      </c>
      <c r="AE2203" s="7" t="str">
        <f t="shared" ref="AE2203:AE2266" ca="1" si="533">+IF(AD2203&lt;1,"&lt; 1",IF(AND(AD2203&gt;=1,AD2203&lt;2),"&lt; 2",IF(AND(AD2203&gt;=2,AD2203&lt;3),"&lt; 3",IF(AND(AD2203&gt;=3,AD2203&lt;=4),"&lt; 4",IF(AD2203&gt;4,"&gt; 4")))))</f>
        <v>&lt; 1</v>
      </c>
      <c r="AF2203" s="5">
        <v>29176</v>
      </c>
      <c r="AG2203" s="8">
        <f t="shared" ca="1" si="523"/>
        <v>44.947945205479449</v>
      </c>
      <c r="AH2203" s="7" t="str">
        <f t="shared" ca="1" si="524"/>
        <v>&gt;35&lt; 45</v>
      </c>
      <c r="AI2203" s="9">
        <v>12210236</v>
      </c>
      <c r="AJ2203" s="10" t="s">
        <v>126</v>
      </c>
      <c r="AK2203" s="9" t="s">
        <v>6156</v>
      </c>
      <c r="AL2203" s="5">
        <v>35440</v>
      </c>
      <c r="AM2203" s="3" t="s">
        <v>93</v>
      </c>
      <c r="AN2203" s="3" t="s">
        <v>65</v>
      </c>
      <c r="AP2203" t="s">
        <v>5896</v>
      </c>
      <c r="AQ2203" s="11">
        <v>3</v>
      </c>
      <c r="AR2203" s="11">
        <v>1</v>
      </c>
      <c r="AS2203" s="12">
        <f t="shared" si="525"/>
        <v>45769.25</v>
      </c>
      <c r="AT2203" s="11" t="s">
        <v>135</v>
      </c>
      <c r="AU2203" s="9">
        <v>3.5</v>
      </c>
      <c r="AV2203" s="14">
        <v>17</v>
      </c>
      <c r="AW2203" s="15" t="s">
        <v>169</v>
      </c>
      <c r="AX2203" s="16" t="s">
        <v>6157</v>
      </c>
      <c r="AY2203" s="14">
        <v>37</v>
      </c>
      <c r="AZ2203" s="11" t="s">
        <v>171</v>
      </c>
      <c r="BA2203" s="17" t="str">
        <f t="shared" si="531"/>
        <v>17001000000257187637</v>
      </c>
      <c r="BB2203" s="26">
        <f t="shared" si="532"/>
        <v>20</v>
      </c>
      <c r="BC2203" s="19" t="s">
        <v>6158</v>
      </c>
      <c r="BD2203" s="20" t="s">
        <v>73</v>
      </c>
      <c r="BF2203" s="5"/>
      <c r="BG2203" s="27">
        <v>25093348</v>
      </c>
      <c r="BH2203" s="27"/>
      <c r="BI2203" s="27"/>
      <c r="BJ2203" t="s">
        <v>166</v>
      </c>
      <c r="BK2203" s="11" t="str">
        <f t="shared" si="528"/>
        <v>A-</v>
      </c>
      <c r="BL2203" s="11" t="s">
        <v>473</v>
      </c>
    </row>
    <row r="2204" spans="1:64" x14ac:dyDescent="0.25">
      <c r="A2204" s="3" t="s">
        <v>74</v>
      </c>
      <c r="B2204" s="4">
        <v>2264</v>
      </c>
      <c r="C2204" s="3" t="s">
        <v>140</v>
      </c>
      <c r="D2204" s="3" t="s">
        <v>7213</v>
      </c>
      <c r="E2204" s="3" t="s">
        <v>7483</v>
      </c>
      <c r="F2204" s="3"/>
      <c r="G2204" s="3"/>
      <c r="H2204" s="74"/>
      <c r="I2204" s="3" t="s">
        <v>4864</v>
      </c>
      <c r="J2204" s="3" t="s">
        <v>157</v>
      </c>
      <c r="K2204" s="3" t="s">
        <v>123</v>
      </c>
      <c r="L2204" s="3" t="s">
        <v>77</v>
      </c>
      <c r="M2204" s="3" t="s">
        <v>158</v>
      </c>
      <c r="N2204" s="5">
        <v>45404</v>
      </c>
      <c r="P2204" s="3">
        <v>36</v>
      </c>
      <c r="Q2204" s="5">
        <v>45418</v>
      </c>
      <c r="R2204" s="3" t="s">
        <v>6159</v>
      </c>
      <c r="S2204" s="3"/>
      <c r="T2204" s="6" t="s">
        <v>131</v>
      </c>
      <c r="U2204" s="3" t="str">
        <f t="shared" si="520"/>
        <v>Contractuel</v>
      </c>
      <c r="V2204" s="5">
        <v>45404</v>
      </c>
      <c r="W2204" s="5">
        <v>45443</v>
      </c>
      <c r="X2204" s="5"/>
      <c r="Y2204" s="5"/>
      <c r="Z2204" s="5">
        <v>45404</v>
      </c>
      <c r="AA2204" s="3">
        <f t="shared" si="521"/>
        <v>4</v>
      </c>
      <c r="AB2204" s="3">
        <v>2024</v>
      </c>
      <c r="AC2204" s="3">
        <f t="shared" ref="AC2204" si="534">AB2204+4</f>
        <v>2028</v>
      </c>
      <c r="AD2204" s="7">
        <f t="shared" ca="1" si="526"/>
        <v>0.4861111111111111</v>
      </c>
      <c r="AE2204" s="7" t="str">
        <f t="shared" ca="1" si="533"/>
        <v>&lt; 1</v>
      </c>
      <c r="AF2204" s="5">
        <v>27116</v>
      </c>
      <c r="AG2204" s="8">
        <f t="shared" ca="1" si="523"/>
        <v>50.591780821917808</v>
      </c>
      <c r="AH2204" s="7" t="str">
        <f t="shared" ca="1" si="524"/>
        <v>&gt;45&lt; 55</v>
      </c>
      <c r="AI2204" s="9">
        <v>11793535</v>
      </c>
      <c r="AJ2204" s="10" t="s">
        <v>62</v>
      </c>
      <c r="AK2204" s="9" t="s">
        <v>6160</v>
      </c>
      <c r="AL2204" s="5">
        <v>35263</v>
      </c>
      <c r="AM2204" s="3" t="s">
        <v>93</v>
      </c>
      <c r="AN2204" s="3" t="s">
        <v>94</v>
      </c>
      <c r="AP2204" t="s">
        <v>5896</v>
      </c>
      <c r="AQ2204" s="11">
        <v>3</v>
      </c>
      <c r="AR2204" s="11">
        <v>1</v>
      </c>
      <c r="AS2204" s="12">
        <f t="shared" si="525"/>
        <v>45769.25</v>
      </c>
      <c r="AT2204" s="11" t="s">
        <v>135</v>
      </c>
      <c r="AU2204" s="9">
        <v>3.5</v>
      </c>
      <c r="AV2204" s="14">
        <v>17</v>
      </c>
      <c r="AW2204" s="15" t="s">
        <v>169</v>
      </c>
      <c r="AX2204" s="16" t="s">
        <v>6161</v>
      </c>
      <c r="AY2204" s="14">
        <v>51</v>
      </c>
      <c r="AZ2204" s="11" t="s">
        <v>171</v>
      </c>
      <c r="BA2204" s="17" t="str">
        <f t="shared" si="531"/>
        <v>17001000000344319051</v>
      </c>
      <c r="BB2204" s="26">
        <f t="shared" si="532"/>
        <v>20</v>
      </c>
      <c r="BC2204" s="19" t="s">
        <v>6162</v>
      </c>
      <c r="BD2204" s="20" t="s">
        <v>73</v>
      </c>
      <c r="BF2204" s="5"/>
      <c r="BG2204" s="27">
        <v>54495033</v>
      </c>
      <c r="BH2204" s="27"/>
      <c r="BI2204" s="27"/>
      <c r="BK2204" s="11" t="str">
        <f t="shared" si="528"/>
        <v>A-</v>
      </c>
      <c r="BL2204" s="11" t="s">
        <v>473</v>
      </c>
    </row>
    <row r="2205" spans="1:64" x14ac:dyDescent="0.25">
      <c r="A2205" s="3" t="s">
        <v>56</v>
      </c>
      <c r="B2205" s="4">
        <v>2265</v>
      </c>
      <c r="C2205" s="3" t="s">
        <v>140</v>
      </c>
      <c r="D2205" s="3" t="s">
        <v>7349</v>
      </c>
      <c r="E2205" s="3" t="s">
        <v>7240</v>
      </c>
      <c r="F2205" s="3"/>
      <c r="G2205" s="3"/>
      <c r="H2205" s="74"/>
      <c r="I2205" s="3" t="s">
        <v>1140</v>
      </c>
      <c r="J2205" s="3" t="s">
        <v>157</v>
      </c>
      <c r="K2205" s="3" t="s">
        <v>123</v>
      </c>
      <c r="L2205" s="3" t="s">
        <v>77</v>
      </c>
      <c r="M2205" s="3" t="s">
        <v>158</v>
      </c>
      <c r="N2205" s="5">
        <v>45404</v>
      </c>
      <c r="P2205" s="3">
        <f t="shared" ref="P2205:P2209" ca="1" si="535">IF(W2205="","",W2205-TODAY())</f>
        <v>-47</v>
      </c>
      <c r="Q2205" s="5"/>
      <c r="R2205" s="3"/>
      <c r="S2205" s="3"/>
      <c r="T2205" s="6" t="s">
        <v>131</v>
      </c>
      <c r="U2205" s="3" t="str">
        <f t="shared" si="520"/>
        <v>Contractuel</v>
      </c>
      <c r="V2205" s="5">
        <v>45505</v>
      </c>
      <c r="W2205" s="5">
        <f>VLOOKUP(B2205,[1]base!$A:$V,22,0)</f>
        <v>45535</v>
      </c>
      <c r="X2205" s="5"/>
      <c r="Y2205" s="5"/>
      <c r="Z2205" s="5">
        <v>45404</v>
      </c>
      <c r="AA2205" s="3">
        <f t="shared" si="521"/>
        <v>4</v>
      </c>
      <c r="AB2205" s="3">
        <v>2024</v>
      </c>
      <c r="AC2205" s="3"/>
      <c r="AD2205" s="7">
        <f t="shared" ca="1" si="526"/>
        <v>0.4861111111111111</v>
      </c>
      <c r="AE2205" s="7" t="str">
        <f t="shared" ca="1" si="533"/>
        <v>&lt; 1</v>
      </c>
      <c r="AF2205" s="5">
        <v>30504</v>
      </c>
      <c r="AG2205" s="8">
        <f t="shared" ca="1" si="523"/>
        <v>41.30958904109589</v>
      </c>
      <c r="AH2205" s="7" t="str">
        <f t="shared" ca="1" si="524"/>
        <v>&gt;35&lt; 45</v>
      </c>
      <c r="AI2205" s="9">
        <v>12665361</v>
      </c>
      <c r="AJ2205" s="10" t="s">
        <v>141</v>
      </c>
      <c r="AK2205" s="9" t="s">
        <v>6163</v>
      </c>
      <c r="AL2205" s="5">
        <v>36728</v>
      </c>
      <c r="AM2205" s="3" t="s">
        <v>93</v>
      </c>
      <c r="AN2205" s="3" t="s">
        <v>65</v>
      </c>
      <c r="AO2205">
        <v>3</v>
      </c>
      <c r="AP2205" t="s">
        <v>5896</v>
      </c>
      <c r="AQ2205" s="11">
        <v>3</v>
      </c>
      <c r="AR2205" s="11">
        <v>1</v>
      </c>
      <c r="AS2205" s="12">
        <f t="shared" si="525"/>
        <v>45769.25</v>
      </c>
      <c r="AT2205" s="11" t="s">
        <v>135</v>
      </c>
      <c r="AU2205" s="9">
        <v>3.5</v>
      </c>
      <c r="AV2205" s="14">
        <v>17</v>
      </c>
      <c r="AW2205" s="15" t="s">
        <v>169</v>
      </c>
      <c r="AX2205" s="16" t="s">
        <v>6164</v>
      </c>
      <c r="AY2205" s="14">
        <v>91</v>
      </c>
      <c r="AZ2205" s="11" t="s">
        <v>171</v>
      </c>
      <c r="BA2205" s="17" t="str">
        <f t="shared" si="531"/>
        <v>17001000000344301591</v>
      </c>
      <c r="BB2205" s="26">
        <f t="shared" si="532"/>
        <v>20</v>
      </c>
      <c r="BC2205" s="19" t="s">
        <v>6165</v>
      </c>
      <c r="BD2205" s="20" t="s">
        <v>277</v>
      </c>
      <c r="BF2205" s="5"/>
      <c r="BG2205" s="27">
        <v>24421114</v>
      </c>
      <c r="BH2205" s="27"/>
      <c r="BI2205" s="27"/>
      <c r="BK2205" s="11" t="str">
        <f t="shared" si="528"/>
        <v>A-</v>
      </c>
      <c r="BL2205" s="11" t="s">
        <v>473</v>
      </c>
    </row>
    <row r="2206" spans="1:64" x14ac:dyDescent="0.25">
      <c r="A2206" s="3" t="s">
        <v>56</v>
      </c>
      <c r="B2206" s="4">
        <v>2266</v>
      </c>
      <c r="C2206" s="3" t="s">
        <v>140</v>
      </c>
      <c r="D2206" s="3" t="s">
        <v>7622</v>
      </c>
      <c r="E2206" s="3" t="s">
        <v>7516</v>
      </c>
      <c r="F2206" s="3"/>
      <c r="G2206" s="3"/>
      <c r="H2206" s="74"/>
      <c r="I2206" s="76" t="s">
        <v>2544</v>
      </c>
      <c r="J2206" s="3" t="s">
        <v>228</v>
      </c>
      <c r="K2206" s="3" t="s">
        <v>123</v>
      </c>
      <c r="L2206" s="3" t="s">
        <v>77</v>
      </c>
      <c r="M2206" s="126" t="s">
        <v>158</v>
      </c>
      <c r="N2206" s="5">
        <v>45404</v>
      </c>
      <c r="P2206" s="3">
        <f t="shared" ca="1" si="535"/>
        <v>-47</v>
      </c>
      <c r="Q2206" s="5"/>
      <c r="R2206" s="3"/>
      <c r="S2206" s="3"/>
      <c r="T2206" s="6" t="s">
        <v>131</v>
      </c>
      <c r="U2206" s="3" t="str">
        <f t="shared" si="520"/>
        <v>Contractuel</v>
      </c>
      <c r="V2206" s="5">
        <v>45505</v>
      </c>
      <c r="W2206" s="5">
        <f>VLOOKUP(B2206,[1]base!$A:$V,22,0)</f>
        <v>45535</v>
      </c>
      <c r="X2206" s="5"/>
      <c r="Y2206" s="5"/>
      <c r="Z2206" s="5">
        <v>45404</v>
      </c>
      <c r="AA2206" s="3">
        <f t="shared" si="521"/>
        <v>4</v>
      </c>
      <c r="AB2206" s="3">
        <v>2024</v>
      </c>
      <c r="AC2206" s="3"/>
      <c r="AD2206" s="7">
        <f t="shared" ca="1" si="526"/>
        <v>0.4861111111111111</v>
      </c>
      <c r="AE2206" s="7" t="str">
        <f t="shared" ca="1" si="533"/>
        <v>&lt; 1</v>
      </c>
      <c r="AF2206" s="5" t="s">
        <v>6166</v>
      </c>
      <c r="AG2206" s="8">
        <f t="shared" ca="1" si="523"/>
        <v>22.610958904109587</v>
      </c>
      <c r="AH2206" s="7" t="str">
        <f t="shared" ca="1" si="524"/>
        <v>&lt; 25</v>
      </c>
      <c r="AI2206" s="9"/>
      <c r="AJ2206" s="8"/>
      <c r="AK2206" s="9" t="s">
        <v>6167</v>
      </c>
      <c r="AL2206" s="5" t="s">
        <v>6168</v>
      </c>
      <c r="AM2206" s="3" t="s">
        <v>93</v>
      </c>
      <c r="AN2206" s="3" t="s">
        <v>94</v>
      </c>
      <c r="AP2206" t="s">
        <v>5794</v>
      </c>
      <c r="AQ2206" s="11">
        <v>3</v>
      </c>
      <c r="AR2206" s="11">
        <v>1</v>
      </c>
      <c r="AS2206" s="12">
        <f t="shared" si="525"/>
        <v>45769.25</v>
      </c>
      <c r="AT2206" s="11" t="s">
        <v>135</v>
      </c>
      <c r="AU2206" s="9">
        <v>3.6629999999999998</v>
      </c>
      <c r="AV2206" s="14">
        <v>17</v>
      </c>
      <c r="AW2206" s="15" t="s">
        <v>169</v>
      </c>
      <c r="AX2206" s="16" t="s">
        <v>6169</v>
      </c>
      <c r="AY2206" s="14">
        <v>43</v>
      </c>
      <c r="AZ2206" s="11" t="s">
        <v>171</v>
      </c>
      <c r="BA2206" s="17" t="str">
        <f t="shared" si="531"/>
        <v>17001000000330577643</v>
      </c>
      <c r="BB2206" s="26">
        <f t="shared" si="532"/>
        <v>20</v>
      </c>
      <c r="BC2206" s="19" t="s">
        <v>6170</v>
      </c>
      <c r="BD2206" s="20" t="s">
        <v>277</v>
      </c>
      <c r="BF2206" s="5"/>
      <c r="BG2206" s="27">
        <v>23845159</v>
      </c>
      <c r="BH2206" s="27">
        <v>22827574</v>
      </c>
      <c r="BI2206" s="27"/>
      <c r="BK2206" s="11" t="str">
        <f t="shared" si="528"/>
        <v>B-</v>
      </c>
      <c r="BL2206" s="11" t="s">
        <v>235</v>
      </c>
    </row>
    <row r="2207" spans="1:64" x14ac:dyDescent="0.25">
      <c r="A2207" s="3" t="s">
        <v>56</v>
      </c>
      <c r="B2207" s="4">
        <v>2267</v>
      </c>
      <c r="C2207" s="3" t="s">
        <v>140</v>
      </c>
      <c r="D2207" s="3" t="s">
        <v>8456</v>
      </c>
      <c r="E2207" s="3" t="s">
        <v>7580</v>
      </c>
      <c r="F2207" s="3"/>
      <c r="G2207" s="3"/>
      <c r="H2207" s="74"/>
      <c r="I2207" s="3" t="s">
        <v>561</v>
      </c>
      <c r="J2207" s="3" t="s">
        <v>157</v>
      </c>
      <c r="K2207" s="3" t="s">
        <v>123</v>
      </c>
      <c r="L2207" s="3" t="s">
        <v>77</v>
      </c>
      <c r="M2207" s="3" t="s">
        <v>158</v>
      </c>
      <c r="N2207" s="5">
        <v>45405</v>
      </c>
      <c r="P2207" s="3">
        <f t="shared" ca="1" si="535"/>
        <v>-47</v>
      </c>
      <c r="Q2207" s="5"/>
      <c r="R2207" s="3"/>
      <c r="S2207" s="3"/>
      <c r="T2207" s="6" t="s">
        <v>131</v>
      </c>
      <c r="U2207" s="3" t="str">
        <f t="shared" si="520"/>
        <v>Contractuel</v>
      </c>
      <c r="V2207" s="5">
        <v>45505</v>
      </c>
      <c r="W2207" s="5">
        <f>VLOOKUP(B2207,[1]base!$A:$V,22,0)</f>
        <v>45535</v>
      </c>
      <c r="X2207" s="5"/>
      <c r="Y2207" s="5"/>
      <c r="Z2207" s="5">
        <v>45405</v>
      </c>
      <c r="AA2207" s="3">
        <f t="shared" si="521"/>
        <v>4</v>
      </c>
      <c r="AB2207" s="3">
        <v>2024</v>
      </c>
      <c r="AC2207" s="3"/>
      <c r="AD2207" s="7">
        <f t="shared" ca="1" si="526"/>
        <v>0.48333333333333334</v>
      </c>
      <c r="AE2207" s="7" t="str">
        <f t="shared" ca="1" si="533"/>
        <v>&lt; 1</v>
      </c>
      <c r="AF2207" s="5">
        <v>36053</v>
      </c>
      <c r="AG2207" s="8">
        <f t="shared" ca="1" si="523"/>
        <v>26.106849315068494</v>
      </c>
      <c r="AH2207" s="7" t="str">
        <f t="shared" ca="1" si="524"/>
        <v>&gt;25&lt; 35</v>
      </c>
      <c r="AI2207" s="9">
        <v>17461384</v>
      </c>
      <c r="AJ2207" s="10" t="s">
        <v>62</v>
      </c>
      <c r="AK2207" s="9" t="s">
        <v>6171</v>
      </c>
      <c r="AL2207" s="5">
        <v>44410</v>
      </c>
      <c r="AM2207" s="3" t="s">
        <v>93</v>
      </c>
      <c r="AN2207" s="3" t="s">
        <v>65</v>
      </c>
      <c r="AP2207" t="s">
        <v>1397</v>
      </c>
      <c r="AQ2207" s="11">
        <v>3</v>
      </c>
      <c r="AR2207" s="11">
        <v>1</v>
      </c>
      <c r="AS2207" s="12">
        <f t="shared" si="525"/>
        <v>45770.25</v>
      </c>
      <c r="AT2207" s="11" t="s">
        <v>135</v>
      </c>
      <c r="AU2207" s="9">
        <v>3.5</v>
      </c>
      <c r="AV2207" s="14">
        <v>25</v>
      </c>
      <c r="AW2207" s="15">
        <v>16600</v>
      </c>
      <c r="AX2207" s="16" t="s">
        <v>6172</v>
      </c>
      <c r="AY2207" s="14">
        <v>26</v>
      </c>
      <c r="AZ2207" s="11" t="s">
        <v>164</v>
      </c>
      <c r="BA2207" s="17" t="str">
        <f t="shared" si="531"/>
        <v>25166000000125352426</v>
      </c>
      <c r="BB2207" s="26">
        <f t="shared" si="532"/>
        <v>20</v>
      </c>
      <c r="BC2207" s="19" t="s">
        <v>6173</v>
      </c>
      <c r="BD2207" s="20" t="s">
        <v>277</v>
      </c>
      <c r="BF2207" s="5"/>
      <c r="BG2207" s="27">
        <v>97976604</v>
      </c>
      <c r="BH2207" s="27">
        <v>55790324</v>
      </c>
      <c r="BI2207" s="27"/>
      <c r="BK2207" s="11" t="str">
        <f t="shared" si="528"/>
        <v>A-</v>
      </c>
      <c r="BL2207" s="11" t="s">
        <v>473</v>
      </c>
    </row>
    <row r="2208" spans="1:64" x14ac:dyDescent="0.25">
      <c r="A2208" s="3" t="s">
        <v>56</v>
      </c>
      <c r="B2208" s="4">
        <v>2268</v>
      </c>
      <c r="C2208" s="3" t="s">
        <v>140</v>
      </c>
      <c r="D2208" s="3" t="s">
        <v>7325</v>
      </c>
      <c r="E2208" s="3" t="s">
        <v>7207</v>
      </c>
      <c r="F2208" s="3"/>
      <c r="G2208" s="3"/>
      <c r="H2208" s="74"/>
      <c r="I2208" s="3" t="s">
        <v>4221</v>
      </c>
      <c r="J2208" s="3" t="s">
        <v>228</v>
      </c>
      <c r="K2208" s="3" t="s">
        <v>123</v>
      </c>
      <c r="L2208" s="3" t="s">
        <v>77</v>
      </c>
      <c r="M2208" s="3" t="s">
        <v>158</v>
      </c>
      <c r="N2208" s="5">
        <v>45405</v>
      </c>
      <c r="P2208" s="3">
        <f t="shared" ca="1" si="535"/>
        <v>-47</v>
      </c>
      <c r="Q2208" s="5"/>
      <c r="R2208" s="3"/>
      <c r="S2208" s="3"/>
      <c r="T2208" s="6" t="s">
        <v>131</v>
      </c>
      <c r="U2208" s="3" t="str">
        <f t="shared" si="520"/>
        <v>Contractuel</v>
      </c>
      <c r="V2208" s="5">
        <v>45505</v>
      </c>
      <c r="W2208" s="5">
        <f>VLOOKUP(B2208,[1]base!$A:$V,22,0)</f>
        <v>45535</v>
      </c>
      <c r="X2208" s="5"/>
      <c r="Y2208" s="5"/>
      <c r="Z2208" s="5">
        <v>45405</v>
      </c>
      <c r="AA2208" s="3">
        <f t="shared" si="521"/>
        <v>4</v>
      </c>
      <c r="AB2208" s="3">
        <v>2024</v>
      </c>
      <c r="AC2208" s="3"/>
      <c r="AD2208" s="7">
        <f t="shared" ca="1" si="526"/>
        <v>0.48333333333333334</v>
      </c>
      <c r="AE2208" s="7" t="str">
        <f t="shared" ca="1" si="533"/>
        <v>&lt; 1</v>
      </c>
      <c r="AF2208" s="5">
        <v>33843</v>
      </c>
      <c r="AG2208" s="8">
        <f t="shared" ca="1" si="523"/>
        <v>32.161643835616438</v>
      </c>
      <c r="AH2208" s="7" t="str">
        <f t="shared" ca="1" si="524"/>
        <v>&gt;25&lt; 35</v>
      </c>
      <c r="AI2208" s="9">
        <v>15659212</v>
      </c>
      <c r="AJ2208" s="37" t="s">
        <v>179</v>
      </c>
      <c r="AK2208" s="9" t="s">
        <v>4680</v>
      </c>
      <c r="AL2208" s="5">
        <v>43722</v>
      </c>
      <c r="AM2208" s="3" t="s">
        <v>93</v>
      </c>
      <c r="AN2208" s="3" t="s">
        <v>65</v>
      </c>
      <c r="AO2208">
        <v>2</v>
      </c>
      <c r="AP2208" t="s">
        <v>5794</v>
      </c>
      <c r="AQ2208" s="11">
        <v>3</v>
      </c>
      <c r="AR2208" s="11">
        <v>1</v>
      </c>
      <c r="AS2208" s="12">
        <f t="shared" si="525"/>
        <v>45770.25</v>
      </c>
      <c r="AT2208" s="11" t="s">
        <v>135</v>
      </c>
      <c r="AU2208" s="9">
        <v>3.5</v>
      </c>
      <c r="AV2208" s="14">
        <v>25</v>
      </c>
      <c r="AW2208" s="15" t="s">
        <v>1046</v>
      </c>
      <c r="AX2208" s="16" t="s">
        <v>4681</v>
      </c>
      <c r="AY2208" s="14">
        <v>72</v>
      </c>
      <c r="AZ2208" s="11" t="s">
        <v>164</v>
      </c>
      <c r="BA2208" s="17" t="str">
        <f t="shared" si="531"/>
        <v>25033000000116978872</v>
      </c>
      <c r="BB2208" s="26">
        <f t="shared" si="532"/>
        <v>20</v>
      </c>
      <c r="BC2208" s="19" t="s">
        <v>233</v>
      </c>
      <c r="BD2208" s="20" t="s">
        <v>100</v>
      </c>
      <c r="BF2208" s="5"/>
      <c r="BG2208" s="27">
        <v>29780134</v>
      </c>
      <c r="BH2208" s="27"/>
      <c r="BI2208" s="27"/>
      <c r="BJ2208" t="s">
        <v>3681</v>
      </c>
      <c r="BK2208" s="11" t="str">
        <f t="shared" si="528"/>
        <v>B-</v>
      </c>
      <c r="BL2208" s="11" t="s">
        <v>473</v>
      </c>
    </row>
    <row r="2209" spans="1:64" x14ac:dyDescent="0.25">
      <c r="A2209" s="3" t="s">
        <v>56</v>
      </c>
      <c r="B2209" s="4">
        <v>2269</v>
      </c>
      <c r="C2209" s="3" t="s">
        <v>140</v>
      </c>
      <c r="D2209" s="3" t="s">
        <v>8569</v>
      </c>
      <c r="E2209" s="3" t="s">
        <v>7432</v>
      </c>
      <c r="F2209" s="3"/>
      <c r="G2209" s="3"/>
      <c r="H2209" s="74"/>
      <c r="I2209" s="3" t="s">
        <v>3004</v>
      </c>
      <c r="J2209" s="3" t="s">
        <v>228</v>
      </c>
      <c r="K2209" s="3" t="s">
        <v>123</v>
      </c>
      <c r="L2209" s="3" t="s">
        <v>77</v>
      </c>
      <c r="M2209" s="3" t="s">
        <v>158</v>
      </c>
      <c r="N2209" s="5">
        <v>45409</v>
      </c>
      <c r="P2209" s="3">
        <f t="shared" ca="1" si="535"/>
        <v>-47</v>
      </c>
      <c r="Q2209" s="5"/>
      <c r="R2209" s="3"/>
      <c r="S2209" s="3"/>
      <c r="T2209" s="6" t="s">
        <v>131</v>
      </c>
      <c r="U2209" s="3" t="str">
        <f t="shared" si="520"/>
        <v>Contractuel</v>
      </c>
      <c r="V2209" s="5">
        <v>45505</v>
      </c>
      <c r="W2209" s="5">
        <f>VLOOKUP(B2209,[1]base!$A:$V,22,0)</f>
        <v>45535</v>
      </c>
      <c r="X2209" s="5"/>
      <c r="Y2209" s="5"/>
      <c r="Z2209" s="5">
        <v>45409</v>
      </c>
      <c r="AA2209" s="3">
        <f t="shared" si="521"/>
        <v>4</v>
      </c>
      <c r="AB2209" s="3">
        <v>2024</v>
      </c>
      <c r="AC2209" s="3"/>
      <c r="AD2209" s="7">
        <f t="shared" ca="1" si="526"/>
        <v>0.47222222222222221</v>
      </c>
      <c r="AE2209" s="7" t="str">
        <f t="shared" ca="1" si="533"/>
        <v>&lt; 1</v>
      </c>
      <c r="AF2209" s="5">
        <v>35282</v>
      </c>
      <c r="AG2209" s="8">
        <f t="shared" ca="1" si="523"/>
        <v>28.219178082191782</v>
      </c>
      <c r="AH2209" s="7" t="str">
        <f t="shared" ca="1" si="524"/>
        <v>&gt;25&lt; 35</v>
      </c>
      <c r="AI2209" s="9"/>
      <c r="AJ2209" s="8"/>
      <c r="AK2209" s="9" t="s">
        <v>6174</v>
      </c>
      <c r="AL2209" s="5">
        <v>42830</v>
      </c>
      <c r="AM2209" s="3" t="s">
        <v>93</v>
      </c>
      <c r="AN2209" s="3" t="s">
        <v>94</v>
      </c>
      <c r="AP2209" t="s">
        <v>6175</v>
      </c>
      <c r="AQ2209" s="11">
        <v>3</v>
      </c>
      <c r="AR2209" s="11">
        <v>1</v>
      </c>
      <c r="AS2209" s="12">
        <f t="shared" si="525"/>
        <v>45774.25</v>
      </c>
      <c r="AT2209" s="11" t="s">
        <v>135</v>
      </c>
      <c r="AU2209" s="9">
        <v>3.5</v>
      </c>
      <c r="AV2209" s="14" t="s">
        <v>67</v>
      </c>
      <c r="AW2209" s="15" t="s">
        <v>169</v>
      </c>
      <c r="AX2209" s="16" t="s">
        <v>6176</v>
      </c>
      <c r="AY2209" s="14">
        <v>11</v>
      </c>
      <c r="AZ2209" s="11" t="s">
        <v>71</v>
      </c>
      <c r="BA2209" s="17" t="str">
        <f t="shared" si="531"/>
        <v>08001000784013212311</v>
      </c>
      <c r="BB2209" s="26">
        <f t="shared" si="532"/>
        <v>20</v>
      </c>
      <c r="BC2209" s="19" t="s">
        <v>6177</v>
      </c>
      <c r="BD2209" s="20" t="s">
        <v>100</v>
      </c>
      <c r="BF2209" s="5"/>
      <c r="BG2209" s="27">
        <v>58922916</v>
      </c>
      <c r="BH2209" s="27"/>
      <c r="BI2209" s="27"/>
      <c r="BK2209" s="11" t="s">
        <v>3009</v>
      </c>
      <c r="BL2209" s="11" t="s">
        <v>473</v>
      </c>
    </row>
    <row r="2210" spans="1:64" x14ac:dyDescent="0.25">
      <c r="A2210" s="3" t="s">
        <v>74</v>
      </c>
      <c r="B2210" s="4">
        <v>2270</v>
      </c>
      <c r="C2210" s="3" t="s">
        <v>140</v>
      </c>
      <c r="D2210" s="3" t="s">
        <v>7213</v>
      </c>
      <c r="E2210" s="3" t="s">
        <v>7753</v>
      </c>
      <c r="F2210" s="3"/>
      <c r="G2210" s="3"/>
      <c r="H2210" s="74"/>
      <c r="I2210" s="3" t="s">
        <v>561</v>
      </c>
      <c r="J2210" s="3" t="s">
        <v>157</v>
      </c>
      <c r="K2210" s="3" t="s">
        <v>123</v>
      </c>
      <c r="L2210" s="3" t="s">
        <v>77</v>
      </c>
      <c r="M2210" s="3" t="s">
        <v>158</v>
      </c>
      <c r="N2210" s="5">
        <v>45406</v>
      </c>
      <c r="P2210" s="3">
        <v>36</v>
      </c>
      <c r="Q2210" s="5">
        <v>45413</v>
      </c>
      <c r="R2210" s="3" t="s">
        <v>4344</v>
      </c>
      <c r="S2210" s="3"/>
      <c r="T2210" s="6" t="s">
        <v>131</v>
      </c>
      <c r="U2210" s="3" t="str">
        <f t="shared" si="520"/>
        <v>Contractuel</v>
      </c>
      <c r="V2210" s="5">
        <v>45405</v>
      </c>
      <c r="W2210" s="5">
        <v>45443</v>
      </c>
      <c r="X2210" s="5"/>
      <c r="Y2210" s="5"/>
      <c r="Z2210" s="5">
        <v>45405</v>
      </c>
      <c r="AA2210" s="3">
        <f t="shared" si="521"/>
        <v>4</v>
      </c>
      <c r="AB2210" s="3">
        <v>2024</v>
      </c>
      <c r="AC2210" s="3">
        <f t="shared" ref="AC2210:AC2211" si="536">AB2210+4</f>
        <v>2028</v>
      </c>
      <c r="AD2210" s="7">
        <f t="shared" ca="1" si="526"/>
        <v>0.48055555555555557</v>
      </c>
      <c r="AE2210" s="7" t="str">
        <f t="shared" ca="1" si="533"/>
        <v>&lt; 1</v>
      </c>
      <c r="AF2210" s="5">
        <v>32426</v>
      </c>
      <c r="AG2210" s="8">
        <f t="shared" ca="1" si="523"/>
        <v>36.043835616438358</v>
      </c>
      <c r="AH2210" s="7" t="str">
        <f t="shared" ca="1" si="524"/>
        <v>&gt;35&lt; 45</v>
      </c>
      <c r="AI2210" s="9">
        <v>16281440</v>
      </c>
      <c r="AJ2210" s="10" t="s">
        <v>102</v>
      </c>
      <c r="AK2210" s="9" t="s">
        <v>6178</v>
      </c>
      <c r="AL2210" s="5">
        <v>39706</v>
      </c>
      <c r="AM2210" s="3" t="s">
        <v>93</v>
      </c>
      <c r="AN2210" s="3" t="s">
        <v>65</v>
      </c>
      <c r="AP2210" t="s">
        <v>5725</v>
      </c>
      <c r="AQ2210" s="11">
        <v>3</v>
      </c>
      <c r="AR2210" s="11">
        <v>1</v>
      </c>
      <c r="AS2210" s="12">
        <f t="shared" si="525"/>
        <v>45771.25</v>
      </c>
      <c r="AT2210" s="11" t="s">
        <v>135</v>
      </c>
      <c r="AU2210" s="9">
        <v>3.5</v>
      </c>
      <c r="AV2210" s="14">
        <v>17</v>
      </c>
      <c r="AW2210" s="15" t="s">
        <v>169</v>
      </c>
      <c r="AX2210" s="16" t="s">
        <v>6179</v>
      </c>
      <c r="AY2210" s="14">
        <v>17</v>
      </c>
      <c r="AZ2210" s="11" t="s">
        <v>171</v>
      </c>
      <c r="BA2210" s="17" t="str">
        <f t="shared" si="531"/>
        <v>17001000000165633217</v>
      </c>
      <c r="BB2210" s="26">
        <f t="shared" si="532"/>
        <v>20</v>
      </c>
      <c r="BC2210" s="19" t="s">
        <v>6180</v>
      </c>
      <c r="BD2210" s="20" t="s">
        <v>277</v>
      </c>
      <c r="BF2210" s="5"/>
      <c r="BG2210" s="27">
        <v>53813605</v>
      </c>
      <c r="BH2210" s="27"/>
      <c r="BI2210" s="27"/>
      <c r="BK2210" s="11" t="str">
        <f t="shared" si="528"/>
        <v>A-</v>
      </c>
      <c r="BL2210" s="11" t="s">
        <v>473</v>
      </c>
    </row>
    <row r="2211" spans="1:64" x14ac:dyDescent="0.25">
      <c r="A2211" s="3" t="s">
        <v>74</v>
      </c>
      <c r="B2211" s="4">
        <v>2271</v>
      </c>
      <c r="C2211" s="3" t="s">
        <v>140</v>
      </c>
      <c r="D2211" s="3" t="s">
        <v>7325</v>
      </c>
      <c r="E2211" s="3" t="s">
        <v>7757</v>
      </c>
      <c r="F2211" s="3"/>
      <c r="G2211" s="3"/>
      <c r="H2211" s="74"/>
      <c r="I2211" s="76" t="s">
        <v>2544</v>
      </c>
      <c r="J2211" s="3" t="s">
        <v>228</v>
      </c>
      <c r="K2211" s="3" t="s">
        <v>123</v>
      </c>
      <c r="L2211" s="3" t="s">
        <v>77</v>
      </c>
      <c r="M2211" s="3" t="s">
        <v>158</v>
      </c>
      <c r="N2211" s="5">
        <v>45405</v>
      </c>
      <c r="P2211" s="3">
        <v>36</v>
      </c>
      <c r="Q2211" s="5">
        <v>45413</v>
      </c>
      <c r="R2211" s="3" t="s">
        <v>4590</v>
      </c>
      <c r="S2211" s="3"/>
      <c r="T2211" s="6" t="s">
        <v>131</v>
      </c>
      <c r="U2211" s="3" t="str">
        <f t="shared" si="520"/>
        <v>Contractuel</v>
      </c>
      <c r="V2211" s="5">
        <v>45405</v>
      </c>
      <c r="W2211" s="5">
        <v>45443</v>
      </c>
      <c r="X2211" s="5"/>
      <c r="Y2211" s="5"/>
      <c r="Z2211" s="5">
        <v>45405</v>
      </c>
      <c r="AA2211" s="3">
        <f t="shared" si="521"/>
        <v>4</v>
      </c>
      <c r="AB2211" s="3">
        <v>2024</v>
      </c>
      <c r="AC2211" s="3">
        <f t="shared" si="536"/>
        <v>2028</v>
      </c>
      <c r="AD2211" s="7">
        <f t="shared" ca="1" si="526"/>
        <v>0.48333333333333334</v>
      </c>
      <c r="AE2211" s="7" t="str">
        <f t="shared" ca="1" si="533"/>
        <v>&lt; 1</v>
      </c>
      <c r="AF2211" s="5">
        <v>26482</v>
      </c>
      <c r="AG2211" s="8">
        <f t="shared" ca="1" si="523"/>
        <v>52.328767123287669</v>
      </c>
      <c r="AH2211" s="7" t="str">
        <f t="shared" ca="1" si="524"/>
        <v>&gt;45&lt; 55</v>
      </c>
      <c r="AI2211" s="9"/>
      <c r="AJ2211" s="8"/>
      <c r="AK2211" s="9" t="s">
        <v>6181</v>
      </c>
      <c r="AL2211" s="5">
        <v>36482</v>
      </c>
      <c r="AM2211" s="3" t="s">
        <v>93</v>
      </c>
      <c r="AN2211" s="3" t="s">
        <v>65</v>
      </c>
      <c r="AO2211">
        <v>3</v>
      </c>
      <c r="AP2211" t="s">
        <v>5921</v>
      </c>
      <c r="AQ2211" s="11">
        <v>3</v>
      </c>
      <c r="AR2211" s="11">
        <v>1</v>
      </c>
      <c r="AS2211" s="12">
        <f t="shared" si="525"/>
        <v>45770.25</v>
      </c>
      <c r="AT2211" s="11" t="s">
        <v>135</v>
      </c>
      <c r="AU2211" s="9">
        <v>3.5</v>
      </c>
      <c r="AV2211" s="14" t="s">
        <v>67</v>
      </c>
      <c r="AW2211" s="15" t="s">
        <v>1468</v>
      </c>
      <c r="AX2211" s="16">
        <v>10140031313</v>
      </c>
      <c r="AY2211" s="14">
        <v>35</v>
      </c>
      <c r="AZ2211" s="11" t="s">
        <v>71</v>
      </c>
      <c r="BA2211" s="17" t="str">
        <f t="shared" si="531"/>
        <v>08020011014003131335</v>
      </c>
      <c r="BB2211" s="26">
        <f t="shared" si="532"/>
        <v>20</v>
      </c>
      <c r="BC2211" s="19" t="s">
        <v>566</v>
      </c>
      <c r="BD2211" s="20" t="s">
        <v>100</v>
      </c>
      <c r="BF2211" s="5"/>
      <c r="BG2211" s="27">
        <v>92057320</v>
      </c>
      <c r="BH2211" s="27"/>
      <c r="BI2211" s="27"/>
      <c r="BK2211" s="11" t="str">
        <f t="shared" si="528"/>
        <v>B-</v>
      </c>
      <c r="BL2211" s="11" t="s">
        <v>473</v>
      </c>
    </row>
    <row r="2212" spans="1:64" x14ac:dyDescent="0.25">
      <c r="A2212" s="3" t="s">
        <v>56</v>
      </c>
      <c r="B2212" s="4">
        <v>2272</v>
      </c>
      <c r="C2212" s="3" t="s">
        <v>140</v>
      </c>
      <c r="D2212" s="3" t="s">
        <v>7213</v>
      </c>
      <c r="E2212" s="3" t="s">
        <v>8063</v>
      </c>
      <c r="F2212" s="3"/>
      <c r="G2212" s="3"/>
      <c r="H2212" s="74"/>
      <c r="I2212" s="76" t="s">
        <v>2544</v>
      </c>
      <c r="J2212" s="3" t="s">
        <v>228</v>
      </c>
      <c r="K2212" s="3" t="s">
        <v>123</v>
      </c>
      <c r="L2212" s="3" t="s">
        <v>77</v>
      </c>
      <c r="M2212" s="3" t="s">
        <v>158</v>
      </c>
      <c r="N2212" s="5">
        <v>45405</v>
      </c>
      <c r="P2212" s="3">
        <f t="shared" ref="P2212:P2215" ca="1" si="537">IF(W2212="","",W2212-TODAY())</f>
        <v>-47</v>
      </c>
      <c r="Q2212" s="5"/>
      <c r="R2212" s="3"/>
      <c r="S2212" s="3"/>
      <c r="T2212" s="6" t="s">
        <v>131</v>
      </c>
      <c r="U2212" s="3" t="str">
        <f t="shared" si="520"/>
        <v>Contractuel</v>
      </c>
      <c r="V2212" s="5">
        <v>45505</v>
      </c>
      <c r="W2212" s="5">
        <f>VLOOKUP(B2212,[1]base!$A:$V,22,0)</f>
        <v>45535</v>
      </c>
      <c r="X2212" s="5"/>
      <c r="Y2212" s="5"/>
      <c r="Z2212" s="5">
        <v>45405</v>
      </c>
      <c r="AA2212" s="3">
        <f t="shared" si="521"/>
        <v>4</v>
      </c>
      <c r="AB2212" s="3">
        <v>2024</v>
      </c>
      <c r="AC2212" s="3"/>
      <c r="AD2212" s="7">
        <f t="shared" ca="1" si="526"/>
        <v>0.48333333333333334</v>
      </c>
      <c r="AE2212" s="7" t="str">
        <f t="shared" ca="1" si="533"/>
        <v>&lt; 1</v>
      </c>
      <c r="AF2212" s="5">
        <v>37611</v>
      </c>
      <c r="AG2212" s="8">
        <f t="shared" ca="1" si="523"/>
        <v>21.838356164383562</v>
      </c>
      <c r="AH2212" s="7" t="str">
        <f t="shared" ca="1" si="524"/>
        <v>&lt; 25</v>
      </c>
      <c r="AI2212" s="9">
        <v>17775473</v>
      </c>
      <c r="AJ2212" s="10" t="s">
        <v>102</v>
      </c>
      <c r="AK2212" s="9" t="s">
        <v>6182</v>
      </c>
      <c r="AL2212" s="5">
        <v>45246</v>
      </c>
      <c r="AM2212" s="3" t="s">
        <v>93</v>
      </c>
      <c r="AN2212" s="3" t="s">
        <v>94</v>
      </c>
      <c r="AP2212" t="s">
        <v>5780</v>
      </c>
      <c r="AQ2212" s="11">
        <v>3</v>
      </c>
      <c r="AR2212" s="11">
        <v>1</v>
      </c>
      <c r="AS2212" s="12">
        <f t="shared" si="525"/>
        <v>45770.25</v>
      </c>
      <c r="AT2212" s="11" t="s">
        <v>135</v>
      </c>
      <c r="AU2212" s="9">
        <v>3.5</v>
      </c>
      <c r="AV2212" s="14">
        <v>17</v>
      </c>
      <c r="AW2212" s="15" t="s">
        <v>169</v>
      </c>
      <c r="AX2212" s="16" t="s">
        <v>6183</v>
      </c>
      <c r="AY2212" s="14">
        <v>18</v>
      </c>
      <c r="AZ2212" s="11" t="s">
        <v>171</v>
      </c>
      <c r="BA2212" s="17" t="str">
        <f t="shared" si="531"/>
        <v>17001000000324095618</v>
      </c>
      <c r="BB2212" s="26">
        <f t="shared" si="532"/>
        <v>20</v>
      </c>
      <c r="BC2212" s="19" t="s">
        <v>6184</v>
      </c>
      <c r="BD2212" s="20" t="s">
        <v>277</v>
      </c>
      <c r="BF2212" s="5"/>
      <c r="BG2212" s="27">
        <v>25184125</v>
      </c>
      <c r="BH2212" s="27"/>
      <c r="BI2212" s="27"/>
      <c r="BJ2212" t="s">
        <v>5705</v>
      </c>
      <c r="BK2212" s="11" t="str">
        <f t="shared" si="528"/>
        <v>B-</v>
      </c>
      <c r="BL2212" s="11" t="s">
        <v>473</v>
      </c>
    </row>
    <row r="2213" spans="1:64" x14ac:dyDescent="0.25">
      <c r="A2213" s="3" t="s">
        <v>56</v>
      </c>
      <c r="B2213" s="4">
        <v>2273</v>
      </c>
      <c r="C2213" s="3" t="s">
        <v>57</v>
      </c>
      <c r="D2213" s="3" t="s">
        <v>7637</v>
      </c>
      <c r="E2213" s="3" t="s">
        <v>8570</v>
      </c>
      <c r="F2213" s="3"/>
      <c r="G2213" s="3"/>
      <c r="H2213" s="74"/>
      <c r="I2213" s="3" t="s">
        <v>1889</v>
      </c>
      <c r="J2213" s="3" t="s">
        <v>157</v>
      </c>
      <c r="K2213" s="3" t="s">
        <v>123</v>
      </c>
      <c r="L2213" s="3" t="s">
        <v>77</v>
      </c>
      <c r="M2213" s="3" t="s">
        <v>158</v>
      </c>
      <c r="N2213" s="5">
        <v>45406</v>
      </c>
      <c r="P2213" s="3">
        <f t="shared" ca="1" si="537"/>
        <v>-47</v>
      </c>
      <c r="Q2213" s="5"/>
      <c r="R2213" s="3"/>
      <c r="S2213" s="3"/>
      <c r="T2213" s="6" t="s">
        <v>131</v>
      </c>
      <c r="U2213" s="3" t="str">
        <f t="shared" si="520"/>
        <v>Contractuel</v>
      </c>
      <c r="V2213" s="5">
        <v>45505</v>
      </c>
      <c r="W2213" s="5">
        <f>VLOOKUP(B2213,[1]base!$A:$V,22,0)</f>
        <v>45535</v>
      </c>
      <c r="X2213" s="5"/>
      <c r="Y2213" s="5"/>
      <c r="Z2213" s="5">
        <v>45406</v>
      </c>
      <c r="AA2213" s="3">
        <f t="shared" si="521"/>
        <v>4</v>
      </c>
      <c r="AB2213" s="3">
        <v>2024</v>
      </c>
      <c r="AC2213" s="3"/>
      <c r="AD2213" s="7">
        <f t="shared" ca="1" si="526"/>
        <v>0.48055555555555557</v>
      </c>
      <c r="AE2213" s="7" t="str">
        <f t="shared" ca="1" si="533"/>
        <v>&lt; 1</v>
      </c>
      <c r="AF2213" s="5">
        <v>35159</v>
      </c>
      <c r="AG2213" s="8">
        <f t="shared" ca="1" si="523"/>
        <v>28.556164383561644</v>
      </c>
      <c r="AH2213" s="7" t="str">
        <f t="shared" ca="1" si="524"/>
        <v>&gt;25&lt; 35</v>
      </c>
      <c r="AI2213" s="9">
        <v>17387422</v>
      </c>
      <c r="AJ2213" s="10" t="s">
        <v>159</v>
      </c>
      <c r="AK2213" s="9" t="s">
        <v>6185</v>
      </c>
      <c r="AL2213" s="5">
        <v>42668</v>
      </c>
      <c r="AM2213" s="3" t="s">
        <v>64</v>
      </c>
      <c r="AN2213" s="3" t="s">
        <v>94</v>
      </c>
      <c r="AP2213" t="s">
        <v>5794</v>
      </c>
      <c r="AQ2213" s="11">
        <v>3</v>
      </c>
      <c r="AR2213" s="11">
        <v>1</v>
      </c>
      <c r="AS2213" s="12">
        <f t="shared" si="525"/>
        <v>45771.25</v>
      </c>
      <c r="AT2213" s="11" t="s">
        <v>135</v>
      </c>
      <c r="AU2213" s="9">
        <v>3.5</v>
      </c>
      <c r="AV2213" s="14" t="s">
        <v>67</v>
      </c>
      <c r="AW2213" s="15">
        <v>20200</v>
      </c>
      <c r="AX2213" s="16" t="s">
        <v>6186</v>
      </c>
      <c r="AY2213" s="14">
        <v>14</v>
      </c>
      <c r="AZ2213" s="11" t="s">
        <v>71</v>
      </c>
      <c r="BA2213" s="17" t="str">
        <f t="shared" si="531"/>
        <v>08202000532003603014</v>
      </c>
      <c r="BB2213" s="26">
        <f t="shared" si="532"/>
        <v>20</v>
      </c>
      <c r="BC2213" s="19" t="s">
        <v>6187</v>
      </c>
      <c r="BD2213" s="20" t="s">
        <v>100</v>
      </c>
      <c r="BF2213" s="5"/>
      <c r="BG2213" s="27">
        <v>25946435</v>
      </c>
      <c r="BH2213" s="27"/>
      <c r="BI2213" s="27"/>
      <c r="BJ2213" t="s">
        <v>3681</v>
      </c>
      <c r="BK2213" s="11" t="s">
        <v>1892</v>
      </c>
      <c r="BL2213" s="11" t="s">
        <v>473</v>
      </c>
    </row>
    <row r="2214" spans="1:64" x14ac:dyDescent="0.25">
      <c r="A2214" s="3" t="s">
        <v>74</v>
      </c>
      <c r="B2214" s="4">
        <v>2274</v>
      </c>
      <c r="C2214" s="3" t="s">
        <v>140</v>
      </c>
      <c r="D2214" s="3" t="s">
        <v>8556</v>
      </c>
      <c r="E2214" s="3" t="s">
        <v>7371</v>
      </c>
      <c r="F2214" s="3"/>
      <c r="G2214" s="3"/>
      <c r="H2214" s="74"/>
      <c r="I2214" s="3" t="s">
        <v>561</v>
      </c>
      <c r="J2214" s="3" t="s">
        <v>157</v>
      </c>
      <c r="K2214" s="3" t="s">
        <v>123</v>
      </c>
      <c r="L2214" s="3" t="s">
        <v>77</v>
      </c>
      <c r="M2214" s="3" t="s">
        <v>158</v>
      </c>
      <c r="N2214" s="5">
        <v>45405</v>
      </c>
      <c r="P2214" s="3">
        <f t="shared" ca="1" si="537"/>
        <v>-139</v>
      </c>
      <c r="Q2214" s="5">
        <v>45446</v>
      </c>
      <c r="R2214" s="3" t="s">
        <v>1419</v>
      </c>
      <c r="S2214" s="3"/>
      <c r="T2214" s="6" t="s">
        <v>131</v>
      </c>
      <c r="U2214" s="3" t="str">
        <f t="shared" si="520"/>
        <v>Contractuel</v>
      </c>
      <c r="V2214" s="5">
        <v>45405</v>
      </c>
      <c r="W2214" s="5">
        <v>45443</v>
      </c>
      <c r="X2214" s="5"/>
      <c r="Y2214" s="5"/>
      <c r="Z2214" s="5">
        <v>45405</v>
      </c>
      <c r="AA2214" s="3">
        <f t="shared" si="521"/>
        <v>4</v>
      </c>
      <c r="AB2214" s="3">
        <v>2024</v>
      </c>
      <c r="AC2214" s="3"/>
      <c r="AD2214" s="7">
        <f t="shared" ca="1" si="526"/>
        <v>0.48333333333333334</v>
      </c>
      <c r="AE2214" s="7" t="str">
        <f t="shared" ca="1" si="533"/>
        <v>&lt; 1</v>
      </c>
      <c r="AF2214" s="5">
        <v>32428</v>
      </c>
      <c r="AG2214" s="8">
        <f t="shared" ca="1" si="523"/>
        <v>36.038356164383565</v>
      </c>
      <c r="AH2214" s="7" t="str">
        <f t="shared" ca="1" si="524"/>
        <v>&gt;35&lt; 45</v>
      </c>
      <c r="AI2214" s="9">
        <v>16281806</v>
      </c>
      <c r="AJ2214" s="10" t="s">
        <v>79</v>
      </c>
      <c r="AK2214" s="9" t="s">
        <v>6188</v>
      </c>
      <c r="AL2214" s="5">
        <v>39602</v>
      </c>
      <c r="AM2214" s="3" t="s">
        <v>93</v>
      </c>
      <c r="AN2214" s="3" t="s">
        <v>65</v>
      </c>
      <c r="AO2214">
        <v>3</v>
      </c>
      <c r="AP2214" t="s">
        <v>5725</v>
      </c>
      <c r="AQ2214" s="11">
        <v>3</v>
      </c>
      <c r="AR2214" s="11">
        <v>1</v>
      </c>
      <c r="AS2214" s="12">
        <f t="shared" si="525"/>
        <v>45770.25</v>
      </c>
      <c r="AT2214" s="11" t="s">
        <v>135</v>
      </c>
      <c r="AU2214" s="9">
        <v>3.5</v>
      </c>
      <c r="AV2214" s="14">
        <v>17</v>
      </c>
      <c r="AW2214" s="15" t="s">
        <v>169</v>
      </c>
      <c r="AX2214" s="16" t="s">
        <v>6189</v>
      </c>
      <c r="AY2214" s="14">
        <v>55</v>
      </c>
      <c r="AZ2214" s="11" t="s">
        <v>171</v>
      </c>
      <c r="BA2214" s="17" t="str">
        <f t="shared" si="531"/>
        <v>17001000000344293055</v>
      </c>
      <c r="BB2214" s="26">
        <f t="shared" si="532"/>
        <v>20</v>
      </c>
      <c r="BC2214" s="19" t="s">
        <v>6190</v>
      </c>
      <c r="BD2214" s="20" t="s">
        <v>277</v>
      </c>
      <c r="BF2214" s="5"/>
      <c r="BG2214" s="27">
        <v>24902126</v>
      </c>
      <c r="BH2214" s="27"/>
      <c r="BI2214" s="27"/>
      <c r="BK2214" s="11" t="str">
        <f t="shared" si="528"/>
        <v>A-</v>
      </c>
      <c r="BL2214" s="11" t="s">
        <v>473</v>
      </c>
    </row>
    <row r="2215" spans="1:64" x14ac:dyDescent="0.25">
      <c r="A2215" s="3" t="s">
        <v>56</v>
      </c>
      <c r="B2215" s="4">
        <v>2275</v>
      </c>
      <c r="C2215" s="3" t="s">
        <v>140</v>
      </c>
      <c r="D2215" s="3" t="s">
        <v>7387</v>
      </c>
      <c r="E2215" s="3" t="s">
        <v>7413</v>
      </c>
      <c r="F2215" s="3"/>
      <c r="G2215" s="3"/>
      <c r="H2215" s="74"/>
      <c r="I2215" s="76" t="s">
        <v>561</v>
      </c>
      <c r="J2215" s="3" t="s">
        <v>157</v>
      </c>
      <c r="K2215" s="3" t="s">
        <v>123</v>
      </c>
      <c r="L2215" s="3" t="s">
        <v>77</v>
      </c>
      <c r="M2215" s="3" t="s">
        <v>158</v>
      </c>
      <c r="N2215" s="5">
        <v>45405</v>
      </c>
      <c r="P2215" s="3">
        <f t="shared" ca="1" si="537"/>
        <v>-47</v>
      </c>
      <c r="Q2215" s="5">
        <v>45535</v>
      </c>
      <c r="R2215" s="3" t="s">
        <v>236</v>
      </c>
      <c r="S2215" s="3" t="s">
        <v>6191</v>
      </c>
      <c r="T2215" s="6" t="s">
        <v>131</v>
      </c>
      <c r="U2215" s="3" t="str">
        <f t="shared" si="520"/>
        <v>Contractuel</v>
      </c>
      <c r="V2215" s="5">
        <v>45505</v>
      </c>
      <c r="W2215" s="5">
        <f>VLOOKUP(B2215,[1]base!$A:$V,22,0)</f>
        <v>45535</v>
      </c>
      <c r="X2215" s="5"/>
      <c r="Y2215" s="5"/>
      <c r="Z2215" s="5">
        <v>45405</v>
      </c>
      <c r="AA2215" s="3">
        <f t="shared" si="521"/>
        <v>4</v>
      </c>
      <c r="AB2215" s="3">
        <v>2024</v>
      </c>
      <c r="AC2215" s="3"/>
      <c r="AD2215" s="7">
        <f t="shared" ca="1" si="526"/>
        <v>0.48333333333333334</v>
      </c>
      <c r="AE2215" s="7" t="str">
        <f t="shared" ca="1" si="533"/>
        <v>&lt; 1</v>
      </c>
      <c r="AF2215" s="5">
        <v>30871</v>
      </c>
      <c r="AG2215" s="8">
        <f t="shared" ca="1" si="523"/>
        <v>40.304109589041097</v>
      </c>
      <c r="AH2215" s="7" t="str">
        <f t="shared" ca="1" si="524"/>
        <v>&gt;35&lt; 45</v>
      </c>
      <c r="AI2215" s="9">
        <v>12667077</v>
      </c>
      <c r="AJ2215" s="37" t="s">
        <v>179</v>
      </c>
      <c r="AK2215" s="9" t="s">
        <v>6192</v>
      </c>
      <c r="AL2215" s="5">
        <v>38383</v>
      </c>
      <c r="AM2215" s="3" t="s">
        <v>93</v>
      </c>
      <c r="AN2215" s="3" t="s">
        <v>65</v>
      </c>
      <c r="AO2215">
        <v>4</v>
      </c>
      <c r="AP2215" t="s">
        <v>5896</v>
      </c>
      <c r="AQ2215" s="11">
        <v>3</v>
      </c>
      <c r="AR2215" s="11">
        <v>1</v>
      </c>
      <c r="AS2215" s="12">
        <f t="shared" si="525"/>
        <v>45770.25</v>
      </c>
      <c r="AT2215" s="11" t="s">
        <v>135</v>
      </c>
      <c r="AU2215" s="9">
        <v>3.5</v>
      </c>
      <c r="AV2215" s="14">
        <v>17</v>
      </c>
      <c r="AW2215" s="15" t="s">
        <v>169</v>
      </c>
      <c r="AX2215" s="16" t="s">
        <v>6193</v>
      </c>
      <c r="AY2215" s="14">
        <v>42</v>
      </c>
      <c r="AZ2215" s="11" t="s">
        <v>171</v>
      </c>
      <c r="BA2215" s="17" t="str">
        <f t="shared" si="531"/>
        <v>17001000000344299942</v>
      </c>
      <c r="BB2215" s="26">
        <f t="shared" si="532"/>
        <v>20</v>
      </c>
      <c r="BC2215" s="19" t="s">
        <v>6194</v>
      </c>
      <c r="BD2215" s="20" t="s">
        <v>277</v>
      </c>
      <c r="BF2215" s="5"/>
      <c r="BG2215" s="27">
        <v>25935611</v>
      </c>
      <c r="BH2215" s="27"/>
      <c r="BI2215" s="27"/>
      <c r="BK2215" s="11" t="str">
        <f t="shared" si="528"/>
        <v>A-</v>
      </c>
      <c r="BL2215" s="11" t="s">
        <v>473</v>
      </c>
    </row>
    <row r="2216" spans="1:64" x14ac:dyDescent="0.25">
      <c r="A2216" s="3" t="s">
        <v>74</v>
      </c>
      <c r="B2216" s="4">
        <v>2276</v>
      </c>
      <c r="C2216" s="3" t="s">
        <v>140</v>
      </c>
      <c r="D2216" s="3" t="s">
        <v>8571</v>
      </c>
      <c r="E2216" s="3" t="s">
        <v>7270</v>
      </c>
      <c r="F2216" s="3"/>
      <c r="G2216" s="3"/>
      <c r="H2216" s="74"/>
      <c r="I2216" s="3" t="s">
        <v>4582</v>
      </c>
      <c r="J2216" s="3" t="s">
        <v>228</v>
      </c>
      <c r="K2216" s="3" t="s">
        <v>123</v>
      </c>
      <c r="L2216" s="3" t="s">
        <v>77</v>
      </c>
      <c r="M2216" s="3" t="s">
        <v>158</v>
      </c>
      <c r="N2216" s="5">
        <v>45405</v>
      </c>
      <c r="P2216" s="3">
        <v>36</v>
      </c>
      <c r="Q2216" s="5">
        <v>45413</v>
      </c>
      <c r="R2216" s="3" t="s">
        <v>4199</v>
      </c>
      <c r="S2216" s="3"/>
      <c r="T2216" s="6" t="s">
        <v>131</v>
      </c>
      <c r="U2216" s="3" t="str">
        <f t="shared" si="520"/>
        <v>Contractuel</v>
      </c>
      <c r="V2216" s="5">
        <v>45405</v>
      </c>
      <c r="W2216" s="5">
        <v>45443</v>
      </c>
      <c r="X2216" s="5"/>
      <c r="Y2216" s="5"/>
      <c r="Z2216" s="5">
        <v>45405</v>
      </c>
      <c r="AA2216" s="3">
        <f t="shared" si="521"/>
        <v>4</v>
      </c>
      <c r="AB2216" s="3">
        <v>2024</v>
      </c>
      <c r="AC2216" s="3">
        <f t="shared" ref="AC2216" si="538">AB2216+4</f>
        <v>2028</v>
      </c>
      <c r="AD2216" s="7">
        <f t="shared" ca="1" si="526"/>
        <v>0.48333333333333334</v>
      </c>
      <c r="AE2216" s="7" t="str">
        <f t="shared" ca="1" si="533"/>
        <v>&lt; 1</v>
      </c>
      <c r="AF2216" s="5">
        <v>32622</v>
      </c>
      <c r="AG2216" s="8">
        <f t="shared" ca="1" si="523"/>
        <v>35.506849315068493</v>
      </c>
      <c r="AH2216" s="7" t="str">
        <f t="shared" ca="1" si="524"/>
        <v>&gt;35&lt; 45</v>
      </c>
      <c r="AI2216" s="9">
        <v>17750786</v>
      </c>
      <c r="AJ2216" s="10" t="s">
        <v>62</v>
      </c>
      <c r="AK2216" s="9" t="s">
        <v>6195</v>
      </c>
      <c r="AL2216" s="5">
        <v>43340</v>
      </c>
      <c r="AM2216" s="3" t="s">
        <v>93</v>
      </c>
      <c r="AN2216" s="3" t="s">
        <v>94</v>
      </c>
      <c r="AP2216" t="s">
        <v>6046</v>
      </c>
      <c r="AQ2216" s="11">
        <v>3</v>
      </c>
      <c r="AR2216" s="11">
        <v>1</v>
      </c>
      <c r="AS2216" s="12">
        <f t="shared" si="525"/>
        <v>45770.25</v>
      </c>
      <c r="AT2216" s="11" t="s">
        <v>135</v>
      </c>
      <c r="AU2216" s="9">
        <v>3.5</v>
      </c>
      <c r="AV2216" s="14">
        <v>17</v>
      </c>
      <c r="AW2216" s="15" t="s">
        <v>1449</v>
      </c>
      <c r="AX2216" s="16" t="s">
        <v>6196</v>
      </c>
      <c r="AY2216" s="14">
        <v>46</v>
      </c>
      <c r="AZ2216" s="11" t="s">
        <v>171</v>
      </c>
      <c r="BA2216" s="17" t="str">
        <f t="shared" si="531"/>
        <v>17002000000307199046</v>
      </c>
      <c r="BB2216" s="26">
        <f t="shared" si="532"/>
        <v>20</v>
      </c>
      <c r="BC2216" s="19" t="s">
        <v>828</v>
      </c>
      <c r="BD2216" s="20" t="s">
        <v>100</v>
      </c>
      <c r="BF2216" s="5"/>
      <c r="BG2216" s="27">
        <v>28095579</v>
      </c>
      <c r="BH2216" s="27"/>
      <c r="BI2216" s="27"/>
      <c r="BK2216" s="11" t="str">
        <f t="shared" si="528"/>
        <v>B-</v>
      </c>
      <c r="BL2216" s="11" t="s">
        <v>473</v>
      </c>
    </row>
    <row r="2217" spans="1:64" x14ac:dyDescent="0.25">
      <c r="A2217" s="3" t="s">
        <v>56</v>
      </c>
      <c r="B2217" s="4">
        <v>2277</v>
      </c>
      <c r="C2217" s="3" t="s">
        <v>140</v>
      </c>
      <c r="D2217" s="3" t="s">
        <v>8270</v>
      </c>
      <c r="E2217" s="3" t="s">
        <v>7473</v>
      </c>
      <c r="F2217" s="3"/>
      <c r="G2217" s="3"/>
      <c r="H2217" s="74"/>
      <c r="I2217" s="3" t="s">
        <v>467</v>
      </c>
      <c r="J2217" s="3" t="s">
        <v>157</v>
      </c>
      <c r="K2217" s="3" t="s">
        <v>123</v>
      </c>
      <c r="L2217" s="3" t="s">
        <v>77</v>
      </c>
      <c r="M2217" s="3" t="s">
        <v>158</v>
      </c>
      <c r="N2217" s="5">
        <v>45405</v>
      </c>
      <c r="P2217" s="3">
        <f t="shared" ref="P2217:P2223" ca="1" si="539">IF(W2217="","",W2217-TODAY())</f>
        <v>-47</v>
      </c>
      <c r="Q2217" s="5"/>
      <c r="R2217" s="3"/>
      <c r="S2217" s="3"/>
      <c r="T2217" s="6" t="s">
        <v>131</v>
      </c>
      <c r="U2217" s="3" t="str">
        <f t="shared" si="520"/>
        <v>Contractuel</v>
      </c>
      <c r="V2217" s="5">
        <v>45505</v>
      </c>
      <c r="W2217" s="5">
        <f>VLOOKUP(B2217,[1]base!$A:$V,22,0)</f>
        <v>45535</v>
      </c>
      <c r="X2217" s="5"/>
      <c r="Y2217" s="5"/>
      <c r="Z2217" s="5">
        <v>45405</v>
      </c>
      <c r="AA2217" s="3">
        <f t="shared" si="521"/>
        <v>4</v>
      </c>
      <c r="AB2217" s="3">
        <v>2024</v>
      </c>
      <c r="AC2217" s="3"/>
      <c r="AD2217" s="7">
        <f t="shared" ca="1" si="526"/>
        <v>0.48333333333333334</v>
      </c>
      <c r="AE2217" s="7" t="str">
        <f t="shared" ca="1" si="533"/>
        <v>&lt; 1</v>
      </c>
      <c r="AF2217" s="5">
        <v>27015</v>
      </c>
      <c r="AG2217" s="8">
        <f t="shared" ca="1" si="523"/>
        <v>50.868493150684934</v>
      </c>
      <c r="AH2217" s="7" t="str">
        <f t="shared" ca="1" si="524"/>
        <v>&gt;45&lt; 55</v>
      </c>
      <c r="AI2217" s="9"/>
      <c r="AJ2217" s="8"/>
      <c r="AK2217" s="9" t="s">
        <v>6197</v>
      </c>
      <c r="AL2217" s="5">
        <v>36019</v>
      </c>
      <c r="AM2217" s="3" t="s">
        <v>93</v>
      </c>
      <c r="AN2217" s="3" t="s">
        <v>65</v>
      </c>
      <c r="AO2217">
        <v>3</v>
      </c>
      <c r="AP2217" t="s">
        <v>5725</v>
      </c>
      <c r="AQ2217" s="11">
        <v>3</v>
      </c>
      <c r="AR2217" s="11">
        <v>1</v>
      </c>
      <c r="AS2217" s="12">
        <f t="shared" si="525"/>
        <v>45770.25</v>
      </c>
      <c r="AT2217" s="11" t="s">
        <v>135</v>
      </c>
      <c r="AU2217" s="9">
        <v>3.5</v>
      </c>
      <c r="AV2217" s="14">
        <v>17</v>
      </c>
      <c r="AW2217" s="15" t="s">
        <v>169</v>
      </c>
      <c r="AX2217" s="16" t="s">
        <v>6198</v>
      </c>
      <c r="AY2217" s="14">
        <v>66</v>
      </c>
      <c r="AZ2217" s="11" t="s">
        <v>171</v>
      </c>
      <c r="BA2217" s="17" t="str">
        <f t="shared" si="531"/>
        <v>17001000000344454366</v>
      </c>
      <c r="BB2217" s="26">
        <f t="shared" si="532"/>
        <v>20</v>
      </c>
      <c r="BC2217" s="19" t="s">
        <v>6199</v>
      </c>
      <c r="BD2217" s="20" t="s">
        <v>100</v>
      </c>
      <c r="BF2217" s="5"/>
      <c r="BG2217" s="27">
        <v>95569752</v>
      </c>
      <c r="BH2217" s="27"/>
      <c r="BI2217" s="27"/>
      <c r="BJ2217" t="s">
        <v>566</v>
      </c>
      <c r="BK2217" s="11" t="str">
        <f t="shared" si="528"/>
        <v>A-</v>
      </c>
      <c r="BL2217" s="11" t="s">
        <v>473</v>
      </c>
    </row>
    <row r="2218" spans="1:64" x14ac:dyDescent="0.25">
      <c r="A2218" s="3" t="s">
        <v>56</v>
      </c>
      <c r="B2218" s="4">
        <v>2278</v>
      </c>
      <c r="C2218" s="3" t="s">
        <v>57</v>
      </c>
      <c r="D2218" s="3" t="s">
        <v>7555</v>
      </c>
      <c r="E2218" s="3" t="s">
        <v>7464</v>
      </c>
      <c r="F2218" s="3"/>
      <c r="G2218" s="3"/>
      <c r="H2218" s="74"/>
      <c r="I2218" s="3" t="s">
        <v>467</v>
      </c>
      <c r="J2218" s="3" t="s">
        <v>157</v>
      </c>
      <c r="K2218" s="3" t="s">
        <v>123</v>
      </c>
      <c r="L2218" s="3" t="s">
        <v>77</v>
      </c>
      <c r="M2218" s="3" t="s">
        <v>158</v>
      </c>
      <c r="N2218" s="5">
        <v>45405</v>
      </c>
      <c r="P2218" s="3">
        <f t="shared" ca="1" si="539"/>
        <v>-47</v>
      </c>
      <c r="Q2218" s="5"/>
      <c r="R2218" s="3"/>
      <c r="S2218" s="3"/>
      <c r="T2218" s="6" t="s">
        <v>131</v>
      </c>
      <c r="U2218" s="3" t="str">
        <f t="shared" si="520"/>
        <v>Contractuel</v>
      </c>
      <c r="V2218" s="5">
        <v>45505</v>
      </c>
      <c r="W2218" s="5">
        <f>VLOOKUP(B2218,[1]base!$A:$V,22,0)</f>
        <v>45535</v>
      </c>
      <c r="X2218" s="5"/>
      <c r="Y2218" s="5"/>
      <c r="Z2218" s="5">
        <v>45405</v>
      </c>
      <c r="AA2218" s="3">
        <f t="shared" si="521"/>
        <v>4</v>
      </c>
      <c r="AB2218" s="3">
        <v>2024</v>
      </c>
      <c r="AC2218" s="3"/>
      <c r="AD2218" s="7">
        <f t="shared" ca="1" si="526"/>
        <v>0.48333333333333334</v>
      </c>
      <c r="AE2218" s="7" t="str">
        <f t="shared" ca="1" si="533"/>
        <v>&lt; 1</v>
      </c>
      <c r="AF2218" s="5">
        <v>26231</v>
      </c>
      <c r="AG2218" s="8">
        <f t="shared" ca="1" si="523"/>
        <v>53.016438356164386</v>
      </c>
      <c r="AH2218" s="7" t="str">
        <f t="shared" ca="1" si="524"/>
        <v>&gt;45&lt; 55</v>
      </c>
      <c r="AI2218" s="9">
        <v>12212238</v>
      </c>
      <c r="AJ2218" s="10" t="s">
        <v>62</v>
      </c>
      <c r="AK2218" s="9" t="s">
        <v>6200</v>
      </c>
      <c r="AL2218" s="5">
        <v>38327</v>
      </c>
      <c r="AM2218" s="3" t="s">
        <v>64</v>
      </c>
      <c r="AN2218" s="3" t="s">
        <v>65</v>
      </c>
      <c r="AO2218">
        <v>3</v>
      </c>
      <c r="AP2218" t="s">
        <v>6201</v>
      </c>
      <c r="AQ2218" s="11">
        <v>3</v>
      </c>
      <c r="AR2218" s="11">
        <v>1</v>
      </c>
      <c r="AS2218" s="12">
        <f t="shared" si="525"/>
        <v>45770.25</v>
      </c>
      <c r="AT2218" s="11" t="s">
        <v>135</v>
      </c>
      <c r="AU2218" s="9">
        <v>3.5</v>
      </c>
      <c r="AV2218" s="14">
        <v>17</v>
      </c>
      <c r="AW2218" s="15" t="s">
        <v>169</v>
      </c>
      <c r="AX2218" s="16" t="s">
        <v>6202</v>
      </c>
      <c r="AY2218" s="14">
        <v>52</v>
      </c>
      <c r="AZ2218" s="11" t="s">
        <v>171</v>
      </c>
      <c r="BA2218" s="17" t="str">
        <f t="shared" si="531"/>
        <v>17001000000295987152</v>
      </c>
      <c r="BB2218" s="26">
        <f t="shared" si="532"/>
        <v>20</v>
      </c>
      <c r="BC2218" s="19" t="s">
        <v>6203</v>
      </c>
      <c r="BD2218" s="20" t="s">
        <v>73</v>
      </c>
      <c r="BF2218" s="5"/>
      <c r="BG2218" s="27">
        <v>20864898</v>
      </c>
      <c r="BH2218" s="27"/>
      <c r="BI2218" s="27"/>
      <c r="BJ2218" t="s">
        <v>166</v>
      </c>
      <c r="BK2218" s="11" t="str">
        <f t="shared" si="528"/>
        <v>A-</v>
      </c>
      <c r="BL2218" s="11" t="s">
        <v>473</v>
      </c>
    </row>
    <row r="2219" spans="1:64" x14ac:dyDescent="0.25">
      <c r="A2219" s="3" t="s">
        <v>56</v>
      </c>
      <c r="B2219" s="4">
        <v>2279</v>
      </c>
      <c r="C2219" s="3" t="s">
        <v>140</v>
      </c>
      <c r="D2219" s="3" t="s">
        <v>8456</v>
      </c>
      <c r="E2219" s="3" t="s">
        <v>7843</v>
      </c>
      <c r="F2219" s="3"/>
      <c r="G2219" s="3"/>
      <c r="H2219" s="74"/>
      <c r="I2219" s="3" t="s">
        <v>4221</v>
      </c>
      <c r="J2219" s="3" t="s">
        <v>228</v>
      </c>
      <c r="K2219" s="3" t="s">
        <v>123</v>
      </c>
      <c r="L2219" s="3" t="s">
        <v>77</v>
      </c>
      <c r="M2219" s="3" t="s">
        <v>158</v>
      </c>
      <c r="N2219" s="5">
        <v>45405</v>
      </c>
      <c r="P2219" s="3">
        <f t="shared" ca="1" si="539"/>
        <v>-47</v>
      </c>
      <c r="Q2219" s="5"/>
      <c r="R2219" s="3"/>
      <c r="S2219" s="3"/>
      <c r="T2219" s="6" t="s">
        <v>131</v>
      </c>
      <c r="U2219" s="3" t="str">
        <f t="shared" si="520"/>
        <v>Contractuel</v>
      </c>
      <c r="V2219" s="5">
        <v>45505</v>
      </c>
      <c r="W2219" s="5">
        <f>VLOOKUP(B2219,[1]base!$A:$V,22,0)</f>
        <v>45535</v>
      </c>
      <c r="X2219" s="5"/>
      <c r="Y2219" s="5"/>
      <c r="Z2219" s="5">
        <v>45405</v>
      </c>
      <c r="AA2219" s="3">
        <f t="shared" si="521"/>
        <v>4</v>
      </c>
      <c r="AB2219" s="3">
        <v>2024</v>
      </c>
      <c r="AC2219" s="3"/>
      <c r="AD2219" s="7">
        <f t="shared" ca="1" si="526"/>
        <v>0.48333333333333334</v>
      </c>
      <c r="AE2219" s="7" t="str">
        <f t="shared" ca="1" si="533"/>
        <v>&lt; 1</v>
      </c>
      <c r="AF2219" s="5">
        <v>36377</v>
      </c>
      <c r="AG2219" s="8">
        <f t="shared" ca="1" si="523"/>
        <v>25.219178082191782</v>
      </c>
      <c r="AH2219" s="7" t="str">
        <f t="shared" ca="1" si="524"/>
        <v>&gt;25&lt; 35</v>
      </c>
      <c r="AI2219" s="9"/>
      <c r="AJ2219" s="8"/>
      <c r="AK2219" s="9" t="s">
        <v>6204</v>
      </c>
      <c r="AL2219" s="5">
        <v>45299</v>
      </c>
      <c r="AM2219" s="3" t="s">
        <v>93</v>
      </c>
      <c r="AN2219" s="3" t="s">
        <v>541</v>
      </c>
      <c r="AO2219">
        <v>1</v>
      </c>
      <c r="AP2219" t="s">
        <v>5721</v>
      </c>
      <c r="AQ2219" s="11">
        <v>3</v>
      </c>
      <c r="AR2219" s="11">
        <v>1</v>
      </c>
      <c r="AS2219" s="12">
        <f t="shared" si="525"/>
        <v>45770.25</v>
      </c>
      <c r="AT2219" s="11" t="s">
        <v>135</v>
      </c>
      <c r="AU2219" s="9">
        <v>3.5</v>
      </c>
      <c r="AV2219" s="14" t="s">
        <v>79</v>
      </c>
      <c r="AW2219" s="15" t="s">
        <v>944</v>
      </c>
      <c r="AX2219" s="16">
        <v>80063942676</v>
      </c>
      <c r="AY2219" s="14">
        <v>12</v>
      </c>
      <c r="AZ2219" s="11" t="s">
        <v>128</v>
      </c>
      <c r="BA2219" s="17" t="str">
        <f t="shared" si="531"/>
        <v>04032118006394267612</v>
      </c>
      <c r="BB2219" s="26">
        <f t="shared" si="532"/>
        <v>20</v>
      </c>
      <c r="BC2219" s="19" t="s">
        <v>6205</v>
      </c>
      <c r="BD2219" s="20" t="s">
        <v>73</v>
      </c>
      <c r="BF2219" s="5"/>
      <c r="BG2219" s="27">
        <v>24695600</v>
      </c>
      <c r="BH2219" s="27"/>
      <c r="BI2219" s="27"/>
      <c r="BK2219" s="11" t="str">
        <f t="shared" si="528"/>
        <v>B-</v>
      </c>
      <c r="BL2219" s="11" t="s">
        <v>473</v>
      </c>
    </row>
    <row r="2220" spans="1:64" x14ac:dyDescent="0.25">
      <c r="A2220" s="3" t="s">
        <v>56</v>
      </c>
      <c r="B2220" s="4">
        <v>2280</v>
      </c>
      <c r="C2220" s="3" t="s">
        <v>140</v>
      </c>
      <c r="D2220" s="3" t="s">
        <v>7191</v>
      </c>
      <c r="E2220" s="3" t="s">
        <v>7226</v>
      </c>
      <c r="F2220" s="3"/>
      <c r="G2220" s="3"/>
      <c r="H2220" s="74"/>
      <c r="I2220" s="43" t="s">
        <v>425</v>
      </c>
      <c r="J2220" s="3" t="s">
        <v>157</v>
      </c>
      <c r="K2220" s="3" t="s">
        <v>123</v>
      </c>
      <c r="L2220" s="3" t="s">
        <v>77</v>
      </c>
      <c r="M2220" s="3" t="s">
        <v>158</v>
      </c>
      <c r="N2220" s="5">
        <v>45405</v>
      </c>
      <c r="P2220" s="3">
        <f t="shared" ca="1" si="539"/>
        <v>-47</v>
      </c>
      <c r="Q2220" s="5"/>
      <c r="R2220" s="3"/>
      <c r="S2220" s="3"/>
      <c r="T2220" s="6" t="s">
        <v>131</v>
      </c>
      <c r="U2220" s="3" t="str">
        <f t="shared" si="520"/>
        <v>Contractuel</v>
      </c>
      <c r="V2220" s="5">
        <v>45505</v>
      </c>
      <c r="W2220" s="5">
        <f>VLOOKUP(B2220,[1]base!$A:$V,22,0)</f>
        <v>45535</v>
      </c>
      <c r="X2220" s="5"/>
      <c r="Y2220" s="5"/>
      <c r="Z2220" s="5">
        <v>45405</v>
      </c>
      <c r="AA2220" s="3">
        <f t="shared" si="521"/>
        <v>4</v>
      </c>
      <c r="AB2220" s="3">
        <v>2024</v>
      </c>
      <c r="AC2220" s="3"/>
      <c r="AD2220" s="7">
        <f t="shared" ca="1" si="526"/>
        <v>0.48333333333333334</v>
      </c>
      <c r="AE2220" s="7" t="str">
        <f t="shared" ca="1" si="533"/>
        <v>&lt; 1</v>
      </c>
      <c r="AF2220" s="5">
        <v>29763</v>
      </c>
      <c r="AG2220" s="8">
        <f t="shared" ca="1" si="523"/>
        <v>43.339726027397262</v>
      </c>
      <c r="AH2220" s="7" t="str">
        <f t="shared" ca="1" si="524"/>
        <v>&gt;35&lt; 45</v>
      </c>
      <c r="AI2220" s="9">
        <v>12440173</v>
      </c>
      <c r="AJ2220" s="10" t="s">
        <v>91</v>
      </c>
      <c r="AK2220" s="9" t="s">
        <v>6206</v>
      </c>
      <c r="AL2220" s="5">
        <v>43837</v>
      </c>
      <c r="AM2220" s="3" t="s">
        <v>93</v>
      </c>
      <c r="AN2220" s="3" t="s">
        <v>65</v>
      </c>
      <c r="AO2220">
        <v>1</v>
      </c>
      <c r="AP2220" t="s">
        <v>6207</v>
      </c>
      <c r="AQ2220" s="11">
        <v>3</v>
      </c>
      <c r="AR2220" s="11">
        <v>1</v>
      </c>
      <c r="AS2220" s="12">
        <f t="shared" si="525"/>
        <v>45770.25</v>
      </c>
      <c r="AT2220" s="11" t="s">
        <v>135</v>
      </c>
      <c r="AU2220" s="9">
        <v>3.5</v>
      </c>
      <c r="AV2220" s="14">
        <v>17</v>
      </c>
      <c r="AW2220" s="15" t="s">
        <v>169</v>
      </c>
      <c r="AX2220" s="16" t="s">
        <v>6208</v>
      </c>
      <c r="AY2220" s="14">
        <v>74</v>
      </c>
      <c r="AZ2220" s="11" t="s">
        <v>171</v>
      </c>
      <c r="BA2220" s="17" t="str">
        <f t="shared" si="531"/>
        <v>17001000000344305374</v>
      </c>
      <c r="BB2220" s="26">
        <f t="shared" si="532"/>
        <v>20</v>
      </c>
      <c r="BC2220" s="19" t="s">
        <v>6209</v>
      </c>
      <c r="BD2220" s="20" t="s">
        <v>73</v>
      </c>
      <c r="BF2220" s="5"/>
      <c r="BG2220" s="27">
        <v>92989295</v>
      </c>
      <c r="BH2220" s="27"/>
      <c r="BI2220" s="27"/>
      <c r="BJ2220" t="s">
        <v>4253</v>
      </c>
      <c r="BK2220" s="11" t="str">
        <f t="shared" si="528"/>
        <v>A-</v>
      </c>
      <c r="BL2220" s="11" t="s">
        <v>473</v>
      </c>
    </row>
    <row r="2221" spans="1:64" x14ac:dyDescent="0.25">
      <c r="A2221" s="3" t="s">
        <v>56</v>
      </c>
      <c r="B2221" s="4">
        <v>2281</v>
      </c>
      <c r="C2221" s="3" t="s">
        <v>140</v>
      </c>
      <c r="D2221" s="3" t="s">
        <v>8572</v>
      </c>
      <c r="E2221" s="3" t="s">
        <v>7484</v>
      </c>
      <c r="F2221" s="3"/>
      <c r="G2221" s="3"/>
      <c r="H2221" s="74"/>
      <c r="I2221" s="3" t="s">
        <v>4221</v>
      </c>
      <c r="J2221" s="3" t="s">
        <v>228</v>
      </c>
      <c r="K2221" s="3" t="s">
        <v>123</v>
      </c>
      <c r="L2221" s="3" t="s">
        <v>77</v>
      </c>
      <c r="M2221" s="3" t="s">
        <v>158</v>
      </c>
      <c r="N2221" s="5">
        <v>45406</v>
      </c>
      <c r="P2221" s="3">
        <f t="shared" ca="1" si="539"/>
        <v>-47</v>
      </c>
      <c r="Q2221" s="5"/>
      <c r="R2221" s="3"/>
      <c r="S2221" s="3"/>
      <c r="T2221" s="6" t="s">
        <v>131</v>
      </c>
      <c r="U2221" s="3" t="str">
        <f t="shared" si="520"/>
        <v>Contractuel</v>
      </c>
      <c r="V2221" s="5">
        <v>45505</v>
      </c>
      <c r="W2221" s="5">
        <f>VLOOKUP(B2221,[1]base!$A:$V,22,0)</f>
        <v>45535</v>
      </c>
      <c r="X2221" s="5"/>
      <c r="Y2221" s="5"/>
      <c r="Z2221" s="5">
        <v>45406</v>
      </c>
      <c r="AA2221" s="3">
        <f t="shared" si="521"/>
        <v>4</v>
      </c>
      <c r="AB2221" s="3">
        <v>2024</v>
      </c>
      <c r="AC2221" s="3"/>
      <c r="AD2221" s="7">
        <f t="shared" ca="1" si="526"/>
        <v>0.48055555555555557</v>
      </c>
      <c r="AE2221" s="7" t="str">
        <f t="shared" ca="1" si="533"/>
        <v>&lt; 1</v>
      </c>
      <c r="AF2221" s="5">
        <v>28339</v>
      </c>
      <c r="AG2221" s="8">
        <f t="shared" ca="1" si="523"/>
        <v>47.241095890410961</v>
      </c>
      <c r="AH2221" s="7" t="str">
        <f t="shared" ca="1" si="524"/>
        <v>&gt;45&lt; 55</v>
      </c>
      <c r="AI2221" s="9">
        <v>11913153</v>
      </c>
      <c r="AJ2221" s="10" t="s">
        <v>102</v>
      </c>
      <c r="AK2221" s="9" t="s">
        <v>6210</v>
      </c>
      <c r="AL2221" s="5">
        <v>43549</v>
      </c>
      <c r="AM2221" s="3" t="s">
        <v>93</v>
      </c>
      <c r="AN2221" s="3" t="s">
        <v>65</v>
      </c>
      <c r="AO2221">
        <v>1</v>
      </c>
      <c r="AP2221" t="s">
        <v>6211</v>
      </c>
      <c r="AQ2221" s="11">
        <v>3</v>
      </c>
      <c r="AR2221" s="11">
        <v>1</v>
      </c>
      <c r="AS2221" s="12">
        <f t="shared" si="525"/>
        <v>45771.25</v>
      </c>
      <c r="AT2221" s="11" t="s">
        <v>135</v>
      </c>
      <c r="AU2221" s="9">
        <v>3.5</v>
      </c>
      <c r="AV2221" s="14">
        <v>26</v>
      </c>
      <c r="AW2221" s="15" t="s">
        <v>181</v>
      </c>
      <c r="AX2221" s="16" t="s">
        <v>6212</v>
      </c>
      <c r="AY2221" s="14">
        <v>10</v>
      </c>
      <c r="AZ2221" s="11" t="s">
        <v>183</v>
      </c>
      <c r="BA2221" s="17" t="str">
        <f t="shared" si="531"/>
        <v>26006000890128315810</v>
      </c>
      <c r="BB2221" s="26">
        <f t="shared" si="532"/>
        <v>20</v>
      </c>
      <c r="BC2221" s="19" t="s">
        <v>6213</v>
      </c>
      <c r="BD2221" s="20" t="s">
        <v>73</v>
      </c>
      <c r="BF2221" s="5"/>
      <c r="BG2221" s="27">
        <v>26077963</v>
      </c>
      <c r="BH2221" s="27">
        <v>22569610</v>
      </c>
      <c r="BI2221" s="27"/>
      <c r="BK2221" s="11" t="str">
        <f t="shared" si="528"/>
        <v>B-</v>
      </c>
      <c r="BL2221" s="11" t="s">
        <v>473</v>
      </c>
    </row>
    <row r="2222" spans="1:64" x14ac:dyDescent="0.25">
      <c r="A2222" s="3" t="s">
        <v>56</v>
      </c>
      <c r="B2222" s="4">
        <v>2282</v>
      </c>
      <c r="C2222" s="3" t="s">
        <v>140</v>
      </c>
      <c r="D2222" s="3" t="s">
        <v>7282</v>
      </c>
      <c r="E2222" s="3" t="s">
        <v>7311</v>
      </c>
      <c r="F2222" s="3"/>
      <c r="G2222" s="3"/>
      <c r="H2222" s="74"/>
      <c r="I2222" s="3" t="s">
        <v>431</v>
      </c>
      <c r="J2222" s="3"/>
      <c r="K2222" s="3" t="s">
        <v>123</v>
      </c>
      <c r="L2222" s="3" t="s">
        <v>77</v>
      </c>
      <c r="M2222" s="3" t="s">
        <v>158</v>
      </c>
      <c r="N2222" s="5">
        <v>45409</v>
      </c>
      <c r="P2222" s="3">
        <f t="shared" ca="1" si="539"/>
        <v>-47</v>
      </c>
      <c r="Q2222" s="5"/>
      <c r="R2222" s="3"/>
      <c r="S2222" s="3"/>
      <c r="T2222" s="6" t="s">
        <v>131</v>
      </c>
      <c r="U2222" s="3" t="str">
        <f t="shared" si="520"/>
        <v>Contractuel</v>
      </c>
      <c r="V2222" s="5">
        <v>45505</v>
      </c>
      <c r="W2222" s="5">
        <f>VLOOKUP(B2222,[1]base!$A:$V,22,0)</f>
        <v>45535</v>
      </c>
      <c r="X2222" s="5"/>
      <c r="Y2222" s="5"/>
      <c r="Z2222" s="5">
        <v>45409</v>
      </c>
      <c r="AA2222" s="3">
        <f t="shared" si="521"/>
        <v>4</v>
      </c>
      <c r="AB2222" s="3">
        <v>2024</v>
      </c>
      <c r="AC2222" s="3"/>
      <c r="AD2222" s="7">
        <f t="shared" ca="1" si="526"/>
        <v>0.47222222222222221</v>
      </c>
      <c r="AE2222" s="7" t="str">
        <f t="shared" ca="1" si="533"/>
        <v>&lt; 1</v>
      </c>
      <c r="AF2222" s="5">
        <v>32758</v>
      </c>
      <c r="AG2222" s="8">
        <f t="shared" ca="1" si="523"/>
        <v>35.134246575342466</v>
      </c>
      <c r="AH2222" s="7" t="str">
        <f t="shared" ca="1" si="524"/>
        <v>&gt;35&lt; 45</v>
      </c>
      <c r="AI2222" s="9">
        <v>16443366</v>
      </c>
      <c r="AJ2222" s="10" t="s">
        <v>159</v>
      </c>
      <c r="AK2222" s="9" t="s">
        <v>6214</v>
      </c>
      <c r="AL2222" s="5">
        <v>41506</v>
      </c>
      <c r="AM2222" s="3" t="s">
        <v>93</v>
      </c>
      <c r="AN2222" s="3" t="s">
        <v>94</v>
      </c>
      <c r="AP2222" t="s">
        <v>1167</v>
      </c>
      <c r="AQ2222" s="11">
        <v>3</v>
      </c>
      <c r="AR2222" s="11">
        <v>1</v>
      </c>
      <c r="AS2222" s="12">
        <f t="shared" si="525"/>
        <v>45774.25</v>
      </c>
      <c r="AT2222" s="11" t="s">
        <v>135</v>
      </c>
      <c r="AU2222" s="9">
        <v>3.5</v>
      </c>
      <c r="AV2222" s="14" t="s">
        <v>79</v>
      </c>
      <c r="AW2222" s="15" t="s">
        <v>1886</v>
      </c>
      <c r="AX2222" s="16">
        <v>80040680019</v>
      </c>
      <c r="AY2222" s="14">
        <v>67</v>
      </c>
      <c r="AZ2222" s="11" t="s">
        <v>128</v>
      </c>
      <c r="BA2222" s="17" t="str">
        <f t="shared" si="531"/>
        <v>04053138004068001967</v>
      </c>
      <c r="BB2222" s="26">
        <f t="shared" si="532"/>
        <v>20</v>
      </c>
      <c r="BC2222" s="19" t="s">
        <v>6215</v>
      </c>
      <c r="BD2222" s="20" t="s">
        <v>100</v>
      </c>
      <c r="BF2222" s="5"/>
      <c r="BG2222" s="27">
        <v>26992982</v>
      </c>
      <c r="BH2222" s="27">
        <v>23406089</v>
      </c>
      <c r="BI2222" s="27"/>
      <c r="BJ2222" t="s">
        <v>566</v>
      </c>
      <c r="BK2222" s="11" t="str">
        <f t="shared" si="528"/>
        <v>-</v>
      </c>
      <c r="BL2222" s="11" t="s">
        <v>473</v>
      </c>
    </row>
    <row r="2223" spans="1:64" x14ac:dyDescent="0.25">
      <c r="A2223" s="3" t="s">
        <v>56</v>
      </c>
      <c r="B2223" s="4">
        <v>2283</v>
      </c>
      <c r="C2223" s="3" t="s">
        <v>57</v>
      </c>
      <c r="D2223" s="3" t="s">
        <v>8573</v>
      </c>
      <c r="E2223" s="3" t="s">
        <v>8191</v>
      </c>
      <c r="F2223" s="3"/>
      <c r="G2223" s="3"/>
      <c r="H2223" s="74"/>
      <c r="I2223" s="3" t="s">
        <v>4221</v>
      </c>
      <c r="J2223" s="3" t="s">
        <v>228</v>
      </c>
      <c r="K2223" s="3" t="s">
        <v>123</v>
      </c>
      <c r="L2223" s="3" t="s">
        <v>77</v>
      </c>
      <c r="M2223" s="3" t="s">
        <v>158</v>
      </c>
      <c r="N2223" s="5">
        <v>45406</v>
      </c>
      <c r="P2223" s="3">
        <f t="shared" ca="1" si="539"/>
        <v>-47</v>
      </c>
      <c r="Q2223" s="5"/>
      <c r="R2223" s="3"/>
      <c r="S2223" s="3"/>
      <c r="T2223" s="6" t="s">
        <v>131</v>
      </c>
      <c r="U2223" s="3" t="str">
        <f t="shared" si="520"/>
        <v>Contractuel</v>
      </c>
      <c r="V2223" s="5">
        <v>45505</v>
      </c>
      <c r="W2223" s="5">
        <f>VLOOKUP(B2223,[1]base!$A:$V,22,0)</f>
        <v>45535</v>
      </c>
      <c r="X2223" s="5"/>
      <c r="Y2223" s="5"/>
      <c r="Z2223" s="5">
        <v>45406</v>
      </c>
      <c r="AA2223" s="3">
        <f t="shared" si="521"/>
        <v>4</v>
      </c>
      <c r="AB2223" s="3">
        <v>2024</v>
      </c>
      <c r="AC2223" s="3"/>
      <c r="AD2223" s="7">
        <f t="shared" ca="1" si="526"/>
        <v>0.48055555555555557</v>
      </c>
      <c r="AE2223" s="7" t="str">
        <f t="shared" ca="1" si="533"/>
        <v>&lt; 1</v>
      </c>
      <c r="AF2223" s="5">
        <v>28232</v>
      </c>
      <c r="AG2223" s="8">
        <f t="shared" ca="1" si="523"/>
        <v>47.534246575342465</v>
      </c>
      <c r="AH2223" s="7" t="str">
        <f t="shared" ca="1" si="524"/>
        <v>&gt;45&lt; 55</v>
      </c>
      <c r="AI2223" s="9">
        <v>12193723</v>
      </c>
      <c r="AJ2223" s="10" t="s">
        <v>91</v>
      </c>
      <c r="AK2223" s="9" t="s">
        <v>6216</v>
      </c>
      <c r="AL2223" s="5">
        <v>40091</v>
      </c>
      <c r="AM2223" s="3" t="s">
        <v>93</v>
      </c>
      <c r="AN2223" s="3" t="s">
        <v>65</v>
      </c>
      <c r="AO2223">
        <v>2</v>
      </c>
      <c r="AQ2223" s="11">
        <v>3</v>
      </c>
      <c r="AR2223" s="11">
        <v>1</v>
      </c>
      <c r="AS2223" s="12">
        <f t="shared" si="525"/>
        <v>45771.25</v>
      </c>
      <c r="AT2223" s="11" t="s">
        <v>135</v>
      </c>
      <c r="AU2223" s="9">
        <v>3.5</v>
      </c>
      <c r="AV2223" s="14">
        <v>17</v>
      </c>
      <c r="AW2223" s="15" t="s">
        <v>169</v>
      </c>
      <c r="AX2223" s="16" t="s">
        <v>6217</v>
      </c>
      <c r="AY2223" s="14">
        <v>44</v>
      </c>
      <c r="AZ2223" s="11" t="s">
        <v>171</v>
      </c>
      <c r="BA2223" s="17" t="str">
        <f t="shared" si="531"/>
        <v>17001000000344335444</v>
      </c>
      <c r="BB2223" s="26">
        <f t="shared" si="532"/>
        <v>20</v>
      </c>
      <c r="BC2223" s="19" t="s">
        <v>6218</v>
      </c>
      <c r="BD2223" s="20" t="s">
        <v>388</v>
      </c>
      <c r="BF2223" s="5"/>
      <c r="BG2223" s="27">
        <v>21147564</v>
      </c>
      <c r="BH2223" s="27"/>
      <c r="BI2223" s="27"/>
      <c r="BJ2223" s="110" t="s">
        <v>2596</v>
      </c>
      <c r="BK2223" s="11" t="str">
        <f t="shared" si="528"/>
        <v>B-</v>
      </c>
      <c r="BL2223" s="11" t="s">
        <v>473</v>
      </c>
    </row>
    <row r="2224" spans="1:64" x14ac:dyDescent="0.25">
      <c r="A2224" s="3" t="s">
        <v>74</v>
      </c>
      <c r="B2224" s="4">
        <v>2284</v>
      </c>
      <c r="C2224" s="3" t="s">
        <v>140</v>
      </c>
      <c r="D2224" s="3" t="s">
        <v>8574</v>
      </c>
      <c r="E2224" s="3" t="s">
        <v>7339</v>
      </c>
      <c r="F2224" s="3"/>
      <c r="G2224" s="3"/>
      <c r="H2224" s="74"/>
      <c r="I2224" s="3" t="s">
        <v>467</v>
      </c>
      <c r="J2224" s="3" t="s">
        <v>157</v>
      </c>
      <c r="K2224" s="3" t="s">
        <v>123</v>
      </c>
      <c r="L2224" s="3" t="s">
        <v>77</v>
      </c>
      <c r="M2224" s="3" t="s">
        <v>158</v>
      </c>
      <c r="N2224" s="5">
        <v>45406</v>
      </c>
      <c r="P2224" s="3">
        <v>36</v>
      </c>
      <c r="Q2224" s="5">
        <v>45413</v>
      </c>
      <c r="R2224" s="3" t="s">
        <v>4076</v>
      </c>
      <c r="S2224" s="3"/>
      <c r="T2224" s="6" t="s">
        <v>131</v>
      </c>
      <c r="U2224" s="3" t="str">
        <f t="shared" si="520"/>
        <v>Contractuel</v>
      </c>
      <c r="V2224" s="5">
        <v>45406</v>
      </c>
      <c r="W2224" s="5">
        <v>45443</v>
      </c>
      <c r="X2224" s="5"/>
      <c r="Y2224" s="5"/>
      <c r="Z2224" s="5">
        <v>45406</v>
      </c>
      <c r="AA2224" s="3">
        <f t="shared" si="521"/>
        <v>4</v>
      </c>
      <c r="AB2224" s="3">
        <v>2024</v>
      </c>
      <c r="AC2224" s="3">
        <f t="shared" ref="AC2224:AC2225" si="540">AB2224+4</f>
        <v>2028</v>
      </c>
      <c r="AD2224" s="7">
        <f t="shared" ca="1" si="526"/>
        <v>0.48055555555555557</v>
      </c>
      <c r="AE2224" s="7" t="str">
        <f t="shared" ca="1" si="533"/>
        <v>&lt; 1</v>
      </c>
      <c r="AF2224" s="5">
        <v>34300</v>
      </c>
      <c r="AG2224" s="8">
        <f t="shared" ca="1" si="523"/>
        <v>30.909589041095892</v>
      </c>
      <c r="AH2224" s="7" t="str">
        <f t="shared" ca="1" si="524"/>
        <v>&gt;25&lt; 35</v>
      </c>
      <c r="AI2224" s="9">
        <v>17188986</v>
      </c>
      <c r="AJ2224" s="10" t="s">
        <v>159</v>
      </c>
      <c r="AK2224" s="9" t="s">
        <v>6219</v>
      </c>
      <c r="AL2224" s="5">
        <v>44501</v>
      </c>
      <c r="AM2224" s="3" t="s">
        <v>93</v>
      </c>
      <c r="AN2224" s="3" t="s">
        <v>94</v>
      </c>
      <c r="AP2224" t="s">
        <v>5794</v>
      </c>
      <c r="AQ2224" s="11">
        <v>3</v>
      </c>
      <c r="AR2224" s="11">
        <v>1</v>
      </c>
      <c r="AS2224" s="12">
        <f t="shared" si="525"/>
        <v>45771.25</v>
      </c>
      <c r="AT2224" s="11" t="s">
        <v>135</v>
      </c>
      <c r="AU2224" s="9">
        <v>3.5</v>
      </c>
      <c r="AV2224" s="14">
        <v>17</v>
      </c>
      <c r="AW2224" s="15" t="s">
        <v>169</v>
      </c>
      <c r="AX2224" s="16" t="s">
        <v>6220</v>
      </c>
      <c r="AY2224" s="14">
        <v>17</v>
      </c>
      <c r="AZ2224" s="11" t="s">
        <v>171</v>
      </c>
      <c r="BA2224" s="17" t="str">
        <f t="shared" si="531"/>
        <v>17001000000209273517</v>
      </c>
      <c r="BB2224" s="26">
        <f t="shared" si="532"/>
        <v>20</v>
      </c>
      <c r="BC2224" s="19" t="s">
        <v>6221</v>
      </c>
      <c r="BD2224" s="20" t="s">
        <v>100</v>
      </c>
      <c r="BF2224" s="5"/>
      <c r="BG2224" s="27">
        <v>54066917</v>
      </c>
      <c r="BH2224" s="27"/>
      <c r="BI2224" s="27"/>
      <c r="BK2224" s="11" t="str">
        <f t="shared" si="528"/>
        <v>A-</v>
      </c>
      <c r="BL2224" s="11" t="s">
        <v>473</v>
      </c>
    </row>
    <row r="2225" spans="1:64" x14ac:dyDescent="0.25">
      <c r="A2225" s="3" t="s">
        <v>74</v>
      </c>
      <c r="B2225" s="4">
        <v>2285</v>
      </c>
      <c r="C2225" s="3" t="s">
        <v>140</v>
      </c>
      <c r="D2225" s="3" t="s">
        <v>7213</v>
      </c>
      <c r="E2225" s="3" t="s">
        <v>8575</v>
      </c>
      <c r="F2225" s="3"/>
      <c r="G2225" s="3"/>
      <c r="H2225" s="74"/>
      <c r="I2225" s="3" t="s">
        <v>431</v>
      </c>
      <c r="J2225" s="3"/>
      <c r="K2225" s="3" t="s">
        <v>123</v>
      </c>
      <c r="L2225" s="3" t="s">
        <v>77</v>
      </c>
      <c r="M2225" s="3" t="s">
        <v>158</v>
      </c>
      <c r="N2225" s="5">
        <v>45406</v>
      </c>
      <c r="O2225" s="109"/>
      <c r="P2225" s="3">
        <v>36</v>
      </c>
      <c r="Q2225" s="5">
        <v>45426</v>
      </c>
      <c r="R2225" s="3" t="s">
        <v>609</v>
      </c>
      <c r="S2225" s="3"/>
      <c r="T2225" s="6" t="s">
        <v>131</v>
      </c>
      <c r="U2225" s="3" t="str">
        <f t="shared" si="520"/>
        <v>Contractuel</v>
      </c>
      <c r="V2225" s="5">
        <v>45406</v>
      </c>
      <c r="W2225" s="5">
        <v>45443</v>
      </c>
      <c r="X2225" s="5"/>
      <c r="Y2225" s="5"/>
      <c r="Z2225" s="5">
        <v>45406</v>
      </c>
      <c r="AA2225" s="3">
        <f t="shared" si="521"/>
        <v>4</v>
      </c>
      <c r="AB2225" s="3">
        <v>2024</v>
      </c>
      <c r="AC2225" s="3">
        <f t="shared" si="540"/>
        <v>2028</v>
      </c>
      <c r="AD2225" s="7">
        <f t="shared" ca="1" si="526"/>
        <v>0.48055555555555557</v>
      </c>
      <c r="AE2225" s="7" t="str">
        <f t="shared" ca="1" si="533"/>
        <v>&lt; 1</v>
      </c>
      <c r="AF2225" s="5">
        <v>38691</v>
      </c>
      <c r="AG2225" s="8">
        <f t="shared" ca="1" si="523"/>
        <v>18.87945205479452</v>
      </c>
      <c r="AH2225" s="7" t="str">
        <f t="shared" ca="1" si="524"/>
        <v>&lt; 25</v>
      </c>
      <c r="AI2225" s="9"/>
      <c r="AJ2225" s="8"/>
      <c r="AK2225" s="9" t="s">
        <v>6222</v>
      </c>
      <c r="AL2225" s="5">
        <v>44615</v>
      </c>
      <c r="AM2225" s="3" t="s">
        <v>93</v>
      </c>
      <c r="AN2225" s="3" t="s">
        <v>94</v>
      </c>
      <c r="AP2225" t="s">
        <v>6223</v>
      </c>
      <c r="AQ2225" s="11">
        <v>3</v>
      </c>
      <c r="AR2225" s="11">
        <v>1</v>
      </c>
      <c r="AS2225" s="12">
        <f t="shared" si="525"/>
        <v>45771.25</v>
      </c>
      <c r="AT2225" s="11" t="s">
        <v>135</v>
      </c>
      <c r="AU2225" s="9">
        <v>3.5</v>
      </c>
      <c r="AV2225" s="14">
        <v>17</v>
      </c>
      <c r="AW2225" s="15">
        <v>20600</v>
      </c>
      <c r="AX2225" s="16" t="s">
        <v>6224</v>
      </c>
      <c r="AY2225" s="14">
        <v>69</v>
      </c>
      <c r="AZ2225" s="11" t="s">
        <v>171</v>
      </c>
      <c r="BA2225" s="17" t="str">
        <f t="shared" si="531"/>
        <v>17206000000325687669</v>
      </c>
      <c r="BB2225" s="26">
        <f t="shared" si="532"/>
        <v>20</v>
      </c>
      <c r="BC2225" s="19" t="s">
        <v>320</v>
      </c>
      <c r="BD2225" s="20" t="s">
        <v>100</v>
      </c>
      <c r="BF2225" s="5"/>
      <c r="BG2225" s="27">
        <v>94556966</v>
      </c>
      <c r="BH2225" s="27"/>
      <c r="BI2225" s="27"/>
      <c r="BK2225" s="11" t="str">
        <f t="shared" si="528"/>
        <v>-</v>
      </c>
      <c r="BL2225" s="11" t="s">
        <v>473</v>
      </c>
    </row>
    <row r="2226" spans="1:64" x14ac:dyDescent="0.25">
      <c r="A2226" s="3" t="s">
        <v>56</v>
      </c>
      <c r="B2226" s="4">
        <v>2286</v>
      </c>
      <c r="C2226" s="3" t="s">
        <v>140</v>
      </c>
      <c r="D2226" s="3" t="s">
        <v>8316</v>
      </c>
      <c r="E2226" s="3" t="s">
        <v>7509</v>
      </c>
      <c r="F2226" s="3"/>
      <c r="G2226" s="3"/>
      <c r="H2226" s="74"/>
      <c r="I2226" s="3" t="s">
        <v>4221</v>
      </c>
      <c r="J2226" s="3" t="s">
        <v>228</v>
      </c>
      <c r="K2226" s="3" t="s">
        <v>123</v>
      </c>
      <c r="L2226" s="3" t="s">
        <v>77</v>
      </c>
      <c r="M2226" s="3" t="s">
        <v>158</v>
      </c>
      <c r="N2226" s="5">
        <v>45406</v>
      </c>
      <c r="P2226" s="3">
        <f t="shared" ref="P2226:P2239" ca="1" si="541">IF(W2226="","",W2226-TODAY())</f>
        <v>-47</v>
      </c>
      <c r="Q2226" s="5"/>
      <c r="R2226" s="3"/>
      <c r="S2226" s="3"/>
      <c r="T2226" s="6" t="s">
        <v>131</v>
      </c>
      <c r="U2226" s="3" t="str">
        <f t="shared" si="520"/>
        <v>Contractuel</v>
      </c>
      <c r="V2226" s="5">
        <v>45505</v>
      </c>
      <c r="W2226" s="5">
        <f>VLOOKUP(B2226,[1]base!$A:$V,22,0)</f>
        <v>45535</v>
      </c>
      <c r="X2226" s="5"/>
      <c r="Y2226" s="5"/>
      <c r="Z2226" s="5">
        <v>45406</v>
      </c>
      <c r="AA2226" s="3">
        <f t="shared" si="521"/>
        <v>4</v>
      </c>
      <c r="AB2226" s="3">
        <v>2024</v>
      </c>
      <c r="AC2226" s="3"/>
      <c r="AD2226" s="7">
        <f t="shared" ca="1" si="526"/>
        <v>0.48055555555555557</v>
      </c>
      <c r="AE2226" s="7" t="str">
        <f t="shared" ca="1" si="533"/>
        <v>&lt; 1</v>
      </c>
      <c r="AF2226" s="5">
        <v>25673</v>
      </c>
      <c r="AG2226" s="8">
        <f t="shared" ca="1" si="523"/>
        <v>54.545205479452058</v>
      </c>
      <c r="AH2226" s="7" t="str">
        <f t="shared" ca="1" si="524"/>
        <v>&gt;45&lt; 55</v>
      </c>
      <c r="AI2226" s="9"/>
      <c r="AJ2226" s="8"/>
      <c r="AK2226" s="9" t="s">
        <v>6225</v>
      </c>
      <c r="AL2226" s="5">
        <v>45268</v>
      </c>
      <c r="AM2226" s="3" t="s">
        <v>93</v>
      </c>
      <c r="AN2226" s="3" t="s">
        <v>65</v>
      </c>
      <c r="AO2226">
        <v>4</v>
      </c>
      <c r="AP2226" t="s">
        <v>6207</v>
      </c>
      <c r="AQ2226" s="11">
        <v>3</v>
      </c>
      <c r="AR2226" s="11">
        <v>1</v>
      </c>
      <c r="AS2226" s="12">
        <f t="shared" si="525"/>
        <v>45771.25</v>
      </c>
      <c r="AT2226" s="11" t="s">
        <v>135</v>
      </c>
      <c r="AU2226" s="9">
        <v>3.5</v>
      </c>
      <c r="AV2226" s="14" t="s">
        <v>67</v>
      </c>
      <c r="AW2226" s="15">
        <v>10300</v>
      </c>
      <c r="AX2226" s="16" t="s">
        <v>6226</v>
      </c>
      <c r="AY2226" s="14">
        <v>26</v>
      </c>
      <c r="AZ2226" s="11" t="s">
        <v>4822</v>
      </c>
      <c r="BA2226" s="17" t="str">
        <f t="shared" si="531"/>
        <v>08103000724009984026</v>
      </c>
      <c r="BB2226" s="26">
        <f t="shared" si="532"/>
        <v>20</v>
      </c>
      <c r="BC2226" s="19" t="s">
        <v>6227</v>
      </c>
      <c r="BD2226" s="20" t="s">
        <v>100</v>
      </c>
      <c r="BF2226" s="5"/>
      <c r="BG2226" s="27">
        <v>23715823</v>
      </c>
      <c r="BH2226" s="27"/>
      <c r="BI2226" s="27"/>
      <c r="BJ2226" t="s">
        <v>1677</v>
      </c>
      <c r="BK2226" s="11" t="str">
        <f t="shared" si="528"/>
        <v>B-</v>
      </c>
      <c r="BL2226" s="11" t="s">
        <v>473</v>
      </c>
    </row>
    <row r="2227" spans="1:64" x14ac:dyDescent="0.25">
      <c r="A2227" s="3" t="s">
        <v>56</v>
      </c>
      <c r="B2227" s="4">
        <v>2287</v>
      </c>
      <c r="C2227" s="3" t="s">
        <v>57</v>
      </c>
      <c r="D2227" s="3" t="s">
        <v>7208</v>
      </c>
      <c r="E2227" s="3" t="s">
        <v>7643</v>
      </c>
      <c r="F2227" s="3"/>
      <c r="G2227" s="3"/>
      <c r="H2227" s="74"/>
      <c r="I2227" s="3" t="s">
        <v>3004</v>
      </c>
      <c r="J2227" s="3" t="s">
        <v>228</v>
      </c>
      <c r="K2227" s="3" t="s">
        <v>123</v>
      </c>
      <c r="L2227" s="3" t="s">
        <v>77</v>
      </c>
      <c r="M2227" s="3" t="s">
        <v>158</v>
      </c>
      <c r="N2227" s="5">
        <v>45406</v>
      </c>
      <c r="P2227" s="3">
        <f t="shared" ca="1" si="541"/>
        <v>-47</v>
      </c>
      <c r="Q2227" s="5"/>
      <c r="R2227" s="3"/>
      <c r="S2227" s="3"/>
      <c r="T2227" s="6" t="s">
        <v>131</v>
      </c>
      <c r="U2227" s="3" t="str">
        <f t="shared" si="520"/>
        <v>Contractuel</v>
      </c>
      <c r="V2227" s="5">
        <v>45505</v>
      </c>
      <c r="W2227" s="5">
        <f>VLOOKUP(B2227,[1]base!$A:$V,22,0)</f>
        <v>45535</v>
      </c>
      <c r="X2227" s="5"/>
      <c r="Y2227" s="5"/>
      <c r="Z2227" s="5">
        <v>45406</v>
      </c>
      <c r="AA2227" s="3">
        <f t="shared" si="521"/>
        <v>4</v>
      </c>
      <c r="AB2227" s="3">
        <v>2024</v>
      </c>
      <c r="AC2227" s="3"/>
      <c r="AD2227" s="7">
        <f t="shared" ca="1" si="526"/>
        <v>0.48055555555555557</v>
      </c>
      <c r="AE2227" s="7" t="str">
        <f t="shared" ca="1" si="533"/>
        <v>&lt; 1</v>
      </c>
      <c r="AF2227" s="5">
        <v>33966</v>
      </c>
      <c r="AG2227" s="8">
        <f t="shared" ca="1" si="523"/>
        <v>31.824657534246576</v>
      </c>
      <c r="AH2227" s="7" t="str">
        <f t="shared" ca="1" si="524"/>
        <v>&gt;25&lt; 35</v>
      </c>
      <c r="AI2227" s="9">
        <v>17582178</v>
      </c>
      <c r="AJ2227" s="10" t="s">
        <v>79</v>
      </c>
      <c r="AK2227" s="9" t="s">
        <v>6228</v>
      </c>
      <c r="AL2227" s="5">
        <v>43162</v>
      </c>
      <c r="AM2227" s="3" t="s">
        <v>64</v>
      </c>
      <c r="AN2227" s="3" t="s">
        <v>94</v>
      </c>
      <c r="AP2227" t="s">
        <v>5725</v>
      </c>
      <c r="AQ2227" s="11">
        <v>3</v>
      </c>
      <c r="AR2227" s="11">
        <v>1</v>
      </c>
      <c r="AS2227" s="12">
        <f t="shared" si="525"/>
        <v>45771.25</v>
      </c>
      <c r="AT2227" s="11" t="s">
        <v>135</v>
      </c>
      <c r="AU2227" s="9">
        <v>3.5</v>
      </c>
      <c r="AV2227" s="14">
        <v>17</v>
      </c>
      <c r="AW2227" s="15" t="s">
        <v>169</v>
      </c>
      <c r="AX2227" s="16" t="s">
        <v>6229</v>
      </c>
      <c r="AY2227" s="14">
        <v>59</v>
      </c>
      <c r="AZ2227" s="11" t="s">
        <v>171</v>
      </c>
      <c r="BA2227" s="17" t="str">
        <f t="shared" si="531"/>
        <v>17001000000344334959</v>
      </c>
      <c r="BB2227" s="26">
        <f t="shared" si="532"/>
        <v>20</v>
      </c>
      <c r="BC2227" s="19" t="s">
        <v>6230</v>
      </c>
      <c r="BD2227" s="20" t="s">
        <v>100</v>
      </c>
      <c r="BF2227" s="5"/>
      <c r="BG2227" s="27">
        <v>50888759</v>
      </c>
      <c r="BH2227" s="27"/>
      <c r="BI2227" s="27"/>
      <c r="BK2227" s="11" t="s">
        <v>3009</v>
      </c>
      <c r="BL2227" s="11" t="s">
        <v>473</v>
      </c>
    </row>
    <row r="2228" spans="1:64" x14ac:dyDescent="0.25">
      <c r="A2228" s="3" t="s">
        <v>56</v>
      </c>
      <c r="B2228" s="4">
        <v>2288</v>
      </c>
      <c r="C2228" s="3" t="s">
        <v>140</v>
      </c>
      <c r="D2228" s="3" t="s">
        <v>8576</v>
      </c>
      <c r="E2228" s="3" t="s">
        <v>7420</v>
      </c>
      <c r="F2228" s="3"/>
      <c r="G2228" s="3"/>
      <c r="H2228" s="74"/>
      <c r="I2228" s="3" t="s">
        <v>1889</v>
      </c>
      <c r="J2228" s="3" t="s">
        <v>228</v>
      </c>
      <c r="K2228" s="3" t="s">
        <v>123</v>
      </c>
      <c r="L2228" s="3" t="s">
        <v>77</v>
      </c>
      <c r="M2228" s="3" t="s">
        <v>158</v>
      </c>
      <c r="N2228" s="5">
        <v>45406</v>
      </c>
      <c r="P2228" s="3">
        <f t="shared" ca="1" si="541"/>
        <v>-47</v>
      </c>
      <c r="Q2228" s="5"/>
      <c r="R2228" s="3"/>
      <c r="S2228" s="3"/>
      <c r="T2228" s="6" t="s">
        <v>131</v>
      </c>
      <c r="U2228" s="3" t="str">
        <f t="shared" si="520"/>
        <v>Contractuel</v>
      </c>
      <c r="V2228" s="5">
        <v>45505</v>
      </c>
      <c r="W2228" s="5">
        <f>VLOOKUP(B2228,[1]base!$A:$V,22,0)</f>
        <v>45535</v>
      </c>
      <c r="X2228" s="5"/>
      <c r="Y2228" s="5"/>
      <c r="Z2228" s="5">
        <v>45406</v>
      </c>
      <c r="AA2228" s="3">
        <f t="shared" si="521"/>
        <v>4</v>
      </c>
      <c r="AB2228" s="3">
        <v>2024</v>
      </c>
      <c r="AC2228" s="3"/>
      <c r="AD2228" s="7">
        <f t="shared" ca="1" si="526"/>
        <v>0.48055555555555557</v>
      </c>
      <c r="AE2228" s="7" t="str">
        <f t="shared" ca="1" si="533"/>
        <v>&lt; 1</v>
      </c>
      <c r="AF2228" s="5">
        <v>37040</v>
      </c>
      <c r="AG2228" s="8">
        <f t="shared" ca="1" si="523"/>
        <v>23.402739726027399</v>
      </c>
      <c r="AH2228" s="7" t="str">
        <f t="shared" ca="1" si="524"/>
        <v>&lt; 25</v>
      </c>
      <c r="AI2228" s="9">
        <v>17461253</v>
      </c>
      <c r="AJ2228" s="10" t="s">
        <v>141</v>
      </c>
      <c r="AK2228" s="9" t="s">
        <v>6231</v>
      </c>
      <c r="AL2228" s="5">
        <v>44910</v>
      </c>
      <c r="AM2228" s="3" t="s">
        <v>93</v>
      </c>
      <c r="AN2228" s="3" t="s">
        <v>94</v>
      </c>
      <c r="AP2228" t="s">
        <v>5730</v>
      </c>
      <c r="AQ2228" s="11">
        <v>3</v>
      </c>
      <c r="AR2228" s="11">
        <v>1</v>
      </c>
      <c r="AS2228" s="12">
        <f t="shared" si="525"/>
        <v>45771.25</v>
      </c>
      <c r="AT2228" s="11" t="s">
        <v>135</v>
      </c>
      <c r="AU2228" s="9">
        <v>3.5</v>
      </c>
      <c r="AV2228" s="14" t="s">
        <v>91</v>
      </c>
      <c r="AW2228" s="15" t="s">
        <v>469</v>
      </c>
      <c r="AX2228" s="16" t="s">
        <v>1911</v>
      </c>
      <c r="AY2228" s="14" t="s">
        <v>79</v>
      </c>
      <c r="AZ2228" s="11" t="s">
        <v>191</v>
      </c>
      <c r="BA2228" s="17" t="str">
        <f t="shared" si="531"/>
        <v>05046000114501545204</v>
      </c>
      <c r="BB2228" s="26">
        <f t="shared" si="532"/>
        <v>20</v>
      </c>
      <c r="BC2228" s="19" t="s">
        <v>4183</v>
      </c>
      <c r="BD2228" s="20" t="s">
        <v>100</v>
      </c>
      <c r="BF2228" s="5"/>
      <c r="BG2228" s="27">
        <v>27901755</v>
      </c>
      <c r="BH2228" s="27"/>
      <c r="BI2228" s="27"/>
      <c r="BJ2228" t="s">
        <v>566</v>
      </c>
      <c r="BK2228" s="11" t="s">
        <v>1892</v>
      </c>
      <c r="BL2228" s="11" t="s">
        <v>473</v>
      </c>
    </row>
    <row r="2229" spans="1:64" x14ac:dyDescent="0.25">
      <c r="A2229" s="3" t="s">
        <v>56</v>
      </c>
      <c r="B2229" s="4">
        <v>2289</v>
      </c>
      <c r="C2229" s="3" t="s">
        <v>140</v>
      </c>
      <c r="D2229" s="3" t="s">
        <v>7453</v>
      </c>
      <c r="E2229" s="3" t="s">
        <v>7597</v>
      </c>
      <c r="F2229" s="3"/>
      <c r="G2229" s="3"/>
      <c r="H2229" s="74"/>
      <c r="I2229" s="3" t="s">
        <v>1889</v>
      </c>
      <c r="J2229" s="3" t="s">
        <v>157</v>
      </c>
      <c r="K2229" s="3" t="s">
        <v>123</v>
      </c>
      <c r="L2229" s="3" t="s">
        <v>77</v>
      </c>
      <c r="M2229" s="3" t="s">
        <v>158</v>
      </c>
      <c r="N2229" s="5">
        <v>45406</v>
      </c>
      <c r="P2229" s="3">
        <f t="shared" ca="1" si="541"/>
        <v>-47</v>
      </c>
      <c r="Q2229" s="5"/>
      <c r="R2229" s="3"/>
      <c r="S2229" s="3"/>
      <c r="T2229" s="6" t="s">
        <v>131</v>
      </c>
      <c r="U2229" s="3" t="str">
        <f t="shared" si="520"/>
        <v>Contractuel</v>
      </c>
      <c r="V2229" s="5">
        <v>45505</v>
      </c>
      <c r="W2229" s="5">
        <f>VLOOKUP(B2229,[1]base!$A:$V,22,0)</f>
        <v>45535</v>
      </c>
      <c r="X2229" s="5"/>
      <c r="Y2229" s="5"/>
      <c r="Z2229" s="5">
        <v>45406</v>
      </c>
      <c r="AA2229" s="3">
        <f t="shared" si="521"/>
        <v>4</v>
      </c>
      <c r="AB2229" s="3">
        <v>2024</v>
      </c>
      <c r="AC2229" s="3"/>
      <c r="AD2229" s="7">
        <f t="shared" ca="1" si="526"/>
        <v>0.48055555555555557</v>
      </c>
      <c r="AE2229" s="7" t="str">
        <f t="shared" ca="1" si="533"/>
        <v>&lt; 1</v>
      </c>
      <c r="AF2229" s="5">
        <v>35258</v>
      </c>
      <c r="AG2229" s="8">
        <f t="shared" ca="1" si="523"/>
        <v>28.284931506849315</v>
      </c>
      <c r="AH2229" s="7" t="str">
        <f t="shared" ca="1" si="524"/>
        <v>&gt;25&lt; 35</v>
      </c>
      <c r="AI2229" s="9">
        <v>17231279</v>
      </c>
      <c r="AJ2229" s="10" t="s">
        <v>102</v>
      </c>
      <c r="AK2229" s="9" t="s">
        <v>6232</v>
      </c>
      <c r="AL2229" s="5">
        <v>45300</v>
      </c>
      <c r="AM2229" s="3" t="s">
        <v>93</v>
      </c>
      <c r="AN2229" s="3" t="s">
        <v>94</v>
      </c>
      <c r="AP2229" t="s">
        <v>5794</v>
      </c>
      <c r="AQ2229" s="11">
        <v>3</v>
      </c>
      <c r="AR2229" s="11">
        <v>1</v>
      </c>
      <c r="AS2229" s="12">
        <f t="shared" si="525"/>
        <v>45771.25</v>
      </c>
      <c r="AT2229" s="11" t="s">
        <v>135</v>
      </c>
      <c r="AU2229" s="9">
        <v>3.5</v>
      </c>
      <c r="AV2229" s="14">
        <v>17</v>
      </c>
      <c r="AW2229" s="15">
        <v>53594</v>
      </c>
      <c r="AX2229" s="16" t="s">
        <v>6233</v>
      </c>
      <c r="AY2229" s="14">
        <v>47</v>
      </c>
      <c r="AZ2229" s="11" t="s">
        <v>171</v>
      </c>
      <c r="BA2229" s="17" t="str">
        <f t="shared" si="531"/>
        <v>17535940172091299347</v>
      </c>
      <c r="BB2229" s="26">
        <f t="shared" si="532"/>
        <v>20</v>
      </c>
      <c r="BC2229" s="19" t="s">
        <v>4183</v>
      </c>
      <c r="BD2229" s="20" t="s">
        <v>100</v>
      </c>
      <c r="BF2229" s="5"/>
      <c r="BG2229" s="27">
        <v>92546194</v>
      </c>
      <c r="BH2229" s="27"/>
      <c r="BI2229" s="27"/>
      <c r="BJ2229" t="s">
        <v>566</v>
      </c>
      <c r="BK2229" s="11" t="s">
        <v>1892</v>
      </c>
      <c r="BL2229" s="11" t="s">
        <v>473</v>
      </c>
    </row>
    <row r="2230" spans="1:64" x14ac:dyDescent="0.25">
      <c r="A2230" s="3" t="s">
        <v>56</v>
      </c>
      <c r="B2230" s="4">
        <v>2290</v>
      </c>
      <c r="C2230" s="3" t="s">
        <v>57</v>
      </c>
      <c r="D2230" s="3" t="s">
        <v>8110</v>
      </c>
      <c r="E2230" s="3" t="s">
        <v>7911</v>
      </c>
      <c r="F2230" s="3"/>
      <c r="G2230" s="3"/>
      <c r="H2230" s="74"/>
      <c r="I2230" s="43" t="s">
        <v>1889</v>
      </c>
      <c r="J2230" s="3" t="s">
        <v>228</v>
      </c>
      <c r="K2230" s="3" t="s">
        <v>123</v>
      </c>
      <c r="L2230" s="3" t="s">
        <v>77</v>
      </c>
      <c r="M2230" s="3" t="s">
        <v>158</v>
      </c>
      <c r="N2230" s="5">
        <v>45406</v>
      </c>
      <c r="P2230" s="3">
        <f t="shared" ca="1" si="541"/>
        <v>-47</v>
      </c>
      <c r="Q2230" s="5"/>
      <c r="R2230" s="3"/>
      <c r="S2230" s="3"/>
      <c r="T2230" s="6" t="s">
        <v>131</v>
      </c>
      <c r="U2230" s="3" t="str">
        <f t="shared" si="520"/>
        <v>Contractuel</v>
      </c>
      <c r="V2230" s="5">
        <v>45505</v>
      </c>
      <c r="W2230" s="5">
        <f>VLOOKUP(B2230,[1]base!$A:$V,22,0)</f>
        <v>45535</v>
      </c>
      <c r="X2230" s="5"/>
      <c r="Y2230" s="5"/>
      <c r="Z2230" s="5">
        <v>45406</v>
      </c>
      <c r="AA2230" s="3">
        <f t="shared" si="521"/>
        <v>4</v>
      </c>
      <c r="AB2230" s="3">
        <v>2024</v>
      </c>
      <c r="AC2230" s="3"/>
      <c r="AD2230" s="7">
        <f t="shared" ca="1" si="526"/>
        <v>0.48055555555555557</v>
      </c>
      <c r="AE2230" s="7" t="str">
        <f t="shared" ca="1" si="533"/>
        <v>&lt; 1</v>
      </c>
      <c r="AF2230" s="5">
        <v>35776</v>
      </c>
      <c r="AG2230" s="8">
        <f t="shared" ca="1" si="523"/>
        <v>26.865753424657534</v>
      </c>
      <c r="AH2230" s="7" t="str">
        <f t="shared" ca="1" si="524"/>
        <v>&gt;25&lt; 35</v>
      </c>
      <c r="AI2230" s="9">
        <v>17543227</v>
      </c>
      <c r="AJ2230" s="10" t="s">
        <v>126</v>
      </c>
      <c r="AK2230" s="9" t="s">
        <v>6234</v>
      </c>
      <c r="AL2230" s="5">
        <v>42307</v>
      </c>
      <c r="AM2230" s="3" t="s">
        <v>93</v>
      </c>
      <c r="AN2230" s="3" t="s">
        <v>94</v>
      </c>
      <c r="AP2230" t="s">
        <v>5852</v>
      </c>
      <c r="AQ2230" s="11">
        <v>3</v>
      </c>
      <c r="AR2230" s="11">
        <v>1</v>
      </c>
      <c r="AS2230" s="12">
        <f t="shared" si="525"/>
        <v>45771.25</v>
      </c>
      <c r="AT2230" s="11" t="s">
        <v>135</v>
      </c>
      <c r="AU2230" s="9">
        <v>3.5</v>
      </c>
      <c r="AV2230" s="14" t="s">
        <v>79</v>
      </c>
      <c r="AW2230" s="15" t="s">
        <v>1886</v>
      </c>
      <c r="AX2230" s="16">
        <v>80086653979</v>
      </c>
      <c r="AY2230" s="14">
        <v>62</v>
      </c>
      <c r="AZ2230" s="11" t="s">
        <v>128</v>
      </c>
      <c r="BA2230" s="17" t="str">
        <f t="shared" si="531"/>
        <v>04053138008665397962</v>
      </c>
      <c r="BB2230" s="26">
        <f t="shared" si="532"/>
        <v>20</v>
      </c>
      <c r="BC2230" s="19" t="s">
        <v>6235</v>
      </c>
      <c r="BD2230" s="20" t="s">
        <v>100</v>
      </c>
      <c r="BF2230" s="5"/>
      <c r="BG2230" s="27">
        <v>56628821</v>
      </c>
      <c r="BH2230" s="27"/>
      <c r="BI2230" s="27"/>
      <c r="BJ2230" t="s">
        <v>3681</v>
      </c>
      <c r="BK2230" s="11" t="s">
        <v>1892</v>
      </c>
      <c r="BL2230" s="11" t="s">
        <v>473</v>
      </c>
    </row>
    <row r="2231" spans="1:64" x14ac:dyDescent="0.25">
      <c r="A2231" s="3" t="s">
        <v>56</v>
      </c>
      <c r="B2231" s="4">
        <v>2291</v>
      </c>
      <c r="C2231" s="3" t="s">
        <v>57</v>
      </c>
      <c r="D2231" s="3" t="s">
        <v>7343</v>
      </c>
      <c r="E2231" s="3" t="s">
        <v>8577</v>
      </c>
      <c r="F2231" s="3"/>
      <c r="G2231" s="3"/>
      <c r="H2231" s="74"/>
      <c r="I2231" s="3" t="s">
        <v>1465</v>
      </c>
      <c r="J2231" s="3"/>
      <c r="K2231" s="3" t="s">
        <v>76</v>
      </c>
      <c r="L2231" s="3" t="s">
        <v>77</v>
      </c>
      <c r="M2231" s="3" t="s">
        <v>158</v>
      </c>
      <c r="N2231" s="5">
        <v>45407</v>
      </c>
      <c r="P2231" s="3">
        <f t="shared" ca="1" si="541"/>
        <v>-17</v>
      </c>
      <c r="Q2231" s="5"/>
      <c r="R2231" s="3"/>
      <c r="S2231" s="3"/>
      <c r="T2231" s="6" t="s">
        <v>131</v>
      </c>
      <c r="U2231" s="3" t="str">
        <f t="shared" si="520"/>
        <v>Contractuel</v>
      </c>
      <c r="V2231" s="5">
        <v>45474</v>
      </c>
      <c r="W2231" s="5">
        <v>45565</v>
      </c>
      <c r="X2231" s="5"/>
      <c r="Y2231" s="5"/>
      <c r="Z2231" s="5">
        <v>45407</v>
      </c>
      <c r="AA2231" s="3">
        <f t="shared" si="521"/>
        <v>4</v>
      </c>
      <c r="AB2231" s="3">
        <v>2024</v>
      </c>
      <c r="AC2231" s="3"/>
      <c r="AD2231" s="7">
        <f t="shared" ca="1" si="526"/>
        <v>0.4777777777777778</v>
      </c>
      <c r="AE2231" s="7" t="str">
        <f t="shared" ca="1" si="533"/>
        <v>&lt; 1</v>
      </c>
      <c r="AF2231" s="5">
        <v>30874</v>
      </c>
      <c r="AG2231" s="8">
        <f t="shared" ca="1" si="523"/>
        <v>40.295890410958904</v>
      </c>
      <c r="AH2231" s="7" t="str">
        <f t="shared" ca="1" si="524"/>
        <v>&gt;35&lt; 45</v>
      </c>
      <c r="AI2231" s="9">
        <v>16538580</v>
      </c>
      <c r="AJ2231" s="10" t="s">
        <v>141</v>
      </c>
      <c r="AK2231" s="9" t="s">
        <v>6236</v>
      </c>
      <c r="AL2231" s="5">
        <v>40567</v>
      </c>
      <c r="AM2231" s="3" t="s">
        <v>64</v>
      </c>
      <c r="AN2231" s="3" t="s">
        <v>65</v>
      </c>
      <c r="AO2231">
        <v>1</v>
      </c>
      <c r="AP2231" t="s">
        <v>5794</v>
      </c>
      <c r="AQ2231" s="11">
        <v>3</v>
      </c>
      <c r="AR2231" s="11">
        <v>1</v>
      </c>
      <c r="AS2231" s="12">
        <f t="shared" si="525"/>
        <v>45772.25</v>
      </c>
      <c r="AT2231" s="11" t="s">
        <v>135</v>
      </c>
      <c r="AU2231" s="9">
        <v>3.5</v>
      </c>
      <c r="AV2231" s="14">
        <v>17</v>
      </c>
      <c r="AW2231" s="15" t="s">
        <v>169</v>
      </c>
      <c r="AX2231" s="16" t="s">
        <v>6237</v>
      </c>
      <c r="AY2231" s="14">
        <v>36</v>
      </c>
      <c r="AZ2231" s="11" t="s">
        <v>171</v>
      </c>
      <c r="BA2231" s="17" t="str">
        <f t="shared" si="531"/>
        <v>17001000000111868736</v>
      </c>
      <c r="BB2231" s="26">
        <f t="shared" si="532"/>
        <v>20</v>
      </c>
      <c r="BC2231" s="19" t="s">
        <v>4316</v>
      </c>
      <c r="BD2231" s="20" t="s">
        <v>100</v>
      </c>
      <c r="BF2231" s="5"/>
      <c r="BG2231" s="27">
        <v>54748739</v>
      </c>
      <c r="BH2231" s="27"/>
      <c r="BI2231" s="27"/>
      <c r="BJ2231" t="s">
        <v>3178</v>
      </c>
      <c r="BK2231" s="11" t="str">
        <f t="shared" si="528"/>
        <v>-</v>
      </c>
      <c r="BL2231" s="11" t="s">
        <v>200</v>
      </c>
    </row>
    <row r="2232" spans="1:64" x14ac:dyDescent="0.25">
      <c r="A2232" s="3" t="s">
        <v>56</v>
      </c>
      <c r="B2232" s="4">
        <v>2292</v>
      </c>
      <c r="C2232" s="3" t="s">
        <v>140</v>
      </c>
      <c r="D2232" s="3" t="s">
        <v>8578</v>
      </c>
      <c r="E2232" s="3" t="s">
        <v>8579</v>
      </c>
      <c r="F2232" s="3"/>
      <c r="G2232" s="3"/>
      <c r="H2232" s="74"/>
      <c r="I2232" s="3" t="s">
        <v>187</v>
      </c>
      <c r="J2232" s="3" t="s">
        <v>157</v>
      </c>
      <c r="K2232" s="3" t="s">
        <v>123</v>
      </c>
      <c r="L2232" s="3" t="s">
        <v>77</v>
      </c>
      <c r="M2232" s="3" t="s">
        <v>158</v>
      </c>
      <c r="N2232" s="5">
        <v>45407</v>
      </c>
      <c r="P2232" s="3">
        <f t="shared" ca="1" si="541"/>
        <v>-47</v>
      </c>
      <c r="Q2232" s="5"/>
      <c r="R2232" s="3"/>
      <c r="S2232" s="3"/>
      <c r="T2232" s="6" t="s">
        <v>131</v>
      </c>
      <c r="U2232" s="3" t="str">
        <f t="shared" si="520"/>
        <v>Contractuel</v>
      </c>
      <c r="V2232" s="5">
        <v>45505</v>
      </c>
      <c r="W2232" s="5">
        <f>VLOOKUP(B2232,[1]base!$A:$V,22,0)</f>
        <v>45535</v>
      </c>
      <c r="X2232" s="5"/>
      <c r="Y2232" s="5"/>
      <c r="Z2232" s="5">
        <v>45407</v>
      </c>
      <c r="AA2232" s="3">
        <f t="shared" si="521"/>
        <v>4</v>
      </c>
      <c r="AB2232" s="3">
        <v>2024</v>
      </c>
      <c r="AC2232" s="3"/>
      <c r="AD2232" s="7">
        <f t="shared" ca="1" si="526"/>
        <v>0.4777777777777778</v>
      </c>
      <c r="AE2232" s="7" t="str">
        <f t="shared" ca="1" si="533"/>
        <v>&lt; 1</v>
      </c>
      <c r="AF2232" s="5">
        <v>36845</v>
      </c>
      <c r="AG2232" s="8">
        <f t="shared" ca="1" si="523"/>
        <v>23.936986301369863</v>
      </c>
      <c r="AH2232" s="7" t="str">
        <f t="shared" ca="1" si="524"/>
        <v>&lt; 25</v>
      </c>
      <c r="AI2232" s="9">
        <v>17591057</v>
      </c>
      <c r="AJ2232" s="10" t="s">
        <v>62</v>
      </c>
      <c r="AK2232" s="9" t="s">
        <v>6238</v>
      </c>
      <c r="AL2232" s="5">
        <v>43872</v>
      </c>
      <c r="AM2232" s="3" t="s">
        <v>93</v>
      </c>
      <c r="AN2232" s="3" t="s">
        <v>94</v>
      </c>
      <c r="AP2232" t="s">
        <v>5809</v>
      </c>
      <c r="AQ2232" s="11">
        <v>3</v>
      </c>
      <c r="AR2232" s="11">
        <v>1</v>
      </c>
      <c r="AS2232" s="12">
        <f t="shared" si="525"/>
        <v>45772.25</v>
      </c>
      <c r="AT2232" s="11" t="s">
        <v>135</v>
      </c>
      <c r="AU2232" s="9">
        <v>3.5</v>
      </c>
      <c r="AV2232" s="14">
        <v>17</v>
      </c>
      <c r="AW2232" s="15">
        <v>53594</v>
      </c>
      <c r="AX2232" s="16" t="s">
        <v>6239</v>
      </c>
      <c r="AY2232" s="14">
        <v>73</v>
      </c>
      <c r="AZ2232" s="11" t="s">
        <v>171</v>
      </c>
      <c r="BA2232" s="17" t="str">
        <f t="shared" si="531"/>
        <v>17535940171217334973</v>
      </c>
      <c r="BB2232" s="26">
        <f t="shared" si="532"/>
        <v>20</v>
      </c>
      <c r="BC2232" s="19" t="s">
        <v>6153</v>
      </c>
      <c r="BD2232" s="20" t="s">
        <v>100</v>
      </c>
      <c r="BF2232" s="5"/>
      <c r="BG2232" s="27">
        <v>50924030</v>
      </c>
      <c r="BH2232" s="27"/>
      <c r="BI2232" s="27"/>
      <c r="BJ2232" t="s">
        <v>1677</v>
      </c>
      <c r="BK2232" s="11" t="s">
        <v>193</v>
      </c>
      <c r="BL2232" s="11" t="s">
        <v>473</v>
      </c>
    </row>
    <row r="2233" spans="1:64" x14ac:dyDescent="0.25">
      <c r="A2233" s="3" t="s">
        <v>74</v>
      </c>
      <c r="B2233" s="4">
        <v>2293</v>
      </c>
      <c r="C2233" s="3" t="s">
        <v>140</v>
      </c>
      <c r="D2233" s="3" t="s">
        <v>8443</v>
      </c>
      <c r="E2233" s="3" t="s">
        <v>8580</v>
      </c>
      <c r="F2233" s="3"/>
      <c r="G2233" s="3"/>
      <c r="H2233" s="74"/>
      <c r="I2233" s="43" t="s">
        <v>3004</v>
      </c>
      <c r="J2233" s="3" t="s">
        <v>228</v>
      </c>
      <c r="K2233" s="3" t="s">
        <v>123</v>
      </c>
      <c r="L2233" s="3" t="s">
        <v>77</v>
      </c>
      <c r="M2233" s="3" t="s">
        <v>158</v>
      </c>
      <c r="N2233" s="5">
        <v>45408</v>
      </c>
      <c r="P2233" s="3">
        <f t="shared" ca="1" si="541"/>
        <v>-109</v>
      </c>
      <c r="Q2233" s="5">
        <v>45474</v>
      </c>
      <c r="R2233" s="3" t="s">
        <v>4199</v>
      </c>
      <c r="S2233" s="3"/>
      <c r="T2233" s="6" t="s">
        <v>131</v>
      </c>
      <c r="U2233" s="3" t="str">
        <f t="shared" si="520"/>
        <v>Contractuel</v>
      </c>
      <c r="V2233" s="5">
        <v>45444</v>
      </c>
      <c r="W2233" s="5">
        <v>45473</v>
      </c>
      <c r="X2233" s="5"/>
      <c r="Y2233" s="5"/>
      <c r="Z2233" s="5">
        <v>45407</v>
      </c>
      <c r="AA2233" s="3">
        <f t="shared" si="521"/>
        <v>4</v>
      </c>
      <c r="AB2233" s="3">
        <v>2024</v>
      </c>
      <c r="AC2233" s="3"/>
      <c r="AD2233" s="7">
        <f t="shared" ca="1" si="526"/>
        <v>0.47499999999999998</v>
      </c>
      <c r="AE2233" s="7" t="str">
        <f t="shared" ca="1" si="533"/>
        <v>&lt; 1</v>
      </c>
      <c r="AF2233" s="5">
        <v>36928</v>
      </c>
      <c r="AG2233" s="8">
        <f t="shared" ca="1" si="523"/>
        <v>23.709589041095889</v>
      </c>
      <c r="AH2233" s="7" t="str">
        <f t="shared" ca="1" si="524"/>
        <v>&lt; 25</v>
      </c>
      <c r="AI2233" s="9"/>
      <c r="AJ2233" s="8"/>
      <c r="AK2233" s="9" t="s">
        <v>6240</v>
      </c>
      <c r="AL2233" s="5">
        <v>44839</v>
      </c>
      <c r="AM2233" s="3" t="s">
        <v>93</v>
      </c>
      <c r="AN2233" s="3" t="s">
        <v>94</v>
      </c>
      <c r="AP2233" t="s">
        <v>5952</v>
      </c>
      <c r="AQ2233" s="11">
        <v>3</v>
      </c>
      <c r="AR2233" s="11">
        <v>1</v>
      </c>
      <c r="AS2233" s="12">
        <f t="shared" si="525"/>
        <v>45773.25</v>
      </c>
      <c r="AT2233" s="11" t="s">
        <v>135</v>
      </c>
      <c r="AU2233" s="9">
        <v>3.5</v>
      </c>
      <c r="AV2233" s="14" t="s">
        <v>126</v>
      </c>
      <c r="AW2233" s="15" t="s">
        <v>275</v>
      </c>
      <c r="AX2233" s="16">
        <v>38105554433</v>
      </c>
      <c r="AY2233" s="14">
        <v>25</v>
      </c>
      <c r="AZ2233" s="11" t="s">
        <v>145</v>
      </c>
      <c r="BA2233" s="17" t="str">
        <f t="shared" si="531"/>
        <v>07080013810555443325</v>
      </c>
      <c r="BB2233" s="26">
        <f t="shared" si="532"/>
        <v>20</v>
      </c>
      <c r="BC2233" s="19" t="s">
        <v>6241</v>
      </c>
      <c r="BD2233" s="20" t="s">
        <v>100</v>
      </c>
      <c r="BF2233" s="5"/>
      <c r="BG2233" s="27">
        <v>53508040</v>
      </c>
      <c r="BH2233" s="27"/>
      <c r="BI2233" s="27"/>
      <c r="BK2233" s="11" t="str">
        <f t="shared" si="528"/>
        <v>B-</v>
      </c>
      <c r="BL2233" s="11" t="s">
        <v>473</v>
      </c>
    </row>
    <row r="2234" spans="1:64" x14ac:dyDescent="0.25">
      <c r="A2234" s="3" t="s">
        <v>56</v>
      </c>
      <c r="B2234" s="4">
        <v>2294</v>
      </c>
      <c r="C2234" s="3" t="s">
        <v>140</v>
      </c>
      <c r="D2234" s="3" t="s">
        <v>7208</v>
      </c>
      <c r="E2234" s="3" t="s">
        <v>7609</v>
      </c>
      <c r="F2234" s="3"/>
      <c r="G2234" s="3"/>
      <c r="H2234" s="74"/>
      <c r="I2234" s="3" t="s">
        <v>467</v>
      </c>
      <c r="J2234" s="3" t="s">
        <v>157</v>
      </c>
      <c r="K2234" s="3" t="s">
        <v>123</v>
      </c>
      <c r="L2234" s="3" t="s">
        <v>77</v>
      </c>
      <c r="M2234" s="3" t="s">
        <v>158</v>
      </c>
      <c r="N2234" s="5">
        <v>45407</v>
      </c>
      <c r="P2234" s="3">
        <f t="shared" ca="1" si="541"/>
        <v>-47</v>
      </c>
      <c r="Q2234" s="5"/>
      <c r="R2234" s="3"/>
      <c r="S2234" s="3"/>
      <c r="T2234" s="6" t="s">
        <v>131</v>
      </c>
      <c r="U2234" s="3" t="str">
        <f t="shared" si="520"/>
        <v>Contractuel</v>
      </c>
      <c r="V2234" s="5">
        <v>45505</v>
      </c>
      <c r="W2234" s="5">
        <f>VLOOKUP(B2234,[1]base!$A:$V,22,0)</f>
        <v>45535</v>
      </c>
      <c r="X2234" s="5"/>
      <c r="Y2234" s="5"/>
      <c r="Z2234" s="5">
        <v>45407</v>
      </c>
      <c r="AA2234" s="3">
        <f t="shared" si="521"/>
        <v>4</v>
      </c>
      <c r="AB2234" s="3">
        <v>2024</v>
      </c>
      <c r="AC2234" s="3"/>
      <c r="AD2234" s="7">
        <f t="shared" ca="1" si="526"/>
        <v>0.4777777777777778</v>
      </c>
      <c r="AE2234" s="7" t="str">
        <f t="shared" ca="1" si="533"/>
        <v>&lt; 1</v>
      </c>
      <c r="AF2234" s="5">
        <v>38808</v>
      </c>
      <c r="AG2234" s="8">
        <f t="shared" ca="1" si="523"/>
        <v>18.55890410958904</v>
      </c>
      <c r="AH2234" s="7" t="str">
        <f t="shared" ca="1" si="524"/>
        <v>&lt; 25</v>
      </c>
      <c r="AI2234" s="9"/>
      <c r="AJ2234" s="8"/>
      <c r="AK2234" s="9" t="s">
        <v>6242</v>
      </c>
      <c r="AL2234" s="5">
        <v>45211</v>
      </c>
      <c r="AM2234" s="3" t="s">
        <v>93</v>
      </c>
      <c r="AN2234" s="3" t="s">
        <v>94</v>
      </c>
      <c r="AP2234" t="s">
        <v>6243</v>
      </c>
      <c r="AQ2234" s="11">
        <v>3</v>
      </c>
      <c r="AR2234" s="11">
        <v>1</v>
      </c>
      <c r="AS2234" s="12">
        <f t="shared" si="525"/>
        <v>45772.25</v>
      </c>
      <c r="AT2234" s="11" t="s">
        <v>135</v>
      </c>
      <c r="AU2234" s="9">
        <v>3.6629999999999998</v>
      </c>
      <c r="AV2234" s="14">
        <v>12</v>
      </c>
      <c r="AW2234" s="15">
        <v>11600</v>
      </c>
      <c r="AX2234" s="16" t="s">
        <v>6244</v>
      </c>
      <c r="AY2234" s="14" t="s">
        <v>159</v>
      </c>
      <c r="AZ2234" s="11" t="s">
        <v>352</v>
      </c>
      <c r="BA2234" s="17" t="str">
        <f t="shared" si="531"/>
        <v>12116000000244159202</v>
      </c>
      <c r="BB2234" s="26">
        <f t="shared" si="532"/>
        <v>20</v>
      </c>
      <c r="BC2234" s="19" t="s">
        <v>6245</v>
      </c>
      <c r="BD2234" s="20" t="s">
        <v>277</v>
      </c>
      <c r="BF2234" s="5"/>
      <c r="BG2234" s="27">
        <v>55117437</v>
      </c>
      <c r="BH2234" s="27"/>
      <c r="BI2234" s="27"/>
      <c r="BJ2234" t="s">
        <v>3101</v>
      </c>
      <c r="BK2234" s="11" t="str">
        <f t="shared" si="528"/>
        <v>A-</v>
      </c>
      <c r="BL2234" s="11" t="s">
        <v>235</v>
      </c>
    </row>
    <row r="2235" spans="1:64" x14ac:dyDescent="0.25">
      <c r="A2235" s="3" t="s">
        <v>56</v>
      </c>
      <c r="B2235" s="4">
        <v>2295</v>
      </c>
      <c r="C2235" s="3" t="s">
        <v>140</v>
      </c>
      <c r="D2235" s="3" t="s">
        <v>7860</v>
      </c>
      <c r="E2235" s="3" t="s">
        <v>7279</v>
      </c>
      <c r="F2235" s="117"/>
      <c r="G2235" s="36"/>
      <c r="H2235" s="74"/>
      <c r="I2235" s="76" t="s">
        <v>447</v>
      </c>
      <c r="J2235" s="76" t="s">
        <v>228</v>
      </c>
      <c r="K2235" s="3" t="s">
        <v>76</v>
      </c>
      <c r="L2235" s="3" t="s">
        <v>77</v>
      </c>
      <c r="M2235" s="3" t="s">
        <v>158</v>
      </c>
      <c r="N2235" s="5">
        <v>45407</v>
      </c>
      <c r="P2235" s="3">
        <f t="shared" ca="1" si="541"/>
        <v>-47</v>
      </c>
      <c r="Q2235" s="5"/>
      <c r="R2235" s="3"/>
      <c r="S2235" s="3"/>
      <c r="T2235" s="6" t="s">
        <v>131</v>
      </c>
      <c r="U2235" s="3" t="str">
        <f t="shared" si="520"/>
        <v>Contractuel</v>
      </c>
      <c r="V2235" s="5">
        <v>45505</v>
      </c>
      <c r="W2235" s="5">
        <f>VLOOKUP(B2235,[1]base!$A:$V,22,0)</f>
        <v>45535</v>
      </c>
      <c r="X2235" s="5"/>
      <c r="Y2235" s="5"/>
      <c r="Z2235" s="5">
        <v>45407</v>
      </c>
      <c r="AA2235" s="3">
        <f t="shared" si="521"/>
        <v>4</v>
      </c>
      <c r="AB2235" s="3">
        <v>2024</v>
      </c>
      <c r="AC2235" s="3"/>
      <c r="AD2235" s="7">
        <f t="shared" ca="1" si="526"/>
        <v>0.4777777777777778</v>
      </c>
      <c r="AE2235" s="7" t="str">
        <f t="shared" ca="1" si="533"/>
        <v>&lt; 1</v>
      </c>
      <c r="AF2235" s="5">
        <v>33865</v>
      </c>
      <c r="AG2235" s="8">
        <f t="shared" ca="1" si="523"/>
        <v>32.101369863013701</v>
      </c>
      <c r="AH2235" s="7" t="str">
        <f t="shared" ca="1" si="524"/>
        <v>&gt;25&lt; 35</v>
      </c>
      <c r="AI2235" s="9">
        <v>16866861</v>
      </c>
      <c r="AJ2235" s="10" t="s">
        <v>79</v>
      </c>
      <c r="AK2235" s="9" t="s">
        <v>6246</v>
      </c>
      <c r="AL2235" s="5">
        <v>40457</v>
      </c>
      <c r="AM2235" s="3" t="s">
        <v>93</v>
      </c>
      <c r="AN2235" s="3" t="s">
        <v>541</v>
      </c>
      <c r="AP2235" t="s">
        <v>6175</v>
      </c>
      <c r="AQ2235" s="11">
        <v>3</v>
      </c>
      <c r="AR2235" s="11">
        <v>1</v>
      </c>
      <c r="AS2235" s="12">
        <f t="shared" si="525"/>
        <v>45772.25</v>
      </c>
      <c r="AT2235" s="11" t="s">
        <v>135</v>
      </c>
      <c r="AU2235" s="9">
        <v>3.6629999999999998</v>
      </c>
      <c r="AV2235" s="14">
        <v>14</v>
      </c>
      <c r="AW2235" s="15" t="s">
        <v>428</v>
      </c>
      <c r="AX2235" s="16">
        <v>81007020343</v>
      </c>
      <c r="AY2235" s="14">
        <v>48</v>
      </c>
      <c r="AZ2235" s="11" t="s">
        <v>154</v>
      </c>
      <c r="BA2235" s="17" t="str">
        <f t="shared" si="531"/>
        <v>14068068100702034348</v>
      </c>
      <c r="BB2235" s="26">
        <f t="shared" si="532"/>
        <v>20</v>
      </c>
      <c r="BC2235" s="19" t="s">
        <v>6247</v>
      </c>
      <c r="BD2235" s="20" t="s">
        <v>73</v>
      </c>
      <c r="BF2235" s="5"/>
      <c r="BG2235" s="27">
        <v>28687300</v>
      </c>
      <c r="BH2235" s="27"/>
      <c r="BI2235" s="27"/>
      <c r="BJ2235" s="110" t="s">
        <v>122</v>
      </c>
      <c r="BK2235" s="11" t="str">
        <f t="shared" si="528"/>
        <v>B-</v>
      </c>
      <c r="BL2235" s="11" t="s">
        <v>235</v>
      </c>
    </row>
    <row r="2236" spans="1:64" x14ac:dyDescent="0.25">
      <c r="A2236" s="3" t="s">
        <v>74</v>
      </c>
      <c r="B2236" s="4">
        <v>2296</v>
      </c>
      <c r="C2236" s="3" t="s">
        <v>140</v>
      </c>
      <c r="D2236" s="3" t="s">
        <v>8569</v>
      </c>
      <c r="E2236" s="3" t="s">
        <v>7248</v>
      </c>
      <c r="F2236" s="3"/>
      <c r="G2236" s="3"/>
      <c r="H2236" s="74"/>
      <c r="I2236" s="3" t="s">
        <v>1889</v>
      </c>
      <c r="J2236" s="3" t="s">
        <v>228</v>
      </c>
      <c r="K2236" s="3" t="s">
        <v>123</v>
      </c>
      <c r="L2236" s="3" t="s">
        <v>77</v>
      </c>
      <c r="M2236" s="3" t="s">
        <v>158</v>
      </c>
      <c r="N2236" s="5">
        <v>45407</v>
      </c>
      <c r="P2236" s="3">
        <f t="shared" ca="1" si="541"/>
        <v>-47</v>
      </c>
      <c r="Q2236" s="5">
        <v>45531</v>
      </c>
      <c r="R2236" s="3" t="s">
        <v>609</v>
      </c>
      <c r="S2236" s="3"/>
      <c r="T2236" s="6" t="s">
        <v>131</v>
      </c>
      <c r="U2236" s="3" t="str">
        <f t="shared" si="520"/>
        <v>Contractuel</v>
      </c>
      <c r="V2236" s="5">
        <v>45505</v>
      </c>
      <c r="W2236" s="5">
        <f>VLOOKUP(B2236,[1]base!$A:$V,22,0)</f>
        <v>45535</v>
      </c>
      <c r="X2236" s="5"/>
      <c r="Y2236" s="5"/>
      <c r="Z2236" s="5">
        <v>45407</v>
      </c>
      <c r="AA2236" s="3">
        <f t="shared" si="521"/>
        <v>4</v>
      </c>
      <c r="AB2236" s="3">
        <v>2024</v>
      </c>
      <c r="AC2236" s="3"/>
      <c r="AD2236" s="7">
        <f t="shared" ca="1" si="526"/>
        <v>0.4777777777777778</v>
      </c>
      <c r="AE2236" s="7" t="str">
        <f t="shared" ca="1" si="533"/>
        <v>&lt; 1</v>
      </c>
      <c r="AF2236" s="5">
        <v>37169</v>
      </c>
      <c r="AG2236" s="8">
        <f t="shared" ca="1" si="523"/>
        <v>23.049315068493151</v>
      </c>
      <c r="AH2236" s="7" t="str">
        <f t="shared" ca="1" si="524"/>
        <v>&lt; 25</v>
      </c>
      <c r="AI2236" s="9"/>
      <c r="AJ2236" s="8"/>
      <c r="AK2236" s="9" t="s">
        <v>6248</v>
      </c>
      <c r="AL2236" s="5">
        <v>43138</v>
      </c>
      <c r="AM2236" s="3" t="s">
        <v>93</v>
      </c>
      <c r="AN2236" s="3" t="s">
        <v>94</v>
      </c>
      <c r="AP2236" t="s">
        <v>5809</v>
      </c>
      <c r="AQ2236" s="11">
        <v>3</v>
      </c>
      <c r="AR2236" s="11">
        <v>1</v>
      </c>
      <c r="AS2236" s="12">
        <f t="shared" si="525"/>
        <v>45772.25</v>
      </c>
      <c r="AT2236" s="11" t="s">
        <v>135</v>
      </c>
      <c r="AU2236" s="9">
        <v>3.5</v>
      </c>
      <c r="AV2236" s="14" t="s">
        <v>67</v>
      </c>
      <c r="AW2236" s="15" t="s">
        <v>169</v>
      </c>
      <c r="AX2236" s="16" t="s">
        <v>6249</v>
      </c>
      <c r="AY2236" s="14">
        <v>26</v>
      </c>
      <c r="AZ2236" s="11" t="s">
        <v>71</v>
      </c>
      <c r="BA2236" s="17" t="str">
        <f t="shared" si="531"/>
        <v>08001000784009894426</v>
      </c>
      <c r="BB2236" s="26">
        <f t="shared" si="532"/>
        <v>20</v>
      </c>
      <c r="BC2236" s="19" t="s">
        <v>6250</v>
      </c>
      <c r="BD2236" s="20" t="s">
        <v>100</v>
      </c>
      <c r="BF2236" s="5"/>
      <c r="BG2236" s="27">
        <v>53075166</v>
      </c>
      <c r="BH2236" s="27"/>
      <c r="BI2236" s="27"/>
      <c r="BJ2236" t="s">
        <v>566</v>
      </c>
      <c r="BK2236" s="11" t="s">
        <v>1892</v>
      </c>
      <c r="BL2236" s="11" t="s">
        <v>473</v>
      </c>
    </row>
    <row r="2237" spans="1:64" x14ac:dyDescent="0.25">
      <c r="A2237" s="3" t="s">
        <v>74</v>
      </c>
      <c r="B2237" s="4">
        <v>2297</v>
      </c>
      <c r="C2237" s="3" t="s">
        <v>140</v>
      </c>
      <c r="D2237" s="3" t="s">
        <v>7282</v>
      </c>
      <c r="E2237" s="3" t="s">
        <v>7279</v>
      </c>
      <c r="F2237" s="3"/>
      <c r="G2237" s="3"/>
      <c r="H2237" s="74"/>
      <c r="I2237" s="3" t="s">
        <v>431</v>
      </c>
      <c r="J2237" s="3"/>
      <c r="K2237" s="3" t="s">
        <v>123</v>
      </c>
      <c r="L2237" s="3" t="s">
        <v>77</v>
      </c>
      <c r="M2237" s="3" t="s">
        <v>158</v>
      </c>
      <c r="N2237" s="5">
        <v>45407</v>
      </c>
      <c r="P2237" s="3">
        <f t="shared" ca="1" si="541"/>
        <v>-139</v>
      </c>
      <c r="Q2237" s="5">
        <v>45440</v>
      </c>
      <c r="R2237" s="3" t="s">
        <v>3201</v>
      </c>
      <c r="S2237" s="3"/>
      <c r="T2237" s="6" t="s">
        <v>131</v>
      </c>
      <c r="U2237" s="3" t="str">
        <f t="shared" si="520"/>
        <v>Contractuel</v>
      </c>
      <c r="V2237" s="5">
        <v>45407</v>
      </c>
      <c r="W2237" s="5">
        <v>45443</v>
      </c>
      <c r="X2237" s="5"/>
      <c r="Y2237" s="5"/>
      <c r="Z2237" s="5">
        <v>45407</v>
      </c>
      <c r="AA2237" s="3">
        <f t="shared" si="521"/>
        <v>4</v>
      </c>
      <c r="AB2237" s="3">
        <v>2024</v>
      </c>
      <c r="AC2237" s="3"/>
      <c r="AD2237" s="7">
        <f t="shared" ca="1" si="526"/>
        <v>0.4777777777777778</v>
      </c>
      <c r="AE2237" s="7" t="str">
        <f t="shared" ca="1" si="533"/>
        <v>&lt; 1</v>
      </c>
      <c r="AF2237" s="5">
        <v>37043</v>
      </c>
      <c r="AG2237" s="8">
        <f t="shared" ca="1" si="523"/>
        <v>23.394520547945206</v>
      </c>
      <c r="AH2237" s="7" t="str">
        <f t="shared" ca="1" si="524"/>
        <v>&lt; 25</v>
      </c>
      <c r="AI2237" s="9"/>
      <c r="AJ2237" s="8"/>
      <c r="AK2237" s="9" t="s">
        <v>6251</v>
      </c>
      <c r="AL2237" s="5">
        <v>43850</v>
      </c>
      <c r="AM2237" s="3" t="s">
        <v>93</v>
      </c>
      <c r="AN2237" s="3" t="s">
        <v>94</v>
      </c>
      <c r="AP2237" t="s">
        <v>1167</v>
      </c>
      <c r="AQ2237" s="11">
        <v>3</v>
      </c>
      <c r="AR2237" s="11">
        <v>1</v>
      </c>
      <c r="AS2237" s="12">
        <f t="shared" si="525"/>
        <v>45772.25</v>
      </c>
      <c r="AT2237" s="11" t="s">
        <v>135</v>
      </c>
      <c r="AU2237" s="9">
        <v>3.5</v>
      </c>
      <c r="AV2237" s="14">
        <v>17</v>
      </c>
      <c r="AW2237" s="15" t="s">
        <v>169</v>
      </c>
      <c r="AX2237" s="16" t="s">
        <v>6252</v>
      </c>
      <c r="AY2237" s="14">
        <v>96</v>
      </c>
      <c r="AZ2237" s="11" t="s">
        <v>171</v>
      </c>
      <c r="BA2237" s="17" t="str">
        <f t="shared" si="531"/>
        <v>17001000000344618296</v>
      </c>
      <c r="BB2237" s="26">
        <f t="shared" si="532"/>
        <v>20</v>
      </c>
      <c r="BC2237" s="19" t="s">
        <v>6253</v>
      </c>
      <c r="BD2237" s="20" t="s">
        <v>100</v>
      </c>
      <c r="BF2237" s="5"/>
      <c r="BG2237" s="27">
        <v>29033460</v>
      </c>
      <c r="BH2237" s="27"/>
      <c r="BI2237" s="27"/>
      <c r="BK2237" s="11" t="str">
        <f t="shared" si="528"/>
        <v>-</v>
      </c>
      <c r="BL2237" s="11" t="s">
        <v>473</v>
      </c>
    </row>
    <row r="2238" spans="1:64" x14ac:dyDescent="0.25">
      <c r="A2238" s="3" t="s">
        <v>56</v>
      </c>
      <c r="B2238" s="4">
        <v>2298</v>
      </c>
      <c r="C2238" s="3" t="s">
        <v>140</v>
      </c>
      <c r="D2238" s="3" t="s">
        <v>8287</v>
      </c>
      <c r="E2238" s="3" t="s">
        <v>7345</v>
      </c>
      <c r="F2238" s="3"/>
      <c r="G2238" s="3"/>
      <c r="H2238" s="74"/>
      <c r="I2238" s="3" t="s">
        <v>447</v>
      </c>
      <c r="J2238" s="3" t="s">
        <v>228</v>
      </c>
      <c r="K2238" s="3" t="s">
        <v>76</v>
      </c>
      <c r="L2238" s="3" t="s">
        <v>77</v>
      </c>
      <c r="M2238" s="3" t="s">
        <v>158</v>
      </c>
      <c r="N2238" s="5">
        <v>45407</v>
      </c>
      <c r="P2238" s="3">
        <f t="shared" ca="1" si="541"/>
        <v>-47</v>
      </c>
      <c r="Q2238" s="5"/>
      <c r="R2238" s="3"/>
      <c r="S2238" s="3"/>
      <c r="T2238" s="6" t="s">
        <v>131</v>
      </c>
      <c r="U2238" s="3" t="str">
        <f t="shared" si="520"/>
        <v>Contractuel</v>
      </c>
      <c r="V2238" s="5">
        <v>45505</v>
      </c>
      <c r="W2238" s="5">
        <f>VLOOKUP(B2238,[1]base!$A:$V,22,0)</f>
        <v>45535</v>
      </c>
      <c r="X2238" s="5"/>
      <c r="Y2238" s="5"/>
      <c r="Z2238" s="5">
        <v>45407</v>
      </c>
      <c r="AA2238" s="3">
        <f t="shared" si="521"/>
        <v>4</v>
      </c>
      <c r="AB2238" s="3">
        <v>2024</v>
      </c>
      <c r="AC2238" s="3"/>
      <c r="AD2238" s="7">
        <f t="shared" ca="1" si="526"/>
        <v>0.4777777777777778</v>
      </c>
      <c r="AE2238" s="7" t="str">
        <f t="shared" ca="1" si="533"/>
        <v>&lt; 1</v>
      </c>
      <c r="AF2238" s="5">
        <v>31494</v>
      </c>
      <c r="AG2238" s="8">
        <f t="shared" ca="1" si="523"/>
        <v>38.597260273972601</v>
      </c>
      <c r="AH2238" s="7" t="str">
        <f t="shared" ca="1" si="524"/>
        <v>&gt;35&lt; 45</v>
      </c>
      <c r="AI2238" s="9">
        <v>16528775</v>
      </c>
      <c r="AJ2238" s="10" t="s">
        <v>91</v>
      </c>
      <c r="AK2238" s="9" t="s">
        <v>6254</v>
      </c>
      <c r="AL2238" s="5">
        <v>39314</v>
      </c>
      <c r="AM2238" s="3" t="s">
        <v>93</v>
      </c>
      <c r="AN2238" s="3" t="s">
        <v>65</v>
      </c>
      <c r="AP2238" t="s">
        <v>5794</v>
      </c>
      <c r="AQ2238" s="11">
        <v>3</v>
      </c>
      <c r="AR2238" s="11">
        <v>1</v>
      </c>
      <c r="AS2238" s="12">
        <f t="shared" si="525"/>
        <v>45772.25</v>
      </c>
      <c r="AT2238" s="11" t="s">
        <v>135</v>
      </c>
      <c r="AU2238" s="9">
        <v>3.6629999999999998</v>
      </c>
      <c r="AV2238" s="14">
        <v>17</v>
      </c>
      <c r="AW2238" s="15">
        <v>50300</v>
      </c>
      <c r="AX2238" s="16" t="s">
        <v>6255</v>
      </c>
      <c r="AY2238" s="14" t="s">
        <v>67</v>
      </c>
      <c r="AZ2238" s="11" t="s">
        <v>171</v>
      </c>
      <c r="BA2238" s="17" t="str">
        <f t="shared" si="531"/>
        <v>17503000000110211308</v>
      </c>
      <c r="BB2238" s="26">
        <f t="shared" si="532"/>
        <v>20</v>
      </c>
      <c r="BC2238" s="19" t="s">
        <v>391</v>
      </c>
      <c r="BD2238" s="20" t="s">
        <v>100</v>
      </c>
      <c r="BF2238" s="5"/>
      <c r="BG2238" s="27">
        <v>93914095</v>
      </c>
      <c r="BH2238" s="27"/>
      <c r="BI2238" s="27"/>
      <c r="BJ2238" t="s">
        <v>391</v>
      </c>
      <c r="BK2238" s="11" t="str">
        <f t="shared" si="528"/>
        <v>B-</v>
      </c>
      <c r="BL2238" s="11" t="s">
        <v>235</v>
      </c>
    </row>
    <row r="2239" spans="1:64" x14ac:dyDescent="0.25">
      <c r="A2239" s="3" t="s">
        <v>56</v>
      </c>
      <c r="B2239" s="4">
        <v>2299</v>
      </c>
      <c r="C2239" s="3" t="s">
        <v>140</v>
      </c>
      <c r="D2239" s="3" t="s">
        <v>8581</v>
      </c>
      <c r="E2239" s="3" t="s">
        <v>7306</v>
      </c>
      <c r="F2239" s="3"/>
      <c r="G2239" s="3"/>
      <c r="H2239" s="74"/>
      <c r="I2239" s="43" t="s">
        <v>1837</v>
      </c>
      <c r="J2239" s="43" t="s">
        <v>157</v>
      </c>
      <c r="K2239" s="3" t="s">
        <v>123</v>
      </c>
      <c r="L2239" s="3" t="s">
        <v>77</v>
      </c>
      <c r="M2239" s="3" t="s">
        <v>158</v>
      </c>
      <c r="N2239" s="5">
        <v>45408</v>
      </c>
      <c r="P2239" s="3">
        <f t="shared" ca="1" si="541"/>
        <v>-47</v>
      </c>
      <c r="Q2239" s="5"/>
      <c r="R2239" s="3"/>
      <c r="S2239" s="3"/>
      <c r="T2239" s="6" t="s">
        <v>131</v>
      </c>
      <c r="U2239" s="3" t="str">
        <f t="shared" si="520"/>
        <v>Contractuel</v>
      </c>
      <c r="V2239" s="5">
        <v>45505</v>
      </c>
      <c r="W2239" s="5">
        <f>VLOOKUP(B2239,[1]base!$A:$V,22,0)</f>
        <v>45535</v>
      </c>
      <c r="X2239" s="5"/>
      <c r="Y2239" s="5"/>
      <c r="Z2239" s="5">
        <v>45408</v>
      </c>
      <c r="AA2239" s="3">
        <f t="shared" si="521"/>
        <v>4</v>
      </c>
      <c r="AB2239" s="3">
        <v>2024</v>
      </c>
      <c r="AC2239" s="3">
        <f t="shared" ref="AC2239:AC2241" si="542">AB2239+4</f>
        <v>2028</v>
      </c>
      <c r="AD2239" s="7">
        <f t="shared" ca="1" si="526"/>
        <v>0.47499999999999998</v>
      </c>
      <c r="AE2239" s="7" t="str">
        <f t="shared" ca="1" si="533"/>
        <v>&lt; 1</v>
      </c>
      <c r="AF2239" s="5">
        <v>35933</v>
      </c>
      <c r="AG2239" s="8">
        <f t="shared" ca="1" si="523"/>
        <v>26.435616438356163</v>
      </c>
      <c r="AH2239" s="7" t="str">
        <f t="shared" ca="1" si="524"/>
        <v>&gt;25&lt; 35</v>
      </c>
      <c r="AI2239" s="9">
        <v>17591273</v>
      </c>
      <c r="AJ2239" s="10" t="s">
        <v>141</v>
      </c>
      <c r="AK2239" s="9" t="s">
        <v>6256</v>
      </c>
      <c r="AL2239" s="5">
        <v>43145</v>
      </c>
      <c r="AM2239" s="3" t="s">
        <v>93</v>
      </c>
      <c r="AN2239" s="3" t="s">
        <v>94</v>
      </c>
      <c r="AP2239" t="s">
        <v>5809</v>
      </c>
      <c r="AQ2239" s="11">
        <v>3</v>
      </c>
      <c r="AR2239" s="11">
        <v>1</v>
      </c>
      <c r="AS2239" s="12">
        <f t="shared" si="525"/>
        <v>45773.25</v>
      </c>
      <c r="AT2239" s="11" t="s">
        <v>135</v>
      </c>
      <c r="AU2239" s="9">
        <v>3.6629999999999998</v>
      </c>
      <c r="AV2239" s="14">
        <v>17</v>
      </c>
      <c r="AW2239" s="15" t="s">
        <v>169</v>
      </c>
      <c r="AX2239" s="16" t="s">
        <v>6257</v>
      </c>
      <c r="AY2239" s="14">
        <v>96</v>
      </c>
      <c r="AZ2239" s="11" t="s">
        <v>171</v>
      </c>
      <c r="BA2239" s="17" t="str">
        <f t="shared" si="531"/>
        <v>17001000000303858896</v>
      </c>
      <c r="BB2239" s="26">
        <f t="shared" si="532"/>
        <v>20</v>
      </c>
      <c r="BC2239" s="19" t="s">
        <v>3721</v>
      </c>
      <c r="BD2239" s="20" t="s">
        <v>277</v>
      </c>
      <c r="BF2239" s="5"/>
      <c r="BG2239" s="27">
        <v>24354620</v>
      </c>
      <c r="BH2239" s="27"/>
      <c r="BI2239" s="27"/>
      <c r="BJ2239" t="s">
        <v>3101</v>
      </c>
      <c r="BK2239" s="11" t="str">
        <f t="shared" si="528"/>
        <v>A-</v>
      </c>
      <c r="BL2239" s="11" t="s">
        <v>235</v>
      </c>
    </row>
    <row r="2240" spans="1:64" x14ac:dyDescent="0.25">
      <c r="A2240" s="3" t="s">
        <v>74</v>
      </c>
      <c r="B2240" s="4">
        <v>2300</v>
      </c>
      <c r="C2240" s="3" t="s">
        <v>140</v>
      </c>
      <c r="D2240" s="3" t="s">
        <v>8582</v>
      </c>
      <c r="E2240" s="3" t="s">
        <v>7306</v>
      </c>
      <c r="F2240" s="3"/>
      <c r="G2240" s="3"/>
      <c r="H2240" s="74"/>
      <c r="I2240" s="3" t="s">
        <v>1889</v>
      </c>
      <c r="J2240" s="3" t="s">
        <v>228</v>
      </c>
      <c r="K2240" s="3" t="s">
        <v>123</v>
      </c>
      <c r="L2240" s="3" t="s">
        <v>77</v>
      </c>
      <c r="M2240" s="3" t="s">
        <v>158</v>
      </c>
      <c r="N2240" s="5">
        <v>45408</v>
      </c>
      <c r="P2240" s="3"/>
      <c r="Q2240" s="5">
        <v>45413</v>
      </c>
      <c r="R2240" s="3" t="s">
        <v>2627</v>
      </c>
      <c r="S2240" s="3"/>
      <c r="T2240" s="6" t="s">
        <v>131</v>
      </c>
      <c r="U2240" s="3" t="str">
        <f t="shared" si="520"/>
        <v>Contractuel</v>
      </c>
      <c r="V2240" s="5">
        <v>45408</v>
      </c>
      <c r="W2240" s="5">
        <v>45443</v>
      </c>
      <c r="X2240" s="5"/>
      <c r="Y2240" s="5"/>
      <c r="Z2240" s="5">
        <v>45408</v>
      </c>
      <c r="AA2240" s="3">
        <f t="shared" si="521"/>
        <v>4</v>
      </c>
      <c r="AB2240" s="3">
        <v>2024</v>
      </c>
      <c r="AC2240" s="3">
        <f t="shared" si="542"/>
        <v>2028</v>
      </c>
      <c r="AD2240" s="7">
        <f t="shared" ca="1" si="526"/>
        <v>0.47499999999999998</v>
      </c>
      <c r="AE2240" s="7" t="str">
        <f t="shared" ca="1" si="533"/>
        <v>&lt; 1</v>
      </c>
      <c r="AF2240" s="5">
        <v>35801</v>
      </c>
      <c r="AG2240" s="8">
        <f t="shared" ca="1" si="523"/>
        <v>26.797260273972604</v>
      </c>
      <c r="AH2240" s="7" t="str">
        <f t="shared" ca="1" si="524"/>
        <v>&gt;25&lt; 35</v>
      </c>
      <c r="AI2240" s="9">
        <v>17216921</v>
      </c>
      <c r="AJ2240" s="10" t="s">
        <v>141</v>
      </c>
      <c r="AK2240" s="9" t="s">
        <v>6258</v>
      </c>
      <c r="AL2240" s="5">
        <v>44692</v>
      </c>
      <c r="AM2240" s="3" t="s">
        <v>93</v>
      </c>
      <c r="AN2240" s="3" t="s">
        <v>94</v>
      </c>
      <c r="AP2240" t="s">
        <v>5780</v>
      </c>
      <c r="AQ2240" s="11">
        <v>3</v>
      </c>
      <c r="AR2240" s="11">
        <v>1</v>
      </c>
      <c r="AS2240" s="12">
        <f t="shared" si="525"/>
        <v>45773.25</v>
      </c>
      <c r="AT2240" s="11" t="s">
        <v>135</v>
      </c>
      <c r="AU2240" s="9">
        <v>3.5</v>
      </c>
      <c r="AV2240" s="14"/>
      <c r="AW2240" s="15"/>
      <c r="AX2240" s="16"/>
      <c r="AY2240" s="14"/>
      <c r="AZ2240" s="11"/>
      <c r="BA2240" s="17" t="str">
        <f t="shared" si="531"/>
        <v/>
      </c>
      <c r="BB2240" s="26">
        <f t="shared" si="532"/>
        <v>0</v>
      </c>
      <c r="BC2240" s="19" t="s">
        <v>6259</v>
      </c>
      <c r="BD2240" s="20" t="s">
        <v>100</v>
      </c>
      <c r="BF2240" s="5"/>
      <c r="BG2240" s="27">
        <v>54119557</v>
      </c>
      <c r="BH2240" s="27"/>
      <c r="BI2240" s="27"/>
      <c r="BK2240" s="11" t="str">
        <f t="shared" si="528"/>
        <v>B-</v>
      </c>
      <c r="BL2240" s="11" t="s">
        <v>473</v>
      </c>
    </row>
    <row r="2241" spans="1:64" x14ac:dyDescent="0.25">
      <c r="A2241" s="3" t="s">
        <v>74</v>
      </c>
      <c r="B2241" s="4">
        <v>2301</v>
      </c>
      <c r="C2241" s="3" t="s">
        <v>140</v>
      </c>
      <c r="D2241" s="3" t="s">
        <v>8156</v>
      </c>
      <c r="E2241" s="3" t="s">
        <v>7981</v>
      </c>
      <c r="F2241" s="3"/>
      <c r="G2241" s="3"/>
      <c r="H2241" s="74"/>
      <c r="I2241" s="3" t="s">
        <v>1889</v>
      </c>
      <c r="J2241" s="3" t="s">
        <v>228</v>
      </c>
      <c r="K2241" s="3" t="s">
        <v>123</v>
      </c>
      <c r="L2241" s="3" t="s">
        <v>77</v>
      </c>
      <c r="M2241" s="3" t="s">
        <v>158</v>
      </c>
      <c r="N2241" s="5">
        <v>45408</v>
      </c>
      <c r="P2241" s="3"/>
      <c r="Q2241" s="5">
        <v>45413</v>
      </c>
      <c r="R2241" s="3" t="s">
        <v>6260</v>
      </c>
      <c r="S2241" s="3"/>
      <c r="T2241" s="6" t="s">
        <v>131</v>
      </c>
      <c r="U2241" s="3" t="str">
        <f t="shared" si="520"/>
        <v>Contractuel</v>
      </c>
      <c r="V2241" s="5">
        <v>45408</v>
      </c>
      <c r="W2241" s="5">
        <v>45443</v>
      </c>
      <c r="X2241" s="5"/>
      <c r="Y2241" s="5"/>
      <c r="Z2241" s="5">
        <v>45408</v>
      </c>
      <c r="AA2241" s="3">
        <f t="shared" si="521"/>
        <v>4</v>
      </c>
      <c r="AB2241" s="3">
        <v>2024</v>
      </c>
      <c r="AC2241" s="3">
        <f t="shared" si="542"/>
        <v>2028</v>
      </c>
      <c r="AD2241" s="7">
        <f t="shared" ca="1" si="526"/>
        <v>0.47499999999999998</v>
      </c>
      <c r="AE2241" s="7" t="str">
        <f t="shared" ca="1" si="533"/>
        <v>&lt; 1</v>
      </c>
      <c r="AF2241" s="5">
        <v>36837</v>
      </c>
      <c r="AG2241" s="8">
        <f t="shared" ca="1" si="523"/>
        <v>23.958904109589042</v>
      </c>
      <c r="AH2241" s="7" t="str">
        <f t="shared" ca="1" si="524"/>
        <v>&lt; 25</v>
      </c>
      <c r="AI2241" s="9"/>
      <c r="AJ2241" s="8"/>
      <c r="AK2241" s="9" t="s">
        <v>6261</v>
      </c>
      <c r="AL2241" s="5">
        <v>43888</v>
      </c>
      <c r="AM2241" s="3" t="s">
        <v>93</v>
      </c>
      <c r="AN2241" s="3" t="s">
        <v>94</v>
      </c>
      <c r="AP2241" t="s">
        <v>5794</v>
      </c>
      <c r="AQ2241" s="11">
        <v>3</v>
      </c>
      <c r="AR2241" s="11">
        <v>1</v>
      </c>
      <c r="AS2241" s="12">
        <f t="shared" si="525"/>
        <v>45773.25</v>
      </c>
      <c r="AT2241" s="11" t="s">
        <v>135</v>
      </c>
      <c r="AU2241" s="9">
        <v>3.5</v>
      </c>
      <c r="AV2241" s="14">
        <v>17</v>
      </c>
      <c r="AW2241" s="15">
        <v>53594</v>
      </c>
      <c r="AX2241" s="16" t="s">
        <v>6262</v>
      </c>
      <c r="AY2241" s="14">
        <v>12</v>
      </c>
      <c r="AZ2241" s="11" t="s">
        <v>171</v>
      </c>
      <c r="BA2241" s="17" t="str">
        <f t="shared" si="531"/>
        <v>17535940173398194412</v>
      </c>
      <c r="BB2241" s="26">
        <f t="shared" si="532"/>
        <v>20</v>
      </c>
      <c r="BC2241" s="19" t="s">
        <v>6263</v>
      </c>
      <c r="BD2241" s="20" t="s">
        <v>277</v>
      </c>
      <c r="BF2241" s="5"/>
      <c r="BG2241" s="27">
        <v>53292277</v>
      </c>
      <c r="BH2241" s="27"/>
      <c r="BI2241" s="27"/>
      <c r="BK2241" s="11" t="str">
        <f t="shared" si="528"/>
        <v>B-</v>
      </c>
      <c r="BL2241" s="11" t="s">
        <v>473</v>
      </c>
    </row>
    <row r="2242" spans="1:64" x14ac:dyDescent="0.25">
      <c r="A2242" s="3" t="s">
        <v>56</v>
      </c>
      <c r="B2242" s="4">
        <v>2302</v>
      </c>
      <c r="C2242" s="3" t="s">
        <v>140</v>
      </c>
      <c r="D2242" s="3" t="s">
        <v>8492</v>
      </c>
      <c r="E2242" s="3" t="s">
        <v>8239</v>
      </c>
      <c r="F2242" s="3"/>
      <c r="G2242" s="3"/>
      <c r="H2242" s="74"/>
      <c r="I2242" s="3" t="s">
        <v>467</v>
      </c>
      <c r="J2242" s="3" t="s">
        <v>157</v>
      </c>
      <c r="K2242" s="3" t="s">
        <v>76</v>
      </c>
      <c r="L2242" s="3" t="s">
        <v>77</v>
      </c>
      <c r="M2242" s="3" t="s">
        <v>158</v>
      </c>
      <c r="N2242" s="5">
        <v>45408</v>
      </c>
      <c r="P2242" s="3">
        <f t="shared" ref="P2242:P2248" ca="1" si="543">IF(W2242="","",W2242-TODAY())</f>
        <v>-47</v>
      </c>
      <c r="Q2242" s="5"/>
      <c r="R2242" s="3"/>
      <c r="S2242" s="3"/>
      <c r="T2242" s="6" t="s">
        <v>131</v>
      </c>
      <c r="U2242" s="3" t="str">
        <f t="shared" ref="U2242:U2305" si="544">IF(T2242="CDI","Titulaire","Contractuel")</f>
        <v>Contractuel</v>
      </c>
      <c r="V2242" s="5">
        <v>45505</v>
      </c>
      <c r="W2242" s="5">
        <f>VLOOKUP(B2242,[1]base!$A:$V,22,0)</f>
        <v>45535</v>
      </c>
      <c r="X2242" s="5"/>
      <c r="Y2242" s="5"/>
      <c r="Z2242" s="5">
        <v>45408</v>
      </c>
      <c r="AA2242" s="3">
        <f t="shared" ref="AA2242:AA2305" si="545">MONTH(N2242)</f>
        <v>4</v>
      </c>
      <c r="AB2242" s="3">
        <v>2024</v>
      </c>
      <c r="AC2242" s="3"/>
      <c r="AD2242" s="7">
        <f t="shared" ca="1" si="526"/>
        <v>0.47499999999999998</v>
      </c>
      <c r="AE2242" s="7" t="str">
        <f t="shared" ca="1" si="533"/>
        <v>&lt; 1</v>
      </c>
      <c r="AF2242" s="5">
        <v>35193</v>
      </c>
      <c r="AG2242" s="8">
        <f t="shared" ref="AG2242:AG2305" ca="1" si="546">(TODAY()-AF2242)/365</f>
        <v>28.463013698630139</v>
      </c>
      <c r="AH2242" s="7" t="str">
        <f t="shared" ref="AH2242:AH2305" ca="1" si="547">+IF(AG2242&lt;25,"&lt; 25",IF(AND(AG2242&gt;=25,AG2242&lt;35),"&gt;25&lt; 35",IF(AND(AG2242&gt;=35,AG2242&lt;45),"&gt;35&lt; 45",IF(AND(AG2242&gt;=45,AG2242&lt;=55),"&gt;45&lt; 55",IF(AG2242&gt;55,"&gt; 55")))))</f>
        <v>&gt;25&lt; 35</v>
      </c>
      <c r="AI2242" s="9"/>
      <c r="AJ2242" s="8"/>
      <c r="AK2242" s="9" t="s">
        <v>6264</v>
      </c>
      <c r="AL2242" s="5">
        <v>42361</v>
      </c>
      <c r="AM2242" s="3" t="s">
        <v>93</v>
      </c>
      <c r="AN2242" s="3" t="s">
        <v>94</v>
      </c>
      <c r="AP2242" t="s">
        <v>1397</v>
      </c>
      <c r="AQ2242" s="11">
        <v>3</v>
      </c>
      <c r="AR2242" s="11">
        <v>1</v>
      </c>
      <c r="AS2242" s="12">
        <f t="shared" ref="AS2242:AS2305" si="548">N2242+(365.25*AR2242)</f>
        <v>45773.25</v>
      </c>
      <c r="AT2242" s="11" t="s">
        <v>135</v>
      </c>
      <c r="AU2242" s="9">
        <v>3.6629999999999998</v>
      </c>
      <c r="AV2242" s="14">
        <v>17</v>
      </c>
      <c r="AW2242" s="15">
        <v>90100</v>
      </c>
      <c r="AX2242" s="16" t="s">
        <v>6265</v>
      </c>
      <c r="AY2242" s="14">
        <v>79</v>
      </c>
      <c r="AZ2242" s="11" t="s">
        <v>171</v>
      </c>
      <c r="BA2242" s="17" t="str">
        <f t="shared" si="531"/>
        <v>17901000000310195079</v>
      </c>
      <c r="BB2242" s="26">
        <f t="shared" si="532"/>
        <v>20</v>
      </c>
      <c r="BC2242" s="19" t="s">
        <v>391</v>
      </c>
      <c r="BD2242" s="20" t="s">
        <v>100</v>
      </c>
      <c r="BF2242" s="5"/>
      <c r="BG2242" s="27">
        <v>25410650</v>
      </c>
      <c r="BH2242" s="27"/>
      <c r="BI2242" s="27"/>
      <c r="BJ2242" t="s">
        <v>391</v>
      </c>
      <c r="BK2242" s="11" t="str">
        <f t="shared" si="528"/>
        <v>A-</v>
      </c>
      <c r="BL2242" s="11" t="s">
        <v>235</v>
      </c>
    </row>
    <row r="2243" spans="1:64" x14ac:dyDescent="0.25">
      <c r="A2243" s="3" t="s">
        <v>56</v>
      </c>
      <c r="B2243" s="4">
        <v>2303</v>
      </c>
      <c r="C2243" s="3" t="s">
        <v>140</v>
      </c>
      <c r="D2243" s="3" t="s">
        <v>8377</v>
      </c>
      <c r="E2243" s="3" t="s">
        <v>7281</v>
      </c>
      <c r="F2243" s="3"/>
      <c r="G2243" s="3"/>
      <c r="H2243" s="74"/>
      <c r="I2243" s="3" t="s">
        <v>467</v>
      </c>
      <c r="J2243" s="3" t="s">
        <v>157</v>
      </c>
      <c r="K2243" s="3" t="s">
        <v>76</v>
      </c>
      <c r="L2243" s="3" t="s">
        <v>77</v>
      </c>
      <c r="M2243" s="3" t="s">
        <v>158</v>
      </c>
      <c r="N2243" s="5">
        <v>45409</v>
      </c>
      <c r="P2243" s="3">
        <f t="shared" ca="1" si="543"/>
        <v>-47</v>
      </c>
      <c r="Q2243" s="5"/>
      <c r="R2243" s="3"/>
      <c r="S2243" s="3"/>
      <c r="T2243" s="6" t="s">
        <v>131</v>
      </c>
      <c r="U2243" s="3" t="str">
        <f t="shared" si="544"/>
        <v>Contractuel</v>
      </c>
      <c r="V2243" s="5">
        <v>45505</v>
      </c>
      <c r="W2243" s="5">
        <f>VLOOKUP(B2243,[1]base!$A:$V,22,0)</f>
        <v>45535</v>
      </c>
      <c r="X2243" s="5"/>
      <c r="Y2243" s="5"/>
      <c r="Z2243" s="5">
        <v>45409</v>
      </c>
      <c r="AA2243" s="3">
        <f t="shared" si="545"/>
        <v>4</v>
      </c>
      <c r="AB2243" s="3">
        <v>2024</v>
      </c>
      <c r="AC2243" s="3"/>
      <c r="AD2243" s="7">
        <f t="shared" ca="1" si="526"/>
        <v>0.47222222222222221</v>
      </c>
      <c r="AE2243" s="7" t="str">
        <f t="shared" ca="1" si="533"/>
        <v>&lt; 1</v>
      </c>
      <c r="AF2243" s="5">
        <v>34151</v>
      </c>
      <c r="AG2243" s="8">
        <f t="shared" ca="1" si="546"/>
        <v>31.317808219178083</v>
      </c>
      <c r="AH2243" s="7" t="str">
        <f t="shared" ca="1" si="547"/>
        <v>&gt;25&lt; 35</v>
      </c>
      <c r="AI2243" s="9">
        <v>17358119</v>
      </c>
      <c r="AJ2243" s="10" t="s">
        <v>62</v>
      </c>
      <c r="AK2243" s="9" t="s">
        <v>6266</v>
      </c>
      <c r="AL2243" s="5">
        <v>45056</v>
      </c>
      <c r="AM2243" s="3" t="s">
        <v>93</v>
      </c>
      <c r="AN2243" s="3" t="s">
        <v>65</v>
      </c>
      <c r="AP2243" t="s">
        <v>6267</v>
      </c>
      <c r="AQ2243" s="11">
        <v>3</v>
      </c>
      <c r="AR2243" s="11">
        <v>1</v>
      </c>
      <c r="AS2243" s="12">
        <f t="shared" si="548"/>
        <v>45774.25</v>
      </c>
      <c r="AT2243" s="11" t="s">
        <v>135</v>
      </c>
      <c r="AU2243" s="9">
        <v>3.6629999999999998</v>
      </c>
      <c r="AV2243" s="14">
        <v>17</v>
      </c>
      <c r="AW2243" s="15">
        <v>60600</v>
      </c>
      <c r="AX2243" s="16" t="s">
        <v>6268</v>
      </c>
      <c r="AY2243" s="14" t="s">
        <v>91</v>
      </c>
      <c r="AZ2243" s="11" t="s">
        <v>6269</v>
      </c>
      <c r="BA2243" s="17" t="str">
        <f t="shared" si="531"/>
        <v>17606000000344515605</v>
      </c>
      <c r="BB2243" s="26">
        <f t="shared" si="532"/>
        <v>20</v>
      </c>
      <c r="BC2243" s="19" t="s">
        <v>254</v>
      </c>
      <c r="BD2243" s="20" t="s">
        <v>100</v>
      </c>
      <c r="BF2243" s="5"/>
      <c r="BG2243" s="27">
        <v>24999939</v>
      </c>
      <c r="BH2243" s="27">
        <v>50960916</v>
      </c>
      <c r="BI2243" s="27"/>
      <c r="BJ2243" t="s">
        <v>254</v>
      </c>
      <c r="BK2243" s="11" t="str">
        <f t="shared" si="528"/>
        <v>A-</v>
      </c>
      <c r="BL2243" s="11" t="s">
        <v>235</v>
      </c>
    </row>
    <row r="2244" spans="1:64" x14ac:dyDescent="0.25">
      <c r="A2244" s="3" t="s">
        <v>56</v>
      </c>
      <c r="B2244" s="4">
        <v>2304</v>
      </c>
      <c r="C2244" s="3" t="s">
        <v>140</v>
      </c>
      <c r="D2244" s="3" t="s">
        <v>7289</v>
      </c>
      <c r="E2244" s="3" t="s">
        <v>7350</v>
      </c>
      <c r="F2244" s="3"/>
      <c r="G2244" s="3"/>
      <c r="H2244" s="74"/>
      <c r="I2244" s="3" t="s">
        <v>187</v>
      </c>
      <c r="J2244" s="3" t="s">
        <v>157</v>
      </c>
      <c r="K2244" s="3" t="s">
        <v>123</v>
      </c>
      <c r="L2244" s="3" t="s">
        <v>77</v>
      </c>
      <c r="M2244" s="3" t="s">
        <v>158</v>
      </c>
      <c r="N2244" s="5">
        <v>45414</v>
      </c>
      <c r="P2244" s="3">
        <f t="shared" ca="1" si="543"/>
        <v>-47</v>
      </c>
      <c r="Q2244" s="5"/>
      <c r="R2244" s="3"/>
      <c r="S2244" s="3"/>
      <c r="T2244" s="6" t="s">
        <v>131</v>
      </c>
      <c r="U2244" s="3" t="str">
        <f t="shared" si="544"/>
        <v>Contractuel</v>
      </c>
      <c r="V2244" s="5">
        <v>45505</v>
      </c>
      <c r="W2244" s="5">
        <f>VLOOKUP(B2244,[1]base!$A:$V,22,0)</f>
        <v>45535</v>
      </c>
      <c r="X2244" s="5"/>
      <c r="Y2244" s="5"/>
      <c r="Z2244" s="5">
        <v>45414</v>
      </c>
      <c r="AA2244" s="3">
        <f t="shared" si="545"/>
        <v>5</v>
      </c>
      <c r="AB2244" s="3">
        <v>2024</v>
      </c>
      <c r="AC2244" s="3">
        <f t="shared" ref="AC2244:AC2307" si="549">AB2244+4</f>
        <v>2028</v>
      </c>
      <c r="AD2244" s="7">
        <f t="shared" ca="1" si="526"/>
        <v>0.45833333333333331</v>
      </c>
      <c r="AE2244" s="7" t="str">
        <f t="shared" ca="1" si="533"/>
        <v>&lt; 1</v>
      </c>
      <c r="AF2244" s="5">
        <v>35375</v>
      </c>
      <c r="AG2244" s="8">
        <f t="shared" ca="1" si="546"/>
        <v>27.964383561643835</v>
      </c>
      <c r="AH2244" s="7" t="str">
        <f t="shared" ca="1" si="547"/>
        <v>&gt;25&lt; 35</v>
      </c>
      <c r="AI2244" s="9">
        <v>17775735</v>
      </c>
      <c r="AJ2244" s="37" t="s">
        <v>179</v>
      </c>
      <c r="AK2244" s="9" t="s">
        <v>6270</v>
      </c>
      <c r="AL2244" s="5">
        <v>42606</v>
      </c>
      <c r="AM2244" s="3" t="s">
        <v>93</v>
      </c>
      <c r="AN2244" s="3" t="s">
        <v>94</v>
      </c>
      <c r="AP2244" t="s">
        <v>6243</v>
      </c>
      <c r="AQ2244" s="11">
        <v>3</v>
      </c>
      <c r="AR2244" s="11">
        <v>1</v>
      </c>
      <c r="AS2244" s="12">
        <f t="shared" si="548"/>
        <v>45779.25</v>
      </c>
      <c r="AT2244" s="11" t="s">
        <v>135</v>
      </c>
      <c r="AU2244" s="9">
        <v>3.7149999999999999</v>
      </c>
      <c r="AV2244" s="14">
        <v>17</v>
      </c>
      <c r="AW2244" s="15" t="s">
        <v>169</v>
      </c>
      <c r="AX2244" s="16" t="s">
        <v>6271</v>
      </c>
      <c r="AY2244" s="14">
        <v>53</v>
      </c>
      <c r="AZ2244" s="11" t="s">
        <v>171</v>
      </c>
      <c r="BA2244" s="17" t="str">
        <f t="shared" si="531"/>
        <v>17001000000344732853</v>
      </c>
      <c r="BB2244" s="26">
        <f t="shared" si="532"/>
        <v>20</v>
      </c>
      <c r="BC2244" s="19" t="s">
        <v>6272</v>
      </c>
      <c r="BD2244" s="20" t="s">
        <v>100</v>
      </c>
      <c r="BF2244" s="5"/>
      <c r="BG2244" s="27">
        <v>55719654</v>
      </c>
      <c r="BH2244" s="27"/>
      <c r="BI2244" s="27"/>
      <c r="BJ2244" t="s">
        <v>1677</v>
      </c>
      <c r="BK2244" s="11" t="s">
        <v>193</v>
      </c>
      <c r="BL2244" s="11" t="s">
        <v>473</v>
      </c>
    </row>
    <row r="2245" spans="1:64" x14ac:dyDescent="0.25">
      <c r="A2245" s="3" t="s">
        <v>56</v>
      </c>
      <c r="B2245" s="4">
        <v>2305</v>
      </c>
      <c r="C2245" s="3" t="s">
        <v>57</v>
      </c>
      <c r="D2245" s="3" t="s">
        <v>7208</v>
      </c>
      <c r="E2245" s="3" t="s">
        <v>8773</v>
      </c>
      <c r="F2245" s="3"/>
      <c r="G2245" s="3"/>
      <c r="H2245" s="74"/>
      <c r="I2245" s="3" t="s">
        <v>187</v>
      </c>
      <c r="J2245" s="3" t="s">
        <v>157</v>
      </c>
      <c r="K2245" s="3" t="s">
        <v>123</v>
      </c>
      <c r="L2245" s="3" t="s">
        <v>77</v>
      </c>
      <c r="M2245" s="3" t="s">
        <v>158</v>
      </c>
      <c r="N2245" s="5">
        <v>45414</v>
      </c>
      <c r="P2245" s="3">
        <f t="shared" ca="1" si="543"/>
        <v>-47</v>
      </c>
      <c r="Q2245" s="5"/>
      <c r="R2245" s="3"/>
      <c r="S2245" s="3"/>
      <c r="T2245" s="6" t="s">
        <v>131</v>
      </c>
      <c r="U2245" s="3" t="str">
        <f t="shared" si="544"/>
        <v>Contractuel</v>
      </c>
      <c r="V2245" s="5">
        <v>45505</v>
      </c>
      <c r="W2245" s="5">
        <f>VLOOKUP(B2245,[1]base!$A:$V,22,0)</f>
        <v>45535</v>
      </c>
      <c r="X2245" s="5"/>
      <c r="Y2245" s="5"/>
      <c r="Z2245" s="5">
        <v>45414</v>
      </c>
      <c r="AA2245" s="3">
        <f t="shared" si="545"/>
        <v>5</v>
      </c>
      <c r="AB2245" s="3">
        <v>2024</v>
      </c>
      <c r="AC2245" s="3">
        <f t="shared" si="549"/>
        <v>2028</v>
      </c>
      <c r="AD2245" s="7">
        <f t="shared" ca="1" si="526"/>
        <v>0.45833333333333331</v>
      </c>
      <c r="AE2245" s="7" t="str">
        <f t="shared" ca="1" si="533"/>
        <v>&lt; 1</v>
      </c>
      <c r="AF2245" s="5">
        <v>37055</v>
      </c>
      <c r="AG2245" s="8">
        <f t="shared" ca="1" si="546"/>
        <v>23.361643835616437</v>
      </c>
      <c r="AH2245" s="7" t="str">
        <f t="shared" ca="1" si="547"/>
        <v>&lt; 25</v>
      </c>
      <c r="AI2245" s="9">
        <v>17671366</v>
      </c>
      <c r="AJ2245" s="10" t="s">
        <v>126</v>
      </c>
      <c r="AK2245" s="9" t="s">
        <v>6273</v>
      </c>
      <c r="AL2245" s="5">
        <v>44497</v>
      </c>
      <c r="AM2245" s="3" t="s">
        <v>64</v>
      </c>
      <c r="AN2245" s="3" t="s">
        <v>94</v>
      </c>
      <c r="AP2245" t="s">
        <v>1167</v>
      </c>
      <c r="AQ2245" s="11">
        <v>3</v>
      </c>
      <c r="AR2245" s="11">
        <v>1</v>
      </c>
      <c r="AS2245" s="12">
        <f t="shared" si="548"/>
        <v>45779.25</v>
      </c>
      <c r="AT2245" s="11" t="s">
        <v>135</v>
      </c>
      <c r="AU2245" s="9">
        <v>3.7149999999999999</v>
      </c>
      <c r="AV2245" s="14">
        <v>10</v>
      </c>
      <c r="AW2245" s="15">
        <v>20306</v>
      </c>
      <c r="AX2245" s="16">
        <v>61142274788</v>
      </c>
      <c r="AY2245" s="14">
        <v>39</v>
      </c>
      <c r="AZ2245" s="11" t="s">
        <v>503</v>
      </c>
      <c r="BA2245" s="17" t="str">
        <f t="shared" si="531"/>
        <v>10203066114227478839</v>
      </c>
      <c r="BB2245" s="26">
        <f t="shared" si="532"/>
        <v>20</v>
      </c>
      <c r="BC2245" s="19" t="s">
        <v>6274</v>
      </c>
      <c r="BD2245" s="20" t="s">
        <v>100</v>
      </c>
      <c r="BF2245" s="5"/>
      <c r="BG2245" s="27">
        <v>27246541</v>
      </c>
      <c r="BH2245" s="27"/>
      <c r="BI2245" s="27"/>
      <c r="BJ2245" t="s">
        <v>566</v>
      </c>
      <c r="BK2245" s="11" t="s">
        <v>193</v>
      </c>
      <c r="BL2245" s="11" t="s">
        <v>473</v>
      </c>
    </row>
    <row r="2246" spans="1:64" x14ac:dyDescent="0.25">
      <c r="A2246" s="3" t="s">
        <v>56</v>
      </c>
      <c r="B2246" s="4">
        <v>2306</v>
      </c>
      <c r="C2246" s="3" t="s">
        <v>140</v>
      </c>
      <c r="D2246" s="3" t="s">
        <v>8333</v>
      </c>
      <c r="E2246" s="3" t="s">
        <v>8774</v>
      </c>
      <c r="F2246" s="3"/>
      <c r="G2246" s="3"/>
      <c r="H2246" s="74"/>
      <c r="I2246" s="3" t="s">
        <v>1140</v>
      </c>
      <c r="J2246" s="3" t="s">
        <v>157</v>
      </c>
      <c r="K2246" s="3" t="s">
        <v>123</v>
      </c>
      <c r="L2246" s="3" t="s">
        <v>77</v>
      </c>
      <c r="M2246" s="3" t="s">
        <v>158</v>
      </c>
      <c r="N2246" s="5">
        <v>45414</v>
      </c>
      <c r="P2246" s="3">
        <f t="shared" ca="1" si="543"/>
        <v>-47</v>
      </c>
      <c r="Q2246" s="5"/>
      <c r="R2246" s="3"/>
      <c r="S2246" s="3"/>
      <c r="T2246" s="6" t="s">
        <v>131</v>
      </c>
      <c r="U2246" s="3" t="str">
        <f t="shared" si="544"/>
        <v>Contractuel</v>
      </c>
      <c r="V2246" s="5">
        <v>45505</v>
      </c>
      <c r="W2246" s="5">
        <f>VLOOKUP(B2246,[1]base!$A:$V,22,0)</f>
        <v>45535</v>
      </c>
      <c r="X2246" s="5"/>
      <c r="Y2246" s="5"/>
      <c r="Z2246" s="5">
        <v>45414</v>
      </c>
      <c r="AA2246" s="3">
        <f t="shared" si="545"/>
        <v>5</v>
      </c>
      <c r="AB2246" s="3">
        <v>2024</v>
      </c>
      <c r="AC2246" s="3">
        <f t="shared" si="549"/>
        <v>2028</v>
      </c>
      <c r="AD2246" s="7">
        <f t="shared" ca="1" si="526"/>
        <v>0.45833333333333331</v>
      </c>
      <c r="AE2246" s="7" t="str">
        <f t="shared" ca="1" si="533"/>
        <v>&lt; 1</v>
      </c>
      <c r="AF2246" s="5">
        <v>34402</v>
      </c>
      <c r="AG2246" s="8">
        <f t="shared" ca="1" si="546"/>
        <v>30.63013698630137</v>
      </c>
      <c r="AH2246" s="7" t="str">
        <f t="shared" ca="1" si="547"/>
        <v>&gt;25&lt; 35</v>
      </c>
      <c r="AI2246" s="9">
        <v>16797230</v>
      </c>
      <c r="AJ2246" s="10" t="s">
        <v>91</v>
      </c>
      <c r="AK2246" s="9" t="s">
        <v>6275</v>
      </c>
      <c r="AL2246" s="5">
        <v>41930</v>
      </c>
      <c r="AM2246" s="3" t="s">
        <v>93</v>
      </c>
      <c r="AN2246" s="3" t="s">
        <v>65</v>
      </c>
      <c r="AP2246" t="s">
        <v>6276</v>
      </c>
      <c r="AQ2246" s="11">
        <v>3</v>
      </c>
      <c r="AR2246" s="11">
        <v>1</v>
      </c>
      <c r="AS2246" s="12">
        <f t="shared" si="548"/>
        <v>45779.25</v>
      </c>
      <c r="AT2246" s="11" t="s">
        <v>135</v>
      </c>
      <c r="AU2246" s="9">
        <v>3.8780000000000001</v>
      </c>
      <c r="AV2246" s="14">
        <v>17</v>
      </c>
      <c r="AW2246" s="15">
        <v>20600</v>
      </c>
      <c r="AX2246" s="16" t="s">
        <v>6277</v>
      </c>
      <c r="AY2246" s="14">
        <v>30</v>
      </c>
      <c r="AZ2246" s="11" t="s">
        <v>171</v>
      </c>
      <c r="BA2246" s="17" t="str">
        <f t="shared" si="531"/>
        <v>17206000000263725330</v>
      </c>
      <c r="BB2246" s="26">
        <f t="shared" si="532"/>
        <v>20</v>
      </c>
      <c r="BC2246" s="19" t="s">
        <v>6278</v>
      </c>
      <c r="BD2246" s="20" t="s">
        <v>100</v>
      </c>
      <c r="BF2246" s="5"/>
      <c r="BG2246" s="27">
        <v>50393725</v>
      </c>
      <c r="BH2246" s="27"/>
      <c r="BI2246" s="27"/>
      <c r="BJ2246" t="s">
        <v>1677</v>
      </c>
      <c r="BK2246" s="11" t="str">
        <f t="shared" si="528"/>
        <v>A-</v>
      </c>
      <c r="BL2246" s="11" t="s">
        <v>235</v>
      </c>
    </row>
    <row r="2247" spans="1:64" x14ac:dyDescent="0.25">
      <c r="A2247" s="3" t="s">
        <v>74</v>
      </c>
      <c r="B2247" s="4">
        <v>2307</v>
      </c>
      <c r="C2247" s="3" t="s">
        <v>140</v>
      </c>
      <c r="D2247" s="3" t="s">
        <v>8775</v>
      </c>
      <c r="E2247" s="3" t="s">
        <v>7226</v>
      </c>
      <c r="F2247" s="3"/>
      <c r="G2247" s="3"/>
      <c r="H2247" s="74"/>
      <c r="I2247" s="43" t="s">
        <v>1837</v>
      </c>
      <c r="J2247" s="43" t="s">
        <v>157</v>
      </c>
      <c r="K2247" s="3" t="s">
        <v>123</v>
      </c>
      <c r="L2247" s="3" t="s">
        <v>77</v>
      </c>
      <c r="M2247" s="3" t="s">
        <v>158</v>
      </c>
      <c r="N2247" s="5">
        <v>45414</v>
      </c>
      <c r="P2247" s="3">
        <f t="shared" ca="1" si="543"/>
        <v>-78</v>
      </c>
      <c r="Q2247" s="5">
        <v>45505</v>
      </c>
      <c r="R2247" s="3" t="s">
        <v>5026</v>
      </c>
      <c r="S2247" s="3"/>
      <c r="T2247" s="6" t="s">
        <v>131</v>
      </c>
      <c r="U2247" s="3" t="str">
        <f t="shared" si="544"/>
        <v>Contractuel</v>
      </c>
      <c r="V2247" s="5">
        <v>45474</v>
      </c>
      <c r="W2247" s="5">
        <v>45504</v>
      </c>
      <c r="X2247" s="5"/>
      <c r="Y2247" s="5"/>
      <c r="Z2247" s="5">
        <v>45414</v>
      </c>
      <c r="AA2247" s="3">
        <f t="shared" si="545"/>
        <v>5</v>
      </c>
      <c r="AB2247" s="3">
        <v>2024</v>
      </c>
      <c r="AC2247" s="3">
        <f t="shared" si="549"/>
        <v>2028</v>
      </c>
      <c r="AD2247" s="7">
        <f t="shared" ref="AD2247:AD2310" ca="1" si="550">IF(A2247="Non",(DAYS360(N2247,Q2247)/360),(DAYS360(N2247,TODAY())/360))</f>
        <v>0.45833333333333331</v>
      </c>
      <c r="AE2247" s="7" t="str">
        <f t="shared" ca="1" si="533"/>
        <v>&lt; 1</v>
      </c>
      <c r="AF2247" s="5">
        <v>35542</v>
      </c>
      <c r="AG2247" s="8">
        <f t="shared" ca="1" si="546"/>
        <v>27.506849315068493</v>
      </c>
      <c r="AH2247" s="7" t="str">
        <f t="shared" ca="1" si="547"/>
        <v>&gt;25&lt; 35</v>
      </c>
      <c r="AI2247" s="9">
        <v>17134212</v>
      </c>
      <c r="AJ2247" s="10" t="s">
        <v>159</v>
      </c>
      <c r="AK2247" s="9" t="s">
        <v>6279</v>
      </c>
      <c r="AL2247" s="5">
        <v>43178</v>
      </c>
      <c r="AM2247" s="3" t="s">
        <v>93</v>
      </c>
      <c r="AN2247" s="3" t="s">
        <v>65</v>
      </c>
      <c r="AP2247" t="s">
        <v>6243</v>
      </c>
      <c r="AQ2247" s="11">
        <v>3</v>
      </c>
      <c r="AR2247" s="11">
        <v>1</v>
      </c>
      <c r="AS2247" s="12">
        <f t="shared" si="548"/>
        <v>45779.25</v>
      </c>
      <c r="AT2247" s="11" t="s">
        <v>135</v>
      </c>
      <c r="AU2247" s="9">
        <v>3.7149999999999999</v>
      </c>
      <c r="AV2247" s="14">
        <v>14</v>
      </c>
      <c r="AW2247" s="15" t="s">
        <v>6280</v>
      </c>
      <c r="AX2247" s="16">
        <v>41007010623</v>
      </c>
      <c r="AY2247" s="14" t="s">
        <v>70</v>
      </c>
      <c r="AZ2247" s="11" t="s">
        <v>154</v>
      </c>
      <c r="BA2247" s="17" t="str">
        <f t="shared" si="531"/>
        <v>14064064100701062303</v>
      </c>
      <c r="BB2247" s="26">
        <f t="shared" si="532"/>
        <v>20</v>
      </c>
      <c r="BC2247" s="19" t="s">
        <v>6281</v>
      </c>
      <c r="BD2247" s="20" t="s">
        <v>388</v>
      </c>
      <c r="BF2247" s="5"/>
      <c r="BG2247" s="27">
        <v>22588176</v>
      </c>
      <c r="BH2247" s="27"/>
      <c r="BI2247" s="27"/>
      <c r="BK2247" s="11" t="str">
        <f t="shared" si="528"/>
        <v>A-</v>
      </c>
      <c r="BL2247" s="11" t="s">
        <v>473</v>
      </c>
    </row>
    <row r="2248" spans="1:64" x14ac:dyDescent="0.25">
      <c r="A2248" s="3" t="s">
        <v>56</v>
      </c>
      <c r="B2248" s="4">
        <v>2308</v>
      </c>
      <c r="C2248" s="3" t="s">
        <v>140</v>
      </c>
      <c r="D2248" s="3" t="s">
        <v>7433</v>
      </c>
      <c r="E2248" s="3" t="s">
        <v>7384</v>
      </c>
      <c r="F2248" s="3"/>
      <c r="G2248" s="3"/>
      <c r="H2248" s="74"/>
      <c r="I2248" s="43" t="s">
        <v>425</v>
      </c>
      <c r="J2248" s="3" t="s">
        <v>157</v>
      </c>
      <c r="K2248" s="3" t="s">
        <v>123</v>
      </c>
      <c r="L2248" s="3" t="s">
        <v>77</v>
      </c>
      <c r="M2248" s="3" t="s">
        <v>158</v>
      </c>
      <c r="N2248" s="5">
        <v>45414</v>
      </c>
      <c r="P2248" s="3">
        <f t="shared" ca="1" si="543"/>
        <v>-47</v>
      </c>
      <c r="Q2248" s="5"/>
      <c r="R2248" s="3"/>
      <c r="S2248" s="3"/>
      <c r="T2248" s="6" t="s">
        <v>131</v>
      </c>
      <c r="U2248" s="3" t="str">
        <f t="shared" si="544"/>
        <v>Contractuel</v>
      </c>
      <c r="V2248" s="5">
        <v>45505</v>
      </c>
      <c r="W2248" s="5">
        <f>VLOOKUP(B2248,[1]base!$A:$V,22,0)</f>
        <v>45535</v>
      </c>
      <c r="X2248" s="5"/>
      <c r="Y2248" s="5"/>
      <c r="Z2248" s="5">
        <v>45414</v>
      </c>
      <c r="AA2248" s="3">
        <f t="shared" si="545"/>
        <v>5</v>
      </c>
      <c r="AB2248" s="3">
        <v>2024</v>
      </c>
      <c r="AC2248" s="3">
        <f t="shared" si="549"/>
        <v>2028</v>
      </c>
      <c r="AD2248" s="7">
        <f t="shared" ca="1" si="550"/>
        <v>0.45833333333333331</v>
      </c>
      <c r="AE2248" s="7" t="str">
        <f t="shared" ca="1" si="533"/>
        <v>&lt; 1</v>
      </c>
      <c r="AF2248" s="5">
        <v>27478</v>
      </c>
      <c r="AG2248" s="8">
        <f t="shared" ca="1" si="546"/>
        <v>49.6</v>
      </c>
      <c r="AH2248" s="7" t="str">
        <f t="shared" ca="1" si="547"/>
        <v>&gt;45&lt; 55</v>
      </c>
      <c r="AI2248" s="9">
        <v>12149159</v>
      </c>
      <c r="AJ2248" s="37" t="s">
        <v>179</v>
      </c>
      <c r="AK2248" s="9" t="s">
        <v>6282</v>
      </c>
      <c r="AL2248" s="5">
        <v>45183</v>
      </c>
      <c r="AM2248" s="3" t="s">
        <v>93</v>
      </c>
      <c r="AN2248" s="3" t="s">
        <v>65</v>
      </c>
      <c r="AO2248">
        <v>4</v>
      </c>
      <c r="AP2248" t="s">
        <v>6283</v>
      </c>
      <c r="AQ2248" s="11">
        <v>3</v>
      </c>
      <c r="AR2248" s="11">
        <v>1</v>
      </c>
      <c r="AS2248" s="12">
        <f t="shared" si="548"/>
        <v>45779.25</v>
      </c>
      <c r="AT2248" s="11" t="s">
        <v>135</v>
      </c>
      <c r="AU2248" s="9">
        <v>3.7149999999999999</v>
      </c>
      <c r="AV2248" s="14">
        <v>17</v>
      </c>
      <c r="AW2248" s="15" t="s">
        <v>169</v>
      </c>
      <c r="AX2248" s="16" t="s">
        <v>6284</v>
      </c>
      <c r="AY2248" s="14">
        <v>73</v>
      </c>
      <c r="AZ2248" s="11" t="s">
        <v>171</v>
      </c>
      <c r="BA2248" s="17" t="str">
        <f t="shared" si="531"/>
        <v>17001000000267555773</v>
      </c>
      <c r="BB2248" s="26">
        <f t="shared" si="532"/>
        <v>20</v>
      </c>
      <c r="BC2248" s="19" t="s">
        <v>6285</v>
      </c>
      <c r="BD2248" s="20" t="s">
        <v>100</v>
      </c>
      <c r="BF2248" s="5"/>
      <c r="BG2248" s="27">
        <v>22917253</v>
      </c>
      <c r="BH2248" s="27"/>
      <c r="BI2248" s="27"/>
      <c r="BK2248" s="11" t="str">
        <f t="shared" si="528"/>
        <v>A-</v>
      </c>
      <c r="BL2248" s="11" t="s">
        <v>473</v>
      </c>
    </row>
    <row r="2249" spans="1:64" x14ac:dyDescent="0.25">
      <c r="A2249" s="3" t="s">
        <v>74</v>
      </c>
      <c r="B2249" s="4">
        <v>2309</v>
      </c>
      <c r="C2249" s="3" t="s">
        <v>57</v>
      </c>
      <c r="D2249" s="3" t="s">
        <v>7961</v>
      </c>
      <c r="E2249" s="3" t="s">
        <v>8776</v>
      </c>
      <c r="F2249" s="3"/>
      <c r="G2249" s="3"/>
      <c r="H2249" s="74"/>
      <c r="I2249" s="3" t="s">
        <v>467</v>
      </c>
      <c r="J2249" s="3" t="s">
        <v>157</v>
      </c>
      <c r="K2249" s="3" t="s">
        <v>123</v>
      </c>
      <c r="L2249" s="3" t="s">
        <v>77</v>
      </c>
      <c r="M2249" s="3" t="s">
        <v>158</v>
      </c>
      <c r="N2249" s="5">
        <v>45414</v>
      </c>
      <c r="P2249" s="3"/>
      <c r="Q2249" s="5">
        <v>45415</v>
      </c>
      <c r="R2249" s="3" t="s">
        <v>1328</v>
      </c>
      <c r="S2249" s="3"/>
      <c r="T2249" s="6" t="s">
        <v>131</v>
      </c>
      <c r="U2249" s="3" t="str">
        <f t="shared" si="544"/>
        <v>Contractuel</v>
      </c>
      <c r="V2249" s="5">
        <v>45414</v>
      </c>
      <c r="W2249" s="5">
        <v>45443</v>
      </c>
      <c r="X2249" s="5"/>
      <c r="Y2249" s="5"/>
      <c r="Z2249" s="5">
        <v>45414</v>
      </c>
      <c r="AA2249" s="3">
        <f t="shared" si="545"/>
        <v>5</v>
      </c>
      <c r="AB2249" s="3">
        <v>2024</v>
      </c>
      <c r="AC2249" s="3">
        <f t="shared" si="549"/>
        <v>2028</v>
      </c>
      <c r="AD2249" s="7">
        <f t="shared" ca="1" si="550"/>
        <v>0.45833333333333331</v>
      </c>
      <c r="AE2249" s="7" t="str">
        <f t="shared" ca="1" si="533"/>
        <v>&lt; 1</v>
      </c>
      <c r="AF2249" s="5">
        <v>35314</v>
      </c>
      <c r="AG2249" s="8">
        <f t="shared" ca="1" si="546"/>
        <v>28.13150684931507</v>
      </c>
      <c r="AH2249" s="7" t="str">
        <f t="shared" ca="1" si="547"/>
        <v>&gt;25&lt; 35</v>
      </c>
      <c r="AI2249" s="9">
        <v>16996553</v>
      </c>
      <c r="AJ2249" s="10" t="s">
        <v>159</v>
      </c>
      <c r="AK2249" s="9" t="s">
        <v>6286</v>
      </c>
      <c r="AL2249" s="5">
        <v>41250</v>
      </c>
      <c r="AM2249" s="3" t="s">
        <v>64</v>
      </c>
      <c r="AN2249" s="3" t="s">
        <v>94</v>
      </c>
      <c r="AP2249" t="s">
        <v>6287</v>
      </c>
      <c r="AQ2249" s="11">
        <v>3</v>
      </c>
      <c r="AR2249" s="11">
        <v>1</v>
      </c>
      <c r="AS2249" s="12">
        <f t="shared" si="548"/>
        <v>45779.25</v>
      </c>
      <c r="AT2249" s="11" t="s">
        <v>135</v>
      </c>
      <c r="AU2249" s="9">
        <v>3.7149999999999999</v>
      </c>
      <c r="AV2249" s="14"/>
      <c r="AW2249" s="15"/>
      <c r="AX2249" s="16"/>
      <c r="AY2249" s="14"/>
      <c r="AZ2249" s="11"/>
      <c r="BA2249" s="17" t="str">
        <f t="shared" si="531"/>
        <v/>
      </c>
      <c r="BB2249" s="26">
        <f t="shared" si="532"/>
        <v>0</v>
      </c>
      <c r="BC2249" s="19" t="s">
        <v>6288</v>
      </c>
      <c r="BD2249" s="20" t="s">
        <v>73</v>
      </c>
      <c r="BF2249" s="5"/>
      <c r="BG2249" s="27">
        <v>95178743</v>
      </c>
      <c r="BH2249" s="27"/>
      <c r="BI2249" s="27"/>
      <c r="BK2249" s="11" t="str">
        <f t="shared" si="528"/>
        <v>A-</v>
      </c>
      <c r="BL2249" s="11" t="s">
        <v>473</v>
      </c>
    </row>
    <row r="2250" spans="1:64" x14ac:dyDescent="0.25">
      <c r="A2250" s="3" t="s">
        <v>74</v>
      </c>
      <c r="B2250" s="4">
        <v>2310</v>
      </c>
      <c r="C2250" s="3" t="s">
        <v>140</v>
      </c>
      <c r="D2250" s="3" t="s">
        <v>8583</v>
      </c>
      <c r="E2250" s="3" t="s">
        <v>8137</v>
      </c>
      <c r="F2250" s="3"/>
      <c r="G2250" s="3"/>
      <c r="H2250" s="74"/>
      <c r="I2250" s="3" t="s">
        <v>1837</v>
      </c>
      <c r="J2250" s="3" t="s">
        <v>157</v>
      </c>
      <c r="K2250" s="3" t="s">
        <v>123</v>
      </c>
      <c r="L2250" s="3" t="s">
        <v>77</v>
      </c>
      <c r="M2250" s="3" t="s">
        <v>158</v>
      </c>
      <c r="N2250" s="5">
        <v>45415</v>
      </c>
      <c r="P2250" s="3">
        <f t="shared" ref="P2250" ca="1" si="551">IF(W2250="","",W2250-TODAY())</f>
        <v>-139</v>
      </c>
      <c r="Q2250" s="5">
        <v>45449</v>
      </c>
      <c r="R2250" s="3" t="s">
        <v>6289</v>
      </c>
      <c r="S2250" s="3"/>
      <c r="T2250" s="6" t="s">
        <v>131</v>
      </c>
      <c r="U2250" s="3" t="str">
        <f t="shared" si="544"/>
        <v>Contractuel</v>
      </c>
      <c r="V2250" s="5">
        <v>45415</v>
      </c>
      <c r="W2250" s="5">
        <v>45443</v>
      </c>
      <c r="X2250" s="5"/>
      <c r="Y2250" s="5"/>
      <c r="Z2250" s="5">
        <v>45415</v>
      </c>
      <c r="AA2250" s="3">
        <f t="shared" si="545"/>
        <v>5</v>
      </c>
      <c r="AB2250" s="3">
        <v>2024</v>
      </c>
      <c r="AC2250" s="3">
        <f t="shared" si="549"/>
        <v>2028</v>
      </c>
      <c r="AD2250" s="7">
        <f t="shared" ca="1" si="550"/>
        <v>0.45555555555555555</v>
      </c>
      <c r="AE2250" s="7" t="str">
        <f t="shared" ca="1" si="533"/>
        <v>&lt; 1</v>
      </c>
      <c r="AF2250" s="5">
        <v>31799</v>
      </c>
      <c r="AG2250" s="8">
        <f t="shared" ca="1" si="546"/>
        <v>37.761643835616439</v>
      </c>
      <c r="AH2250" s="7" t="str">
        <f t="shared" ca="1" si="547"/>
        <v>&gt;35&lt; 45</v>
      </c>
      <c r="AI2250" s="9">
        <v>12932062</v>
      </c>
      <c r="AJ2250" s="10" t="s">
        <v>91</v>
      </c>
      <c r="AK2250" s="9" t="s">
        <v>6290</v>
      </c>
      <c r="AL2250" s="5">
        <v>38443</v>
      </c>
      <c r="AM2250" s="3" t="s">
        <v>93</v>
      </c>
      <c r="AN2250" s="3" t="s">
        <v>65</v>
      </c>
      <c r="AO2250">
        <v>3</v>
      </c>
      <c r="AP2250" t="s">
        <v>6291</v>
      </c>
      <c r="AQ2250" s="11">
        <v>3</v>
      </c>
      <c r="AR2250" s="11">
        <v>1</v>
      </c>
      <c r="AS2250" s="12">
        <f t="shared" si="548"/>
        <v>45780.25</v>
      </c>
      <c r="AT2250" s="11" t="s">
        <v>135</v>
      </c>
      <c r="AU2250" s="9">
        <v>3.7149999999999999</v>
      </c>
      <c r="AV2250" s="14">
        <v>25</v>
      </c>
      <c r="AW2250" s="15" t="s">
        <v>746</v>
      </c>
      <c r="AX2250" s="16" t="s">
        <v>6292</v>
      </c>
      <c r="AY2250" s="14">
        <v>56</v>
      </c>
      <c r="AZ2250" s="11" t="s">
        <v>164</v>
      </c>
      <c r="BA2250" s="17" t="str">
        <f t="shared" si="531"/>
        <v>25027000000126306856</v>
      </c>
      <c r="BB2250" s="26">
        <f t="shared" si="532"/>
        <v>20</v>
      </c>
      <c r="BC2250" s="19" t="s">
        <v>6293</v>
      </c>
      <c r="BD2250" s="20" t="s">
        <v>100</v>
      </c>
      <c r="BF2250" s="5"/>
      <c r="BG2250" s="27">
        <v>29283671</v>
      </c>
      <c r="BH2250" s="27"/>
      <c r="BI2250" s="27"/>
      <c r="BK2250" s="11" t="str">
        <f t="shared" si="528"/>
        <v>A-</v>
      </c>
      <c r="BL2250" s="11" t="s">
        <v>473</v>
      </c>
    </row>
    <row r="2251" spans="1:64" x14ac:dyDescent="0.25">
      <c r="A2251" s="3" t="s">
        <v>74</v>
      </c>
      <c r="B2251" s="4">
        <v>2311</v>
      </c>
      <c r="C2251" s="3" t="s">
        <v>140</v>
      </c>
      <c r="D2251" s="3" t="s">
        <v>7291</v>
      </c>
      <c r="E2251" s="3" t="s">
        <v>7520</v>
      </c>
      <c r="F2251" s="3"/>
      <c r="G2251" s="3"/>
      <c r="H2251" s="74"/>
      <c r="I2251" s="3" t="s">
        <v>431</v>
      </c>
      <c r="J2251" s="3"/>
      <c r="K2251" s="3" t="s">
        <v>123</v>
      </c>
      <c r="L2251" s="3" t="s">
        <v>77</v>
      </c>
      <c r="M2251" s="3" t="s">
        <v>158</v>
      </c>
      <c r="N2251" s="5">
        <v>45414</v>
      </c>
      <c r="O2251" s="109"/>
      <c r="P2251" s="3"/>
      <c r="Q2251" s="5">
        <v>45415</v>
      </c>
      <c r="R2251" s="3" t="s">
        <v>6294</v>
      </c>
      <c r="S2251" s="3"/>
      <c r="T2251" s="6" t="s">
        <v>131</v>
      </c>
      <c r="U2251" s="3" t="str">
        <f t="shared" si="544"/>
        <v>Contractuel</v>
      </c>
      <c r="V2251" s="5">
        <v>45414</v>
      </c>
      <c r="W2251" s="5">
        <v>45443</v>
      </c>
      <c r="X2251" s="5"/>
      <c r="Y2251" s="5"/>
      <c r="Z2251" s="5">
        <v>45414</v>
      </c>
      <c r="AA2251" s="3">
        <f t="shared" si="545"/>
        <v>5</v>
      </c>
      <c r="AB2251" s="3">
        <v>2024</v>
      </c>
      <c r="AC2251" s="3">
        <f t="shared" si="549"/>
        <v>2028</v>
      </c>
      <c r="AD2251" s="7">
        <f t="shared" ca="1" si="550"/>
        <v>0.45833333333333331</v>
      </c>
      <c r="AE2251" s="7" t="str">
        <f t="shared" ca="1" si="533"/>
        <v>&lt; 1</v>
      </c>
      <c r="AF2251" s="5">
        <v>37549</v>
      </c>
      <c r="AG2251" s="8">
        <f t="shared" ca="1" si="546"/>
        <v>22.008219178082193</v>
      </c>
      <c r="AH2251" s="7" t="str">
        <f t="shared" ca="1" si="547"/>
        <v>&lt; 25</v>
      </c>
      <c r="AI2251" s="9"/>
      <c r="AJ2251" s="8"/>
      <c r="AK2251" s="9" t="s">
        <v>6295</v>
      </c>
      <c r="AL2251" s="5">
        <v>44362</v>
      </c>
      <c r="AM2251" s="3" t="s">
        <v>93</v>
      </c>
      <c r="AN2251" s="3" t="s">
        <v>94</v>
      </c>
      <c r="AP2251" t="s">
        <v>6283</v>
      </c>
      <c r="AQ2251" s="11">
        <v>3</v>
      </c>
      <c r="AR2251" s="11">
        <v>1</v>
      </c>
      <c r="AS2251" s="12">
        <f t="shared" si="548"/>
        <v>45779.25</v>
      </c>
      <c r="AT2251" s="11" t="s">
        <v>135</v>
      </c>
      <c r="AU2251" s="9">
        <v>3.7149999999999999</v>
      </c>
      <c r="AV2251" s="14">
        <v>12</v>
      </c>
      <c r="AW2251" s="15">
        <v>11500</v>
      </c>
      <c r="AX2251" s="16" t="s">
        <v>6296</v>
      </c>
      <c r="AY2251" s="14" t="s">
        <v>70</v>
      </c>
      <c r="AZ2251" s="11" t="s">
        <v>352</v>
      </c>
      <c r="BA2251" s="17" t="str">
        <f t="shared" si="531"/>
        <v>12115000000240992003</v>
      </c>
      <c r="BB2251" s="26">
        <f t="shared" si="532"/>
        <v>20</v>
      </c>
      <c r="BC2251" s="19" t="s">
        <v>6297</v>
      </c>
      <c r="BD2251" s="20" t="s">
        <v>277</v>
      </c>
      <c r="BF2251" s="5"/>
      <c r="BG2251" s="27">
        <v>53044778</v>
      </c>
      <c r="BH2251" s="27"/>
      <c r="BI2251" s="27"/>
      <c r="BK2251" s="11" t="str">
        <f t="shared" ref="BK2251:BK2252" si="552">IF(K2251="CADRE","CADRE",CONCATENATE(J2251,"-",H2251))</f>
        <v>-</v>
      </c>
      <c r="BL2251" s="11" t="s">
        <v>473</v>
      </c>
    </row>
    <row r="2252" spans="1:64" x14ac:dyDescent="0.25">
      <c r="A2252" s="3" t="s">
        <v>56</v>
      </c>
      <c r="B2252" s="4">
        <v>2312</v>
      </c>
      <c r="C2252" s="3" t="s">
        <v>140</v>
      </c>
      <c r="D2252" s="3" t="s">
        <v>8584</v>
      </c>
      <c r="E2252" s="3" t="s">
        <v>7364</v>
      </c>
      <c r="F2252" s="3"/>
      <c r="G2252" s="3"/>
      <c r="H2252" s="74"/>
      <c r="I2252" s="3"/>
      <c r="J2252" s="3"/>
      <c r="K2252" s="3" t="s">
        <v>76</v>
      </c>
      <c r="L2252" s="3" t="s">
        <v>77</v>
      </c>
      <c r="M2252" s="3">
        <f>G2252</f>
        <v>0</v>
      </c>
      <c r="N2252" s="5">
        <v>45414</v>
      </c>
      <c r="P2252" s="3"/>
      <c r="Q2252" s="5"/>
      <c r="R2252" s="3"/>
      <c r="S2252" s="3"/>
      <c r="T2252" s="6" t="s">
        <v>317</v>
      </c>
      <c r="U2252" s="3" t="str">
        <f t="shared" si="544"/>
        <v>Contractuel</v>
      </c>
      <c r="V2252" s="5">
        <v>45414</v>
      </c>
      <c r="W2252" s="5"/>
      <c r="X2252" s="5"/>
      <c r="Y2252" s="5"/>
      <c r="Z2252" s="5"/>
      <c r="AA2252" s="3">
        <f t="shared" si="545"/>
        <v>5</v>
      </c>
      <c r="AB2252" s="3"/>
      <c r="AC2252" s="3">
        <f t="shared" si="549"/>
        <v>4</v>
      </c>
      <c r="AD2252" s="7">
        <f t="shared" ca="1" si="550"/>
        <v>0.45833333333333331</v>
      </c>
      <c r="AE2252" s="7" t="str">
        <f t="shared" ca="1" si="533"/>
        <v>&lt; 1</v>
      </c>
      <c r="AF2252" s="5">
        <v>36960</v>
      </c>
      <c r="AG2252" s="8">
        <f t="shared" ca="1" si="546"/>
        <v>23.621917808219177</v>
      </c>
      <c r="AH2252" s="7" t="str">
        <f t="shared" ca="1" si="547"/>
        <v>&lt; 25</v>
      </c>
      <c r="AI2252" s="9"/>
      <c r="AJ2252" s="8"/>
      <c r="AK2252" s="9" t="s">
        <v>6298</v>
      </c>
      <c r="AL2252" s="5">
        <v>43769</v>
      </c>
      <c r="AM2252" s="3" t="s">
        <v>93</v>
      </c>
      <c r="AN2252" s="3" t="s">
        <v>94</v>
      </c>
      <c r="AP2252" t="s">
        <v>1167</v>
      </c>
      <c r="AQ2252" s="11">
        <v>5</v>
      </c>
      <c r="AR2252" s="11">
        <v>1</v>
      </c>
      <c r="AS2252" s="12">
        <f t="shared" si="548"/>
        <v>45779.25</v>
      </c>
      <c r="AT2252" s="11" t="s">
        <v>66</v>
      </c>
      <c r="AU2252" s="9">
        <v>550</v>
      </c>
      <c r="AV2252" s="14">
        <v>12</v>
      </c>
      <c r="AW2252" s="15" t="s">
        <v>1131</v>
      </c>
      <c r="AX2252" s="16" t="s">
        <v>6299</v>
      </c>
      <c r="AY2252" s="14">
        <v>61</v>
      </c>
      <c r="AZ2252" s="11" t="s">
        <v>352</v>
      </c>
      <c r="BA2252" s="17" t="str">
        <f t="shared" si="531"/>
        <v>12055000000244197061</v>
      </c>
      <c r="BB2252" s="26">
        <f t="shared" si="532"/>
        <v>20</v>
      </c>
      <c r="BC2252" s="19" t="s">
        <v>6300</v>
      </c>
      <c r="BD2252" s="20" t="s">
        <v>100</v>
      </c>
      <c r="BF2252" s="5"/>
      <c r="BG2252" s="27">
        <v>56777146</v>
      </c>
      <c r="BH2252" s="27"/>
      <c r="BI2252" s="27"/>
      <c r="BJ2252" t="s">
        <v>391</v>
      </c>
      <c r="BK2252" s="11" t="str">
        <f t="shared" si="552"/>
        <v>-</v>
      </c>
      <c r="BL2252" s="11"/>
    </row>
    <row r="2253" spans="1:64" x14ac:dyDescent="0.25">
      <c r="A2253" s="3" t="s">
        <v>56</v>
      </c>
      <c r="B2253" s="4">
        <v>2313</v>
      </c>
      <c r="C2253" s="3" t="s">
        <v>57</v>
      </c>
      <c r="D2253" s="3" t="s">
        <v>8585</v>
      </c>
      <c r="E2253" s="3" t="s">
        <v>7443</v>
      </c>
      <c r="F2253" s="3"/>
      <c r="G2253" s="3"/>
      <c r="H2253" s="74"/>
      <c r="I2253" s="3" t="s">
        <v>187</v>
      </c>
      <c r="J2253" s="3" t="s">
        <v>157</v>
      </c>
      <c r="K2253" s="3" t="s">
        <v>123</v>
      </c>
      <c r="L2253" s="3" t="s">
        <v>77</v>
      </c>
      <c r="M2253" s="3" t="s">
        <v>158</v>
      </c>
      <c r="N2253" s="5">
        <v>45414</v>
      </c>
      <c r="P2253" s="3">
        <f t="shared" ref="P2253:P2263" ca="1" si="553">IF(W2253="","",W2253-TODAY())</f>
        <v>-47</v>
      </c>
      <c r="Q2253" s="5"/>
      <c r="R2253" s="3"/>
      <c r="S2253" s="3"/>
      <c r="T2253" s="6" t="s">
        <v>131</v>
      </c>
      <c r="U2253" s="3" t="str">
        <f t="shared" si="544"/>
        <v>Contractuel</v>
      </c>
      <c r="V2253" s="5">
        <v>45505</v>
      </c>
      <c r="W2253" s="5">
        <f>VLOOKUP(B2253,[1]base!$A:$V,22,0)</f>
        <v>45535</v>
      </c>
      <c r="X2253" s="5"/>
      <c r="Y2253" s="5"/>
      <c r="Z2253" s="5">
        <v>45414</v>
      </c>
      <c r="AA2253" s="3">
        <f t="shared" si="545"/>
        <v>5</v>
      </c>
      <c r="AB2253" s="3">
        <v>2024</v>
      </c>
      <c r="AC2253" s="3">
        <f t="shared" si="549"/>
        <v>2028</v>
      </c>
      <c r="AD2253" s="7">
        <f t="shared" ca="1" si="550"/>
        <v>0.45833333333333331</v>
      </c>
      <c r="AE2253" s="7" t="str">
        <f t="shared" ca="1" si="533"/>
        <v>&lt; 1</v>
      </c>
      <c r="AF2253" s="5">
        <v>32838</v>
      </c>
      <c r="AG2253" s="8">
        <f t="shared" ca="1" si="546"/>
        <v>34.915068493150685</v>
      </c>
      <c r="AH2253" s="7" t="str">
        <f t="shared" ca="1" si="547"/>
        <v>&gt;25&lt; 35</v>
      </c>
      <c r="AI2253" s="9">
        <v>16188522</v>
      </c>
      <c r="AJ2253" s="10" t="s">
        <v>79</v>
      </c>
      <c r="AK2253" s="9" t="s">
        <v>6301</v>
      </c>
      <c r="AL2253" s="5">
        <v>45349</v>
      </c>
      <c r="AM2253" s="3" t="s">
        <v>64</v>
      </c>
      <c r="AN2253" s="3" t="s">
        <v>94</v>
      </c>
      <c r="AP2253" t="s">
        <v>6287</v>
      </c>
      <c r="AQ2253" s="11">
        <v>3</v>
      </c>
      <c r="AR2253" s="11">
        <v>1</v>
      </c>
      <c r="AS2253" s="12">
        <f t="shared" si="548"/>
        <v>45779.25</v>
      </c>
      <c r="AT2253" s="11" t="s">
        <v>135</v>
      </c>
      <c r="AU2253" s="9">
        <v>3.7149999999999999</v>
      </c>
      <c r="AV2253" s="14" t="s">
        <v>67</v>
      </c>
      <c r="AW2253" s="15" t="s">
        <v>368</v>
      </c>
      <c r="AX2253" s="14" t="s">
        <v>6302</v>
      </c>
      <c r="AY2253" s="14">
        <v>61</v>
      </c>
      <c r="AZ2253" s="11" t="s">
        <v>71</v>
      </c>
      <c r="BA2253" s="17" t="str">
        <f t="shared" si="531"/>
        <v>08000000602039918861</v>
      </c>
      <c r="BB2253" s="26">
        <f t="shared" si="532"/>
        <v>20</v>
      </c>
      <c r="BC2253" s="19" t="s">
        <v>6303</v>
      </c>
      <c r="BD2253" s="20" t="s">
        <v>100</v>
      </c>
      <c r="BF2253" s="5"/>
      <c r="BG2253" s="27">
        <v>24807918</v>
      </c>
      <c r="BH2253" s="27"/>
      <c r="BI2253" s="27"/>
      <c r="BJ2253" t="s">
        <v>4253</v>
      </c>
      <c r="BK2253" s="11" t="s">
        <v>193</v>
      </c>
      <c r="BL2253" s="11" t="s">
        <v>473</v>
      </c>
    </row>
    <row r="2254" spans="1:64" x14ac:dyDescent="0.25">
      <c r="A2254" s="3" t="s">
        <v>56</v>
      </c>
      <c r="B2254" s="4">
        <v>2314</v>
      </c>
      <c r="C2254" s="3" t="s">
        <v>140</v>
      </c>
      <c r="D2254" s="3" t="s">
        <v>7433</v>
      </c>
      <c r="E2254" s="3" t="s">
        <v>7938</v>
      </c>
      <c r="F2254" s="3"/>
      <c r="G2254" s="3"/>
      <c r="H2254" s="74"/>
      <c r="I2254" s="3" t="s">
        <v>1889</v>
      </c>
      <c r="J2254" s="3" t="s">
        <v>228</v>
      </c>
      <c r="K2254" s="3" t="s">
        <v>123</v>
      </c>
      <c r="L2254" s="3" t="s">
        <v>77</v>
      </c>
      <c r="M2254" s="3" t="s">
        <v>158</v>
      </c>
      <c r="N2254" s="5">
        <v>45415</v>
      </c>
      <c r="P2254" s="3">
        <f t="shared" ca="1" si="553"/>
        <v>-47</v>
      </c>
      <c r="Q2254" s="5"/>
      <c r="R2254" s="3"/>
      <c r="S2254" s="3"/>
      <c r="T2254" s="6" t="s">
        <v>131</v>
      </c>
      <c r="U2254" s="3" t="str">
        <f t="shared" si="544"/>
        <v>Contractuel</v>
      </c>
      <c r="V2254" s="5">
        <v>45505</v>
      </c>
      <c r="W2254" s="5">
        <f>VLOOKUP(B2254,[1]base!$A:$V,22,0)</f>
        <v>45535</v>
      </c>
      <c r="X2254" s="5"/>
      <c r="Y2254" s="5"/>
      <c r="Z2254" s="5">
        <v>45414</v>
      </c>
      <c r="AA2254" s="3">
        <f t="shared" si="545"/>
        <v>5</v>
      </c>
      <c r="AB2254" s="3">
        <v>2024</v>
      </c>
      <c r="AC2254" s="3">
        <f t="shared" si="549"/>
        <v>2028</v>
      </c>
      <c r="AD2254" s="7">
        <f t="shared" ca="1" si="550"/>
        <v>0.45555555555555555</v>
      </c>
      <c r="AE2254" s="7" t="str">
        <f t="shared" ca="1" si="533"/>
        <v>&lt; 1</v>
      </c>
      <c r="AF2254" s="5">
        <v>37056</v>
      </c>
      <c r="AG2254" s="8">
        <f t="shared" ca="1" si="546"/>
        <v>23.358904109589041</v>
      </c>
      <c r="AH2254" s="7" t="str">
        <f t="shared" ca="1" si="547"/>
        <v>&lt; 25</v>
      </c>
      <c r="AI2254" s="9">
        <v>17544859</v>
      </c>
      <c r="AJ2254" s="37" t="s">
        <v>179</v>
      </c>
      <c r="AK2254" s="9" t="s">
        <v>6304</v>
      </c>
      <c r="AL2254" s="5">
        <v>43703</v>
      </c>
      <c r="AM2254" s="3" t="s">
        <v>93</v>
      </c>
      <c r="AN2254" s="3" t="s">
        <v>94</v>
      </c>
      <c r="AP2254" t="s">
        <v>1167</v>
      </c>
      <c r="AQ2254" s="11">
        <v>3</v>
      </c>
      <c r="AR2254" s="11">
        <v>1</v>
      </c>
      <c r="AS2254" s="12">
        <f t="shared" si="548"/>
        <v>45780.25</v>
      </c>
      <c r="AT2254" s="11" t="s">
        <v>135</v>
      </c>
      <c r="AU2254" s="9">
        <v>3.7149999999999999</v>
      </c>
      <c r="AV2254" s="14" t="s">
        <v>126</v>
      </c>
      <c r="AW2254" s="15" t="s">
        <v>275</v>
      </c>
      <c r="AX2254" s="16">
        <v>38105535858</v>
      </c>
      <c r="AY2254" s="14">
        <v>72</v>
      </c>
      <c r="AZ2254" s="11" t="s">
        <v>145</v>
      </c>
      <c r="BA2254" s="17" t="str">
        <f t="shared" si="531"/>
        <v>07080013810553585872</v>
      </c>
      <c r="BB2254" s="26">
        <f t="shared" si="532"/>
        <v>20</v>
      </c>
      <c r="BC2254" s="19" t="s">
        <v>6305</v>
      </c>
      <c r="BD2254" s="20" t="s">
        <v>277</v>
      </c>
      <c r="BF2254" s="5"/>
      <c r="BG2254" s="27">
        <v>23824831</v>
      </c>
      <c r="BH2254" s="27"/>
      <c r="BI2254" s="27"/>
      <c r="BJ2254" t="s">
        <v>828</v>
      </c>
      <c r="BK2254" s="11" t="s">
        <v>1892</v>
      </c>
      <c r="BL2254" s="11" t="s">
        <v>473</v>
      </c>
    </row>
    <row r="2255" spans="1:64" x14ac:dyDescent="0.25">
      <c r="A2255" s="3" t="s">
        <v>56</v>
      </c>
      <c r="B2255" s="4">
        <v>2315</v>
      </c>
      <c r="C2255" s="3" t="s">
        <v>140</v>
      </c>
      <c r="D2255" s="3" t="s">
        <v>7581</v>
      </c>
      <c r="E2255" s="3" t="s">
        <v>6991</v>
      </c>
      <c r="F2255" s="3"/>
      <c r="G2255" s="3"/>
      <c r="H2255" s="74"/>
      <c r="I2255" s="3" t="s">
        <v>1889</v>
      </c>
      <c r="J2255" s="3" t="s">
        <v>228</v>
      </c>
      <c r="K2255" s="3" t="s">
        <v>123</v>
      </c>
      <c r="L2255" s="3" t="s">
        <v>77</v>
      </c>
      <c r="M2255" s="3" t="s">
        <v>158</v>
      </c>
      <c r="N2255" s="5">
        <v>45414</v>
      </c>
      <c r="P2255" s="3">
        <f t="shared" ca="1" si="553"/>
        <v>-47</v>
      </c>
      <c r="Q2255" s="5"/>
      <c r="R2255" s="3"/>
      <c r="S2255" s="3"/>
      <c r="T2255" s="6" t="s">
        <v>131</v>
      </c>
      <c r="U2255" s="3" t="str">
        <f t="shared" si="544"/>
        <v>Contractuel</v>
      </c>
      <c r="V2255" s="5">
        <v>45505</v>
      </c>
      <c r="W2255" s="5">
        <f>VLOOKUP(B2255,[1]base!$A:$V,22,0)</f>
        <v>45535</v>
      </c>
      <c r="X2255" s="5"/>
      <c r="Y2255" s="5"/>
      <c r="Z2255" s="5">
        <v>45414</v>
      </c>
      <c r="AA2255" s="3">
        <f t="shared" si="545"/>
        <v>5</v>
      </c>
      <c r="AB2255" s="3">
        <v>2024</v>
      </c>
      <c r="AC2255" s="3">
        <f t="shared" si="549"/>
        <v>2028</v>
      </c>
      <c r="AD2255" s="7">
        <f t="shared" ca="1" si="550"/>
        <v>0.45833333333333331</v>
      </c>
      <c r="AE2255" s="7" t="str">
        <f t="shared" ca="1" si="533"/>
        <v>&lt; 1</v>
      </c>
      <c r="AF2255" s="5">
        <v>35903</v>
      </c>
      <c r="AG2255" s="8">
        <f t="shared" ca="1" si="546"/>
        <v>26.517808219178082</v>
      </c>
      <c r="AH2255" s="7" t="str">
        <f t="shared" ca="1" si="547"/>
        <v>&gt;25&lt; 35</v>
      </c>
      <c r="AI2255" s="9"/>
      <c r="AJ2255" s="8"/>
      <c r="AK2255" s="9" t="s">
        <v>6306</v>
      </c>
      <c r="AL2255" s="5">
        <v>43393</v>
      </c>
      <c r="AM2255" s="3" t="s">
        <v>93</v>
      </c>
      <c r="AN2255" s="3" t="s">
        <v>94</v>
      </c>
      <c r="AP2255" t="s">
        <v>6175</v>
      </c>
      <c r="AQ2255" s="11">
        <v>3</v>
      </c>
      <c r="AR2255" s="11">
        <v>1</v>
      </c>
      <c r="AS2255" s="12">
        <f t="shared" si="548"/>
        <v>45779.25</v>
      </c>
      <c r="AT2255" s="11" t="s">
        <v>135</v>
      </c>
      <c r="AU2255" s="9">
        <v>3.7149999999999999</v>
      </c>
      <c r="AV2255" s="14" t="s">
        <v>126</v>
      </c>
      <c r="AW2255" s="15" t="s">
        <v>275</v>
      </c>
      <c r="AX2255" s="16" t="s">
        <v>6307</v>
      </c>
      <c r="AY2255" s="14">
        <v>95</v>
      </c>
      <c r="AZ2255" s="11" t="s">
        <v>145</v>
      </c>
      <c r="BA2255" s="17" t="str">
        <f t="shared" si="531"/>
        <v>07080013810553766195</v>
      </c>
      <c r="BB2255" s="26">
        <f t="shared" si="532"/>
        <v>20</v>
      </c>
      <c r="BC2255" s="19" t="s">
        <v>6308</v>
      </c>
      <c r="BD2255" s="20" t="s">
        <v>277</v>
      </c>
      <c r="BF2255" s="5"/>
      <c r="BG2255" s="27">
        <v>27946017</v>
      </c>
      <c r="BH2255" s="27"/>
      <c r="BI2255" s="27"/>
      <c r="BJ2255" s="110" t="s">
        <v>2972</v>
      </c>
      <c r="BK2255" s="11" t="s">
        <v>1892</v>
      </c>
      <c r="BL2255" s="11" t="s">
        <v>473</v>
      </c>
    </row>
    <row r="2256" spans="1:64" x14ac:dyDescent="0.25">
      <c r="A2256" s="3" t="s">
        <v>56</v>
      </c>
      <c r="B2256" s="4">
        <v>2316</v>
      </c>
      <c r="C2256" s="3" t="s">
        <v>140</v>
      </c>
      <c r="D2256" s="3" t="s">
        <v>8586</v>
      </c>
      <c r="E2256" s="3" t="s">
        <v>7231</v>
      </c>
      <c r="F2256" s="3"/>
      <c r="G2256" s="3"/>
      <c r="H2256" s="74"/>
      <c r="I2256" s="3" t="s">
        <v>467</v>
      </c>
      <c r="J2256" s="3" t="s">
        <v>157</v>
      </c>
      <c r="K2256" s="3" t="s">
        <v>123</v>
      </c>
      <c r="L2256" s="3" t="s">
        <v>77</v>
      </c>
      <c r="M2256" s="3" t="s">
        <v>158</v>
      </c>
      <c r="N2256" s="5">
        <v>45414</v>
      </c>
      <c r="P2256" s="3">
        <f t="shared" ca="1" si="553"/>
        <v>-47</v>
      </c>
      <c r="Q2256" s="5"/>
      <c r="R2256" s="3"/>
      <c r="S2256" s="3"/>
      <c r="T2256" s="6" t="s">
        <v>131</v>
      </c>
      <c r="U2256" s="3" t="str">
        <f t="shared" si="544"/>
        <v>Contractuel</v>
      </c>
      <c r="V2256" s="5">
        <v>45505</v>
      </c>
      <c r="W2256" s="5">
        <f>VLOOKUP(B2256,[1]base!$A:$V,22,0)</f>
        <v>45535</v>
      </c>
      <c r="X2256" s="5"/>
      <c r="Y2256" s="5"/>
      <c r="Z2256" s="5">
        <v>45414</v>
      </c>
      <c r="AA2256" s="3">
        <f t="shared" si="545"/>
        <v>5</v>
      </c>
      <c r="AB2256" s="3">
        <v>2024</v>
      </c>
      <c r="AC2256" s="3">
        <f t="shared" si="549"/>
        <v>2028</v>
      </c>
      <c r="AD2256" s="7">
        <f t="shared" ca="1" si="550"/>
        <v>0.45833333333333331</v>
      </c>
      <c r="AE2256" s="7" t="str">
        <f t="shared" ca="1" si="533"/>
        <v>&lt; 1</v>
      </c>
      <c r="AF2256" s="5">
        <v>29047</v>
      </c>
      <c r="AG2256" s="8">
        <f t="shared" ca="1" si="546"/>
        <v>45.301369863013697</v>
      </c>
      <c r="AH2256" s="7" t="str">
        <f t="shared" ca="1" si="547"/>
        <v>&gt;45&lt; 55</v>
      </c>
      <c r="AI2256" s="9">
        <v>12325054</v>
      </c>
      <c r="AJ2256" s="10" t="s">
        <v>159</v>
      </c>
      <c r="AK2256" s="9" t="s">
        <v>6309</v>
      </c>
      <c r="AL2256" s="5">
        <v>38436</v>
      </c>
      <c r="AM2256" s="3" t="s">
        <v>93</v>
      </c>
      <c r="AN2256" s="3" t="s">
        <v>65</v>
      </c>
      <c r="AO2256">
        <v>4</v>
      </c>
      <c r="AP2256" t="s">
        <v>6310</v>
      </c>
      <c r="AQ2256" s="11">
        <v>3</v>
      </c>
      <c r="AR2256" s="11">
        <v>1</v>
      </c>
      <c r="AS2256" s="12">
        <f t="shared" si="548"/>
        <v>45779.25</v>
      </c>
      <c r="AT2256" s="11" t="s">
        <v>135</v>
      </c>
      <c r="AU2256" s="9">
        <v>3.7149999999999999</v>
      </c>
      <c r="AV2256" s="14">
        <v>17</v>
      </c>
      <c r="AW2256" s="15" t="s">
        <v>169</v>
      </c>
      <c r="AX2256" s="16" t="s">
        <v>6311</v>
      </c>
      <c r="AY2256" s="14">
        <v>91</v>
      </c>
      <c r="AZ2256" s="11" t="s">
        <v>6269</v>
      </c>
      <c r="BA2256" s="17" t="str">
        <f t="shared" si="531"/>
        <v>17001000000004966491</v>
      </c>
      <c r="BB2256" s="26">
        <f t="shared" si="532"/>
        <v>20</v>
      </c>
      <c r="BC2256" s="19" t="s">
        <v>5006</v>
      </c>
      <c r="BD2256" s="20" t="s">
        <v>277</v>
      </c>
      <c r="BF2256" s="5"/>
      <c r="BG2256" s="27">
        <v>46517234</v>
      </c>
      <c r="BH2256" s="27"/>
      <c r="BI2256" s="27"/>
      <c r="BJ2256" t="s">
        <v>4740</v>
      </c>
      <c r="BK2256" s="11" t="str">
        <f t="shared" ref="BK2256:BK2317" si="554">IF(K2256="CADRE","CADRE",CONCATENATE(J2256,"-",H2256))</f>
        <v>A-</v>
      </c>
      <c r="BL2256" s="11" t="s">
        <v>473</v>
      </c>
    </row>
    <row r="2257" spans="1:64" x14ac:dyDescent="0.25">
      <c r="A2257" s="3" t="s">
        <v>56</v>
      </c>
      <c r="B2257" s="4">
        <v>2317</v>
      </c>
      <c r="C2257" s="3" t="s">
        <v>140</v>
      </c>
      <c r="D2257" s="3" t="s">
        <v>7213</v>
      </c>
      <c r="E2257" s="3" t="s">
        <v>8587</v>
      </c>
      <c r="F2257" s="3"/>
      <c r="G2257" s="3"/>
      <c r="H2257" s="74"/>
      <c r="I2257" s="3" t="s">
        <v>4221</v>
      </c>
      <c r="J2257" s="3" t="s">
        <v>228</v>
      </c>
      <c r="K2257" s="3" t="s">
        <v>123</v>
      </c>
      <c r="L2257" s="3" t="s">
        <v>77</v>
      </c>
      <c r="M2257" s="3" t="s">
        <v>158</v>
      </c>
      <c r="N2257" s="5">
        <v>45414</v>
      </c>
      <c r="P2257" s="3">
        <f t="shared" ca="1" si="553"/>
        <v>-47</v>
      </c>
      <c r="Q2257" s="5"/>
      <c r="R2257" s="3"/>
      <c r="S2257" s="3"/>
      <c r="T2257" s="6" t="s">
        <v>131</v>
      </c>
      <c r="U2257" s="3" t="str">
        <f t="shared" si="544"/>
        <v>Contractuel</v>
      </c>
      <c r="V2257" s="5">
        <v>45505</v>
      </c>
      <c r="W2257" s="5">
        <f>VLOOKUP(B2257,[1]base!$A:$V,22,0)</f>
        <v>45535</v>
      </c>
      <c r="X2257" s="5"/>
      <c r="Y2257" s="5"/>
      <c r="Z2257" s="5">
        <v>45414</v>
      </c>
      <c r="AA2257" s="3">
        <f t="shared" si="545"/>
        <v>5</v>
      </c>
      <c r="AB2257" s="3">
        <v>2024</v>
      </c>
      <c r="AC2257" s="3">
        <f t="shared" si="549"/>
        <v>2028</v>
      </c>
      <c r="AD2257" s="7">
        <f t="shared" ca="1" si="550"/>
        <v>0.45833333333333331</v>
      </c>
      <c r="AE2257" s="7" t="str">
        <f t="shared" ca="1" si="533"/>
        <v>&lt; 1</v>
      </c>
      <c r="AF2257" s="5">
        <v>31048</v>
      </c>
      <c r="AG2257" s="8">
        <f t="shared" ca="1" si="546"/>
        <v>39.819178082191783</v>
      </c>
      <c r="AH2257" s="7" t="str">
        <f t="shared" ca="1" si="547"/>
        <v>&gt;35&lt; 45</v>
      </c>
      <c r="AI2257" s="9">
        <v>16444772</v>
      </c>
      <c r="AJ2257" s="10" t="s">
        <v>67</v>
      </c>
      <c r="AK2257" s="9" t="s">
        <v>6312</v>
      </c>
      <c r="AL2257" s="5">
        <v>43571</v>
      </c>
      <c r="AM2257" s="3" t="s">
        <v>93</v>
      </c>
      <c r="AN2257" s="3" t="s">
        <v>65</v>
      </c>
      <c r="AO2257">
        <v>1</v>
      </c>
      <c r="AP2257" t="s">
        <v>6310</v>
      </c>
      <c r="AQ2257" s="11">
        <v>3</v>
      </c>
      <c r="AR2257" s="11">
        <v>1</v>
      </c>
      <c r="AS2257" s="12">
        <f t="shared" si="548"/>
        <v>45779.25</v>
      </c>
      <c r="AT2257" s="11" t="s">
        <v>135</v>
      </c>
      <c r="AU2257" s="9">
        <v>3.7149999999999999</v>
      </c>
      <c r="AV2257" s="14">
        <v>17</v>
      </c>
      <c r="AW2257" s="15" t="s">
        <v>169</v>
      </c>
      <c r="AX2257" s="16" t="s">
        <v>6313</v>
      </c>
      <c r="AY2257" s="14">
        <v>58</v>
      </c>
      <c r="AZ2257" s="11" t="s">
        <v>171</v>
      </c>
      <c r="BA2257" s="17" t="str">
        <f t="shared" si="531"/>
        <v>17001000000148488758</v>
      </c>
      <c r="BB2257" s="26">
        <f t="shared" si="532"/>
        <v>20</v>
      </c>
      <c r="BC2257" s="19" t="s">
        <v>6314</v>
      </c>
      <c r="BD2257" s="20" t="s">
        <v>277</v>
      </c>
      <c r="BF2257" s="5"/>
      <c r="BG2257" s="27">
        <v>95476179</v>
      </c>
      <c r="BH2257" s="27"/>
      <c r="BI2257" s="27"/>
      <c r="BJ2257" t="s">
        <v>3101</v>
      </c>
      <c r="BK2257" s="11" t="str">
        <f t="shared" si="554"/>
        <v>B-</v>
      </c>
      <c r="BL2257" s="11" t="s">
        <v>473</v>
      </c>
    </row>
    <row r="2258" spans="1:64" x14ac:dyDescent="0.25">
      <c r="A2258" s="3" t="s">
        <v>56</v>
      </c>
      <c r="B2258" s="4">
        <v>2318</v>
      </c>
      <c r="C2258" s="3" t="s">
        <v>140</v>
      </c>
      <c r="D2258" s="3" t="s">
        <v>8777</v>
      </c>
      <c r="E2258" s="3" t="s">
        <v>7292</v>
      </c>
      <c r="F2258" s="3"/>
      <c r="G2258" s="3"/>
      <c r="H2258" s="74"/>
      <c r="I2258" s="3" t="s">
        <v>4221</v>
      </c>
      <c r="J2258" s="3" t="s">
        <v>228</v>
      </c>
      <c r="K2258" s="3" t="s">
        <v>123</v>
      </c>
      <c r="L2258" s="3" t="s">
        <v>77</v>
      </c>
      <c r="M2258" s="3" t="s">
        <v>158</v>
      </c>
      <c r="N2258" s="5">
        <v>45421</v>
      </c>
      <c r="P2258" s="3">
        <f t="shared" ca="1" si="553"/>
        <v>-47</v>
      </c>
      <c r="Q2258" s="5"/>
      <c r="R2258" s="3"/>
      <c r="S2258" s="3"/>
      <c r="T2258" s="6" t="s">
        <v>131</v>
      </c>
      <c r="U2258" s="3" t="str">
        <f t="shared" si="544"/>
        <v>Contractuel</v>
      </c>
      <c r="V2258" s="5">
        <v>45505</v>
      </c>
      <c r="W2258" s="5">
        <f>VLOOKUP(B2258,[1]base!$A:$V,22,0)</f>
        <v>45535</v>
      </c>
      <c r="X2258" s="5"/>
      <c r="Y2258" s="5"/>
      <c r="Z2258" s="5">
        <v>45421</v>
      </c>
      <c r="AA2258" s="3">
        <f t="shared" si="545"/>
        <v>5</v>
      </c>
      <c r="AB2258" s="3">
        <v>2024</v>
      </c>
      <c r="AC2258" s="3">
        <f t="shared" si="549"/>
        <v>2028</v>
      </c>
      <c r="AD2258" s="7">
        <f t="shared" ca="1" si="550"/>
        <v>0.43888888888888888</v>
      </c>
      <c r="AE2258" s="7" t="str">
        <f t="shared" ca="1" si="533"/>
        <v>&lt; 1</v>
      </c>
      <c r="AF2258" s="5">
        <v>36387</v>
      </c>
      <c r="AG2258" s="8">
        <f t="shared" ca="1" si="546"/>
        <v>25.19178082191781</v>
      </c>
      <c r="AH2258" s="7" t="str">
        <f t="shared" ca="1" si="547"/>
        <v>&gt;25&lt; 35</v>
      </c>
      <c r="AI2258" s="9"/>
      <c r="AJ2258" s="8"/>
      <c r="AK2258" s="9" t="s">
        <v>6315</v>
      </c>
      <c r="AL2258" s="5">
        <v>42800</v>
      </c>
      <c r="AM2258" s="3" t="s">
        <v>93</v>
      </c>
      <c r="AN2258" s="3" t="s">
        <v>94</v>
      </c>
      <c r="AP2258" t="s">
        <v>6276</v>
      </c>
      <c r="AQ2258" s="11">
        <v>3</v>
      </c>
      <c r="AR2258" s="11">
        <v>1</v>
      </c>
      <c r="AS2258" s="12">
        <f t="shared" si="548"/>
        <v>45786.25</v>
      </c>
      <c r="AT2258" s="11" t="s">
        <v>135</v>
      </c>
      <c r="AU2258" s="9">
        <v>3.8780000000000001</v>
      </c>
      <c r="AV2258" s="14">
        <v>17</v>
      </c>
      <c r="AW2258" s="15">
        <v>53594</v>
      </c>
      <c r="AX2258" s="16" t="s">
        <v>6316</v>
      </c>
      <c r="AY2258" s="14">
        <v>23</v>
      </c>
      <c r="AZ2258" s="11" t="s">
        <v>171</v>
      </c>
      <c r="BA2258" s="17" t="str">
        <f t="shared" si="531"/>
        <v>17535940171272241823</v>
      </c>
      <c r="BB2258" s="26">
        <f t="shared" si="532"/>
        <v>20</v>
      </c>
      <c r="BC2258" s="19" t="s">
        <v>6317</v>
      </c>
      <c r="BD2258" s="20" t="s">
        <v>277</v>
      </c>
      <c r="BF2258" s="5"/>
      <c r="BG2258" s="27">
        <v>21060866</v>
      </c>
      <c r="BH2258" s="27"/>
      <c r="BI2258" s="27"/>
      <c r="BK2258" s="11" t="str">
        <f t="shared" si="554"/>
        <v>B-</v>
      </c>
      <c r="BL2258" s="11" t="s">
        <v>235</v>
      </c>
    </row>
    <row r="2259" spans="1:64" x14ac:dyDescent="0.25">
      <c r="A2259" s="3" t="s">
        <v>56</v>
      </c>
      <c r="B2259" s="4">
        <v>2319</v>
      </c>
      <c r="C2259" s="3" t="s">
        <v>140</v>
      </c>
      <c r="D2259" s="3" t="s">
        <v>8205</v>
      </c>
      <c r="E2259" s="3" t="s">
        <v>7833</v>
      </c>
      <c r="F2259" s="3"/>
      <c r="G2259" s="3"/>
      <c r="H2259" s="74"/>
      <c r="I2259" s="76" t="s">
        <v>695</v>
      </c>
      <c r="J2259" s="3" t="s">
        <v>157</v>
      </c>
      <c r="K2259" s="3" t="s">
        <v>76</v>
      </c>
      <c r="L2259" s="3" t="s">
        <v>77</v>
      </c>
      <c r="M2259" s="3" t="s">
        <v>158</v>
      </c>
      <c r="N2259" s="5">
        <v>45414</v>
      </c>
      <c r="P2259" s="3">
        <f t="shared" ca="1" si="553"/>
        <v>-47</v>
      </c>
      <c r="Q2259" s="5"/>
      <c r="R2259" s="3"/>
      <c r="S2259" s="3"/>
      <c r="T2259" s="6" t="s">
        <v>131</v>
      </c>
      <c r="U2259" s="3" t="str">
        <f t="shared" si="544"/>
        <v>Contractuel</v>
      </c>
      <c r="V2259" s="5">
        <v>45505</v>
      </c>
      <c r="W2259" s="5">
        <f>VLOOKUP(B2259,[1]base!$A:$V,22,0)</f>
        <v>45535</v>
      </c>
      <c r="X2259" s="5"/>
      <c r="Y2259" s="5"/>
      <c r="Z2259" s="5">
        <v>45414</v>
      </c>
      <c r="AA2259" s="3">
        <f t="shared" si="545"/>
        <v>5</v>
      </c>
      <c r="AB2259" s="3">
        <v>2024</v>
      </c>
      <c r="AC2259" s="3">
        <f t="shared" si="549"/>
        <v>2028</v>
      </c>
      <c r="AD2259" s="7">
        <f t="shared" ca="1" si="550"/>
        <v>0.45833333333333331</v>
      </c>
      <c r="AE2259" s="7" t="str">
        <f t="shared" ca="1" si="533"/>
        <v>&lt; 1</v>
      </c>
      <c r="AF2259" s="5">
        <v>37121</v>
      </c>
      <c r="AG2259" s="8">
        <f t="shared" ca="1" si="546"/>
        <v>23.18082191780822</v>
      </c>
      <c r="AH2259" s="7" t="str">
        <f t="shared" ca="1" si="547"/>
        <v>&lt; 25</v>
      </c>
      <c r="AI2259" s="9">
        <v>17581017</v>
      </c>
      <c r="AJ2259" s="10" t="s">
        <v>62</v>
      </c>
      <c r="AK2259" s="9" t="s">
        <v>6318</v>
      </c>
      <c r="AL2259" s="5">
        <v>43734</v>
      </c>
      <c r="AM2259" s="3" t="s">
        <v>93</v>
      </c>
      <c r="AN2259" s="3" t="s">
        <v>94</v>
      </c>
      <c r="AP2259" t="s">
        <v>6319</v>
      </c>
      <c r="AQ2259" s="11">
        <v>3</v>
      </c>
      <c r="AR2259" s="11">
        <v>1</v>
      </c>
      <c r="AS2259" s="12">
        <f t="shared" si="548"/>
        <v>45779.25</v>
      </c>
      <c r="AT2259" s="11" t="s">
        <v>135</v>
      </c>
      <c r="AU2259" s="9">
        <v>3.8780000000000001</v>
      </c>
      <c r="AV2259" s="14">
        <v>17</v>
      </c>
      <c r="AW2259" s="15" t="s">
        <v>169</v>
      </c>
      <c r="AX2259" s="16" t="s">
        <v>6320</v>
      </c>
      <c r="AY2259" s="14">
        <v>42</v>
      </c>
      <c r="AZ2259" s="11" t="s">
        <v>171</v>
      </c>
      <c r="BA2259" s="17" t="str">
        <f t="shared" si="531"/>
        <v>17001000000306974342</v>
      </c>
      <c r="BB2259" s="26">
        <f t="shared" si="532"/>
        <v>20</v>
      </c>
      <c r="BC2259" s="19" t="s">
        <v>6321</v>
      </c>
      <c r="BD2259" s="20" t="s">
        <v>277</v>
      </c>
      <c r="BF2259" s="5"/>
      <c r="BG2259" s="27">
        <v>27886044</v>
      </c>
      <c r="BH2259" s="27"/>
      <c r="BI2259" s="27"/>
      <c r="BJ2259" t="s">
        <v>240</v>
      </c>
      <c r="BK2259" s="11" t="str">
        <f t="shared" si="554"/>
        <v>A-</v>
      </c>
      <c r="BL2259" s="11" t="s">
        <v>235</v>
      </c>
    </row>
    <row r="2260" spans="1:64" x14ac:dyDescent="0.25">
      <c r="A2260" s="3" t="s">
        <v>56</v>
      </c>
      <c r="B2260" s="4">
        <v>2320</v>
      </c>
      <c r="C2260" s="3" t="s">
        <v>140</v>
      </c>
      <c r="D2260" s="3" t="s">
        <v>7434</v>
      </c>
      <c r="E2260" s="3" t="s">
        <v>7672</v>
      </c>
      <c r="F2260" s="3"/>
      <c r="G2260" s="3"/>
      <c r="H2260" s="74"/>
      <c r="I2260" s="76" t="s">
        <v>695</v>
      </c>
      <c r="J2260" s="3" t="s">
        <v>157</v>
      </c>
      <c r="K2260" s="3" t="s">
        <v>76</v>
      </c>
      <c r="L2260" s="3" t="s">
        <v>77</v>
      </c>
      <c r="M2260" s="3" t="s">
        <v>158</v>
      </c>
      <c r="N2260" s="5">
        <v>45414</v>
      </c>
      <c r="P2260" s="3">
        <f t="shared" ca="1" si="553"/>
        <v>-47</v>
      </c>
      <c r="Q2260" s="5"/>
      <c r="R2260" s="3"/>
      <c r="S2260" s="3"/>
      <c r="T2260" s="6" t="s">
        <v>131</v>
      </c>
      <c r="U2260" s="3" t="str">
        <f t="shared" si="544"/>
        <v>Contractuel</v>
      </c>
      <c r="V2260" s="5">
        <v>45505</v>
      </c>
      <c r="W2260" s="5">
        <f>VLOOKUP(B2260,[1]base!$A:$V,22,0)</f>
        <v>45535</v>
      </c>
      <c r="X2260" s="5"/>
      <c r="Y2260" s="5"/>
      <c r="Z2260" s="5">
        <v>45414</v>
      </c>
      <c r="AA2260" s="3">
        <f t="shared" si="545"/>
        <v>5</v>
      </c>
      <c r="AB2260" s="3">
        <v>2024</v>
      </c>
      <c r="AC2260" s="3">
        <f t="shared" si="549"/>
        <v>2028</v>
      </c>
      <c r="AD2260" s="7">
        <f t="shared" ca="1" si="550"/>
        <v>0.45833333333333331</v>
      </c>
      <c r="AE2260" s="7" t="str">
        <f t="shared" ca="1" si="533"/>
        <v>&lt; 1</v>
      </c>
      <c r="AF2260" s="5">
        <v>37210</v>
      </c>
      <c r="AG2260" s="8">
        <f t="shared" ca="1" si="546"/>
        <v>22.936986301369863</v>
      </c>
      <c r="AH2260" s="7" t="str">
        <f t="shared" ca="1" si="547"/>
        <v>&lt; 25</v>
      </c>
      <c r="AI2260" s="9">
        <v>17690185</v>
      </c>
      <c r="AJ2260" s="10" t="s">
        <v>102</v>
      </c>
      <c r="AK2260" s="9" t="s">
        <v>6322</v>
      </c>
      <c r="AL2260" s="5">
        <v>43754</v>
      </c>
      <c r="AM2260" s="3" t="s">
        <v>93</v>
      </c>
      <c r="AN2260" s="3" t="s">
        <v>94</v>
      </c>
      <c r="AP2260" t="s">
        <v>1167</v>
      </c>
      <c r="AQ2260" s="11">
        <v>3</v>
      </c>
      <c r="AR2260" s="11">
        <v>1</v>
      </c>
      <c r="AS2260" s="12">
        <f t="shared" si="548"/>
        <v>45779.25</v>
      </c>
      <c r="AT2260" s="11" t="s">
        <v>135</v>
      </c>
      <c r="AU2260" s="9">
        <v>3.8780000000000001</v>
      </c>
      <c r="AV2260" s="14">
        <v>25</v>
      </c>
      <c r="AW2260" s="15">
        <v>10300</v>
      </c>
      <c r="AX2260" s="16" t="s">
        <v>6323</v>
      </c>
      <c r="AY2260" s="14">
        <v>76</v>
      </c>
      <c r="AZ2260" s="11" t="s">
        <v>164</v>
      </c>
      <c r="BA2260" s="17" t="str">
        <f t="shared" si="531"/>
        <v>25103000000114723576</v>
      </c>
      <c r="BB2260" s="26">
        <f t="shared" si="532"/>
        <v>20</v>
      </c>
      <c r="BC2260" s="19" t="s">
        <v>6321</v>
      </c>
      <c r="BD2260" s="20" t="s">
        <v>277</v>
      </c>
      <c r="BF2260" s="5"/>
      <c r="BG2260" s="27">
        <v>23112883</v>
      </c>
      <c r="BH2260" s="27"/>
      <c r="BI2260" s="27"/>
      <c r="BK2260" s="11" t="str">
        <f t="shared" si="554"/>
        <v>A-</v>
      </c>
      <c r="BL2260" s="11" t="s">
        <v>235</v>
      </c>
    </row>
    <row r="2261" spans="1:64" x14ac:dyDescent="0.25">
      <c r="A2261" s="3" t="s">
        <v>56</v>
      </c>
      <c r="B2261" s="4">
        <v>2321</v>
      </c>
      <c r="C2261" s="3" t="s">
        <v>140</v>
      </c>
      <c r="D2261" s="3" t="s">
        <v>7289</v>
      </c>
      <c r="E2261" s="3" t="s">
        <v>7281</v>
      </c>
      <c r="F2261" s="3"/>
      <c r="G2261" s="3"/>
      <c r="H2261" s="74"/>
      <c r="I2261" s="3" t="s">
        <v>561</v>
      </c>
      <c r="J2261" s="3" t="s">
        <v>157</v>
      </c>
      <c r="K2261" s="3" t="s">
        <v>123</v>
      </c>
      <c r="L2261" s="3" t="s">
        <v>77</v>
      </c>
      <c r="M2261" s="3" t="s">
        <v>158</v>
      </c>
      <c r="N2261" s="5">
        <v>45415</v>
      </c>
      <c r="P2261" s="3">
        <f t="shared" ca="1" si="553"/>
        <v>-47</v>
      </c>
      <c r="Q2261" s="5"/>
      <c r="R2261" s="3"/>
      <c r="S2261" s="3"/>
      <c r="T2261" s="6" t="s">
        <v>131</v>
      </c>
      <c r="U2261" s="3" t="str">
        <f t="shared" si="544"/>
        <v>Contractuel</v>
      </c>
      <c r="V2261" s="5">
        <v>45505</v>
      </c>
      <c r="W2261" s="5">
        <f>VLOOKUP(B2261,[1]base!$A:$V,22,0)</f>
        <v>45535</v>
      </c>
      <c r="X2261" s="5"/>
      <c r="Y2261" s="5"/>
      <c r="Z2261" s="5">
        <v>45415</v>
      </c>
      <c r="AA2261" s="3">
        <f t="shared" si="545"/>
        <v>5</v>
      </c>
      <c r="AB2261" s="3">
        <v>2024</v>
      </c>
      <c r="AC2261" s="3">
        <f t="shared" si="549"/>
        <v>2028</v>
      </c>
      <c r="AD2261" s="7">
        <f t="shared" ca="1" si="550"/>
        <v>0.45555555555555555</v>
      </c>
      <c r="AE2261" s="7" t="str">
        <f t="shared" ca="1" si="533"/>
        <v>&lt; 1</v>
      </c>
      <c r="AF2261" s="5">
        <v>28329</v>
      </c>
      <c r="AG2261" s="8">
        <f t="shared" ca="1" si="546"/>
        <v>47.268493150684932</v>
      </c>
      <c r="AH2261" s="7" t="str">
        <f t="shared" ca="1" si="547"/>
        <v>&gt;45&lt; 55</v>
      </c>
      <c r="AI2261" s="9">
        <v>12192965</v>
      </c>
      <c r="AJ2261" s="10" t="s">
        <v>79</v>
      </c>
      <c r="AK2261" s="9" t="s">
        <v>6324</v>
      </c>
      <c r="AL2261" s="5">
        <v>35587</v>
      </c>
      <c r="AM2261" s="3" t="s">
        <v>93</v>
      </c>
      <c r="AN2261" s="3" t="s">
        <v>65</v>
      </c>
      <c r="AO2261">
        <v>2</v>
      </c>
      <c r="AP2261" t="s">
        <v>6325</v>
      </c>
      <c r="AQ2261" s="11">
        <v>3</v>
      </c>
      <c r="AR2261" s="11">
        <v>1</v>
      </c>
      <c r="AS2261" s="12">
        <f t="shared" si="548"/>
        <v>45780.25</v>
      </c>
      <c r="AT2261" s="11" t="s">
        <v>135</v>
      </c>
      <c r="AU2261" s="9">
        <v>3.7149999999999999</v>
      </c>
      <c r="AV2261" s="14">
        <v>17</v>
      </c>
      <c r="AW2261" s="15" t="s">
        <v>169</v>
      </c>
      <c r="AX2261" s="16" t="s">
        <v>6326</v>
      </c>
      <c r="AY2261" s="14">
        <v>20</v>
      </c>
      <c r="AZ2261" s="11" t="s">
        <v>171</v>
      </c>
      <c r="BA2261" s="17" t="str">
        <f t="shared" si="531"/>
        <v>17001000000345170420</v>
      </c>
      <c r="BB2261" s="26">
        <f t="shared" si="532"/>
        <v>20</v>
      </c>
      <c r="BC2261" s="19" t="s">
        <v>608</v>
      </c>
      <c r="BD2261" s="20" t="s">
        <v>277</v>
      </c>
      <c r="BF2261" s="5"/>
      <c r="BG2261" s="27">
        <v>94252344</v>
      </c>
      <c r="BH2261" s="27"/>
      <c r="BI2261" s="27"/>
      <c r="BJ2261" t="s">
        <v>608</v>
      </c>
      <c r="BK2261" s="11" t="str">
        <f t="shared" si="554"/>
        <v>A-</v>
      </c>
      <c r="BL2261" s="11" t="s">
        <v>473</v>
      </c>
    </row>
    <row r="2262" spans="1:64" x14ac:dyDescent="0.25">
      <c r="A2262" s="3" t="s">
        <v>74</v>
      </c>
      <c r="B2262" s="4">
        <v>2322</v>
      </c>
      <c r="C2262" s="3" t="s">
        <v>57</v>
      </c>
      <c r="D2262" s="3" t="s">
        <v>8588</v>
      </c>
      <c r="E2262" s="3" t="s">
        <v>8589</v>
      </c>
      <c r="F2262" s="3"/>
      <c r="G2262" s="3"/>
      <c r="H2262" s="74"/>
      <c r="I2262" s="3" t="s">
        <v>431</v>
      </c>
      <c r="J2262" s="3"/>
      <c r="K2262" s="3" t="s">
        <v>123</v>
      </c>
      <c r="L2262" s="3" t="s">
        <v>77</v>
      </c>
      <c r="M2262" s="3" t="s">
        <v>158</v>
      </c>
      <c r="N2262" s="5">
        <v>45415</v>
      </c>
      <c r="O2262" s="109"/>
      <c r="P2262" s="3">
        <f t="shared" ca="1" si="553"/>
        <v>-139</v>
      </c>
      <c r="Q2262" s="5">
        <v>45428</v>
      </c>
      <c r="R2262" s="3" t="s">
        <v>3201</v>
      </c>
      <c r="S2262" s="3"/>
      <c r="T2262" s="6" t="s">
        <v>131</v>
      </c>
      <c r="U2262" s="3" t="str">
        <f t="shared" si="544"/>
        <v>Contractuel</v>
      </c>
      <c r="V2262" s="5">
        <v>45414</v>
      </c>
      <c r="W2262" s="5">
        <v>45443</v>
      </c>
      <c r="X2262" s="5"/>
      <c r="Y2262" s="5"/>
      <c r="Z2262" s="5">
        <v>45414</v>
      </c>
      <c r="AA2262" s="3">
        <f t="shared" si="545"/>
        <v>5</v>
      </c>
      <c r="AB2262" s="3">
        <v>2024</v>
      </c>
      <c r="AC2262" s="3">
        <f t="shared" si="549"/>
        <v>2028</v>
      </c>
      <c r="AD2262" s="7">
        <f t="shared" ca="1" si="550"/>
        <v>0.45555555555555555</v>
      </c>
      <c r="AE2262" s="7" t="str">
        <f t="shared" ca="1" si="533"/>
        <v>&lt; 1</v>
      </c>
      <c r="AF2262" s="5">
        <v>36865</v>
      </c>
      <c r="AG2262" s="8">
        <f t="shared" ca="1" si="546"/>
        <v>23.882191780821916</v>
      </c>
      <c r="AH2262" s="7" t="str">
        <f t="shared" ca="1" si="547"/>
        <v>&lt; 25</v>
      </c>
      <c r="AI2262" s="9">
        <v>17574661</v>
      </c>
      <c r="AJ2262" s="10" t="s">
        <v>91</v>
      </c>
      <c r="AK2262" s="9" t="s">
        <v>6327</v>
      </c>
      <c r="AL2262" s="5">
        <v>43868</v>
      </c>
      <c r="AM2262" s="3" t="s">
        <v>64</v>
      </c>
      <c r="AN2262" s="3" t="s">
        <v>94</v>
      </c>
      <c r="AP2262" t="s">
        <v>1167</v>
      </c>
      <c r="AQ2262" s="11">
        <v>3</v>
      </c>
      <c r="AR2262" s="11">
        <v>1</v>
      </c>
      <c r="AS2262" s="12">
        <f t="shared" si="548"/>
        <v>45780.25</v>
      </c>
      <c r="AT2262" s="11" t="s">
        <v>135</v>
      </c>
      <c r="AU2262" s="9">
        <v>3.7149999999999999</v>
      </c>
      <c r="AV2262" s="14" t="s">
        <v>79</v>
      </c>
      <c r="AW2262" s="15" t="s">
        <v>3359</v>
      </c>
      <c r="AX2262" s="16">
        <v>90077447860</v>
      </c>
      <c r="AY2262" s="14">
        <v>96</v>
      </c>
      <c r="AZ2262" s="11" t="s">
        <v>128</v>
      </c>
      <c r="BA2262" s="17" t="str">
        <f t="shared" si="531"/>
        <v>04054139007744786096</v>
      </c>
      <c r="BB2262" s="26">
        <f t="shared" si="532"/>
        <v>20</v>
      </c>
      <c r="BC2262" s="19" t="s">
        <v>6328</v>
      </c>
      <c r="BD2262" s="20" t="s">
        <v>277</v>
      </c>
      <c r="BF2262" s="5"/>
      <c r="BG2262" s="27">
        <v>24074476</v>
      </c>
      <c r="BH2262" s="27"/>
      <c r="BI2262" s="27"/>
      <c r="BK2262" s="11" t="str">
        <f t="shared" si="554"/>
        <v>-</v>
      </c>
      <c r="BL2262" s="11" t="s">
        <v>473</v>
      </c>
    </row>
    <row r="2263" spans="1:64" x14ac:dyDescent="0.25">
      <c r="A2263" s="3" t="s">
        <v>56</v>
      </c>
      <c r="B2263" s="4">
        <v>2323</v>
      </c>
      <c r="C2263" s="3" t="s">
        <v>140</v>
      </c>
      <c r="D2263" s="3" t="s">
        <v>8779</v>
      </c>
      <c r="E2263" s="3" t="s">
        <v>8778</v>
      </c>
      <c r="F2263" s="3"/>
      <c r="G2263" s="3"/>
      <c r="H2263" s="74"/>
      <c r="I2263" s="3" t="s">
        <v>1889</v>
      </c>
      <c r="J2263" s="3" t="s">
        <v>228</v>
      </c>
      <c r="K2263" s="3" t="s">
        <v>123</v>
      </c>
      <c r="L2263" s="3" t="s">
        <v>77</v>
      </c>
      <c r="M2263" s="3" t="s">
        <v>158</v>
      </c>
      <c r="N2263" s="5">
        <v>45415</v>
      </c>
      <c r="P2263" s="3">
        <f t="shared" ca="1" si="553"/>
        <v>-47</v>
      </c>
      <c r="Q2263" s="5"/>
      <c r="R2263" s="3"/>
      <c r="S2263" s="3"/>
      <c r="T2263" s="6" t="s">
        <v>131</v>
      </c>
      <c r="U2263" s="3" t="str">
        <f t="shared" si="544"/>
        <v>Contractuel</v>
      </c>
      <c r="V2263" s="5">
        <v>45505</v>
      </c>
      <c r="W2263" s="5">
        <f>VLOOKUP(B2263,[1]base!$A:$V,22,0)</f>
        <v>45535</v>
      </c>
      <c r="X2263" s="5"/>
      <c r="Y2263" s="5"/>
      <c r="Z2263" s="5">
        <v>45414</v>
      </c>
      <c r="AA2263" s="3">
        <f t="shared" si="545"/>
        <v>5</v>
      </c>
      <c r="AB2263" s="3">
        <v>2024</v>
      </c>
      <c r="AC2263" s="3">
        <f t="shared" si="549"/>
        <v>2028</v>
      </c>
      <c r="AD2263" s="7">
        <f t="shared" ca="1" si="550"/>
        <v>0.45555555555555555</v>
      </c>
      <c r="AE2263" s="7" t="str">
        <f t="shared" ca="1" si="533"/>
        <v>&lt; 1</v>
      </c>
      <c r="AF2263" s="5">
        <v>35146</v>
      </c>
      <c r="AG2263" s="8">
        <f t="shared" ca="1" si="546"/>
        <v>28.591780821917808</v>
      </c>
      <c r="AH2263" s="7" t="str">
        <f t="shared" ca="1" si="547"/>
        <v>&gt;25&lt; 35</v>
      </c>
      <c r="AI2263" s="9">
        <v>17181625</v>
      </c>
      <c r="AJ2263" s="10" t="s">
        <v>79</v>
      </c>
      <c r="AK2263" s="9" t="s">
        <v>6329</v>
      </c>
      <c r="AL2263" s="5">
        <v>42339</v>
      </c>
      <c r="AM2263" s="3" t="s">
        <v>93</v>
      </c>
      <c r="AN2263" s="3" t="s">
        <v>94</v>
      </c>
      <c r="AP2263" t="s">
        <v>6330</v>
      </c>
      <c r="AQ2263" s="11">
        <v>3</v>
      </c>
      <c r="AR2263" s="11">
        <v>1</v>
      </c>
      <c r="AS2263" s="12">
        <f t="shared" si="548"/>
        <v>45780.25</v>
      </c>
      <c r="AT2263" s="11" t="s">
        <v>135</v>
      </c>
      <c r="AU2263" s="9">
        <v>3.7149999999999999</v>
      </c>
      <c r="AV2263" s="14">
        <v>20</v>
      </c>
      <c r="AW2263" s="15" t="s">
        <v>3587</v>
      </c>
      <c r="AX2263" s="16">
        <v>22200997524</v>
      </c>
      <c r="AY2263" s="14" t="s">
        <v>102</v>
      </c>
      <c r="AZ2263" s="11" t="s">
        <v>645</v>
      </c>
      <c r="BA2263" s="17" t="str">
        <f t="shared" si="531"/>
        <v>20010102220099752406</v>
      </c>
      <c r="BB2263" s="26">
        <f t="shared" si="532"/>
        <v>20</v>
      </c>
      <c r="BC2263" s="19" t="s">
        <v>6328</v>
      </c>
      <c r="BD2263" s="20" t="s">
        <v>277</v>
      </c>
      <c r="BF2263" s="5"/>
      <c r="BG2263" s="27">
        <v>51051631</v>
      </c>
      <c r="BH2263" s="27"/>
      <c r="BI2263" s="27"/>
      <c r="BJ2263" t="s">
        <v>828</v>
      </c>
      <c r="BK2263" s="11" t="s">
        <v>1892</v>
      </c>
      <c r="BL2263" s="11" t="s">
        <v>473</v>
      </c>
    </row>
    <row r="2264" spans="1:64" x14ac:dyDescent="0.25">
      <c r="A2264" s="3" t="s">
        <v>74</v>
      </c>
      <c r="B2264" s="4">
        <v>2324</v>
      </c>
      <c r="C2264" s="3" t="s">
        <v>57</v>
      </c>
      <c r="D2264" s="3" t="s">
        <v>8780</v>
      </c>
      <c r="E2264" s="3" t="s">
        <v>7650</v>
      </c>
      <c r="F2264" s="3"/>
      <c r="G2264" s="3"/>
      <c r="H2264" s="74"/>
      <c r="I2264" s="43" t="s">
        <v>1465</v>
      </c>
      <c r="J2264" s="3"/>
      <c r="K2264" s="3" t="s">
        <v>76</v>
      </c>
      <c r="L2264" s="3" t="s">
        <v>77</v>
      </c>
      <c r="M2264" s="3" t="s">
        <v>158</v>
      </c>
      <c r="N2264" s="5">
        <v>45415</v>
      </c>
      <c r="P2264" s="3"/>
      <c r="Q2264" s="5">
        <v>45423</v>
      </c>
      <c r="R2264" s="3" t="s">
        <v>5466</v>
      </c>
      <c r="S2264" s="3"/>
      <c r="T2264" s="6" t="s">
        <v>131</v>
      </c>
      <c r="U2264" s="3" t="str">
        <f t="shared" si="544"/>
        <v>Contractuel</v>
      </c>
      <c r="V2264" s="5">
        <v>45415</v>
      </c>
      <c r="W2264" s="5">
        <v>45443</v>
      </c>
      <c r="X2264" s="5"/>
      <c r="Y2264" s="5"/>
      <c r="Z2264" s="5">
        <v>45415</v>
      </c>
      <c r="AA2264" s="3">
        <f t="shared" si="545"/>
        <v>5</v>
      </c>
      <c r="AB2264" s="3">
        <v>2024</v>
      </c>
      <c r="AC2264" s="3">
        <f t="shared" si="549"/>
        <v>2028</v>
      </c>
      <c r="AD2264" s="7">
        <f t="shared" ca="1" si="550"/>
        <v>0.45555555555555555</v>
      </c>
      <c r="AE2264" s="7" t="str">
        <f t="shared" ca="1" si="533"/>
        <v>&lt; 1</v>
      </c>
      <c r="AF2264" s="5">
        <v>32638</v>
      </c>
      <c r="AG2264" s="8">
        <f t="shared" ca="1" si="546"/>
        <v>35.463013698630135</v>
      </c>
      <c r="AH2264" s="7" t="str">
        <f t="shared" ca="1" si="547"/>
        <v>&gt;35&lt; 45</v>
      </c>
      <c r="AI2264" s="9"/>
      <c r="AJ2264" s="8"/>
      <c r="AK2264" s="9" t="s">
        <v>6331</v>
      </c>
      <c r="AL2264" s="5">
        <v>41385</v>
      </c>
      <c r="AM2264" s="3" t="s">
        <v>64</v>
      </c>
      <c r="AN2264" s="3" t="s">
        <v>94</v>
      </c>
      <c r="AP2264" t="s">
        <v>6332</v>
      </c>
      <c r="AQ2264" s="11">
        <v>3</v>
      </c>
      <c r="AR2264" s="11">
        <v>1</v>
      </c>
      <c r="AS2264" s="12">
        <f t="shared" si="548"/>
        <v>45780.25</v>
      </c>
      <c r="AT2264" s="11" t="s">
        <v>135</v>
      </c>
      <c r="AU2264" s="9">
        <v>3.778</v>
      </c>
      <c r="AV2264" s="14">
        <v>17</v>
      </c>
      <c r="AW2264" s="15" t="s">
        <v>169</v>
      </c>
      <c r="AX2264" s="16" t="s">
        <v>6333</v>
      </c>
      <c r="AY2264" s="14">
        <v>24</v>
      </c>
      <c r="AZ2264" s="11" t="s">
        <v>171</v>
      </c>
      <c r="BA2264" s="17" t="str">
        <f t="shared" si="531"/>
        <v>17001000000324890824</v>
      </c>
      <c r="BB2264" s="26">
        <f t="shared" si="532"/>
        <v>20</v>
      </c>
      <c r="BC2264" s="19" t="s">
        <v>6321</v>
      </c>
      <c r="BD2264" s="20" t="s">
        <v>277</v>
      </c>
      <c r="BF2264" s="5"/>
      <c r="BG2264" s="27">
        <v>29038649</v>
      </c>
      <c r="BH2264" s="27">
        <v>90012915</v>
      </c>
      <c r="BI2264" s="27"/>
      <c r="BK2264" s="11" t="str">
        <f t="shared" si="554"/>
        <v>-</v>
      </c>
      <c r="BL2264" s="11" t="s">
        <v>200</v>
      </c>
    </row>
    <row r="2265" spans="1:64" x14ac:dyDescent="0.25">
      <c r="A2265" s="3" t="s">
        <v>56</v>
      </c>
      <c r="B2265" s="4">
        <v>2325</v>
      </c>
      <c r="C2265" s="3" t="s">
        <v>140</v>
      </c>
      <c r="D2265" s="3" t="s">
        <v>8781</v>
      </c>
      <c r="E2265" s="3" t="s">
        <v>7446</v>
      </c>
      <c r="F2265" s="3"/>
      <c r="G2265" s="3"/>
      <c r="H2265" s="74"/>
      <c r="I2265" s="3" t="s">
        <v>4221</v>
      </c>
      <c r="J2265" s="3" t="s">
        <v>228</v>
      </c>
      <c r="K2265" s="3" t="s">
        <v>123</v>
      </c>
      <c r="L2265" s="3" t="s">
        <v>77</v>
      </c>
      <c r="M2265" s="3" t="s">
        <v>158</v>
      </c>
      <c r="N2265" s="5">
        <v>45414</v>
      </c>
      <c r="P2265" s="3">
        <f t="shared" ref="P2265:P2266" ca="1" si="555">IF(W2265="","",W2265-TODAY())</f>
        <v>-47</v>
      </c>
      <c r="Q2265" s="5"/>
      <c r="R2265" s="3"/>
      <c r="S2265" s="3"/>
      <c r="T2265" s="6" t="s">
        <v>131</v>
      </c>
      <c r="U2265" s="3" t="str">
        <f t="shared" si="544"/>
        <v>Contractuel</v>
      </c>
      <c r="V2265" s="5">
        <v>45505</v>
      </c>
      <c r="W2265" s="5">
        <f>VLOOKUP(B2265,[1]base!$A:$V,22,0)</f>
        <v>45535</v>
      </c>
      <c r="X2265" s="5"/>
      <c r="Y2265" s="5"/>
      <c r="Z2265" s="5">
        <v>45414</v>
      </c>
      <c r="AA2265" s="3">
        <f t="shared" si="545"/>
        <v>5</v>
      </c>
      <c r="AB2265" s="3">
        <v>2024</v>
      </c>
      <c r="AC2265" s="3">
        <f t="shared" si="549"/>
        <v>2028</v>
      </c>
      <c r="AD2265" s="7">
        <f t="shared" ca="1" si="550"/>
        <v>0.45833333333333331</v>
      </c>
      <c r="AE2265" s="7" t="str">
        <f t="shared" ca="1" si="533"/>
        <v>&lt; 1</v>
      </c>
      <c r="AF2265" s="5">
        <v>36365</v>
      </c>
      <c r="AG2265" s="8">
        <f t="shared" ca="1" si="546"/>
        <v>25.252054794520546</v>
      </c>
      <c r="AH2265" s="7" t="str">
        <f t="shared" ca="1" si="547"/>
        <v>&gt;25&lt; 35</v>
      </c>
      <c r="AI2265" s="9">
        <v>17546724</v>
      </c>
      <c r="AJ2265" s="10" t="s">
        <v>67</v>
      </c>
      <c r="AK2265" s="9" t="s">
        <v>6334</v>
      </c>
      <c r="AL2265" s="5">
        <v>43022</v>
      </c>
      <c r="AM2265" s="3" t="s">
        <v>93</v>
      </c>
      <c r="AN2265" s="3" t="s">
        <v>94</v>
      </c>
      <c r="AP2265" t="s">
        <v>6335</v>
      </c>
      <c r="AQ2265" s="11">
        <v>3</v>
      </c>
      <c r="AR2265" s="11">
        <v>1</v>
      </c>
      <c r="AS2265" s="12">
        <f t="shared" si="548"/>
        <v>45779.25</v>
      </c>
      <c r="AT2265" s="11" t="s">
        <v>135</v>
      </c>
      <c r="AU2265" s="9">
        <v>3.7149999999999999</v>
      </c>
      <c r="AV2265" s="14">
        <v>17</v>
      </c>
      <c r="AW2265" s="15" t="s">
        <v>169</v>
      </c>
      <c r="AX2265" s="16" t="s">
        <v>6336</v>
      </c>
      <c r="AY2265" s="14">
        <v>19</v>
      </c>
      <c r="AZ2265" s="11" t="s">
        <v>171</v>
      </c>
      <c r="BA2265" s="17" t="str">
        <f t="shared" si="531"/>
        <v>17001000000270176519</v>
      </c>
      <c r="BB2265" s="26">
        <f t="shared" si="532"/>
        <v>20</v>
      </c>
      <c r="BC2265" s="19" t="s">
        <v>4189</v>
      </c>
      <c r="BD2265" s="20" t="s">
        <v>100</v>
      </c>
      <c r="BF2265" s="5"/>
      <c r="BG2265" s="27">
        <v>24599306</v>
      </c>
      <c r="BH2265" s="27"/>
      <c r="BI2265" s="27"/>
      <c r="BJ2265" t="s">
        <v>1677</v>
      </c>
      <c r="BK2265" s="11" t="str">
        <f t="shared" si="554"/>
        <v>B-</v>
      </c>
      <c r="BL2265" s="11" t="s">
        <v>473</v>
      </c>
    </row>
    <row r="2266" spans="1:64" x14ac:dyDescent="0.25">
      <c r="A2266" s="3" t="s">
        <v>74</v>
      </c>
      <c r="B2266" s="4">
        <v>2326</v>
      </c>
      <c r="C2266" s="3" t="s">
        <v>57</v>
      </c>
      <c r="D2266" s="3" t="s">
        <v>8123</v>
      </c>
      <c r="E2266" s="3" t="s">
        <v>7945</v>
      </c>
      <c r="F2266" s="3"/>
      <c r="G2266" s="3"/>
      <c r="H2266" s="74"/>
      <c r="I2266" s="76" t="s">
        <v>2544</v>
      </c>
      <c r="J2266" s="3" t="s">
        <v>228</v>
      </c>
      <c r="K2266" s="3" t="s">
        <v>123</v>
      </c>
      <c r="L2266" s="3" t="s">
        <v>77</v>
      </c>
      <c r="M2266" s="3" t="s">
        <v>158</v>
      </c>
      <c r="N2266" s="5">
        <v>45421</v>
      </c>
      <c r="P2266" s="3">
        <f t="shared" ca="1" si="555"/>
        <v>-47</v>
      </c>
      <c r="Q2266" s="5">
        <v>45519</v>
      </c>
      <c r="R2266" s="3" t="s">
        <v>1466</v>
      </c>
      <c r="S2266" s="3"/>
      <c r="T2266" s="6" t="s">
        <v>131</v>
      </c>
      <c r="U2266" s="3" t="str">
        <f t="shared" si="544"/>
        <v>Contractuel</v>
      </c>
      <c r="V2266" s="5">
        <v>45505</v>
      </c>
      <c r="W2266" s="5">
        <f>VLOOKUP(B2266,[1]base!$A:$V,22,0)</f>
        <v>45535</v>
      </c>
      <c r="X2266" s="5"/>
      <c r="Y2266" s="5"/>
      <c r="Z2266" s="5">
        <v>45421</v>
      </c>
      <c r="AA2266" s="3">
        <f t="shared" si="545"/>
        <v>5</v>
      </c>
      <c r="AB2266" s="3">
        <v>2024</v>
      </c>
      <c r="AC2266" s="3">
        <f t="shared" si="549"/>
        <v>2028</v>
      </c>
      <c r="AD2266" s="7">
        <f t="shared" ca="1" si="550"/>
        <v>0.43888888888888888</v>
      </c>
      <c r="AE2266" s="7" t="str">
        <f t="shared" ca="1" si="533"/>
        <v>&lt; 1</v>
      </c>
      <c r="AF2266" s="5">
        <v>37127</v>
      </c>
      <c r="AG2266" s="8">
        <f t="shared" ca="1" si="546"/>
        <v>23.164383561643834</v>
      </c>
      <c r="AH2266" s="7" t="str">
        <f t="shared" ca="1" si="547"/>
        <v>&lt; 25</v>
      </c>
      <c r="AI2266" s="9"/>
      <c r="AJ2266" s="8"/>
      <c r="AK2266" s="9">
        <v>11665185</v>
      </c>
      <c r="AL2266" s="5">
        <v>44907</v>
      </c>
      <c r="AM2266" s="3" t="s">
        <v>64</v>
      </c>
      <c r="AN2266" s="3" t="s">
        <v>94</v>
      </c>
      <c r="AQ2266" s="11">
        <v>3</v>
      </c>
      <c r="AR2266" s="11">
        <v>1</v>
      </c>
      <c r="AS2266" s="12">
        <f t="shared" si="548"/>
        <v>45786.25</v>
      </c>
      <c r="AT2266" s="11" t="s">
        <v>135</v>
      </c>
      <c r="AU2266" s="9">
        <v>3.7149999999999999</v>
      </c>
      <c r="AV2266" s="14" t="s">
        <v>126</v>
      </c>
      <c r="AW2266" s="15" t="s">
        <v>854</v>
      </c>
      <c r="AX2266" s="16" t="s">
        <v>3833</v>
      </c>
      <c r="AY2266" s="14">
        <v>26</v>
      </c>
      <c r="AZ2266" s="11" t="s">
        <v>145</v>
      </c>
      <c r="BA2266" s="17" t="str">
        <f t="shared" ref="BA2266:BA2329" si="556">CONCATENATE(AV2266,AW2266,AX2266,AY2266)</f>
        <v>07043010110553057326</v>
      </c>
      <c r="BB2266" s="26">
        <f t="shared" ref="BB2266:BB2329" si="557">LEN(BA2266)</f>
        <v>20</v>
      </c>
      <c r="BC2266" s="19" t="s">
        <v>3681</v>
      </c>
      <c r="BD2266" s="20" t="s">
        <v>100</v>
      </c>
      <c r="BF2266" s="5"/>
      <c r="BG2266" s="27">
        <v>26847627</v>
      </c>
      <c r="BH2266" s="27"/>
      <c r="BI2266" s="27"/>
      <c r="BJ2266" t="s">
        <v>3681</v>
      </c>
      <c r="BK2266" s="11" t="str">
        <f t="shared" si="554"/>
        <v>B-</v>
      </c>
      <c r="BL2266" s="11" t="s">
        <v>473</v>
      </c>
    </row>
    <row r="2267" spans="1:64" x14ac:dyDescent="0.25">
      <c r="A2267" s="3" t="s">
        <v>56</v>
      </c>
      <c r="B2267" s="4">
        <v>2327</v>
      </c>
      <c r="C2267" s="3" t="s">
        <v>57</v>
      </c>
      <c r="D2267" s="3" t="s">
        <v>7179</v>
      </c>
      <c r="E2267" s="3" t="s">
        <v>8590</v>
      </c>
      <c r="F2267" s="3"/>
      <c r="G2267" s="3"/>
      <c r="H2267" s="74"/>
      <c r="I2267" s="3"/>
      <c r="J2267" s="3"/>
      <c r="K2267" s="3" t="s">
        <v>59</v>
      </c>
      <c r="L2267" s="3" t="s">
        <v>77</v>
      </c>
      <c r="M2267" s="3" t="s">
        <v>125</v>
      </c>
      <c r="N2267" s="5">
        <v>45414</v>
      </c>
      <c r="P2267" s="3"/>
      <c r="Q2267" s="5"/>
      <c r="R2267" s="3"/>
      <c r="S2267" s="3"/>
      <c r="T2267" s="6" t="s">
        <v>61</v>
      </c>
      <c r="U2267" s="3" t="str">
        <f t="shared" si="544"/>
        <v>Titulaire</v>
      </c>
      <c r="V2267" s="5">
        <v>45414</v>
      </c>
      <c r="W2267" s="5"/>
      <c r="X2267" s="5"/>
      <c r="Y2267" s="5"/>
      <c r="Z2267" s="5">
        <v>45414</v>
      </c>
      <c r="AA2267" s="3">
        <f t="shared" si="545"/>
        <v>5</v>
      </c>
      <c r="AB2267" s="3">
        <v>2024</v>
      </c>
      <c r="AC2267" s="3">
        <f t="shared" si="549"/>
        <v>2028</v>
      </c>
      <c r="AD2267" s="7">
        <f t="shared" ca="1" si="550"/>
        <v>0.45833333333333331</v>
      </c>
      <c r="AE2267" s="7" t="str">
        <f t="shared" ref="AE2267:AE2330" ca="1" si="558">+IF(AD2267&lt;1,"&lt; 1",IF(AND(AD2267&gt;=1,AD2267&lt;2),"&lt; 2",IF(AND(AD2267&gt;=2,AD2267&lt;3),"&lt; 3",IF(AND(AD2267&gt;=3,AD2267&lt;=4),"&lt; 4",IF(AD2267&gt;4,"&gt; 4")))))</f>
        <v>&lt; 1</v>
      </c>
      <c r="AF2267" s="5">
        <v>34969</v>
      </c>
      <c r="AG2267" s="8">
        <f t="shared" ca="1" si="546"/>
        <v>29.076712328767123</v>
      </c>
      <c r="AH2267" s="7" t="str">
        <f t="shared" ca="1" si="547"/>
        <v>&gt;25&lt; 35</v>
      </c>
      <c r="AI2267" s="9">
        <v>17385357</v>
      </c>
      <c r="AJ2267" s="10" t="s">
        <v>91</v>
      </c>
      <c r="AK2267" s="9" t="s">
        <v>6338</v>
      </c>
      <c r="AL2267" s="5">
        <v>44537</v>
      </c>
      <c r="AM2267" s="3" t="s">
        <v>64</v>
      </c>
      <c r="AN2267" s="3" t="s">
        <v>94</v>
      </c>
      <c r="AP2267" t="s">
        <v>149</v>
      </c>
      <c r="AQ2267">
        <v>15</v>
      </c>
      <c r="AR2267" s="11">
        <v>1</v>
      </c>
      <c r="AS2267" s="12">
        <f t="shared" si="548"/>
        <v>45779.25</v>
      </c>
      <c r="AT2267" s="11" t="s">
        <v>66</v>
      </c>
      <c r="AU2267" s="9"/>
      <c r="AV2267" s="14" t="s">
        <v>67</v>
      </c>
      <c r="AW2267" s="15" t="s">
        <v>3146</v>
      </c>
      <c r="AX2267" s="16" t="s">
        <v>6339</v>
      </c>
      <c r="AY2267" s="14">
        <v>88</v>
      </c>
      <c r="AZ2267" s="11" t="s">
        <v>71</v>
      </c>
      <c r="BA2267" s="17" t="str">
        <f t="shared" si="556"/>
        <v>08109000032007459288</v>
      </c>
      <c r="BB2267" s="26">
        <f t="shared" si="557"/>
        <v>20</v>
      </c>
      <c r="BC2267" s="19" t="s">
        <v>6340</v>
      </c>
      <c r="BD2267" s="20" t="s">
        <v>315</v>
      </c>
      <c r="BF2267" s="5"/>
      <c r="BG2267" s="27">
        <v>25063881</v>
      </c>
      <c r="BH2267" s="27"/>
      <c r="BI2267" s="27"/>
      <c r="BK2267" s="11" t="str">
        <f t="shared" si="554"/>
        <v>CADRE</v>
      </c>
      <c r="BL2267" s="11"/>
    </row>
    <row r="2268" spans="1:64" x14ac:dyDescent="0.25">
      <c r="A2268" s="3" t="s">
        <v>74</v>
      </c>
      <c r="B2268" s="4">
        <v>2328</v>
      </c>
      <c r="C2268" s="3" t="s">
        <v>140</v>
      </c>
      <c r="D2268" s="3" t="s">
        <v>7460</v>
      </c>
      <c r="E2268" s="3" t="s">
        <v>7339</v>
      </c>
      <c r="F2268" s="3"/>
      <c r="G2268" s="3"/>
      <c r="H2268" s="74"/>
      <c r="I2268" s="43" t="s">
        <v>425</v>
      </c>
      <c r="J2268" s="3" t="s">
        <v>157</v>
      </c>
      <c r="K2268" s="3" t="s">
        <v>123</v>
      </c>
      <c r="L2268" s="3" t="s">
        <v>77</v>
      </c>
      <c r="M2268" s="3" t="s">
        <v>158</v>
      </c>
      <c r="N2268" s="5">
        <v>45415</v>
      </c>
      <c r="P2268" s="3">
        <f t="shared" ref="P2268:P2278" ca="1" si="559">IF(W2268="","",W2268-TODAY())</f>
        <v>-109</v>
      </c>
      <c r="Q2268" s="5">
        <v>45473</v>
      </c>
      <c r="R2268" s="3" t="s">
        <v>236</v>
      </c>
      <c r="S2268" s="3"/>
      <c r="T2268" s="6" t="s">
        <v>131</v>
      </c>
      <c r="U2268" s="3" t="str">
        <f t="shared" si="544"/>
        <v>Contractuel</v>
      </c>
      <c r="V2268" s="5">
        <v>45444</v>
      </c>
      <c r="W2268" s="5">
        <v>45473</v>
      </c>
      <c r="X2268" s="5"/>
      <c r="Y2268" s="5"/>
      <c r="Z2268" s="5">
        <v>45415</v>
      </c>
      <c r="AA2268" s="3">
        <f t="shared" si="545"/>
        <v>5</v>
      </c>
      <c r="AB2268" s="3">
        <v>2024</v>
      </c>
      <c r="AC2268" s="3">
        <f t="shared" si="549"/>
        <v>2028</v>
      </c>
      <c r="AD2268" s="7">
        <f t="shared" ca="1" si="550"/>
        <v>0.45555555555555555</v>
      </c>
      <c r="AE2268" s="7" t="str">
        <f t="shared" ca="1" si="558"/>
        <v>&lt; 1</v>
      </c>
      <c r="AF2268" s="5">
        <v>30376</v>
      </c>
      <c r="AG2268" s="8">
        <f t="shared" ca="1" si="546"/>
        <v>41.660273972602738</v>
      </c>
      <c r="AH2268" s="7" t="str">
        <f t="shared" ca="1" si="547"/>
        <v>&gt;35&lt; 45</v>
      </c>
      <c r="AI2268" s="9"/>
      <c r="AJ2268" s="8"/>
      <c r="AK2268" s="9" t="s">
        <v>6341</v>
      </c>
      <c r="AL2268" s="5">
        <v>36718</v>
      </c>
      <c r="AM2268" s="3" t="s">
        <v>93</v>
      </c>
      <c r="AN2268" s="3" t="s">
        <v>94</v>
      </c>
      <c r="AP2268" t="s">
        <v>6287</v>
      </c>
      <c r="AQ2268" s="11">
        <v>3</v>
      </c>
      <c r="AR2268" s="11">
        <v>1</v>
      </c>
      <c r="AS2268" s="12">
        <f t="shared" si="548"/>
        <v>45780.25</v>
      </c>
      <c r="AT2268" s="11" t="s">
        <v>135</v>
      </c>
      <c r="AU2268" s="9">
        <v>3.7149999999999999</v>
      </c>
      <c r="AV2268" s="14">
        <v>17</v>
      </c>
      <c r="AW2268" s="15" t="s">
        <v>169</v>
      </c>
      <c r="AX2268" s="16" t="s">
        <v>6342</v>
      </c>
      <c r="AY2268" s="14">
        <v>62</v>
      </c>
      <c r="AZ2268" s="11" t="s">
        <v>171</v>
      </c>
      <c r="BA2268" s="17" t="str">
        <f t="shared" si="556"/>
        <v>17001000000142080162</v>
      </c>
      <c r="BB2268" s="26">
        <f t="shared" si="557"/>
        <v>20</v>
      </c>
      <c r="BC2268" s="19" t="s">
        <v>5006</v>
      </c>
      <c r="BD2268" s="20" t="s">
        <v>277</v>
      </c>
      <c r="BF2268" s="5"/>
      <c r="BG2268" s="27">
        <v>53345916</v>
      </c>
      <c r="BH2268" s="27"/>
      <c r="BI2268" s="27"/>
      <c r="BK2268" s="11" t="str">
        <f t="shared" si="554"/>
        <v>A-</v>
      </c>
      <c r="BL2268" s="11" t="s">
        <v>473</v>
      </c>
    </row>
    <row r="2269" spans="1:64" x14ac:dyDescent="0.25">
      <c r="A2269" s="3" t="s">
        <v>56</v>
      </c>
      <c r="B2269" s="4">
        <v>2329</v>
      </c>
      <c r="C2269" s="3" t="s">
        <v>140</v>
      </c>
      <c r="D2269" s="3" t="s">
        <v>8591</v>
      </c>
      <c r="E2269" s="3" t="s">
        <v>8325</v>
      </c>
      <c r="F2269" s="3"/>
      <c r="G2269" s="3"/>
      <c r="H2269" s="74"/>
      <c r="I2269" s="43" t="s">
        <v>425</v>
      </c>
      <c r="J2269" s="3" t="s">
        <v>157</v>
      </c>
      <c r="K2269" s="3" t="s">
        <v>123</v>
      </c>
      <c r="L2269" s="3" t="s">
        <v>77</v>
      </c>
      <c r="M2269" s="3" t="s">
        <v>158</v>
      </c>
      <c r="N2269" s="5">
        <v>45425</v>
      </c>
      <c r="P2269" s="3">
        <f t="shared" ca="1" si="559"/>
        <v>-47</v>
      </c>
      <c r="Q2269" s="5"/>
      <c r="R2269" s="3"/>
      <c r="S2269" s="3"/>
      <c r="T2269" s="6" t="s">
        <v>131</v>
      </c>
      <c r="U2269" s="3" t="str">
        <f t="shared" si="544"/>
        <v>Contractuel</v>
      </c>
      <c r="V2269" s="5">
        <v>45505</v>
      </c>
      <c r="W2269" s="5">
        <f>VLOOKUP(B2269,[1]base!$A:$V,22,0)</f>
        <v>45535</v>
      </c>
      <c r="X2269" s="5"/>
      <c r="Y2269" s="5"/>
      <c r="Z2269" s="5">
        <v>45059</v>
      </c>
      <c r="AA2269" s="3">
        <f t="shared" si="545"/>
        <v>5</v>
      </c>
      <c r="AB2269" s="3">
        <v>2024</v>
      </c>
      <c r="AC2269" s="3">
        <f t="shared" si="549"/>
        <v>2028</v>
      </c>
      <c r="AD2269" s="7">
        <f t="shared" ca="1" si="550"/>
        <v>0.42777777777777776</v>
      </c>
      <c r="AE2269" s="7" t="str">
        <f t="shared" ca="1" si="558"/>
        <v>&lt; 1</v>
      </c>
      <c r="AF2269" s="5">
        <v>29931</v>
      </c>
      <c r="AG2269" s="8">
        <f t="shared" ca="1" si="546"/>
        <v>42.87945205479452</v>
      </c>
      <c r="AH2269" s="7" t="str">
        <f t="shared" ca="1" si="547"/>
        <v>&gt;35&lt; 45</v>
      </c>
      <c r="AI2269" s="9">
        <v>12389251</v>
      </c>
      <c r="AJ2269" s="10" t="s">
        <v>141</v>
      </c>
      <c r="AK2269" s="9" t="s">
        <v>6343</v>
      </c>
      <c r="AL2269" s="5">
        <v>38442</v>
      </c>
      <c r="AM2269" s="3" t="s">
        <v>93</v>
      </c>
      <c r="AN2269" s="3" t="s">
        <v>65</v>
      </c>
      <c r="AO2269">
        <v>3</v>
      </c>
      <c r="AP2269" t="s">
        <v>6344</v>
      </c>
      <c r="AQ2269" s="11">
        <v>3</v>
      </c>
      <c r="AR2269" s="11">
        <v>1</v>
      </c>
      <c r="AS2269" s="12">
        <f t="shared" si="548"/>
        <v>45790.25</v>
      </c>
      <c r="AT2269" s="11" t="s">
        <v>135</v>
      </c>
      <c r="AU2269" s="9">
        <v>3.7149999999999999</v>
      </c>
      <c r="AV2269" s="14">
        <v>17</v>
      </c>
      <c r="AW2269" s="15" t="s">
        <v>169</v>
      </c>
      <c r="AX2269" s="16" t="s">
        <v>6345</v>
      </c>
      <c r="AY2269" s="14">
        <v>75</v>
      </c>
      <c r="AZ2269" s="11" t="s">
        <v>171</v>
      </c>
      <c r="BA2269" s="17" t="str">
        <f t="shared" si="556"/>
        <v>17001000000344948775</v>
      </c>
      <c r="BB2269" s="26">
        <f t="shared" si="557"/>
        <v>20</v>
      </c>
      <c r="BC2269" s="19" t="s">
        <v>6346</v>
      </c>
      <c r="BD2269" s="20" t="s">
        <v>100</v>
      </c>
      <c r="BF2269" s="5"/>
      <c r="BG2269" s="27">
        <v>55013655</v>
      </c>
      <c r="BH2269" s="27"/>
      <c r="BI2269" s="27"/>
      <c r="BK2269" s="11" t="str">
        <f t="shared" si="554"/>
        <v>A-</v>
      </c>
      <c r="BL2269" s="11" t="s">
        <v>473</v>
      </c>
    </row>
    <row r="2270" spans="1:64" x14ac:dyDescent="0.25">
      <c r="A2270" s="3" t="s">
        <v>56</v>
      </c>
      <c r="B2270" s="4">
        <v>2330</v>
      </c>
      <c r="C2270" s="3" t="s">
        <v>140</v>
      </c>
      <c r="D2270" s="3" t="s">
        <v>7291</v>
      </c>
      <c r="E2270" s="3" t="s">
        <v>7565</v>
      </c>
      <c r="F2270" s="3"/>
      <c r="G2270" s="3"/>
      <c r="H2270" s="74"/>
      <c r="I2270" s="3" t="s">
        <v>4221</v>
      </c>
      <c r="J2270" s="3" t="s">
        <v>228</v>
      </c>
      <c r="K2270" s="3" t="s">
        <v>123</v>
      </c>
      <c r="L2270" s="3" t="s">
        <v>77</v>
      </c>
      <c r="M2270" s="3" t="s">
        <v>158</v>
      </c>
      <c r="N2270" s="5">
        <v>45427</v>
      </c>
      <c r="P2270" s="3">
        <f t="shared" ca="1" si="559"/>
        <v>-47</v>
      </c>
      <c r="Q2270" s="5"/>
      <c r="R2270" s="3"/>
      <c r="S2270" s="3"/>
      <c r="T2270" s="6" t="s">
        <v>131</v>
      </c>
      <c r="U2270" s="3" t="str">
        <f t="shared" si="544"/>
        <v>Contractuel</v>
      </c>
      <c r="V2270" s="5">
        <v>45505</v>
      </c>
      <c r="W2270" s="5">
        <f>VLOOKUP(B2270,[1]base!$A:$V,22,0)</f>
        <v>45535</v>
      </c>
      <c r="X2270" s="5"/>
      <c r="Y2270" s="5"/>
      <c r="Z2270" s="5">
        <v>45427</v>
      </c>
      <c r="AA2270" s="3">
        <f t="shared" si="545"/>
        <v>5</v>
      </c>
      <c r="AB2270" s="3">
        <v>2024</v>
      </c>
      <c r="AC2270" s="3">
        <f t="shared" si="549"/>
        <v>2028</v>
      </c>
      <c r="AD2270" s="7">
        <f t="shared" ca="1" si="550"/>
        <v>0.42222222222222222</v>
      </c>
      <c r="AE2270" s="7" t="str">
        <f t="shared" ca="1" si="558"/>
        <v>&lt; 1</v>
      </c>
      <c r="AF2270" s="5">
        <v>30604</v>
      </c>
      <c r="AG2270" s="8">
        <f t="shared" ca="1" si="546"/>
        <v>41.035616438356165</v>
      </c>
      <c r="AH2270" s="7" t="str">
        <f t="shared" ca="1" si="547"/>
        <v>&gt;35&lt; 45</v>
      </c>
      <c r="AI2270" s="9">
        <v>12662807</v>
      </c>
      <c r="AJ2270" s="10" t="s">
        <v>67</v>
      </c>
      <c r="AK2270" s="9" t="s">
        <v>6347</v>
      </c>
      <c r="AL2270" s="5">
        <v>39627</v>
      </c>
      <c r="AM2270" s="3" t="s">
        <v>93</v>
      </c>
      <c r="AN2270" s="3" t="s">
        <v>65</v>
      </c>
      <c r="AO2270">
        <v>2</v>
      </c>
      <c r="AP2270" t="s">
        <v>5730</v>
      </c>
      <c r="AQ2270" s="11">
        <v>3</v>
      </c>
      <c r="AR2270" s="11">
        <v>1</v>
      </c>
      <c r="AS2270" s="12">
        <f t="shared" si="548"/>
        <v>45792.25</v>
      </c>
      <c r="AT2270" s="11" t="s">
        <v>135</v>
      </c>
      <c r="AU2270" s="9">
        <v>3.7149999999999999</v>
      </c>
      <c r="AV2270" s="14">
        <v>17</v>
      </c>
      <c r="AW2270" s="15" t="s">
        <v>169</v>
      </c>
      <c r="AX2270" s="16" t="s">
        <v>6348</v>
      </c>
      <c r="AY2270" s="14">
        <v>59</v>
      </c>
      <c r="AZ2270" s="11" t="s">
        <v>171</v>
      </c>
      <c r="BA2270" s="17" t="str">
        <f t="shared" si="556"/>
        <v>17001000000345043059</v>
      </c>
      <c r="BB2270" s="26">
        <f t="shared" si="557"/>
        <v>20</v>
      </c>
      <c r="BC2270" s="19" t="s">
        <v>6349</v>
      </c>
      <c r="BD2270" s="20" t="s">
        <v>277</v>
      </c>
      <c r="BF2270" s="5"/>
      <c r="BG2270" s="27">
        <v>96428304</v>
      </c>
      <c r="BH2270" s="27"/>
      <c r="BI2270" s="27"/>
      <c r="BJ2270" t="s">
        <v>4740</v>
      </c>
      <c r="BK2270" s="11" t="str">
        <f t="shared" si="554"/>
        <v>B-</v>
      </c>
      <c r="BL2270" s="11" t="s">
        <v>473</v>
      </c>
    </row>
    <row r="2271" spans="1:64" x14ac:dyDescent="0.25">
      <c r="A2271" s="3" t="s">
        <v>74</v>
      </c>
      <c r="B2271" s="4">
        <v>2331</v>
      </c>
      <c r="C2271" s="3" t="s">
        <v>140</v>
      </c>
      <c r="D2271" s="3" t="s">
        <v>8782</v>
      </c>
      <c r="E2271" s="3" t="s">
        <v>8325</v>
      </c>
      <c r="F2271" s="3"/>
      <c r="G2271" s="3"/>
      <c r="H2271" s="74"/>
      <c r="I2271" s="3" t="s">
        <v>1889</v>
      </c>
      <c r="J2271" s="3" t="s">
        <v>228</v>
      </c>
      <c r="K2271" s="3" t="s">
        <v>123</v>
      </c>
      <c r="L2271" s="3" t="s">
        <v>77</v>
      </c>
      <c r="M2271" s="3" t="s">
        <v>158</v>
      </c>
      <c r="N2271" s="5">
        <v>45415</v>
      </c>
      <c r="P2271" s="3">
        <f t="shared" ca="1" si="559"/>
        <v>-139</v>
      </c>
      <c r="Q2271" s="5">
        <v>45442</v>
      </c>
      <c r="R2271" s="3" t="s">
        <v>5961</v>
      </c>
      <c r="S2271" s="3"/>
      <c r="T2271" s="6" t="s">
        <v>131</v>
      </c>
      <c r="U2271" s="3" t="str">
        <f t="shared" si="544"/>
        <v>Contractuel</v>
      </c>
      <c r="V2271" s="5">
        <v>45415</v>
      </c>
      <c r="W2271" s="5">
        <v>45443</v>
      </c>
      <c r="X2271" s="5"/>
      <c r="Y2271" s="5"/>
      <c r="Z2271" s="5">
        <v>45415</v>
      </c>
      <c r="AA2271" s="3">
        <f t="shared" si="545"/>
        <v>5</v>
      </c>
      <c r="AB2271" s="3">
        <v>2024</v>
      </c>
      <c r="AC2271" s="3">
        <f t="shared" si="549"/>
        <v>2028</v>
      </c>
      <c r="AD2271" s="7">
        <f t="shared" ca="1" si="550"/>
        <v>0.45555555555555555</v>
      </c>
      <c r="AE2271" s="7" t="str">
        <f t="shared" ca="1" si="558"/>
        <v>&lt; 1</v>
      </c>
      <c r="AF2271" s="5">
        <v>37349</v>
      </c>
      <c r="AG2271" s="8">
        <f t="shared" ca="1" si="546"/>
        <v>22.556164383561644</v>
      </c>
      <c r="AH2271" s="7" t="str">
        <f t="shared" ca="1" si="547"/>
        <v>&lt; 25</v>
      </c>
      <c r="AI2271" s="9">
        <v>17427399</v>
      </c>
      <c r="AJ2271" s="10" t="s">
        <v>91</v>
      </c>
      <c r="AK2271" s="9" t="s">
        <v>6350</v>
      </c>
      <c r="AL2271" s="5">
        <v>43143</v>
      </c>
      <c r="AM2271" s="3" t="s">
        <v>93</v>
      </c>
      <c r="AN2271" s="3" t="s">
        <v>94</v>
      </c>
      <c r="AP2271" t="s">
        <v>6335</v>
      </c>
      <c r="AQ2271" s="11">
        <v>3</v>
      </c>
      <c r="AR2271" s="11">
        <v>1</v>
      </c>
      <c r="AS2271" s="12">
        <f t="shared" si="548"/>
        <v>45780.25</v>
      </c>
      <c r="AT2271" s="11" t="s">
        <v>135</v>
      </c>
      <c r="AU2271" s="9">
        <v>3.7149999999999999</v>
      </c>
      <c r="AV2271" s="14">
        <v>17</v>
      </c>
      <c r="AW2271" s="15" t="s">
        <v>2299</v>
      </c>
      <c r="AX2271" s="16" t="s">
        <v>6351</v>
      </c>
      <c r="AY2271" s="14">
        <v>14</v>
      </c>
      <c r="AZ2271" s="11" t="s">
        <v>171</v>
      </c>
      <c r="BA2271" s="17" t="str">
        <f t="shared" si="556"/>
        <v>17206000000344649714</v>
      </c>
      <c r="BB2271" s="26">
        <f t="shared" si="557"/>
        <v>20</v>
      </c>
      <c r="BC2271" s="19" t="s">
        <v>608</v>
      </c>
      <c r="BD2271" s="20" t="s">
        <v>100</v>
      </c>
      <c r="BF2271" s="5"/>
      <c r="BG2271" s="27">
        <v>96364686</v>
      </c>
      <c r="BH2271" s="27"/>
      <c r="BI2271" s="27"/>
      <c r="BK2271" s="11" t="str">
        <f t="shared" si="554"/>
        <v>B-</v>
      </c>
      <c r="BL2271" s="11" t="s">
        <v>473</v>
      </c>
    </row>
    <row r="2272" spans="1:64" x14ac:dyDescent="0.25">
      <c r="A2272" s="3" t="s">
        <v>56</v>
      </c>
      <c r="B2272" s="4">
        <v>2332</v>
      </c>
      <c r="C2272" s="3" t="s">
        <v>140</v>
      </c>
      <c r="D2272" s="3" t="s">
        <v>7552</v>
      </c>
      <c r="E2272" s="3" t="s">
        <v>7596</v>
      </c>
      <c r="F2272" s="3"/>
      <c r="G2272" s="3"/>
      <c r="H2272" s="74"/>
      <c r="I2272" s="43" t="s">
        <v>425</v>
      </c>
      <c r="J2272" s="3" t="s">
        <v>157</v>
      </c>
      <c r="K2272" s="3" t="s">
        <v>123</v>
      </c>
      <c r="L2272" s="3" t="s">
        <v>77</v>
      </c>
      <c r="M2272" s="3" t="s">
        <v>132</v>
      </c>
      <c r="N2272" s="5">
        <v>45426</v>
      </c>
      <c r="P2272" s="3">
        <f t="shared" ca="1" si="559"/>
        <v>-47</v>
      </c>
      <c r="Q2272" s="5"/>
      <c r="R2272" s="3"/>
      <c r="S2272" s="3"/>
      <c r="T2272" s="6" t="s">
        <v>131</v>
      </c>
      <c r="U2272" s="3" t="str">
        <f t="shared" si="544"/>
        <v>Contractuel</v>
      </c>
      <c r="V2272" s="5">
        <v>45505</v>
      </c>
      <c r="W2272" s="5">
        <f>VLOOKUP(B2272,[1]base!$A:$V,22,0)</f>
        <v>45535</v>
      </c>
      <c r="X2272" s="5"/>
      <c r="Y2272" s="5"/>
      <c r="Z2272" s="5">
        <v>45426</v>
      </c>
      <c r="AA2272" s="3">
        <f t="shared" si="545"/>
        <v>5</v>
      </c>
      <c r="AB2272" s="3">
        <f t="shared" ref="AB2272" si="560">IF(N2272="","",YEAR(N2272))</f>
        <v>2024</v>
      </c>
      <c r="AC2272" s="3">
        <f t="shared" si="549"/>
        <v>2028</v>
      </c>
      <c r="AD2272" s="7">
        <f t="shared" ca="1" si="550"/>
        <v>0.42499999999999999</v>
      </c>
      <c r="AE2272" s="7" t="str">
        <f t="shared" ca="1" si="558"/>
        <v>&lt; 1</v>
      </c>
      <c r="AF2272" s="5">
        <v>27764</v>
      </c>
      <c r="AG2272" s="8">
        <f t="shared" ca="1" si="546"/>
        <v>48.816438356164383</v>
      </c>
      <c r="AH2272" s="7" t="str">
        <f t="shared" ca="1" si="547"/>
        <v>&gt;45&lt; 55</v>
      </c>
      <c r="AI2272" s="9">
        <v>1162066</v>
      </c>
      <c r="AJ2272" s="10" t="s">
        <v>126</v>
      </c>
      <c r="AK2272" s="9" t="s">
        <v>4599</v>
      </c>
      <c r="AL2272" s="5">
        <v>44827</v>
      </c>
      <c r="AM2272" s="3" t="s">
        <v>93</v>
      </c>
      <c r="AN2272" s="3" t="s">
        <v>65</v>
      </c>
      <c r="AQ2272" s="11">
        <v>3</v>
      </c>
      <c r="AR2272" s="11">
        <v>1</v>
      </c>
      <c r="AS2272" s="12">
        <f t="shared" si="548"/>
        <v>45791.25</v>
      </c>
      <c r="AT2272" s="11" t="s">
        <v>135</v>
      </c>
      <c r="AU2272" s="9">
        <v>3.7149999999999999</v>
      </c>
      <c r="AV2272" s="14" t="s">
        <v>79</v>
      </c>
      <c r="AW2272" s="15" t="s">
        <v>978</v>
      </c>
      <c r="AX2272" s="16">
        <v>10083024380</v>
      </c>
      <c r="AY2272" s="14">
        <v>18</v>
      </c>
      <c r="AZ2272" s="11" t="s">
        <v>128</v>
      </c>
      <c r="BA2272" s="17" t="str">
        <f t="shared" si="556"/>
        <v>04025111008302438018</v>
      </c>
      <c r="BB2272" s="26">
        <f t="shared" si="557"/>
        <v>20</v>
      </c>
      <c r="BC2272" s="19" t="s">
        <v>3958</v>
      </c>
      <c r="BD2272" s="20" t="s">
        <v>277</v>
      </c>
      <c r="BF2272" s="5"/>
      <c r="BG2272" s="27">
        <v>26664643</v>
      </c>
      <c r="BH2272" s="27"/>
      <c r="BI2272" s="27"/>
      <c r="BJ2272" t="s">
        <v>300</v>
      </c>
      <c r="BK2272" s="11" t="str">
        <f t="shared" si="554"/>
        <v>A-</v>
      </c>
      <c r="BL2272" s="11" t="s">
        <v>473</v>
      </c>
    </row>
    <row r="2273" spans="1:64" x14ac:dyDescent="0.25">
      <c r="A2273" s="3" t="s">
        <v>56</v>
      </c>
      <c r="B2273" s="4">
        <v>2333</v>
      </c>
      <c r="C2273" s="3" t="s">
        <v>140</v>
      </c>
      <c r="D2273" s="3" t="s">
        <v>8783</v>
      </c>
      <c r="E2273" s="3" t="s">
        <v>7938</v>
      </c>
      <c r="F2273" s="3"/>
      <c r="G2273" s="3"/>
      <c r="H2273" s="74"/>
      <c r="I2273" s="3"/>
      <c r="J2273" s="3"/>
      <c r="K2273" s="3" t="s">
        <v>76</v>
      </c>
      <c r="L2273" s="3" t="s">
        <v>77</v>
      </c>
      <c r="M2273" s="3" t="s">
        <v>158</v>
      </c>
      <c r="N2273" s="5">
        <v>45415</v>
      </c>
      <c r="P2273" s="3">
        <f t="shared" ca="1" si="559"/>
        <v>-17</v>
      </c>
      <c r="Q2273" s="5"/>
      <c r="R2273" s="3"/>
      <c r="S2273" s="3"/>
      <c r="T2273" s="6" t="s">
        <v>131</v>
      </c>
      <c r="U2273" s="3" t="str">
        <f t="shared" si="544"/>
        <v>Contractuel</v>
      </c>
      <c r="V2273" s="5">
        <v>45505</v>
      </c>
      <c r="W2273" s="5">
        <f>VLOOKUP(B2273,[1]base!$A:$V,22,0)</f>
        <v>45565</v>
      </c>
      <c r="X2273" s="5"/>
      <c r="Y2273" s="5"/>
      <c r="Z2273" s="5">
        <v>45415</v>
      </c>
      <c r="AA2273" s="3">
        <f t="shared" si="545"/>
        <v>5</v>
      </c>
      <c r="AB2273" s="3">
        <v>2024</v>
      </c>
      <c r="AC2273" s="3">
        <f t="shared" si="549"/>
        <v>2028</v>
      </c>
      <c r="AD2273" s="7">
        <f t="shared" ca="1" si="550"/>
        <v>0.45555555555555555</v>
      </c>
      <c r="AE2273" s="7" t="str">
        <f t="shared" ca="1" si="558"/>
        <v>&lt; 1</v>
      </c>
      <c r="AF2273" s="5">
        <v>35919</v>
      </c>
      <c r="AG2273" s="8">
        <f t="shared" ca="1" si="546"/>
        <v>26.473972602739725</v>
      </c>
      <c r="AH2273" s="7" t="str">
        <f t="shared" ca="1" si="547"/>
        <v>&gt;25&lt; 35</v>
      </c>
      <c r="AI2273" s="9">
        <v>17331927</v>
      </c>
      <c r="AJ2273" s="37" t="s">
        <v>179</v>
      </c>
      <c r="AK2273" s="9" t="s">
        <v>6352</v>
      </c>
      <c r="AL2273" s="5">
        <v>42555</v>
      </c>
      <c r="AM2273" s="3" t="s">
        <v>93</v>
      </c>
      <c r="AN2273" s="3" t="s">
        <v>94</v>
      </c>
      <c r="AP2273" t="s">
        <v>6353</v>
      </c>
      <c r="AQ2273" s="11">
        <v>3</v>
      </c>
      <c r="AR2273" s="11">
        <v>1</v>
      </c>
      <c r="AS2273" s="12">
        <f t="shared" si="548"/>
        <v>45780.25</v>
      </c>
      <c r="AT2273" s="11" t="s">
        <v>135</v>
      </c>
      <c r="AU2273" s="9">
        <v>3.7149999999999999</v>
      </c>
      <c r="AV2273" s="14">
        <v>17</v>
      </c>
      <c r="AW2273" s="15" t="s">
        <v>169</v>
      </c>
      <c r="AX2273" s="16" t="s">
        <v>6354</v>
      </c>
      <c r="AY2273" s="14">
        <v>61</v>
      </c>
      <c r="AZ2273" s="11" t="s">
        <v>171</v>
      </c>
      <c r="BA2273" s="17" t="str">
        <f t="shared" si="556"/>
        <v>17001000000292844061</v>
      </c>
      <c r="BB2273" s="26">
        <f t="shared" si="557"/>
        <v>20</v>
      </c>
      <c r="BC2273" s="19" t="s">
        <v>6355</v>
      </c>
      <c r="BD2273" s="20" t="s">
        <v>277</v>
      </c>
      <c r="BF2273" s="5"/>
      <c r="BG2273" s="27">
        <v>24570669</v>
      </c>
      <c r="BH2273" s="27"/>
      <c r="BI2273" s="27"/>
      <c r="BJ2273" t="s">
        <v>5705</v>
      </c>
      <c r="BK2273" s="11" t="str">
        <f t="shared" si="554"/>
        <v>-</v>
      </c>
      <c r="BL2273" s="11" t="s">
        <v>473</v>
      </c>
    </row>
    <row r="2274" spans="1:64" x14ac:dyDescent="0.25">
      <c r="A2274" s="3" t="s">
        <v>74</v>
      </c>
      <c r="B2274" s="4">
        <v>2334</v>
      </c>
      <c r="C2274" s="3" t="s">
        <v>140</v>
      </c>
      <c r="D2274" s="3" t="s">
        <v>7862</v>
      </c>
      <c r="E2274" s="3" t="s">
        <v>7311</v>
      </c>
      <c r="F2274" s="3"/>
      <c r="G2274" s="3"/>
      <c r="H2274" s="74"/>
      <c r="I2274" s="3" t="s">
        <v>467</v>
      </c>
      <c r="J2274" s="3" t="s">
        <v>157</v>
      </c>
      <c r="K2274" s="3" t="s">
        <v>76</v>
      </c>
      <c r="L2274" s="3" t="s">
        <v>77</v>
      </c>
      <c r="M2274" s="3" t="s">
        <v>158</v>
      </c>
      <c r="N2274" s="5">
        <v>45415</v>
      </c>
      <c r="P2274" s="3">
        <f t="shared" ca="1" si="559"/>
        <v>-139</v>
      </c>
      <c r="Q2274" s="5">
        <v>45416</v>
      </c>
      <c r="R2274" s="3" t="s">
        <v>1328</v>
      </c>
      <c r="S2274" s="3"/>
      <c r="T2274" s="6" t="s">
        <v>131</v>
      </c>
      <c r="U2274" s="3" t="str">
        <f t="shared" si="544"/>
        <v>Contractuel</v>
      </c>
      <c r="V2274" s="5">
        <v>45415</v>
      </c>
      <c r="W2274" s="5">
        <v>45443</v>
      </c>
      <c r="X2274" s="5"/>
      <c r="Y2274" s="5"/>
      <c r="Z2274" s="5">
        <v>45415</v>
      </c>
      <c r="AA2274" s="3">
        <f t="shared" si="545"/>
        <v>5</v>
      </c>
      <c r="AB2274" s="3">
        <v>2024</v>
      </c>
      <c r="AC2274" s="3">
        <f t="shared" si="549"/>
        <v>2028</v>
      </c>
      <c r="AD2274" s="7">
        <f t="shared" ca="1" si="550"/>
        <v>0.45555555555555555</v>
      </c>
      <c r="AE2274" s="7" t="str">
        <f t="shared" ca="1" si="558"/>
        <v>&lt; 1</v>
      </c>
      <c r="AF2274" s="5">
        <v>34928</v>
      </c>
      <c r="AG2274" s="8">
        <f t="shared" ca="1" si="546"/>
        <v>29.18904109589041</v>
      </c>
      <c r="AH2274" s="7" t="str">
        <f t="shared" ca="1" si="547"/>
        <v>&gt;25&lt; 35</v>
      </c>
      <c r="AI2274" s="9"/>
      <c r="AJ2274" s="8"/>
      <c r="AK2274" s="9" t="s">
        <v>6356</v>
      </c>
      <c r="AL2274" s="5">
        <v>41950</v>
      </c>
      <c r="AM2274" s="3" t="s">
        <v>93</v>
      </c>
      <c r="AN2274" s="3" t="s">
        <v>94</v>
      </c>
      <c r="AP2274" t="s">
        <v>6353</v>
      </c>
      <c r="AQ2274" s="11">
        <v>3</v>
      </c>
      <c r="AR2274" s="11">
        <v>1</v>
      </c>
      <c r="AS2274" s="12">
        <f t="shared" si="548"/>
        <v>45780.25</v>
      </c>
      <c r="AT2274" s="11" t="s">
        <v>135</v>
      </c>
      <c r="AU2274" s="9">
        <v>3.8780000000000001</v>
      </c>
      <c r="AV2274" s="14" t="s">
        <v>79</v>
      </c>
      <c r="AW2274" s="15" t="s">
        <v>453</v>
      </c>
      <c r="AX2274" s="16">
        <v>50086620515</v>
      </c>
      <c r="AY2274" s="14">
        <v>87</v>
      </c>
      <c r="AZ2274" s="11" t="s">
        <v>128</v>
      </c>
      <c r="BA2274" s="17" t="str">
        <f t="shared" si="556"/>
        <v>04004005008662051587</v>
      </c>
      <c r="BB2274" s="26">
        <f t="shared" si="557"/>
        <v>20</v>
      </c>
      <c r="BC2274" s="19" t="s">
        <v>6357</v>
      </c>
      <c r="BD2274" s="20" t="s">
        <v>277</v>
      </c>
      <c r="BF2274" s="5"/>
      <c r="BG2274" s="27">
        <v>20884459</v>
      </c>
      <c r="BH2274" s="27"/>
      <c r="BI2274" s="27"/>
      <c r="BK2274" s="11" t="str">
        <f t="shared" si="554"/>
        <v>A-</v>
      </c>
      <c r="BL2274" s="11" t="s">
        <v>235</v>
      </c>
    </row>
    <row r="2275" spans="1:64" x14ac:dyDescent="0.25">
      <c r="A2275" s="3" t="s">
        <v>56</v>
      </c>
      <c r="B2275" s="4">
        <v>2335</v>
      </c>
      <c r="C2275" s="3" t="s">
        <v>140</v>
      </c>
      <c r="D2275" s="3" t="s">
        <v>7291</v>
      </c>
      <c r="E2275" s="3" t="s">
        <v>7377</v>
      </c>
      <c r="F2275" s="3"/>
      <c r="G2275" s="3"/>
      <c r="H2275" s="74"/>
      <c r="I2275" s="3" t="s">
        <v>467</v>
      </c>
      <c r="J2275" s="3" t="s">
        <v>157</v>
      </c>
      <c r="K2275" s="3" t="s">
        <v>123</v>
      </c>
      <c r="L2275" s="3" t="s">
        <v>77</v>
      </c>
      <c r="M2275" s="3" t="s">
        <v>158</v>
      </c>
      <c r="N2275" s="5">
        <v>45425</v>
      </c>
      <c r="P2275" s="3">
        <f t="shared" ca="1" si="559"/>
        <v>-47</v>
      </c>
      <c r="Q2275" s="5"/>
      <c r="R2275" s="3"/>
      <c r="S2275" s="3"/>
      <c r="T2275" s="6" t="s">
        <v>131</v>
      </c>
      <c r="U2275" s="3" t="str">
        <f t="shared" si="544"/>
        <v>Contractuel</v>
      </c>
      <c r="V2275" s="5">
        <v>45505</v>
      </c>
      <c r="W2275" s="5">
        <f>VLOOKUP(B2275,[1]base!$A:$V,22,0)</f>
        <v>45535</v>
      </c>
      <c r="X2275" s="5"/>
      <c r="Y2275" s="5"/>
      <c r="Z2275" s="5">
        <v>45425</v>
      </c>
      <c r="AA2275" s="3">
        <f t="shared" si="545"/>
        <v>5</v>
      </c>
      <c r="AB2275" s="3">
        <v>2024</v>
      </c>
      <c r="AC2275" s="3">
        <f t="shared" si="549"/>
        <v>2028</v>
      </c>
      <c r="AD2275" s="7">
        <f t="shared" ca="1" si="550"/>
        <v>0.42777777777777776</v>
      </c>
      <c r="AE2275" s="7" t="str">
        <f t="shared" ca="1" si="558"/>
        <v>&lt; 1</v>
      </c>
      <c r="AF2275" s="5">
        <v>29270</v>
      </c>
      <c r="AG2275" s="8">
        <f t="shared" ca="1" si="546"/>
        <v>44.69041095890411</v>
      </c>
      <c r="AH2275" s="7" t="str">
        <f t="shared" ca="1" si="547"/>
        <v>&gt;35&lt; 45</v>
      </c>
      <c r="AI2275" s="9">
        <v>11834291</v>
      </c>
      <c r="AJ2275" s="10" t="s">
        <v>126</v>
      </c>
      <c r="AK2275" s="9" t="s">
        <v>6358</v>
      </c>
      <c r="AL2275" s="5">
        <v>40278</v>
      </c>
      <c r="AM2275" s="3" t="s">
        <v>93</v>
      </c>
      <c r="AN2275" s="3" t="s">
        <v>65</v>
      </c>
      <c r="AO2275">
        <v>2</v>
      </c>
      <c r="AP2275" t="s">
        <v>5896</v>
      </c>
      <c r="AQ2275" s="11">
        <v>3</v>
      </c>
      <c r="AR2275" s="11">
        <v>1</v>
      </c>
      <c r="AS2275" s="12">
        <f t="shared" si="548"/>
        <v>45790.25</v>
      </c>
      <c r="AT2275" s="11" t="s">
        <v>135</v>
      </c>
      <c r="AU2275" s="9">
        <v>3.7149999999999999</v>
      </c>
      <c r="AV2275" s="14">
        <v>17</v>
      </c>
      <c r="AW2275" s="15" t="s">
        <v>169</v>
      </c>
      <c r="AX2275" s="16" t="s">
        <v>6359</v>
      </c>
      <c r="AY2275" s="14">
        <v>31</v>
      </c>
      <c r="AZ2275" s="11" t="s">
        <v>171</v>
      </c>
      <c r="BA2275" s="17" t="str">
        <f t="shared" si="556"/>
        <v>17001000000097079631</v>
      </c>
      <c r="BB2275" s="26">
        <f t="shared" si="557"/>
        <v>20</v>
      </c>
      <c r="BC2275" s="19" t="s">
        <v>6360</v>
      </c>
      <c r="BD2275" s="20" t="s">
        <v>277</v>
      </c>
      <c r="BF2275" s="5"/>
      <c r="BG2275" s="27">
        <v>21381073</v>
      </c>
      <c r="BH2275" s="27"/>
      <c r="BI2275" s="27"/>
      <c r="BK2275" s="11" t="str">
        <f t="shared" si="554"/>
        <v>A-</v>
      </c>
      <c r="BL2275" s="11" t="s">
        <v>473</v>
      </c>
    </row>
    <row r="2276" spans="1:64" x14ac:dyDescent="0.25">
      <c r="A2276" s="3" t="s">
        <v>56</v>
      </c>
      <c r="B2276" s="4">
        <v>2336</v>
      </c>
      <c r="C2276" s="3" t="s">
        <v>140</v>
      </c>
      <c r="D2276" s="3" t="s">
        <v>7273</v>
      </c>
      <c r="E2276" s="3" t="s">
        <v>8499</v>
      </c>
      <c r="F2276" s="3"/>
      <c r="G2276" s="3"/>
      <c r="H2276" s="74"/>
      <c r="I2276" s="3" t="s">
        <v>1889</v>
      </c>
      <c r="J2276" s="3" t="s">
        <v>157</v>
      </c>
      <c r="K2276" s="3" t="s">
        <v>123</v>
      </c>
      <c r="L2276" s="3" t="s">
        <v>77</v>
      </c>
      <c r="M2276" s="3" t="s">
        <v>158</v>
      </c>
      <c r="N2276" s="5">
        <v>45415</v>
      </c>
      <c r="P2276" s="3">
        <f t="shared" ca="1" si="559"/>
        <v>-47</v>
      </c>
      <c r="Q2276" s="5"/>
      <c r="R2276" s="3"/>
      <c r="S2276" s="3"/>
      <c r="T2276" s="6" t="s">
        <v>131</v>
      </c>
      <c r="U2276" s="3" t="str">
        <f t="shared" si="544"/>
        <v>Contractuel</v>
      </c>
      <c r="V2276" s="5">
        <v>45505</v>
      </c>
      <c r="W2276" s="5">
        <f>VLOOKUP(B2276,[1]base!$A:$V,22,0)</f>
        <v>45535</v>
      </c>
      <c r="X2276" s="5"/>
      <c r="Y2276" s="5"/>
      <c r="Z2276" s="5">
        <v>45415</v>
      </c>
      <c r="AA2276" s="3">
        <f t="shared" si="545"/>
        <v>5</v>
      </c>
      <c r="AB2276" s="3">
        <v>2024</v>
      </c>
      <c r="AC2276" s="3">
        <f t="shared" si="549"/>
        <v>2028</v>
      </c>
      <c r="AD2276" s="7">
        <f t="shared" ca="1" si="550"/>
        <v>0.45555555555555555</v>
      </c>
      <c r="AE2276" s="7" t="str">
        <f t="shared" ca="1" si="558"/>
        <v>&lt; 1</v>
      </c>
      <c r="AF2276" s="5">
        <v>32624</v>
      </c>
      <c r="AG2276" s="8">
        <f t="shared" ca="1" si="546"/>
        <v>35.5013698630137</v>
      </c>
      <c r="AH2276" s="7" t="str">
        <f t="shared" ca="1" si="547"/>
        <v>&gt;35&lt; 45</v>
      </c>
      <c r="AI2276" s="9">
        <v>16067812</v>
      </c>
      <c r="AJ2276" s="10" t="s">
        <v>141</v>
      </c>
      <c r="AK2276" s="9" t="s">
        <v>6361</v>
      </c>
      <c r="AL2276" s="5">
        <v>39515</v>
      </c>
      <c r="AM2276" s="3" t="s">
        <v>93</v>
      </c>
      <c r="AN2276" s="3" t="s">
        <v>65</v>
      </c>
      <c r="AO2276">
        <v>2</v>
      </c>
      <c r="AP2276" t="s">
        <v>5780</v>
      </c>
      <c r="AQ2276" s="11">
        <v>3</v>
      </c>
      <c r="AR2276" s="11">
        <v>1</v>
      </c>
      <c r="AS2276" s="12">
        <f t="shared" si="548"/>
        <v>45780.25</v>
      </c>
      <c r="AT2276" s="11" t="s">
        <v>135</v>
      </c>
      <c r="AU2276" s="9">
        <v>3.7149999999999999</v>
      </c>
      <c r="AV2276" s="14" t="s">
        <v>126</v>
      </c>
      <c r="AW2276" s="15" t="s">
        <v>275</v>
      </c>
      <c r="AX2276" s="16">
        <v>38105532202</v>
      </c>
      <c r="AY2276" s="14">
        <v>79</v>
      </c>
      <c r="AZ2276" s="11" t="s">
        <v>145</v>
      </c>
      <c r="BA2276" s="17" t="str">
        <f t="shared" si="556"/>
        <v>07080013810553220279</v>
      </c>
      <c r="BB2276" s="26">
        <f t="shared" si="557"/>
        <v>20</v>
      </c>
      <c r="BC2276" s="19" t="s">
        <v>4707</v>
      </c>
      <c r="BD2276" s="20" t="s">
        <v>100</v>
      </c>
      <c r="BF2276" s="5"/>
      <c r="BG2276" s="27">
        <v>56000136</v>
      </c>
      <c r="BH2276" s="27"/>
      <c r="BI2276" s="27"/>
      <c r="BJ2276" t="s">
        <v>608</v>
      </c>
      <c r="BK2276" s="11" t="s">
        <v>1892</v>
      </c>
      <c r="BL2276" s="11" t="s">
        <v>473</v>
      </c>
    </row>
    <row r="2277" spans="1:64" x14ac:dyDescent="0.25">
      <c r="A2277" s="3" t="s">
        <v>74</v>
      </c>
      <c r="B2277" s="4">
        <v>2337</v>
      </c>
      <c r="C2277" s="3" t="s">
        <v>140</v>
      </c>
      <c r="D2277" s="3" t="s">
        <v>7343</v>
      </c>
      <c r="E2277" s="3" t="s">
        <v>7459</v>
      </c>
      <c r="F2277" s="3"/>
      <c r="G2277" s="3"/>
      <c r="H2277" s="74"/>
      <c r="I2277" s="3" t="s">
        <v>695</v>
      </c>
      <c r="J2277" s="3" t="s">
        <v>157</v>
      </c>
      <c r="K2277" s="3" t="s">
        <v>76</v>
      </c>
      <c r="L2277" s="3" t="s">
        <v>77</v>
      </c>
      <c r="M2277" s="3" t="s">
        <v>158</v>
      </c>
      <c r="N2277" s="5">
        <v>45415</v>
      </c>
      <c r="P2277" s="3">
        <f t="shared" ca="1" si="559"/>
        <v>-139</v>
      </c>
      <c r="Q2277" s="5">
        <v>45444</v>
      </c>
      <c r="R2277" s="3" t="s">
        <v>5466</v>
      </c>
      <c r="S2277" s="3"/>
      <c r="T2277" s="6" t="s">
        <v>131</v>
      </c>
      <c r="U2277" s="3" t="str">
        <f t="shared" si="544"/>
        <v>Contractuel</v>
      </c>
      <c r="V2277" s="5">
        <v>45415</v>
      </c>
      <c r="W2277" s="5">
        <v>45443</v>
      </c>
      <c r="X2277" s="5"/>
      <c r="Y2277" s="5"/>
      <c r="Z2277" s="5">
        <v>45415</v>
      </c>
      <c r="AA2277" s="3">
        <f t="shared" si="545"/>
        <v>5</v>
      </c>
      <c r="AB2277" s="3">
        <v>2024</v>
      </c>
      <c r="AC2277" s="3">
        <f t="shared" si="549"/>
        <v>2028</v>
      </c>
      <c r="AD2277" s="7">
        <f t="shared" ca="1" si="550"/>
        <v>0.45555555555555555</v>
      </c>
      <c r="AE2277" s="7" t="str">
        <f t="shared" ca="1" si="558"/>
        <v>&lt; 1</v>
      </c>
      <c r="AF2277" s="5">
        <v>36635</v>
      </c>
      <c r="AG2277" s="8">
        <f t="shared" ca="1" si="546"/>
        <v>24.512328767123286</v>
      </c>
      <c r="AH2277" s="7" t="str">
        <f t="shared" ca="1" si="547"/>
        <v>&lt; 25</v>
      </c>
      <c r="AI2277" s="9">
        <v>17621250</v>
      </c>
      <c r="AJ2277" s="10" t="s">
        <v>62</v>
      </c>
      <c r="AK2277" s="9" t="s">
        <v>6362</v>
      </c>
      <c r="AL2277" s="5">
        <v>43301</v>
      </c>
      <c r="AM2277" s="3" t="s">
        <v>93</v>
      </c>
      <c r="AN2277" s="3" t="s">
        <v>94</v>
      </c>
      <c r="AP2277" t="s">
        <v>5975</v>
      </c>
      <c r="AQ2277" s="11">
        <v>3</v>
      </c>
      <c r="AR2277" s="11">
        <v>1</v>
      </c>
      <c r="AS2277" s="12">
        <f t="shared" si="548"/>
        <v>45780.25</v>
      </c>
      <c r="AT2277" s="11" t="s">
        <v>135</v>
      </c>
      <c r="AU2277" s="9">
        <v>3.8780000000000001</v>
      </c>
      <c r="AV2277" s="14" t="s">
        <v>67</v>
      </c>
      <c r="AW2277" s="15">
        <v>30800</v>
      </c>
      <c r="AX2277" s="16" t="s">
        <v>6363</v>
      </c>
      <c r="AY2277" s="14">
        <v>70</v>
      </c>
      <c r="AZ2277" s="11" t="s">
        <v>71</v>
      </c>
      <c r="BA2277" s="17" t="str">
        <f t="shared" si="556"/>
        <v>08308000584002064070</v>
      </c>
      <c r="BB2277" s="26">
        <f t="shared" si="557"/>
        <v>20</v>
      </c>
      <c r="BC2277" s="19" t="s">
        <v>1944</v>
      </c>
      <c r="BD2277" s="20" t="s">
        <v>100</v>
      </c>
      <c r="BF2277" s="5"/>
      <c r="BG2277" s="27">
        <v>28639053</v>
      </c>
      <c r="BH2277" s="27"/>
      <c r="BI2277" s="27"/>
      <c r="BK2277" s="11" t="str">
        <f t="shared" si="554"/>
        <v>A-</v>
      </c>
      <c r="BL2277" s="11" t="s">
        <v>235</v>
      </c>
    </row>
    <row r="2278" spans="1:64" x14ac:dyDescent="0.25">
      <c r="A2278" s="3" t="s">
        <v>56</v>
      </c>
      <c r="B2278" s="4">
        <v>2338</v>
      </c>
      <c r="C2278" s="3" t="s">
        <v>140</v>
      </c>
      <c r="D2278" s="3" t="s">
        <v>8592</v>
      </c>
      <c r="E2278" s="3" t="s">
        <v>7279</v>
      </c>
      <c r="F2278" s="3"/>
      <c r="G2278" s="3"/>
      <c r="H2278" s="74"/>
      <c r="I2278" s="3" t="s">
        <v>1889</v>
      </c>
      <c r="J2278" s="3" t="s">
        <v>228</v>
      </c>
      <c r="K2278" s="3" t="s">
        <v>123</v>
      </c>
      <c r="L2278" s="3" t="s">
        <v>77</v>
      </c>
      <c r="M2278" s="3" t="s">
        <v>158</v>
      </c>
      <c r="N2278" s="5">
        <v>45415</v>
      </c>
      <c r="P2278" s="3">
        <f t="shared" ca="1" si="559"/>
        <v>-47</v>
      </c>
      <c r="Q2278" s="5"/>
      <c r="R2278" s="3"/>
      <c r="S2278" s="3"/>
      <c r="T2278" s="6" t="s">
        <v>131</v>
      </c>
      <c r="U2278" s="3" t="str">
        <f t="shared" si="544"/>
        <v>Contractuel</v>
      </c>
      <c r="V2278" s="5">
        <v>45505</v>
      </c>
      <c r="W2278" s="5">
        <f>VLOOKUP(B2278,[1]base!$A:$V,22,0)</f>
        <v>45535</v>
      </c>
      <c r="X2278" s="5"/>
      <c r="Y2278" s="5"/>
      <c r="Z2278" s="5">
        <v>45415</v>
      </c>
      <c r="AA2278" s="3">
        <f t="shared" si="545"/>
        <v>5</v>
      </c>
      <c r="AB2278" s="3">
        <v>2024</v>
      </c>
      <c r="AC2278" s="3">
        <f t="shared" si="549"/>
        <v>2028</v>
      </c>
      <c r="AD2278" s="7">
        <f t="shared" ca="1" si="550"/>
        <v>0.45555555555555555</v>
      </c>
      <c r="AE2278" s="7" t="str">
        <f t="shared" ca="1" si="558"/>
        <v>&lt; 1</v>
      </c>
      <c r="AF2278" s="5">
        <v>35489</v>
      </c>
      <c r="AG2278" s="8">
        <f t="shared" ca="1" si="546"/>
        <v>27.652054794520549</v>
      </c>
      <c r="AH2278" s="7" t="str">
        <f t="shared" ca="1" si="547"/>
        <v>&gt;25&lt; 35</v>
      </c>
      <c r="AI2278" s="9">
        <v>17041766</v>
      </c>
      <c r="AJ2278" s="10" t="s">
        <v>141</v>
      </c>
      <c r="AK2278" s="9" t="s">
        <v>6364</v>
      </c>
      <c r="AL2278" s="5">
        <v>43480</v>
      </c>
      <c r="AM2278" s="3" t="s">
        <v>93</v>
      </c>
      <c r="AN2278" s="3" t="s">
        <v>94</v>
      </c>
      <c r="AP2278" t="s">
        <v>5780</v>
      </c>
      <c r="AQ2278" s="11">
        <v>3</v>
      </c>
      <c r="AR2278" s="11">
        <v>1</v>
      </c>
      <c r="AS2278" s="12">
        <f t="shared" si="548"/>
        <v>45780.25</v>
      </c>
      <c r="AT2278" s="11" t="s">
        <v>135</v>
      </c>
      <c r="AU2278" s="9">
        <v>3.7149999999999999</v>
      </c>
      <c r="AV2278" s="14">
        <v>17</v>
      </c>
      <c r="AW2278" s="15">
        <v>20600</v>
      </c>
      <c r="AX2278" s="16" t="s">
        <v>6365</v>
      </c>
      <c r="AY2278" s="14" t="s">
        <v>91</v>
      </c>
      <c r="AZ2278" s="11" t="s">
        <v>171</v>
      </c>
      <c r="BA2278" s="17" t="str">
        <f t="shared" si="556"/>
        <v>17206000000232314305</v>
      </c>
      <c r="BB2278" s="26">
        <f t="shared" si="557"/>
        <v>20</v>
      </c>
      <c r="BC2278" s="19" t="s">
        <v>1944</v>
      </c>
      <c r="BD2278" s="20" t="s">
        <v>100</v>
      </c>
      <c r="BF2278" s="5"/>
      <c r="BG2278" s="27">
        <v>23807880</v>
      </c>
      <c r="BH2278" s="27"/>
      <c r="BI2278" s="27"/>
      <c r="BJ2278" t="s">
        <v>566</v>
      </c>
      <c r="BK2278" s="11" t="s">
        <v>1892</v>
      </c>
      <c r="BL2278" s="11" t="s">
        <v>473</v>
      </c>
    </row>
    <row r="2279" spans="1:64" x14ac:dyDescent="0.25">
      <c r="A2279" s="3" t="s">
        <v>74</v>
      </c>
      <c r="B2279" s="4">
        <v>2339</v>
      </c>
      <c r="C2279" s="3" t="s">
        <v>140</v>
      </c>
      <c r="D2279" s="3" t="s">
        <v>7513</v>
      </c>
      <c r="E2279" s="3" t="s">
        <v>7398</v>
      </c>
      <c r="F2279" s="3"/>
      <c r="G2279" s="3"/>
      <c r="H2279" s="74"/>
      <c r="I2279" s="3" t="s">
        <v>4221</v>
      </c>
      <c r="J2279" s="3" t="s">
        <v>228</v>
      </c>
      <c r="K2279" s="3" t="s">
        <v>123</v>
      </c>
      <c r="L2279" s="3" t="s">
        <v>77</v>
      </c>
      <c r="M2279" s="3" t="s">
        <v>158</v>
      </c>
      <c r="N2279" s="5">
        <v>45415</v>
      </c>
      <c r="P2279" s="3"/>
      <c r="Q2279" s="5">
        <v>45418</v>
      </c>
      <c r="R2279" s="3" t="s">
        <v>6366</v>
      </c>
      <c r="S2279" s="3"/>
      <c r="T2279" s="6" t="s">
        <v>131</v>
      </c>
      <c r="U2279" s="3" t="str">
        <f t="shared" si="544"/>
        <v>Contractuel</v>
      </c>
      <c r="V2279" s="5">
        <v>45415</v>
      </c>
      <c r="W2279" s="5">
        <v>45443</v>
      </c>
      <c r="X2279" s="5"/>
      <c r="Y2279" s="5"/>
      <c r="Z2279" s="5">
        <v>45415</v>
      </c>
      <c r="AA2279" s="3">
        <f t="shared" si="545"/>
        <v>5</v>
      </c>
      <c r="AB2279" s="3">
        <v>2024</v>
      </c>
      <c r="AC2279" s="3">
        <f t="shared" si="549"/>
        <v>2028</v>
      </c>
      <c r="AD2279" s="7">
        <f t="shared" ca="1" si="550"/>
        <v>0.45555555555555555</v>
      </c>
      <c r="AE2279" s="7" t="str">
        <f t="shared" ca="1" si="558"/>
        <v>&lt; 1</v>
      </c>
      <c r="AF2279" s="5">
        <v>30746</v>
      </c>
      <c r="AG2279" s="8">
        <f t="shared" ca="1" si="546"/>
        <v>40.646575342465752</v>
      </c>
      <c r="AH2279" s="7" t="str">
        <f t="shared" ca="1" si="547"/>
        <v>&gt;35&lt; 45</v>
      </c>
      <c r="AI2279" s="9">
        <v>12839092</v>
      </c>
      <c r="AJ2279" s="10" t="s">
        <v>102</v>
      </c>
      <c r="AK2279" s="9" t="s">
        <v>6367</v>
      </c>
      <c r="AL2279" s="5">
        <v>37569</v>
      </c>
      <c r="AM2279" s="3" t="s">
        <v>93</v>
      </c>
      <c r="AN2279" s="3" t="s">
        <v>65</v>
      </c>
      <c r="AO2279">
        <v>3</v>
      </c>
      <c r="AP2279" t="s">
        <v>5896</v>
      </c>
      <c r="AQ2279" s="11">
        <v>3</v>
      </c>
      <c r="AR2279" s="11">
        <v>1</v>
      </c>
      <c r="AS2279" s="12">
        <f t="shared" si="548"/>
        <v>45780.25</v>
      </c>
      <c r="AT2279" s="11" t="s">
        <v>135</v>
      </c>
      <c r="AU2279" s="9">
        <v>3.7149999999999999</v>
      </c>
      <c r="AV2279" s="14"/>
      <c r="AW2279" s="15"/>
      <c r="AX2279" s="16"/>
      <c r="AY2279" s="14"/>
      <c r="AZ2279" s="11"/>
      <c r="BA2279" s="17" t="str">
        <f t="shared" si="556"/>
        <v/>
      </c>
      <c r="BB2279" s="26">
        <f t="shared" si="557"/>
        <v>0</v>
      </c>
      <c r="BC2279" s="19" t="s">
        <v>320</v>
      </c>
      <c r="BD2279" s="20" t="s">
        <v>100</v>
      </c>
      <c r="BF2279" s="5"/>
      <c r="BG2279" s="27">
        <v>55673632</v>
      </c>
      <c r="BH2279" s="27"/>
      <c r="BI2279" s="27"/>
      <c r="BK2279" s="11" t="str">
        <f t="shared" si="554"/>
        <v>B-</v>
      </c>
      <c r="BL2279" s="11" t="s">
        <v>473</v>
      </c>
    </row>
    <row r="2280" spans="1:64" x14ac:dyDescent="0.25">
      <c r="A2280" s="3" t="s">
        <v>56</v>
      </c>
      <c r="B2280" s="4">
        <v>2340</v>
      </c>
      <c r="C2280" s="3" t="s">
        <v>57</v>
      </c>
      <c r="D2280" s="3" t="s">
        <v>8593</v>
      </c>
      <c r="E2280" s="3" t="s">
        <v>8717</v>
      </c>
      <c r="F2280" s="3"/>
      <c r="G2280" s="3"/>
      <c r="H2280" s="74"/>
      <c r="I2280" s="43" t="s">
        <v>425</v>
      </c>
      <c r="J2280" s="3" t="s">
        <v>157</v>
      </c>
      <c r="K2280" s="3" t="s">
        <v>123</v>
      </c>
      <c r="L2280" s="3" t="s">
        <v>77</v>
      </c>
      <c r="M2280" s="3" t="s">
        <v>158</v>
      </c>
      <c r="N2280" s="5">
        <v>45416</v>
      </c>
      <c r="P2280" s="3">
        <f t="shared" ref="P2280:P2304" ca="1" si="561">IF(W2280="","",W2280-TODAY())</f>
        <v>-47</v>
      </c>
      <c r="Q2280" s="5"/>
      <c r="R2280" s="3"/>
      <c r="S2280" s="3"/>
      <c r="T2280" s="6" t="s">
        <v>131</v>
      </c>
      <c r="U2280" s="3" t="str">
        <f t="shared" si="544"/>
        <v>Contractuel</v>
      </c>
      <c r="V2280" s="5">
        <v>45505</v>
      </c>
      <c r="W2280" s="5">
        <f>VLOOKUP(B2280,[1]base!$A:$V,22,0)</f>
        <v>45535</v>
      </c>
      <c r="X2280" s="5"/>
      <c r="Y2280" s="5"/>
      <c r="Z2280" s="5">
        <v>45416</v>
      </c>
      <c r="AA2280" s="3">
        <f t="shared" si="545"/>
        <v>5</v>
      </c>
      <c r="AB2280" s="3">
        <v>2024</v>
      </c>
      <c r="AC2280" s="3">
        <f t="shared" si="549"/>
        <v>2028</v>
      </c>
      <c r="AD2280" s="7">
        <f t="shared" ca="1" si="550"/>
        <v>0.45277777777777778</v>
      </c>
      <c r="AE2280" s="7" t="str">
        <f t="shared" ca="1" si="558"/>
        <v>&lt; 1</v>
      </c>
      <c r="AF2280" s="5">
        <v>27404</v>
      </c>
      <c r="AG2280" s="8">
        <f t="shared" ca="1" si="546"/>
        <v>49.802739726027397</v>
      </c>
      <c r="AH2280" s="7" t="str">
        <f t="shared" ca="1" si="547"/>
        <v>&gt;45&lt; 55</v>
      </c>
      <c r="AI2280" s="9">
        <v>17781673</v>
      </c>
      <c r="AJ2280" s="37" t="s">
        <v>159</v>
      </c>
      <c r="AK2280" s="9" t="s">
        <v>6368</v>
      </c>
      <c r="AL2280" s="5">
        <v>42646</v>
      </c>
      <c r="AM2280" s="3" t="s">
        <v>64</v>
      </c>
      <c r="AN2280" s="3" t="s">
        <v>94</v>
      </c>
      <c r="AP2280" t="s">
        <v>6332</v>
      </c>
      <c r="AQ2280" s="11">
        <v>3</v>
      </c>
      <c r="AR2280" s="11">
        <v>1</v>
      </c>
      <c r="AS2280" s="12">
        <f t="shared" si="548"/>
        <v>45781.25</v>
      </c>
      <c r="AT2280" s="11" t="s">
        <v>135</v>
      </c>
      <c r="AU2280" s="9">
        <v>3.7149999999999999</v>
      </c>
      <c r="AV2280" s="14">
        <v>25</v>
      </c>
      <c r="AW2280" s="15">
        <v>13500</v>
      </c>
      <c r="AX2280" s="16" t="s">
        <v>6369</v>
      </c>
      <c r="AY2280" s="14" t="s">
        <v>70</v>
      </c>
      <c r="AZ2280" s="11" t="s">
        <v>164</v>
      </c>
      <c r="BA2280" s="17" t="str">
        <f t="shared" si="556"/>
        <v>25135000000125975203</v>
      </c>
      <c r="BB2280" s="26">
        <f t="shared" si="557"/>
        <v>20</v>
      </c>
      <c r="BC2280" s="19" t="s">
        <v>6370</v>
      </c>
      <c r="BD2280" s="20" t="s">
        <v>277</v>
      </c>
      <c r="BF2280" s="5"/>
      <c r="BG2280" s="27">
        <v>22602478</v>
      </c>
      <c r="BH2280" s="27"/>
      <c r="BI2280" s="27"/>
      <c r="BJ2280" t="s">
        <v>828</v>
      </c>
      <c r="BK2280" s="11" t="str">
        <f t="shared" si="554"/>
        <v>A-</v>
      </c>
      <c r="BL2280" s="11" t="s">
        <v>473</v>
      </c>
    </row>
    <row r="2281" spans="1:64" x14ac:dyDescent="0.25">
      <c r="A2281" s="3" t="s">
        <v>74</v>
      </c>
      <c r="B2281" s="4">
        <v>2341</v>
      </c>
      <c r="C2281" s="3" t="s">
        <v>57</v>
      </c>
      <c r="D2281" s="3" t="s">
        <v>7568</v>
      </c>
      <c r="E2281" s="3" t="s">
        <v>7464</v>
      </c>
      <c r="F2281" s="3"/>
      <c r="G2281" s="3"/>
      <c r="H2281" s="74"/>
      <c r="I2281" s="3" t="s">
        <v>1889</v>
      </c>
      <c r="J2281" s="3" t="s">
        <v>228</v>
      </c>
      <c r="K2281" s="3" t="s">
        <v>123</v>
      </c>
      <c r="L2281" s="3" t="s">
        <v>77</v>
      </c>
      <c r="M2281" s="3" t="s">
        <v>158</v>
      </c>
      <c r="N2281" s="5">
        <v>45415</v>
      </c>
      <c r="P2281" s="3">
        <f t="shared" ca="1" si="561"/>
        <v>-109</v>
      </c>
      <c r="Q2281" s="5">
        <v>45473</v>
      </c>
      <c r="R2281" s="3" t="s">
        <v>236</v>
      </c>
      <c r="S2281" s="3"/>
      <c r="T2281" s="6" t="s">
        <v>131</v>
      </c>
      <c r="U2281" s="3" t="str">
        <f t="shared" si="544"/>
        <v>Contractuel</v>
      </c>
      <c r="V2281" s="5">
        <v>45444</v>
      </c>
      <c r="W2281" s="5">
        <v>45473</v>
      </c>
      <c r="X2281" s="5"/>
      <c r="Y2281" s="5"/>
      <c r="Z2281" s="5">
        <v>45415</v>
      </c>
      <c r="AA2281" s="3">
        <f t="shared" si="545"/>
        <v>5</v>
      </c>
      <c r="AB2281" s="3">
        <v>2024</v>
      </c>
      <c r="AC2281" s="3">
        <f t="shared" si="549"/>
        <v>2028</v>
      </c>
      <c r="AD2281" s="7">
        <f t="shared" ca="1" si="550"/>
        <v>0.45555555555555555</v>
      </c>
      <c r="AE2281" s="7" t="str">
        <f t="shared" ca="1" si="558"/>
        <v>&lt; 1</v>
      </c>
      <c r="AF2281" s="5">
        <v>36165</v>
      </c>
      <c r="AG2281" s="8">
        <f t="shared" ca="1" si="546"/>
        <v>25.8</v>
      </c>
      <c r="AH2281" s="7" t="str">
        <f t="shared" ca="1" si="547"/>
        <v>&gt;25&lt; 35</v>
      </c>
      <c r="AI2281" s="9"/>
      <c r="AJ2281" s="8"/>
      <c r="AK2281" s="9" t="s">
        <v>6371</v>
      </c>
      <c r="AL2281" s="5">
        <v>43089</v>
      </c>
      <c r="AM2281" s="3" t="s">
        <v>64</v>
      </c>
      <c r="AN2281" s="3" t="s">
        <v>94</v>
      </c>
      <c r="AP2281" t="s">
        <v>5975</v>
      </c>
      <c r="AQ2281" s="11">
        <v>3</v>
      </c>
      <c r="AR2281" s="11">
        <v>1</v>
      </c>
      <c r="AS2281" s="12">
        <f t="shared" si="548"/>
        <v>45780.25</v>
      </c>
      <c r="AT2281" s="11" t="s">
        <v>135</v>
      </c>
      <c r="AU2281" s="9">
        <v>3.7149999999999999</v>
      </c>
      <c r="AV2281" s="14" t="s">
        <v>126</v>
      </c>
      <c r="AW2281" s="15" t="s">
        <v>6372</v>
      </c>
      <c r="AX2281" s="16">
        <v>11105518898</v>
      </c>
      <c r="AY2281" s="14">
        <v>19</v>
      </c>
      <c r="AZ2281" s="11" t="s">
        <v>145</v>
      </c>
      <c r="BA2281" s="17" t="str">
        <f t="shared" si="556"/>
        <v>07053011110551889819</v>
      </c>
      <c r="BB2281" s="26">
        <f t="shared" si="557"/>
        <v>20</v>
      </c>
      <c r="BC2281" s="19" t="s">
        <v>6373</v>
      </c>
      <c r="BD2281" s="20" t="s">
        <v>100</v>
      </c>
      <c r="BF2281" s="5"/>
      <c r="BG2281" s="27">
        <v>55884189</v>
      </c>
      <c r="BH2281" s="27"/>
      <c r="BI2281" s="27"/>
      <c r="BK2281" s="11" t="str">
        <f t="shared" si="554"/>
        <v>B-</v>
      </c>
      <c r="BL2281" s="11" t="s">
        <v>473</v>
      </c>
    </row>
    <row r="2282" spans="1:64" x14ac:dyDescent="0.25">
      <c r="A2282" s="3" t="s">
        <v>56</v>
      </c>
      <c r="B2282" s="4">
        <v>2342</v>
      </c>
      <c r="C2282" s="3" t="s">
        <v>140</v>
      </c>
      <c r="D2282" s="3" t="s">
        <v>7317</v>
      </c>
      <c r="E2282" s="3" t="s">
        <v>7371</v>
      </c>
      <c r="F2282" s="3"/>
      <c r="G2282" s="3"/>
      <c r="H2282" s="74"/>
      <c r="I2282" s="3" t="s">
        <v>4221</v>
      </c>
      <c r="J2282" s="3" t="s">
        <v>228</v>
      </c>
      <c r="K2282" s="3" t="s">
        <v>123</v>
      </c>
      <c r="L2282" s="3" t="s">
        <v>77</v>
      </c>
      <c r="M2282" s="3" t="s">
        <v>158</v>
      </c>
      <c r="N2282" s="5">
        <v>45415</v>
      </c>
      <c r="P2282" s="3">
        <f t="shared" ca="1" si="561"/>
        <v>-47</v>
      </c>
      <c r="Q2282" s="5"/>
      <c r="R2282" s="3"/>
      <c r="S2282" s="3"/>
      <c r="T2282" s="6" t="s">
        <v>131</v>
      </c>
      <c r="U2282" s="3" t="str">
        <f t="shared" si="544"/>
        <v>Contractuel</v>
      </c>
      <c r="V2282" s="5">
        <v>45505</v>
      </c>
      <c r="W2282" s="5">
        <f>VLOOKUP(B2282,[1]base!$A:$V,22,0)</f>
        <v>45535</v>
      </c>
      <c r="X2282" s="5"/>
      <c r="Y2282" s="5"/>
      <c r="Z2282" s="5">
        <v>45415</v>
      </c>
      <c r="AA2282" s="3">
        <f t="shared" si="545"/>
        <v>5</v>
      </c>
      <c r="AB2282" s="3">
        <v>2024</v>
      </c>
      <c r="AC2282" s="3">
        <f t="shared" si="549"/>
        <v>2028</v>
      </c>
      <c r="AD2282" s="7">
        <f t="shared" ca="1" si="550"/>
        <v>0.45555555555555555</v>
      </c>
      <c r="AE2282" s="7" t="str">
        <f t="shared" ca="1" si="558"/>
        <v>&lt; 1</v>
      </c>
      <c r="AF2282" s="5">
        <v>27061</v>
      </c>
      <c r="AG2282" s="8">
        <f t="shared" ca="1" si="546"/>
        <v>50.742465753424661</v>
      </c>
      <c r="AH2282" s="7" t="str">
        <f t="shared" ca="1" si="547"/>
        <v>&gt;45&lt; 55</v>
      </c>
      <c r="AI2282" s="9">
        <v>11839354</v>
      </c>
      <c r="AJ2282" s="37" t="s">
        <v>179</v>
      </c>
      <c r="AK2282" s="9" t="s">
        <v>6374</v>
      </c>
      <c r="AL2282" s="5">
        <v>41478</v>
      </c>
      <c r="AM2282" s="3" t="s">
        <v>93</v>
      </c>
      <c r="AN2282" s="3" t="s">
        <v>65</v>
      </c>
      <c r="AO2282">
        <v>1</v>
      </c>
      <c r="AP2282" t="s">
        <v>6332</v>
      </c>
      <c r="AQ2282" s="11">
        <v>3</v>
      </c>
      <c r="AR2282" s="11">
        <v>1</v>
      </c>
      <c r="AS2282" s="12">
        <f t="shared" si="548"/>
        <v>45780.25</v>
      </c>
      <c r="AT2282" s="11" t="s">
        <v>135</v>
      </c>
      <c r="AU2282" s="9">
        <v>3.7149999999999999</v>
      </c>
      <c r="AV2282" s="14" t="s">
        <v>67</v>
      </c>
      <c r="AW2282" s="15" t="s">
        <v>556</v>
      </c>
      <c r="AX2282" s="16">
        <v>30840008130</v>
      </c>
      <c r="AY2282" s="14">
        <v>33</v>
      </c>
      <c r="AZ2282" s="11" t="s">
        <v>71</v>
      </c>
      <c r="BA2282" s="17" t="str">
        <f t="shared" si="556"/>
        <v>08081023084000813033</v>
      </c>
      <c r="BB2282" s="26">
        <f t="shared" si="557"/>
        <v>20</v>
      </c>
      <c r="BC2282" s="19" t="s">
        <v>6375</v>
      </c>
      <c r="BD2282" s="20" t="s">
        <v>100</v>
      </c>
      <c r="BF2282" s="5"/>
      <c r="BG2282" s="27">
        <v>55166560</v>
      </c>
      <c r="BH2282" s="27"/>
      <c r="BI2282" s="27"/>
      <c r="BJ2282" t="s">
        <v>3681</v>
      </c>
      <c r="BK2282" s="11" t="str">
        <f t="shared" si="554"/>
        <v>B-</v>
      </c>
      <c r="BL2282" s="11" t="s">
        <v>473</v>
      </c>
    </row>
    <row r="2283" spans="1:64" x14ac:dyDescent="0.25">
      <c r="A2283" s="3" t="s">
        <v>74</v>
      </c>
      <c r="B2283" s="4">
        <v>2343</v>
      </c>
      <c r="C2283" s="3" t="s">
        <v>57</v>
      </c>
      <c r="D2283" s="3" t="s">
        <v>8594</v>
      </c>
      <c r="E2283" s="3" t="s">
        <v>8209</v>
      </c>
      <c r="F2283" s="3"/>
      <c r="G2283" s="3"/>
      <c r="H2283" s="42"/>
      <c r="I2283" s="3" t="s">
        <v>1889</v>
      </c>
      <c r="J2283" s="3" t="s">
        <v>228</v>
      </c>
      <c r="K2283" s="3" t="s">
        <v>123</v>
      </c>
      <c r="L2283" s="3" t="s">
        <v>77</v>
      </c>
      <c r="M2283" s="3" t="s">
        <v>158</v>
      </c>
      <c r="N2283" s="5">
        <v>45418</v>
      </c>
      <c r="P2283" s="3">
        <f t="shared" ca="1" si="561"/>
        <v>-47</v>
      </c>
      <c r="Q2283" s="5">
        <v>45540</v>
      </c>
      <c r="R2283" s="3" t="s">
        <v>609</v>
      </c>
      <c r="S2283" s="3"/>
      <c r="T2283" s="6" t="s">
        <v>131</v>
      </c>
      <c r="U2283" s="3" t="str">
        <f t="shared" si="544"/>
        <v>Contractuel</v>
      </c>
      <c r="V2283" s="5">
        <v>45505</v>
      </c>
      <c r="W2283" s="5">
        <f>VLOOKUP(B2283,[1]base!$A:$V,22,0)</f>
        <v>45535</v>
      </c>
      <c r="X2283" s="5"/>
      <c r="Y2283" s="5"/>
      <c r="Z2283" s="5">
        <v>45418</v>
      </c>
      <c r="AA2283" s="3">
        <f t="shared" si="545"/>
        <v>5</v>
      </c>
      <c r="AB2283" s="3">
        <v>2024</v>
      </c>
      <c r="AC2283" s="3">
        <f t="shared" si="549"/>
        <v>2028</v>
      </c>
      <c r="AD2283" s="7">
        <f t="shared" ca="1" si="550"/>
        <v>0.44722222222222224</v>
      </c>
      <c r="AE2283" s="7" t="str">
        <f t="shared" ca="1" si="558"/>
        <v>&lt; 1</v>
      </c>
      <c r="AF2283" s="5">
        <v>37339</v>
      </c>
      <c r="AG2283" s="8">
        <f t="shared" ca="1" si="546"/>
        <v>22.583561643835615</v>
      </c>
      <c r="AH2283" s="7" t="str">
        <f t="shared" ca="1" si="547"/>
        <v>&lt; 25</v>
      </c>
      <c r="AI2283" s="9">
        <v>17284455</v>
      </c>
      <c r="AJ2283" s="10" t="s">
        <v>62</v>
      </c>
      <c r="AK2283" s="9" t="s">
        <v>6376</v>
      </c>
      <c r="AL2283" s="5">
        <v>43851</v>
      </c>
      <c r="AM2283" s="3" t="s">
        <v>64</v>
      </c>
      <c r="AN2283" s="3" t="s">
        <v>94</v>
      </c>
      <c r="AP2283" t="s">
        <v>5794</v>
      </c>
      <c r="AQ2283" s="11">
        <v>3</v>
      </c>
      <c r="AR2283" s="11">
        <v>1</v>
      </c>
      <c r="AS2283" s="12">
        <f t="shared" si="548"/>
        <v>45783.25</v>
      </c>
      <c r="AT2283" s="11" t="s">
        <v>135</v>
      </c>
      <c r="AU2283" s="9">
        <v>3.7149999999999999</v>
      </c>
      <c r="AV2283" s="14" t="s">
        <v>62</v>
      </c>
      <c r="AW2283" s="15" t="s">
        <v>2906</v>
      </c>
      <c r="AX2283" s="16">
        <v>51130215567</v>
      </c>
      <c r="AY2283" s="14">
        <v>54</v>
      </c>
      <c r="AZ2283" s="11" t="s">
        <v>85</v>
      </c>
      <c r="BA2283" s="17" t="str">
        <f t="shared" si="556"/>
        <v>01035075113021556754</v>
      </c>
      <c r="BB2283" s="26">
        <f t="shared" si="557"/>
        <v>20</v>
      </c>
      <c r="BC2283" s="19" t="s">
        <v>6377</v>
      </c>
      <c r="BD2283" s="20" t="s">
        <v>100</v>
      </c>
      <c r="BF2283" s="5"/>
      <c r="BG2283" s="27">
        <v>46995779</v>
      </c>
      <c r="BH2283" s="27"/>
      <c r="BI2283" s="27"/>
      <c r="BJ2283" t="s">
        <v>3681</v>
      </c>
      <c r="BK2283" s="11" t="s">
        <v>1892</v>
      </c>
      <c r="BL2283" s="11" t="s">
        <v>473</v>
      </c>
    </row>
    <row r="2284" spans="1:64" x14ac:dyDescent="0.25">
      <c r="A2284" s="3" t="s">
        <v>56</v>
      </c>
      <c r="B2284" s="4">
        <v>2344</v>
      </c>
      <c r="C2284" s="3" t="s">
        <v>140</v>
      </c>
      <c r="D2284" s="3" t="s">
        <v>8595</v>
      </c>
      <c r="E2284" s="3" t="s">
        <v>8587</v>
      </c>
      <c r="F2284" s="3"/>
      <c r="G2284" s="3"/>
      <c r="H2284" s="74"/>
      <c r="I2284" s="76" t="s">
        <v>1837</v>
      </c>
      <c r="J2284" s="3" t="s">
        <v>157</v>
      </c>
      <c r="K2284" s="3" t="s">
        <v>76</v>
      </c>
      <c r="L2284" s="3" t="s">
        <v>77</v>
      </c>
      <c r="M2284" s="3" t="s">
        <v>158</v>
      </c>
      <c r="N2284" s="5">
        <v>45416</v>
      </c>
      <c r="P2284" s="3">
        <f t="shared" ca="1" si="561"/>
        <v>-47</v>
      </c>
      <c r="Q2284" s="5"/>
      <c r="R2284" s="3"/>
      <c r="S2284" s="3"/>
      <c r="T2284" s="6" t="s">
        <v>131</v>
      </c>
      <c r="U2284" s="3" t="str">
        <f t="shared" si="544"/>
        <v>Contractuel</v>
      </c>
      <c r="V2284" s="5">
        <v>45505</v>
      </c>
      <c r="W2284" s="5">
        <f>VLOOKUP(B2284,[1]base!$A:$V,22,0)</f>
        <v>45535</v>
      </c>
      <c r="X2284" s="5"/>
      <c r="Y2284" s="5"/>
      <c r="Z2284" s="5">
        <v>45416</v>
      </c>
      <c r="AA2284" s="3">
        <f t="shared" si="545"/>
        <v>5</v>
      </c>
      <c r="AB2284" s="3">
        <v>2024</v>
      </c>
      <c r="AC2284" s="3">
        <f t="shared" si="549"/>
        <v>2028</v>
      </c>
      <c r="AD2284" s="7">
        <f t="shared" ca="1" si="550"/>
        <v>0.45277777777777778</v>
      </c>
      <c r="AE2284" s="7" t="str">
        <f t="shared" ca="1" si="558"/>
        <v>&lt; 1</v>
      </c>
      <c r="AF2284" s="5">
        <v>34073</v>
      </c>
      <c r="AG2284" s="8">
        <f t="shared" ca="1" si="546"/>
        <v>31.531506849315068</v>
      </c>
      <c r="AH2284" s="7" t="str">
        <f t="shared" ca="1" si="547"/>
        <v>&gt;25&lt; 35</v>
      </c>
      <c r="AI2284" s="9">
        <v>17070048</v>
      </c>
      <c r="AJ2284" s="10" t="s">
        <v>67</v>
      </c>
      <c r="AK2284" s="9" t="s">
        <v>6378</v>
      </c>
      <c r="AL2284" s="5">
        <v>45295</v>
      </c>
      <c r="AM2284" s="3" t="s">
        <v>93</v>
      </c>
      <c r="AN2284" s="3" t="s">
        <v>65</v>
      </c>
      <c r="AO2284">
        <v>1</v>
      </c>
      <c r="AP2284" t="s">
        <v>5794</v>
      </c>
      <c r="AQ2284" s="11">
        <v>3</v>
      </c>
      <c r="AR2284" s="11">
        <v>1</v>
      </c>
      <c r="AS2284" s="12">
        <f t="shared" si="548"/>
        <v>45781.25</v>
      </c>
      <c r="AT2284" s="11" t="s">
        <v>135</v>
      </c>
      <c r="AU2284" s="9">
        <v>3.8780000000000001</v>
      </c>
      <c r="AV2284" s="14">
        <v>25</v>
      </c>
      <c r="AW2284" s="15">
        <v>13500</v>
      </c>
      <c r="AX2284" s="16" t="s">
        <v>6379</v>
      </c>
      <c r="AY2284" s="14">
        <v>16</v>
      </c>
      <c r="AZ2284" s="11" t="s">
        <v>164</v>
      </c>
      <c r="BA2284" s="17" t="str">
        <f t="shared" si="556"/>
        <v>25135000000109332816</v>
      </c>
      <c r="BB2284" s="26">
        <f t="shared" si="557"/>
        <v>20</v>
      </c>
      <c r="BC2284" s="19" t="s">
        <v>6380</v>
      </c>
      <c r="BD2284" s="20" t="s">
        <v>277</v>
      </c>
      <c r="BF2284" s="5"/>
      <c r="BG2284" s="27">
        <v>26767330</v>
      </c>
      <c r="BH2284" s="27"/>
      <c r="BI2284" s="27"/>
      <c r="BJ2284" t="s">
        <v>828</v>
      </c>
      <c r="BK2284" s="11" t="str">
        <f t="shared" si="554"/>
        <v>A-</v>
      </c>
      <c r="BL2284" s="11" t="s">
        <v>235</v>
      </c>
    </row>
    <row r="2285" spans="1:64" x14ac:dyDescent="0.25">
      <c r="A2285" s="3" t="s">
        <v>56</v>
      </c>
      <c r="B2285" s="4">
        <v>2345</v>
      </c>
      <c r="C2285" s="3" t="s">
        <v>140</v>
      </c>
      <c r="D2285" s="3" t="s">
        <v>7750</v>
      </c>
      <c r="E2285" s="3" t="s">
        <v>7340</v>
      </c>
      <c r="F2285" s="3"/>
      <c r="G2285" s="3"/>
      <c r="H2285" s="74"/>
      <c r="I2285" s="76" t="s">
        <v>2544</v>
      </c>
      <c r="J2285" s="3" t="s">
        <v>228</v>
      </c>
      <c r="K2285" s="3" t="s">
        <v>76</v>
      </c>
      <c r="L2285" s="3" t="s">
        <v>77</v>
      </c>
      <c r="M2285" s="3" t="s">
        <v>158</v>
      </c>
      <c r="N2285" s="5">
        <v>45416</v>
      </c>
      <c r="P2285" s="3">
        <f t="shared" ca="1" si="561"/>
        <v>-47</v>
      </c>
      <c r="Q2285" s="5"/>
      <c r="R2285" s="3"/>
      <c r="S2285" s="3"/>
      <c r="T2285" s="6" t="s">
        <v>131</v>
      </c>
      <c r="U2285" s="3" t="str">
        <f t="shared" si="544"/>
        <v>Contractuel</v>
      </c>
      <c r="V2285" s="5">
        <v>45505</v>
      </c>
      <c r="W2285" s="5">
        <f>VLOOKUP(B2285,[1]base!$A:$V,22,0)</f>
        <v>45535</v>
      </c>
      <c r="X2285" s="5"/>
      <c r="Y2285" s="5"/>
      <c r="Z2285" s="5">
        <v>45416</v>
      </c>
      <c r="AA2285" s="3">
        <f t="shared" si="545"/>
        <v>5</v>
      </c>
      <c r="AB2285" s="3">
        <v>2024</v>
      </c>
      <c r="AC2285" s="3">
        <f t="shared" si="549"/>
        <v>2028</v>
      </c>
      <c r="AD2285" s="7">
        <f t="shared" ca="1" si="550"/>
        <v>0.45277777777777778</v>
      </c>
      <c r="AE2285" s="7" t="str">
        <f t="shared" ca="1" si="558"/>
        <v>&lt; 1</v>
      </c>
      <c r="AF2285" s="5">
        <v>30397</v>
      </c>
      <c r="AG2285" s="8">
        <f t="shared" ca="1" si="546"/>
        <v>41.602739726027394</v>
      </c>
      <c r="AH2285" s="7" t="str">
        <f t="shared" ca="1" si="547"/>
        <v>&gt;35&lt; 45</v>
      </c>
      <c r="AI2285" s="9">
        <v>16757344</v>
      </c>
      <c r="AJ2285" s="10" t="s">
        <v>159</v>
      </c>
      <c r="AK2285" s="9" t="s">
        <v>6381</v>
      </c>
      <c r="AL2285" s="5">
        <v>44382</v>
      </c>
      <c r="AM2285" s="3" t="s">
        <v>93</v>
      </c>
      <c r="AN2285" s="3" t="s">
        <v>94</v>
      </c>
      <c r="AP2285" t="s">
        <v>6382</v>
      </c>
      <c r="AQ2285" s="11">
        <v>3</v>
      </c>
      <c r="AR2285" s="11">
        <v>1</v>
      </c>
      <c r="AS2285" s="12">
        <f t="shared" si="548"/>
        <v>45781.25</v>
      </c>
      <c r="AT2285" s="11" t="s">
        <v>135</v>
      </c>
      <c r="AU2285" s="9">
        <v>3.8780000000000001</v>
      </c>
      <c r="AV2285" s="14" t="s">
        <v>67</v>
      </c>
      <c r="AW2285" s="15" t="s">
        <v>181</v>
      </c>
      <c r="AX2285" s="16" t="s">
        <v>6383</v>
      </c>
      <c r="AY2285" s="14">
        <v>36</v>
      </c>
      <c r="AZ2285" s="11"/>
      <c r="BA2285" s="17" t="str">
        <f t="shared" si="556"/>
        <v>08006000662016006536</v>
      </c>
      <c r="BB2285" s="26">
        <f t="shared" si="557"/>
        <v>20</v>
      </c>
      <c r="BC2285" s="19" t="s">
        <v>6384</v>
      </c>
      <c r="BD2285" s="20" t="s">
        <v>277</v>
      </c>
      <c r="BF2285" s="5"/>
      <c r="BG2285" s="27">
        <v>29535399</v>
      </c>
      <c r="BH2285" s="27"/>
      <c r="BI2285" s="27"/>
      <c r="BJ2285" t="s">
        <v>828</v>
      </c>
      <c r="BK2285" s="11" t="str">
        <f t="shared" si="554"/>
        <v>B-</v>
      </c>
      <c r="BL2285" s="11" t="s">
        <v>235</v>
      </c>
    </row>
    <row r="2286" spans="1:64" x14ac:dyDescent="0.25">
      <c r="A2286" s="3" t="s">
        <v>74</v>
      </c>
      <c r="B2286" s="4">
        <v>2346</v>
      </c>
      <c r="C2286" s="3" t="s">
        <v>140</v>
      </c>
      <c r="D2286" s="3" t="s">
        <v>7312</v>
      </c>
      <c r="E2286" s="3" t="s">
        <v>7471</v>
      </c>
      <c r="F2286" s="3"/>
      <c r="G2286" s="3"/>
      <c r="H2286" s="74"/>
      <c r="I2286" s="3" t="s">
        <v>1837</v>
      </c>
      <c r="J2286" s="3" t="s">
        <v>157</v>
      </c>
      <c r="K2286" s="3" t="s">
        <v>76</v>
      </c>
      <c r="L2286" s="3" t="s">
        <v>77</v>
      </c>
      <c r="M2286" s="3" t="s">
        <v>158</v>
      </c>
      <c r="N2286" s="5">
        <v>45416</v>
      </c>
      <c r="P2286" s="3">
        <f t="shared" ca="1" si="561"/>
        <v>-139</v>
      </c>
      <c r="Q2286" s="5">
        <v>45443</v>
      </c>
      <c r="R2286" s="3" t="s">
        <v>1466</v>
      </c>
      <c r="S2286" s="3"/>
      <c r="T2286" s="6" t="s">
        <v>131</v>
      </c>
      <c r="U2286" s="3" t="str">
        <f t="shared" si="544"/>
        <v>Contractuel</v>
      </c>
      <c r="V2286" s="5">
        <v>45416</v>
      </c>
      <c r="W2286" s="5">
        <v>45443</v>
      </c>
      <c r="X2286" s="5"/>
      <c r="Y2286" s="5"/>
      <c r="Z2286" s="5">
        <v>45416</v>
      </c>
      <c r="AA2286" s="3">
        <f t="shared" si="545"/>
        <v>5</v>
      </c>
      <c r="AB2286" s="3">
        <v>2024</v>
      </c>
      <c r="AC2286" s="3">
        <f t="shared" si="549"/>
        <v>2028</v>
      </c>
      <c r="AD2286" s="7">
        <f t="shared" ca="1" si="550"/>
        <v>0.45277777777777778</v>
      </c>
      <c r="AE2286" s="7" t="str">
        <f t="shared" ca="1" si="558"/>
        <v>&lt; 1</v>
      </c>
      <c r="AF2286" s="5">
        <v>32522</v>
      </c>
      <c r="AG2286" s="8">
        <f t="shared" ca="1" si="546"/>
        <v>35.780821917808218</v>
      </c>
      <c r="AH2286" s="7" t="str">
        <f t="shared" ca="1" si="547"/>
        <v>&gt;35&lt; 45</v>
      </c>
      <c r="AI2286" s="9"/>
      <c r="AJ2286" s="8"/>
      <c r="AK2286" s="9" t="s">
        <v>6385</v>
      </c>
      <c r="AL2286" s="5">
        <v>40423</v>
      </c>
      <c r="AM2286" s="3" t="s">
        <v>93</v>
      </c>
      <c r="AN2286" s="3" t="s">
        <v>94</v>
      </c>
      <c r="AP2286" t="s">
        <v>5975</v>
      </c>
      <c r="AQ2286" s="11">
        <v>3</v>
      </c>
      <c r="AR2286" s="11">
        <v>1</v>
      </c>
      <c r="AS2286" s="12">
        <f t="shared" si="548"/>
        <v>45781.25</v>
      </c>
      <c r="AT2286" s="11" t="s">
        <v>135</v>
      </c>
      <c r="AU2286" s="9">
        <v>3.8780000000000001</v>
      </c>
      <c r="AV2286" s="14">
        <v>17</v>
      </c>
      <c r="AW2286" s="15" t="s">
        <v>169</v>
      </c>
      <c r="AX2286" s="16" t="s">
        <v>6386</v>
      </c>
      <c r="AY2286" s="14">
        <v>77</v>
      </c>
      <c r="AZ2286" s="11" t="s">
        <v>171</v>
      </c>
      <c r="BA2286" s="17" t="str">
        <f t="shared" si="556"/>
        <v>17001000000344702977</v>
      </c>
      <c r="BB2286" s="26">
        <f t="shared" si="557"/>
        <v>20</v>
      </c>
      <c r="BC2286" s="19" t="s">
        <v>6387</v>
      </c>
      <c r="BD2286" s="20" t="s">
        <v>100</v>
      </c>
      <c r="BF2286" s="5"/>
      <c r="BG2286" s="27">
        <v>22807924</v>
      </c>
      <c r="BH2286" s="27"/>
      <c r="BI2286" s="27"/>
      <c r="BK2286" s="11" t="str">
        <f t="shared" si="554"/>
        <v>A-</v>
      </c>
      <c r="BL2286" s="11" t="s">
        <v>235</v>
      </c>
    </row>
    <row r="2287" spans="1:64" x14ac:dyDescent="0.25">
      <c r="A2287" s="3" t="s">
        <v>74</v>
      </c>
      <c r="B2287" s="4">
        <v>2347</v>
      </c>
      <c r="C2287" s="3" t="s">
        <v>140</v>
      </c>
      <c r="D2287" s="3" t="s">
        <v>7312</v>
      </c>
      <c r="E2287" s="3" t="s">
        <v>7197</v>
      </c>
      <c r="F2287" s="3"/>
      <c r="G2287" s="3"/>
      <c r="H2287" s="74"/>
      <c r="I2287" s="3" t="s">
        <v>467</v>
      </c>
      <c r="J2287" s="3" t="s">
        <v>157</v>
      </c>
      <c r="K2287" s="3" t="s">
        <v>76</v>
      </c>
      <c r="L2287" s="3" t="s">
        <v>77</v>
      </c>
      <c r="M2287" s="3" t="s">
        <v>158</v>
      </c>
      <c r="N2287" s="5">
        <v>45416</v>
      </c>
      <c r="P2287" s="3">
        <f t="shared" ca="1" si="561"/>
        <v>-139</v>
      </c>
      <c r="Q2287" s="5">
        <v>45444</v>
      </c>
      <c r="R2287" s="3" t="s">
        <v>2627</v>
      </c>
      <c r="S2287" s="3"/>
      <c r="T2287" s="6" t="s">
        <v>131</v>
      </c>
      <c r="U2287" s="3" t="str">
        <f t="shared" si="544"/>
        <v>Contractuel</v>
      </c>
      <c r="V2287" s="5">
        <v>45416</v>
      </c>
      <c r="W2287" s="5">
        <v>45443</v>
      </c>
      <c r="X2287" s="5"/>
      <c r="Y2287" s="5"/>
      <c r="Z2287" s="5">
        <v>45416</v>
      </c>
      <c r="AA2287" s="3">
        <f t="shared" si="545"/>
        <v>5</v>
      </c>
      <c r="AB2287" s="3">
        <v>2024</v>
      </c>
      <c r="AC2287" s="3">
        <f t="shared" si="549"/>
        <v>2028</v>
      </c>
      <c r="AD2287" s="7">
        <f t="shared" ca="1" si="550"/>
        <v>0.45277777777777778</v>
      </c>
      <c r="AE2287" s="7" t="str">
        <f t="shared" ca="1" si="558"/>
        <v>&lt; 1</v>
      </c>
      <c r="AF2287" s="5">
        <v>35906</v>
      </c>
      <c r="AG2287" s="8">
        <f t="shared" ca="1" si="546"/>
        <v>26.509589041095889</v>
      </c>
      <c r="AH2287" s="7" t="str">
        <f t="shared" ca="1" si="547"/>
        <v>&gt;25&lt; 35</v>
      </c>
      <c r="AI2287" s="9"/>
      <c r="AJ2287" s="8"/>
      <c r="AK2287" s="9" t="s">
        <v>6388</v>
      </c>
      <c r="AL2287" s="5">
        <v>42669</v>
      </c>
      <c r="AM2287" s="3" t="s">
        <v>93</v>
      </c>
      <c r="AN2287" s="3" t="s">
        <v>94</v>
      </c>
      <c r="AP2287" t="s">
        <v>6389</v>
      </c>
      <c r="AQ2287" s="11">
        <v>3</v>
      </c>
      <c r="AR2287" s="11">
        <v>1</v>
      </c>
      <c r="AS2287" s="12">
        <f t="shared" si="548"/>
        <v>45781.25</v>
      </c>
      <c r="AT2287" s="11" t="s">
        <v>135</v>
      </c>
      <c r="AU2287" s="9">
        <v>3.8780000000000001</v>
      </c>
      <c r="AV2287" s="14">
        <v>17</v>
      </c>
      <c r="AW2287" s="15" t="s">
        <v>169</v>
      </c>
      <c r="AX2287" s="16" t="s">
        <v>6390</v>
      </c>
      <c r="AY2287" s="14" t="s">
        <v>70</v>
      </c>
      <c r="AZ2287" s="11" t="s">
        <v>171</v>
      </c>
      <c r="BA2287" s="17" t="str">
        <f t="shared" si="556"/>
        <v>17001000000344776503</v>
      </c>
      <c r="BB2287" s="26">
        <f t="shared" si="557"/>
        <v>20</v>
      </c>
      <c r="BC2287" s="19" t="s">
        <v>6387</v>
      </c>
      <c r="BD2287" s="20" t="s">
        <v>100</v>
      </c>
      <c r="BF2287" s="5"/>
      <c r="BG2287" s="27">
        <v>29772904</v>
      </c>
      <c r="BH2287" s="27"/>
      <c r="BI2287" s="27"/>
      <c r="BK2287" s="11" t="str">
        <f t="shared" si="554"/>
        <v>A-</v>
      </c>
      <c r="BL2287" s="11" t="s">
        <v>235</v>
      </c>
    </row>
    <row r="2288" spans="1:64" x14ac:dyDescent="0.25">
      <c r="A2288" s="3" t="s">
        <v>74</v>
      </c>
      <c r="B2288" s="4">
        <v>2348</v>
      </c>
      <c r="C2288" s="3" t="s">
        <v>57</v>
      </c>
      <c r="D2288" s="3" t="s">
        <v>7208</v>
      </c>
      <c r="E2288" s="3" t="s">
        <v>7751</v>
      </c>
      <c r="F2288" s="3"/>
      <c r="G2288" s="3"/>
      <c r="H2288" s="74"/>
      <c r="I2288" s="3" t="s">
        <v>425</v>
      </c>
      <c r="J2288" s="3" t="s">
        <v>157</v>
      </c>
      <c r="K2288" s="3" t="s">
        <v>123</v>
      </c>
      <c r="L2288" s="3" t="s">
        <v>77</v>
      </c>
      <c r="M2288" s="3" t="s">
        <v>158</v>
      </c>
      <c r="N2288" s="5">
        <v>45416</v>
      </c>
      <c r="P2288" s="3">
        <f t="shared" ca="1" si="561"/>
        <v>-47</v>
      </c>
      <c r="Q2288" s="5">
        <v>45523</v>
      </c>
      <c r="R2288" s="3" t="s">
        <v>2667</v>
      </c>
      <c r="S2288" s="3"/>
      <c r="T2288" s="6" t="s">
        <v>131</v>
      </c>
      <c r="U2288" s="3" t="str">
        <f t="shared" si="544"/>
        <v>Contractuel</v>
      </c>
      <c r="V2288" s="5">
        <v>45505</v>
      </c>
      <c r="W2288" s="5">
        <f>VLOOKUP(B2288,[1]base!$A:$V,22,0)</f>
        <v>45535</v>
      </c>
      <c r="X2288" s="5"/>
      <c r="Y2288" s="5"/>
      <c r="Z2288" s="5">
        <v>45416</v>
      </c>
      <c r="AA2288" s="3">
        <f t="shared" si="545"/>
        <v>5</v>
      </c>
      <c r="AB2288" s="3">
        <v>2024</v>
      </c>
      <c r="AC2288" s="3">
        <f t="shared" si="549"/>
        <v>2028</v>
      </c>
      <c r="AD2288" s="7">
        <f t="shared" ca="1" si="550"/>
        <v>0.45277777777777778</v>
      </c>
      <c r="AE2288" s="7" t="str">
        <f t="shared" ca="1" si="558"/>
        <v>&lt; 1</v>
      </c>
      <c r="AF2288" s="5">
        <v>30389</v>
      </c>
      <c r="AG2288" s="8">
        <f t="shared" ca="1" si="546"/>
        <v>41.624657534246573</v>
      </c>
      <c r="AH2288" s="7" t="str">
        <f t="shared" ca="1" si="547"/>
        <v>&gt;35&lt; 45</v>
      </c>
      <c r="AI2288" s="9">
        <v>15374028</v>
      </c>
      <c r="AJ2288" s="37" t="s">
        <v>179</v>
      </c>
      <c r="AK2288" s="9" t="s">
        <v>1965</v>
      </c>
      <c r="AL2288" s="5">
        <v>37263</v>
      </c>
      <c r="AM2288" s="3" t="s">
        <v>64</v>
      </c>
      <c r="AN2288" s="3" t="s">
        <v>65</v>
      </c>
      <c r="AO2288">
        <v>1</v>
      </c>
      <c r="AP2288" t="s">
        <v>6335</v>
      </c>
      <c r="AQ2288" s="11">
        <v>3</v>
      </c>
      <c r="AR2288" s="11">
        <v>1</v>
      </c>
      <c r="AS2288" s="12">
        <f t="shared" si="548"/>
        <v>45781.25</v>
      </c>
      <c r="AT2288" s="11" t="s">
        <v>135</v>
      </c>
      <c r="AU2288" s="9">
        <v>3.7149999999999999</v>
      </c>
      <c r="AV2288" s="14">
        <v>25</v>
      </c>
      <c r="AW2288" s="15">
        <v>13500</v>
      </c>
      <c r="AX2288" s="16" t="s">
        <v>1966</v>
      </c>
      <c r="AY2288" s="14">
        <v>86</v>
      </c>
      <c r="AZ2288" s="11" t="s">
        <v>164</v>
      </c>
      <c r="BA2288" s="17" t="str">
        <f t="shared" si="556"/>
        <v>25135000000087790086</v>
      </c>
      <c r="BB2288" s="26">
        <f t="shared" si="557"/>
        <v>20</v>
      </c>
      <c r="BC2288" s="19" t="s">
        <v>6391</v>
      </c>
      <c r="BD2288" s="20" t="s">
        <v>100</v>
      </c>
      <c r="BF2288" s="5"/>
      <c r="BG2288" s="27">
        <v>29032771</v>
      </c>
      <c r="BH2288" s="27"/>
      <c r="BI2288" s="27"/>
      <c r="BJ2288" t="s">
        <v>1677</v>
      </c>
      <c r="BK2288" s="11" t="str">
        <f t="shared" si="554"/>
        <v>A-</v>
      </c>
      <c r="BL2288" s="11" t="s">
        <v>473</v>
      </c>
    </row>
    <row r="2289" spans="1:64" x14ac:dyDescent="0.25">
      <c r="A2289" s="3" t="s">
        <v>74</v>
      </c>
      <c r="B2289" s="4">
        <v>2349</v>
      </c>
      <c r="C2289" s="3" t="s">
        <v>140</v>
      </c>
      <c r="D2289" s="3" t="s">
        <v>7271</v>
      </c>
      <c r="E2289" s="3" t="s">
        <v>8063</v>
      </c>
      <c r="F2289" s="3"/>
      <c r="G2289" s="3"/>
      <c r="H2289" s="74"/>
      <c r="I2289" s="3" t="s">
        <v>1837</v>
      </c>
      <c r="J2289" s="3" t="s">
        <v>157</v>
      </c>
      <c r="K2289" s="3" t="s">
        <v>76</v>
      </c>
      <c r="L2289" s="3" t="s">
        <v>77</v>
      </c>
      <c r="M2289" s="3" t="s">
        <v>158</v>
      </c>
      <c r="N2289" s="5">
        <v>45419</v>
      </c>
      <c r="P2289" s="3">
        <f t="shared" ca="1" si="561"/>
        <v>-47</v>
      </c>
      <c r="Q2289" s="5">
        <v>45539</v>
      </c>
      <c r="R2289" s="3" t="s">
        <v>6260</v>
      </c>
      <c r="S2289" s="3"/>
      <c r="T2289" s="6" t="s">
        <v>131</v>
      </c>
      <c r="U2289" s="3" t="str">
        <f t="shared" si="544"/>
        <v>Contractuel</v>
      </c>
      <c r="V2289" s="5">
        <v>45505</v>
      </c>
      <c r="W2289" s="5">
        <f>VLOOKUP(B2289,[1]base!$A:$V,22,0)</f>
        <v>45535</v>
      </c>
      <c r="X2289" s="5"/>
      <c r="Y2289" s="5"/>
      <c r="Z2289" s="5">
        <v>45419</v>
      </c>
      <c r="AA2289" s="3">
        <f t="shared" si="545"/>
        <v>5</v>
      </c>
      <c r="AB2289" s="3">
        <v>2024</v>
      </c>
      <c r="AC2289" s="3">
        <f t="shared" si="549"/>
        <v>2028</v>
      </c>
      <c r="AD2289" s="7">
        <f t="shared" ca="1" si="550"/>
        <v>0.44444444444444442</v>
      </c>
      <c r="AE2289" s="7" t="str">
        <f t="shared" ca="1" si="558"/>
        <v>&lt; 1</v>
      </c>
      <c r="AF2289" s="5">
        <v>36779</v>
      </c>
      <c r="AG2289" s="8">
        <f t="shared" ca="1" si="546"/>
        <v>24.117808219178084</v>
      </c>
      <c r="AH2289" s="7" t="str">
        <f t="shared" ca="1" si="547"/>
        <v>&lt; 25</v>
      </c>
      <c r="AI2289" s="9"/>
      <c r="AJ2289" s="8"/>
      <c r="AK2289" s="9" t="s">
        <v>6392</v>
      </c>
      <c r="AL2289" s="5">
        <v>44861</v>
      </c>
      <c r="AM2289" s="3" t="s">
        <v>93</v>
      </c>
      <c r="AN2289" s="3" t="s">
        <v>94</v>
      </c>
      <c r="AP2289" t="s">
        <v>6393</v>
      </c>
      <c r="AQ2289" s="11">
        <v>3</v>
      </c>
      <c r="AR2289" s="11">
        <v>1</v>
      </c>
      <c r="AS2289" s="12">
        <f t="shared" si="548"/>
        <v>45784.25</v>
      </c>
      <c r="AT2289" s="11" t="s">
        <v>135</v>
      </c>
      <c r="AU2289" s="9">
        <v>3.8780000000000001</v>
      </c>
      <c r="AV2289" s="14" t="s">
        <v>62</v>
      </c>
      <c r="AW2289" s="15" t="s">
        <v>1504</v>
      </c>
      <c r="AX2289" s="16">
        <v>91110291328</v>
      </c>
      <c r="AY2289" s="14">
        <v>78</v>
      </c>
      <c r="AZ2289" s="11" t="s">
        <v>85</v>
      </c>
      <c r="BA2289" s="17" t="str">
        <f t="shared" si="556"/>
        <v>01019059111029132878</v>
      </c>
      <c r="BB2289" s="26">
        <f t="shared" si="557"/>
        <v>20</v>
      </c>
      <c r="BC2289" s="19" t="s">
        <v>5884</v>
      </c>
      <c r="BD2289" s="20" t="s">
        <v>73</v>
      </c>
      <c r="BF2289" s="5"/>
      <c r="BG2289" s="27">
        <v>27454161</v>
      </c>
      <c r="BH2289" s="27"/>
      <c r="BI2289" s="27"/>
      <c r="BK2289" s="11" t="str">
        <f t="shared" si="554"/>
        <v>A-</v>
      </c>
      <c r="BL2289" s="11" t="s">
        <v>235</v>
      </c>
    </row>
    <row r="2290" spans="1:64" x14ac:dyDescent="0.25">
      <c r="A2290" s="3" t="s">
        <v>56</v>
      </c>
      <c r="B2290" s="4">
        <v>2350</v>
      </c>
      <c r="C2290" s="3" t="s">
        <v>140</v>
      </c>
      <c r="D2290" s="3" t="s">
        <v>7202</v>
      </c>
      <c r="E2290" s="3" t="s">
        <v>7203</v>
      </c>
      <c r="F2290" s="3"/>
      <c r="G2290" s="3"/>
      <c r="H2290" s="74"/>
      <c r="I2290" s="3" t="s">
        <v>4221</v>
      </c>
      <c r="J2290" s="3" t="s">
        <v>228</v>
      </c>
      <c r="K2290" s="3" t="s">
        <v>123</v>
      </c>
      <c r="L2290" s="3" t="s">
        <v>77</v>
      </c>
      <c r="M2290" s="3" t="s">
        <v>158</v>
      </c>
      <c r="N2290" s="5">
        <v>45421</v>
      </c>
      <c r="P2290" s="3">
        <f t="shared" ca="1" si="561"/>
        <v>-47</v>
      </c>
      <c r="Q2290" s="5"/>
      <c r="R2290" s="3"/>
      <c r="S2290" s="3"/>
      <c r="T2290" s="6" t="s">
        <v>131</v>
      </c>
      <c r="U2290" s="3" t="str">
        <f t="shared" si="544"/>
        <v>Contractuel</v>
      </c>
      <c r="V2290" s="5">
        <v>45505</v>
      </c>
      <c r="W2290" s="5">
        <f>VLOOKUP(B2290,[1]base!$A:$V,22,0)</f>
        <v>45535</v>
      </c>
      <c r="X2290" s="5"/>
      <c r="Y2290" s="5"/>
      <c r="Z2290" s="5">
        <v>45421</v>
      </c>
      <c r="AA2290" s="3">
        <f t="shared" si="545"/>
        <v>5</v>
      </c>
      <c r="AB2290" s="3">
        <v>2024</v>
      </c>
      <c r="AC2290" s="3">
        <f t="shared" si="549"/>
        <v>2028</v>
      </c>
      <c r="AD2290" s="7">
        <f t="shared" ca="1" si="550"/>
        <v>0.43888888888888888</v>
      </c>
      <c r="AE2290" s="7" t="str">
        <f t="shared" ca="1" si="558"/>
        <v>&lt; 1</v>
      </c>
      <c r="AF2290" s="5">
        <v>30632</v>
      </c>
      <c r="AG2290" s="8">
        <f t="shared" ca="1" si="546"/>
        <v>40.958904109589042</v>
      </c>
      <c r="AH2290" s="7" t="str">
        <f t="shared" ca="1" si="547"/>
        <v>&gt;35&lt; 45</v>
      </c>
      <c r="AI2290" s="9">
        <v>16028655</v>
      </c>
      <c r="AJ2290" s="10" t="s">
        <v>62</v>
      </c>
      <c r="AK2290" s="9" t="s">
        <v>168</v>
      </c>
      <c r="AL2290" s="5">
        <v>40239</v>
      </c>
      <c r="AM2290" s="3" t="s">
        <v>93</v>
      </c>
      <c r="AN2290" s="3" t="s">
        <v>65</v>
      </c>
      <c r="AP2290" t="s">
        <v>5896</v>
      </c>
      <c r="AQ2290" s="11">
        <v>3</v>
      </c>
      <c r="AR2290" s="11">
        <v>1</v>
      </c>
      <c r="AS2290" s="12">
        <f t="shared" si="548"/>
        <v>45786.25</v>
      </c>
      <c r="AT2290" s="11" t="s">
        <v>135</v>
      </c>
      <c r="AU2290" s="9">
        <v>3.7149999999999999</v>
      </c>
      <c r="AV2290" s="14">
        <v>17</v>
      </c>
      <c r="AW2290" s="15" t="s">
        <v>169</v>
      </c>
      <c r="AX2290" s="16" t="s">
        <v>170</v>
      </c>
      <c r="AY2290" s="14">
        <v>50</v>
      </c>
      <c r="AZ2290" s="11" t="s">
        <v>171</v>
      </c>
      <c r="BA2290" s="17" t="str">
        <f t="shared" si="556"/>
        <v>17001000000283302850</v>
      </c>
      <c r="BB2290" s="26">
        <f t="shared" si="557"/>
        <v>20</v>
      </c>
      <c r="BC2290" s="19" t="s">
        <v>6394</v>
      </c>
      <c r="BD2290" s="20" t="s">
        <v>100</v>
      </c>
      <c r="BF2290" s="5"/>
      <c r="BG2290" s="27">
        <v>22187993</v>
      </c>
      <c r="BH2290" s="27"/>
      <c r="BI2290" s="27"/>
      <c r="BK2290" s="11" t="str">
        <f t="shared" si="554"/>
        <v>B-</v>
      </c>
      <c r="BL2290" s="11" t="s">
        <v>473</v>
      </c>
    </row>
    <row r="2291" spans="1:64" x14ac:dyDescent="0.25">
      <c r="A2291" s="3" t="s">
        <v>74</v>
      </c>
      <c r="B2291" s="4">
        <v>2351</v>
      </c>
      <c r="C2291" s="3" t="s">
        <v>140</v>
      </c>
      <c r="D2291" s="3" t="s">
        <v>8596</v>
      </c>
      <c r="E2291" s="3" t="s">
        <v>7488</v>
      </c>
      <c r="F2291" s="3"/>
      <c r="G2291" s="3"/>
      <c r="H2291" s="74"/>
      <c r="I2291" s="76" t="s">
        <v>2544</v>
      </c>
      <c r="J2291" s="3" t="s">
        <v>228</v>
      </c>
      <c r="K2291" s="3" t="s">
        <v>123</v>
      </c>
      <c r="L2291" s="3" t="s">
        <v>77</v>
      </c>
      <c r="M2291" s="3" t="s">
        <v>158</v>
      </c>
      <c r="N2291" s="5">
        <v>45419</v>
      </c>
      <c r="P2291" s="3">
        <f t="shared" ca="1" si="561"/>
        <v>-139</v>
      </c>
      <c r="Q2291" s="5">
        <v>45429</v>
      </c>
      <c r="R2291" s="3" t="s">
        <v>6395</v>
      </c>
      <c r="S2291" s="3"/>
      <c r="T2291" s="6" t="s">
        <v>131</v>
      </c>
      <c r="U2291" s="3" t="str">
        <f t="shared" si="544"/>
        <v>Contractuel</v>
      </c>
      <c r="V2291" s="5">
        <v>45419</v>
      </c>
      <c r="W2291" s="5">
        <v>45443</v>
      </c>
      <c r="X2291" s="5"/>
      <c r="Y2291" s="5"/>
      <c r="Z2291" s="5">
        <v>45419</v>
      </c>
      <c r="AA2291" s="3">
        <f t="shared" si="545"/>
        <v>5</v>
      </c>
      <c r="AB2291" s="3">
        <v>2024</v>
      </c>
      <c r="AC2291" s="3">
        <f t="shared" si="549"/>
        <v>2028</v>
      </c>
      <c r="AD2291" s="7">
        <f t="shared" ca="1" si="550"/>
        <v>0.44444444444444442</v>
      </c>
      <c r="AE2291" s="7" t="str">
        <f t="shared" ca="1" si="558"/>
        <v>&lt; 1</v>
      </c>
      <c r="AF2291" s="5">
        <v>37470</v>
      </c>
      <c r="AG2291" s="8">
        <f t="shared" ca="1" si="546"/>
        <v>22.224657534246575</v>
      </c>
      <c r="AH2291" s="7" t="str">
        <f t="shared" ca="1" si="547"/>
        <v>&lt; 25</v>
      </c>
      <c r="AI2291" s="9"/>
      <c r="AJ2291" s="8"/>
      <c r="AK2291" s="9" t="s">
        <v>6396</v>
      </c>
      <c r="AL2291" s="5">
        <v>44214</v>
      </c>
      <c r="AM2291" s="3" t="s">
        <v>93</v>
      </c>
      <c r="AN2291" s="3" t="s">
        <v>94</v>
      </c>
      <c r="AP2291" t="s">
        <v>6389</v>
      </c>
      <c r="AQ2291" s="11">
        <v>3</v>
      </c>
      <c r="AR2291" s="11">
        <v>1</v>
      </c>
      <c r="AS2291" s="12">
        <f t="shared" si="548"/>
        <v>45784.25</v>
      </c>
      <c r="AT2291" s="11" t="s">
        <v>135</v>
      </c>
      <c r="AU2291" s="9">
        <v>3.7149999999999999</v>
      </c>
      <c r="AV2291" s="14">
        <v>12</v>
      </c>
      <c r="AW2291" s="15">
        <v>11500</v>
      </c>
      <c r="AX2291" s="16" t="s">
        <v>6397</v>
      </c>
      <c r="AY2291" s="14">
        <v>41</v>
      </c>
      <c r="AZ2291" s="11" t="s">
        <v>352</v>
      </c>
      <c r="BA2291" s="17" t="str">
        <f t="shared" si="556"/>
        <v>12115000000241055441</v>
      </c>
      <c r="BB2291" s="26">
        <f t="shared" si="557"/>
        <v>20</v>
      </c>
      <c r="BC2291" s="19" t="s">
        <v>6398</v>
      </c>
      <c r="BD2291" s="20" t="s">
        <v>277</v>
      </c>
      <c r="BF2291" s="5"/>
      <c r="BG2291" s="27">
        <v>23995916</v>
      </c>
      <c r="BH2291" s="27">
        <v>20570744</v>
      </c>
      <c r="BI2291" s="27"/>
      <c r="BK2291" s="11" t="str">
        <f t="shared" si="554"/>
        <v>B-</v>
      </c>
      <c r="BL2291" s="11" t="s">
        <v>473</v>
      </c>
    </row>
    <row r="2292" spans="1:64" x14ac:dyDescent="0.25">
      <c r="A2292" s="3" t="s">
        <v>74</v>
      </c>
      <c r="B2292" s="4">
        <v>2352</v>
      </c>
      <c r="C2292" s="3" t="s">
        <v>140</v>
      </c>
      <c r="D2292" s="3" t="s">
        <v>7192</v>
      </c>
      <c r="E2292" s="3" t="s">
        <v>7216</v>
      </c>
      <c r="F2292" s="3"/>
      <c r="G2292" s="3"/>
      <c r="H2292" s="74"/>
      <c r="I2292" s="3" t="s">
        <v>561</v>
      </c>
      <c r="J2292" s="3" t="s">
        <v>157</v>
      </c>
      <c r="K2292" s="3" t="s">
        <v>123</v>
      </c>
      <c r="L2292" s="3" t="s">
        <v>77</v>
      </c>
      <c r="M2292" s="3" t="s">
        <v>158</v>
      </c>
      <c r="N2292" s="5">
        <v>45420</v>
      </c>
      <c r="P2292" s="3">
        <f t="shared" ca="1" si="561"/>
        <v>-139</v>
      </c>
      <c r="Q2292" s="5">
        <v>45454</v>
      </c>
      <c r="R2292" s="3" t="s">
        <v>609</v>
      </c>
      <c r="S2292" s="3"/>
      <c r="T2292" s="6" t="s">
        <v>131</v>
      </c>
      <c r="U2292" s="3" t="str">
        <f t="shared" si="544"/>
        <v>Contractuel</v>
      </c>
      <c r="V2292" s="5">
        <v>45420</v>
      </c>
      <c r="W2292" s="5">
        <v>45443</v>
      </c>
      <c r="X2292" s="5"/>
      <c r="Y2292" s="5"/>
      <c r="Z2292" s="5">
        <v>45420</v>
      </c>
      <c r="AA2292" s="3">
        <f t="shared" si="545"/>
        <v>5</v>
      </c>
      <c r="AB2292" s="3">
        <v>2024</v>
      </c>
      <c r="AC2292" s="3">
        <f t="shared" si="549"/>
        <v>2028</v>
      </c>
      <c r="AD2292" s="7">
        <f t="shared" ca="1" si="550"/>
        <v>0.44166666666666665</v>
      </c>
      <c r="AE2292" s="7" t="str">
        <f t="shared" ca="1" si="558"/>
        <v>&lt; 1</v>
      </c>
      <c r="AF2292" s="5">
        <v>35247</v>
      </c>
      <c r="AG2292" s="8">
        <f t="shared" ca="1" si="546"/>
        <v>28.315068493150687</v>
      </c>
      <c r="AH2292" s="7" t="str">
        <f t="shared" ca="1" si="547"/>
        <v>&gt;25&lt; 35</v>
      </c>
      <c r="AI2292" s="9"/>
      <c r="AJ2292" s="8"/>
      <c r="AK2292" s="9" t="s">
        <v>6399</v>
      </c>
      <c r="AL2292" s="5">
        <v>44141</v>
      </c>
      <c r="AM2292" s="3" t="s">
        <v>93</v>
      </c>
      <c r="AN2292" s="3" t="s">
        <v>65</v>
      </c>
      <c r="AO2292">
        <v>1</v>
      </c>
      <c r="AP2292" t="s">
        <v>5725</v>
      </c>
      <c r="AQ2292" s="11">
        <v>3</v>
      </c>
      <c r="AR2292" s="11">
        <v>1</v>
      </c>
      <c r="AS2292" s="12">
        <f t="shared" si="548"/>
        <v>45785.25</v>
      </c>
      <c r="AT2292" s="11" t="s">
        <v>135</v>
      </c>
      <c r="AU2292" s="9">
        <v>3.7149999999999999</v>
      </c>
      <c r="AV2292" s="14">
        <v>25</v>
      </c>
      <c r="AW2292" s="15">
        <v>13500</v>
      </c>
      <c r="AX2292" s="16" t="s">
        <v>6400</v>
      </c>
      <c r="AY2292" s="14">
        <v>52</v>
      </c>
      <c r="AZ2292" s="11" t="s">
        <v>164</v>
      </c>
      <c r="BA2292" s="17" t="str">
        <f t="shared" si="556"/>
        <v>25135000000125821652</v>
      </c>
      <c r="BB2292" s="26">
        <f t="shared" si="557"/>
        <v>20</v>
      </c>
      <c r="BC2292" s="19" t="s">
        <v>6401</v>
      </c>
      <c r="BD2292" s="20" t="s">
        <v>100</v>
      </c>
      <c r="BF2292" s="5"/>
      <c r="BG2292" s="27">
        <v>21496110</v>
      </c>
      <c r="BH2292" s="27"/>
      <c r="BI2292" s="27"/>
      <c r="BK2292" s="11" t="str">
        <f t="shared" si="554"/>
        <v>A-</v>
      </c>
      <c r="BL2292" s="11" t="s">
        <v>473</v>
      </c>
    </row>
    <row r="2293" spans="1:64" x14ac:dyDescent="0.25">
      <c r="A2293" s="3" t="s">
        <v>74</v>
      </c>
      <c r="B2293" s="4">
        <v>2353</v>
      </c>
      <c r="C2293" s="3" t="s">
        <v>57</v>
      </c>
      <c r="D2293" s="3" t="s">
        <v>7642</v>
      </c>
      <c r="E2293" s="3" t="s">
        <v>7911</v>
      </c>
      <c r="F2293" s="3"/>
      <c r="G2293" s="3"/>
      <c r="H2293" s="74"/>
      <c r="I2293" s="3" t="s">
        <v>1140</v>
      </c>
      <c r="J2293" s="3" t="s">
        <v>157</v>
      </c>
      <c r="K2293" s="3" t="s">
        <v>123</v>
      </c>
      <c r="L2293" s="3" t="s">
        <v>77</v>
      </c>
      <c r="M2293" s="3" t="s">
        <v>158</v>
      </c>
      <c r="N2293" s="5">
        <v>45419</v>
      </c>
      <c r="P2293" s="3">
        <f t="shared" ca="1" si="561"/>
        <v>-78</v>
      </c>
      <c r="Q2293" s="5">
        <v>45505</v>
      </c>
      <c r="R2293" s="3" t="s">
        <v>1466</v>
      </c>
      <c r="S2293" s="3"/>
      <c r="T2293" s="6" t="s">
        <v>131</v>
      </c>
      <c r="U2293" s="3" t="str">
        <f t="shared" si="544"/>
        <v>Contractuel</v>
      </c>
      <c r="V2293" s="5">
        <v>45474</v>
      </c>
      <c r="W2293" s="5">
        <v>45504</v>
      </c>
      <c r="X2293" s="5"/>
      <c r="Y2293" s="5"/>
      <c r="Z2293" s="5">
        <v>45419</v>
      </c>
      <c r="AA2293" s="3">
        <f t="shared" si="545"/>
        <v>5</v>
      </c>
      <c r="AB2293" s="3">
        <v>2024</v>
      </c>
      <c r="AC2293" s="3">
        <f t="shared" si="549"/>
        <v>2028</v>
      </c>
      <c r="AD2293" s="7">
        <f t="shared" ca="1" si="550"/>
        <v>0.44444444444444442</v>
      </c>
      <c r="AE2293" s="7" t="str">
        <f t="shared" ca="1" si="558"/>
        <v>&lt; 1</v>
      </c>
      <c r="AF2293" s="5">
        <v>34712</v>
      </c>
      <c r="AG2293" s="8">
        <f t="shared" ca="1" si="546"/>
        <v>29.780821917808218</v>
      </c>
      <c r="AH2293" s="7" t="str">
        <f t="shared" ca="1" si="547"/>
        <v>&gt;25&lt; 35</v>
      </c>
      <c r="AI2293" s="9">
        <v>16867380</v>
      </c>
      <c r="AJ2293" s="10" t="s">
        <v>79</v>
      </c>
      <c r="AK2293" s="9" t="s">
        <v>6402</v>
      </c>
      <c r="AL2293" s="5">
        <v>41542</v>
      </c>
      <c r="AM2293" s="3" t="s">
        <v>64</v>
      </c>
      <c r="AN2293" s="3" t="s">
        <v>94</v>
      </c>
      <c r="AP2293" t="s">
        <v>5725</v>
      </c>
      <c r="AQ2293" s="11">
        <v>3</v>
      </c>
      <c r="AR2293" s="11">
        <v>1</v>
      </c>
      <c r="AS2293" s="12">
        <f t="shared" si="548"/>
        <v>45784.25</v>
      </c>
      <c r="AT2293" s="11" t="s">
        <v>135</v>
      </c>
      <c r="AU2293" s="9">
        <v>3.7149999999999999</v>
      </c>
      <c r="AV2293" s="14">
        <v>17</v>
      </c>
      <c r="AW2293" s="15" t="s">
        <v>169</v>
      </c>
      <c r="AX2293" s="16" t="s">
        <v>6403</v>
      </c>
      <c r="AY2293" s="14">
        <v>77</v>
      </c>
      <c r="AZ2293" s="11" t="s">
        <v>6269</v>
      </c>
      <c r="BA2293" s="17" t="str">
        <f t="shared" si="556"/>
        <v>17001000000218496277</v>
      </c>
      <c r="BB2293" s="26">
        <f t="shared" si="557"/>
        <v>20</v>
      </c>
      <c r="BC2293" s="19" t="s">
        <v>6404</v>
      </c>
      <c r="BD2293" s="20" t="s">
        <v>100</v>
      </c>
      <c r="BF2293" s="5"/>
      <c r="BG2293" s="27">
        <v>90110344</v>
      </c>
      <c r="BH2293" s="27"/>
      <c r="BI2293" s="27"/>
      <c r="BK2293" s="11" t="str">
        <f t="shared" si="554"/>
        <v>A-</v>
      </c>
      <c r="BL2293" s="11" t="s">
        <v>473</v>
      </c>
    </row>
    <row r="2294" spans="1:64" x14ac:dyDescent="0.25">
      <c r="A2294" s="3" t="s">
        <v>56</v>
      </c>
      <c r="B2294" s="4">
        <v>2354</v>
      </c>
      <c r="C2294" s="3" t="s">
        <v>140</v>
      </c>
      <c r="D2294" s="3" t="s">
        <v>7439</v>
      </c>
      <c r="E2294" s="3" t="s">
        <v>7507</v>
      </c>
      <c r="F2294" s="3"/>
      <c r="G2294" s="3"/>
      <c r="H2294" s="74"/>
      <c r="I2294" s="3" t="s">
        <v>467</v>
      </c>
      <c r="J2294" s="3" t="s">
        <v>157</v>
      </c>
      <c r="K2294" s="3" t="s">
        <v>123</v>
      </c>
      <c r="L2294" s="3" t="s">
        <v>77</v>
      </c>
      <c r="M2294" s="3" t="s">
        <v>158</v>
      </c>
      <c r="N2294" s="5">
        <v>45419</v>
      </c>
      <c r="P2294" s="3">
        <f t="shared" ca="1" si="561"/>
        <v>-47</v>
      </c>
      <c r="Q2294" s="5"/>
      <c r="R2294" s="3"/>
      <c r="S2294" s="3"/>
      <c r="T2294" s="6" t="s">
        <v>131</v>
      </c>
      <c r="U2294" s="3" t="str">
        <f t="shared" si="544"/>
        <v>Contractuel</v>
      </c>
      <c r="V2294" s="5">
        <v>45505</v>
      </c>
      <c r="W2294" s="5">
        <f>VLOOKUP(B2294,[1]base!$A:$V,22,0)</f>
        <v>45535</v>
      </c>
      <c r="X2294" s="5"/>
      <c r="Y2294" s="5"/>
      <c r="Z2294" s="5">
        <v>45419</v>
      </c>
      <c r="AA2294" s="3">
        <f t="shared" si="545"/>
        <v>5</v>
      </c>
      <c r="AB2294" s="3">
        <f t="shared" ref="AB2294:AB2296" si="562">IF(N2294="","",YEAR(N2294))</f>
        <v>2024</v>
      </c>
      <c r="AC2294" s="3">
        <f t="shared" si="549"/>
        <v>2028</v>
      </c>
      <c r="AD2294" s="7">
        <f t="shared" ca="1" si="550"/>
        <v>0.44444444444444442</v>
      </c>
      <c r="AE2294" s="7" t="str">
        <f t="shared" ca="1" si="558"/>
        <v>&lt; 1</v>
      </c>
      <c r="AF2294" s="5">
        <v>33242</v>
      </c>
      <c r="AG2294" s="8">
        <f t="shared" ca="1" si="546"/>
        <v>33.80821917808219</v>
      </c>
      <c r="AH2294" s="7" t="str">
        <f t="shared" ca="1" si="547"/>
        <v>&gt;25&lt; 35</v>
      </c>
      <c r="AI2294" s="9">
        <v>16444850</v>
      </c>
      <c r="AJ2294" s="10" t="s">
        <v>70</v>
      </c>
      <c r="AK2294" s="9" t="s">
        <v>3775</v>
      </c>
      <c r="AL2294" s="5">
        <v>40453</v>
      </c>
      <c r="AM2294" s="3" t="s">
        <v>93</v>
      </c>
      <c r="AN2294" s="3" t="s">
        <v>94</v>
      </c>
      <c r="AQ2294" s="11">
        <v>3</v>
      </c>
      <c r="AR2294" s="11">
        <v>1</v>
      </c>
      <c r="AS2294" s="12">
        <f t="shared" si="548"/>
        <v>45784.25</v>
      </c>
      <c r="AT2294" s="11" t="s">
        <v>135</v>
      </c>
      <c r="AU2294" s="9">
        <v>3.7149999999999999</v>
      </c>
      <c r="AV2294" s="14" t="s">
        <v>126</v>
      </c>
      <c r="AW2294" s="15" t="s">
        <v>275</v>
      </c>
      <c r="AX2294" s="16">
        <v>38105516820</v>
      </c>
      <c r="AY2294" s="14">
        <v>53</v>
      </c>
      <c r="AZ2294" s="11" t="s">
        <v>145</v>
      </c>
      <c r="BA2294" s="17" t="str">
        <f t="shared" si="556"/>
        <v>07080013810551682053</v>
      </c>
      <c r="BB2294" s="26">
        <f t="shared" si="557"/>
        <v>20</v>
      </c>
      <c r="BC2294" s="19" t="s">
        <v>3772</v>
      </c>
      <c r="BD2294" s="20" t="s">
        <v>277</v>
      </c>
      <c r="BF2294" s="5"/>
      <c r="BG2294" s="27">
        <v>54137733</v>
      </c>
      <c r="BH2294" s="27"/>
      <c r="BI2294" s="27"/>
      <c r="BJ2294" t="s">
        <v>3101</v>
      </c>
      <c r="BK2294" s="11" t="str">
        <f t="shared" si="554"/>
        <v>A-</v>
      </c>
      <c r="BL2294" s="11" t="s">
        <v>473</v>
      </c>
    </row>
    <row r="2295" spans="1:64" x14ac:dyDescent="0.25">
      <c r="A2295" s="3" t="s">
        <v>74</v>
      </c>
      <c r="B2295" s="4">
        <v>2355</v>
      </c>
      <c r="C2295" s="3" t="s">
        <v>140</v>
      </c>
      <c r="D2295" s="3" t="s">
        <v>8784</v>
      </c>
      <c r="E2295" s="3" t="s">
        <v>7535</v>
      </c>
      <c r="F2295" s="3"/>
      <c r="G2295" s="3"/>
      <c r="H2295" s="74"/>
      <c r="I2295" s="43" t="s">
        <v>1920</v>
      </c>
      <c r="J2295" s="3" t="s">
        <v>157</v>
      </c>
      <c r="K2295" s="3" t="s">
        <v>76</v>
      </c>
      <c r="L2295" s="3" t="s">
        <v>77</v>
      </c>
      <c r="M2295" s="3" t="s">
        <v>158</v>
      </c>
      <c r="N2295" s="5">
        <v>45419</v>
      </c>
      <c r="P2295" s="3">
        <f t="shared" ca="1" si="561"/>
        <v>-47</v>
      </c>
      <c r="Q2295" s="5">
        <v>45539</v>
      </c>
      <c r="R2295" s="3" t="s">
        <v>1817</v>
      </c>
      <c r="S2295" s="3"/>
      <c r="T2295" s="6" t="s">
        <v>131</v>
      </c>
      <c r="U2295" s="3" t="str">
        <f t="shared" si="544"/>
        <v>Contractuel</v>
      </c>
      <c r="V2295" s="5">
        <v>45505</v>
      </c>
      <c r="W2295" s="5">
        <f>VLOOKUP(B2295,[1]base!$A:$V,22,0)</f>
        <v>45535</v>
      </c>
      <c r="X2295" s="5"/>
      <c r="Y2295" s="5"/>
      <c r="Z2295" s="5">
        <v>45419</v>
      </c>
      <c r="AA2295" s="3">
        <f t="shared" si="545"/>
        <v>5</v>
      </c>
      <c r="AB2295" s="3">
        <f t="shared" si="562"/>
        <v>2024</v>
      </c>
      <c r="AC2295" s="3">
        <f t="shared" si="549"/>
        <v>2028</v>
      </c>
      <c r="AD2295" s="7">
        <f t="shared" ca="1" si="550"/>
        <v>0.44444444444444442</v>
      </c>
      <c r="AE2295" s="7" t="str">
        <f t="shared" ca="1" si="558"/>
        <v>&lt; 1</v>
      </c>
      <c r="AF2295" s="5">
        <v>36603</v>
      </c>
      <c r="AG2295" s="8">
        <f t="shared" ca="1" si="546"/>
        <v>24.6</v>
      </c>
      <c r="AH2295" s="7" t="str">
        <f t="shared" ca="1" si="547"/>
        <v>&lt; 25</v>
      </c>
      <c r="AI2295" s="9"/>
      <c r="AJ2295" s="8"/>
      <c r="AK2295" s="9" t="s">
        <v>6405</v>
      </c>
      <c r="AL2295" s="5">
        <v>45149</v>
      </c>
      <c r="AM2295" s="3" t="s">
        <v>93</v>
      </c>
      <c r="AN2295" s="3" t="s">
        <v>94</v>
      </c>
      <c r="AP2295" t="s">
        <v>6406</v>
      </c>
      <c r="AQ2295" s="11">
        <v>3</v>
      </c>
      <c r="AR2295" s="11">
        <v>1</v>
      </c>
      <c r="AS2295" s="12">
        <f t="shared" si="548"/>
        <v>45784.25</v>
      </c>
      <c r="AT2295" s="11" t="s">
        <v>135</v>
      </c>
      <c r="AU2295" s="9">
        <v>3.8780000000000001</v>
      </c>
      <c r="AV2295" s="14" t="s">
        <v>62</v>
      </c>
      <c r="AW2295" s="15" t="s">
        <v>1504</v>
      </c>
      <c r="AX2295" s="16">
        <v>91110291429</v>
      </c>
      <c r="AY2295" s="14">
        <v>66</v>
      </c>
      <c r="AZ2295" s="11" t="s">
        <v>85</v>
      </c>
      <c r="BA2295" s="17" t="str">
        <f t="shared" si="556"/>
        <v>01019059111029142966</v>
      </c>
      <c r="BB2295" s="26">
        <f t="shared" si="557"/>
        <v>20</v>
      </c>
      <c r="BC2295" s="19" t="s">
        <v>5884</v>
      </c>
      <c r="BD2295" s="20" t="s">
        <v>73</v>
      </c>
      <c r="BF2295" s="5"/>
      <c r="BG2295" s="27">
        <v>27201934</v>
      </c>
      <c r="BH2295" s="27"/>
      <c r="BI2295" s="27"/>
      <c r="BK2295" s="11" t="str">
        <f t="shared" si="554"/>
        <v>A-</v>
      </c>
      <c r="BL2295" s="11" t="s">
        <v>235</v>
      </c>
    </row>
    <row r="2296" spans="1:64" x14ac:dyDescent="0.25">
      <c r="A2296" s="3" t="s">
        <v>56</v>
      </c>
      <c r="B2296" s="4">
        <v>2356</v>
      </c>
      <c r="C2296" s="3" t="s">
        <v>140</v>
      </c>
      <c r="D2296" s="3" t="s">
        <v>8546</v>
      </c>
      <c r="E2296" s="3" t="s">
        <v>7371</v>
      </c>
      <c r="F2296" s="3"/>
      <c r="G2296" s="3"/>
      <c r="H2296" s="74"/>
      <c r="I2296" s="3" t="s">
        <v>467</v>
      </c>
      <c r="J2296" s="3" t="s">
        <v>157</v>
      </c>
      <c r="K2296" s="3" t="s">
        <v>123</v>
      </c>
      <c r="L2296" s="3" t="s">
        <v>77</v>
      </c>
      <c r="M2296" s="3" t="s">
        <v>158</v>
      </c>
      <c r="N2296" s="5">
        <v>45419</v>
      </c>
      <c r="P2296" s="3">
        <f t="shared" ca="1" si="561"/>
        <v>-47</v>
      </c>
      <c r="Q2296" s="5"/>
      <c r="R2296" s="3"/>
      <c r="S2296" s="3"/>
      <c r="T2296" s="6" t="s">
        <v>131</v>
      </c>
      <c r="U2296" s="3" t="str">
        <f t="shared" si="544"/>
        <v>Contractuel</v>
      </c>
      <c r="V2296" s="5">
        <v>45505</v>
      </c>
      <c r="W2296" s="5">
        <f>VLOOKUP(B2296,[1]base!$A:$V,22,0)</f>
        <v>45535</v>
      </c>
      <c r="X2296" s="5"/>
      <c r="Y2296" s="5"/>
      <c r="Z2296" s="5">
        <v>45419</v>
      </c>
      <c r="AA2296" s="3">
        <f t="shared" si="545"/>
        <v>5</v>
      </c>
      <c r="AB2296" s="3">
        <f t="shared" si="562"/>
        <v>2024</v>
      </c>
      <c r="AC2296" s="3">
        <f t="shared" si="549"/>
        <v>2028</v>
      </c>
      <c r="AD2296" s="7">
        <f t="shared" ca="1" si="550"/>
        <v>0.44444444444444442</v>
      </c>
      <c r="AE2296" s="7" t="str">
        <f t="shared" ca="1" si="558"/>
        <v>&lt; 1</v>
      </c>
      <c r="AF2296" s="5">
        <v>26012</v>
      </c>
      <c r="AG2296" s="8">
        <f t="shared" ca="1" si="546"/>
        <v>53.61643835616438</v>
      </c>
      <c r="AH2296" s="7" t="str">
        <f t="shared" ca="1" si="547"/>
        <v>&gt;45&lt; 55</v>
      </c>
      <c r="AI2296" s="9">
        <v>11773881</v>
      </c>
      <c r="AJ2296" s="10" t="s">
        <v>70</v>
      </c>
      <c r="AK2296" s="9" t="s">
        <v>6407</v>
      </c>
      <c r="AL2296" s="5">
        <v>41898</v>
      </c>
      <c r="AM2296" s="3" t="s">
        <v>93</v>
      </c>
      <c r="AN2296" s="3" t="s">
        <v>65</v>
      </c>
      <c r="AP2296" t="s">
        <v>5773</v>
      </c>
      <c r="AQ2296" s="11">
        <v>3</v>
      </c>
      <c r="AR2296" s="11">
        <v>1</v>
      </c>
      <c r="AS2296" s="12">
        <f t="shared" si="548"/>
        <v>45784.25</v>
      </c>
      <c r="AT2296" s="11" t="s">
        <v>135</v>
      </c>
      <c r="AU2296" s="9">
        <v>3.7149999999999999</v>
      </c>
      <c r="AV2296" s="14">
        <v>17</v>
      </c>
      <c r="AW2296" s="15" t="s">
        <v>169</v>
      </c>
      <c r="AX2296" s="16" t="s">
        <v>6408</v>
      </c>
      <c r="AY2296" s="14">
        <v>86</v>
      </c>
      <c r="AZ2296" s="11" t="s">
        <v>171</v>
      </c>
      <c r="BA2296" s="17" t="str">
        <f t="shared" si="556"/>
        <v>17001000000344780286</v>
      </c>
      <c r="BB2296" s="26">
        <f t="shared" si="557"/>
        <v>20</v>
      </c>
      <c r="BC2296" s="19" t="s">
        <v>6409</v>
      </c>
      <c r="BD2296" s="20" t="s">
        <v>100</v>
      </c>
      <c r="BF2296" s="5"/>
      <c r="BG2296" s="27">
        <v>58912154</v>
      </c>
      <c r="BH2296" s="27"/>
      <c r="BI2296" s="27"/>
      <c r="BJ2296" t="s">
        <v>566</v>
      </c>
      <c r="BK2296" s="11" t="str">
        <f t="shared" si="554"/>
        <v>A-</v>
      </c>
      <c r="BL2296" s="11" t="s">
        <v>473</v>
      </c>
    </row>
    <row r="2297" spans="1:64" x14ac:dyDescent="0.25">
      <c r="A2297" s="3" t="s">
        <v>74</v>
      </c>
      <c r="B2297" s="4">
        <v>2357</v>
      </c>
      <c r="C2297" s="3" t="s">
        <v>140</v>
      </c>
      <c r="D2297" s="3" t="s">
        <v>8597</v>
      </c>
      <c r="E2297" s="3" t="s">
        <v>8121</v>
      </c>
      <c r="F2297" s="3"/>
      <c r="G2297" s="3"/>
      <c r="H2297" s="74"/>
      <c r="I2297" s="3" t="s">
        <v>467</v>
      </c>
      <c r="J2297" s="3" t="s">
        <v>157</v>
      </c>
      <c r="K2297" s="3" t="s">
        <v>76</v>
      </c>
      <c r="L2297" s="3" t="s">
        <v>77</v>
      </c>
      <c r="M2297" s="3" t="s">
        <v>158</v>
      </c>
      <c r="N2297" s="5">
        <v>45421</v>
      </c>
      <c r="P2297" s="3">
        <f t="shared" ca="1" si="561"/>
        <v>-139</v>
      </c>
      <c r="Q2297" s="5">
        <v>45444</v>
      </c>
      <c r="R2297" s="3" t="s">
        <v>124</v>
      </c>
      <c r="S2297" s="3"/>
      <c r="T2297" s="6" t="s">
        <v>131</v>
      </c>
      <c r="U2297" s="3" t="str">
        <f t="shared" si="544"/>
        <v>Contractuel</v>
      </c>
      <c r="V2297" s="5">
        <v>45421</v>
      </c>
      <c r="W2297" s="5">
        <v>45443</v>
      </c>
      <c r="X2297" s="5"/>
      <c r="Y2297" s="5"/>
      <c r="Z2297" s="5">
        <v>45421</v>
      </c>
      <c r="AA2297" s="3">
        <f t="shared" si="545"/>
        <v>5</v>
      </c>
      <c r="AB2297" s="3">
        <v>2024</v>
      </c>
      <c r="AC2297" s="3">
        <f t="shared" si="549"/>
        <v>2028</v>
      </c>
      <c r="AD2297" s="7">
        <f t="shared" ca="1" si="550"/>
        <v>0.43888888888888888</v>
      </c>
      <c r="AE2297" s="7" t="str">
        <f t="shared" ca="1" si="558"/>
        <v>&lt; 1</v>
      </c>
      <c r="AF2297" s="5">
        <v>36069</v>
      </c>
      <c r="AG2297" s="8">
        <f t="shared" ca="1" si="546"/>
        <v>26.063013698630137</v>
      </c>
      <c r="AH2297" s="7" t="str">
        <f t="shared" ca="1" si="547"/>
        <v>&gt;25&lt; 35</v>
      </c>
      <c r="AI2297" s="9">
        <v>17405942</v>
      </c>
      <c r="AJ2297" s="10" t="s">
        <v>70</v>
      </c>
      <c r="AK2297" s="9" t="s">
        <v>6410</v>
      </c>
      <c r="AL2297" s="5">
        <v>42957</v>
      </c>
      <c r="AM2297" s="3" t="s">
        <v>93</v>
      </c>
      <c r="AN2297" s="3" t="s">
        <v>94</v>
      </c>
      <c r="AP2297" t="s">
        <v>6175</v>
      </c>
      <c r="AQ2297" s="11">
        <v>3</v>
      </c>
      <c r="AR2297" s="11">
        <v>1</v>
      </c>
      <c r="AS2297" s="12">
        <f t="shared" si="548"/>
        <v>45786.25</v>
      </c>
      <c r="AT2297" s="11" t="s">
        <v>135</v>
      </c>
      <c r="AU2297" s="9">
        <v>3.8780000000000001</v>
      </c>
      <c r="AV2297" s="14">
        <v>17</v>
      </c>
      <c r="AW2297" s="15">
        <v>53594</v>
      </c>
      <c r="AX2297" s="16" t="s">
        <v>6411</v>
      </c>
      <c r="AY2297" s="14">
        <v>52</v>
      </c>
      <c r="AZ2297" s="11" t="s">
        <v>171</v>
      </c>
      <c r="BA2297" s="17" t="str">
        <f t="shared" si="556"/>
        <v>17535940172201361852</v>
      </c>
      <c r="BB2297" s="26">
        <f t="shared" si="557"/>
        <v>20</v>
      </c>
      <c r="BC2297" s="19" t="s">
        <v>828</v>
      </c>
      <c r="BD2297" s="20" t="s">
        <v>277</v>
      </c>
      <c r="BF2297" s="5"/>
      <c r="BG2297" s="27">
        <v>24034878</v>
      </c>
      <c r="BH2297" s="27"/>
      <c r="BI2297" s="27"/>
      <c r="BK2297" s="11" t="str">
        <f t="shared" si="554"/>
        <v>A-</v>
      </c>
      <c r="BL2297" s="11" t="s">
        <v>235</v>
      </c>
    </row>
    <row r="2298" spans="1:64" x14ac:dyDescent="0.25">
      <c r="A2298" s="3" t="s">
        <v>56</v>
      </c>
      <c r="B2298" s="4">
        <v>2358</v>
      </c>
      <c r="C2298" s="3" t="s">
        <v>140</v>
      </c>
      <c r="D2298" s="3" t="s">
        <v>8598</v>
      </c>
      <c r="E2298" s="3" t="s">
        <v>7390</v>
      </c>
      <c r="F2298" s="3"/>
      <c r="G2298" s="3"/>
      <c r="H2298" s="74"/>
      <c r="I2298" s="3" t="s">
        <v>467</v>
      </c>
      <c r="J2298" s="3" t="s">
        <v>157</v>
      </c>
      <c r="K2298" s="3" t="s">
        <v>123</v>
      </c>
      <c r="L2298" s="3" t="s">
        <v>77</v>
      </c>
      <c r="M2298" s="3" t="s">
        <v>158</v>
      </c>
      <c r="N2298" s="5">
        <v>45420</v>
      </c>
      <c r="P2298" s="3">
        <f t="shared" ca="1" si="561"/>
        <v>-47</v>
      </c>
      <c r="Q2298" s="5"/>
      <c r="R2298" s="3"/>
      <c r="S2298" s="3"/>
      <c r="T2298" s="6" t="s">
        <v>131</v>
      </c>
      <c r="U2298" s="3" t="str">
        <f t="shared" si="544"/>
        <v>Contractuel</v>
      </c>
      <c r="V2298" s="5">
        <v>45505</v>
      </c>
      <c r="W2298" s="5">
        <f>VLOOKUP(B2298,[1]base!$A:$V,22,0)</f>
        <v>45535</v>
      </c>
      <c r="X2298" s="5"/>
      <c r="Y2298" s="5"/>
      <c r="Z2298" s="5">
        <v>45420</v>
      </c>
      <c r="AA2298" s="3">
        <f t="shared" si="545"/>
        <v>5</v>
      </c>
      <c r="AB2298" s="3">
        <v>2024</v>
      </c>
      <c r="AC2298" s="3">
        <f t="shared" si="549"/>
        <v>2028</v>
      </c>
      <c r="AD2298" s="7">
        <f t="shared" ca="1" si="550"/>
        <v>0.44166666666666665</v>
      </c>
      <c r="AE2298" s="7" t="str">
        <f t="shared" ca="1" si="558"/>
        <v>&lt; 1</v>
      </c>
      <c r="AF2298" s="5">
        <v>34140</v>
      </c>
      <c r="AG2298" s="8">
        <f t="shared" ca="1" si="546"/>
        <v>31.347945205479451</v>
      </c>
      <c r="AH2298" s="7" t="str">
        <f t="shared" ca="1" si="547"/>
        <v>&gt;25&lt; 35</v>
      </c>
      <c r="AI2298" s="9">
        <v>17282583</v>
      </c>
      <c r="AJ2298" s="37" t="s">
        <v>179</v>
      </c>
      <c r="AK2298" s="9" t="s">
        <v>6412</v>
      </c>
      <c r="AL2298" s="5">
        <v>41452</v>
      </c>
      <c r="AM2298" s="3" t="s">
        <v>93</v>
      </c>
      <c r="AN2298" s="3" t="s">
        <v>94</v>
      </c>
      <c r="AP2298" t="s">
        <v>5730</v>
      </c>
      <c r="AQ2298" s="11">
        <v>3</v>
      </c>
      <c r="AR2298" s="11">
        <v>1</v>
      </c>
      <c r="AS2298" s="12">
        <f t="shared" si="548"/>
        <v>45785.25</v>
      </c>
      <c r="AT2298" s="11" t="s">
        <v>135</v>
      </c>
      <c r="AU2298" s="9">
        <v>3.7149999999999999</v>
      </c>
      <c r="AV2298" s="14">
        <v>17</v>
      </c>
      <c r="AW2298" s="15" t="s">
        <v>169</v>
      </c>
      <c r="AX2298" s="16" t="s">
        <v>6413</v>
      </c>
      <c r="AY2298" s="14">
        <v>55</v>
      </c>
      <c r="AZ2298" s="11" t="s">
        <v>171</v>
      </c>
      <c r="BA2298" s="17" t="str">
        <f t="shared" si="556"/>
        <v>17001000000348551355</v>
      </c>
      <c r="BB2298" s="26">
        <f t="shared" si="557"/>
        <v>20</v>
      </c>
      <c r="BC2298" s="19" t="s">
        <v>6414</v>
      </c>
      <c r="BD2298" s="20" t="s">
        <v>100</v>
      </c>
      <c r="BF2298" s="5"/>
      <c r="BG2298" s="27">
        <v>23723383</v>
      </c>
      <c r="BH2298" s="27"/>
      <c r="BI2298" s="27"/>
      <c r="BJ2298" t="s">
        <v>3681</v>
      </c>
      <c r="BK2298" s="11" t="str">
        <f t="shared" si="554"/>
        <v>A-</v>
      </c>
      <c r="BL2298" s="11" t="s">
        <v>473</v>
      </c>
    </row>
    <row r="2299" spans="1:64" x14ac:dyDescent="0.25">
      <c r="A2299" s="3" t="s">
        <v>56</v>
      </c>
      <c r="B2299" s="4">
        <v>2359</v>
      </c>
      <c r="C2299" s="3" t="s">
        <v>140</v>
      </c>
      <c r="D2299" s="3" t="s">
        <v>8599</v>
      </c>
      <c r="E2299" s="3" t="s">
        <v>7283</v>
      </c>
      <c r="F2299" s="3"/>
      <c r="G2299" s="3"/>
      <c r="H2299" s="74"/>
      <c r="I2299" s="3" t="s">
        <v>4221</v>
      </c>
      <c r="J2299" s="3" t="s">
        <v>228</v>
      </c>
      <c r="K2299" s="3" t="s">
        <v>123</v>
      </c>
      <c r="L2299" s="3" t="s">
        <v>77</v>
      </c>
      <c r="M2299" s="3" t="s">
        <v>158</v>
      </c>
      <c r="N2299" s="5">
        <v>45420</v>
      </c>
      <c r="P2299" s="3">
        <f t="shared" ca="1" si="561"/>
        <v>-47</v>
      </c>
      <c r="Q2299" s="5"/>
      <c r="R2299" s="3"/>
      <c r="S2299" s="3"/>
      <c r="T2299" s="6" t="s">
        <v>131</v>
      </c>
      <c r="U2299" s="3" t="str">
        <f t="shared" si="544"/>
        <v>Contractuel</v>
      </c>
      <c r="V2299" s="5">
        <v>45505</v>
      </c>
      <c r="W2299" s="5">
        <f>VLOOKUP(B2299,[1]base!$A:$V,22,0)</f>
        <v>45535</v>
      </c>
      <c r="X2299" s="5"/>
      <c r="Y2299" s="5"/>
      <c r="Z2299" s="5">
        <v>45420</v>
      </c>
      <c r="AA2299" s="3">
        <f t="shared" si="545"/>
        <v>5</v>
      </c>
      <c r="AB2299" s="3">
        <v>2024</v>
      </c>
      <c r="AC2299" s="3">
        <f t="shared" si="549"/>
        <v>2028</v>
      </c>
      <c r="AD2299" s="7">
        <f t="shared" ca="1" si="550"/>
        <v>0.44166666666666665</v>
      </c>
      <c r="AE2299" s="7" t="str">
        <f t="shared" ca="1" si="558"/>
        <v>&lt; 1</v>
      </c>
      <c r="AF2299" s="5">
        <v>37198</v>
      </c>
      <c r="AG2299" s="8">
        <f t="shared" ca="1" si="546"/>
        <v>22.969863013698632</v>
      </c>
      <c r="AH2299" s="7" t="str">
        <f t="shared" ca="1" si="547"/>
        <v>&lt; 25</v>
      </c>
      <c r="AI2299" s="9"/>
      <c r="AJ2299" s="8"/>
      <c r="AK2299" s="9" t="s">
        <v>6415</v>
      </c>
      <c r="AL2299" s="5">
        <v>44841</v>
      </c>
      <c r="AM2299" s="3" t="s">
        <v>93</v>
      </c>
      <c r="AN2299" s="3" t="s">
        <v>94</v>
      </c>
      <c r="AP2299" t="s">
        <v>5896</v>
      </c>
      <c r="AQ2299" s="11">
        <v>3</v>
      </c>
      <c r="AR2299" s="11">
        <v>1</v>
      </c>
      <c r="AS2299" s="12">
        <f t="shared" si="548"/>
        <v>45785.25</v>
      </c>
      <c r="AT2299" s="11" t="s">
        <v>135</v>
      </c>
      <c r="AU2299" s="9">
        <v>3.7149999999999999</v>
      </c>
      <c r="AV2299" s="14">
        <v>17</v>
      </c>
      <c r="AW2299" s="15" t="s">
        <v>169</v>
      </c>
      <c r="AX2299" s="16" t="s">
        <v>6416</v>
      </c>
      <c r="AY2299" s="14">
        <v>52</v>
      </c>
      <c r="AZ2299" s="11" t="s">
        <v>6269</v>
      </c>
      <c r="BA2299" s="17" t="str">
        <f t="shared" si="556"/>
        <v>17001000000344797552</v>
      </c>
      <c r="BB2299" s="26">
        <f t="shared" si="557"/>
        <v>20</v>
      </c>
      <c r="BC2299" s="19" t="s">
        <v>6417</v>
      </c>
      <c r="BD2299" s="20" t="s">
        <v>100</v>
      </c>
      <c r="BF2299" s="5"/>
      <c r="BG2299" s="27">
        <v>25930198</v>
      </c>
      <c r="BH2299" s="27"/>
      <c r="BI2299" s="27"/>
      <c r="BJ2299" t="s">
        <v>566</v>
      </c>
      <c r="BK2299" s="11" t="str">
        <f t="shared" si="554"/>
        <v>B-</v>
      </c>
      <c r="BL2299" s="11" t="s">
        <v>473</v>
      </c>
    </row>
    <row r="2300" spans="1:64" x14ac:dyDescent="0.25">
      <c r="A2300" s="3" t="s">
        <v>74</v>
      </c>
      <c r="B2300" s="4">
        <v>2360</v>
      </c>
      <c r="C2300" s="3" t="s">
        <v>140</v>
      </c>
      <c r="D2300" s="3" t="s">
        <v>8600</v>
      </c>
      <c r="E2300" s="3" t="s">
        <v>7580</v>
      </c>
      <c r="F2300" s="3"/>
      <c r="G2300" s="3"/>
      <c r="H2300" s="74"/>
      <c r="I2300" s="76" t="s">
        <v>2544</v>
      </c>
      <c r="J2300" s="3" t="s">
        <v>228</v>
      </c>
      <c r="K2300" s="3" t="s">
        <v>76</v>
      </c>
      <c r="L2300" s="3" t="s">
        <v>77</v>
      </c>
      <c r="M2300" s="3" t="s">
        <v>158</v>
      </c>
      <c r="N2300" s="5">
        <v>45420</v>
      </c>
      <c r="P2300" s="3">
        <f t="shared" ca="1" si="561"/>
        <v>-109</v>
      </c>
      <c r="Q2300" s="5">
        <v>45456</v>
      </c>
      <c r="R2300" s="3" t="s">
        <v>124</v>
      </c>
      <c r="S2300" s="3"/>
      <c r="T2300" s="6" t="s">
        <v>131</v>
      </c>
      <c r="U2300" s="3" t="str">
        <f t="shared" si="544"/>
        <v>Contractuel</v>
      </c>
      <c r="V2300" s="5">
        <v>45444</v>
      </c>
      <c r="W2300" s="5">
        <v>45473</v>
      </c>
      <c r="X2300" s="5"/>
      <c r="Y2300" s="5"/>
      <c r="Z2300" s="5">
        <v>45420</v>
      </c>
      <c r="AA2300" s="3">
        <f t="shared" si="545"/>
        <v>5</v>
      </c>
      <c r="AB2300" s="3">
        <v>2024</v>
      </c>
      <c r="AC2300" s="3">
        <f t="shared" si="549"/>
        <v>2028</v>
      </c>
      <c r="AD2300" s="7">
        <f t="shared" ca="1" si="550"/>
        <v>0.44166666666666665</v>
      </c>
      <c r="AE2300" s="7" t="str">
        <f t="shared" ca="1" si="558"/>
        <v>&lt; 1</v>
      </c>
      <c r="AF2300" s="5">
        <v>37423</v>
      </c>
      <c r="AG2300" s="8">
        <f t="shared" ca="1" si="546"/>
        <v>22.353424657534248</v>
      </c>
      <c r="AH2300" s="7" t="str">
        <f t="shared" ca="1" si="547"/>
        <v>&lt; 25</v>
      </c>
      <c r="AI2300" s="9"/>
      <c r="AJ2300" s="8"/>
      <c r="AK2300" s="9" t="s">
        <v>6418</v>
      </c>
      <c r="AL2300" s="5">
        <v>44455</v>
      </c>
      <c r="AM2300" s="3" t="s">
        <v>93</v>
      </c>
      <c r="AN2300" s="3" t="s">
        <v>94</v>
      </c>
      <c r="AP2300" t="s">
        <v>6419</v>
      </c>
      <c r="AQ2300" s="11">
        <v>3</v>
      </c>
      <c r="AR2300" s="11">
        <v>1</v>
      </c>
      <c r="AS2300" s="12">
        <f t="shared" si="548"/>
        <v>45785.25</v>
      </c>
      <c r="AT2300" s="11" t="s">
        <v>135</v>
      </c>
      <c r="AU2300" s="9">
        <v>3.8780000000000001</v>
      </c>
      <c r="AV2300" s="14">
        <v>17</v>
      </c>
      <c r="AW2300" s="15" t="s">
        <v>169</v>
      </c>
      <c r="AX2300" s="16" t="s">
        <v>6420</v>
      </c>
      <c r="AY2300" s="14">
        <v>32</v>
      </c>
      <c r="AZ2300" s="11" t="s">
        <v>6269</v>
      </c>
      <c r="BA2300" s="17" t="str">
        <f t="shared" si="556"/>
        <v>17001000000344801432</v>
      </c>
      <c r="BB2300" s="26">
        <f t="shared" si="557"/>
        <v>20</v>
      </c>
      <c r="BC2300" s="19" t="s">
        <v>6421</v>
      </c>
      <c r="BD2300" s="20" t="s">
        <v>100</v>
      </c>
      <c r="BF2300" s="5"/>
      <c r="BG2300" s="27">
        <v>99070110</v>
      </c>
      <c r="BH2300" s="27"/>
      <c r="BI2300" s="27"/>
      <c r="BK2300" s="11" t="str">
        <f t="shared" si="554"/>
        <v>B-</v>
      </c>
      <c r="BL2300" s="11" t="s">
        <v>235</v>
      </c>
    </row>
    <row r="2301" spans="1:64" x14ac:dyDescent="0.25">
      <c r="A2301" s="3" t="s">
        <v>74</v>
      </c>
      <c r="B2301" s="4">
        <v>2361</v>
      </c>
      <c r="C2301" s="3" t="s">
        <v>140</v>
      </c>
      <c r="D2301" s="3" t="s">
        <v>8601</v>
      </c>
      <c r="E2301" s="3" t="s">
        <v>7467</v>
      </c>
      <c r="F2301" s="3"/>
      <c r="G2301" s="3"/>
      <c r="H2301" s="74"/>
      <c r="I2301" s="43" t="s">
        <v>425</v>
      </c>
      <c r="J2301" s="3" t="s">
        <v>157</v>
      </c>
      <c r="K2301" s="3" t="s">
        <v>123</v>
      </c>
      <c r="L2301" s="3" t="s">
        <v>77</v>
      </c>
      <c r="M2301" s="3" t="s">
        <v>158</v>
      </c>
      <c r="N2301" s="5">
        <v>45420</v>
      </c>
      <c r="P2301" s="3">
        <f t="shared" ca="1" si="561"/>
        <v>-47</v>
      </c>
      <c r="Q2301" s="5">
        <v>45539</v>
      </c>
      <c r="R2301" s="3" t="s">
        <v>4076</v>
      </c>
      <c r="S2301" s="3"/>
      <c r="T2301" s="6" t="s">
        <v>131</v>
      </c>
      <c r="U2301" s="3" t="str">
        <f t="shared" si="544"/>
        <v>Contractuel</v>
      </c>
      <c r="V2301" s="5">
        <v>45505</v>
      </c>
      <c r="W2301" s="5">
        <f>VLOOKUP(B2301,[1]base!$A:$V,22,0)</f>
        <v>45535</v>
      </c>
      <c r="X2301" s="5"/>
      <c r="Y2301" s="5"/>
      <c r="Z2301" s="5">
        <v>45420</v>
      </c>
      <c r="AA2301" s="3">
        <f t="shared" si="545"/>
        <v>5</v>
      </c>
      <c r="AB2301" s="3">
        <v>2024</v>
      </c>
      <c r="AC2301" s="3">
        <f t="shared" si="549"/>
        <v>2028</v>
      </c>
      <c r="AD2301" s="7">
        <f t="shared" ca="1" si="550"/>
        <v>0.44166666666666665</v>
      </c>
      <c r="AE2301" s="7" t="str">
        <f t="shared" ca="1" si="558"/>
        <v>&lt; 1</v>
      </c>
      <c r="AF2301" s="5">
        <v>30438</v>
      </c>
      <c r="AG2301" s="8">
        <f t="shared" ca="1" si="546"/>
        <v>41.490410958904107</v>
      </c>
      <c r="AH2301" s="7" t="str">
        <f t="shared" ca="1" si="547"/>
        <v>&gt;35&lt; 45</v>
      </c>
      <c r="AI2301" s="9">
        <v>16029350</v>
      </c>
      <c r="AJ2301" s="10" t="s">
        <v>126</v>
      </c>
      <c r="AK2301" s="9" t="s">
        <v>6422</v>
      </c>
      <c r="AL2301" s="5">
        <v>45336</v>
      </c>
      <c r="AM2301" s="3" t="s">
        <v>93</v>
      </c>
      <c r="AN2301" s="3" t="s">
        <v>65</v>
      </c>
      <c r="AO2301">
        <v>2</v>
      </c>
      <c r="AP2301" t="s">
        <v>6335</v>
      </c>
      <c r="AQ2301" s="11">
        <v>3</v>
      </c>
      <c r="AR2301" s="11">
        <v>1</v>
      </c>
      <c r="AS2301" s="12">
        <f t="shared" si="548"/>
        <v>45785.25</v>
      </c>
      <c r="AT2301" s="11" t="s">
        <v>135</v>
      </c>
      <c r="AU2301" s="9">
        <v>3.7149999999999999</v>
      </c>
      <c r="AV2301" s="14">
        <v>17</v>
      </c>
      <c r="AW2301" s="15" t="s">
        <v>169</v>
      </c>
      <c r="AX2301" s="16" t="s">
        <v>6423</v>
      </c>
      <c r="AY2301" s="14">
        <v>83</v>
      </c>
      <c r="AZ2301" s="11" t="s">
        <v>6269</v>
      </c>
      <c r="BA2301" s="17" t="str">
        <f t="shared" si="556"/>
        <v>17001000000344819183</v>
      </c>
      <c r="BB2301" s="26">
        <f t="shared" si="557"/>
        <v>20</v>
      </c>
      <c r="BC2301" s="19" t="s">
        <v>6424</v>
      </c>
      <c r="BD2301" s="20" t="s">
        <v>73</v>
      </c>
      <c r="BF2301" s="5"/>
      <c r="BG2301" s="27">
        <v>92848904</v>
      </c>
      <c r="BH2301" s="27"/>
      <c r="BI2301" s="27"/>
      <c r="BK2301" s="11" t="str">
        <f t="shared" si="554"/>
        <v>A-</v>
      </c>
      <c r="BL2301" s="11" t="s">
        <v>473</v>
      </c>
    </row>
    <row r="2302" spans="1:64" x14ac:dyDescent="0.25">
      <c r="A2302" s="3" t="s">
        <v>56</v>
      </c>
      <c r="B2302" s="4">
        <v>2362</v>
      </c>
      <c r="C2302" s="3" t="s">
        <v>140</v>
      </c>
      <c r="D2302" s="3" t="s">
        <v>7458</v>
      </c>
      <c r="E2302" s="3" t="s">
        <v>7231</v>
      </c>
      <c r="F2302" s="3"/>
      <c r="G2302" s="3"/>
      <c r="H2302" s="74"/>
      <c r="I2302" s="3" t="s">
        <v>467</v>
      </c>
      <c r="J2302" s="3" t="s">
        <v>157</v>
      </c>
      <c r="K2302" s="3" t="s">
        <v>123</v>
      </c>
      <c r="L2302" s="3" t="s">
        <v>77</v>
      </c>
      <c r="M2302" s="3" t="s">
        <v>158</v>
      </c>
      <c r="N2302" s="5">
        <v>45420</v>
      </c>
      <c r="P2302" s="3">
        <f t="shared" ca="1" si="561"/>
        <v>-47</v>
      </c>
      <c r="Q2302" s="5"/>
      <c r="R2302" s="3"/>
      <c r="S2302" s="3"/>
      <c r="T2302" s="6" t="s">
        <v>131</v>
      </c>
      <c r="U2302" s="3" t="str">
        <f t="shared" si="544"/>
        <v>Contractuel</v>
      </c>
      <c r="V2302" s="5">
        <v>45505</v>
      </c>
      <c r="W2302" s="5">
        <f>VLOOKUP(B2302,[1]base!$A:$V,22,0)</f>
        <v>45535</v>
      </c>
      <c r="X2302" s="5"/>
      <c r="Y2302" s="5"/>
      <c r="Z2302" s="5">
        <v>45420</v>
      </c>
      <c r="AA2302" s="3">
        <f t="shared" si="545"/>
        <v>5</v>
      </c>
      <c r="AB2302" s="3">
        <v>2024</v>
      </c>
      <c r="AC2302" s="3">
        <f t="shared" si="549"/>
        <v>2028</v>
      </c>
      <c r="AD2302" s="7">
        <f t="shared" ca="1" si="550"/>
        <v>0.44166666666666665</v>
      </c>
      <c r="AE2302" s="7" t="str">
        <f t="shared" ca="1" si="558"/>
        <v>&lt; 1</v>
      </c>
      <c r="AF2302" s="5">
        <v>30474</v>
      </c>
      <c r="AG2302" s="8">
        <f t="shared" ca="1" si="546"/>
        <v>41.391780821917806</v>
      </c>
      <c r="AH2302" s="7" t="str">
        <f t="shared" ca="1" si="547"/>
        <v>&gt;35&lt; 45</v>
      </c>
      <c r="AI2302" s="9"/>
      <c r="AJ2302" s="8"/>
      <c r="AK2302" s="9" t="s">
        <v>6425</v>
      </c>
      <c r="AL2302" s="5">
        <v>40221</v>
      </c>
      <c r="AM2302" s="3" t="s">
        <v>93</v>
      </c>
      <c r="AN2302" s="3" t="s">
        <v>65</v>
      </c>
      <c r="AO2302">
        <v>4</v>
      </c>
      <c r="AP2302" t="s">
        <v>5780</v>
      </c>
      <c r="AQ2302" s="11">
        <v>3</v>
      </c>
      <c r="AR2302" s="11">
        <v>1</v>
      </c>
      <c r="AS2302" s="12">
        <f t="shared" si="548"/>
        <v>45785.25</v>
      </c>
      <c r="AT2302" s="11" t="s">
        <v>135</v>
      </c>
      <c r="AU2302" s="9">
        <v>3.7149999999999999</v>
      </c>
      <c r="AV2302" s="14">
        <v>17</v>
      </c>
      <c r="AW2302" s="15" t="s">
        <v>169</v>
      </c>
      <c r="AX2302" s="16" t="s">
        <v>6426</v>
      </c>
      <c r="AY2302" s="14">
        <v>87</v>
      </c>
      <c r="AZ2302" s="11" t="s">
        <v>6269</v>
      </c>
      <c r="BA2302" s="17" t="str">
        <f t="shared" si="556"/>
        <v>17001000000003450187</v>
      </c>
      <c r="BB2302" s="26">
        <f t="shared" si="557"/>
        <v>20</v>
      </c>
      <c r="BC2302" s="19" t="s">
        <v>6427</v>
      </c>
      <c r="BD2302" s="20" t="s">
        <v>277</v>
      </c>
      <c r="BF2302" s="5"/>
      <c r="BG2302" s="27">
        <v>95358296</v>
      </c>
      <c r="BH2302" s="27"/>
      <c r="BI2302" s="27"/>
      <c r="BK2302" s="11" t="str">
        <f t="shared" si="554"/>
        <v>A-</v>
      </c>
      <c r="BL2302" s="11" t="s">
        <v>473</v>
      </c>
    </row>
    <row r="2303" spans="1:64" x14ac:dyDescent="0.25">
      <c r="A2303" s="3" t="s">
        <v>56</v>
      </c>
      <c r="B2303" s="4">
        <v>2363</v>
      </c>
      <c r="C2303" s="3" t="s">
        <v>140</v>
      </c>
      <c r="D2303" s="3" t="s">
        <v>8785</v>
      </c>
      <c r="E2303" s="3" t="s">
        <v>7413</v>
      </c>
      <c r="F2303" s="3"/>
      <c r="G2303" s="3"/>
      <c r="H2303" s="74"/>
      <c r="I2303" s="3" t="s">
        <v>467</v>
      </c>
      <c r="J2303" s="3" t="s">
        <v>157</v>
      </c>
      <c r="K2303" s="3" t="s">
        <v>123</v>
      </c>
      <c r="L2303" s="3" t="s">
        <v>77</v>
      </c>
      <c r="M2303" s="3" t="s">
        <v>158</v>
      </c>
      <c r="N2303" s="5">
        <v>45420</v>
      </c>
      <c r="P2303" s="3">
        <f t="shared" ca="1" si="561"/>
        <v>-47</v>
      </c>
      <c r="Q2303" s="5"/>
      <c r="R2303" s="3"/>
      <c r="S2303" s="3"/>
      <c r="T2303" s="6" t="s">
        <v>131</v>
      </c>
      <c r="U2303" s="3" t="str">
        <f t="shared" si="544"/>
        <v>Contractuel</v>
      </c>
      <c r="V2303" s="5">
        <v>45505</v>
      </c>
      <c r="W2303" s="5">
        <f>VLOOKUP(B2303,[1]base!$A:$V,22,0)</f>
        <v>45535</v>
      </c>
      <c r="X2303" s="5"/>
      <c r="Y2303" s="5"/>
      <c r="Z2303" s="5">
        <v>45420</v>
      </c>
      <c r="AA2303" s="3">
        <f t="shared" si="545"/>
        <v>5</v>
      </c>
      <c r="AB2303" s="3">
        <v>2024</v>
      </c>
      <c r="AC2303" s="3">
        <f t="shared" si="549"/>
        <v>2028</v>
      </c>
      <c r="AD2303" s="7">
        <f t="shared" ca="1" si="550"/>
        <v>0.44166666666666665</v>
      </c>
      <c r="AE2303" s="7" t="str">
        <f t="shared" ca="1" si="558"/>
        <v>&lt; 1</v>
      </c>
      <c r="AF2303" s="5">
        <v>37384</v>
      </c>
      <c r="AG2303" s="8">
        <f t="shared" ca="1" si="546"/>
        <v>22.460273972602739</v>
      </c>
      <c r="AH2303" s="7" t="str">
        <f t="shared" ca="1" si="547"/>
        <v>&lt; 25</v>
      </c>
      <c r="AI2303" s="9">
        <v>17679915</v>
      </c>
      <c r="AJ2303" s="10" t="s">
        <v>102</v>
      </c>
      <c r="AK2303" s="9" t="s">
        <v>6428</v>
      </c>
      <c r="AL2303" s="5">
        <v>43803</v>
      </c>
      <c r="AM2303" s="3" t="s">
        <v>93</v>
      </c>
      <c r="AN2303" s="3" t="s">
        <v>94</v>
      </c>
      <c r="AP2303" t="s">
        <v>6429</v>
      </c>
      <c r="AQ2303" s="11">
        <v>3</v>
      </c>
      <c r="AR2303" s="11">
        <v>1</v>
      </c>
      <c r="AS2303" s="12">
        <f t="shared" si="548"/>
        <v>45785.25</v>
      </c>
      <c r="AT2303" s="11" t="s">
        <v>135</v>
      </c>
      <c r="AU2303" s="9">
        <v>3.7149999999999999</v>
      </c>
      <c r="AV2303" s="14">
        <v>10</v>
      </c>
      <c r="AW2303" s="15" t="s">
        <v>1191</v>
      </c>
      <c r="AX2303" s="16">
        <v>80011411788</v>
      </c>
      <c r="AY2303" s="14">
        <v>59</v>
      </c>
      <c r="AZ2303" s="11" t="s">
        <v>503</v>
      </c>
      <c r="BA2303" s="17" t="str">
        <f t="shared" si="556"/>
        <v>10045158001141178859</v>
      </c>
      <c r="BB2303" s="26">
        <f t="shared" si="557"/>
        <v>20</v>
      </c>
      <c r="BC2303" s="19" t="s">
        <v>6430</v>
      </c>
      <c r="BD2303" s="20" t="s">
        <v>100</v>
      </c>
      <c r="BF2303" s="5"/>
      <c r="BG2303" s="27">
        <v>28618451</v>
      </c>
      <c r="BH2303" s="27"/>
      <c r="BI2303" s="27"/>
      <c r="BJ2303" t="s">
        <v>1677</v>
      </c>
      <c r="BK2303" s="11" t="str">
        <f t="shared" si="554"/>
        <v>A-</v>
      </c>
      <c r="BL2303" s="11" t="s">
        <v>473</v>
      </c>
    </row>
    <row r="2304" spans="1:64" x14ac:dyDescent="0.25">
      <c r="A2304" s="3" t="s">
        <v>74</v>
      </c>
      <c r="B2304" s="4">
        <v>2364</v>
      </c>
      <c r="C2304" s="3" t="s">
        <v>57</v>
      </c>
      <c r="D2304" s="59" t="s">
        <v>7947</v>
      </c>
      <c r="E2304" s="3" t="s">
        <v>7290</v>
      </c>
      <c r="F2304" s="3"/>
      <c r="G2304" s="3"/>
      <c r="H2304" s="74"/>
      <c r="I2304" s="3" t="s">
        <v>4221</v>
      </c>
      <c r="J2304" s="3" t="s">
        <v>228</v>
      </c>
      <c r="K2304" s="3" t="s">
        <v>123</v>
      </c>
      <c r="L2304" s="3" t="s">
        <v>77</v>
      </c>
      <c r="M2304" s="3" t="s">
        <v>158</v>
      </c>
      <c r="N2304" s="5">
        <v>45420</v>
      </c>
      <c r="P2304" s="3">
        <f t="shared" ca="1" si="561"/>
        <v>-78</v>
      </c>
      <c r="Q2304" s="5">
        <v>45505</v>
      </c>
      <c r="R2304" s="3" t="s">
        <v>2627</v>
      </c>
      <c r="S2304" s="3"/>
      <c r="T2304" s="6" t="s">
        <v>131</v>
      </c>
      <c r="U2304" s="3" t="str">
        <f t="shared" si="544"/>
        <v>Contractuel</v>
      </c>
      <c r="V2304" s="5">
        <v>45474</v>
      </c>
      <c r="W2304" s="5">
        <v>45504</v>
      </c>
      <c r="X2304" s="5"/>
      <c r="Y2304" s="5"/>
      <c r="Z2304" s="5">
        <v>45420</v>
      </c>
      <c r="AA2304" s="3">
        <f t="shared" si="545"/>
        <v>5</v>
      </c>
      <c r="AB2304" s="3">
        <v>2024</v>
      </c>
      <c r="AC2304" s="3">
        <f t="shared" si="549"/>
        <v>2028</v>
      </c>
      <c r="AD2304" s="7">
        <f t="shared" ca="1" si="550"/>
        <v>0.44166666666666665</v>
      </c>
      <c r="AE2304" s="7" t="str">
        <f t="shared" ca="1" si="558"/>
        <v>&lt; 1</v>
      </c>
      <c r="AF2304" s="5">
        <v>26347</v>
      </c>
      <c r="AG2304" s="8">
        <f t="shared" ca="1" si="546"/>
        <v>52.698630136986303</v>
      </c>
      <c r="AH2304" s="7" t="str">
        <f t="shared" ca="1" si="547"/>
        <v>&gt;45&lt; 55</v>
      </c>
      <c r="AI2304" s="9">
        <v>11818779</v>
      </c>
      <c r="AJ2304" s="10" t="s">
        <v>62</v>
      </c>
      <c r="AK2304" s="9" t="s">
        <v>6431</v>
      </c>
      <c r="AL2304" s="5">
        <v>43550</v>
      </c>
      <c r="AM2304" s="3" t="s">
        <v>64</v>
      </c>
      <c r="AN2304" s="3" t="s">
        <v>94</v>
      </c>
      <c r="AP2304" t="s">
        <v>5896</v>
      </c>
      <c r="AQ2304" s="11">
        <v>3</v>
      </c>
      <c r="AR2304" s="11">
        <v>1</v>
      </c>
      <c r="AS2304" s="12">
        <f t="shared" si="548"/>
        <v>45785.25</v>
      </c>
      <c r="AT2304" s="11" t="s">
        <v>135</v>
      </c>
      <c r="AU2304" s="9">
        <v>3.7149999999999999</v>
      </c>
      <c r="AV2304" s="14">
        <v>17</v>
      </c>
      <c r="AW2304" s="15" t="s">
        <v>169</v>
      </c>
      <c r="AX2304" s="16" t="s">
        <v>6432</v>
      </c>
      <c r="AY2304" s="14">
        <v>18</v>
      </c>
      <c r="AZ2304" s="11" t="s">
        <v>6269</v>
      </c>
      <c r="BA2304" s="17" t="str">
        <f t="shared" si="556"/>
        <v>17001000000345028218</v>
      </c>
      <c r="BB2304" s="26">
        <f t="shared" si="557"/>
        <v>20</v>
      </c>
      <c r="BC2304" s="19" t="s">
        <v>6433</v>
      </c>
      <c r="BD2304" s="20" t="s">
        <v>277</v>
      </c>
      <c r="BF2304" s="5"/>
      <c r="BG2304" s="27">
        <v>22375004</v>
      </c>
      <c r="BH2304" s="27"/>
      <c r="BI2304" s="27"/>
      <c r="BK2304" s="11" t="str">
        <f t="shared" si="554"/>
        <v>B-</v>
      </c>
      <c r="BL2304" s="11" t="s">
        <v>473</v>
      </c>
    </row>
    <row r="2305" spans="1:64" x14ac:dyDescent="0.25">
      <c r="A2305" s="3" t="s">
        <v>74</v>
      </c>
      <c r="B2305" s="4">
        <v>2365</v>
      </c>
      <c r="C2305" s="3" t="s">
        <v>57</v>
      </c>
      <c r="D2305" s="3" t="s">
        <v>8602</v>
      </c>
      <c r="E2305" s="3" t="s">
        <v>7193</v>
      </c>
      <c r="F2305" s="3"/>
      <c r="G2305" s="3"/>
      <c r="H2305" s="74"/>
      <c r="I2305" s="3" t="s">
        <v>467</v>
      </c>
      <c r="J2305" s="3" t="s">
        <v>157</v>
      </c>
      <c r="K2305" s="3" t="s">
        <v>123</v>
      </c>
      <c r="L2305" s="3" t="s">
        <v>77</v>
      </c>
      <c r="M2305" s="3" t="s">
        <v>158</v>
      </c>
      <c r="N2305" s="5">
        <v>45420</v>
      </c>
      <c r="P2305" s="3"/>
      <c r="Q2305" s="5">
        <v>45420</v>
      </c>
      <c r="R2305" s="3" t="s">
        <v>4344</v>
      </c>
      <c r="S2305" s="3"/>
      <c r="T2305" s="6" t="s">
        <v>131</v>
      </c>
      <c r="U2305" s="3" t="str">
        <f t="shared" si="544"/>
        <v>Contractuel</v>
      </c>
      <c r="V2305" s="5">
        <v>45420</v>
      </c>
      <c r="W2305" s="5">
        <v>45443</v>
      </c>
      <c r="X2305" s="5"/>
      <c r="Y2305" s="5"/>
      <c r="Z2305" s="5">
        <v>45420</v>
      </c>
      <c r="AA2305" s="3">
        <f t="shared" si="545"/>
        <v>5</v>
      </c>
      <c r="AB2305" s="3">
        <v>2024</v>
      </c>
      <c r="AC2305" s="3">
        <f t="shared" si="549"/>
        <v>2028</v>
      </c>
      <c r="AD2305" s="7">
        <f t="shared" ca="1" si="550"/>
        <v>0.44166666666666665</v>
      </c>
      <c r="AE2305" s="7" t="str">
        <f t="shared" ca="1" si="558"/>
        <v>&lt; 1</v>
      </c>
      <c r="AF2305" s="5">
        <v>29005</v>
      </c>
      <c r="AG2305" s="8">
        <f t="shared" ca="1" si="546"/>
        <v>45.416438356164385</v>
      </c>
      <c r="AH2305" s="7" t="str">
        <f t="shared" ca="1" si="547"/>
        <v>&gt;45&lt; 55</v>
      </c>
      <c r="AI2305" s="9">
        <v>12660474</v>
      </c>
      <c r="AJ2305" s="10" t="s">
        <v>79</v>
      </c>
      <c r="AK2305" s="9" t="s">
        <v>6434</v>
      </c>
      <c r="AL2305" s="5">
        <v>36638</v>
      </c>
      <c r="AM2305" s="3" t="s">
        <v>64</v>
      </c>
      <c r="AN2305" s="3" t="s">
        <v>65</v>
      </c>
      <c r="AO2305">
        <v>2</v>
      </c>
      <c r="AP2305" t="s">
        <v>5896</v>
      </c>
      <c r="AQ2305" s="11">
        <v>3</v>
      </c>
      <c r="AR2305" s="11">
        <v>1</v>
      </c>
      <c r="AS2305" s="12">
        <f t="shared" si="548"/>
        <v>45785.25</v>
      </c>
      <c r="AT2305" s="11" t="s">
        <v>135</v>
      </c>
      <c r="AU2305" s="9">
        <v>3.7149999999999999</v>
      </c>
      <c r="AV2305" s="14"/>
      <c r="AW2305" s="15"/>
      <c r="AX2305" s="16"/>
      <c r="AY2305" s="14"/>
      <c r="AZ2305" s="11"/>
      <c r="BA2305" s="17" t="str">
        <f t="shared" si="556"/>
        <v/>
      </c>
      <c r="BB2305" s="26">
        <f t="shared" si="557"/>
        <v>0</v>
      </c>
      <c r="BC2305" s="19" t="s">
        <v>6435</v>
      </c>
      <c r="BD2305" s="20" t="s">
        <v>388</v>
      </c>
      <c r="BF2305" s="5"/>
      <c r="BG2305" s="27">
        <v>21125932</v>
      </c>
      <c r="BH2305" s="27"/>
      <c r="BI2305" s="27"/>
      <c r="BK2305" s="11" t="str">
        <f t="shared" si="554"/>
        <v>A-</v>
      </c>
      <c r="BL2305" s="11" t="s">
        <v>473</v>
      </c>
    </row>
    <row r="2306" spans="1:64" x14ac:dyDescent="0.25">
      <c r="A2306" s="3" t="s">
        <v>56</v>
      </c>
      <c r="B2306" s="4">
        <v>2366</v>
      </c>
      <c r="C2306" s="3" t="s">
        <v>140</v>
      </c>
      <c r="D2306" s="3" t="s">
        <v>8603</v>
      </c>
      <c r="E2306" s="3" t="s">
        <v>7314</v>
      </c>
      <c r="F2306" s="3"/>
      <c r="G2306" s="3"/>
      <c r="H2306" s="74"/>
      <c r="I2306" s="43" t="s">
        <v>425</v>
      </c>
      <c r="J2306" s="3" t="s">
        <v>157</v>
      </c>
      <c r="K2306" s="3" t="s">
        <v>123</v>
      </c>
      <c r="L2306" s="3" t="s">
        <v>77</v>
      </c>
      <c r="M2306" s="3" t="s">
        <v>158</v>
      </c>
      <c r="N2306" s="5">
        <v>45420</v>
      </c>
      <c r="P2306" s="3">
        <f t="shared" ref="P2306:P2309" ca="1" si="563">IF(W2306="","",W2306-TODAY())</f>
        <v>-47</v>
      </c>
      <c r="Q2306" s="5"/>
      <c r="R2306" s="3"/>
      <c r="S2306" s="3"/>
      <c r="T2306" s="6" t="s">
        <v>131</v>
      </c>
      <c r="U2306" s="3" t="str">
        <f t="shared" ref="U2306:U2369" si="564">IF(T2306="CDI","Titulaire","Contractuel")</f>
        <v>Contractuel</v>
      </c>
      <c r="V2306" s="5">
        <v>45505</v>
      </c>
      <c r="W2306" s="5">
        <f>VLOOKUP(B2306,[1]base!$A:$V,22,0)</f>
        <v>45535</v>
      </c>
      <c r="X2306" s="5"/>
      <c r="Y2306" s="5"/>
      <c r="Z2306" s="5">
        <v>45420</v>
      </c>
      <c r="AA2306" s="3">
        <f t="shared" ref="AA2306:AA2369" si="565">MONTH(N2306)</f>
        <v>5</v>
      </c>
      <c r="AB2306" s="3">
        <v>2024</v>
      </c>
      <c r="AC2306" s="3">
        <f t="shared" si="549"/>
        <v>2028</v>
      </c>
      <c r="AD2306" s="7">
        <f t="shared" ca="1" si="550"/>
        <v>0.44166666666666665</v>
      </c>
      <c r="AE2306" s="7" t="str">
        <f t="shared" ca="1" si="558"/>
        <v>&lt; 1</v>
      </c>
      <c r="AF2306" s="5">
        <v>29955</v>
      </c>
      <c r="AG2306" s="8">
        <f t="shared" ref="AG2306:AG2369" ca="1" si="566">(TODAY()-AF2306)/365</f>
        <v>42.813698630136983</v>
      </c>
      <c r="AH2306" s="7" t="str">
        <f t="shared" ref="AH2306:AH2369" ca="1" si="567">+IF(AG2306&lt;25,"&lt; 25",IF(AND(AG2306&gt;=25,AG2306&lt;35),"&gt;25&lt; 35",IF(AND(AG2306&gt;=35,AG2306&lt;45),"&gt;35&lt; 45",IF(AND(AG2306&gt;=45,AG2306&lt;=55),"&gt;45&lt; 55",IF(AG2306&gt;55,"&gt; 55")))))</f>
        <v>&gt;35&lt; 45</v>
      </c>
      <c r="AI2306" s="9">
        <v>12477590</v>
      </c>
      <c r="AJ2306" s="10" t="s">
        <v>159</v>
      </c>
      <c r="AK2306" s="9" t="s">
        <v>6436</v>
      </c>
      <c r="AL2306" s="5">
        <v>42304</v>
      </c>
      <c r="AM2306" s="3" t="s">
        <v>93</v>
      </c>
      <c r="AN2306" s="3" t="s">
        <v>65</v>
      </c>
      <c r="AO2306">
        <v>4</v>
      </c>
      <c r="AP2306" t="s">
        <v>5896</v>
      </c>
      <c r="AQ2306" s="11">
        <v>3</v>
      </c>
      <c r="AR2306" s="11">
        <v>1</v>
      </c>
      <c r="AS2306" s="12">
        <f t="shared" ref="AS2306:AS2369" si="568">N2306+(365.25*AR2306)</f>
        <v>45785.25</v>
      </c>
      <c r="AT2306" s="11" t="s">
        <v>135</v>
      </c>
      <c r="AU2306" s="9">
        <v>3.7149999999999999</v>
      </c>
      <c r="AV2306" s="14">
        <v>17</v>
      </c>
      <c r="AW2306" s="15" t="s">
        <v>169</v>
      </c>
      <c r="AX2306" s="16" t="s">
        <v>6437</v>
      </c>
      <c r="AY2306" s="14">
        <v>17</v>
      </c>
      <c r="AZ2306" s="11" t="s">
        <v>6269</v>
      </c>
      <c r="BA2306" s="17" t="str">
        <f t="shared" si="556"/>
        <v>17001000000344995917</v>
      </c>
      <c r="BB2306" s="26">
        <f t="shared" si="557"/>
        <v>20</v>
      </c>
      <c r="BC2306" s="19" t="s">
        <v>6438</v>
      </c>
      <c r="BD2306" s="20" t="s">
        <v>388</v>
      </c>
      <c r="BF2306" s="5"/>
      <c r="BG2306" s="27">
        <v>98448937</v>
      </c>
      <c r="BH2306" s="27"/>
      <c r="BI2306" s="27"/>
      <c r="BJ2306" t="s">
        <v>3780</v>
      </c>
      <c r="BK2306" s="11" t="str">
        <f t="shared" si="554"/>
        <v>A-</v>
      </c>
      <c r="BL2306" s="11" t="s">
        <v>473</v>
      </c>
    </row>
    <row r="2307" spans="1:64" x14ac:dyDescent="0.25">
      <c r="A2307" s="3" t="s">
        <v>56</v>
      </c>
      <c r="B2307" s="4">
        <v>2367</v>
      </c>
      <c r="C2307" s="3" t="s">
        <v>140</v>
      </c>
      <c r="D2307" s="3" t="s">
        <v>7208</v>
      </c>
      <c r="E2307" s="3" t="s">
        <v>8325</v>
      </c>
      <c r="F2307" s="3"/>
      <c r="G2307" s="3"/>
      <c r="H2307" s="74"/>
      <c r="I2307" s="3" t="s">
        <v>4221</v>
      </c>
      <c r="J2307" s="3" t="s">
        <v>228</v>
      </c>
      <c r="K2307" s="3" t="s">
        <v>123</v>
      </c>
      <c r="L2307" s="3" t="s">
        <v>77</v>
      </c>
      <c r="M2307" s="3" t="s">
        <v>158</v>
      </c>
      <c r="N2307" s="5">
        <v>45421</v>
      </c>
      <c r="P2307" s="3">
        <f t="shared" ca="1" si="563"/>
        <v>-47</v>
      </c>
      <c r="Q2307" s="5"/>
      <c r="R2307" s="3"/>
      <c r="S2307" s="3"/>
      <c r="T2307" s="6" t="s">
        <v>131</v>
      </c>
      <c r="U2307" s="3" t="str">
        <f t="shared" si="564"/>
        <v>Contractuel</v>
      </c>
      <c r="V2307" s="5">
        <v>45505</v>
      </c>
      <c r="W2307" s="5">
        <f>VLOOKUP(B2307,[1]base!$A:$V,22,0)</f>
        <v>45535</v>
      </c>
      <c r="X2307" s="5"/>
      <c r="Y2307" s="5"/>
      <c r="Z2307" s="5">
        <v>45421</v>
      </c>
      <c r="AA2307" s="3">
        <f t="shared" si="565"/>
        <v>5</v>
      </c>
      <c r="AB2307" s="3">
        <v>2024</v>
      </c>
      <c r="AC2307" s="3">
        <f t="shared" si="549"/>
        <v>2028</v>
      </c>
      <c r="AD2307" s="7">
        <f t="shared" ca="1" si="550"/>
        <v>0.43888888888888888</v>
      </c>
      <c r="AE2307" s="7" t="str">
        <f t="shared" ca="1" si="558"/>
        <v>&lt; 1</v>
      </c>
      <c r="AF2307" s="5">
        <v>35799</v>
      </c>
      <c r="AG2307" s="8">
        <f t="shared" ca="1" si="566"/>
        <v>26.802739726027397</v>
      </c>
      <c r="AH2307" s="7" t="str">
        <f t="shared" ca="1" si="567"/>
        <v>&gt;25&lt; 35</v>
      </c>
      <c r="AI2307" s="9">
        <v>17125766</v>
      </c>
      <c r="AJ2307" s="37" t="s">
        <v>179</v>
      </c>
      <c r="AK2307" s="9" t="s">
        <v>6439</v>
      </c>
      <c r="AL2307" s="5">
        <v>42038</v>
      </c>
      <c r="AM2307" s="3" t="s">
        <v>93</v>
      </c>
      <c r="AN2307" s="3" t="s">
        <v>65</v>
      </c>
      <c r="AO2307">
        <v>1</v>
      </c>
      <c r="AP2307" t="s">
        <v>6440</v>
      </c>
      <c r="AQ2307" s="11">
        <v>3</v>
      </c>
      <c r="AR2307" s="11">
        <v>1</v>
      </c>
      <c r="AS2307" s="12">
        <f t="shared" si="568"/>
        <v>45786.25</v>
      </c>
      <c r="AT2307" s="11" t="s">
        <v>135</v>
      </c>
      <c r="AU2307" s="9">
        <v>3.7149999999999999</v>
      </c>
      <c r="AV2307" s="14">
        <v>17</v>
      </c>
      <c r="AW2307" s="15">
        <v>20600</v>
      </c>
      <c r="AX2307" s="16" t="s">
        <v>6441</v>
      </c>
      <c r="AY2307" s="14">
        <v>49</v>
      </c>
      <c r="AZ2307" s="11" t="s">
        <v>171</v>
      </c>
      <c r="BA2307" s="17" t="str">
        <f t="shared" si="556"/>
        <v>17206000000258228049</v>
      </c>
      <c r="BB2307" s="26">
        <f t="shared" si="557"/>
        <v>20</v>
      </c>
      <c r="BC2307" s="19" t="s">
        <v>3691</v>
      </c>
      <c r="BD2307" s="20" t="s">
        <v>100</v>
      </c>
      <c r="BF2307" s="5"/>
      <c r="BG2307" s="27">
        <v>93370527</v>
      </c>
      <c r="BH2307" s="27"/>
      <c r="BI2307" s="27"/>
      <c r="BK2307" s="11" t="str">
        <f t="shared" si="554"/>
        <v>B-</v>
      </c>
      <c r="BL2307" s="11" t="s">
        <v>473</v>
      </c>
    </row>
    <row r="2308" spans="1:64" x14ac:dyDescent="0.25">
      <c r="A2308" s="3" t="s">
        <v>56</v>
      </c>
      <c r="B2308" s="4">
        <v>2368</v>
      </c>
      <c r="C2308" s="3" t="s">
        <v>140</v>
      </c>
      <c r="D2308" s="3" t="s">
        <v>7208</v>
      </c>
      <c r="E2308" s="3" t="s">
        <v>7226</v>
      </c>
      <c r="F2308" s="3"/>
      <c r="G2308" s="3"/>
      <c r="H2308" s="74"/>
      <c r="I2308" s="3" t="s">
        <v>4221</v>
      </c>
      <c r="J2308" s="3" t="s">
        <v>228</v>
      </c>
      <c r="K2308" s="3" t="s">
        <v>123</v>
      </c>
      <c r="L2308" s="3" t="s">
        <v>77</v>
      </c>
      <c r="M2308" s="3" t="s">
        <v>158</v>
      </c>
      <c r="N2308" s="5">
        <v>45421</v>
      </c>
      <c r="P2308" s="3">
        <f t="shared" ca="1" si="563"/>
        <v>-47</v>
      </c>
      <c r="Q2308" s="5"/>
      <c r="R2308" s="3"/>
      <c r="S2308" s="3"/>
      <c r="T2308" s="6" t="s">
        <v>131</v>
      </c>
      <c r="U2308" s="3" t="str">
        <f t="shared" si="564"/>
        <v>Contractuel</v>
      </c>
      <c r="V2308" s="5">
        <v>45505</v>
      </c>
      <c r="W2308" s="5">
        <f>VLOOKUP(B2308,[1]base!$A:$V,22,0)</f>
        <v>45535</v>
      </c>
      <c r="X2308" s="5"/>
      <c r="Y2308" s="5"/>
      <c r="Z2308" s="5">
        <v>45421</v>
      </c>
      <c r="AA2308" s="3">
        <f t="shared" si="565"/>
        <v>5</v>
      </c>
      <c r="AB2308" s="3">
        <v>2024</v>
      </c>
      <c r="AC2308" s="3">
        <f t="shared" ref="AC2308:AC2371" si="569">AB2308+4</f>
        <v>2028</v>
      </c>
      <c r="AD2308" s="7">
        <f t="shared" ca="1" si="550"/>
        <v>0.43888888888888888</v>
      </c>
      <c r="AE2308" s="7" t="str">
        <f t="shared" ca="1" si="558"/>
        <v>&lt; 1</v>
      </c>
      <c r="AF2308" s="5">
        <v>36700</v>
      </c>
      <c r="AG2308" s="8">
        <f t="shared" ca="1" si="566"/>
        <v>24.334246575342465</v>
      </c>
      <c r="AH2308" s="7" t="str">
        <f t="shared" ca="1" si="567"/>
        <v>&lt; 25</v>
      </c>
      <c r="AI2308" s="9">
        <v>17194559</v>
      </c>
      <c r="AJ2308" s="10" t="s">
        <v>126</v>
      </c>
      <c r="AK2308" s="9" t="s">
        <v>6442</v>
      </c>
      <c r="AL2308" s="5">
        <v>43571</v>
      </c>
      <c r="AM2308" s="3" t="s">
        <v>93</v>
      </c>
      <c r="AN2308" s="3" t="s">
        <v>94</v>
      </c>
      <c r="AP2308" t="s">
        <v>6440</v>
      </c>
      <c r="AQ2308" s="11">
        <v>3</v>
      </c>
      <c r="AR2308" s="11">
        <v>1</v>
      </c>
      <c r="AS2308" s="12">
        <f t="shared" si="568"/>
        <v>45786.25</v>
      </c>
      <c r="AT2308" s="11" t="s">
        <v>135</v>
      </c>
      <c r="AU2308" s="9">
        <v>3.7149999999999999</v>
      </c>
      <c r="AV2308" s="14">
        <v>25</v>
      </c>
      <c r="AW2308" s="15">
        <v>11100</v>
      </c>
      <c r="AX2308" s="16" t="s">
        <v>6443</v>
      </c>
      <c r="AY2308" s="14">
        <v>72</v>
      </c>
      <c r="AZ2308" s="11" t="s">
        <v>164</v>
      </c>
      <c r="BA2308" s="17" t="str">
        <f t="shared" si="556"/>
        <v>25111000000075559272</v>
      </c>
      <c r="BB2308" s="26">
        <f t="shared" si="557"/>
        <v>20</v>
      </c>
      <c r="BC2308" s="19" t="s">
        <v>3691</v>
      </c>
      <c r="BD2308" s="20" t="s">
        <v>100</v>
      </c>
      <c r="BF2308" s="5"/>
      <c r="BG2308" s="27">
        <v>28028522</v>
      </c>
      <c r="BH2308" s="27"/>
      <c r="BI2308" s="27"/>
      <c r="BK2308" s="11" t="str">
        <f t="shared" si="554"/>
        <v>B-</v>
      </c>
      <c r="BL2308" s="11" t="s">
        <v>473</v>
      </c>
    </row>
    <row r="2309" spans="1:64" x14ac:dyDescent="0.25">
      <c r="A2309" s="3" t="s">
        <v>56</v>
      </c>
      <c r="B2309" s="4">
        <v>2369</v>
      </c>
      <c r="C2309" s="3" t="s">
        <v>57</v>
      </c>
      <c r="D2309" s="3" t="s">
        <v>7358</v>
      </c>
      <c r="E2309" s="3" t="s">
        <v>7668</v>
      </c>
      <c r="F2309" s="3"/>
      <c r="G2309" s="3"/>
      <c r="H2309" s="74"/>
      <c r="I2309" s="43" t="s">
        <v>1889</v>
      </c>
      <c r="J2309" s="3" t="s">
        <v>157</v>
      </c>
      <c r="K2309" s="3" t="s">
        <v>123</v>
      </c>
      <c r="L2309" s="3" t="s">
        <v>77</v>
      </c>
      <c r="M2309" s="3" t="s">
        <v>158</v>
      </c>
      <c r="N2309" s="5">
        <v>45421</v>
      </c>
      <c r="P2309" s="3">
        <f t="shared" ca="1" si="563"/>
        <v>-47</v>
      </c>
      <c r="Q2309" s="5"/>
      <c r="R2309" s="3"/>
      <c r="S2309" s="3"/>
      <c r="T2309" s="6" t="s">
        <v>131</v>
      </c>
      <c r="U2309" s="3" t="str">
        <f t="shared" si="564"/>
        <v>Contractuel</v>
      </c>
      <c r="V2309" s="5">
        <v>45505</v>
      </c>
      <c r="W2309" s="5">
        <f>VLOOKUP(B2309,[1]base!$A:$V,22,0)</f>
        <v>45535</v>
      </c>
      <c r="X2309" s="5"/>
      <c r="Y2309" s="5"/>
      <c r="Z2309" s="5">
        <v>45421</v>
      </c>
      <c r="AA2309" s="3">
        <f t="shared" si="565"/>
        <v>5</v>
      </c>
      <c r="AB2309" s="3">
        <v>2024</v>
      </c>
      <c r="AC2309" s="3">
        <f t="shared" si="569"/>
        <v>2028</v>
      </c>
      <c r="AD2309" s="7">
        <f t="shared" ca="1" si="550"/>
        <v>0.43888888888888888</v>
      </c>
      <c r="AE2309" s="7" t="str">
        <f t="shared" ca="1" si="558"/>
        <v>&lt; 1</v>
      </c>
      <c r="AF2309" s="5">
        <v>37018</v>
      </c>
      <c r="AG2309" s="8">
        <f t="shared" ca="1" si="566"/>
        <v>23.463013698630139</v>
      </c>
      <c r="AH2309" s="7" t="str">
        <f t="shared" ca="1" si="567"/>
        <v>&lt; 25</v>
      </c>
      <c r="AI2309" s="9"/>
      <c r="AJ2309" s="8"/>
      <c r="AK2309" s="9" t="s">
        <v>6444</v>
      </c>
      <c r="AL2309" s="5">
        <v>44069</v>
      </c>
      <c r="AM2309" s="3" t="s">
        <v>64</v>
      </c>
      <c r="AN2309" s="3" t="s">
        <v>94</v>
      </c>
      <c r="AP2309" t="s">
        <v>5780</v>
      </c>
      <c r="AQ2309" s="11">
        <v>3</v>
      </c>
      <c r="AR2309" s="11">
        <v>1</v>
      </c>
      <c r="AS2309" s="12">
        <f t="shared" si="568"/>
        <v>45786.25</v>
      </c>
      <c r="AT2309" s="11" t="s">
        <v>135</v>
      </c>
      <c r="AU2309" s="9">
        <v>3.7149999999999999</v>
      </c>
      <c r="AV2309" s="14" t="s">
        <v>126</v>
      </c>
      <c r="AW2309" s="15" t="s">
        <v>275</v>
      </c>
      <c r="AX2309" s="16">
        <v>38105554864</v>
      </c>
      <c r="AY2309" s="14">
        <v>90</v>
      </c>
      <c r="AZ2309" s="11" t="s">
        <v>145</v>
      </c>
      <c r="BA2309" s="17" t="str">
        <f t="shared" si="556"/>
        <v>07080013810555486490</v>
      </c>
      <c r="BB2309" s="26">
        <f t="shared" si="557"/>
        <v>20</v>
      </c>
      <c r="BC2309" s="19" t="s">
        <v>6445</v>
      </c>
      <c r="BD2309" s="20" t="s">
        <v>100</v>
      </c>
      <c r="BF2309" s="5"/>
      <c r="BG2309" s="27">
        <v>99667803</v>
      </c>
      <c r="BH2309" s="27"/>
      <c r="BI2309" s="27"/>
      <c r="BJ2309" t="s">
        <v>477</v>
      </c>
      <c r="BK2309" s="11" t="s">
        <v>1892</v>
      </c>
      <c r="BL2309" s="11" t="s">
        <v>473</v>
      </c>
    </row>
    <row r="2310" spans="1:64" x14ac:dyDescent="0.25">
      <c r="A2310" s="3" t="s">
        <v>74</v>
      </c>
      <c r="B2310" s="4">
        <v>2370</v>
      </c>
      <c r="C2310" s="3" t="s">
        <v>140</v>
      </c>
      <c r="D2310" s="3" t="s">
        <v>7546</v>
      </c>
      <c r="E2310" s="3" t="s">
        <v>7547</v>
      </c>
      <c r="F2310" s="3"/>
      <c r="G2310" s="3"/>
      <c r="H2310" s="74"/>
      <c r="I2310" s="3" t="s">
        <v>4221</v>
      </c>
      <c r="J2310" s="3" t="s">
        <v>228</v>
      </c>
      <c r="K2310" s="3" t="s">
        <v>123</v>
      </c>
      <c r="L2310" s="3" t="s">
        <v>77</v>
      </c>
      <c r="M2310" s="3" t="s">
        <v>158</v>
      </c>
      <c r="N2310" s="5">
        <v>45422</v>
      </c>
      <c r="P2310" s="3"/>
      <c r="Q2310" s="5">
        <v>45427</v>
      </c>
      <c r="R2310" s="3" t="s">
        <v>5466</v>
      </c>
      <c r="S2310" s="3"/>
      <c r="T2310" s="6" t="s">
        <v>131</v>
      </c>
      <c r="U2310" s="3" t="str">
        <f t="shared" si="564"/>
        <v>Contractuel</v>
      </c>
      <c r="V2310" s="5">
        <v>45422</v>
      </c>
      <c r="W2310" s="5">
        <v>45473</v>
      </c>
      <c r="X2310" s="5"/>
      <c r="Y2310" s="5"/>
      <c r="Z2310" s="5">
        <v>45422</v>
      </c>
      <c r="AA2310" s="3">
        <f t="shared" si="565"/>
        <v>5</v>
      </c>
      <c r="AB2310" s="3">
        <v>2024</v>
      </c>
      <c r="AC2310" s="3">
        <f t="shared" si="569"/>
        <v>2028</v>
      </c>
      <c r="AD2310" s="7">
        <f t="shared" ca="1" si="550"/>
        <v>0.43611111111111112</v>
      </c>
      <c r="AE2310" s="7" t="str">
        <f t="shared" ca="1" si="558"/>
        <v>&lt; 1</v>
      </c>
      <c r="AF2310" s="5">
        <v>36745</v>
      </c>
      <c r="AG2310" s="8">
        <f t="shared" ca="1" si="566"/>
        <v>24.210958904109589</v>
      </c>
      <c r="AH2310" s="7" t="str">
        <f t="shared" ca="1" si="567"/>
        <v>&lt; 25</v>
      </c>
      <c r="AI2310" s="9">
        <v>17284341</v>
      </c>
      <c r="AJ2310" s="10" t="s">
        <v>141</v>
      </c>
      <c r="AK2310" s="9" t="s">
        <v>1103</v>
      </c>
      <c r="AL2310" s="5">
        <v>42845</v>
      </c>
      <c r="AM2310" s="3" t="s">
        <v>93</v>
      </c>
      <c r="AN2310" s="3" t="s">
        <v>65</v>
      </c>
      <c r="AP2310" t="s">
        <v>6335</v>
      </c>
      <c r="AQ2310" s="11">
        <v>3</v>
      </c>
      <c r="AR2310" s="11">
        <v>1</v>
      </c>
      <c r="AS2310" s="12">
        <f t="shared" si="568"/>
        <v>45787.25</v>
      </c>
      <c r="AT2310" s="11" t="s">
        <v>135</v>
      </c>
      <c r="AU2310" s="9">
        <v>3.7149999999999999</v>
      </c>
      <c r="AV2310" s="14">
        <v>17</v>
      </c>
      <c r="AW2310" s="15" t="s">
        <v>169</v>
      </c>
      <c r="AX2310" s="16" t="s">
        <v>1104</v>
      </c>
      <c r="AY2310" s="14">
        <v>97</v>
      </c>
      <c r="AZ2310" s="11" t="s">
        <v>171</v>
      </c>
      <c r="BA2310" s="17" t="str">
        <f t="shared" si="556"/>
        <v>17001000000287692197</v>
      </c>
      <c r="BB2310" s="26">
        <f t="shared" si="557"/>
        <v>20</v>
      </c>
      <c r="BC2310" s="19" t="s">
        <v>5589</v>
      </c>
      <c r="BD2310" s="20" t="s">
        <v>73</v>
      </c>
      <c r="BF2310" s="5"/>
      <c r="BG2310" s="27">
        <v>51341745</v>
      </c>
      <c r="BH2310" s="27"/>
      <c r="BI2310" s="27"/>
      <c r="BK2310" s="11" t="str">
        <f t="shared" si="554"/>
        <v>B-</v>
      </c>
      <c r="BL2310" s="11" t="s">
        <v>473</v>
      </c>
    </row>
    <row r="2311" spans="1:64" x14ac:dyDescent="0.25">
      <c r="A2311" s="3" t="s">
        <v>56</v>
      </c>
      <c r="B2311" s="4">
        <v>2371</v>
      </c>
      <c r="C2311" s="3" t="s">
        <v>140</v>
      </c>
      <c r="D2311" s="3" t="s">
        <v>7291</v>
      </c>
      <c r="E2311" s="3" t="s">
        <v>8429</v>
      </c>
      <c r="F2311" s="3"/>
      <c r="G2311" s="3"/>
      <c r="H2311" s="74"/>
      <c r="I2311" s="76" t="s">
        <v>2544</v>
      </c>
      <c r="J2311" s="3" t="s">
        <v>228</v>
      </c>
      <c r="K2311" s="3" t="s">
        <v>123</v>
      </c>
      <c r="L2311" s="3" t="s">
        <v>77</v>
      </c>
      <c r="M2311" s="3" t="s">
        <v>158</v>
      </c>
      <c r="N2311" s="5">
        <v>45422</v>
      </c>
      <c r="P2311" s="3">
        <f t="shared" ref="P2311:P2374" ca="1" si="570">IF(W2311="","",W2311-TODAY())</f>
        <v>-47</v>
      </c>
      <c r="Q2311" s="5"/>
      <c r="R2311" s="3"/>
      <c r="S2311" s="3"/>
      <c r="T2311" s="6" t="s">
        <v>131</v>
      </c>
      <c r="U2311" s="3" t="str">
        <f t="shared" si="564"/>
        <v>Contractuel</v>
      </c>
      <c r="V2311" s="5">
        <v>45505</v>
      </c>
      <c r="W2311" s="5">
        <f>VLOOKUP(B2311,[1]base!$A:$V,22,0)</f>
        <v>45535</v>
      </c>
      <c r="X2311" s="5"/>
      <c r="Y2311" s="5"/>
      <c r="Z2311" s="5">
        <v>45422</v>
      </c>
      <c r="AA2311" s="3">
        <f t="shared" si="565"/>
        <v>5</v>
      </c>
      <c r="AB2311" s="3">
        <v>2024</v>
      </c>
      <c r="AC2311" s="3">
        <f t="shared" si="569"/>
        <v>2028</v>
      </c>
      <c r="AD2311" s="7">
        <f t="shared" ref="AD2311:AD2374" ca="1" si="571">IF(A2311="Non",(DAYS360(N2311,Q2311)/360),(DAYS360(N2311,TODAY())/360))</f>
        <v>0.43611111111111112</v>
      </c>
      <c r="AE2311" s="7" t="str">
        <f t="shared" ca="1" si="558"/>
        <v>&lt; 1</v>
      </c>
      <c r="AF2311" s="5">
        <v>29334</v>
      </c>
      <c r="AG2311" s="8">
        <f t="shared" ca="1" si="566"/>
        <v>44.515068493150686</v>
      </c>
      <c r="AH2311" s="7" t="str">
        <f t="shared" ca="1" si="567"/>
        <v>&gt;35&lt; 45</v>
      </c>
      <c r="AI2311" s="9">
        <v>12512894</v>
      </c>
      <c r="AJ2311" s="10" t="s">
        <v>141</v>
      </c>
      <c r="AK2311" s="9" t="s">
        <v>6446</v>
      </c>
      <c r="AL2311" s="5">
        <v>36991</v>
      </c>
      <c r="AM2311" s="3" t="s">
        <v>93</v>
      </c>
      <c r="AN2311" s="3" t="s">
        <v>65</v>
      </c>
      <c r="AO2311">
        <v>3</v>
      </c>
      <c r="AP2311" t="s">
        <v>5896</v>
      </c>
      <c r="AQ2311" s="11">
        <v>3</v>
      </c>
      <c r="AR2311" s="11">
        <v>1</v>
      </c>
      <c r="AS2311" s="12">
        <f t="shared" si="568"/>
        <v>45787.25</v>
      </c>
      <c r="AT2311" s="11" t="s">
        <v>135</v>
      </c>
      <c r="AU2311" s="9">
        <v>3.7149999999999999</v>
      </c>
      <c r="AV2311" s="14">
        <v>17</v>
      </c>
      <c r="AW2311" s="15">
        <v>53594</v>
      </c>
      <c r="AX2311" s="16" t="s">
        <v>6447</v>
      </c>
      <c r="AY2311" s="14">
        <v>32</v>
      </c>
      <c r="AZ2311" s="11" t="s">
        <v>171</v>
      </c>
      <c r="BA2311" s="17" t="str">
        <f t="shared" si="556"/>
        <v>17535940174106513632</v>
      </c>
      <c r="BB2311" s="26">
        <f t="shared" si="557"/>
        <v>20</v>
      </c>
      <c r="BC2311" s="19" t="s">
        <v>4798</v>
      </c>
      <c r="BD2311" s="20" t="s">
        <v>277</v>
      </c>
      <c r="BF2311" s="5"/>
      <c r="BG2311" s="27">
        <v>52159566</v>
      </c>
      <c r="BH2311" s="27"/>
      <c r="BI2311" s="27"/>
      <c r="BJ2311" t="s">
        <v>391</v>
      </c>
      <c r="BK2311" s="11" t="str">
        <f t="shared" si="554"/>
        <v>B-</v>
      </c>
      <c r="BL2311" s="11" t="s">
        <v>473</v>
      </c>
    </row>
    <row r="2312" spans="1:64" x14ac:dyDescent="0.25">
      <c r="A2312" s="3" t="s">
        <v>56</v>
      </c>
      <c r="B2312" s="4">
        <v>2372</v>
      </c>
      <c r="C2312" s="3" t="s">
        <v>140</v>
      </c>
      <c r="D2312" s="3" t="s">
        <v>7289</v>
      </c>
      <c r="E2312" s="3" t="s">
        <v>7340</v>
      </c>
      <c r="F2312" s="3"/>
      <c r="G2312" s="3"/>
      <c r="H2312" s="74"/>
      <c r="I2312" s="3" t="s">
        <v>561</v>
      </c>
      <c r="J2312" s="3" t="s">
        <v>157</v>
      </c>
      <c r="K2312" s="3" t="s">
        <v>123</v>
      </c>
      <c r="L2312" s="3" t="s">
        <v>77</v>
      </c>
      <c r="M2312" s="3" t="s">
        <v>158</v>
      </c>
      <c r="N2312" s="5">
        <v>45426</v>
      </c>
      <c r="P2312" s="3">
        <f t="shared" ca="1" si="570"/>
        <v>-47</v>
      </c>
      <c r="Q2312" s="5"/>
      <c r="R2312" s="3"/>
      <c r="S2312" s="3"/>
      <c r="T2312" s="6" t="s">
        <v>131</v>
      </c>
      <c r="U2312" s="3" t="str">
        <f t="shared" si="564"/>
        <v>Contractuel</v>
      </c>
      <c r="V2312" s="5">
        <v>45505</v>
      </c>
      <c r="W2312" s="5">
        <f>VLOOKUP(B2312,[1]base!$A:$V,22,0)</f>
        <v>45535</v>
      </c>
      <c r="X2312" s="5"/>
      <c r="Y2312" s="5"/>
      <c r="Z2312" s="5">
        <v>45426</v>
      </c>
      <c r="AA2312" s="3">
        <f t="shared" si="565"/>
        <v>5</v>
      </c>
      <c r="AB2312" s="3">
        <v>2024</v>
      </c>
      <c r="AC2312" s="3">
        <f t="shared" si="569"/>
        <v>2028</v>
      </c>
      <c r="AD2312" s="7">
        <f t="shared" ca="1" si="571"/>
        <v>0.42499999999999999</v>
      </c>
      <c r="AE2312" s="7" t="str">
        <f t="shared" ca="1" si="558"/>
        <v>&lt; 1</v>
      </c>
      <c r="AF2312" s="5">
        <v>35336</v>
      </c>
      <c r="AG2312" s="8">
        <f t="shared" ca="1" si="566"/>
        <v>28.07123287671233</v>
      </c>
      <c r="AH2312" s="7" t="str">
        <f t="shared" ca="1" si="567"/>
        <v>&gt;25&lt; 35</v>
      </c>
      <c r="AI2312" s="9"/>
      <c r="AJ2312" s="8"/>
      <c r="AK2312" s="9" t="s">
        <v>6448</v>
      </c>
      <c r="AL2312" s="5">
        <v>41972</v>
      </c>
      <c r="AM2312" s="3" t="s">
        <v>93</v>
      </c>
      <c r="AN2312" s="3" t="s">
        <v>65</v>
      </c>
      <c r="AO2312">
        <v>2</v>
      </c>
      <c r="AP2312" t="s">
        <v>6449</v>
      </c>
      <c r="AQ2312" s="11">
        <v>3</v>
      </c>
      <c r="AR2312" s="11">
        <v>1</v>
      </c>
      <c r="AS2312" s="12">
        <f t="shared" si="568"/>
        <v>45791.25</v>
      </c>
      <c r="AT2312" s="11" t="s">
        <v>135</v>
      </c>
      <c r="AU2312" s="9">
        <v>3.7149999999999999</v>
      </c>
      <c r="AV2312" s="14">
        <v>17</v>
      </c>
      <c r="AW2312" s="15" t="s">
        <v>169</v>
      </c>
      <c r="AX2312" s="16" t="s">
        <v>6450</v>
      </c>
      <c r="AY2312" s="14">
        <v>91</v>
      </c>
      <c r="AZ2312" s="11" t="s">
        <v>171</v>
      </c>
      <c r="BA2312" s="17" t="str">
        <f t="shared" si="556"/>
        <v>17001000000345009691</v>
      </c>
      <c r="BB2312" s="26">
        <f t="shared" si="557"/>
        <v>20</v>
      </c>
      <c r="BC2312" s="19" t="s">
        <v>6451</v>
      </c>
      <c r="BD2312" s="20" t="s">
        <v>277</v>
      </c>
      <c r="BF2312" s="5"/>
      <c r="BG2312" s="27">
        <v>90125177</v>
      </c>
      <c r="BH2312" s="27"/>
      <c r="BI2312" s="27"/>
      <c r="BJ2312" t="s">
        <v>391</v>
      </c>
      <c r="BK2312" s="11" t="str">
        <f t="shared" si="554"/>
        <v>A-</v>
      </c>
      <c r="BL2312" s="11" t="s">
        <v>473</v>
      </c>
    </row>
    <row r="2313" spans="1:64" x14ac:dyDescent="0.25">
      <c r="A2313" s="3" t="s">
        <v>56</v>
      </c>
      <c r="B2313" s="4">
        <v>2373</v>
      </c>
      <c r="C2313" s="3" t="s">
        <v>140</v>
      </c>
      <c r="D2313" s="3" t="s">
        <v>7862</v>
      </c>
      <c r="E2313" s="3" t="s">
        <v>7207</v>
      </c>
      <c r="F2313" s="3"/>
      <c r="G2313" s="3"/>
      <c r="H2313" s="74"/>
      <c r="I2313" s="3" t="s">
        <v>459</v>
      </c>
      <c r="J2313" s="3" t="s">
        <v>228</v>
      </c>
      <c r="K2313" s="3" t="s">
        <v>76</v>
      </c>
      <c r="L2313" s="3" t="s">
        <v>77</v>
      </c>
      <c r="M2313" s="3" t="s">
        <v>158</v>
      </c>
      <c r="N2313" s="5">
        <v>45426</v>
      </c>
      <c r="P2313" s="3">
        <f t="shared" ca="1" si="570"/>
        <v>-47</v>
      </c>
      <c r="Q2313" s="5"/>
      <c r="R2313" s="3"/>
      <c r="S2313" s="3"/>
      <c r="T2313" s="6" t="s">
        <v>131</v>
      </c>
      <c r="U2313" s="3" t="str">
        <f t="shared" si="564"/>
        <v>Contractuel</v>
      </c>
      <c r="V2313" s="5">
        <v>45505</v>
      </c>
      <c r="W2313" s="5">
        <f>VLOOKUP(B2313,[1]base!$A:$V,22,0)</f>
        <v>45535</v>
      </c>
      <c r="X2313" s="5"/>
      <c r="Y2313" s="5"/>
      <c r="Z2313" s="5">
        <v>45426</v>
      </c>
      <c r="AA2313" s="3">
        <f t="shared" si="565"/>
        <v>5</v>
      </c>
      <c r="AB2313" s="3">
        <v>2024</v>
      </c>
      <c r="AC2313" s="3">
        <f t="shared" si="569"/>
        <v>2028</v>
      </c>
      <c r="AD2313" s="7">
        <f t="shared" ca="1" si="571"/>
        <v>0.42499999999999999</v>
      </c>
      <c r="AE2313" s="7" t="str">
        <f t="shared" ca="1" si="558"/>
        <v>&lt; 1</v>
      </c>
      <c r="AF2313" s="5">
        <v>37125</v>
      </c>
      <c r="AG2313" s="8">
        <f t="shared" ca="1" si="566"/>
        <v>23.169863013698631</v>
      </c>
      <c r="AH2313" s="7" t="str">
        <f t="shared" ca="1" si="567"/>
        <v>&lt; 25</v>
      </c>
      <c r="AI2313" s="9">
        <v>17591062</v>
      </c>
      <c r="AJ2313" s="10" t="s">
        <v>79</v>
      </c>
      <c r="AK2313" s="9" t="s">
        <v>6452</v>
      </c>
      <c r="AL2313" s="5">
        <v>43802</v>
      </c>
      <c r="AM2313" s="3" t="s">
        <v>93</v>
      </c>
      <c r="AN2313" s="3" t="s">
        <v>94</v>
      </c>
      <c r="AP2313" t="s">
        <v>6389</v>
      </c>
      <c r="AQ2313" s="11">
        <v>3</v>
      </c>
      <c r="AR2313" s="11">
        <v>1</v>
      </c>
      <c r="AS2313" s="12">
        <f t="shared" si="568"/>
        <v>45791.25</v>
      </c>
      <c r="AT2313" s="11" t="s">
        <v>135</v>
      </c>
      <c r="AU2313" s="9">
        <v>3.8780000000000001</v>
      </c>
      <c r="AV2313" s="14">
        <v>17</v>
      </c>
      <c r="AW2313" s="15" t="s">
        <v>169</v>
      </c>
      <c r="AX2313" s="16" t="s">
        <v>6453</v>
      </c>
      <c r="AY2313" s="14">
        <v>93</v>
      </c>
      <c r="AZ2313" s="11" t="s">
        <v>171</v>
      </c>
      <c r="BA2313" s="17" t="str">
        <f t="shared" si="556"/>
        <v>17001000000301550393</v>
      </c>
      <c r="BB2313" s="26">
        <f t="shared" si="557"/>
        <v>20</v>
      </c>
      <c r="BC2313" s="19" t="s">
        <v>6454</v>
      </c>
      <c r="BD2313" s="20" t="s">
        <v>100</v>
      </c>
      <c r="BF2313" s="5"/>
      <c r="BG2313" s="27">
        <v>54859836</v>
      </c>
      <c r="BH2313" s="27">
        <v>90070965</v>
      </c>
      <c r="BI2313" s="27"/>
      <c r="BK2313" s="11" t="str">
        <f t="shared" si="554"/>
        <v>B-</v>
      </c>
      <c r="BL2313" s="11" t="s">
        <v>235</v>
      </c>
    </row>
    <row r="2314" spans="1:64" x14ac:dyDescent="0.25">
      <c r="A2314" s="3" t="s">
        <v>56</v>
      </c>
      <c r="B2314" s="4">
        <v>2374</v>
      </c>
      <c r="C2314" s="3" t="s">
        <v>140</v>
      </c>
      <c r="D2314" s="3" t="s">
        <v>7192</v>
      </c>
      <c r="E2314" s="3" t="s">
        <v>8604</v>
      </c>
      <c r="F2314" s="3"/>
      <c r="G2314" s="3"/>
      <c r="H2314" s="74"/>
      <c r="I2314" s="43" t="s">
        <v>1889</v>
      </c>
      <c r="J2314" s="3" t="s">
        <v>157</v>
      </c>
      <c r="K2314" s="3" t="s">
        <v>123</v>
      </c>
      <c r="L2314" s="3" t="s">
        <v>77</v>
      </c>
      <c r="M2314" s="3" t="s">
        <v>158</v>
      </c>
      <c r="N2314" s="5">
        <v>45426</v>
      </c>
      <c r="P2314" s="3">
        <f t="shared" ca="1" si="570"/>
        <v>-47</v>
      </c>
      <c r="Q2314" s="5"/>
      <c r="R2314" s="3"/>
      <c r="S2314" s="3"/>
      <c r="T2314" s="6" t="s">
        <v>131</v>
      </c>
      <c r="U2314" s="3" t="str">
        <f t="shared" si="564"/>
        <v>Contractuel</v>
      </c>
      <c r="V2314" s="5">
        <v>45505</v>
      </c>
      <c r="W2314" s="5">
        <f>VLOOKUP(B2314,[1]base!$A:$V,22,0)</f>
        <v>45535</v>
      </c>
      <c r="X2314" s="5"/>
      <c r="Y2314" s="5"/>
      <c r="Z2314" s="5">
        <v>45426</v>
      </c>
      <c r="AA2314" s="3">
        <f t="shared" si="565"/>
        <v>5</v>
      </c>
      <c r="AB2314" s="3">
        <v>2024</v>
      </c>
      <c r="AC2314" s="3">
        <f t="shared" si="569"/>
        <v>2028</v>
      </c>
      <c r="AD2314" s="7">
        <f t="shared" ca="1" si="571"/>
        <v>0.42499999999999999</v>
      </c>
      <c r="AE2314" s="7" t="str">
        <f t="shared" ca="1" si="558"/>
        <v>&lt; 1</v>
      </c>
      <c r="AF2314" s="5">
        <v>38182</v>
      </c>
      <c r="AG2314" s="8">
        <f t="shared" ca="1" si="566"/>
        <v>20.273972602739725</v>
      </c>
      <c r="AH2314" s="7" t="str">
        <f t="shared" ca="1" si="567"/>
        <v>&lt; 25</v>
      </c>
      <c r="AI2314" s="9">
        <v>17526358</v>
      </c>
      <c r="AJ2314" s="10" t="s">
        <v>70</v>
      </c>
      <c r="AK2314" s="9" t="s">
        <v>6455</v>
      </c>
      <c r="AL2314" s="5">
        <v>44811</v>
      </c>
      <c r="AM2314" s="3" t="s">
        <v>93</v>
      </c>
      <c r="AN2314" s="3" t="s">
        <v>94</v>
      </c>
      <c r="AP2314" t="s">
        <v>5730</v>
      </c>
      <c r="AQ2314" s="11">
        <v>3</v>
      </c>
      <c r="AR2314" s="11">
        <v>1</v>
      </c>
      <c r="AS2314" s="12">
        <f t="shared" si="568"/>
        <v>45791.25</v>
      </c>
      <c r="AT2314" s="11" t="s">
        <v>135</v>
      </c>
      <c r="AU2314" s="9">
        <v>3.7149999999999999</v>
      </c>
      <c r="AV2314" s="14">
        <v>17</v>
      </c>
      <c r="AW2314" s="15" t="s">
        <v>169</v>
      </c>
      <c r="AX2314" s="16" t="s">
        <v>6456</v>
      </c>
      <c r="AY2314" s="14" t="s">
        <v>67</v>
      </c>
      <c r="AZ2314" s="11" t="s">
        <v>171</v>
      </c>
      <c r="BA2314" s="17" t="str">
        <f t="shared" si="556"/>
        <v>17001000000344986508</v>
      </c>
      <c r="BB2314" s="26">
        <f t="shared" si="557"/>
        <v>20</v>
      </c>
      <c r="BC2314" s="19" t="s">
        <v>6457</v>
      </c>
      <c r="BD2314" s="20" t="s">
        <v>388</v>
      </c>
      <c r="BF2314" s="5"/>
      <c r="BG2314" s="27">
        <v>54092151</v>
      </c>
      <c r="BH2314" s="27"/>
      <c r="BI2314" s="27"/>
      <c r="BJ2314" t="s">
        <v>3780</v>
      </c>
      <c r="BK2314" s="11" t="s">
        <v>1892</v>
      </c>
      <c r="BL2314" s="11" t="s">
        <v>473</v>
      </c>
    </row>
    <row r="2315" spans="1:64" x14ac:dyDescent="0.25">
      <c r="A2315" s="3" t="s">
        <v>56</v>
      </c>
      <c r="B2315" s="4">
        <v>2375</v>
      </c>
      <c r="C2315" s="3" t="s">
        <v>140</v>
      </c>
      <c r="D2315" s="3" t="s">
        <v>7208</v>
      </c>
      <c r="E2315" s="3" t="s">
        <v>8605</v>
      </c>
      <c r="F2315" s="3"/>
      <c r="G2315" s="3"/>
      <c r="H2315" s="74"/>
      <c r="I2315" s="3" t="s">
        <v>1837</v>
      </c>
      <c r="J2315" s="3" t="s">
        <v>157</v>
      </c>
      <c r="K2315" s="3" t="s">
        <v>123</v>
      </c>
      <c r="L2315" s="3" t="s">
        <v>77</v>
      </c>
      <c r="M2315" s="3" t="s">
        <v>158</v>
      </c>
      <c r="N2315" s="5">
        <v>45426</v>
      </c>
      <c r="P2315" s="3">
        <f t="shared" ca="1" si="570"/>
        <v>-47</v>
      </c>
      <c r="Q2315" s="5"/>
      <c r="R2315" s="3"/>
      <c r="S2315" s="3"/>
      <c r="T2315" s="6" t="s">
        <v>131</v>
      </c>
      <c r="U2315" s="3" t="str">
        <f t="shared" si="564"/>
        <v>Contractuel</v>
      </c>
      <c r="V2315" s="5">
        <v>45505</v>
      </c>
      <c r="W2315" s="5">
        <f>VLOOKUP(B2315,[1]base!$A:$V,22,0)</f>
        <v>45535</v>
      </c>
      <c r="X2315" s="5"/>
      <c r="Y2315" s="5"/>
      <c r="Z2315" s="5">
        <v>45426</v>
      </c>
      <c r="AA2315" s="3">
        <f t="shared" si="565"/>
        <v>5</v>
      </c>
      <c r="AB2315" s="3">
        <v>2024</v>
      </c>
      <c r="AC2315" s="3">
        <f t="shared" si="569"/>
        <v>2028</v>
      </c>
      <c r="AD2315" s="7">
        <f t="shared" ca="1" si="571"/>
        <v>0.42499999999999999</v>
      </c>
      <c r="AE2315" s="7" t="str">
        <f t="shared" ca="1" si="558"/>
        <v>&lt; 1</v>
      </c>
      <c r="AF2315" s="5">
        <v>37390</v>
      </c>
      <c r="AG2315" s="8">
        <f t="shared" ca="1" si="566"/>
        <v>22.443835616438356</v>
      </c>
      <c r="AH2315" s="7" t="str">
        <f t="shared" ca="1" si="567"/>
        <v>&lt; 25</v>
      </c>
      <c r="AI2315" s="9">
        <v>17525998</v>
      </c>
      <c r="AJ2315" s="10" t="s">
        <v>62</v>
      </c>
      <c r="AK2315" s="9" t="s">
        <v>6458</v>
      </c>
      <c r="AL2315" s="5">
        <v>43739</v>
      </c>
      <c r="AM2315" s="3" t="s">
        <v>93</v>
      </c>
      <c r="AN2315" s="3" t="s">
        <v>94</v>
      </c>
      <c r="AP2315" t="s">
        <v>5730</v>
      </c>
      <c r="AQ2315" s="11">
        <v>3</v>
      </c>
      <c r="AR2315" s="11">
        <v>1</v>
      </c>
      <c r="AS2315" s="12">
        <f t="shared" si="568"/>
        <v>45791.25</v>
      </c>
      <c r="AT2315" s="11" t="s">
        <v>135</v>
      </c>
      <c r="AU2315" s="9">
        <v>3.7149999999999999</v>
      </c>
      <c r="AV2315" s="14">
        <v>17</v>
      </c>
      <c r="AW2315" s="15" t="s">
        <v>169</v>
      </c>
      <c r="AX2315" s="16" t="s">
        <v>6459</v>
      </c>
      <c r="AY2315" s="14">
        <v>50</v>
      </c>
      <c r="AZ2315" s="11" t="s">
        <v>171</v>
      </c>
      <c r="BA2315" s="17" t="str">
        <f t="shared" si="556"/>
        <v>17001000000334664350</v>
      </c>
      <c r="BB2315" s="26">
        <f t="shared" si="557"/>
        <v>20</v>
      </c>
      <c r="BC2315" s="19" t="s">
        <v>6460</v>
      </c>
      <c r="BD2315" s="20" t="s">
        <v>388</v>
      </c>
      <c r="BF2315" s="5"/>
      <c r="BG2315" s="27">
        <v>23304410</v>
      </c>
      <c r="BH2315" s="27"/>
      <c r="BI2315" s="27"/>
      <c r="BJ2315" t="s">
        <v>3780</v>
      </c>
      <c r="BK2315" s="11" t="str">
        <f t="shared" si="554"/>
        <v>A-</v>
      </c>
      <c r="BL2315" s="11" t="s">
        <v>473</v>
      </c>
    </row>
    <row r="2316" spans="1:64" x14ac:dyDescent="0.25">
      <c r="A2316" s="3" t="s">
        <v>74</v>
      </c>
      <c r="B2316" s="4">
        <v>2376</v>
      </c>
      <c r="C2316" s="3" t="s">
        <v>140</v>
      </c>
      <c r="D2316" s="3" t="s">
        <v>8606</v>
      </c>
      <c r="E2316" s="3" t="s">
        <v>7428</v>
      </c>
      <c r="F2316" s="3"/>
      <c r="G2316" s="3"/>
      <c r="H2316" s="74"/>
      <c r="I2316" s="3" t="s">
        <v>447</v>
      </c>
      <c r="J2316" s="3" t="s">
        <v>228</v>
      </c>
      <c r="K2316" s="3" t="s">
        <v>76</v>
      </c>
      <c r="L2316" s="3" t="s">
        <v>77</v>
      </c>
      <c r="M2316" s="3" t="s">
        <v>158</v>
      </c>
      <c r="N2316" s="5">
        <v>45426</v>
      </c>
      <c r="P2316" s="3">
        <f t="shared" ca="1" si="570"/>
        <v>-78</v>
      </c>
      <c r="Q2316" s="5">
        <v>45505</v>
      </c>
      <c r="R2316" s="3" t="s">
        <v>124</v>
      </c>
      <c r="S2316" s="3"/>
      <c r="T2316" s="6" t="s">
        <v>131</v>
      </c>
      <c r="U2316" s="3" t="str">
        <f t="shared" si="564"/>
        <v>Contractuel</v>
      </c>
      <c r="V2316" s="5">
        <v>45474</v>
      </c>
      <c r="W2316" s="5">
        <v>45504</v>
      </c>
      <c r="X2316" s="5"/>
      <c r="Y2316" s="5"/>
      <c r="Z2316" s="5">
        <v>45426</v>
      </c>
      <c r="AA2316" s="3">
        <f t="shared" si="565"/>
        <v>5</v>
      </c>
      <c r="AB2316" s="3">
        <v>2024</v>
      </c>
      <c r="AC2316" s="3">
        <f t="shared" si="569"/>
        <v>2028</v>
      </c>
      <c r="AD2316" s="7">
        <f t="shared" ca="1" si="571"/>
        <v>0.42499999999999999</v>
      </c>
      <c r="AE2316" s="7" t="str">
        <f t="shared" ca="1" si="558"/>
        <v>&lt; 1</v>
      </c>
      <c r="AF2316" s="5">
        <v>30993</v>
      </c>
      <c r="AG2316" s="8">
        <f t="shared" ca="1" si="566"/>
        <v>39.969863013698628</v>
      </c>
      <c r="AH2316" s="7" t="str">
        <f t="shared" ca="1" si="567"/>
        <v>&gt;35&lt; 45</v>
      </c>
      <c r="AI2316" s="9">
        <v>16248794</v>
      </c>
      <c r="AJ2316" s="10" t="s">
        <v>126</v>
      </c>
      <c r="AK2316" s="9" t="s">
        <v>6461</v>
      </c>
      <c r="AL2316" s="5">
        <v>44428</v>
      </c>
      <c r="AM2316" s="3" t="s">
        <v>93</v>
      </c>
      <c r="AN2316" s="3" t="s">
        <v>65</v>
      </c>
      <c r="AO2316">
        <v>2</v>
      </c>
      <c r="AP2316" t="s">
        <v>6462</v>
      </c>
      <c r="AQ2316" s="11">
        <v>3</v>
      </c>
      <c r="AR2316" s="11">
        <v>1</v>
      </c>
      <c r="AS2316" s="12">
        <f t="shared" si="568"/>
        <v>45791.25</v>
      </c>
      <c r="AT2316" s="11" t="s">
        <v>135</v>
      </c>
      <c r="AU2316" s="9">
        <v>3.8780000000000001</v>
      </c>
      <c r="AV2316" s="14">
        <v>17</v>
      </c>
      <c r="AW2316" s="15">
        <v>53594</v>
      </c>
      <c r="AX2316" s="16" t="s">
        <v>6463</v>
      </c>
      <c r="AY2316" s="14">
        <v>50</v>
      </c>
      <c r="AZ2316" s="11" t="s">
        <v>171</v>
      </c>
      <c r="BA2316" s="17" t="str">
        <f t="shared" si="556"/>
        <v>17535940173410508950</v>
      </c>
      <c r="BB2316" s="26">
        <f t="shared" si="557"/>
        <v>20</v>
      </c>
      <c r="BC2316" s="19" t="s">
        <v>6464</v>
      </c>
      <c r="BD2316" s="20" t="s">
        <v>277</v>
      </c>
      <c r="BF2316" s="5"/>
      <c r="BG2316" s="27">
        <v>24688394</v>
      </c>
      <c r="BH2316" s="27"/>
      <c r="BI2316" s="27"/>
      <c r="BJ2316" t="s">
        <v>828</v>
      </c>
      <c r="BK2316" s="11" t="str">
        <f t="shared" si="554"/>
        <v>B-</v>
      </c>
      <c r="BL2316" s="11" t="s">
        <v>235</v>
      </c>
    </row>
    <row r="2317" spans="1:64" x14ac:dyDescent="0.25">
      <c r="A2317" s="3" t="s">
        <v>74</v>
      </c>
      <c r="B2317" s="4">
        <v>2377</v>
      </c>
      <c r="C2317" s="3" t="s">
        <v>140</v>
      </c>
      <c r="D2317" s="3" t="s">
        <v>7183</v>
      </c>
      <c r="E2317" s="3" t="s">
        <v>7371</v>
      </c>
      <c r="F2317" s="3"/>
      <c r="G2317" s="3"/>
      <c r="H2317" s="74"/>
      <c r="I2317" s="3" t="s">
        <v>467</v>
      </c>
      <c r="J2317" s="3" t="s">
        <v>157</v>
      </c>
      <c r="K2317" s="3" t="s">
        <v>123</v>
      </c>
      <c r="L2317" s="3" t="s">
        <v>77</v>
      </c>
      <c r="M2317" s="3" t="s">
        <v>158</v>
      </c>
      <c r="N2317" s="5">
        <v>45426</v>
      </c>
      <c r="P2317" s="3">
        <f t="shared" ca="1" si="570"/>
        <v>-47</v>
      </c>
      <c r="Q2317" s="5">
        <v>45536</v>
      </c>
      <c r="R2317" s="3" t="s">
        <v>1466</v>
      </c>
      <c r="S2317" s="3"/>
      <c r="T2317" s="6" t="s">
        <v>131</v>
      </c>
      <c r="U2317" s="3" t="str">
        <f t="shared" si="564"/>
        <v>Contractuel</v>
      </c>
      <c r="V2317" s="5">
        <v>45505</v>
      </c>
      <c r="W2317" s="5">
        <f>VLOOKUP(B2317,[1]base!$A:$V,22,0)</f>
        <v>45535</v>
      </c>
      <c r="X2317" s="5"/>
      <c r="Y2317" s="5"/>
      <c r="Z2317" s="5">
        <v>45426</v>
      </c>
      <c r="AA2317" s="3">
        <f t="shared" si="565"/>
        <v>5</v>
      </c>
      <c r="AB2317" s="3">
        <v>2024</v>
      </c>
      <c r="AC2317" s="3">
        <f t="shared" si="569"/>
        <v>2028</v>
      </c>
      <c r="AD2317" s="7">
        <f t="shared" ca="1" si="571"/>
        <v>0.42499999999999999</v>
      </c>
      <c r="AE2317" s="7" t="str">
        <f t="shared" ca="1" si="558"/>
        <v>&lt; 1</v>
      </c>
      <c r="AF2317" s="5">
        <v>26752</v>
      </c>
      <c r="AG2317" s="8">
        <f t="shared" ca="1" si="566"/>
        <v>51.589041095890408</v>
      </c>
      <c r="AH2317" s="7" t="str">
        <f t="shared" ca="1" si="567"/>
        <v>&gt;45&lt; 55</v>
      </c>
      <c r="AI2317" s="9">
        <v>17104375</v>
      </c>
      <c r="AJ2317" s="10" t="s">
        <v>67</v>
      </c>
      <c r="AK2317" s="9" t="s">
        <v>6465</v>
      </c>
      <c r="AL2317" s="5">
        <v>41355</v>
      </c>
      <c r="AM2317" s="3" t="s">
        <v>93</v>
      </c>
      <c r="AN2317" s="3" t="s">
        <v>94</v>
      </c>
      <c r="AP2317" t="s">
        <v>5809</v>
      </c>
      <c r="AQ2317" s="11">
        <v>3</v>
      </c>
      <c r="AR2317" s="11">
        <v>1</v>
      </c>
      <c r="AS2317" s="12">
        <f t="shared" si="568"/>
        <v>45791.25</v>
      </c>
      <c r="AT2317" s="11" t="s">
        <v>135</v>
      </c>
      <c r="AU2317" s="9">
        <v>3.7149999999999999</v>
      </c>
      <c r="AV2317" s="14">
        <v>12</v>
      </c>
      <c r="AW2317" s="15">
        <v>40600</v>
      </c>
      <c r="AX2317" s="16" t="s">
        <v>6466</v>
      </c>
      <c r="AY2317" s="14">
        <v>66</v>
      </c>
      <c r="AZ2317" s="11" t="s">
        <v>352</v>
      </c>
      <c r="BA2317" s="17" t="str">
        <f t="shared" si="556"/>
        <v>12406000000244569266</v>
      </c>
      <c r="BB2317" s="26">
        <f t="shared" si="557"/>
        <v>20</v>
      </c>
      <c r="BC2317" s="19" t="s">
        <v>6467</v>
      </c>
      <c r="BD2317" s="20" t="s">
        <v>100</v>
      </c>
      <c r="BF2317" s="5"/>
      <c r="BG2317" s="27">
        <v>22507040</v>
      </c>
      <c r="BH2317" s="27"/>
      <c r="BI2317" s="27"/>
      <c r="BJ2317" t="s">
        <v>566</v>
      </c>
      <c r="BK2317" s="11" t="str">
        <f t="shared" si="554"/>
        <v>A-</v>
      </c>
      <c r="BL2317" s="11" t="s">
        <v>473</v>
      </c>
    </row>
    <row r="2318" spans="1:64" x14ac:dyDescent="0.25">
      <c r="A2318" s="3" t="s">
        <v>56</v>
      </c>
      <c r="B2318" s="4">
        <v>2378</v>
      </c>
      <c r="C2318" s="59" t="s">
        <v>140</v>
      </c>
      <c r="D2318" s="59" t="s">
        <v>7644</v>
      </c>
      <c r="E2318" s="3" t="s">
        <v>8607</v>
      </c>
      <c r="F2318" s="3"/>
      <c r="G2318" s="3"/>
      <c r="H2318" s="74"/>
      <c r="I2318" s="3" t="s">
        <v>3004</v>
      </c>
      <c r="J2318" s="3" t="s">
        <v>228</v>
      </c>
      <c r="K2318" s="3" t="s">
        <v>123</v>
      </c>
      <c r="L2318" s="3" t="s">
        <v>77</v>
      </c>
      <c r="M2318" s="3" t="s">
        <v>158</v>
      </c>
      <c r="N2318" s="5">
        <v>45427</v>
      </c>
      <c r="P2318" s="3">
        <f t="shared" ca="1" si="570"/>
        <v>-47</v>
      </c>
      <c r="Q2318" s="5"/>
      <c r="R2318" s="3"/>
      <c r="S2318" s="3"/>
      <c r="T2318" s="6" t="s">
        <v>131</v>
      </c>
      <c r="U2318" s="3" t="str">
        <f t="shared" si="564"/>
        <v>Contractuel</v>
      </c>
      <c r="V2318" s="5">
        <v>45505</v>
      </c>
      <c r="W2318" s="5">
        <f>VLOOKUP(B2318,[1]base!$A:$V,22,0)</f>
        <v>45535</v>
      </c>
      <c r="X2318" s="5"/>
      <c r="Y2318" s="5"/>
      <c r="Z2318" s="5">
        <v>45427</v>
      </c>
      <c r="AA2318" s="3">
        <f t="shared" si="565"/>
        <v>5</v>
      </c>
      <c r="AB2318" s="3">
        <v>2024</v>
      </c>
      <c r="AC2318" s="3">
        <f t="shared" si="569"/>
        <v>2028</v>
      </c>
      <c r="AD2318" s="7">
        <f t="shared" ca="1" si="571"/>
        <v>0.42222222222222222</v>
      </c>
      <c r="AE2318" s="7" t="str">
        <f t="shared" ca="1" si="558"/>
        <v>&lt; 1</v>
      </c>
      <c r="AF2318" s="5">
        <v>37409</v>
      </c>
      <c r="AG2318" s="8">
        <f t="shared" ca="1" si="566"/>
        <v>22.391780821917809</v>
      </c>
      <c r="AH2318" s="7" t="str">
        <f t="shared" ca="1" si="567"/>
        <v>&lt; 25</v>
      </c>
      <c r="AI2318" s="9">
        <v>17776082</v>
      </c>
      <c r="AJ2318" s="10" t="s">
        <v>126</v>
      </c>
      <c r="AK2318" s="9" t="s">
        <v>6468</v>
      </c>
      <c r="AL2318" s="5">
        <v>45348</v>
      </c>
      <c r="AM2318" s="3" t="s">
        <v>93</v>
      </c>
      <c r="AN2318" s="3" t="s">
        <v>94</v>
      </c>
      <c r="AP2318" t="s">
        <v>5809</v>
      </c>
      <c r="AQ2318" s="11">
        <v>3</v>
      </c>
      <c r="AR2318" s="11">
        <v>1</v>
      </c>
      <c r="AS2318" s="12">
        <f t="shared" si="568"/>
        <v>45792.25</v>
      </c>
      <c r="AT2318" s="11" t="s">
        <v>135</v>
      </c>
      <c r="AU2318" s="9">
        <v>3.7149999999999999</v>
      </c>
      <c r="AV2318" s="14">
        <v>17</v>
      </c>
      <c r="AW2318" s="15">
        <v>53594</v>
      </c>
      <c r="AX2318" s="16" t="s">
        <v>6469</v>
      </c>
      <c r="AY2318" s="14">
        <v>23</v>
      </c>
      <c r="AZ2318" s="11" t="s">
        <v>171</v>
      </c>
      <c r="BA2318" s="17" t="str">
        <f t="shared" si="556"/>
        <v>17535940172206448823</v>
      </c>
      <c r="BB2318" s="26">
        <f t="shared" si="557"/>
        <v>20</v>
      </c>
      <c r="BC2318" s="19" t="s">
        <v>6103</v>
      </c>
      <c r="BD2318" s="20" t="s">
        <v>388</v>
      </c>
      <c r="BF2318" s="5"/>
      <c r="BG2318" s="27">
        <v>46862197</v>
      </c>
      <c r="BH2318" s="27"/>
      <c r="BI2318" s="27"/>
      <c r="BJ2318" s="110" t="s">
        <v>2596</v>
      </c>
      <c r="BK2318" s="11" t="s">
        <v>3009</v>
      </c>
      <c r="BL2318" s="11" t="s">
        <v>473</v>
      </c>
    </row>
    <row r="2319" spans="1:64" x14ac:dyDescent="0.25">
      <c r="A2319" s="3" t="s">
        <v>56</v>
      </c>
      <c r="B2319" s="4">
        <v>2379</v>
      </c>
      <c r="C2319" s="3" t="s">
        <v>140</v>
      </c>
      <c r="D2319" s="3" t="s">
        <v>7469</v>
      </c>
      <c r="E2319" s="3" t="s">
        <v>7438</v>
      </c>
      <c r="F2319" s="3"/>
      <c r="G2319" s="3"/>
      <c r="H2319" s="74"/>
      <c r="I2319" s="3" t="s">
        <v>459</v>
      </c>
      <c r="J2319" s="3" t="s">
        <v>228</v>
      </c>
      <c r="K2319" s="3" t="s">
        <v>123</v>
      </c>
      <c r="L2319" s="3" t="s">
        <v>77</v>
      </c>
      <c r="M2319" s="3" t="s">
        <v>158</v>
      </c>
      <c r="N2319" s="5">
        <v>45426</v>
      </c>
      <c r="P2319" s="3">
        <f t="shared" ca="1" si="570"/>
        <v>-47</v>
      </c>
      <c r="Q2319" s="5"/>
      <c r="R2319" s="3"/>
      <c r="S2319" s="3"/>
      <c r="T2319" s="6" t="s">
        <v>131</v>
      </c>
      <c r="U2319" s="3" t="str">
        <f t="shared" si="564"/>
        <v>Contractuel</v>
      </c>
      <c r="V2319" s="5">
        <v>45505</v>
      </c>
      <c r="W2319" s="5">
        <f>VLOOKUP(B2319,[1]base!$A:$V,22,0)</f>
        <v>45535</v>
      </c>
      <c r="X2319" s="5"/>
      <c r="Y2319" s="5"/>
      <c r="Z2319" s="5">
        <v>45426</v>
      </c>
      <c r="AA2319" s="3">
        <f t="shared" si="565"/>
        <v>5</v>
      </c>
      <c r="AB2319" s="3">
        <v>2024</v>
      </c>
      <c r="AC2319" s="3">
        <f t="shared" si="569"/>
        <v>2028</v>
      </c>
      <c r="AD2319" s="7">
        <f t="shared" ca="1" si="571"/>
        <v>0.42499999999999999</v>
      </c>
      <c r="AE2319" s="7" t="str">
        <f t="shared" ca="1" si="558"/>
        <v>&lt; 1</v>
      </c>
      <c r="AF2319" s="5">
        <v>32533</v>
      </c>
      <c r="AG2319" s="8">
        <f t="shared" ca="1" si="566"/>
        <v>35.750684931506846</v>
      </c>
      <c r="AH2319" s="7" t="str">
        <f t="shared" ca="1" si="567"/>
        <v>&gt;35&lt; 45</v>
      </c>
      <c r="AI2319" s="9">
        <v>16205140</v>
      </c>
      <c r="AJ2319" s="10" t="s">
        <v>67</v>
      </c>
      <c r="AK2319" s="9" t="s">
        <v>6470</v>
      </c>
      <c r="AL2319" s="5">
        <v>39664</v>
      </c>
      <c r="AM2319" s="3" t="s">
        <v>93</v>
      </c>
      <c r="AN2319" s="3" t="s">
        <v>65</v>
      </c>
      <c r="AO2319">
        <v>1</v>
      </c>
      <c r="AP2319" t="s">
        <v>5730</v>
      </c>
      <c r="AQ2319" s="11">
        <v>3</v>
      </c>
      <c r="AR2319" s="11">
        <v>1</v>
      </c>
      <c r="AS2319" s="12">
        <f t="shared" si="568"/>
        <v>45791.25</v>
      </c>
      <c r="AT2319" s="11" t="s">
        <v>135</v>
      </c>
      <c r="AU2319" s="9">
        <v>3.7149999999999999</v>
      </c>
      <c r="AV2319" s="14">
        <v>17</v>
      </c>
      <c r="AW2319" s="15" t="s">
        <v>169</v>
      </c>
      <c r="AX2319" s="16" t="s">
        <v>6471</v>
      </c>
      <c r="AY2319" s="14">
        <v>15</v>
      </c>
      <c r="AZ2319" s="11" t="s">
        <v>171</v>
      </c>
      <c r="BA2319" s="17" t="str">
        <f t="shared" si="556"/>
        <v>17001000000321622215</v>
      </c>
      <c r="BB2319" s="26">
        <f t="shared" si="557"/>
        <v>20</v>
      </c>
      <c r="BC2319" s="19" t="s">
        <v>6472</v>
      </c>
      <c r="BD2319" s="20" t="s">
        <v>388</v>
      </c>
      <c r="BF2319" s="5"/>
      <c r="BG2319" s="27">
        <v>24611984</v>
      </c>
      <c r="BH2319" s="27"/>
      <c r="BI2319" s="27"/>
      <c r="BJ2319" s="110" t="s">
        <v>2972</v>
      </c>
      <c r="BK2319" s="11" t="str">
        <f t="shared" ref="BK2319:BK2382" si="572">IF(K2319="CADRE","CADRE",CONCATENATE(J2319,"-",H2319))</f>
        <v>B-</v>
      </c>
      <c r="BL2319" s="11" t="s">
        <v>473</v>
      </c>
    </row>
    <row r="2320" spans="1:64" x14ac:dyDescent="0.25">
      <c r="A2320" s="3" t="s">
        <v>74</v>
      </c>
      <c r="B2320" s="4">
        <v>2380</v>
      </c>
      <c r="C2320" s="3" t="s">
        <v>140</v>
      </c>
      <c r="D2320" s="3" t="s">
        <v>7317</v>
      </c>
      <c r="E2320" s="3" t="s">
        <v>7509</v>
      </c>
      <c r="F2320" s="3"/>
      <c r="G2320" s="3"/>
      <c r="H2320" s="74"/>
      <c r="I2320" s="3" t="s">
        <v>467</v>
      </c>
      <c r="J2320" s="3" t="s">
        <v>157</v>
      </c>
      <c r="K2320" s="3" t="s">
        <v>123</v>
      </c>
      <c r="L2320" s="3" t="s">
        <v>77</v>
      </c>
      <c r="M2320" s="3" t="s">
        <v>158</v>
      </c>
      <c r="N2320" s="5">
        <v>45426</v>
      </c>
      <c r="P2320" s="3">
        <f t="shared" ca="1" si="570"/>
        <v>-47</v>
      </c>
      <c r="Q2320" s="5">
        <v>45544</v>
      </c>
      <c r="R2320" s="3" t="s">
        <v>124</v>
      </c>
      <c r="S2320" s="3"/>
      <c r="T2320" s="6" t="s">
        <v>131</v>
      </c>
      <c r="U2320" s="3" t="str">
        <f t="shared" si="564"/>
        <v>Contractuel</v>
      </c>
      <c r="V2320" s="5">
        <v>45505</v>
      </c>
      <c r="W2320" s="5">
        <f>VLOOKUP(B2320,[1]base!$A:$V,22,0)</f>
        <v>45535</v>
      </c>
      <c r="X2320" s="5"/>
      <c r="Y2320" s="5"/>
      <c r="Z2320" s="5">
        <v>45426</v>
      </c>
      <c r="AA2320" s="3">
        <f t="shared" si="565"/>
        <v>5</v>
      </c>
      <c r="AB2320" s="3">
        <v>2024</v>
      </c>
      <c r="AC2320" s="3">
        <f t="shared" si="569"/>
        <v>2028</v>
      </c>
      <c r="AD2320" s="7">
        <f t="shared" ca="1" si="571"/>
        <v>0.42499999999999999</v>
      </c>
      <c r="AE2320" s="7" t="str">
        <f t="shared" ca="1" si="558"/>
        <v>&lt; 1</v>
      </c>
      <c r="AF2320" s="5">
        <v>27531</v>
      </c>
      <c r="AG2320" s="8">
        <f t="shared" ca="1" si="566"/>
        <v>49.454794520547942</v>
      </c>
      <c r="AH2320" s="7" t="str">
        <f t="shared" ca="1" si="567"/>
        <v>&gt;45&lt; 55</v>
      </c>
      <c r="AI2320" s="9">
        <v>11782982</v>
      </c>
      <c r="AJ2320" s="10" t="s">
        <v>159</v>
      </c>
      <c r="AK2320" s="9" t="s">
        <v>6473</v>
      </c>
      <c r="AL2320" s="5">
        <v>44455</v>
      </c>
      <c r="AM2320" s="3" t="s">
        <v>93</v>
      </c>
      <c r="AN2320" s="3" t="s">
        <v>65</v>
      </c>
      <c r="AO2320">
        <v>3</v>
      </c>
      <c r="AP2320" t="s">
        <v>6291</v>
      </c>
      <c r="AQ2320" s="11">
        <v>3</v>
      </c>
      <c r="AR2320" s="11">
        <v>1</v>
      </c>
      <c r="AS2320" s="12">
        <f t="shared" si="568"/>
        <v>45791.25</v>
      </c>
      <c r="AT2320" s="11" t="s">
        <v>135</v>
      </c>
      <c r="AU2320" s="9">
        <v>3.7149999999999999</v>
      </c>
      <c r="AV2320" s="14">
        <v>25</v>
      </c>
      <c r="AW2320" s="15" t="s">
        <v>713</v>
      </c>
      <c r="AX2320" s="16" t="s">
        <v>6474</v>
      </c>
      <c r="AY2320" s="14">
        <v>93</v>
      </c>
      <c r="AZ2320" s="11" t="s">
        <v>164</v>
      </c>
      <c r="BA2320" s="17" t="str">
        <f t="shared" si="556"/>
        <v>25024000000005131293</v>
      </c>
      <c r="BB2320" s="26">
        <f t="shared" si="557"/>
        <v>20</v>
      </c>
      <c r="BC2320" s="19" t="s">
        <v>6475</v>
      </c>
      <c r="BD2320" s="20" t="s">
        <v>100</v>
      </c>
      <c r="BF2320" s="5"/>
      <c r="BG2320" s="27">
        <v>22897313</v>
      </c>
      <c r="BH2320" s="27"/>
      <c r="BI2320" s="27"/>
      <c r="BJ2320" t="s">
        <v>3681</v>
      </c>
      <c r="BK2320" s="11" t="str">
        <f t="shared" si="572"/>
        <v>A-</v>
      </c>
      <c r="BL2320" s="11" t="s">
        <v>473</v>
      </c>
    </row>
    <row r="2321" spans="1:64" x14ac:dyDescent="0.25">
      <c r="A2321" s="3" t="s">
        <v>74</v>
      </c>
      <c r="B2321" s="4">
        <v>2381</v>
      </c>
      <c r="C2321" s="3" t="s">
        <v>57</v>
      </c>
      <c r="D2321" s="3" t="s">
        <v>8786</v>
      </c>
      <c r="E2321" s="3" t="s">
        <v>7361</v>
      </c>
      <c r="F2321" s="3"/>
      <c r="G2321" s="3"/>
      <c r="H2321" s="74"/>
      <c r="I2321" s="43" t="s">
        <v>1465</v>
      </c>
      <c r="J2321" s="3"/>
      <c r="K2321" s="3" t="s">
        <v>76</v>
      </c>
      <c r="L2321" s="3" t="s">
        <v>77</v>
      </c>
      <c r="M2321" s="3" t="s">
        <v>158</v>
      </c>
      <c r="N2321" s="5">
        <v>45426</v>
      </c>
      <c r="P2321" s="3">
        <f t="shared" ca="1" si="570"/>
        <v>-109</v>
      </c>
      <c r="Q2321" s="5">
        <v>45456</v>
      </c>
      <c r="R2321" s="3" t="s">
        <v>1466</v>
      </c>
      <c r="S2321" s="3"/>
      <c r="T2321" s="6" t="s">
        <v>131</v>
      </c>
      <c r="U2321" s="3" t="str">
        <f t="shared" si="564"/>
        <v>Contractuel</v>
      </c>
      <c r="V2321" s="5">
        <v>45426</v>
      </c>
      <c r="W2321" s="5">
        <v>45473</v>
      </c>
      <c r="X2321" s="5"/>
      <c r="Y2321" s="5"/>
      <c r="Z2321" s="5">
        <v>45426</v>
      </c>
      <c r="AA2321" s="3">
        <f t="shared" si="565"/>
        <v>5</v>
      </c>
      <c r="AB2321" s="3">
        <v>2024</v>
      </c>
      <c r="AC2321" s="3">
        <f t="shared" si="569"/>
        <v>2028</v>
      </c>
      <c r="AD2321" s="7">
        <f t="shared" ca="1" si="571"/>
        <v>0.42499999999999999</v>
      </c>
      <c r="AE2321" s="7" t="str">
        <f t="shared" ca="1" si="558"/>
        <v>&lt; 1</v>
      </c>
      <c r="AF2321" s="5">
        <v>35232</v>
      </c>
      <c r="AG2321" s="8">
        <f t="shared" ca="1" si="566"/>
        <v>28.356164383561644</v>
      </c>
      <c r="AH2321" s="7" t="str">
        <f t="shared" ca="1" si="567"/>
        <v>&gt;25&lt; 35</v>
      </c>
      <c r="AI2321" s="9"/>
      <c r="AJ2321" s="8"/>
      <c r="AK2321" s="9" t="s">
        <v>6476</v>
      </c>
      <c r="AL2321" s="5">
        <v>41775</v>
      </c>
      <c r="AM2321" s="3" t="s">
        <v>64</v>
      </c>
      <c r="AN2321" s="3" t="s">
        <v>94</v>
      </c>
      <c r="AP2321" t="s">
        <v>6477</v>
      </c>
      <c r="AQ2321" s="11">
        <v>3</v>
      </c>
      <c r="AR2321" s="11">
        <v>1</v>
      </c>
      <c r="AS2321" s="12">
        <f t="shared" si="568"/>
        <v>45791.25</v>
      </c>
      <c r="AT2321" s="11" t="s">
        <v>135</v>
      </c>
      <c r="AU2321" s="9">
        <v>3.778</v>
      </c>
      <c r="AV2321" s="14">
        <v>17</v>
      </c>
      <c r="AW2321" s="15" t="s">
        <v>169</v>
      </c>
      <c r="AX2321" s="16" t="s">
        <v>6478</v>
      </c>
      <c r="AY2321" s="14">
        <v>64</v>
      </c>
      <c r="AZ2321" s="11" t="s">
        <v>171</v>
      </c>
      <c r="BA2321" s="17" t="str">
        <f t="shared" si="556"/>
        <v>17001000000284094564</v>
      </c>
      <c r="BB2321" s="26">
        <f t="shared" si="557"/>
        <v>20</v>
      </c>
      <c r="BC2321" s="19" t="s">
        <v>942</v>
      </c>
      <c r="BD2321" s="20" t="s">
        <v>277</v>
      </c>
      <c r="BF2321" s="5"/>
      <c r="BG2321" s="27">
        <v>58914060</v>
      </c>
      <c r="BH2321" s="27"/>
      <c r="BI2321" s="27"/>
      <c r="BK2321" s="11" t="str">
        <f t="shared" si="572"/>
        <v>-</v>
      </c>
      <c r="BL2321" s="11" t="s">
        <v>200</v>
      </c>
    </row>
    <row r="2322" spans="1:64" x14ac:dyDescent="0.25">
      <c r="A2322" s="3" t="s">
        <v>56</v>
      </c>
      <c r="B2322" s="4">
        <v>2382</v>
      </c>
      <c r="C2322" s="3" t="s">
        <v>140</v>
      </c>
      <c r="D2322" s="3" t="s">
        <v>7552</v>
      </c>
      <c r="E2322" s="3" t="s">
        <v>7292</v>
      </c>
      <c r="F2322" s="3"/>
      <c r="G2322" s="3"/>
      <c r="H2322" s="74"/>
      <c r="I2322" s="43" t="s">
        <v>425</v>
      </c>
      <c r="J2322" s="3" t="s">
        <v>157</v>
      </c>
      <c r="K2322" s="3" t="s">
        <v>123</v>
      </c>
      <c r="L2322" s="3" t="s">
        <v>77</v>
      </c>
      <c r="M2322" s="3" t="s">
        <v>158</v>
      </c>
      <c r="N2322" s="5">
        <v>45427</v>
      </c>
      <c r="P2322" s="3">
        <f t="shared" ca="1" si="570"/>
        <v>-47</v>
      </c>
      <c r="Q2322" s="5"/>
      <c r="R2322" s="3"/>
      <c r="S2322" s="3"/>
      <c r="T2322" s="6" t="s">
        <v>131</v>
      </c>
      <c r="U2322" s="3" t="str">
        <f t="shared" si="564"/>
        <v>Contractuel</v>
      </c>
      <c r="V2322" s="5">
        <v>45505</v>
      </c>
      <c r="W2322" s="5">
        <f>VLOOKUP(B2322,[1]base!$A:$V,22,0)</f>
        <v>45535</v>
      </c>
      <c r="X2322" s="5"/>
      <c r="Y2322" s="5"/>
      <c r="Z2322" s="5">
        <v>45427</v>
      </c>
      <c r="AA2322" s="3">
        <f t="shared" si="565"/>
        <v>5</v>
      </c>
      <c r="AB2322" s="3">
        <v>2024</v>
      </c>
      <c r="AC2322" s="3">
        <f t="shared" si="569"/>
        <v>2028</v>
      </c>
      <c r="AD2322" s="7">
        <f t="shared" ca="1" si="571"/>
        <v>0.42222222222222222</v>
      </c>
      <c r="AE2322" s="7" t="str">
        <f t="shared" ca="1" si="558"/>
        <v>&lt; 1</v>
      </c>
      <c r="AF2322" s="5">
        <v>38664</v>
      </c>
      <c r="AG2322" s="8">
        <f t="shared" ca="1" si="566"/>
        <v>18.953424657534246</v>
      </c>
      <c r="AH2322" s="7" t="str">
        <f t="shared" ca="1" si="567"/>
        <v>&lt; 25</v>
      </c>
      <c r="AI2322" s="9">
        <v>17781705</v>
      </c>
      <c r="AJ2322" s="37" t="s">
        <v>79</v>
      </c>
      <c r="AK2322" s="9" t="s">
        <v>6479</v>
      </c>
      <c r="AL2322" s="5">
        <v>45295</v>
      </c>
      <c r="AM2322" s="3" t="s">
        <v>93</v>
      </c>
      <c r="AN2322" s="3" t="s">
        <v>94</v>
      </c>
      <c r="AP2322" t="s">
        <v>5721</v>
      </c>
      <c r="AQ2322" s="11">
        <v>3</v>
      </c>
      <c r="AR2322" s="11">
        <v>1</v>
      </c>
      <c r="AS2322" s="12">
        <f t="shared" si="568"/>
        <v>45792.25</v>
      </c>
      <c r="AT2322" s="11" t="s">
        <v>135</v>
      </c>
      <c r="AU2322" s="9">
        <v>3.7149999999999999</v>
      </c>
      <c r="AV2322" s="14">
        <v>17</v>
      </c>
      <c r="AW2322" s="15" t="s">
        <v>169</v>
      </c>
      <c r="AX2322" s="16" t="s">
        <v>6480</v>
      </c>
      <c r="AY2322" s="14">
        <v>29</v>
      </c>
      <c r="AZ2322" s="11" t="s">
        <v>171</v>
      </c>
      <c r="BA2322" s="17" t="str">
        <f t="shared" si="556"/>
        <v>17001000000345325329</v>
      </c>
      <c r="BB2322" s="26">
        <f t="shared" si="557"/>
        <v>20</v>
      </c>
      <c r="BC2322" s="19" t="s">
        <v>6460</v>
      </c>
      <c r="BD2322" s="20" t="s">
        <v>388</v>
      </c>
      <c r="BF2322" s="5"/>
      <c r="BG2322" s="27">
        <v>25287403</v>
      </c>
      <c r="BH2322" s="27"/>
      <c r="BI2322" s="27"/>
      <c r="BJ2322" t="s">
        <v>3780</v>
      </c>
      <c r="BK2322" s="11" t="str">
        <f t="shared" si="572"/>
        <v>A-</v>
      </c>
      <c r="BL2322" s="11" t="s">
        <v>473</v>
      </c>
    </row>
    <row r="2323" spans="1:64" x14ac:dyDescent="0.25">
      <c r="A2323" s="3" t="s">
        <v>56</v>
      </c>
      <c r="B2323" s="4">
        <v>2383</v>
      </c>
      <c r="C2323" s="3" t="s">
        <v>140</v>
      </c>
      <c r="D2323" s="3" t="s">
        <v>8608</v>
      </c>
      <c r="E2323" s="3" t="s">
        <v>7283</v>
      </c>
      <c r="F2323" s="3"/>
      <c r="G2323" s="3"/>
      <c r="H2323" s="74"/>
      <c r="I2323" s="3" t="s">
        <v>1920</v>
      </c>
      <c r="J2323" s="3" t="s">
        <v>157</v>
      </c>
      <c r="K2323" s="3" t="s">
        <v>123</v>
      </c>
      <c r="L2323" s="3" t="s">
        <v>77</v>
      </c>
      <c r="M2323" s="3" t="s">
        <v>158</v>
      </c>
      <c r="N2323" s="5">
        <v>45427</v>
      </c>
      <c r="P2323" s="3">
        <f t="shared" ca="1" si="570"/>
        <v>-47</v>
      </c>
      <c r="Q2323" s="5"/>
      <c r="R2323" s="3"/>
      <c r="S2323" s="3"/>
      <c r="T2323" s="6" t="s">
        <v>131</v>
      </c>
      <c r="U2323" s="3" t="str">
        <f t="shared" si="564"/>
        <v>Contractuel</v>
      </c>
      <c r="V2323" s="5">
        <v>45505</v>
      </c>
      <c r="W2323" s="5">
        <f>VLOOKUP(B2323,[1]base!$A:$V,22,0)</f>
        <v>45535</v>
      </c>
      <c r="X2323" s="5"/>
      <c r="Y2323" s="5"/>
      <c r="Z2323" s="5">
        <v>45427</v>
      </c>
      <c r="AA2323" s="3">
        <f t="shared" si="565"/>
        <v>5</v>
      </c>
      <c r="AB2323" s="3">
        <v>2024</v>
      </c>
      <c r="AC2323" s="3">
        <f t="shared" si="569"/>
        <v>2028</v>
      </c>
      <c r="AD2323" s="7">
        <f t="shared" ca="1" si="571"/>
        <v>0.42222222222222222</v>
      </c>
      <c r="AE2323" s="7" t="str">
        <f t="shared" ca="1" si="558"/>
        <v>&lt; 1</v>
      </c>
      <c r="AF2323" s="5">
        <v>26680</v>
      </c>
      <c r="AG2323" s="8">
        <f t="shared" ca="1" si="566"/>
        <v>51.786301369863011</v>
      </c>
      <c r="AH2323" s="7" t="str">
        <f t="shared" ca="1" si="567"/>
        <v>&gt;45&lt; 55</v>
      </c>
      <c r="AI2323" s="92">
        <v>11802670</v>
      </c>
      <c r="AJ2323" s="10" t="s">
        <v>91</v>
      </c>
      <c r="AK2323" s="9" t="s">
        <v>6481</v>
      </c>
      <c r="AL2323" s="5">
        <v>43078</v>
      </c>
      <c r="AM2323" s="3" t="s">
        <v>93</v>
      </c>
      <c r="AN2323" s="3" t="s">
        <v>65</v>
      </c>
      <c r="AP2323" t="s">
        <v>6482</v>
      </c>
      <c r="AQ2323" s="11">
        <v>3</v>
      </c>
      <c r="AR2323" s="11">
        <v>1</v>
      </c>
      <c r="AS2323" s="12">
        <f t="shared" si="568"/>
        <v>45792.25</v>
      </c>
      <c r="AT2323" s="11" t="s">
        <v>135</v>
      </c>
      <c r="AU2323" s="9">
        <v>3.7149999999999999</v>
      </c>
      <c r="AV2323" s="14">
        <v>17</v>
      </c>
      <c r="AW2323" s="15" t="s">
        <v>169</v>
      </c>
      <c r="AX2323" s="16" t="s">
        <v>6483</v>
      </c>
      <c r="AY2323" s="14">
        <v>79</v>
      </c>
      <c r="AZ2323" s="11" t="s">
        <v>171</v>
      </c>
      <c r="BA2323" s="17" t="str">
        <f t="shared" si="556"/>
        <v>17001000000345048879</v>
      </c>
      <c r="BB2323" s="26">
        <f t="shared" si="557"/>
        <v>20</v>
      </c>
      <c r="BC2323" s="19" t="s">
        <v>942</v>
      </c>
      <c r="BD2323" s="20" t="s">
        <v>277</v>
      </c>
      <c r="BF2323" s="5"/>
      <c r="BG2323" s="27">
        <v>20431243</v>
      </c>
      <c r="BH2323" s="27"/>
      <c r="BI2323" s="27"/>
      <c r="BJ2323" t="s">
        <v>391</v>
      </c>
      <c r="BK2323" s="11" t="str">
        <f t="shared" si="572"/>
        <v>A-</v>
      </c>
      <c r="BL2323" s="11" t="s">
        <v>473</v>
      </c>
    </row>
    <row r="2324" spans="1:64" x14ac:dyDescent="0.25">
      <c r="A2324" s="3" t="s">
        <v>56</v>
      </c>
      <c r="B2324" s="4">
        <v>2384</v>
      </c>
      <c r="C2324" s="3" t="s">
        <v>140</v>
      </c>
      <c r="D2324" s="3" t="s">
        <v>7192</v>
      </c>
      <c r="E2324" s="3" t="s">
        <v>7353</v>
      </c>
      <c r="F2324" s="3"/>
      <c r="G2324" s="3"/>
      <c r="H2324" s="74"/>
      <c r="I2324" s="43" t="s">
        <v>425</v>
      </c>
      <c r="J2324" s="3" t="s">
        <v>157</v>
      </c>
      <c r="K2324" s="3" t="s">
        <v>123</v>
      </c>
      <c r="L2324" s="3" t="s">
        <v>77</v>
      </c>
      <c r="M2324" s="3" t="s">
        <v>158</v>
      </c>
      <c r="N2324" s="5">
        <v>45427</v>
      </c>
      <c r="P2324" s="3">
        <f t="shared" ca="1" si="570"/>
        <v>-47</v>
      </c>
      <c r="Q2324" s="5"/>
      <c r="R2324" s="3"/>
      <c r="S2324" s="3"/>
      <c r="T2324" s="6" t="s">
        <v>131</v>
      </c>
      <c r="U2324" s="3" t="str">
        <f t="shared" si="564"/>
        <v>Contractuel</v>
      </c>
      <c r="V2324" s="5">
        <v>45505</v>
      </c>
      <c r="W2324" s="5">
        <f>VLOOKUP(B2324,[1]base!$A:$V,22,0)</f>
        <v>45535</v>
      </c>
      <c r="X2324" s="5"/>
      <c r="Y2324" s="5"/>
      <c r="Z2324" s="5">
        <v>45427</v>
      </c>
      <c r="AA2324" s="3">
        <f t="shared" si="565"/>
        <v>5</v>
      </c>
      <c r="AB2324" s="3">
        <v>2024</v>
      </c>
      <c r="AC2324" s="3">
        <f t="shared" si="569"/>
        <v>2028</v>
      </c>
      <c r="AD2324" s="7">
        <f t="shared" ca="1" si="571"/>
        <v>0.42222222222222222</v>
      </c>
      <c r="AE2324" s="7" t="str">
        <f t="shared" ca="1" si="558"/>
        <v>&lt; 1</v>
      </c>
      <c r="AF2324" s="5">
        <v>36783</v>
      </c>
      <c r="AG2324" s="8">
        <f t="shared" ca="1" si="566"/>
        <v>24.106849315068494</v>
      </c>
      <c r="AH2324" s="7" t="str">
        <f t="shared" ca="1" si="567"/>
        <v>&lt; 25</v>
      </c>
      <c r="AI2324" s="9">
        <v>17782041</v>
      </c>
      <c r="AJ2324" s="37" t="s">
        <v>91</v>
      </c>
      <c r="AK2324" s="9" t="s">
        <v>6484</v>
      </c>
      <c r="AL2324" s="5">
        <v>43648</v>
      </c>
      <c r="AM2324" s="3" t="s">
        <v>93</v>
      </c>
      <c r="AN2324" s="3" t="s">
        <v>94</v>
      </c>
      <c r="AP2324" t="s">
        <v>5725</v>
      </c>
      <c r="AQ2324" s="11">
        <v>3</v>
      </c>
      <c r="AR2324" s="11">
        <v>1</v>
      </c>
      <c r="AS2324" s="12">
        <f t="shared" si="568"/>
        <v>45792.25</v>
      </c>
      <c r="AT2324" s="11" t="s">
        <v>135</v>
      </c>
      <c r="AU2324" s="9">
        <v>3.7149999999999999</v>
      </c>
      <c r="AV2324" s="14">
        <v>17</v>
      </c>
      <c r="AW2324" s="15">
        <v>20600</v>
      </c>
      <c r="AX2324" s="16" t="s">
        <v>6485</v>
      </c>
      <c r="AY2324" s="14">
        <v>65</v>
      </c>
      <c r="AZ2324" s="11" t="s">
        <v>171</v>
      </c>
      <c r="BA2324" s="17" t="str">
        <f t="shared" si="556"/>
        <v>17206000000315421965</v>
      </c>
      <c r="BB2324" s="26">
        <f t="shared" si="557"/>
        <v>20</v>
      </c>
      <c r="BC2324" s="19" t="s">
        <v>828</v>
      </c>
      <c r="BD2324" s="20" t="s">
        <v>277</v>
      </c>
      <c r="BF2324" s="5"/>
      <c r="BG2324" s="27">
        <v>25342950</v>
      </c>
      <c r="BH2324" s="27"/>
      <c r="BI2324" s="27"/>
      <c r="BJ2324" t="s">
        <v>828</v>
      </c>
      <c r="BK2324" s="11" t="str">
        <f t="shared" si="572"/>
        <v>A-</v>
      </c>
      <c r="BL2324" s="11" t="s">
        <v>473</v>
      </c>
    </row>
    <row r="2325" spans="1:64" x14ac:dyDescent="0.25">
      <c r="A2325" s="3" t="s">
        <v>56</v>
      </c>
      <c r="B2325" s="4">
        <v>2385</v>
      </c>
      <c r="C2325" s="3" t="s">
        <v>140</v>
      </c>
      <c r="D2325" s="3" t="s">
        <v>8609</v>
      </c>
      <c r="E2325" s="3" t="s">
        <v>7306</v>
      </c>
      <c r="F2325" s="3"/>
      <c r="G2325" s="3"/>
      <c r="H2325" s="74"/>
      <c r="I2325" s="3" t="s">
        <v>187</v>
      </c>
      <c r="J2325" s="3" t="s">
        <v>157</v>
      </c>
      <c r="K2325" s="3" t="s">
        <v>123</v>
      </c>
      <c r="L2325" s="3" t="s">
        <v>77</v>
      </c>
      <c r="M2325" s="3" t="s">
        <v>158</v>
      </c>
      <c r="N2325" s="5">
        <v>45427</v>
      </c>
      <c r="P2325" s="3">
        <f t="shared" ca="1" si="570"/>
        <v>-47</v>
      </c>
      <c r="Q2325" s="5"/>
      <c r="R2325" s="3"/>
      <c r="S2325" s="3"/>
      <c r="T2325" s="6" t="s">
        <v>131</v>
      </c>
      <c r="U2325" s="3" t="str">
        <f t="shared" si="564"/>
        <v>Contractuel</v>
      </c>
      <c r="V2325" s="5">
        <v>45505</v>
      </c>
      <c r="W2325" s="5">
        <f>VLOOKUP(B2325,[1]base!$A:$V,22,0)</f>
        <v>45535</v>
      </c>
      <c r="X2325" s="5"/>
      <c r="Y2325" s="5"/>
      <c r="Z2325" s="5">
        <v>45427</v>
      </c>
      <c r="AA2325" s="3">
        <f t="shared" si="565"/>
        <v>5</v>
      </c>
      <c r="AB2325" s="3">
        <v>2024</v>
      </c>
      <c r="AC2325" s="3">
        <f t="shared" si="569"/>
        <v>2028</v>
      </c>
      <c r="AD2325" s="7">
        <f t="shared" ca="1" si="571"/>
        <v>0.42222222222222222</v>
      </c>
      <c r="AE2325" s="7" t="str">
        <f t="shared" ca="1" si="558"/>
        <v>&lt; 1</v>
      </c>
      <c r="AF2325" s="5">
        <v>32740</v>
      </c>
      <c r="AG2325" s="8">
        <f t="shared" ca="1" si="566"/>
        <v>35.183561643835617</v>
      </c>
      <c r="AH2325" s="7" t="str">
        <f t="shared" ca="1" si="567"/>
        <v>&gt;35&lt; 45</v>
      </c>
      <c r="AI2325" s="9">
        <v>16534583</v>
      </c>
      <c r="AJ2325" s="10" t="s">
        <v>91</v>
      </c>
      <c r="AK2325" s="9" t="s">
        <v>6486</v>
      </c>
      <c r="AL2325" s="5">
        <v>39710</v>
      </c>
      <c r="AM2325" s="3" t="s">
        <v>93</v>
      </c>
      <c r="AN2325" s="3" t="s">
        <v>65</v>
      </c>
      <c r="AO2325">
        <v>2</v>
      </c>
      <c r="AP2325" t="s">
        <v>5730</v>
      </c>
      <c r="AQ2325" s="11">
        <v>3</v>
      </c>
      <c r="AR2325" s="11">
        <v>1</v>
      </c>
      <c r="AS2325" s="12">
        <f t="shared" si="568"/>
        <v>45792.25</v>
      </c>
      <c r="AT2325" s="11" t="s">
        <v>135</v>
      </c>
      <c r="AU2325" s="9">
        <v>3.7149999999999999</v>
      </c>
      <c r="AV2325" s="14">
        <v>25</v>
      </c>
      <c r="AW2325" s="15">
        <v>13300</v>
      </c>
      <c r="AX2325" s="16" t="s">
        <v>6487</v>
      </c>
      <c r="AY2325" s="14">
        <v>62</v>
      </c>
      <c r="AZ2325" s="11" t="s">
        <v>164</v>
      </c>
      <c r="BA2325" s="17" t="str">
        <f t="shared" si="556"/>
        <v>25133000000126147662</v>
      </c>
      <c r="BB2325" s="26">
        <f t="shared" si="557"/>
        <v>20</v>
      </c>
      <c r="BC2325" s="19" t="s">
        <v>6488</v>
      </c>
      <c r="BD2325" s="20" t="s">
        <v>277</v>
      </c>
      <c r="BF2325" s="5"/>
      <c r="BG2325" s="27">
        <v>54016442</v>
      </c>
      <c r="BH2325" s="27"/>
      <c r="BI2325" s="27"/>
      <c r="BK2325" s="11" t="s">
        <v>193</v>
      </c>
      <c r="BL2325" s="11" t="s">
        <v>473</v>
      </c>
    </row>
    <row r="2326" spans="1:64" x14ac:dyDescent="0.25">
      <c r="A2326" s="3" t="s">
        <v>74</v>
      </c>
      <c r="B2326" s="4">
        <v>2386</v>
      </c>
      <c r="C2326" s="3" t="s">
        <v>57</v>
      </c>
      <c r="D2326" s="3" t="s">
        <v>8610</v>
      </c>
      <c r="E2326" s="3" t="s">
        <v>7645</v>
      </c>
      <c r="F2326" s="3"/>
      <c r="G2326" s="3"/>
      <c r="H2326" s="74"/>
      <c r="I2326" s="43" t="s">
        <v>1465</v>
      </c>
      <c r="J2326" s="3"/>
      <c r="K2326" s="3" t="s">
        <v>76</v>
      </c>
      <c r="L2326" s="3" t="s">
        <v>77</v>
      </c>
      <c r="M2326" s="3" t="s">
        <v>158</v>
      </c>
      <c r="N2326" s="5">
        <v>45426</v>
      </c>
      <c r="P2326" s="3">
        <f t="shared" ca="1" si="570"/>
        <v>-109</v>
      </c>
      <c r="Q2326" s="5">
        <v>45473</v>
      </c>
      <c r="R2326" s="3" t="s">
        <v>236</v>
      </c>
      <c r="S2326" s="3"/>
      <c r="T2326" s="6" t="s">
        <v>131</v>
      </c>
      <c r="U2326" s="3" t="str">
        <f t="shared" si="564"/>
        <v>Contractuel</v>
      </c>
      <c r="V2326" s="5">
        <v>45426</v>
      </c>
      <c r="W2326" s="5">
        <v>45473</v>
      </c>
      <c r="X2326" s="5"/>
      <c r="Y2326" s="5"/>
      <c r="Z2326" s="5">
        <v>45426</v>
      </c>
      <c r="AA2326" s="3">
        <f t="shared" si="565"/>
        <v>5</v>
      </c>
      <c r="AB2326" s="3">
        <v>2024</v>
      </c>
      <c r="AC2326" s="3">
        <f t="shared" si="569"/>
        <v>2028</v>
      </c>
      <c r="AD2326" s="7">
        <f t="shared" ca="1" si="571"/>
        <v>0.42499999999999999</v>
      </c>
      <c r="AE2326" s="7" t="str">
        <f t="shared" ca="1" si="558"/>
        <v>&lt; 1</v>
      </c>
      <c r="AF2326" s="5">
        <v>35121</v>
      </c>
      <c r="AG2326" s="8">
        <f t="shared" ca="1" si="566"/>
        <v>28.660273972602738</v>
      </c>
      <c r="AH2326" s="7" t="str">
        <f t="shared" ca="1" si="567"/>
        <v>&gt;25&lt; 35</v>
      </c>
      <c r="AI2326" s="9"/>
      <c r="AJ2326" s="8"/>
      <c r="AK2326" s="9" t="s">
        <v>6489</v>
      </c>
      <c r="AL2326" s="5">
        <v>41641</v>
      </c>
      <c r="AM2326" s="3" t="s">
        <v>64</v>
      </c>
      <c r="AN2326" s="3" t="s">
        <v>94</v>
      </c>
      <c r="AP2326" t="s">
        <v>6389</v>
      </c>
      <c r="AQ2326" s="11">
        <v>3</v>
      </c>
      <c r="AR2326" s="11">
        <v>1</v>
      </c>
      <c r="AS2326" s="12">
        <f t="shared" si="568"/>
        <v>45791.25</v>
      </c>
      <c r="AT2326" s="11" t="s">
        <v>135</v>
      </c>
      <c r="AU2326" s="9">
        <v>3.778</v>
      </c>
      <c r="AV2326" s="14">
        <v>17</v>
      </c>
      <c r="AW2326" s="15">
        <v>20600</v>
      </c>
      <c r="AX2326" s="16" t="s">
        <v>6490</v>
      </c>
      <c r="AY2326" s="14" t="s">
        <v>126</v>
      </c>
      <c r="AZ2326" s="11" t="s">
        <v>171</v>
      </c>
      <c r="BA2326" s="17" t="str">
        <f t="shared" si="556"/>
        <v>17206000000308756707</v>
      </c>
      <c r="BB2326" s="26">
        <f t="shared" si="557"/>
        <v>20</v>
      </c>
      <c r="BC2326" s="19" t="s">
        <v>6491</v>
      </c>
      <c r="BD2326" s="20" t="s">
        <v>100</v>
      </c>
      <c r="BF2326" s="5"/>
      <c r="BG2326" s="27">
        <v>92368466</v>
      </c>
      <c r="BH2326" s="27"/>
      <c r="BI2326" s="27"/>
      <c r="BK2326" s="11" t="str">
        <f t="shared" si="572"/>
        <v>-</v>
      </c>
      <c r="BL2326" s="11" t="s">
        <v>200</v>
      </c>
    </row>
    <row r="2327" spans="1:64" x14ac:dyDescent="0.25">
      <c r="A2327" s="3" t="s">
        <v>74</v>
      </c>
      <c r="B2327" s="4">
        <v>2387</v>
      </c>
      <c r="C2327" s="3" t="s">
        <v>140</v>
      </c>
      <c r="D2327" s="3" t="s">
        <v>8611</v>
      </c>
      <c r="E2327" s="3" t="s">
        <v>7580</v>
      </c>
      <c r="F2327" s="3"/>
      <c r="G2327" s="3"/>
      <c r="H2327" s="74"/>
      <c r="I2327" s="43" t="s">
        <v>425</v>
      </c>
      <c r="J2327" s="3" t="s">
        <v>157</v>
      </c>
      <c r="K2327" s="3" t="s">
        <v>76</v>
      </c>
      <c r="L2327" s="3" t="s">
        <v>77</v>
      </c>
      <c r="M2327" s="3" t="s">
        <v>158</v>
      </c>
      <c r="N2327" s="5">
        <v>45427</v>
      </c>
      <c r="P2327" s="3">
        <f t="shared" ca="1" si="570"/>
        <v>-78</v>
      </c>
      <c r="Q2327" s="5">
        <v>45505</v>
      </c>
      <c r="R2327" s="3" t="s">
        <v>124</v>
      </c>
      <c r="S2327" s="3"/>
      <c r="T2327" s="6" t="s">
        <v>131</v>
      </c>
      <c r="U2327" s="3" t="str">
        <f t="shared" si="564"/>
        <v>Contractuel</v>
      </c>
      <c r="V2327" s="5">
        <v>45474</v>
      </c>
      <c r="W2327" s="5">
        <v>45504</v>
      </c>
      <c r="X2327" s="5"/>
      <c r="Y2327" s="5"/>
      <c r="Z2327" s="5">
        <v>45427</v>
      </c>
      <c r="AA2327" s="3">
        <f t="shared" si="565"/>
        <v>5</v>
      </c>
      <c r="AB2327" s="3">
        <v>2024</v>
      </c>
      <c r="AC2327" s="3">
        <f t="shared" si="569"/>
        <v>2028</v>
      </c>
      <c r="AD2327" s="7">
        <f t="shared" ca="1" si="571"/>
        <v>0.42222222222222222</v>
      </c>
      <c r="AE2327" s="7" t="str">
        <f t="shared" ca="1" si="558"/>
        <v>&lt; 1</v>
      </c>
      <c r="AF2327" s="5">
        <v>36651</v>
      </c>
      <c r="AG2327" s="8">
        <f t="shared" ca="1" si="566"/>
        <v>24.468493150684932</v>
      </c>
      <c r="AH2327" s="7" t="str">
        <f t="shared" ca="1" si="567"/>
        <v>&lt; 25</v>
      </c>
      <c r="AI2327" s="9">
        <v>17442759</v>
      </c>
      <c r="AJ2327" s="10" t="s">
        <v>67</v>
      </c>
      <c r="AK2327" s="9" t="s">
        <v>6492</v>
      </c>
      <c r="AL2327" s="5">
        <v>43634</v>
      </c>
      <c r="AM2327" s="3" t="s">
        <v>93</v>
      </c>
      <c r="AN2327" s="3" t="s">
        <v>94</v>
      </c>
      <c r="AP2327" t="s">
        <v>6389</v>
      </c>
      <c r="AQ2327" s="11">
        <v>3</v>
      </c>
      <c r="AR2327" s="11">
        <v>1</v>
      </c>
      <c r="AS2327" s="12">
        <f t="shared" si="568"/>
        <v>45792.25</v>
      </c>
      <c r="AT2327" s="11" t="s">
        <v>135</v>
      </c>
      <c r="AU2327" s="9">
        <v>3.8780000000000001</v>
      </c>
      <c r="AV2327" s="14">
        <v>17</v>
      </c>
      <c r="AW2327" s="15" t="s">
        <v>169</v>
      </c>
      <c r="AX2327" s="16" t="s">
        <v>6493</v>
      </c>
      <c r="AY2327" s="14">
        <v>64</v>
      </c>
      <c r="AZ2327" s="11" t="s">
        <v>171</v>
      </c>
      <c r="BA2327" s="17" t="str">
        <f t="shared" si="556"/>
        <v>17001000000336202964</v>
      </c>
      <c r="BB2327" s="26">
        <f t="shared" si="557"/>
        <v>20</v>
      </c>
      <c r="BC2327" s="19" t="s">
        <v>6494</v>
      </c>
      <c r="BD2327" s="20" t="s">
        <v>277</v>
      </c>
      <c r="BF2327" s="5"/>
      <c r="BG2327" s="27">
        <v>53406337</v>
      </c>
      <c r="BH2327" s="27"/>
      <c r="BI2327" s="27"/>
      <c r="BK2327" s="11" t="str">
        <f t="shared" si="572"/>
        <v>A-</v>
      </c>
      <c r="BL2327" s="11" t="s">
        <v>235</v>
      </c>
    </row>
    <row r="2328" spans="1:64" x14ac:dyDescent="0.25">
      <c r="A2328" s="3" t="s">
        <v>56</v>
      </c>
      <c r="B2328" s="4">
        <v>2388</v>
      </c>
      <c r="C2328" s="3" t="s">
        <v>140</v>
      </c>
      <c r="D2328" s="3" t="s">
        <v>7916</v>
      </c>
      <c r="E2328" s="3" t="s">
        <v>7580</v>
      </c>
      <c r="F2328" s="3"/>
      <c r="G2328" s="3"/>
      <c r="H2328" s="74"/>
      <c r="I2328" s="3" t="s">
        <v>4221</v>
      </c>
      <c r="J2328" s="3" t="s">
        <v>228</v>
      </c>
      <c r="K2328" s="3" t="s">
        <v>76</v>
      </c>
      <c r="L2328" s="3" t="s">
        <v>77</v>
      </c>
      <c r="M2328" s="3" t="s">
        <v>158</v>
      </c>
      <c r="N2328" s="5">
        <v>45427</v>
      </c>
      <c r="P2328" s="3">
        <f t="shared" ca="1" si="570"/>
        <v>-47</v>
      </c>
      <c r="Q2328" s="5"/>
      <c r="R2328" s="3"/>
      <c r="S2328" s="3"/>
      <c r="T2328" s="6" t="s">
        <v>131</v>
      </c>
      <c r="U2328" s="3" t="str">
        <f t="shared" si="564"/>
        <v>Contractuel</v>
      </c>
      <c r="V2328" s="5">
        <v>45505</v>
      </c>
      <c r="W2328" s="5">
        <f>VLOOKUP(B2328,[1]base!$A:$V,22,0)</f>
        <v>45535</v>
      </c>
      <c r="X2328" s="5"/>
      <c r="Y2328" s="5"/>
      <c r="Z2328" s="5">
        <v>45427</v>
      </c>
      <c r="AA2328" s="3">
        <f t="shared" si="565"/>
        <v>5</v>
      </c>
      <c r="AB2328" s="3">
        <v>2024</v>
      </c>
      <c r="AC2328" s="3">
        <f t="shared" si="569"/>
        <v>2028</v>
      </c>
      <c r="AD2328" s="7">
        <f t="shared" ca="1" si="571"/>
        <v>0.42222222222222222</v>
      </c>
      <c r="AE2328" s="7" t="str">
        <f t="shared" ca="1" si="558"/>
        <v>&lt; 1</v>
      </c>
      <c r="AF2328" s="5">
        <v>36810</v>
      </c>
      <c r="AG2328" s="8">
        <f t="shared" ca="1" si="566"/>
        <v>24.032876712328768</v>
      </c>
      <c r="AH2328" s="7" t="str">
        <f t="shared" ca="1" si="567"/>
        <v>&lt; 25</v>
      </c>
      <c r="AI2328" s="9"/>
      <c r="AJ2328" s="8"/>
      <c r="AK2328" s="9" t="s">
        <v>6495</v>
      </c>
      <c r="AL2328" s="5">
        <v>43332</v>
      </c>
      <c r="AM2328" s="3" t="s">
        <v>93</v>
      </c>
      <c r="AN2328" s="3" t="s">
        <v>94</v>
      </c>
      <c r="AP2328" t="s">
        <v>6496</v>
      </c>
      <c r="AQ2328" s="11">
        <v>3</v>
      </c>
      <c r="AR2328" s="11">
        <v>1</v>
      </c>
      <c r="AS2328" s="12">
        <f t="shared" si="568"/>
        <v>45792.25</v>
      </c>
      <c r="AT2328" s="11" t="s">
        <v>135</v>
      </c>
      <c r="AU2328" s="9">
        <v>3.8780000000000001</v>
      </c>
      <c r="AV2328" s="14">
        <v>17</v>
      </c>
      <c r="AW2328" s="15" t="s">
        <v>169</v>
      </c>
      <c r="AX2328" s="16" t="s">
        <v>6497</v>
      </c>
      <c r="AY2328" s="14" t="s">
        <v>126</v>
      </c>
      <c r="AZ2328" s="11" t="s">
        <v>171</v>
      </c>
      <c r="BA2328" s="17" t="str">
        <f t="shared" si="556"/>
        <v>17001000000345575007</v>
      </c>
      <c r="BB2328" s="26">
        <f t="shared" si="557"/>
        <v>20</v>
      </c>
      <c r="BC2328" s="19" t="s">
        <v>6498</v>
      </c>
      <c r="BD2328" s="20" t="s">
        <v>277</v>
      </c>
      <c r="BF2328" s="5"/>
      <c r="BG2328" s="27">
        <v>50222785</v>
      </c>
      <c r="BH2328" s="27"/>
      <c r="BI2328" s="27"/>
      <c r="BK2328" s="11" t="str">
        <f t="shared" si="572"/>
        <v>B-</v>
      </c>
      <c r="BL2328" s="11" t="s">
        <v>235</v>
      </c>
    </row>
    <row r="2329" spans="1:64" x14ac:dyDescent="0.25">
      <c r="A2329" s="3" t="s">
        <v>74</v>
      </c>
      <c r="B2329" s="4">
        <v>2389</v>
      </c>
      <c r="C2329" s="3" t="s">
        <v>140</v>
      </c>
      <c r="D2329" s="3" t="s">
        <v>7273</v>
      </c>
      <c r="E2329" s="3" t="s">
        <v>7817</v>
      </c>
      <c r="F2329" s="3"/>
      <c r="G2329" s="3"/>
      <c r="H2329" s="74"/>
      <c r="I2329" s="76" t="s">
        <v>2544</v>
      </c>
      <c r="J2329" s="3" t="s">
        <v>228</v>
      </c>
      <c r="K2329" s="3" t="s">
        <v>76</v>
      </c>
      <c r="L2329" s="3" t="s">
        <v>77</v>
      </c>
      <c r="M2329" s="3" t="s">
        <v>158</v>
      </c>
      <c r="N2329" s="5">
        <v>45427</v>
      </c>
      <c r="P2329" s="3">
        <f t="shared" ca="1" si="570"/>
        <v>-109</v>
      </c>
      <c r="Q2329" s="5">
        <v>45472</v>
      </c>
      <c r="R2329" s="3" t="s">
        <v>6366</v>
      </c>
      <c r="S2329" s="3"/>
      <c r="T2329" s="6" t="s">
        <v>131</v>
      </c>
      <c r="U2329" s="3" t="str">
        <f t="shared" si="564"/>
        <v>Contractuel</v>
      </c>
      <c r="V2329" s="5">
        <v>45427</v>
      </c>
      <c r="W2329" s="5">
        <v>45473</v>
      </c>
      <c r="X2329" s="5"/>
      <c r="Y2329" s="5"/>
      <c r="Z2329" s="5">
        <v>45427</v>
      </c>
      <c r="AA2329" s="3">
        <f t="shared" si="565"/>
        <v>5</v>
      </c>
      <c r="AB2329" s="3">
        <v>2024</v>
      </c>
      <c r="AC2329" s="3">
        <f t="shared" si="569"/>
        <v>2028</v>
      </c>
      <c r="AD2329" s="7">
        <f t="shared" ca="1" si="571"/>
        <v>0.42222222222222222</v>
      </c>
      <c r="AE2329" s="7" t="str">
        <f t="shared" ca="1" si="558"/>
        <v>&lt; 1</v>
      </c>
      <c r="AF2329" s="5">
        <v>32631</v>
      </c>
      <c r="AG2329" s="8">
        <f t="shared" ca="1" si="566"/>
        <v>35.482191780821921</v>
      </c>
      <c r="AH2329" s="7" t="str">
        <f t="shared" ca="1" si="567"/>
        <v>&gt;35&lt; 45</v>
      </c>
      <c r="AI2329" s="9"/>
      <c r="AJ2329" s="8"/>
      <c r="AK2329" s="9" t="s">
        <v>6499</v>
      </c>
      <c r="AL2329" s="5">
        <v>39777</v>
      </c>
      <c r="AM2329" s="3" t="s">
        <v>93</v>
      </c>
      <c r="AN2329" s="3" t="s">
        <v>65</v>
      </c>
      <c r="AO2329">
        <v>2</v>
      </c>
      <c r="AP2329" t="s">
        <v>6496</v>
      </c>
      <c r="AQ2329" s="11">
        <v>3</v>
      </c>
      <c r="AR2329" s="11">
        <v>1</v>
      </c>
      <c r="AS2329" s="12">
        <f t="shared" si="568"/>
        <v>45792.25</v>
      </c>
      <c r="AT2329" s="11" t="s">
        <v>135</v>
      </c>
      <c r="AU2329" s="9">
        <v>3.8780000000000001</v>
      </c>
      <c r="AV2329" s="14">
        <v>17</v>
      </c>
      <c r="AW2329" s="15" t="s">
        <v>169</v>
      </c>
      <c r="AX2329" s="16" t="s">
        <v>6500</v>
      </c>
      <c r="AY2329" s="14">
        <v>40</v>
      </c>
      <c r="AZ2329" s="11" t="s">
        <v>171</v>
      </c>
      <c r="BA2329" s="17" t="str">
        <f t="shared" si="556"/>
        <v>17001000000345040440</v>
      </c>
      <c r="BB2329" s="26">
        <f t="shared" si="557"/>
        <v>20</v>
      </c>
      <c r="BC2329" s="19" t="s">
        <v>6501</v>
      </c>
      <c r="BD2329" s="20" t="s">
        <v>100</v>
      </c>
      <c r="BF2329" s="5"/>
      <c r="BG2329" s="27">
        <v>52047720</v>
      </c>
      <c r="BH2329" s="27">
        <v>50831477</v>
      </c>
      <c r="BI2329" s="27"/>
      <c r="BK2329" s="11" t="str">
        <f t="shared" si="572"/>
        <v>B-</v>
      </c>
      <c r="BL2329" s="11" t="s">
        <v>235</v>
      </c>
    </row>
    <row r="2330" spans="1:64" x14ac:dyDescent="0.25">
      <c r="A2330" s="3" t="s">
        <v>74</v>
      </c>
      <c r="B2330" s="4">
        <v>2390</v>
      </c>
      <c r="C2330" s="137" t="s">
        <v>57</v>
      </c>
      <c r="D2330" s="148" t="s">
        <v>7289</v>
      </c>
      <c r="E2330" s="139" t="s">
        <v>7643</v>
      </c>
      <c r="F2330" s="139"/>
      <c r="G2330" s="141"/>
      <c r="H2330" s="74"/>
      <c r="I2330" s="137" t="s">
        <v>1837</v>
      </c>
      <c r="J2330" s="137" t="s">
        <v>157</v>
      </c>
      <c r="K2330" s="137" t="s">
        <v>123</v>
      </c>
      <c r="L2330" s="141" t="s">
        <v>77</v>
      </c>
      <c r="M2330" s="142" t="s">
        <v>158</v>
      </c>
      <c r="N2330" s="143">
        <v>45432</v>
      </c>
      <c r="O2330" s="138"/>
      <c r="P2330" s="3">
        <f t="shared" ca="1" si="570"/>
        <v>-109</v>
      </c>
      <c r="Q2330" s="5">
        <v>45446</v>
      </c>
      <c r="R2330" s="3" t="s">
        <v>124</v>
      </c>
      <c r="S2330" s="138"/>
      <c r="T2330" s="149" t="s">
        <v>131</v>
      </c>
      <c r="U2330" s="3" t="str">
        <f t="shared" si="564"/>
        <v>Contractuel</v>
      </c>
      <c r="V2330" s="143">
        <v>45432</v>
      </c>
      <c r="W2330" s="143">
        <v>45473</v>
      </c>
      <c r="X2330" s="138"/>
      <c r="Y2330" s="138"/>
      <c r="Z2330" s="143">
        <v>45432</v>
      </c>
      <c r="AA2330" s="3">
        <f t="shared" si="565"/>
        <v>5</v>
      </c>
      <c r="AB2330" s="138">
        <v>2024</v>
      </c>
      <c r="AC2330" s="3">
        <f t="shared" si="569"/>
        <v>2028</v>
      </c>
      <c r="AD2330" s="7">
        <f t="shared" ca="1" si="571"/>
        <v>0.40833333333333333</v>
      </c>
      <c r="AE2330" s="7" t="str">
        <f t="shared" ca="1" si="558"/>
        <v>&lt; 1</v>
      </c>
      <c r="AF2330" s="144">
        <v>33815</v>
      </c>
      <c r="AG2330" s="8">
        <f t="shared" ca="1" si="566"/>
        <v>32.238356164383561</v>
      </c>
      <c r="AH2330" s="7" t="str">
        <f t="shared" ca="1" si="567"/>
        <v>&gt;25&lt; 35</v>
      </c>
      <c r="AI2330" s="138"/>
      <c r="AJ2330" s="138"/>
      <c r="AK2330" s="150" t="s">
        <v>6502</v>
      </c>
      <c r="AL2330" s="144">
        <v>43815</v>
      </c>
      <c r="AM2330" s="137" t="s">
        <v>64</v>
      </c>
      <c r="AN2330" s="137" t="s">
        <v>94</v>
      </c>
      <c r="AO2330" s="138"/>
      <c r="AP2330" s="138" t="s">
        <v>5721</v>
      </c>
      <c r="AQ2330" s="11">
        <v>3</v>
      </c>
      <c r="AR2330" s="11">
        <v>1</v>
      </c>
      <c r="AS2330" s="12">
        <f t="shared" si="568"/>
        <v>45797.25</v>
      </c>
      <c r="AT2330" s="137" t="s">
        <v>135</v>
      </c>
      <c r="AU2330" s="9">
        <v>3.7149999999999999</v>
      </c>
      <c r="AV2330" s="138">
        <v>17</v>
      </c>
      <c r="AW2330" s="151" t="s">
        <v>169</v>
      </c>
      <c r="AX2330" s="151" t="s">
        <v>6503</v>
      </c>
      <c r="AY2330" s="138">
        <v>72</v>
      </c>
      <c r="AZ2330" s="138" t="s">
        <v>171</v>
      </c>
      <c r="BA2330" s="17" t="str">
        <f t="shared" ref="BA2330:BA2393" si="573">CONCATENATE(AV2330,AW2330,AX2330,AY2330)</f>
        <v>17001000000345181672</v>
      </c>
      <c r="BB2330" s="26">
        <f t="shared" ref="BB2330:BB2393" si="574">LEN(BA2330)</f>
        <v>20</v>
      </c>
      <c r="BC2330" s="138" t="s">
        <v>3958</v>
      </c>
      <c r="BD2330" s="138" t="s">
        <v>277</v>
      </c>
      <c r="BE2330" s="138"/>
      <c r="BF2330" s="138"/>
      <c r="BG2330" s="138">
        <v>27945477</v>
      </c>
      <c r="BH2330" s="138"/>
      <c r="BI2330" s="138"/>
      <c r="BJ2330" s="138"/>
      <c r="BK2330" s="11" t="str">
        <f t="shared" si="572"/>
        <v>A-</v>
      </c>
      <c r="BL2330" s="11" t="s">
        <v>473</v>
      </c>
    </row>
    <row r="2331" spans="1:64" x14ac:dyDescent="0.25">
      <c r="A2331" s="3" t="s">
        <v>56</v>
      </c>
      <c r="B2331" s="4">
        <v>2391</v>
      </c>
      <c r="C2331" s="3" t="s">
        <v>140</v>
      </c>
      <c r="D2331" s="3" t="s">
        <v>8612</v>
      </c>
      <c r="E2331" s="3" t="s">
        <v>7355</v>
      </c>
      <c r="F2331" s="3"/>
      <c r="G2331" s="3"/>
      <c r="H2331" s="74"/>
      <c r="I2331" s="3" t="s">
        <v>431</v>
      </c>
      <c r="J2331" s="3"/>
      <c r="K2331" s="3" t="s">
        <v>123</v>
      </c>
      <c r="L2331" s="3" t="s">
        <v>77</v>
      </c>
      <c r="M2331" s="3" t="s">
        <v>158</v>
      </c>
      <c r="N2331" s="5">
        <v>45427</v>
      </c>
      <c r="P2331" s="3">
        <f t="shared" ca="1" si="570"/>
        <v>-47</v>
      </c>
      <c r="Q2331" s="5"/>
      <c r="R2331" s="3"/>
      <c r="S2331" s="3"/>
      <c r="T2331" s="6" t="s">
        <v>131</v>
      </c>
      <c r="U2331" s="3" t="str">
        <f t="shared" si="564"/>
        <v>Contractuel</v>
      </c>
      <c r="V2331" s="5">
        <v>45505</v>
      </c>
      <c r="W2331" s="5">
        <f>VLOOKUP(B2331,[1]base!$A:$V,22,0)</f>
        <v>45535</v>
      </c>
      <c r="X2331" s="5"/>
      <c r="Y2331" s="5"/>
      <c r="Z2331" s="5">
        <v>45427</v>
      </c>
      <c r="AA2331" s="3">
        <f t="shared" si="565"/>
        <v>5</v>
      </c>
      <c r="AB2331" s="3">
        <v>2024</v>
      </c>
      <c r="AC2331" s="3">
        <f t="shared" si="569"/>
        <v>2028</v>
      </c>
      <c r="AD2331" s="7">
        <f t="shared" ca="1" si="571"/>
        <v>0.42222222222222222</v>
      </c>
      <c r="AE2331" s="7" t="str">
        <f t="shared" ref="AE2331:AE2394" ca="1" si="575">+IF(AD2331&lt;1,"&lt; 1",IF(AND(AD2331&gt;=1,AD2331&lt;2),"&lt; 2",IF(AND(AD2331&gt;=2,AD2331&lt;3),"&lt; 3",IF(AND(AD2331&gt;=3,AD2331&lt;=4),"&lt; 4",IF(AD2331&gt;4,"&gt; 4")))))</f>
        <v>&lt; 1</v>
      </c>
      <c r="AF2331" s="5">
        <v>35284</v>
      </c>
      <c r="AG2331" s="8">
        <f t="shared" ca="1" si="566"/>
        <v>28.213698630136985</v>
      </c>
      <c r="AH2331" s="7" t="str">
        <f t="shared" ca="1" si="567"/>
        <v>&gt;25&lt; 35</v>
      </c>
      <c r="AI2331" s="9">
        <v>16795320</v>
      </c>
      <c r="AJ2331" s="37" t="s">
        <v>179</v>
      </c>
      <c r="AK2331" s="9" t="s">
        <v>6504</v>
      </c>
      <c r="AL2331" s="5">
        <v>42256</v>
      </c>
      <c r="AM2331" s="3" t="s">
        <v>93</v>
      </c>
      <c r="AN2331" s="3" t="s">
        <v>94</v>
      </c>
      <c r="AP2331" t="s">
        <v>6505</v>
      </c>
      <c r="AQ2331" s="11">
        <v>3</v>
      </c>
      <c r="AR2331" s="11">
        <v>1</v>
      </c>
      <c r="AS2331" s="12">
        <f t="shared" si="568"/>
        <v>45792.25</v>
      </c>
      <c r="AT2331" s="11" t="s">
        <v>135</v>
      </c>
      <c r="AU2331" s="9">
        <v>3.7149999999999999</v>
      </c>
      <c r="AV2331" s="14" t="s">
        <v>126</v>
      </c>
      <c r="AW2331" s="15" t="s">
        <v>275</v>
      </c>
      <c r="AX2331" s="16">
        <v>38105508253</v>
      </c>
      <c r="AY2331" s="14">
        <v>49</v>
      </c>
      <c r="AZ2331" s="11" t="s">
        <v>145</v>
      </c>
      <c r="BA2331" s="17" t="str">
        <f t="shared" si="573"/>
        <v>07080013810550825349</v>
      </c>
      <c r="BB2331" s="26">
        <f t="shared" si="574"/>
        <v>20</v>
      </c>
      <c r="BC2331" s="19" t="s">
        <v>6506</v>
      </c>
      <c r="BD2331" s="20" t="s">
        <v>100</v>
      </c>
      <c r="BF2331" s="5"/>
      <c r="BG2331" s="27">
        <v>22855509</v>
      </c>
      <c r="BH2331" s="27"/>
      <c r="BI2331" s="27"/>
      <c r="BK2331" s="11" t="str">
        <f t="shared" si="572"/>
        <v>-</v>
      </c>
      <c r="BL2331" s="11" t="s">
        <v>473</v>
      </c>
    </row>
    <row r="2332" spans="1:64" x14ac:dyDescent="0.25">
      <c r="A2332" s="3" t="s">
        <v>74</v>
      </c>
      <c r="B2332" s="4">
        <v>2392</v>
      </c>
      <c r="C2332" s="3" t="s">
        <v>140</v>
      </c>
      <c r="D2332" s="3" t="s">
        <v>8765</v>
      </c>
      <c r="E2332" s="3" t="s">
        <v>7535</v>
      </c>
      <c r="F2332" s="3"/>
      <c r="G2332" s="3"/>
      <c r="H2332" s="74"/>
      <c r="I2332" s="3" t="s">
        <v>4221</v>
      </c>
      <c r="J2332" s="3" t="s">
        <v>228</v>
      </c>
      <c r="K2332" s="3" t="s">
        <v>123</v>
      </c>
      <c r="L2332" s="3" t="s">
        <v>77</v>
      </c>
      <c r="M2332" s="3" t="s">
        <v>158</v>
      </c>
      <c r="N2332" s="5">
        <v>45427</v>
      </c>
      <c r="P2332" s="3">
        <f t="shared" ca="1" si="570"/>
        <v>-109</v>
      </c>
      <c r="Q2332" s="5">
        <v>45429</v>
      </c>
      <c r="R2332" s="3" t="s">
        <v>5466</v>
      </c>
      <c r="S2332" s="3"/>
      <c r="T2332" s="6" t="s">
        <v>131</v>
      </c>
      <c r="U2332" s="3" t="str">
        <f t="shared" si="564"/>
        <v>Contractuel</v>
      </c>
      <c r="V2332" s="5">
        <v>45427</v>
      </c>
      <c r="W2332" s="5">
        <v>45473</v>
      </c>
      <c r="X2332" s="5"/>
      <c r="Y2332" s="5"/>
      <c r="Z2332" s="5">
        <v>45427</v>
      </c>
      <c r="AA2332" s="3">
        <f t="shared" si="565"/>
        <v>5</v>
      </c>
      <c r="AB2332" s="3">
        <v>2024</v>
      </c>
      <c r="AC2332" s="3">
        <f t="shared" si="569"/>
        <v>2028</v>
      </c>
      <c r="AD2332" s="7">
        <f t="shared" ca="1" si="571"/>
        <v>0.42222222222222222</v>
      </c>
      <c r="AE2332" s="7" t="str">
        <f t="shared" ca="1" si="575"/>
        <v>&lt; 1</v>
      </c>
      <c r="AF2332" s="5">
        <v>28368</v>
      </c>
      <c r="AG2332" s="8">
        <f t="shared" ca="1" si="566"/>
        <v>47.161643835616438</v>
      </c>
      <c r="AH2332" s="7" t="str">
        <f t="shared" ca="1" si="567"/>
        <v>&gt;45&lt; 55</v>
      </c>
      <c r="AI2332" s="9"/>
      <c r="AJ2332" s="8"/>
      <c r="AK2332" s="9" t="s">
        <v>6507</v>
      </c>
      <c r="AL2332" s="5">
        <v>41997</v>
      </c>
      <c r="AM2332" s="3" t="s">
        <v>93</v>
      </c>
      <c r="AN2332" s="3" t="s">
        <v>65</v>
      </c>
      <c r="AO2332">
        <v>4</v>
      </c>
      <c r="AP2332" t="s">
        <v>5780</v>
      </c>
      <c r="AQ2332" s="11">
        <v>3</v>
      </c>
      <c r="AR2332" s="11">
        <v>1</v>
      </c>
      <c r="AS2332" s="12">
        <f t="shared" si="568"/>
        <v>45792.25</v>
      </c>
      <c r="AT2332" s="11" t="s">
        <v>135</v>
      </c>
      <c r="AU2332" s="9">
        <v>3.7149999999999999</v>
      </c>
      <c r="AV2332" s="14" t="s">
        <v>62</v>
      </c>
      <c r="AW2332" s="15" t="s">
        <v>883</v>
      </c>
      <c r="AX2332" s="16">
        <v>91130335303</v>
      </c>
      <c r="AY2332" s="14">
        <v>18</v>
      </c>
      <c r="AZ2332" s="11" t="s">
        <v>85</v>
      </c>
      <c r="BA2332" s="17" t="str">
        <f t="shared" si="573"/>
        <v>01027069113033530318</v>
      </c>
      <c r="BB2332" s="26">
        <f t="shared" si="574"/>
        <v>20</v>
      </c>
      <c r="BC2332" s="19" t="s">
        <v>6508</v>
      </c>
      <c r="BD2332" s="20" t="s">
        <v>277</v>
      </c>
      <c r="BF2332" s="5"/>
      <c r="BG2332" s="27">
        <v>25838879</v>
      </c>
      <c r="BH2332" s="27"/>
      <c r="BI2332" s="27"/>
      <c r="BK2332" s="11" t="str">
        <f t="shared" si="572"/>
        <v>B-</v>
      </c>
      <c r="BL2332" s="11" t="s">
        <v>473</v>
      </c>
    </row>
    <row r="2333" spans="1:64" x14ac:dyDescent="0.25">
      <c r="A2333" s="3" t="s">
        <v>74</v>
      </c>
      <c r="B2333" s="4">
        <v>2393</v>
      </c>
      <c r="C2333" s="3" t="s">
        <v>140</v>
      </c>
      <c r="D2333" s="3" t="s">
        <v>7192</v>
      </c>
      <c r="E2333" s="3" t="s">
        <v>7483</v>
      </c>
      <c r="F2333" s="3"/>
      <c r="G2333" s="3"/>
      <c r="H2333" s="74"/>
      <c r="I2333" s="3" t="s">
        <v>4221</v>
      </c>
      <c r="J2333" s="3" t="s">
        <v>228</v>
      </c>
      <c r="K2333" s="3" t="s">
        <v>123</v>
      </c>
      <c r="L2333" s="3" t="s">
        <v>77</v>
      </c>
      <c r="M2333" s="3" t="s">
        <v>158</v>
      </c>
      <c r="N2333" s="5">
        <v>45427</v>
      </c>
      <c r="P2333" s="3">
        <f t="shared" ca="1" si="570"/>
        <v>-47</v>
      </c>
      <c r="Q2333" s="5">
        <v>45545</v>
      </c>
      <c r="R2333" s="3" t="s">
        <v>1419</v>
      </c>
      <c r="S2333" s="3"/>
      <c r="T2333" s="6" t="s">
        <v>131</v>
      </c>
      <c r="U2333" s="3" t="str">
        <f t="shared" si="564"/>
        <v>Contractuel</v>
      </c>
      <c r="V2333" s="5">
        <v>45505</v>
      </c>
      <c r="W2333" s="5">
        <f>VLOOKUP(B2333,[1]base!$A:$V,22,0)</f>
        <v>45535</v>
      </c>
      <c r="X2333" s="5"/>
      <c r="Y2333" s="5"/>
      <c r="Z2333" s="5">
        <v>45427</v>
      </c>
      <c r="AA2333" s="3">
        <f t="shared" si="565"/>
        <v>5</v>
      </c>
      <c r="AB2333" s="3">
        <v>2024</v>
      </c>
      <c r="AC2333" s="3">
        <f t="shared" si="569"/>
        <v>2028</v>
      </c>
      <c r="AD2333" s="7">
        <f t="shared" ca="1" si="571"/>
        <v>0.42222222222222222</v>
      </c>
      <c r="AE2333" s="7" t="str">
        <f t="shared" ca="1" si="575"/>
        <v>&lt; 1</v>
      </c>
      <c r="AF2333" s="5">
        <v>27184</v>
      </c>
      <c r="AG2333" s="8">
        <f t="shared" ca="1" si="566"/>
        <v>50.405479452054792</v>
      </c>
      <c r="AH2333" s="7" t="str">
        <f t="shared" ca="1" si="567"/>
        <v>&gt;45&lt; 55</v>
      </c>
      <c r="AI2333" s="9"/>
      <c r="AJ2333" s="8"/>
      <c r="AK2333" s="9" t="s">
        <v>6509</v>
      </c>
      <c r="AL2333" s="5">
        <v>44152</v>
      </c>
      <c r="AM2333" s="3" t="s">
        <v>93</v>
      </c>
      <c r="AN2333" s="3" t="s">
        <v>94</v>
      </c>
      <c r="AP2333" t="s">
        <v>5896</v>
      </c>
      <c r="AQ2333" s="11">
        <v>3</v>
      </c>
      <c r="AR2333" s="11">
        <v>1</v>
      </c>
      <c r="AS2333" s="12">
        <f t="shared" si="568"/>
        <v>45792.25</v>
      </c>
      <c r="AT2333" s="11" t="s">
        <v>135</v>
      </c>
      <c r="AU2333" s="9">
        <v>3.7149999999999999</v>
      </c>
      <c r="AV2333" s="14">
        <v>17</v>
      </c>
      <c r="AW2333" s="15" t="s">
        <v>169</v>
      </c>
      <c r="AX2333" s="16" t="s">
        <v>6510</v>
      </c>
      <c r="AY2333" s="14">
        <v>48</v>
      </c>
      <c r="AZ2333" s="11" t="s">
        <v>171</v>
      </c>
      <c r="BA2333" s="17" t="str">
        <f t="shared" si="573"/>
        <v>17001000000342738048</v>
      </c>
      <c r="BB2333" s="26">
        <f t="shared" si="574"/>
        <v>20</v>
      </c>
      <c r="BC2333" s="19" t="s">
        <v>6511</v>
      </c>
      <c r="BD2333" s="20" t="s">
        <v>277</v>
      </c>
      <c r="BF2333" s="5"/>
      <c r="BG2333" s="27">
        <v>58379342</v>
      </c>
      <c r="BH2333" s="27">
        <v>56107252</v>
      </c>
      <c r="BI2333" s="27"/>
      <c r="BJ2333" t="s">
        <v>5705</v>
      </c>
      <c r="BK2333" s="11" t="str">
        <f t="shared" si="572"/>
        <v>B-</v>
      </c>
      <c r="BL2333" s="11" t="s">
        <v>473</v>
      </c>
    </row>
    <row r="2334" spans="1:64" x14ac:dyDescent="0.25">
      <c r="A2334" s="3" t="s">
        <v>74</v>
      </c>
      <c r="B2334" s="4">
        <v>2394</v>
      </c>
      <c r="C2334" s="3" t="s">
        <v>140</v>
      </c>
      <c r="D2334" s="3" t="s">
        <v>8613</v>
      </c>
      <c r="E2334" s="3" t="s">
        <v>7402</v>
      </c>
      <c r="F2334" s="3"/>
      <c r="G2334" s="3"/>
      <c r="H2334" s="74"/>
      <c r="I2334" s="3" t="s">
        <v>2219</v>
      </c>
      <c r="J2334" s="3" t="s">
        <v>228</v>
      </c>
      <c r="K2334" s="3" t="s">
        <v>123</v>
      </c>
      <c r="L2334" s="3" t="s">
        <v>77</v>
      </c>
      <c r="M2334" s="126" t="s">
        <v>158</v>
      </c>
      <c r="N2334" s="5">
        <v>45427</v>
      </c>
      <c r="P2334" s="3">
        <f t="shared" ca="1" si="570"/>
        <v>-78</v>
      </c>
      <c r="Q2334" s="5">
        <v>45488</v>
      </c>
      <c r="R2334" s="3" t="s">
        <v>2667</v>
      </c>
      <c r="S2334" s="3"/>
      <c r="T2334" s="6" t="s">
        <v>131</v>
      </c>
      <c r="U2334" s="3" t="str">
        <f t="shared" si="564"/>
        <v>Contractuel</v>
      </c>
      <c r="V2334" s="5">
        <v>45474</v>
      </c>
      <c r="W2334" s="5">
        <v>45504</v>
      </c>
      <c r="X2334" s="5"/>
      <c r="Y2334" s="5"/>
      <c r="Z2334" s="5">
        <v>45427</v>
      </c>
      <c r="AA2334" s="3">
        <f t="shared" si="565"/>
        <v>5</v>
      </c>
      <c r="AB2334" s="3">
        <v>2024</v>
      </c>
      <c r="AC2334" s="3">
        <f t="shared" si="569"/>
        <v>2028</v>
      </c>
      <c r="AD2334" s="7">
        <f t="shared" ca="1" si="571"/>
        <v>0.42222222222222222</v>
      </c>
      <c r="AE2334" s="7" t="str">
        <f t="shared" ca="1" si="575"/>
        <v>&lt; 1</v>
      </c>
      <c r="AF2334" s="5">
        <v>36400</v>
      </c>
      <c r="AG2334" s="8">
        <f t="shared" ca="1" si="566"/>
        <v>25.156164383561645</v>
      </c>
      <c r="AH2334" s="7" t="str">
        <f t="shared" ca="1" si="567"/>
        <v>&gt;25&lt; 35</v>
      </c>
      <c r="AI2334" s="9">
        <v>17580048</v>
      </c>
      <c r="AJ2334" s="10" t="s">
        <v>102</v>
      </c>
      <c r="AK2334" s="9" t="s">
        <v>6512</v>
      </c>
      <c r="AL2334" s="5">
        <v>44118</v>
      </c>
      <c r="AM2334" s="3" t="s">
        <v>93</v>
      </c>
      <c r="AN2334" s="3" t="s">
        <v>94</v>
      </c>
      <c r="AP2334" t="s">
        <v>6513</v>
      </c>
      <c r="AQ2334" s="11">
        <v>3</v>
      </c>
      <c r="AR2334" s="11">
        <v>1</v>
      </c>
      <c r="AS2334" s="12">
        <f t="shared" si="568"/>
        <v>45792.25</v>
      </c>
      <c r="AT2334" s="11" t="s">
        <v>135</v>
      </c>
      <c r="AU2334" s="9">
        <v>3.7149999999999999</v>
      </c>
      <c r="AV2334" s="14">
        <v>17</v>
      </c>
      <c r="AW2334" s="15" t="s">
        <v>169</v>
      </c>
      <c r="AX2334" s="16" t="s">
        <v>6514</v>
      </c>
      <c r="AY2334" s="14">
        <v>53</v>
      </c>
      <c r="AZ2334" s="11" t="s">
        <v>171</v>
      </c>
      <c r="BA2334" s="17" t="str">
        <f t="shared" si="573"/>
        <v>17001000000312897453</v>
      </c>
      <c r="BB2334" s="26">
        <f t="shared" si="574"/>
        <v>20</v>
      </c>
      <c r="BC2334" s="19" t="s">
        <v>6515</v>
      </c>
      <c r="BD2334" s="20" t="s">
        <v>277</v>
      </c>
      <c r="BF2334" s="5"/>
      <c r="BG2334" s="27">
        <v>23492442</v>
      </c>
      <c r="BH2334" s="27"/>
      <c r="BI2334" s="27"/>
      <c r="BK2334" s="11" t="str">
        <f t="shared" si="572"/>
        <v>B-</v>
      </c>
      <c r="BL2334" s="11" t="s">
        <v>473</v>
      </c>
    </row>
    <row r="2335" spans="1:64" x14ac:dyDescent="0.25">
      <c r="A2335" s="3" t="s">
        <v>56</v>
      </c>
      <c r="B2335" s="4">
        <v>2395</v>
      </c>
      <c r="C2335" s="3" t="s">
        <v>57</v>
      </c>
      <c r="D2335" s="3" t="s">
        <v>7213</v>
      </c>
      <c r="E2335" s="3" t="s">
        <v>8614</v>
      </c>
      <c r="F2335" s="3"/>
      <c r="G2335" s="3"/>
      <c r="H2335" s="74"/>
      <c r="I2335" s="3" t="s">
        <v>6516</v>
      </c>
      <c r="J2335" s="3"/>
      <c r="K2335" s="3" t="s">
        <v>76</v>
      </c>
      <c r="L2335" s="3" t="s">
        <v>77</v>
      </c>
      <c r="M2335" s="3" t="s">
        <v>158</v>
      </c>
      <c r="N2335" s="5">
        <v>45427</v>
      </c>
      <c r="P2335" s="3">
        <f t="shared" ca="1" si="570"/>
        <v>-17</v>
      </c>
      <c r="Q2335" s="5"/>
      <c r="R2335" s="3"/>
      <c r="S2335" s="3"/>
      <c r="T2335" s="6" t="s">
        <v>131</v>
      </c>
      <c r="U2335" s="3" t="str">
        <f t="shared" si="564"/>
        <v>Contractuel</v>
      </c>
      <c r="V2335" s="5">
        <v>45474</v>
      </c>
      <c r="W2335" s="5">
        <v>45565</v>
      </c>
      <c r="X2335" s="5"/>
      <c r="Y2335" s="5"/>
      <c r="Z2335" s="5">
        <v>45427</v>
      </c>
      <c r="AA2335" s="3">
        <f t="shared" si="565"/>
        <v>5</v>
      </c>
      <c r="AB2335" s="3">
        <v>2024</v>
      </c>
      <c r="AC2335" s="3">
        <f t="shared" si="569"/>
        <v>2028</v>
      </c>
      <c r="AD2335" s="7">
        <f t="shared" ca="1" si="571"/>
        <v>0.42222222222222222</v>
      </c>
      <c r="AE2335" s="7" t="str">
        <f t="shared" ca="1" si="575"/>
        <v>&lt; 1</v>
      </c>
      <c r="AF2335" s="5">
        <v>34912</v>
      </c>
      <c r="AG2335" s="8">
        <f t="shared" ca="1" si="566"/>
        <v>29.232876712328768</v>
      </c>
      <c r="AH2335" s="7" t="str">
        <f t="shared" ca="1" si="567"/>
        <v>&gt;25&lt; 35</v>
      </c>
      <c r="AI2335" s="9">
        <v>17331207</v>
      </c>
      <c r="AJ2335" s="10" t="s">
        <v>62</v>
      </c>
      <c r="AK2335" s="9" t="s">
        <v>6517</v>
      </c>
      <c r="AL2335" s="5">
        <v>43085</v>
      </c>
      <c r="AM2335" s="3" t="s">
        <v>64</v>
      </c>
      <c r="AN2335" s="3" t="s">
        <v>94</v>
      </c>
      <c r="AP2335" t="s">
        <v>6518</v>
      </c>
      <c r="AQ2335" s="11">
        <v>3</v>
      </c>
      <c r="AR2335" s="11">
        <v>1</v>
      </c>
      <c r="AS2335" s="12">
        <f t="shared" si="568"/>
        <v>45792.25</v>
      </c>
      <c r="AT2335" s="11" t="s">
        <v>135</v>
      </c>
      <c r="AU2335" s="9">
        <v>3.778</v>
      </c>
      <c r="AV2335" s="14" t="s">
        <v>67</v>
      </c>
      <c r="AW2335" s="15">
        <v>14103</v>
      </c>
      <c r="AX2335" s="16">
        <v>10220014630</v>
      </c>
      <c r="AY2335" s="14" t="s">
        <v>67</v>
      </c>
      <c r="AZ2335" s="11" t="s">
        <v>71</v>
      </c>
      <c r="BA2335" s="17" t="str">
        <f t="shared" si="573"/>
        <v>08141031022001463008</v>
      </c>
      <c r="BB2335" s="26">
        <f t="shared" si="574"/>
        <v>20</v>
      </c>
      <c r="BC2335" s="19" t="s">
        <v>6519</v>
      </c>
      <c r="BD2335" s="20" t="s">
        <v>277</v>
      </c>
      <c r="BF2335" s="5"/>
      <c r="BG2335" s="27">
        <v>24917507</v>
      </c>
      <c r="BH2335" s="27"/>
      <c r="BI2335" s="27"/>
      <c r="BJ2335" t="s">
        <v>391</v>
      </c>
      <c r="BK2335" s="11" t="str">
        <f t="shared" si="572"/>
        <v>-</v>
      </c>
      <c r="BL2335" s="11" t="s">
        <v>200</v>
      </c>
    </row>
    <row r="2336" spans="1:64" x14ac:dyDescent="0.25">
      <c r="A2336" s="3" t="s">
        <v>56</v>
      </c>
      <c r="B2336" s="4">
        <v>2396</v>
      </c>
      <c r="C2336" s="3" t="s">
        <v>57</v>
      </c>
      <c r="D2336" s="3" t="s">
        <v>8615</v>
      </c>
      <c r="E2336" s="3" t="s">
        <v>7769</v>
      </c>
      <c r="F2336" s="3"/>
      <c r="G2336" s="3"/>
      <c r="H2336" s="74"/>
      <c r="I2336" s="3" t="s">
        <v>6516</v>
      </c>
      <c r="J2336" s="3"/>
      <c r="K2336" s="3" t="s">
        <v>76</v>
      </c>
      <c r="L2336" s="3" t="s">
        <v>77</v>
      </c>
      <c r="M2336" s="3" t="s">
        <v>158</v>
      </c>
      <c r="N2336" s="5">
        <v>45427</v>
      </c>
      <c r="P2336" s="3">
        <f t="shared" ca="1" si="570"/>
        <v>14</v>
      </c>
      <c r="Q2336" s="5"/>
      <c r="R2336" s="3"/>
      <c r="S2336" s="3"/>
      <c r="T2336" s="6" t="s">
        <v>131</v>
      </c>
      <c r="U2336" s="3" t="str">
        <f t="shared" si="564"/>
        <v>Contractuel</v>
      </c>
      <c r="V2336" s="5">
        <v>45505</v>
      </c>
      <c r="W2336" s="5">
        <f>VLOOKUP(B2336,[1]base!$A:$V,22,0)</f>
        <v>45596</v>
      </c>
      <c r="X2336" s="5"/>
      <c r="Y2336" s="5"/>
      <c r="Z2336" s="5">
        <v>45427</v>
      </c>
      <c r="AA2336" s="3">
        <f t="shared" si="565"/>
        <v>5</v>
      </c>
      <c r="AB2336" s="3">
        <v>2024</v>
      </c>
      <c r="AC2336" s="3">
        <f t="shared" si="569"/>
        <v>2028</v>
      </c>
      <c r="AD2336" s="7">
        <f t="shared" ca="1" si="571"/>
        <v>0.42222222222222222</v>
      </c>
      <c r="AE2336" s="7" t="str">
        <f t="shared" ca="1" si="575"/>
        <v>&lt; 1</v>
      </c>
      <c r="AF2336" s="5">
        <v>33559</v>
      </c>
      <c r="AG2336" s="8">
        <f t="shared" ca="1" si="566"/>
        <v>32.939726027397263</v>
      </c>
      <c r="AH2336" s="7" t="str">
        <f t="shared" ca="1" si="567"/>
        <v>&gt;25&lt; 35</v>
      </c>
      <c r="AI2336" s="9">
        <v>17544019</v>
      </c>
      <c r="AJ2336" s="10" t="s">
        <v>126</v>
      </c>
      <c r="AK2336" s="9" t="s">
        <v>6520</v>
      </c>
      <c r="AL2336" s="5">
        <v>42896</v>
      </c>
      <c r="AM2336" s="3" t="s">
        <v>64</v>
      </c>
      <c r="AN2336" s="3" t="s">
        <v>94</v>
      </c>
      <c r="AP2336" t="s">
        <v>6521</v>
      </c>
      <c r="AQ2336" s="11">
        <v>3</v>
      </c>
      <c r="AR2336" s="11">
        <v>1</v>
      </c>
      <c r="AS2336" s="12">
        <f t="shared" si="568"/>
        <v>45792.25</v>
      </c>
      <c r="AT2336" s="11" t="s">
        <v>135</v>
      </c>
      <c r="AU2336" s="9">
        <v>3.778</v>
      </c>
      <c r="AV2336" s="14">
        <v>14</v>
      </c>
      <c r="AW2336" s="15">
        <v>30530</v>
      </c>
      <c r="AX2336" s="16">
        <v>51017000833</v>
      </c>
      <c r="AY2336" s="14">
        <v>42</v>
      </c>
      <c r="AZ2336" s="11" t="s">
        <v>154</v>
      </c>
      <c r="BA2336" s="17" t="str">
        <f t="shared" si="573"/>
        <v>14305305101700083342</v>
      </c>
      <c r="BB2336" s="26">
        <f t="shared" si="574"/>
        <v>20</v>
      </c>
      <c r="BC2336" s="19" t="s">
        <v>6522</v>
      </c>
      <c r="BD2336" s="20" t="s">
        <v>277</v>
      </c>
      <c r="BF2336" s="5"/>
      <c r="BG2336" s="27">
        <v>21951745</v>
      </c>
      <c r="BH2336" s="27"/>
      <c r="BI2336" s="27"/>
      <c r="BJ2336" t="s">
        <v>391</v>
      </c>
      <c r="BK2336" s="11" t="str">
        <f t="shared" si="572"/>
        <v>-</v>
      </c>
      <c r="BL2336" s="11" t="s">
        <v>200</v>
      </c>
    </row>
    <row r="2337" spans="1:64" x14ac:dyDescent="0.25">
      <c r="A2337" s="3" t="s">
        <v>74</v>
      </c>
      <c r="B2337" s="4">
        <v>2397</v>
      </c>
      <c r="C2337" s="137" t="s">
        <v>140</v>
      </c>
      <c r="D2337" s="148" t="s">
        <v>8616</v>
      </c>
      <c r="E2337" s="139" t="s">
        <v>7294</v>
      </c>
      <c r="F2337" s="139"/>
      <c r="G2337" s="141"/>
      <c r="H2337" s="74"/>
      <c r="I2337" s="76" t="s">
        <v>2544</v>
      </c>
      <c r="J2337" s="137" t="s">
        <v>228</v>
      </c>
      <c r="K2337" s="137" t="s">
        <v>123</v>
      </c>
      <c r="L2337" s="141" t="s">
        <v>77</v>
      </c>
      <c r="M2337" s="142" t="s">
        <v>158</v>
      </c>
      <c r="N2337" s="143">
        <v>45429</v>
      </c>
      <c r="O2337" s="138"/>
      <c r="P2337" s="3">
        <f t="shared" ca="1" si="570"/>
        <v>-109</v>
      </c>
      <c r="Q2337" s="5">
        <v>45455</v>
      </c>
      <c r="R2337" s="3" t="s">
        <v>124</v>
      </c>
      <c r="S2337" s="138"/>
      <c r="T2337" s="149" t="s">
        <v>131</v>
      </c>
      <c r="U2337" s="3" t="str">
        <f t="shared" si="564"/>
        <v>Contractuel</v>
      </c>
      <c r="V2337" s="143">
        <v>45429</v>
      </c>
      <c r="W2337" s="143">
        <v>45473</v>
      </c>
      <c r="X2337" s="138"/>
      <c r="Y2337" s="138"/>
      <c r="Z2337" s="143">
        <v>45429</v>
      </c>
      <c r="AA2337" s="3">
        <f t="shared" si="565"/>
        <v>5</v>
      </c>
      <c r="AB2337" s="138">
        <v>2024</v>
      </c>
      <c r="AC2337" s="3">
        <f t="shared" si="569"/>
        <v>2028</v>
      </c>
      <c r="AD2337" s="7">
        <f t="shared" ca="1" si="571"/>
        <v>0.41666666666666669</v>
      </c>
      <c r="AE2337" s="7" t="str">
        <f t="shared" ca="1" si="575"/>
        <v>&lt; 1</v>
      </c>
      <c r="AF2337" s="144">
        <v>25864</v>
      </c>
      <c r="AG2337" s="8">
        <f t="shared" ca="1" si="566"/>
        <v>54.021917808219179</v>
      </c>
      <c r="AH2337" s="7" t="str">
        <f t="shared" ca="1" si="567"/>
        <v>&gt;45&lt; 55</v>
      </c>
      <c r="AI2337" s="138"/>
      <c r="AJ2337" s="138"/>
      <c r="AK2337" s="150" t="s">
        <v>6523</v>
      </c>
      <c r="AL2337" s="144">
        <v>42016</v>
      </c>
      <c r="AM2337" s="137" t="s">
        <v>93</v>
      </c>
      <c r="AN2337" s="137" t="s">
        <v>65</v>
      </c>
      <c r="AO2337" s="138">
        <v>3</v>
      </c>
      <c r="AP2337" s="138" t="s">
        <v>5896</v>
      </c>
      <c r="AQ2337" s="11">
        <v>3</v>
      </c>
      <c r="AR2337" s="11">
        <v>1</v>
      </c>
      <c r="AS2337" s="12">
        <f t="shared" si="568"/>
        <v>45794.25</v>
      </c>
      <c r="AT2337" s="137" t="s">
        <v>135</v>
      </c>
      <c r="AU2337" s="9">
        <v>3.7149999999999999</v>
      </c>
      <c r="AV2337" s="138">
        <v>17</v>
      </c>
      <c r="AW2337" s="151">
        <v>53594</v>
      </c>
      <c r="AX2337" s="151" t="s">
        <v>6524</v>
      </c>
      <c r="AY2337" s="138">
        <v>78</v>
      </c>
      <c r="AZ2337" s="138" t="s">
        <v>171</v>
      </c>
      <c r="BA2337" s="17" t="str">
        <f t="shared" si="573"/>
        <v>17535940201814817578</v>
      </c>
      <c r="BB2337" s="26">
        <f t="shared" si="574"/>
        <v>20</v>
      </c>
      <c r="BC2337" s="138" t="s">
        <v>6525</v>
      </c>
      <c r="BD2337" s="120" t="s">
        <v>277</v>
      </c>
      <c r="BE2337" s="138"/>
      <c r="BF2337" s="138"/>
      <c r="BG2337" s="138">
        <v>98410747</v>
      </c>
      <c r="BH2337" s="138">
        <v>23159736</v>
      </c>
      <c r="BI2337" s="138"/>
      <c r="BJ2337" s="138"/>
      <c r="BK2337" s="11" t="str">
        <f t="shared" si="572"/>
        <v>B-</v>
      </c>
      <c r="BL2337" s="11" t="s">
        <v>473</v>
      </c>
    </row>
    <row r="2338" spans="1:64" x14ac:dyDescent="0.25">
      <c r="A2338" s="3" t="s">
        <v>56</v>
      </c>
      <c r="B2338" s="4">
        <v>2398</v>
      </c>
      <c r="C2338" s="3" t="s">
        <v>140</v>
      </c>
      <c r="D2338" s="3" t="s">
        <v>8617</v>
      </c>
      <c r="E2338" s="3" t="s">
        <v>7281</v>
      </c>
      <c r="F2338" s="3"/>
      <c r="G2338" s="3"/>
      <c r="H2338" s="74"/>
      <c r="I2338" s="76" t="s">
        <v>2544</v>
      </c>
      <c r="J2338" s="43" t="s">
        <v>228</v>
      </c>
      <c r="K2338" s="3" t="s">
        <v>123</v>
      </c>
      <c r="L2338" s="3" t="s">
        <v>77</v>
      </c>
      <c r="M2338" s="3" t="s">
        <v>158</v>
      </c>
      <c r="N2338" s="5">
        <v>45428</v>
      </c>
      <c r="P2338" s="3">
        <f t="shared" ca="1" si="570"/>
        <v>-47</v>
      </c>
      <c r="Q2338" s="5"/>
      <c r="R2338" s="3"/>
      <c r="S2338" s="3"/>
      <c r="T2338" s="6" t="s">
        <v>131</v>
      </c>
      <c r="U2338" s="3" t="str">
        <f t="shared" si="564"/>
        <v>Contractuel</v>
      </c>
      <c r="V2338" s="5">
        <v>45505</v>
      </c>
      <c r="W2338" s="5">
        <f>VLOOKUP(B2338,[1]base!$A:$V,22,0)</f>
        <v>45535</v>
      </c>
      <c r="X2338" s="5"/>
      <c r="Y2338" s="5"/>
      <c r="Z2338" s="5">
        <v>45428</v>
      </c>
      <c r="AA2338" s="3">
        <f t="shared" si="565"/>
        <v>5</v>
      </c>
      <c r="AB2338" s="3">
        <v>2024</v>
      </c>
      <c r="AC2338" s="3">
        <f t="shared" si="569"/>
        <v>2028</v>
      </c>
      <c r="AD2338" s="7">
        <f t="shared" ca="1" si="571"/>
        <v>0.41944444444444445</v>
      </c>
      <c r="AE2338" s="7" t="str">
        <f t="shared" ca="1" si="575"/>
        <v>&lt; 1</v>
      </c>
      <c r="AF2338" s="5">
        <v>36880</v>
      </c>
      <c r="AG2338" s="8">
        <f t="shared" ca="1" si="566"/>
        <v>23.841095890410958</v>
      </c>
      <c r="AH2338" s="7" t="str">
        <f t="shared" ca="1" si="567"/>
        <v>&lt; 25</v>
      </c>
      <c r="AI2338" s="9"/>
      <c r="AJ2338" s="8"/>
      <c r="AK2338" s="9" t="s">
        <v>6526</v>
      </c>
      <c r="AL2338" s="5">
        <v>43780</v>
      </c>
      <c r="AM2338" s="3" t="s">
        <v>93</v>
      </c>
      <c r="AN2338" s="3" t="s">
        <v>94</v>
      </c>
      <c r="AP2338" t="s">
        <v>6310</v>
      </c>
      <c r="AQ2338" s="11">
        <v>3</v>
      </c>
      <c r="AR2338" s="11">
        <v>1</v>
      </c>
      <c r="AS2338" s="12">
        <f t="shared" si="568"/>
        <v>45793.25</v>
      </c>
      <c r="AT2338" s="11" t="s">
        <v>135</v>
      </c>
      <c r="AU2338" s="9">
        <v>3.7149999999999999</v>
      </c>
      <c r="AV2338" s="14">
        <v>17</v>
      </c>
      <c r="AW2338" s="15">
        <v>60600</v>
      </c>
      <c r="AX2338" s="16" t="s">
        <v>6527</v>
      </c>
      <c r="AY2338" s="14">
        <v>81</v>
      </c>
      <c r="AZ2338" s="11" t="s">
        <v>171</v>
      </c>
      <c r="BA2338" s="17" t="str">
        <f t="shared" si="573"/>
        <v>17606000000312467581</v>
      </c>
      <c r="BB2338" s="26">
        <f t="shared" si="574"/>
        <v>20</v>
      </c>
      <c r="BC2338" s="19" t="s">
        <v>6528</v>
      </c>
      <c r="BD2338" s="20" t="s">
        <v>277</v>
      </c>
      <c r="BF2338" s="5"/>
      <c r="BG2338" s="27">
        <v>21976572</v>
      </c>
      <c r="BH2338" s="27"/>
      <c r="BI2338" s="27"/>
      <c r="BJ2338" t="s">
        <v>391</v>
      </c>
      <c r="BK2338" s="11" t="str">
        <f t="shared" si="572"/>
        <v>B-</v>
      </c>
      <c r="BL2338" s="11" t="s">
        <v>473</v>
      </c>
    </row>
    <row r="2339" spans="1:64" x14ac:dyDescent="0.25">
      <c r="A2339" s="3" t="s">
        <v>74</v>
      </c>
      <c r="B2339" s="4">
        <v>2399</v>
      </c>
      <c r="C2339" s="3" t="s">
        <v>140</v>
      </c>
      <c r="D2339" s="3" t="s">
        <v>8787</v>
      </c>
      <c r="E2339" s="3" t="s">
        <v>7565</v>
      </c>
      <c r="F2339" s="3"/>
      <c r="G2339" s="3"/>
      <c r="H2339" s="74"/>
      <c r="I2339" s="3" t="s">
        <v>467</v>
      </c>
      <c r="J2339" s="3" t="s">
        <v>157</v>
      </c>
      <c r="K2339" s="3" t="s">
        <v>123</v>
      </c>
      <c r="L2339" s="3" t="s">
        <v>77</v>
      </c>
      <c r="M2339" s="3" t="s">
        <v>158</v>
      </c>
      <c r="N2339" s="5">
        <v>45428</v>
      </c>
      <c r="P2339" s="3">
        <f t="shared" ca="1" si="570"/>
        <v>-78</v>
      </c>
      <c r="Q2339" s="5">
        <v>45484</v>
      </c>
      <c r="R2339" s="3" t="s">
        <v>2667</v>
      </c>
      <c r="S2339" s="3"/>
      <c r="T2339" s="6" t="s">
        <v>131</v>
      </c>
      <c r="U2339" s="3" t="str">
        <f t="shared" si="564"/>
        <v>Contractuel</v>
      </c>
      <c r="V2339" s="5">
        <v>45474</v>
      </c>
      <c r="W2339" s="5">
        <v>45504</v>
      </c>
      <c r="X2339" s="5"/>
      <c r="Y2339" s="5"/>
      <c r="Z2339" s="5">
        <v>45428</v>
      </c>
      <c r="AA2339" s="3">
        <f t="shared" si="565"/>
        <v>5</v>
      </c>
      <c r="AB2339" s="3">
        <v>2024</v>
      </c>
      <c r="AC2339" s="3">
        <f t="shared" si="569"/>
        <v>2028</v>
      </c>
      <c r="AD2339" s="7">
        <f t="shared" ca="1" si="571"/>
        <v>0.41944444444444445</v>
      </c>
      <c r="AE2339" s="7" t="str">
        <f t="shared" ca="1" si="575"/>
        <v>&lt; 1</v>
      </c>
      <c r="AF2339" s="5">
        <v>34854</v>
      </c>
      <c r="AG2339" s="8">
        <f t="shared" ca="1" si="566"/>
        <v>29.391780821917809</v>
      </c>
      <c r="AH2339" s="7" t="str">
        <f t="shared" ca="1" si="567"/>
        <v>&gt;25&lt; 35</v>
      </c>
      <c r="AI2339" s="9"/>
      <c r="AJ2339" s="37"/>
      <c r="AK2339" s="9" t="s">
        <v>2119</v>
      </c>
      <c r="AL2339" s="5">
        <v>43480</v>
      </c>
      <c r="AM2339" s="3" t="s">
        <v>93</v>
      </c>
      <c r="AN2339" s="3" t="s">
        <v>94</v>
      </c>
      <c r="AP2339" t="s">
        <v>6529</v>
      </c>
      <c r="AQ2339" s="11">
        <v>3</v>
      </c>
      <c r="AR2339" s="11">
        <v>1</v>
      </c>
      <c r="AS2339" s="12">
        <f t="shared" si="568"/>
        <v>45793.25</v>
      </c>
      <c r="AT2339" s="11" t="s">
        <v>135</v>
      </c>
      <c r="AU2339" s="9">
        <v>3.7149999999999999</v>
      </c>
      <c r="AV2339" s="14">
        <v>17</v>
      </c>
      <c r="AW2339" s="15" t="s">
        <v>169</v>
      </c>
      <c r="AX2339" s="16" t="s">
        <v>2120</v>
      </c>
      <c r="AY2339" s="14">
        <v>69</v>
      </c>
      <c r="AZ2339" s="11" t="s">
        <v>171</v>
      </c>
      <c r="BA2339" s="17" t="str">
        <f t="shared" si="573"/>
        <v>17001000000293471069</v>
      </c>
      <c r="BB2339" s="26">
        <f t="shared" si="574"/>
        <v>20</v>
      </c>
      <c r="BC2339" s="19" t="s">
        <v>6530</v>
      </c>
      <c r="BD2339" s="20" t="s">
        <v>277</v>
      </c>
      <c r="BF2339" s="5"/>
      <c r="BG2339" s="27">
        <v>20422783</v>
      </c>
      <c r="BH2339" s="27"/>
      <c r="BI2339" s="27"/>
      <c r="BK2339" s="11" t="str">
        <f t="shared" si="572"/>
        <v>A-</v>
      </c>
      <c r="BL2339" s="11" t="s">
        <v>473</v>
      </c>
    </row>
    <row r="2340" spans="1:64" x14ac:dyDescent="0.25">
      <c r="A2340" s="3" t="s">
        <v>56</v>
      </c>
      <c r="B2340" s="4">
        <v>2400</v>
      </c>
      <c r="C2340" s="76" t="s">
        <v>140</v>
      </c>
      <c r="D2340" s="3" t="s">
        <v>8618</v>
      </c>
      <c r="E2340" s="117" t="s">
        <v>7800</v>
      </c>
      <c r="F2340" s="117"/>
      <c r="G2340" s="43"/>
      <c r="H2340" s="74"/>
      <c r="I2340" s="76" t="s">
        <v>2544</v>
      </c>
      <c r="J2340" s="43" t="s">
        <v>228</v>
      </c>
      <c r="K2340" s="76" t="s">
        <v>76</v>
      </c>
      <c r="L2340" s="3" t="s">
        <v>77</v>
      </c>
      <c r="M2340" s="126" t="s">
        <v>158</v>
      </c>
      <c r="N2340" s="116">
        <v>45428</v>
      </c>
      <c r="O2340" s="86"/>
      <c r="P2340" s="3">
        <f t="shared" ca="1" si="570"/>
        <v>-47</v>
      </c>
      <c r="Q2340" s="5"/>
      <c r="R2340" s="3"/>
      <c r="S2340" s="86"/>
      <c r="T2340" s="152" t="s">
        <v>131</v>
      </c>
      <c r="U2340" s="3" t="str">
        <f t="shared" si="564"/>
        <v>Contractuel</v>
      </c>
      <c r="V2340" s="5">
        <v>45505</v>
      </c>
      <c r="W2340" s="5">
        <f>VLOOKUP(B2340,[1]base!$A:$V,22,0)</f>
        <v>45535</v>
      </c>
      <c r="X2340" s="86"/>
      <c r="Y2340" s="86"/>
      <c r="Z2340" s="115">
        <v>45428</v>
      </c>
      <c r="AA2340" s="3">
        <f t="shared" si="565"/>
        <v>5</v>
      </c>
      <c r="AB2340" s="120">
        <v>2024</v>
      </c>
      <c r="AC2340" s="3">
        <f t="shared" si="569"/>
        <v>2028</v>
      </c>
      <c r="AD2340" s="7">
        <f t="shared" ca="1" si="571"/>
        <v>0.41944444444444445</v>
      </c>
      <c r="AE2340" s="7" t="str">
        <f t="shared" ca="1" si="575"/>
        <v>&lt; 1</v>
      </c>
      <c r="AF2340" s="131">
        <v>36015</v>
      </c>
      <c r="AG2340" s="8">
        <f t="shared" ca="1" si="566"/>
        <v>26.210958904109589</v>
      </c>
      <c r="AH2340" s="7" t="str">
        <f t="shared" ca="1" si="567"/>
        <v>&gt;25&lt; 35</v>
      </c>
      <c r="AI2340" s="86"/>
      <c r="AJ2340" s="86"/>
      <c r="AK2340" s="153" t="s">
        <v>6531</v>
      </c>
      <c r="AL2340" s="131">
        <v>44634</v>
      </c>
      <c r="AM2340" s="43" t="s">
        <v>93</v>
      </c>
      <c r="AN2340" s="43" t="s">
        <v>94</v>
      </c>
      <c r="AO2340" s="86"/>
      <c r="AP2340" s="86" t="s">
        <v>6532</v>
      </c>
      <c r="AQ2340" s="11">
        <v>3</v>
      </c>
      <c r="AR2340" s="11">
        <v>1</v>
      </c>
      <c r="AS2340" s="12">
        <f t="shared" si="568"/>
        <v>45793.25</v>
      </c>
      <c r="AT2340" s="87" t="s">
        <v>135</v>
      </c>
      <c r="AU2340" s="9">
        <v>3.8780000000000001</v>
      </c>
      <c r="AV2340" s="86">
        <v>17</v>
      </c>
      <c r="AW2340" s="86">
        <v>53594</v>
      </c>
      <c r="AX2340" s="154" t="s">
        <v>6533</v>
      </c>
      <c r="AY2340" s="154">
        <v>52</v>
      </c>
      <c r="AZ2340" s="86" t="s">
        <v>171</v>
      </c>
      <c r="BA2340" s="17" t="str">
        <f t="shared" si="573"/>
        <v>17535940172201730452</v>
      </c>
      <c r="BB2340" s="26">
        <f t="shared" si="574"/>
        <v>20</v>
      </c>
      <c r="BC2340" s="86" t="s">
        <v>6534</v>
      </c>
      <c r="BD2340" s="86" t="s">
        <v>100</v>
      </c>
      <c r="BE2340" s="86"/>
      <c r="BF2340" s="86"/>
      <c r="BG2340" s="86">
        <v>22949979</v>
      </c>
      <c r="BH2340" s="86"/>
      <c r="BI2340" s="86"/>
      <c r="BJ2340" s="86" t="s">
        <v>734</v>
      </c>
      <c r="BK2340" s="11" t="str">
        <f t="shared" si="572"/>
        <v>B-</v>
      </c>
      <c r="BL2340" s="11" t="s">
        <v>235</v>
      </c>
    </row>
    <row r="2341" spans="1:64" x14ac:dyDescent="0.25">
      <c r="A2341" s="3" t="s">
        <v>74</v>
      </c>
      <c r="B2341" s="4">
        <v>2401</v>
      </c>
      <c r="C2341" s="76" t="s">
        <v>140</v>
      </c>
      <c r="D2341" s="3" t="s">
        <v>8619</v>
      </c>
      <c r="E2341" s="117" t="s">
        <v>8620</v>
      </c>
      <c r="F2341" s="117"/>
      <c r="G2341" s="43"/>
      <c r="H2341" s="74"/>
      <c r="I2341" s="76" t="s">
        <v>2544</v>
      </c>
      <c r="J2341" s="43" t="s">
        <v>228</v>
      </c>
      <c r="K2341" s="76" t="s">
        <v>76</v>
      </c>
      <c r="L2341" s="112" t="s">
        <v>77</v>
      </c>
      <c r="M2341" s="126" t="s">
        <v>158</v>
      </c>
      <c r="N2341" s="116">
        <v>45428</v>
      </c>
      <c r="O2341" s="86"/>
      <c r="P2341" s="3">
        <f t="shared" ca="1" si="570"/>
        <v>-109</v>
      </c>
      <c r="Q2341" s="5">
        <v>45434</v>
      </c>
      <c r="R2341" s="3" t="s">
        <v>6395</v>
      </c>
      <c r="S2341" s="86"/>
      <c r="T2341" s="152" t="s">
        <v>131</v>
      </c>
      <c r="U2341" s="3" t="str">
        <f t="shared" si="564"/>
        <v>Contractuel</v>
      </c>
      <c r="V2341" s="115">
        <v>45428</v>
      </c>
      <c r="W2341" s="115">
        <v>45473</v>
      </c>
      <c r="X2341" s="86"/>
      <c r="Y2341" s="86"/>
      <c r="Z2341" s="115">
        <v>45428</v>
      </c>
      <c r="AA2341" s="3">
        <f t="shared" si="565"/>
        <v>5</v>
      </c>
      <c r="AB2341" s="120">
        <v>2024</v>
      </c>
      <c r="AC2341" s="3">
        <f t="shared" si="569"/>
        <v>2028</v>
      </c>
      <c r="AD2341" s="7">
        <f t="shared" ca="1" si="571"/>
        <v>0.41944444444444445</v>
      </c>
      <c r="AE2341" s="7" t="str">
        <f t="shared" ca="1" si="575"/>
        <v>&lt; 1</v>
      </c>
      <c r="AF2341" s="131">
        <v>34552</v>
      </c>
      <c r="AG2341" s="8">
        <f t="shared" ca="1" si="566"/>
        <v>30.219178082191782</v>
      </c>
      <c r="AH2341" s="7" t="str">
        <f t="shared" ca="1" si="567"/>
        <v>&gt;25&lt; 35</v>
      </c>
      <c r="AI2341" s="86">
        <v>16880964</v>
      </c>
      <c r="AJ2341" s="10" t="s">
        <v>62</v>
      </c>
      <c r="AK2341" s="153" t="s">
        <v>6535</v>
      </c>
      <c r="AL2341" s="131">
        <v>41156</v>
      </c>
      <c r="AM2341" s="76" t="s">
        <v>93</v>
      </c>
      <c r="AN2341" s="76" t="s">
        <v>65</v>
      </c>
      <c r="AO2341" s="86"/>
      <c r="AP2341" s="86" t="s">
        <v>6175</v>
      </c>
      <c r="AQ2341" s="11">
        <v>3</v>
      </c>
      <c r="AR2341" s="11">
        <v>1</v>
      </c>
      <c r="AS2341" s="12">
        <f t="shared" si="568"/>
        <v>45793.25</v>
      </c>
      <c r="AT2341" s="87" t="s">
        <v>135</v>
      </c>
      <c r="AU2341" s="9">
        <v>3.8780000000000001</v>
      </c>
      <c r="AV2341" s="86"/>
      <c r="AW2341" s="86"/>
      <c r="AX2341" s="86"/>
      <c r="AY2341" s="86"/>
      <c r="AZ2341" s="86"/>
      <c r="BA2341" s="17" t="str">
        <f t="shared" si="573"/>
        <v/>
      </c>
      <c r="BB2341" s="26">
        <f t="shared" si="574"/>
        <v>0</v>
      </c>
      <c r="BC2341" s="86" t="s">
        <v>6536</v>
      </c>
      <c r="BD2341" s="86" t="s">
        <v>100</v>
      </c>
      <c r="BE2341" s="86"/>
      <c r="BF2341" s="86"/>
      <c r="BG2341" s="86">
        <v>24380208</v>
      </c>
      <c r="BH2341" s="86"/>
      <c r="BI2341" s="86"/>
      <c r="BJ2341" s="86"/>
      <c r="BK2341" s="11" t="str">
        <f t="shared" si="572"/>
        <v>B-</v>
      </c>
      <c r="BL2341" s="11" t="s">
        <v>235</v>
      </c>
    </row>
    <row r="2342" spans="1:64" x14ac:dyDescent="0.25">
      <c r="A2342" s="3" t="s">
        <v>56</v>
      </c>
      <c r="B2342" s="4">
        <v>2402</v>
      </c>
      <c r="C2342" s="43" t="s">
        <v>57</v>
      </c>
      <c r="D2342" s="3" t="s">
        <v>8621</v>
      </c>
      <c r="E2342" s="117" t="s">
        <v>8248</v>
      </c>
      <c r="F2342" s="117"/>
      <c r="G2342" s="112"/>
      <c r="H2342" s="74"/>
      <c r="I2342" s="76" t="s">
        <v>2544</v>
      </c>
      <c r="J2342" s="43" t="s">
        <v>228</v>
      </c>
      <c r="K2342" s="76" t="s">
        <v>123</v>
      </c>
      <c r="L2342" s="112" t="s">
        <v>77</v>
      </c>
      <c r="M2342" s="126" t="s">
        <v>158</v>
      </c>
      <c r="N2342" s="116">
        <v>45428</v>
      </c>
      <c r="O2342" s="86"/>
      <c r="P2342" s="3">
        <f t="shared" ca="1" si="570"/>
        <v>-47</v>
      </c>
      <c r="Q2342" s="5"/>
      <c r="R2342" s="3"/>
      <c r="S2342" s="86"/>
      <c r="T2342" s="152" t="s">
        <v>131</v>
      </c>
      <c r="U2342" s="3" t="str">
        <f t="shared" si="564"/>
        <v>Contractuel</v>
      </c>
      <c r="V2342" s="5">
        <v>45505</v>
      </c>
      <c r="W2342" s="5">
        <f>VLOOKUP(B2342,[1]base!$A:$V,22,0)</f>
        <v>45535</v>
      </c>
      <c r="X2342" s="86"/>
      <c r="Y2342" s="86"/>
      <c r="Z2342" s="115">
        <v>45428</v>
      </c>
      <c r="AA2342" s="3">
        <f t="shared" si="565"/>
        <v>5</v>
      </c>
      <c r="AB2342" s="120">
        <v>2024</v>
      </c>
      <c r="AC2342" s="3">
        <f t="shared" si="569"/>
        <v>2028</v>
      </c>
      <c r="AD2342" s="7">
        <f t="shared" ca="1" si="571"/>
        <v>0.41944444444444445</v>
      </c>
      <c r="AE2342" s="7" t="str">
        <f t="shared" ca="1" si="575"/>
        <v>&lt; 1</v>
      </c>
      <c r="AF2342" s="131">
        <v>35385</v>
      </c>
      <c r="AG2342" s="8">
        <f t="shared" ca="1" si="566"/>
        <v>27.936986301369863</v>
      </c>
      <c r="AH2342" s="7" t="str">
        <f t="shared" ca="1" si="567"/>
        <v>&gt;25&lt; 35</v>
      </c>
      <c r="AI2342" s="86"/>
      <c r="AJ2342" s="86"/>
      <c r="AK2342" s="153" t="s">
        <v>6537</v>
      </c>
      <c r="AL2342" s="131">
        <v>43811</v>
      </c>
      <c r="AM2342" s="43" t="s">
        <v>64</v>
      </c>
      <c r="AN2342" s="43" t="s">
        <v>94</v>
      </c>
      <c r="AO2342" s="86"/>
      <c r="AP2342" s="86" t="s">
        <v>6538</v>
      </c>
      <c r="AQ2342" s="11">
        <v>3</v>
      </c>
      <c r="AR2342" s="11">
        <v>1</v>
      </c>
      <c r="AS2342" s="12">
        <f t="shared" si="568"/>
        <v>45793.25</v>
      </c>
      <c r="AT2342" s="43" t="s">
        <v>135</v>
      </c>
      <c r="AU2342" s="9">
        <v>3.7149999999999999</v>
      </c>
      <c r="AV2342" s="86">
        <v>17</v>
      </c>
      <c r="AW2342" s="154" t="s">
        <v>169</v>
      </c>
      <c r="AX2342" s="154" t="s">
        <v>6539</v>
      </c>
      <c r="AY2342" s="86">
        <v>68</v>
      </c>
      <c r="AZ2342" s="86" t="s">
        <v>6269</v>
      </c>
      <c r="BA2342" s="17" t="str">
        <f t="shared" si="573"/>
        <v>17001000000345100968</v>
      </c>
      <c r="BB2342" s="26">
        <f t="shared" si="574"/>
        <v>20</v>
      </c>
      <c r="BC2342" s="86" t="s">
        <v>6540</v>
      </c>
      <c r="BD2342" s="86" t="s">
        <v>277</v>
      </c>
      <c r="BE2342" s="86"/>
      <c r="BF2342" s="86"/>
      <c r="BG2342" s="86">
        <v>47047089</v>
      </c>
      <c r="BH2342" s="86"/>
      <c r="BI2342" s="86"/>
      <c r="BJ2342" s="86"/>
      <c r="BK2342" s="11" t="str">
        <f t="shared" si="572"/>
        <v>B-</v>
      </c>
      <c r="BL2342" s="11" t="s">
        <v>473</v>
      </c>
    </row>
    <row r="2343" spans="1:64" x14ac:dyDescent="0.25">
      <c r="A2343" s="3" t="s">
        <v>56</v>
      </c>
      <c r="B2343" s="4">
        <v>2403</v>
      </c>
      <c r="C2343" s="3" t="s">
        <v>140</v>
      </c>
      <c r="D2343" s="3" t="s">
        <v>7887</v>
      </c>
      <c r="E2343" s="3" t="s">
        <v>8733</v>
      </c>
      <c r="F2343" s="3"/>
      <c r="G2343" s="3"/>
      <c r="H2343" s="74"/>
      <c r="I2343" s="3" t="s">
        <v>467</v>
      </c>
      <c r="J2343" s="3" t="s">
        <v>157</v>
      </c>
      <c r="K2343" s="3" t="s">
        <v>123</v>
      </c>
      <c r="L2343" s="3" t="s">
        <v>77</v>
      </c>
      <c r="M2343" s="3" t="s">
        <v>158</v>
      </c>
      <c r="N2343" s="5">
        <v>45428</v>
      </c>
      <c r="P2343" s="3">
        <f t="shared" ca="1" si="570"/>
        <v>-47</v>
      </c>
      <c r="Q2343" s="5"/>
      <c r="R2343" s="3"/>
      <c r="S2343" s="3"/>
      <c r="T2343" s="6" t="s">
        <v>131</v>
      </c>
      <c r="U2343" s="3" t="str">
        <f t="shared" si="564"/>
        <v>Contractuel</v>
      </c>
      <c r="V2343" s="5">
        <v>45505</v>
      </c>
      <c r="W2343" s="5">
        <f>VLOOKUP(B2343,[1]base!$A:$V,22,0)</f>
        <v>45535</v>
      </c>
      <c r="X2343" s="5"/>
      <c r="Y2343" s="5"/>
      <c r="Z2343" s="5">
        <v>45428</v>
      </c>
      <c r="AA2343" s="3">
        <f t="shared" si="565"/>
        <v>5</v>
      </c>
      <c r="AB2343" s="3">
        <v>2024</v>
      </c>
      <c r="AC2343" s="3">
        <f t="shared" si="569"/>
        <v>2028</v>
      </c>
      <c r="AD2343" s="7">
        <f t="shared" ca="1" si="571"/>
        <v>0.41944444444444445</v>
      </c>
      <c r="AE2343" s="7" t="str">
        <f t="shared" ca="1" si="575"/>
        <v>&lt; 1</v>
      </c>
      <c r="AF2343" s="5">
        <v>28563</v>
      </c>
      <c r="AG2343" s="8">
        <f t="shared" ca="1" si="566"/>
        <v>46.627397260273973</v>
      </c>
      <c r="AH2343" s="7" t="str">
        <f t="shared" ca="1" si="567"/>
        <v>&gt;45&lt; 55</v>
      </c>
      <c r="AI2343" s="9">
        <v>12151597</v>
      </c>
      <c r="AJ2343" s="10" t="s">
        <v>102</v>
      </c>
      <c r="AK2343" s="9" t="s">
        <v>2552</v>
      </c>
      <c r="AL2343" s="5">
        <v>45013</v>
      </c>
      <c r="AM2343" s="3" t="s">
        <v>93</v>
      </c>
      <c r="AN2343" s="3" t="s">
        <v>65</v>
      </c>
      <c r="AO2343">
        <v>3</v>
      </c>
      <c r="AP2343" t="s">
        <v>5896</v>
      </c>
      <c r="AQ2343" s="11">
        <v>3</v>
      </c>
      <c r="AR2343" s="11">
        <v>1</v>
      </c>
      <c r="AS2343" s="12">
        <f t="shared" si="568"/>
        <v>45793.25</v>
      </c>
      <c r="AT2343" s="11" t="s">
        <v>135</v>
      </c>
      <c r="AU2343" s="9">
        <v>3.7149999999999999</v>
      </c>
      <c r="AV2343" s="14">
        <v>17</v>
      </c>
      <c r="AW2343" s="15" t="s">
        <v>169</v>
      </c>
      <c r="AX2343" s="16" t="s">
        <v>6541</v>
      </c>
      <c r="AY2343" s="14">
        <v>12</v>
      </c>
      <c r="AZ2343" s="11" t="s">
        <v>6269</v>
      </c>
      <c r="BA2343" s="17" t="str">
        <f t="shared" si="573"/>
        <v>17001000000345125412</v>
      </c>
      <c r="BB2343" s="26">
        <f t="shared" si="574"/>
        <v>20</v>
      </c>
      <c r="BC2343" s="19" t="s">
        <v>6542</v>
      </c>
      <c r="BD2343" s="20" t="s">
        <v>73</v>
      </c>
      <c r="BF2343" s="5"/>
      <c r="BG2343" s="27">
        <v>23337187</v>
      </c>
      <c r="BH2343" s="27"/>
      <c r="BI2343" s="27"/>
      <c r="BK2343" s="11" t="str">
        <f t="shared" si="572"/>
        <v>A-</v>
      </c>
      <c r="BL2343" s="11" t="s">
        <v>473</v>
      </c>
    </row>
    <row r="2344" spans="1:64" x14ac:dyDescent="0.25">
      <c r="A2344" s="3" t="s">
        <v>56</v>
      </c>
      <c r="B2344" s="4">
        <v>2404</v>
      </c>
      <c r="C2344" s="76" t="s">
        <v>140</v>
      </c>
      <c r="D2344" s="3" t="s">
        <v>7356</v>
      </c>
      <c r="E2344" s="117" t="s">
        <v>7589</v>
      </c>
      <c r="F2344" s="117"/>
      <c r="G2344" s="43"/>
      <c r="H2344" s="74"/>
      <c r="I2344" s="43" t="s">
        <v>431</v>
      </c>
      <c r="J2344" s="43"/>
      <c r="K2344" s="76" t="s">
        <v>123</v>
      </c>
      <c r="L2344" s="112" t="s">
        <v>77</v>
      </c>
      <c r="M2344" s="126" t="s">
        <v>158</v>
      </c>
      <c r="N2344" s="116">
        <v>45428</v>
      </c>
      <c r="O2344" s="86"/>
      <c r="P2344" s="3">
        <f t="shared" ca="1" si="570"/>
        <v>-47</v>
      </c>
      <c r="Q2344" s="5"/>
      <c r="R2344" s="3"/>
      <c r="S2344" s="86"/>
      <c r="T2344" s="152" t="s">
        <v>131</v>
      </c>
      <c r="U2344" s="3" t="str">
        <f t="shared" si="564"/>
        <v>Contractuel</v>
      </c>
      <c r="V2344" s="5">
        <v>45505</v>
      </c>
      <c r="W2344" s="5">
        <f>VLOOKUP(B2344,[1]base!$A:$V,22,0)</f>
        <v>45535</v>
      </c>
      <c r="X2344" s="86"/>
      <c r="Y2344" s="86"/>
      <c r="Z2344" s="115">
        <v>45428</v>
      </c>
      <c r="AA2344" s="3">
        <f t="shared" si="565"/>
        <v>5</v>
      </c>
      <c r="AB2344" s="120">
        <v>2024</v>
      </c>
      <c r="AC2344" s="3">
        <f t="shared" si="569"/>
        <v>2028</v>
      </c>
      <c r="AD2344" s="7">
        <f t="shared" ca="1" si="571"/>
        <v>0.41944444444444445</v>
      </c>
      <c r="AE2344" s="7" t="str">
        <f t="shared" ca="1" si="575"/>
        <v>&lt; 1</v>
      </c>
      <c r="AF2344" s="131">
        <v>35896</v>
      </c>
      <c r="AG2344" s="8">
        <f t="shared" ca="1" si="566"/>
        <v>26.536986301369861</v>
      </c>
      <c r="AH2344" s="7" t="str">
        <f t="shared" ca="1" si="567"/>
        <v>&gt;25&lt; 35</v>
      </c>
      <c r="AI2344" s="86">
        <v>17461998</v>
      </c>
      <c r="AJ2344" s="10" t="s">
        <v>141</v>
      </c>
      <c r="AK2344" s="153" t="s">
        <v>6543</v>
      </c>
      <c r="AL2344" s="131">
        <v>42608</v>
      </c>
      <c r="AM2344" s="43" t="s">
        <v>93</v>
      </c>
      <c r="AN2344" s="43" t="s">
        <v>94</v>
      </c>
      <c r="AO2344" s="86"/>
      <c r="AP2344" s="86" t="s">
        <v>1167</v>
      </c>
      <c r="AQ2344" s="11">
        <v>3</v>
      </c>
      <c r="AR2344" s="11">
        <v>1</v>
      </c>
      <c r="AS2344" s="12">
        <f t="shared" si="568"/>
        <v>45793.25</v>
      </c>
      <c r="AT2344" s="87" t="s">
        <v>135</v>
      </c>
      <c r="AU2344" s="9">
        <v>3.7149999999999999</v>
      </c>
      <c r="AV2344" s="86">
        <v>17</v>
      </c>
      <c r="AW2344" s="154" t="s">
        <v>169</v>
      </c>
      <c r="AX2344" s="154" t="s">
        <v>6544</v>
      </c>
      <c r="AY2344" s="86">
        <v>89</v>
      </c>
      <c r="AZ2344" s="86" t="s">
        <v>6269</v>
      </c>
      <c r="BA2344" s="17" t="str">
        <f t="shared" si="573"/>
        <v>17001000000304612489</v>
      </c>
      <c r="BB2344" s="26">
        <f t="shared" si="574"/>
        <v>20</v>
      </c>
      <c r="BC2344" s="86" t="s">
        <v>6545</v>
      </c>
      <c r="BD2344" s="86" t="s">
        <v>100</v>
      </c>
      <c r="BE2344" s="86"/>
      <c r="BF2344" s="86"/>
      <c r="BG2344" s="86">
        <v>584832287</v>
      </c>
      <c r="BH2344" s="86"/>
      <c r="BI2344" s="86"/>
      <c r="BJ2344" t="s">
        <v>706</v>
      </c>
      <c r="BK2344" s="11" t="str">
        <f t="shared" si="572"/>
        <v>-</v>
      </c>
      <c r="BL2344" s="11" t="s">
        <v>473</v>
      </c>
    </row>
    <row r="2345" spans="1:64" x14ac:dyDescent="0.25">
      <c r="A2345" s="3" t="s">
        <v>74</v>
      </c>
      <c r="B2345" s="4">
        <v>2405</v>
      </c>
      <c r="C2345" s="76" t="s">
        <v>140</v>
      </c>
      <c r="D2345" s="3" t="s">
        <v>8622</v>
      </c>
      <c r="E2345" s="117" t="s">
        <v>7242</v>
      </c>
      <c r="F2345" s="117"/>
      <c r="G2345" s="43"/>
      <c r="H2345" s="74"/>
      <c r="I2345" s="43" t="s">
        <v>1837</v>
      </c>
      <c r="J2345" s="43" t="s">
        <v>157</v>
      </c>
      <c r="K2345" s="76" t="s">
        <v>76</v>
      </c>
      <c r="L2345" s="3" t="s">
        <v>77</v>
      </c>
      <c r="M2345" s="126" t="s">
        <v>158</v>
      </c>
      <c r="N2345" s="116">
        <v>45428</v>
      </c>
      <c r="O2345" s="86"/>
      <c r="P2345" s="3">
        <f t="shared" ca="1" si="570"/>
        <v>-78</v>
      </c>
      <c r="Q2345" s="5">
        <v>45483</v>
      </c>
      <c r="R2345" s="3" t="s">
        <v>5961</v>
      </c>
      <c r="S2345" s="86"/>
      <c r="T2345" s="152" t="s">
        <v>131</v>
      </c>
      <c r="U2345" s="3" t="str">
        <f t="shared" si="564"/>
        <v>Contractuel</v>
      </c>
      <c r="V2345" s="5">
        <v>45474</v>
      </c>
      <c r="W2345" s="5">
        <v>45504</v>
      </c>
      <c r="X2345" s="86"/>
      <c r="Y2345" s="86"/>
      <c r="Z2345" s="115">
        <v>45428</v>
      </c>
      <c r="AA2345" s="3">
        <f t="shared" si="565"/>
        <v>5</v>
      </c>
      <c r="AB2345" s="120">
        <v>2024</v>
      </c>
      <c r="AC2345" s="3">
        <f t="shared" si="569"/>
        <v>2028</v>
      </c>
      <c r="AD2345" s="7">
        <f t="shared" ca="1" si="571"/>
        <v>0.41944444444444445</v>
      </c>
      <c r="AE2345" s="7" t="str">
        <f t="shared" ca="1" si="575"/>
        <v>&lt; 1</v>
      </c>
      <c r="AF2345" s="131">
        <v>35494</v>
      </c>
      <c r="AG2345" s="8">
        <f t="shared" ca="1" si="566"/>
        <v>27.638356164383563</v>
      </c>
      <c r="AH2345" s="7" t="str">
        <f t="shared" ca="1" si="567"/>
        <v>&gt;25&lt; 35</v>
      </c>
      <c r="AI2345" s="86">
        <v>17357229</v>
      </c>
      <c r="AJ2345" s="37" t="s">
        <v>179</v>
      </c>
      <c r="AK2345" s="153" t="s">
        <v>6546</v>
      </c>
      <c r="AL2345" s="131">
        <v>42898</v>
      </c>
      <c r="AM2345" s="43" t="s">
        <v>93</v>
      </c>
      <c r="AN2345" s="43" t="s">
        <v>94</v>
      </c>
      <c r="AO2345" s="86"/>
      <c r="AP2345" s="86" t="s">
        <v>6547</v>
      </c>
      <c r="AQ2345" s="11">
        <v>3</v>
      </c>
      <c r="AR2345" s="11">
        <v>1</v>
      </c>
      <c r="AS2345" s="12">
        <f t="shared" si="568"/>
        <v>45793.25</v>
      </c>
      <c r="AT2345" s="87" t="s">
        <v>135</v>
      </c>
      <c r="AU2345" s="9">
        <v>3.8780000000000001</v>
      </c>
      <c r="AV2345" s="154" t="s">
        <v>67</v>
      </c>
      <c r="AW2345" s="154" t="s">
        <v>556</v>
      </c>
      <c r="AX2345" s="86">
        <v>30840021853</v>
      </c>
      <c r="AY2345" s="86">
        <v>89</v>
      </c>
      <c r="AZ2345" s="86" t="s">
        <v>71</v>
      </c>
      <c r="BA2345" s="17" t="str">
        <f t="shared" si="573"/>
        <v>08081023084002185389</v>
      </c>
      <c r="BB2345" s="26">
        <f t="shared" si="574"/>
        <v>20</v>
      </c>
      <c r="BC2345" s="86" t="s">
        <v>6375</v>
      </c>
      <c r="BD2345" s="86" t="s">
        <v>100</v>
      </c>
      <c r="BE2345" s="86"/>
      <c r="BF2345" s="86"/>
      <c r="BG2345" s="86">
        <v>54124139</v>
      </c>
      <c r="BH2345" s="86"/>
      <c r="BI2345" s="86"/>
      <c r="BJ2345" s="86"/>
      <c r="BK2345" s="11" t="str">
        <f t="shared" si="572"/>
        <v>A-</v>
      </c>
      <c r="BL2345" s="11" t="s">
        <v>235</v>
      </c>
    </row>
    <row r="2346" spans="1:64" x14ac:dyDescent="0.25">
      <c r="A2346" s="3" t="s">
        <v>56</v>
      </c>
      <c r="B2346" s="4">
        <v>2406</v>
      </c>
      <c r="C2346" s="76" t="s">
        <v>140</v>
      </c>
      <c r="D2346" s="3" t="s">
        <v>8617</v>
      </c>
      <c r="E2346" s="117" t="s">
        <v>7500</v>
      </c>
      <c r="F2346" s="117"/>
      <c r="G2346" s="112"/>
      <c r="H2346" s="74"/>
      <c r="I2346" s="76" t="s">
        <v>2544</v>
      </c>
      <c r="J2346" s="43" t="s">
        <v>228</v>
      </c>
      <c r="K2346" s="76" t="s">
        <v>123</v>
      </c>
      <c r="L2346" s="112" t="s">
        <v>77</v>
      </c>
      <c r="M2346" s="126" t="s">
        <v>158</v>
      </c>
      <c r="N2346" s="116">
        <v>45428</v>
      </c>
      <c r="O2346" s="86"/>
      <c r="P2346" s="3">
        <f t="shared" ca="1" si="570"/>
        <v>-47</v>
      </c>
      <c r="Q2346" s="5"/>
      <c r="R2346" s="3"/>
      <c r="S2346" s="86"/>
      <c r="T2346" s="152" t="s">
        <v>131</v>
      </c>
      <c r="U2346" s="3" t="str">
        <f t="shared" si="564"/>
        <v>Contractuel</v>
      </c>
      <c r="V2346" s="5">
        <v>45505</v>
      </c>
      <c r="W2346" s="5">
        <f>VLOOKUP(B2346,[1]base!$A:$V,22,0)</f>
        <v>45535</v>
      </c>
      <c r="X2346" s="86"/>
      <c r="Y2346" s="86"/>
      <c r="Z2346" s="115">
        <v>45428</v>
      </c>
      <c r="AA2346" s="3">
        <f t="shared" si="565"/>
        <v>5</v>
      </c>
      <c r="AB2346" s="120">
        <v>2024</v>
      </c>
      <c r="AC2346" s="3">
        <f t="shared" si="569"/>
        <v>2028</v>
      </c>
      <c r="AD2346" s="7">
        <f t="shared" ca="1" si="571"/>
        <v>0.41944444444444445</v>
      </c>
      <c r="AE2346" s="7" t="str">
        <f t="shared" ca="1" si="575"/>
        <v>&lt; 1</v>
      </c>
      <c r="AF2346" s="131">
        <v>35183</v>
      </c>
      <c r="AG2346" s="8">
        <f t="shared" ca="1" si="566"/>
        <v>28.490410958904111</v>
      </c>
      <c r="AH2346" s="7" t="str">
        <f t="shared" ca="1" si="567"/>
        <v>&gt;25&lt; 35</v>
      </c>
      <c r="AI2346" s="86">
        <v>17581596</v>
      </c>
      <c r="AJ2346" s="37" t="s">
        <v>179</v>
      </c>
      <c r="AK2346" s="153" t="s">
        <v>6548</v>
      </c>
      <c r="AL2346" s="131">
        <v>42060</v>
      </c>
      <c r="AM2346" s="43" t="s">
        <v>93</v>
      </c>
      <c r="AN2346" s="43" t="s">
        <v>65</v>
      </c>
      <c r="AO2346" s="86">
        <v>1</v>
      </c>
      <c r="AP2346" s="120" t="s">
        <v>6549</v>
      </c>
      <c r="AQ2346" s="11">
        <v>3</v>
      </c>
      <c r="AR2346" s="11">
        <v>1</v>
      </c>
      <c r="AS2346" s="12">
        <f t="shared" si="568"/>
        <v>45793.25</v>
      </c>
      <c r="AT2346" s="43" t="s">
        <v>135</v>
      </c>
      <c r="AU2346" s="9">
        <v>3.7149999999999999</v>
      </c>
      <c r="AV2346" s="86">
        <v>17</v>
      </c>
      <c r="AW2346" s="154" t="s">
        <v>169</v>
      </c>
      <c r="AX2346" s="154" t="s">
        <v>6550</v>
      </c>
      <c r="AY2346" s="86">
        <v>43</v>
      </c>
      <c r="AZ2346" s="86" t="s">
        <v>6269</v>
      </c>
      <c r="BA2346" s="17" t="str">
        <f t="shared" si="573"/>
        <v>17001000000345108243</v>
      </c>
      <c r="BB2346" s="26">
        <f t="shared" si="574"/>
        <v>20</v>
      </c>
      <c r="BC2346" s="86" t="s">
        <v>6551</v>
      </c>
      <c r="BD2346" s="120" t="s">
        <v>277</v>
      </c>
      <c r="BE2346" s="86"/>
      <c r="BF2346" s="86"/>
      <c r="BG2346" s="86">
        <v>40310852</v>
      </c>
      <c r="BH2346" s="86"/>
      <c r="BI2346" s="86"/>
      <c r="BJ2346" t="s">
        <v>391</v>
      </c>
      <c r="BK2346" s="11" t="str">
        <f t="shared" si="572"/>
        <v>B-</v>
      </c>
      <c r="BL2346" s="11" t="s">
        <v>473</v>
      </c>
    </row>
    <row r="2347" spans="1:64" x14ac:dyDescent="0.25">
      <c r="A2347" s="3" t="s">
        <v>56</v>
      </c>
      <c r="B2347" s="4">
        <v>2407</v>
      </c>
      <c r="C2347" s="76" t="s">
        <v>140</v>
      </c>
      <c r="D2347" s="3" t="s">
        <v>8623</v>
      </c>
      <c r="E2347" s="117" t="s">
        <v>7283</v>
      </c>
      <c r="F2347" s="117"/>
      <c r="G2347" s="112"/>
      <c r="H2347" s="74"/>
      <c r="I2347" s="76" t="s">
        <v>2544</v>
      </c>
      <c r="J2347" s="76" t="s">
        <v>228</v>
      </c>
      <c r="K2347" s="76" t="s">
        <v>123</v>
      </c>
      <c r="L2347" s="112" t="s">
        <v>77</v>
      </c>
      <c r="M2347" s="126" t="s">
        <v>158</v>
      </c>
      <c r="N2347" s="116">
        <v>45428</v>
      </c>
      <c r="P2347" s="3">
        <f t="shared" ca="1" si="570"/>
        <v>-47</v>
      </c>
      <c r="Q2347" s="5"/>
      <c r="R2347" s="3"/>
      <c r="T2347" s="152" t="s">
        <v>131</v>
      </c>
      <c r="U2347" s="3" t="str">
        <f t="shared" si="564"/>
        <v>Contractuel</v>
      </c>
      <c r="V2347" s="5">
        <v>45505</v>
      </c>
      <c r="W2347" s="5">
        <f>VLOOKUP(B2347,[1]base!$A:$V,22,0)</f>
        <v>45535</v>
      </c>
      <c r="Z2347" s="115">
        <v>45428</v>
      </c>
      <c r="AA2347" s="3">
        <f t="shared" si="565"/>
        <v>5</v>
      </c>
      <c r="AB2347" s="120">
        <v>2024</v>
      </c>
      <c r="AC2347" s="3">
        <f t="shared" si="569"/>
        <v>2028</v>
      </c>
      <c r="AD2347" s="7">
        <f t="shared" ca="1" si="571"/>
        <v>0.41944444444444445</v>
      </c>
      <c r="AE2347" s="7" t="str">
        <f t="shared" ca="1" si="575"/>
        <v>&lt; 1</v>
      </c>
      <c r="AF2347" s="131">
        <v>27314</v>
      </c>
      <c r="AG2347" s="8">
        <f t="shared" ca="1" si="566"/>
        <v>50.049315068493151</v>
      </c>
      <c r="AH2347" s="7" t="str">
        <f t="shared" ca="1" si="567"/>
        <v>&gt;45&lt; 55</v>
      </c>
      <c r="AI2347" s="86">
        <v>12356769</v>
      </c>
      <c r="AJ2347" s="10" t="s">
        <v>70</v>
      </c>
      <c r="AK2347" s="153" t="s">
        <v>6552</v>
      </c>
      <c r="AL2347" s="131">
        <v>43167</v>
      </c>
      <c r="AM2347" s="43" t="s">
        <v>93</v>
      </c>
      <c r="AN2347" s="43" t="s">
        <v>65</v>
      </c>
      <c r="AO2347" s="86">
        <v>2</v>
      </c>
      <c r="AP2347" s="120" t="s">
        <v>5780</v>
      </c>
      <c r="AQ2347" s="11">
        <v>3</v>
      </c>
      <c r="AR2347" s="11">
        <v>1</v>
      </c>
      <c r="AS2347" s="12">
        <f t="shared" si="568"/>
        <v>45793.25</v>
      </c>
      <c r="AT2347" s="43" t="s">
        <v>135</v>
      </c>
      <c r="AU2347" s="9">
        <v>3.7149999999999999</v>
      </c>
      <c r="AV2347" s="86">
        <v>17</v>
      </c>
      <c r="AW2347" s="154" t="s">
        <v>169</v>
      </c>
      <c r="AX2347" s="154" t="s">
        <v>6553</v>
      </c>
      <c r="AY2347" s="86">
        <v>91</v>
      </c>
      <c r="AZ2347" s="86" t="s">
        <v>6269</v>
      </c>
      <c r="BA2347" s="17" t="str">
        <f t="shared" si="573"/>
        <v>17001000000345155191</v>
      </c>
      <c r="BB2347" s="26">
        <f t="shared" si="574"/>
        <v>20</v>
      </c>
      <c r="BC2347" s="86" t="s">
        <v>6554</v>
      </c>
      <c r="BD2347" s="86" t="s">
        <v>100</v>
      </c>
      <c r="BG2347" s="86">
        <v>21307318</v>
      </c>
      <c r="BK2347" s="11" t="str">
        <f t="shared" si="572"/>
        <v>B-</v>
      </c>
      <c r="BL2347" s="11" t="s">
        <v>473</v>
      </c>
    </row>
    <row r="2348" spans="1:64" x14ac:dyDescent="0.25">
      <c r="A2348" s="3" t="s">
        <v>56</v>
      </c>
      <c r="B2348" s="4">
        <v>2408</v>
      </c>
      <c r="C2348" s="76" t="s">
        <v>140</v>
      </c>
      <c r="D2348" s="3" t="s">
        <v>8567</v>
      </c>
      <c r="E2348" s="117" t="s">
        <v>7258</v>
      </c>
      <c r="F2348" s="117"/>
      <c r="G2348" s="112"/>
      <c r="H2348" s="74"/>
      <c r="I2348" s="76" t="s">
        <v>2544</v>
      </c>
      <c r="J2348" s="76" t="s">
        <v>228</v>
      </c>
      <c r="K2348" s="76" t="s">
        <v>123</v>
      </c>
      <c r="L2348" s="112" t="s">
        <v>77</v>
      </c>
      <c r="M2348" s="126" t="s">
        <v>158</v>
      </c>
      <c r="N2348" s="116">
        <v>45428</v>
      </c>
      <c r="P2348" s="3">
        <f t="shared" ca="1" si="570"/>
        <v>-47</v>
      </c>
      <c r="Q2348" s="5"/>
      <c r="R2348" s="3"/>
      <c r="T2348" s="152" t="s">
        <v>131</v>
      </c>
      <c r="U2348" s="3" t="str">
        <f t="shared" si="564"/>
        <v>Contractuel</v>
      </c>
      <c r="V2348" s="5">
        <v>45505</v>
      </c>
      <c r="W2348" s="5">
        <f>VLOOKUP(B2348,[1]base!$A:$V,22,0)</f>
        <v>45535</v>
      </c>
      <c r="Z2348" s="115">
        <v>45428</v>
      </c>
      <c r="AA2348" s="3">
        <f t="shared" si="565"/>
        <v>5</v>
      </c>
      <c r="AB2348" s="120">
        <v>2024</v>
      </c>
      <c r="AC2348" s="3">
        <f t="shared" si="569"/>
        <v>2028</v>
      </c>
      <c r="AD2348" s="7">
        <f t="shared" ca="1" si="571"/>
        <v>0.41944444444444445</v>
      </c>
      <c r="AE2348" s="7" t="str">
        <f t="shared" ca="1" si="575"/>
        <v>&lt; 1</v>
      </c>
      <c r="AF2348" s="131">
        <v>28679</v>
      </c>
      <c r="AG2348" s="8">
        <f t="shared" ca="1" si="566"/>
        <v>46.30958904109589</v>
      </c>
      <c r="AH2348" s="7" t="str">
        <f t="shared" ca="1" si="567"/>
        <v>&gt;45&lt; 55</v>
      </c>
      <c r="AI2348">
        <v>12536568</v>
      </c>
      <c r="AJ2348" s="10" t="s">
        <v>70</v>
      </c>
      <c r="AK2348" s="153" t="s">
        <v>6555</v>
      </c>
      <c r="AL2348" s="131">
        <v>43628</v>
      </c>
      <c r="AM2348" s="43" t="s">
        <v>93</v>
      </c>
      <c r="AN2348" s="43" t="s">
        <v>65</v>
      </c>
      <c r="AO2348" s="86">
        <v>2</v>
      </c>
      <c r="AP2348" s="120" t="s">
        <v>5721</v>
      </c>
      <c r="AQ2348" s="11">
        <v>3</v>
      </c>
      <c r="AR2348" s="11">
        <v>1</v>
      </c>
      <c r="AS2348" s="12">
        <f t="shared" si="568"/>
        <v>45793.25</v>
      </c>
      <c r="AT2348" s="43" t="s">
        <v>135</v>
      </c>
      <c r="AU2348" s="9">
        <v>3.7149999999999999</v>
      </c>
      <c r="AV2348" s="86">
        <v>17</v>
      </c>
      <c r="AW2348" s="154" t="s">
        <v>169</v>
      </c>
      <c r="AX2348" s="154" t="s">
        <v>6556</v>
      </c>
      <c r="AY2348" s="86">
        <v>28</v>
      </c>
      <c r="AZ2348" s="86" t="s">
        <v>6269</v>
      </c>
      <c r="BA2348" s="17" t="str">
        <f t="shared" si="573"/>
        <v>17001000000345108728</v>
      </c>
      <c r="BB2348" s="26">
        <f t="shared" si="574"/>
        <v>20</v>
      </c>
      <c r="BC2348" s="86" t="s">
        <v>6557</v>
      </c>
      <c r="BD2348" s="120" t="s">
        <v>277</v>
      </c>
      <c r="BG2348" s="86">
        <v>51602311</v>
      </c>
      <c r="BH2348" s="86">
        <v>50566908</v>
      </c>
      <c r="BJ2348" t="s">
        <v>5705</v>
      </c>
      <c r="BK2348" s="11" t="str">
        <f t="shared" si="572"/>
        <v>B-</v>
      </c>
      <c r="BL2348" s="11" t="s">
        <v>473</v>
      </c>
    </row>
    <row r="2349" spans="1:64" x14ac:dyDescent="0.25">
      <c r="A2349" s="3" t="s">
        <v>74</v>
      </c>
      <c r="B2349" s="4">
        <v>2409</v>
      </c>
      <c r="C2349" s="76" t="s">
        <v>140</v>
      </c>
      <c r="D2349" s="3" t="s">
        <v>7394</v>
      </c>
      <c r="E2349" s="117" t="s">
        <v>7216</v>
      </c>
      <c r="F2349" s="3"/>
      <c r="G2349" s="43"/>
      <c r="H2349" s="74"/>
      <c r="I2349" s="3" t="s">
        <v>187</v>
      </c>
      <c r="J2349" s="43" t="s">
        <v>157</v>
      </c>
      <c r="K2349" s="76" t="s">
        <v>123</v>
      </c>
      <c r="L2349" s="112" t="s">
        <v>77</v>
      </c>
      <c r="M2349" s="126" t="s">
        <v>158</v>
      </c>
      <c r="N2349" s="115">
        <v>45429</v>
      </c>
      <c r="O2349" s="86"/>
      <c r="P2349" s="3">
        <f t="shared" ca="1" si="570"/>
        <v>-109</v>
      </c>
      <c r="Q2349" s="5">
        <v>45444</v>
      </c>
      <c r="R2349" s="3" t="s">
        <v>124</v>
      </c>
      <c r="S2349" s="86"/>
      <c r="T2349" s="152" t="s">
        <v>131</v>
      </c>
      <c r="U2349" s="3" t="str">
        <f t="shared" si="564"/>
        <v>Contractuel</v>
      </c>
      <c r="V2349" s="115">
        <v>45429</v>
      </c>
      <c r="W2349" s="115">
        <v>45473</v>
      </c>
      <c r="X2349" s="120"/>
      <c r="Y2349" s="120"/>
      <c r="Z2349" s="115">
        <v>45429</v>
      </c>
      <c r="AA2349" s="3">
        <f t="shared" si="565"/>
        <v>5</v>
      </c>
      <c r="AB2349" s="120">
        <v>2024</v>
      </c>
      <c r="AC2349" s="3">
        <f t="shared" si="569"/>
        <v>2028</v>
      </c>
      <c r="AD2349" s="7">
        <f t="shared" ca="1" si="571"/>
        <v>0.41666666666666669</v>
      </c>
      <c r="AE2349" s="7" t="str">
        <f t="shared" ca="1" si="575"/>
        <v>&lt; 1</v>
      </c>
      <c r="AF2349" s="131">
        <v>35415</v>
      </c>
      <c r="AG2349" s="8">
        <f t="shared" ca="1" si="566"/>
        <v>27.854794520547944</v>
      </c>
      <c r="AH2349" s="7" t="str">
        <f t="shared" ca="1" si="567"/>
        <v>&gt;25&lt; 35</v>
      </c>
      <c r="AI2349" s="86"/>
      <c r="AJ2349" s="86"/>
      <c r="AK2349" s="153" t="s">
        <v>6558</v>
      </c>
      <c r="AL2349" s="131">
        <v>45280</v>
      </c>
      <c r="AM2349" s="43" t="s">
        <v>93</v>
      </c>
      <c r="AN2349" s="43" t="s">
        <v>94</v>
      </c>
      <c r="AO2349" s="86"/>
      <c r="AP2349" s="120" t="s">
        <v>6559</v>
      </c>
      <c r="AQ2349" s="11">
        <v>3</v>
      </c>
      <c r="AR2349" s="11">
        <v>1</v>
      </c>
      <c r="AS2349" s="12">
        <f t="shared" si="568"/>
        <v>45794.25</v>
      </c>
      <c r="AT2349" s="87" t="s">
        <v>135</v>
      </c>
      <c r="AU2349" s="9">
        <v>3.7149999999999999</v>
      </c>
      <c r="AV2349" s="86">
        <v>17</v>
      </c>
      <c r="AW2349" s="154" t="s">
        <v>169</v>
      </c>
      <c r="AX2349" s="154" t="s">
        <v>6560</v>
      </c>
      <c r="AY2349" s="86">
        <v>65</v>
      </c>
      <c r="AZ2349" s="86" t="s">
        <v>6269</v>
      </c>
      <c r="BA2349" s="17" t="str">
        <f t="shared" si="573"/>
        <v>17001000000313857365</v>
      </c>
      <c r="BB2349" s="26">
        <f t="shared" si="574"/>
        <v>20</v>
      </c>
      <c r="BC2349" s="86" t="s">
        <v>6375</v>
      </c>
      <c r="BD2349" s="86" t="s">
        <v>100</v>
      </c>
      <c r="BE2349" s="86"/>
      <c r="BF2349" s="86"/>
      <c r="BG2349" s="86">
        <v>29593635</v>
      </c>
      <c r="BH2349" s="86"/>
      <c r="BI2349" s="86"/>
      <c r="BJ2349" s="86"/>
      <c r="BK2349" s="11" t="str">
        <f t="shared" si="572"/>
        <v>A-</v>
      </c>
      <c r="BL2349" s="11" t="s">
        <v>473</v>
      </c>
    </row>
    <row r="2350" spans="1:64" x14ac:dyDescent="0.25">
      <c r="A2350" s="3" t="s">
        <v>74</v>
      </c>
      <c r="B2350" s="4">
        <v>2410</v>
      </c>
      <c r="C2350" s="76" t="s">
        <v>140</v>
      </c>
      <c r="D2350" s="3" t="s">
        <v>7210</v>
      </c>
      <c r="E2350" s="117" t="s">
        <v>8411</v>
      </c>
      <c r="F2350" s="117"/>
      <c r="G2350" s="112"/>
      <c r="H2350" s="74"/>
      <c r="I2350" s="43" t="s">
        <v>1837</v>
      </c>
      <c r="J2350" s="43" t="s">
        <v>157</v>
      </c>
      <c r="K2350" s="76" t="s">
        <v>123</v>
      </c>
      <c r="L2350" s="112" t="s">
        <v>77</v>
      </c>
      <c r="M2350" s="126" t="s">
        <v>158</v>
      </c>
      <c r="N2350" s="115">
        <v>45429</v>
      </c>
      <c r="O2350" s="86"/>
      <c r="P2350" s="3">
        <f t="shared" ca="1" si="570"/>
        <v>-109</v>
      </c>
      <c r="Q2350" s="5">
        <v>45455</v>
      </c>
      <c r="R2350" s="3" t="s">
        <v>124</v>
      </c>
      <c r="S2350" s="86"/>
      <c r="T2350" s="152" t="s">
        <v>131</v>
      </c>
      <c r="U2350" s="3" t="str">
        <f t="shared" si="564"/>
        <v>Contractuel</v>
      </c>
      <c r="V2350" s="115">
        <v>45429</v>
      </c>
      <c r="W2350" s="115">
        <v>45473</v>
      </c>
      <c r="X2350" s="120"/>
      <c r="Y2350" s="120"/>
      <c r="Z2350" s="115">
        <v>45429</v>
      </c>
      <c r="AA2350" s="3">
        <f t="shared" si="565"/>
        <v>5</v>
      </c>
      <c r="AB2350" s="120">
        <v>2024</v>
      </c>
      <c r="AC2350" s="3">
        <f t="shared" si="569"/>
        <v>2028</v>
      </c>
      <c r="AD2350" s="7">
        <f t="shared" ca="1" si="571"/>
        <v>0.41666666666666669</v>
      </c>
      <c r="AE2350" s="7" t="str">
        <f t="shared" ca="1" si="575"/>
        <v>&lt; 1</v>
      </c>
      <c r="AF2350" s="131">
        <v>29654</v>
      </c>
      <c r="AG2350" s="8">
        <f t="shared" ca="1" si="566"/>
        <v>43.638356164383559</v>
      </c>
      <c r="AH2350" s="7" t="str">
        <f t="shared" ca="1" si="567"/>
        <v>&gt;35&lt; 45</v>
      </c>
      <c r="AI2350" s="86">
        <v>16280011</v>
      </c>
      <c r="AJ2350" s="10" t="s">
        <v>126</v>
      </c>
      <c r="AK2350" s="153" t="s">
        <v>5695</v>
      </c>
      <c r="AL2350" s="131">
        <v>41682</v>
      </c>
      <c r="AM2350" s="43" t="s">
        <v>93</v>
      </c>
      <c r="AN2350" s="43" t="s">
        <v>65</v>
      </c>
      <c r="AO2350" s="86"/>
      <c r="AP2350" s="86" t="s">
        <v>5896</v>
      </c>
      <c r="AQ2350" s="11">
        <v>3</v>
      </c>
      <c r="AR2350" s="11">
        <v>1</v>
      </c>
      <c r="AS2350" s="12">
        <f t="shared" si="568"/>
        <v>45794.25</v>
      </c>
      <c r="AT2350" s="87" t="s">
        <v>135</v>
      </c>
      <c r="AU2350" s="9">
        <v>3.7149999999999999</v>
      </c>
      <c r="AV2350" s="86">
        <v>17</v>
      </c>
      <c r="AW2350" s="154" t="s">
        <v>169</v>
      </c>
      <c r="AX2350" s="154" t="s">
        <v>5696</v>
      </c>
      <c r="AY2350" s="86">
        <v>17</v>
      </c>
      <c r="AZ2350" s="86" t="s">
        <v>6269</v>
      </c>
      <c r="BA2350" s="17" t="str">
        <f t="shared" si="573"/>
        <v>17001000000296350417</v>
      </c>
      <c r="BB2350" s="26">
        <f t="shared" si="574"/>
        <v>20</v>
      </c>
      <c r="BC2350" s="86" t="s">
        <v>6561</v>
      </c>
      <c r="BD2350" s="120" t="s">
        <v>277</v>
      </c>
      <c r="BE2350" s="86"/>
      <c r="BF2350" s="86"/>
      <c r="BG2350" s="86">
        <v>27587890</v>
      </c>
      <c r="BH2350" s="86"/>
      <c r="BI2350" s="86"/>
      <c r="BJ2350" s="86"/>
      <c r="BK2350" s="11" t="str">
        <f t="shared" si="572"/>
        <v>A-</v>
      </c>
      <c r="BL2350" s="11" t="s">
        <v>473</v>
      </c>
    </row>
    <row r="2351" spans="1:64" x14ac:dyDescent="0.25">
      <c r="A2351" s="3" t="s">
        <v>74</v>
      </c>
      <c r="B2351" s="4">
        <v>2411</v>
      </c>
      <c r="C2351" s="76" t="s">
        <v>140</v>
      </c>
      <c r="D2351" s="3" t="s">
        <v>7263</v>
      </c>
      <c r="E2351" s="117" t="s">
        <v>7216</v>
      </c>
      <c r="F2351" s="117"/>
      <c r="G2351" s="112"/>
      <c r="H2351" s="74"/>
      <c r="I2351" s="43" t="s">
        <v>1920</v>
      </c>
      <c r="J2351" s="43" t="s">
        <v>157</v>
      </c>
      <c r="K2351" s="76" t="s">
        <v>123</v>
      </c>
      <c r="L2351" s="112" t="s">
        <v>77</v>
      </c>
      <c r="M2351" s="126" t="s">
        <v>158</v>
      </c>
      <c r="N2351" s="115">
        <v>45429</v>
      </c>
      <c r="O2351" s="86"/>
      <c r="P2351" s="3">
        <f t="shared" ca="1" si="570"/>
        <v>-47</v>
      </c>
      <c r="Q2351" s="5">
        <v>45540</v>
      </c>
      <c r="R2351" s="3" t="s">
        <v>6562</v>
      </c>
      <c r="S2351" s="86"/>
      <c r="T2351" s="152" t="s">
        <v>131</v>
      </c>
      <c r="U2351" s="3" t="str">
        <f t="shared" si="564"/>
        <v>Contractuel</v>
      </c>
      <c r="V2351" s="5">
        <v>45505</v>
      </c>
      <c r="W2351" s="5">
        <f>VLOOKUP(B2351,[1]base!$A:$V,22,0)</f>
        <v>45535</v>
      </c>
      <c r="X2351" s="86"/>
      <c r="Y2351" s="86"/>
      <c r="Z2351" s="155">
        <v>45429</v>
      </c>
      <c r="AA2351" s="3">
        <f t="shared" si="565"/>
        <v>5</v>
      </c>
      <c r="AB2351" s="120">
        <v>2024</v>
      </c>
      <c r="AC2351" s="3">
        <f t="shared" si="569"/>
        <v>2028</v>
      </c>
      <c r="AD2351" s="7">
        <f t="shared" ca="1" si="571"/>
        <v>0.41666666666666669</v>
      </c>
      <c r="AE2351" s="7" t="str">
        <f t="shared" ca="1" si="575"/>
        <v>&lt; 1</v>
      </c>
      <c r="AF2351" s="131">
        <v>31475</v>
      </c>
      <c r="AG2351" s="8">
        <f t="shared" ca="1" si="566"/>
        <v>38.649315068493152</v>
      </c>
      <c r="AH2351" s="7" t="str">
        <f t="shared" ca="1" si="567"/>
        <v>&gt;35&lt; 45</v>
      </c>
      <c r="AI2351" s="86">
        <v>17273518</v>
      </c>
      <c r="AJ2351" s="10" t="s">
        <v>141</v>
      </c>
      <c r="AK2351" s="153" t="s">
        <v>6563</v>
      </c>
      <c r="AL2351" s="131">
        <v>44937</v>
      </c>
      <c r="AM2351" s="43" t="s">
        <v>93</v>
      </c>
      <c r="AN2351" s="43" t="s">
        <v>65</v>
      </c>
      <c r="AO2351" s="86">
        <v>3</v>
      </c>
      <c r="AP2351" s="120" t="s">
        <v>5725</v>
      </c>
      <c r="AQ2351" s="11">
        <v>3</v>
      </c>
      <c r="AR2351" s="11">
        <v>1</v>
      </c>
      <c r="AS2351" s="12">
        <f t="shared" si="568"/>
        <v>45794.25</v>
      </c>
      <c r="AT2351" s="87" t="s">
        <v>135</v>
      </c>
      <c r="AU2351" s="9">
        <v>3.7149999999999999</v>
      </c>
      <c r="AV2351" s="86">
        <v>17</v>
      </c>
      <c r="AW2351" s="154" t="s">
        <v>169</v>
      </c>
      <c r="AX2351" s="154" t="s">
        <v>6564</v>
      </c>
      <c r="AY2351" s="86">
        <v>27</v>
      </c>
      <c r="AZ2351" s="86" t="s">
        <v>6269</v>
      </c>
      <c r="BA2351" s="17" t="str">
        <f t="shared" si="573"/>
        <v>17001000000345289827</v>
      </c>
      <c r="BB2351" s="26">
        <f t="shared" si="574"/>
        <v>20</v>
      </c>
      <c r="BC2351" s="86" t="s">
        <v>6565</v>
      </c>
      <c r="BD2351" s="120" t="s">
        <v>277</v>
      </c>
      <c r="BE2351" s="86"/>
      <c r="BF2351" s="86"/>
      <c r="BG2351" s="86">
        <v>21530437</v>
      </c>
      <c r="BH2351" s="86"/>
      <c r="BI2351" s="86"/>
      <c r="BJ2351" s="86"/>
      <c r="BK2351" s="11" t="str">
        <f t="shared" si="572"/>
        <v>A-</v>
      </c>
      <c r="BL2351" s="11" t="s">
        <v>473</v>
      </c>
    </row>
    <row r="2352" spans="1:64" x14ac:dyDescent="0.25">
      <c r="A2352" s="3" t="s">
        <v>56</v>
      </c>
      <c r="B2352" s="4">
        <v>2412</v>
      </c>
      <c r="C2352" s="76" t="s">
        <v>140</v>
      </c>
      <c r="D2352" s="3" t="s">
        <v>8624</v>
      </c>
      <c r="E2352" s="117" t="s">
        <v>7471</v>
      </c>
      <c r="F2352" s="43"/>
      <c r="G2352" s="43"/>
      <c r="H2352" s="74"/>
      <c r="I2352" s="43" t="s">
        <v>431</v>
      </c>
      <c r="J2352" s="43"/>
      <c r="K2352" s="76" t="s">
        <v>123</v>
      </c>
      <c r="L2352" s="112" t="s">
        <v>77</v>
      </c>
      <c r="M2352" s="126" t="s">
        <v>158</v>
      </c>
      <c r="N2352" s="155">
        <v>45429</v>
      </c>
      <c r="O2352" s="86"/>
      <c r="P2352" s="3">
        <f t="shared" ca="1" si="570"/>
        <v>-47</v>
      </c>
      <c r="Q2352" s="5"/>
      <c r="R2352" s="3"/>
      <c r="S2352" s="86"/>
      <c r="T2352" s="152" t="s">
        <v>131</v>
      </c>
      <c r="U2352" s="3" t="str">
        <f t="shared" si="564"/>
        <v>Contractuel</v>
      </c>
      <c r="V2352" s="5">
        <v>45505</v>
      </c>
      <c r="W2352" s="5">
        <f>VLOOKUP(B2352,[1]base!$A:$V,22,0)</f>
        <v>45535</v>
      </c>
      <c r="X2352" s="86"/>
      <c r="Y2352" s="86"/>
      <c r="Z2352" s="155">
        <v>45429</v>
      </c>
      <c r="AA2352" s="3">
        <f t="shared" si="565"/>
        <v>5</v>
      </c>
      <c r="AB2352" s="120">
        <v>2024</v>
      </c>
      <c r="AC2352" s="3">
        <f t="shared" si="569"/>
        <v>2028</v>
      </c>
      <c r="AD2352" s="7">
        <f t="shared" ca="1" si="571"/>
        <v>0.41666666666666669</v>
      </c>
      <c r="AE2352" s="7" t="str">
        <f t="shared" ca="1" si="575"/>
        <v>&lt; 1</v>
      </c>
      <c r="AF2352" s="131">
        <v>32541</v>
      </c>
      <c r="AG2352" s="8">
        <f t="shared" ca="1" si="566"/>
        <v>35.728767123287675</v>
      </c>
      <c r="AH2352" s="7" t="str">
        <f t="shared" ca="1" si="567"/>
        <v>&gt;35&lt; 45</v>
      </c>
      <c r="AI2352" s="86">
        <v>16905947</v>
      </c>
      <c r="AJ2352" s="10" t="s">
        <v>67</v>
      </c>
      <c r="AK2352" s="153" t="s">
        <v>6566</v>
      </c>
      <c r="AL2352" s="131">
        <v>40036</v>
      </c>
      <c r="AM2352" s="43" t="s">
        <v>93</v>
      </c>
      <c r="AN2352" s="43" t="s">
        <v>65</v>
      </c>
      <c r="AO2352" s="86"/>
      <c r="AP2352" s="120" t="s">
        <v>6567</v>
      </c>
      <c r="AQ2352" s="11">
        <v>3</v>
      </c>
      <c r="AR2352" s="11">
        <v>1</v>
      </c>
      <c r="AS2352" s="12">
        <f t="shared" si="568"/>
        <v>45794.25</v>
      </c>
      <c r="AT2352" s="87" t="s">
        <v>135</v>
      </c>
      <c r="AU2352" s="9">
        <v>3.7149999999999999</v>
      </c>
      <c r="AV2352" s="86">
        <v>17</v>
      </c>
      <c r="AW2352" s="154" t="s">
        <v>169</v>
      </c>
      <c r="AX2352" s="154" t="s">
        <v>6568</v>
      </c>
      <c r="AY2352" s="86">
        <v>49</v>
      </c>
      <c r="AZ2352" s="86" t="s">
        <v>6269</v>
      </c>
      <c r="BA2352" s="17" t="str">
        <f t="shared" si="573"/>
        <v>17001000000299585949</v>
      </c>
      <c r="BB2352" s="26">
        <f t="shared" si="574"/>
        <v>20</v>
      </c>
      <c r="BC2352" s="86" t="s">
        <v>233</v>
      </c>
      <c r="BD2352" s="86" t="s">
        <v>100</v>
      </c>
      <c r="BE2352" s="86"/>
      <c r="BF2352" s="86"/>
      <c r="BG2352" s="86">
        <v>24734023</v>
      </c>
      <c r="BH2352" s="86"/>
      <c r="BI2352" s="86"/>
      <c r="BJ2352" t="s">
        <v>3681</v>
      </c>
      <c r="BK2352" s="11" t="str">
        <f t="shared" si="572"/>
        <v>-</v>
      </c>
      <c r="BL2352" s="11" t="s">
        <v>473</v>
      </c>
    </row>
    <row r="2353" spans="1:64" x14ac:dyDescent="0.25">
      <c r="A2353" s="3" t="s">
        <v>56</v>
      </c>
      <c r="B2353" s="4">
        <v>2413</v>
      </c>
      <c r="C2353" s="137" t="s">
        <v>57</v>
      </c>
      <c r="D2353" s="3" t="s">
        <v>7716</v>
      </c>
      <c r="E2353" s="139" t="s">
        <v>7842</v>
      </c>
      <c r="F2353" s="137"/>
      <c r="G2353" s="3"/>
      <c r="H2353" s="74"/>
      <c r="I2353" s="137" t="s">
        <v>6516</v>
      </c>
      <c r="J2353" s="137"/>
      <c r="K2353" s="137" t="s">
        <v>76</v>
      </c>
      <c r="L2353" s="141" t="s">
        <v>77</v>
      </c>
      <c r="M2353" s="142" t="s">
        <v>158</v>
      </c>
      <c r="N2353" s="143">
        <v>45432</v>
      </c>
      <c r="O2353" s="138"/>
      <c r="P2353" s="3">
        <f t="shared" ca="1" si="570"/>
        <v>-47</v>
      </c>
      <c r="Q2353" s="5"/>
      <c r="R2353" s="3"/>
      <c r="S2353" s="138"/>
      <c r="T2353" s="149" t="s">
        <v>131</v>
      </c>
      <c r="U2353" s="3" t="str">
        <f t="shared" si="564"/>
        <v>Contractuel</v>
      </c>
      <c r="V2353" s="5">
        <v>45505</v>
      </c>
      <c r="W2353" s="5">
        <f>VLOOKUP(B2353,[1]base!$A:$V,22,0)</f>
        <v>45535</v>
      </c>
      <c r="X2353" s="138"/>
      <c r="Y2353" s="138"/>
      <c r="Z2353" s="143">
        <v>45432</v>
      </c>
      <c r="AA2353" s="3">
        <f t="shared" si="565"/>
        <v>5</v>
      </c>
      <c r="AB2353" s="138">
        <v>2024</v>
      </c>
      <c r="AC2353" s="3">
        <f t="shared" si="569"/>
        <v>2028</v>
      </c>
      <c r="AD2353" s="7">
        <f t="shared" ca="1" si="571"/>
        <v>0.40833333333333333</v>
      </c>
      <c r="AE2353" s="7" t="str">
        <f t="shared" ca="1" si="575"/>
        <v>&lt; 1</v>
      </c>
      <c r="AF2353" s="144">
        <v>34962</v>
      </c>
      <c r="AG2353" s="8">
        <f t="shared" ca="1" si="566"/>
        <v>29.095890410958905</v>
      </c>
      <c r="AH2353" s="7" t="str">
        <f t="shared" ca="1" si="567"/>
        <v>&gt;25&lt; 35</v>
      </c>
      <c r="AI2353" s="138">
        <v>17389537</v>
      </c>
      <c r="AJ2353" s="37" t="s">
        <v>179</v>
      </c>
      <c r="AK2353" s="150" t="s">
        <v>6569</v>
      </c>
      <c r="AL2353" s="144">
        <v>41543</v>
      </c>
      <c r="AM2353" s="137" t="s">
        <v>64</v>
      </c>
      <c r="AN2353" s="137" t="s">
        <v>94</v>
      </c>
      <c r="AO2353" s="138"/>
      <c r="AP2353" s="138" t="s">
        <v>6389</v>
      </c>
      <c r="AQ2353" s="11">
        <v>3</v>
      </c>
      <c r="AR2353" s="11">
        <v>1</v>
      </c>
      <c r="AS2353" s="12">
        <f t="shared" si="568"/>
        <v>45797.25</v>
      </c>
      <c r="AT2353" s="146" t="s">
        <v>135</v>
      </c>
      <c r="AU2353" s="9">
        <v>3.778</v>
      </c>
      <c r="AV2353" s="151" t="s">
        <v>126</v>
      </c>
      <c r="AW2353" s="151" t="s">
        <v>854</v>
      </c>
      <c r="AX2353" s="151" t="s">
        <v>6570</v>
      </c>
      <c r="AY2353" s="138">
        <v>58</v>
      </c>
      <c r="AZ2353" s="138" t="s">
        <v>145</v>
      </c>
      <c r="BA2353" s="17" t="str">
        <f t="shared" si="573"/>
        <v>07043010110552412858</v>
      </c>
      <c r="BB2353" s="26">
        <f t="shared" si="574"/>
        <v>20</v>
      </c>
      <c r="BC2353" s="138" t="s">
        <v>6571</v>
      </c>
      <c r="BD2353" s="138" t="s">
        <v>100</v>
      </c>
      <c r="BE2353" s="138"/>
      <c r="BF2353" s="138"/>
      <c r="BG2353" s="138">
        <v>23900655</v>
      </c>
      <c r="BH2353" s="138"/>
      <c r="BI2353" s="138"/>
      <c r="BJ2353" t="s">
        <v>3681</v>
      </c>
      <c r="BK2353" s="11" t="str">
        <f t="shared" si="572"/>
        <v>-</v>
      </c>
      <c r="BL2353" s="11" t="s">
        <v>200</v>
      </c>
    </row>
    <row r="2354" spans="1:64" x14ac:dyDescent="0.25">
      <c r="A2354" s="3" t="s">
        <v>74</v>
      </c>
      <c r="B2354" s="4">
        <v>2414</v>
      </c>
      <c r="C2354" s="76" t="s">
        <v>140</v>
      </c>
      <c r="D2354" s="3" t="s">
        <v>8602</v>
      </c>
      <c r="E2354" s="117" t="s">
        <v>7375</v>
      </c>
      <c r="F2354" s="117"/>
      <c r="G2354" s="43"/>
      <c r="H2354" s="74"/>
      <c r="I2354" s="43" t="s">
        <v>1837</v>
      </c>
      <c r="J2354" s="43" t="s">
        <v>157</v>
      </c>
      <c r="K2354" s="76" t="s">
        <v>76</v>
      </c>
      <c r="L2354" s="112" t="s">
        <v>77</v>
      </c>
      <c r="M2354" s="126" t="s">
        <v>158</v>
      </c>
      <c r="N2354" s="115">
        <v>45429</v>
      </c>
      <c r="O2354" s="86"/>
      <c r="P2354" s="3">
        <f t="shared" ca="1" si="570"/>
        <v>-109</v>
      </c>
      <c r="Q2354" s="5">
        <v>45477</v>
      </c>
      <c r="R2354" s="3" t="s">
        <v>124</v>
      </c>
      <c r="S2354" s="86"/>
      <c r="T2354" s="152" t="s">
        <v>131</v>
      </c>
      <c r="U2354" s="3" t="str">
        <f t="shared" si="564"/>
        <v>Contractuel</v>
      </c>
      <c r="V2354" s="115">
        <v>45429</v>
      </c>
      <c r="W2354" s="115">
        <v>45473</v>
      </c>
      <c r="X2354" s="120"/>
      <c r="Y2354" s="120"/>
      <c r="Z2354" s="115">
        <v>45429</v>
      </c>
      <c r="AA2354" s="3">
        <f t="shared" si="565"/>
        <v>5</v>
      </c>
      <c r="AB2354" s="120">
        <v>2024</v>
      </c>
      <c r="AC2354" s="3">
        <f t="shared" si="569"/>
        <v>2028</v>
      </c>
      <c r="AD2354" s="7">
        <f t="shared" ca="1" si="571"/>
        <v>0.41666666666666669</v>
      </c>
      <c r="AE2354" s="7" t="str">
        <f t="shared" ca="1" si="575"/>
        <v>&lt; 1</v>
      </c>
      <c r="AF2354" s="131">
        <v>35469</v>
      </c>
      <c r="AG2354" s="8">
        <f t="shared" ca="1" si="566"/>
        <v>27.706849315068492</v>
      </c>
      <c r="AH2354" s="7" t="str">
        <f t="shared" ca="1" si="567"/>
        <v>&gt;25&lt; 35</v>
      </c>
      <c r="AI2354" s="86">
        <v>17444628</v>
      </c>
      <c r="AJ2354" s="10" t="s">
        <v>70</v>
      </c>
      <c r="AK2354" s="153" t="s">
        <v>6572</v>
      </c>
      <c r="AL2354" s="131">
        <v>43473</v>
      </c>
      <c r="AM2354" s="43" t="s">
        <v>93</v>
      </c>
      <c r="AN2354" s="43" t="s">
        <v>94</v>
      </c>
      <c r="AO2354" s="86"/>
      <c r="AP2354" s="120" t="s">
        <v>6573</v>
      </c>
      <c r="AQ2354" s="11">
        <v>3</v>
      </c>
      <c r="AR2354" s="11">
        <v>1</v>
      </c>
      <c r="AS2354" s="12">
        <f t="shared" si="568"/>
        <v>45794.25</v>
      </c>
      <c r="AT2354" s="87" t="s">
        <v>135</v>
      </c>
      <c r="AU2354" s="9">
        <v>3.8780000000000001</v>
      </c>
      <c r="AV2354" s="86">
        <v>17</v>
      </c>
      <c r="AW2354" s="86">
        <v>20600</v>
      </c>
      <c r="AX2354" s="154" t="s">
        <v>6574</v>
      </c>
      <c r="AY2354" s="86">
        <v>59</v>
      </c>
      <c r="AZ2354" s="86" t="s">
        <v>6269</v>
      </c>
      <c r="BA2354" s="17" t="str">
        <f t="shared" si="573"/>
        <v>17206000000293820259</v>
      </c>
      <c r="BB2354" s="26">
        <f t="shared" si="574"/>
        <v>20</v>
      </c>
      <c r="BC2354" s="86" t="s">
        <v>6575</v>
      </c>
      <c r="BD2354" s="120" t="s">
        <v>277</v>
      </c>
      <c r="BE2354" s="86"/>
      <c r="BF2354" s="86"/>
      <c r="BG2354" s="86">
        <v>28738544</v>
      </c>
      <c r="BH2354" s="86"/>
      <c r="BI2354" s="86"/>
      <c r="BJ2354" s="86"/>
      <c r="BK2354" s="11" t="str">
        <f t="shared" si="572"/>
        <v>A-</v>
      </c>
      <c r="BL2354" s="11" t="s">
        <v>235</v>
      </c>
    </row>
    <row r="2355" spans="1:64" x14ac:dyDescent="0.25">
      <c r="A2355" s="3" t="s">
        <v>56</v>
      </c>
      <c r="B2355" s="4">
        <v>2415</v>
      </c>
      <c r="C2355" s="43" t="s">
        <v>57</v>
      </c>
      <c r="D2355" s="3" t="s">
        <v>7208</v>
      </c>
      <c r="E2355" s="117" t="s">
        <v>8625</v>
      </c>
      <c r="F2355" s="117"/>
      <c r="G2355" s="112"/>
      <c r="H2355" s="74"/>
      <c r="I2355" s="43" t="s">
        <v>1837</v>
      </c>
      <c r="J2355" s="43" t="s">
        <v>157</v>
      </c>
      <c r="K2355" s="76" t="s">
        <v>123</v>
      </c>
      <c r="L2355" s="112" t="s">
        <v>77</v>
      </c>
      <c r="M2355" s="126" t="s">
        <v>158</v>
      </c>
      <c r="N2355" s="115">
        <v>45429</v>
      </c>
      <c r="O2355" s="86"/>
      <c r="P2355" s="3">
        <f t="shared" ca="1" si="570"/>
        <v>-47</v>
      </c>
      <c r="Q2355" s="5"/>
      <c r="R2355" s="3"/>
      <c r="S2355" s="86"/>
      <c r="T2355" s="152" t="s">
        <v>131</v>
      </c>
      <c r="U2355" s="3" t="str">
        <f t="shared" si="564"/>
        <v>Contractuel</v>
      </c>
      <c r="V2355" s="5">
        <v>45505</v>
      </c>
      <c r="W2355" s="5">
        <f>VLOOKUP(B2355,[1]base!$A:$V,22,0)</f>
        <v>45535</v>
      </c>
      <c r="X2355" s="120"/>
      <c r="Y2355" s="120"/>
      <c r="Z2355" s="115">
        <v>45429</v>
      </c>
      <c r="AA2355" s="3">
        <f t="shared" si="565"/>
        <v>5</v>
      </c>
      <c r="AB2355" s="120">
        <v>2024</v>
      </c>
      <c r="AC2355" s="3">
        <f t="shared" si="569"/>
        <v>2028</v>
      </c>
      <c r="AD2355" s="7">
        <f t="shared" ca="1" si="571"/>
        <v>0.41666666666666669</v>
      </c>
      <c r="AE2355" s="7" t="str">
        <f t="shared" ca="1" si="575"/>
        <v>&lt; 1</v>
      </c>
      <c r="AF2355" s="131">
        <v>26787</v>
      </c>
      <c r="AG2355" s="8">
        <f t="shared" ca="1" si="566"/>
        <v>51.493150684931507</v>
      </c>
      <c r="AH2355" s="7" t="str">
        <f t="shared" ca="1" si="567"/>
        <v>&gt;45&lt; 55</v>
      </c>
      <c r="AI2355" s="86">
        <v>16069991</v>
      </c>
      <c r="AJ2355" s="10" t="s">
        <v>67</v>
      </c>
      <c r="AK2355" s="153" t="s">
        <v>6576</v>
      </c>
      <c r="AL2355" s="131">
        <v>45316</v>
      </c>
      <c r="AM2355" s="43" t="s">
        <v>64</v>
      </c>
      <c r="AN2355" s="43" t="s">
        <v>65</v>
      </c>
      <c r="AO2355" s="86">
        <v>3</v>
      </c>
      <c r="AP2355" s="86" t="s">
        <v>6513</v>
      </c>
      <c r="AQ2355" s="11">
        <v>3</v>
      </c>
      <c r="AR2355" s="11">
        <v>1</v>
      </c>
      <c r="AS2355" s="12">
        <f t="shared" si="568"/>
        <v>45794.25</v>
      </c>
      <c r="AT2355" s="87" t="s">
        <v>135</v>
      </c>
      <c r="AU2355" s="9">
        <v>3.7149999999999999</v>
      </c>
      <c r="AV2355" s="86">
        <v>17</v>
      </c>
      <c r="AW2355" s="154" t="s">
        <v>169</v>
      </c>
      <c r="AX2355" s="154" t="s">
        <v>6577</v>
      </c>
      <c r="AY2355" s="86">
        <v>34</v>
      </c>
      <c r="AZ2355" s="86" t="s">
        <v>6269</v>
      </c>
      <c r="BA2355" s="17" t="str">
        <f t="shared" si="573"/>
        <v>17001000000119816334</v>
      </c>
      <c r="BB2355" s="26">
        <f t="shared" si="574"/>
        <v>20</v>
      </c>
      <c r="BC2355" s="86" t="s">
        <v>6578</v>
      </c>
      <c r="BD2355" s="120" t="s">
        <v>388</v>
      </c>
      <c r="BE2355" s="86"/>
      <c r="BF2355" s="86"/>
      <c r="BG2355" s="86">
        <v>54345363</v>
      </c>
      <c r="BH2355" s="86"/>
      <c r="BI2355" s="86"/>
      <c r="BJ2355" s="110" t="s">
        <v>2972</v>
      </c>
      <c r="BK2355" s="11" t="str">
        <f t="shared" si="572"/>
        <v>A-</v>
      </c>
      <c r="BL2355" s="11" t="s">
        <v>473</v>
      </c>
    </row>
    <row r="2356" spans="1:64" x14ac:dyDescent="0.25">
      <c r="A2356" s="3" t="s">
        <v>56</v>
      </c>
      <c r="B2356" s="4">
        <v>2416</v>
      </c>
      <c r="C2356" s="43" t="s">
        <v>57</v>
      </c>
      <c r="D2356" s="3" t="s">
        <v>8626</v>
      </c>
      <c r="E2356" s="117" t="s">
        <v>8426</v>
      </c>
      <c r="F2356" s="117"/>
      <c r="G2356" s="112"/>
      <c r="H2356" s="74"/>
      <c r="I2356" s="76" t="s">
        <v>2544</v>
      </c>
      <c r="J2356" s="43" t="s">
        <v>228</v>
      </c>
      <c r="K2356" s="76" t="s">
        <v>123</v>
      </c>
      <c r="L2356" s="112" t="s">
        <v>77</v>
      </c>
      <c r="M2356" s="126" t="s">
        <v>158</v>
      </c>
      <c r="N2356" s="155">
        <v>45429</v>
      </c>
      <c r="O2356" s="86"/>
      <c r="P2356" s="3">
        <f t="shared" ca="1" si="570"/>
        <v>-47</v>
      </c>
      <c r="Q2356" s="5"/>
      <c r="R2356" s="3"/>
      <c r="S2356" s="86"/>
      <c r="T2356" s="152" t="s">
        <v>131</v>
      </c>
      <c r="U2356" s="3" t="str">
        <f t="shared" si="564"/>
        <v>Contractuel</v>
      </c>
      <c r="V2356" s="5">
        <v>45505</v>
      </c>
      <c r="W2356" s="5">
        <f>VLOOKUP(B2356,[1]base!$A:$V,22,0)</f>
        <v>45535</v>
      </c>
      <c r="X2356" s="86"/>
      <c r="Y2356" s="86"/>
      <c r="Z2356" s="155">
        <v>45429</v>
      </c>
      <c r="AA2356" s="3">
        <f t="shared" si="565"/>
        <v>5</v>
      </c>
      <c r="AB2356" s="120">
        <v>2024</v>
      </c>
      <c r="AC2356" s="3">
        <f t="shared" si="569"/>
        <v>2028</v>
      </c>
      <c r="AD2356" s="7">
        <f t="shared" ca="1" si="571"/>
        <v>0.41666666666666669</v>
      </c>
      <c r="AE2356" s="7" t="str">
        <f t="shared" ca="1" si="575"/>
        <v>&lt; 1</v>
      </c>
      <c r="AF2356" s="131">
        <v>28131</v>
      </c>
      <c r="AG2356" s="8">
        <f t="shared" ca="1" si="566"/>
        <v>47.81095890410959</v>
      </c>
      <c r="AH2356" s="7" t="str">
        <f t="shared" ca="1" si="567"/>
        <v>&gt;45&lt; 55</v>
      </c>
      <c r="AI2356" s="86">
        <v>11757721</v>
      </c>
      <c r="AJ2356" s="37" t="s">
        <v>179</v>
      </c>
      <c r="AK2356" s="153" t="s">
        <v>6579</v>
      </c>
      <c r="AL2356" s="131">
        <v>36280</v>
      </c>
      <c r="AM2356" s="43" t="s">
        <v>64</v>
      </c>
      <c r="AN2356" s="43" t="s">
        <v>65</v>
      </c>
      <c r="AO2356" s="86">
        <v>3</v>
      </c>
      <c r="AP2356" s="86" t="s">
        <v>5896</v>
      </c>
      <c r="AQ2356" s="11">
        <v>3</v>
      </c>
      <c r="AR2356" s="11">
        <v>1</v>
      </c>
      <c r="AS2356" s="12">
        <f t="shared" si="568"/>
        <v>45794.25</v>
      </c>
      <c r="AT2356" s="87" t="s">
        <v>135</v>
      </c>
      <c r="AU2356" s="9">
        <v>3.7149999999999999</v>
      </c>
      <c r="AV2356" s="86">
        <v>17</v>
      </c>
      <c r="AW2356" s="154" t="s">
        <v>169</v>
      </c>
      <c r="AX2356" s="154" t="s">
        <v>6580</v>
      </c>
      <c r="AY2356" s="86">
        <v>76</v>
      </c>
      <c r="AZ2356" s="86" t="s">
        <v>6269</v>
      </c>
      <c r="BA2356" s="17" t="str">
        <f t="shared" si="573"/>
        <v>17001000000345145976</v>
      </c>
      <c r="BB2356" s="26">
        <f t="shared" si="574"/>
        <v>20</v>
      </c>
      <c r="BC2356" s="86" t="s">
        <v>6581</v>
      </c>
      <c r="BD2356" s="86" t="s">
        <v>100</v>
      </c>
      <c r="BE2356" s="86"/>
      <c r="BF2356" s="86"/>
      <c r="BG2356" s="86">
        <v>22543760</v>
      </c>
      <c r="BH2356" s="86"/>
      <c r="BI2356" s="86"/>
      <c r="BJ2356" s="86"/>
      <c r="BK2356" s="11" t="str">
        <f t="shared" si="572"/>
        <v>B-</v>
      </c>
      <c r="BL2356" s="11" t="s">
        <v>473</v>
      </c>
    </row>
    <row r="2357" spans="1:64" x14ac:dyDescent="0.25">
      <c r="A2357" s="3" t="s">
        <v>74</v>
      </c>
      <c r="B2357" s="4">
        <v>2417</v>
      </c>
      <c r="C2357" s="76" t="s">
        <v>140</v>
      </c>
      <c r="D2357" s="3" t="s">
        <v>8127</v>
      </c>
      <c r="E2357" s="117" t="s">
        <v>7238</v>
      </c>
      <c r="F2357" s="117"/>
      <c r="G2357" s="43"/>
      <c r="H2357" s="74"/>
      <c r="I2357" s="76" t="s">
        <v>1140</v>
      </c>
      <c r="J2357" s="43" t="s">
        <v>157</v>
      </c>
      <c r="K2357" s="76" t="s">
        <v>76</v>
      </c>
      <c r="L2357" s="3" t="s">
        <v>77</v>
      </c>
      <c r="M2357" s="126" t="s">
        <v>158</v>
      </c>
      <c r="N2357" s="115">
        <v>45432</v>
      </c>
      <c r="O2357" s="86"/>
      <c r="P2357" s="3">
        <f t="shared" ca="1" si="570"/>
        <v>-47</v>
      </c>
      <c r="Q2357" s="5">
        <v>45535</v>
      </c>
      <c r="R2357" s="3" t="s">
        <v>2667</v>
      </c>
      <c r="S2357" s="86"/>
      <c r="T2357" s="152" t="s">
        <v>131</v>
      </c>
      <c r="U2357" s="3" t="str">
        <f t="shared" si="564"/>
        <v>Contractuel</v>
      </c>
      <c r="V2357" s="5">
        <v>45505</v>
      </c>
      <c r="W2357" s="5">
        <f>VLOOKUP(B2357,[1]base!$A:$V,22,0)</f>
        <v>45535</v>
      </c>
      <c r="X2357" s="120"/>
      <c r="Y2357" s="120"/>
      <c r="Z2357" s="115">
        <v>45432</v>
      </c>
      <c r="AA2357" s="3">
        <f t="shared" si="565"/>
        <v>5</v>
      </c>
      <c r="AB2357" s="120">
        <v>2024</v>
      </c>
      <c r="AC2357" s="3">
        <f t="shared" si="569"/>
        <v>2028</v>
      </c>
      <c r="AD2357" s="7">
        <f t="shared" ca="1" si="571"/>
        <v>0.40833333333333333</v>
      </c>
      <c r="AE2357" s="7" t="str">
        <f t="shared" ca="1" si="575"/>
        <v>&lt; 1</v>
      </c>
      <c r="AF2357" s="131">
        <v>35611</v>
      </c>
      <c r="AG2357" s="8">
        <f t="shared" ca="1" si="566"/>
        <v>27.317808219178083</v>
      </c>
      <c r="AH2357" s="7" t="str">
        <f t="shared" ca="1" si="567"/>
        <v>&gt;25&lt; 35</v>
      </c>
      <c r="AI2357" s="86"/>
      <c r="AJ2357" s="86"/>
      <c r="AK2357" s="153" t="s">
        <v>6582</v>
      </c>
      <c r="AL2357" s="131">
        <v>42217</v>
      </c>
      <c r="AM2357" s="43" t="s">
        <v>93</v>
      </c>
      <c r="AN2357" s="43" t="s">
        <v>94</v>
      </c>
      <c r="AO2357" s="86"/>
      <c r="AP2357" s="120" t="s">
        <v>6549</v>
      </c>
      <c r="AQ2357" s="11">
        <v>3</v>
      </c>
      <c r="AR2357" s="11">
        <v>1</v>
      </c>
      <c r="AS2357" s="12">
        <f t="shared" si="568"/>
        <v>45797.25</v>
      </c>
      <c r="AT2357" s="87" t="s">
        <v>135</v>
      </c>
      <c r="AU2357" s="9">
        <v>3.8780000000000001</v>
      </c>
      <c r="AV2357" s="154" t="s">
        <v>91</v>
      </c>
      <c r="AW2357" s="154" t="s">
        <v>136</v>
      </c>
      <c r="AX2357" s="154" t="s">
        <v>6583</v>
      </c>
      <c r="AY2357" s="86">
        <v>61</v>
      </c>
      <c r="AZ2357" s="86" t="s">
        <v>191</v>
      </c>
      <c r="BA2357" s="17" t="str">
        <f t="shared" si="573"/>
        <v>05042000110700924461</v>
      </c>
      <c r="BB2357" s="26">
        <f t="shared" si="574"/>
        <v>20</v>
      </c>
      <c r="BC2357" s="86" t="s">
        <v>6584</v>
      </c>
      <c r="BD2357" s="86" t="s">
        <v>100</v>
      </c>
      <c r="BE2357" s="86"/>
      <c r="BF2357" s="86"/>
      <c r="BG2357" s="86">
        <v>23022900</v>
      </c>
      <c r="BH2357" s="86"/>
      <c r="BI2357" s="86"/>
      <c r="BJ2357" s="86"/>
      <c r="BK2357" s="11" t="str">
        <f t="shared" si="572"/>
        <v>A-</v>
      </c>
      <c r="BL2357" s="11" t="s">
        <v>235</v>
      </c>
    </row>
    <row r="2358" spans="1:64" x14ac:dyDescent="0.25">
      <c r="A2358" s="3" t="s">
        <v>56</v>
      </c>
      <c r="B2358" s="4">
        <v>2418</v>
      </c>
      <c r="C2358" s="76" t="s">
        <v>140</v>
      </c>
      <c r="D2358" s="3" t="s">
        <v>7208</v>
      </c>
      <c r="E2358" s="117" t="s">
        <v>8627</v>
      </c>
      <c r="F2358" s="117"/>
      <c r="G2358" s="112"/>
      <c r="H2358" s="74"/>
      <c r="I2358" s="43" t="s">
        <v>1837</v>
      </c>
      <c r="J2358" s="43" t="s">
        <v>157</v>
      </c>
      <c r="K2358" s="76" t="s">
        <v>123</v>
      </c>
      <c r="L2358" s="112" t="s">
        <v>77</v>
      </c>
      <c r="M2358" s="126" t="s">
        <v>158</v>
      </c>
      <c r="N2358" s="156">
        <v>45433</v>
      </c>
      <c r="O2358" s="86"/>
      <c r="P2358" s="3">
        <f t="shared" ca="1" si="570"/>
        <v>-47</v>
      </c>
      <c r="Q2358" s="5"/>
      <c r="R2358" s="3"/>
      <c r="S2358" s="86"/>
      <c r="T2358" s="152" t="s">
        <v>131</v>
      </c>
      <c r="U2358" s="3" t="str">
        <f t="shared" si="564"/>
        <v>Contractuel</v>
      </c>
      <c r="V2358" s="5">
        <v>45505</v>
      </c>
      <c r="W2358" s="5">
        <f>VLOOKUP(B2358,[1]base!$A:$V,22,0)</f>
        <v>45535</v>
      </c>
      <c r="X2358" s="86"/>
      <c r="Y2358" s="86"/>
      <c r="Z2358" s="115">
        <v>45433</v>
      </c>
      <c r="AA2358" s="3">
        <f t="shared" si="565"/>
        <v>5</v>
      </c>
      <c r="AB2358" s="120">
        <v>2024</v>
      </c>
      <c r="AC2358" s="3">
        <f t="shared" si="569"/>
        <v>2028</v>
      </c>
      <c r="AD2358" s="7">
        <f t="shared" ca="1" si="571"/>
        <v>0.40555555555555556</v>
      </c>
      <c r="AE2358" s="7" t="str">
        <f t="shared" ca="1" si="575"/>
        <v>&lt; 1</v>
      </c>
      <c r="AF2358" s="131">
        <v>28392</v>
      </c>
      <c r="AG2358" s="8">
        <f t="shared" ca="1" si="566"/>
        <v>47.095890410958901</v>
      </c>
      <c r="AH2358" s="7" t="str">
        <f t="shared" ca="1" si="567"/>
        <v>&gt;45&lt; 55</v>
      </c>
      <c r="AI2358" s="86">
        <v>12154244</v>
      </c>
      <c r="AJ2358" s="10" t="s">
        <v>126</v>
      </c>
      <c r="AK2358" s="153" t="s">
        <v>6585</v>
      </c>
      <c r="AL2358" s="131">
        <v>44988</v>
      </c>
      <c r="AM2358" s="43" t="s">
        <v>93</v>
      </c>
      <c r="AN2358" s="43" t="s">
        <v>65</v>
      </c>
      <c r="AO2358" s="86">
        <v>2</v>
      </c>
      <c r="AP2358" s="120" t="s">
        <v>5725</v>
      </c>
      <c r="AQ2358" s="11">
        <v>3</v>
      </c>
      <c r="AR2358" s="11">
        <v>1</v>
      </c>
      <c r="AS2358" s="12">
        <f t="shared" si="568"/>
        <v>45798.25</v>
      </c>
      <c r="AT2358" s="87" t="s">
        <v>135</v>
      </c>
      <c r="AU2358" s="9">
        <v>3.7149999999999999</v>
      </c>
      <c r="AV2358" s="86">
        <v>17</v>
      </c>
      <c r="AW2358" s="86">
        <v>53594</v>
      </c>
      <c r="AX2358" s="154" t="s">
        <v>6586</v>
      </c>
      <c r="AY2358" s="86">
        <v>29</v>
      </c>
      <c r="AZ2358" s="86" t="s">
        <v>6269</v>
      </c>
      <c r="BA2358" s="17" t="str">
        <f t="shared" si="573"/>
        <v>17535940174331786529</v>
      </c>
      <c r="BB2358" s="26">
        <f t="shared" si="574"/>
        <v>20</v>
      </c>
      <c r="BC2358" s="86" t="s">
        <v>6587</v>
      </c>
      <c r="BD2358" s="86" t="s">
        <v>100</v>
      </c>
      <c r="BE2358" s="86"/>
      <c r="BF2358" s="86"/>
      <c r="BG2358" s="86">
        <v>22963708</v>
      </c>
      <c r="BH2358" s="86"/>
      <c r="BI2358" s="86"/>
      <c r="BJ2358" t="s">
        <v>1677</v>
      </c>
      <c r="BK2358" s="11" t="str">
        <f t="shared" si="572"/>
        <v>A-</v>
      </c>
      <c r="BL2358" s="11" t="s">
        <v>473</v>
      </c>
    </row>
    <row r="2359" spans="1:64" x14ac:dyDescent="0.25">
      <c r="A2359" s="3" t="s">
        <v>56</v>
      </c>
      <c r="B2359" s="4">
        <v>2419</v>
      </c>
      <c r="C2359" s="76" t="s">
        <v>140</v>
      </c>
      <c r="D2359" s="3" t="s">
        <v>7210</v>
      </c>
      <c r="E2359" s="117" t="s">
        <v>7535</v>
      </c>
      <c r="F2359" s="117"/>
      <c r="G2359" s="112"/>
      <c r="H2359" s="74"/>
      <c r="I2359" s="43" t="s">
        <v>1837</v>
      </c>
      <c r="J2359" s="43" t="s">
        <v>157</v>
      </c>
      <c r="K2359" s="76" t="s">
        <v>123</v>
      </c>
      <c r="L2359" s="112" t="s">
        <v>77</v>
      </c>
      <c r="M2359" s="126" t="s">
        <v>158</v>
      </c>
      <c r="N2359" s="156">
        <v>45433</v>
      </c>
      <c r="O2359" s="86"/>
      <c r="P2359" s="3">
        <f t="shared" ca="1" si="570"/>
        <v>-47</v>
      </c>
      <c r="Q2359" s="5"/>
      <c r="R2359" s="3"/>
      <c r="S2359" s="86"/>
      <c r="T2359" s="152" t="s">
        <v>131</v>
      </c>
      <c r="U2359" s="3" t="str">
        <f t="shared" si="564"/>
        <v>Contractuel</v>
      </c>
      <c r="V2359" s="5">
        <v>45505</v>
      </c>
      <c r="W2359" s="5">
        <f>VLOOKUP(B2359,[1]base!$A:$V,22,0)</f>
        <v>45535</v>
      </c>
      <c r="X2359" s="120"/>
      <c r="Y2359" s="120"/>
      <c r="Z2359" s="115">
        <v>45433</v>
      </c>
      <c r="AA2359" s="3">
        <f t="shared" si="565"/>
        <v>5</v>
      </c>
      <c r="AB2359" s="120">
        <v>2024</v>
      </c>
      <c r="AC2359" s="3">
        <f t="shared" si="569"/>
        <v>2028</v>
      </c>
      <c r="AD2359" s="7">
        <f t="shared" ca="1" si="571"/>
        <v>0.40555555555555556</v>
      </c>
      <c r="AE2359" s="7" t="str">
        <f t="shared" ca="1" si="575"/>
        <v>&lt; 1</v>
      </c>
      <c r="AF2359" s="131">
        <v>29571</v>
      </c>
      <c r="AG2359" s="8">
        <f t="shared" ca="1" si="566"/>
        <v>43.865753424657534</v>
      </c>
      <c r="AH2359" s="7" t="str">
        <f t="shared" ca="1" si="567"/>
        <v>&gt;35&lt; 45</v>
      </c>
      <c r="AI2359" s="86">
        <v>12251400</v>
      </c>
      <c r="AJ2359" s="10" t="s">
        <v>62</v>
      </c>
      <c r="AK2359" s="153" t="s">
        <v>6588</v>
      </c>
      <c r="AL2359" s="131">
        <v>45230</v>
      </c>
      <c r="AM2359" s="43" t="s">
        <v>93</v>
      </c>
      <c r="AN2359" s="43" t="s">
        <v>65</v>
      </c>
      <c r="AO2359" s="86">
        <v>2</v>
      </c>
      <c r="AP2359" s="120" t="s">
        <v>5721</v>
      </c>
      <c r="AQ2359" s="11">
        <v>3</v>
      </c>
      <c r="AR2359" s="11">
        <v>1</v>
      </c>
      <c r="AS2359" s="12">
        <f t="shared" si="568"/>
        <v>45798.25</v>
      </c>
      <c r="AT2359" s="87" t="s">
        <v>135</v>
      </c>
      <c r="AU2359" s="9">
        <v>3.7149999999999999</v>
      </c>
      <c r="AV2359" s="86">
        <v>17</v>
      </c>
      <c r="AW2359" s="154" t="s">
        <v>169</v>
      </c>
      <c r="AX2359" s="154" t="s">
        <v>6589</v>
      </c>
      <c r="AY2359" s="154" t="s">
        <v>126</v>
      </c>
      <c r="AZ2359" s="86" t="s">
        <v>6269</v>
      </c>
      <c r="BA2359" s="17" t="str">
        <f t="shared" si="573"/>
        <v>17001000000161401107</v>
      </c>
      <c r="BB2359" s="26">
        <f t="shared" si="574"/>
        <v>20</v>
      </c>
      <c r="BC2359" s="86" t="s">
        <v>6590</v>
      </c>
      <c r="BD2359" s="120" t="s">
        <v>277</v>
      </c>
      <c r="BE2359" s="86"/>
      <c r="BF2359" s="86"/>
      <c r="BG2359" s="86">
        <v>26225769</v>
      </c>
      <c r="BH2359" s="86"/>
      <c r="BI2359" s="86"/>
      <c r="BJ2359" s="86"/>
      <c r="BK2359" s="11" t="str">
        <f t="shared" si="572"/>
        <v>A-</v>
      </c>
      <c r="BL2359" s="11" t="s">
        <v>473</v>
      </c>
    </row>
    <row r="2360" spans="1:64" x14ac:dyDescent="0.25">
      <c r="A2360" s="3" t="s">
        <v>56</v>
      </c>
      <c r="B2360" s="4">
        <v>2420</v>
      </c>
      <c r="C2360" s="76" t="s">
        <v>140</v>
      </c>
      <c r="D2360" s="3" t="s">
        <v>7564</v>
      </c>
      <c r="E2360" s="117" t="s">
        <v>7296</v>
      </c>
      <c r="F2360" s="117"/>
      <c r="G2360" s="112"/>
      <c r="H2360" s="74"/>
      <c r="I2360" s="43" t="s">
        <v>1837</v>
      </c>
      <c r="J2360" s="43" t="s">
        <v>157</v>
      </c>
      <c r="K2360" s="76" t="s">
        <v>123</v>
      </c>
      <c r="L2360" s="112" t="s">
        <v>77</v>
      </c>
      <c r="M2360" s="126" t="s">
        <v>158</v>
      </c>
      <c r="N2360" s="156">
        <v>45433</v>
      </c>
      <c r="O2360" s="86"/>
      <c r="P2360" s="3">
        <f t="shared" ca="1" si="570"/>
        <v>-47</v>
      </c>
      <c r="Q2360" s="5"/>
      <c r="R2360" s="3"/>
      <c r="S2360" s="86"/>
      <c r="T2360" s="152" t="s">
        <v>131</v>
      </c>
      <c r="U2360" s="3" t="str">
        <f t="shared" si="564"/>
        <v>Contractuel</v>
      </c>
      <c r="V2360" s="5">
        <v>45505</v>
      </c>
      <c r="W2360" s="5">
        <f>VLOOKUP(B2360,[1]base!$A:$V,22,0)</f>
        <v>45535</v>
      </c>
      <c r="X2360" s="86"/>
      <c r="Y2360" s="86"/>
      <c r="Z2360" s="115">
        <v>45433</v>
      </c>
      <c r="AA2360" s="3">
        <f t="shared" si="565"/>
        <v>5</v>
      </c>
      <c r="AB2360" s="120">
        <v>2024</v>
      </c>
      <c r="AC2360" s="3">
        <f t="shared" si="569"/>
        <v>2028</v>
      </c>
      <c r="AD2360" s="7">
        <f t="shared" ca="1" si="571"/>
        <v>0.40555555555555556</v>
      </c>
      <c r="AE2360" s="7" t="str">
        <f t="shared" ca="1" si="575"/>
        <v>&lt; 1</v>
      </c>
      <c r="AF2360" s="131">
        <v>29564</v>
      </c>
      <c r="AG2360" s="8">
        <f t="shared" ca="1" si="566"/>
        <v>43.884931506849313</v>
      </c>
      <c r="AH2360" s="7" t="str">
        <f t="shared" ca="1" si="567"/>
        <v>&gt;35&lt; 45</v>
      </c>
      <c r="AI2360" s="86">
        <v>12172323</v>
      </c>
      <c r="AJ2360" s="10" t="s">
        <v>70</v>
      </c>
      <c r="AK2360" s="153" t="s">
        <v>6591</v>
      </c>
      <c r="AL2360" s="131">
        <v>36159</v>
      </c>
      <c r="AM2360" s="43" t="s">
        <v>93</v>
      </c>
      <c r="AN2360" s="43" t="s">
        <v>65</v>
      </c>
      <c r="AO2360" s="86">
        <v>3</v>
      </c>
      <c r="AP2360" s="86" t="s">
        <v>5896</v>
      </c>
      <c r="AQ2360" s="11">
        <v>3</v>
      </c>
      <c r="AR2360" s="11">
        <v>1</v>
      </c>
      <c r="AS2360" s="12">
        <f t="shared" si="568"/>
        <v>45798.25</v>
      </c>
      <c r="AT2360" s="87" t="s">
        <v>135</v>
      </c>
      <c r="AU2360" s="9">
        <v>3.7149999999999999</v>
      </c>
      <c r="AV2360" s="86">
        <v>17</v>
      </c>
      <c r="AW2360" s="154" t="s">
        <v>169</v>
      </c>
      <c r="AX2360" s="154" t="s">
        <v>6592</v>
      </c>
      <c r="AY2360" s="86">
        <v>42</v>
      </c>
      <c r="AZ2360" s="86" t="s">
        <v>6269</v>
      </c>
      <c r="BA2360" s="17" t="str">
        <f t="shared" si="573"/>
        <v>17001000000345221442</v>
      </c>
      <c r="BB2360" s="26">
        <f t="shared" si="574"/>
        <v>20</v>
      </c>
      <c r="BC2360" s="86" t="s">
        <v>6438</v>
      </c>
      <c r="BD2360" s="120" t="s">
        <v>388</v>
      </c>
      <c r="BE2360" s="86"/>
      <c r="BF2360" s="86"/>
      <c r="BG2360" s="86">
        <v>92495714</v>
      </c>
      <c r="BH2360" s="86"/>
      <c r="BI2360" s="86"/>
      <c r="BJ2360" t="s">
        <v>3780</v>
      </c>
      <c r="BK2360" s="11" t="str">
        <f t="shared" si="572"/>
        <v>A-</v>
      </c>
      <c r="BL2360" s="11" t="s">
        <v>473</v>
      </c>
    </row>
    <row r="2361" spans="1:64" x14ac:dyDescent="0.25">
      <c r="A2361" s="3" t="s">
        <v>56</v>
      </c>
      <c r="B2361" s="4">
        <v>2421</v>
      </c>
      <c r="C2361" s="76" t="s">
        <v>140</v>
      </c>
      <c r="D2361" s="3" t="s">
        <v>8788</v>
      </c>
      <c r="E2361" s="117" t="s">
        <v>8628</v>
      </c>
      <c r="F2361" s="117"/>
      <c r="G2361" s="112"/>
      <c r="H2361" s="74"/>
      <c r="I2361" s="43" t="s">
        <v>1920</v>
      </c>
      <c r="J2361" s="43" t="s">
        <v>157</v>
      </c>
      <c r="K2361" s="76" t="s">
        <v>123</v>
      </c>
      <c r="L2361" s="112" t="s">
        <v>77</v>
      </c>
      <c r="M2361" s="126" t="s">
        <v>158</v>
      </c>
      <c r="N2361" s="156">
        <v>45433</v>
      </c>
      <c r="O2361" s="86"/>
      <c r="P2361" s="3">
        <f t="shared" ca="1" si="570"/>
        <v>-47</v>
      </c>
      <c r="Q2361" s="5"/>
      <c r="R2361" s="3"/>
      <c r="S2361" s="86"/>
      <c r="T2361" s="152" t="s">
        <v>131</v>
      </c>
      <c r="U2361" s="3" t="str">
        <f t="shared" si="564"/>
        <v>Contractuel</v>
      </c>
      <c r="V2361" s="5">
        <v>45505</v>
      </c>
      <c r="W2361" s="5">
        <f>VLOOKUP(B2361,[1]base!$A:$V,22,0)</f>
        <v>45535</v>
      </c>
      <c r="X2361" s="86"/>
      <c r="Y2361" s="86"/>
      <c r="Z2361" s="115">
        <v>45433</v>
      </c>
      <c r="AA2361" s="3">
        <f t="shared" si="565"/>
        <v>5</v>
      </c>
      <c r="AB2361" s="120">
        <v>2024</v>
      </c>
      <c r="AC2361" s="3">
        <f t="shared" si="569"/>
        <v>2028</v>
      </c>
      <c r="AD2361" s="7">
        <f t="shared" ca="1" si="571"/>
        <v>0.40555555555555556</v>
      </c>
      <c r="AE2361" s="7" t="str">
        <f t="shared" ca="1" si="575"/>
        <v>&lt; 1</v>
      </c>
      <c r="AF2361" s="131">
        <v>29606</v>
      </c>
      <c r="AG2361" s="8">
        <f t="shared" ca="1" si="566"/>
        <v>43.769863013698632</v>
      </c>
      <c r="AH2361" s="7" t="str">
        <f t="shared" ca="1" si="567"/>
        <v>&gt;35&lt; 45</v>
      </c>
      <c r="AI2361" s="86">
        <v>12491497</v>
      </c>
      <c r="AJ2361" s="10" t="s">
        <v>126</v>
      </c>
      <c r="AK2361" s="153" t="s">
        <v>6593</v>
      </c>
      <c r="AL2361" s="131">
        <v>36899</v>
      </c>
      <c r="AM2361" s="43" t="s">
        <v>93</v>
      </c>
      <c r="AN2361" s="43" t="s">
        <v>65</v>
      </c>
      <c r="AO2361" s="86">
        <v>2</v>
      </c>
      <c r="AP2361" s="86" t="s">
        <v>5896</v>
      </c>
      <c r="AQ2361" s="11">
        <v>3</v>
      </c>
      <c r="AR2361" s="11">
        <v>1</v>
      </c>
      <c r="AS2361" s="12">
        <f t="shared" si="568"/>
        <v>45798.25</v>
      </c>
      <c r="AT2361" s="87" t="s">
        <v>135</v>
      </c>
      <c r="AU2361" s="9">
        <v>3.7149999999999999</v>
      </c>
      <c r="AV2361" s="86">
        <v>17</v>
      </c>
      <c r="AW2361" s="154" t="s">
        <v>169</v>
      </c>
      <c r="AX2361" s="154" t="s">
        <v>6594</v>
      </c>
      <c r="AY2361" s="154" t="s">
        <v>91</v>
      </c>
      <c r="AZ2361" s="86" t="s">
        <v>6269</v>
      </c>
      <c r="BA2361" s="17" t="str">
        <f t="shared" si="573"/>
        <v>17001000000333627905</v>
      </c>
      <c r="BB2361" s="26">
        <f t="shared" si="574"/>
        <v>20</v>
      </c>
      <c r="BC2361" s="86" t="s">
        <v>6595</v>
      </c>
      <c r="BD2361" s="120" t="s">
        <v>388</v>
      </c>
      <c r="BE2361" s="86"/>
      <c r="BF2361" s="86"/>
      <c r="BG2361" s="86">
        <v>22446365</v>
      </c>
      <c r="BH2361" s="86"/>
      <c r="BI2361" s="86"/>
      <c r="BJ2361" s="86"/>
      <c r="BK2361" s="11" t="str">
        <f t="shared" si="572"/>
        <v>A-</v>
      </c>
      <c r="BL2361" s="11" t="s">
        <v>473</v>
      </c>
    </row>
    <row r="2362" spans="1:64" x14ac:dyDescent="0.25">
      <c r="A2362" s="3" t="s">
        <v>56</v>
      </c>
      <c r="B2362" s="4">
        <v>2422</v>
      </c>
      <c r="C2362" s="76" t="s">
        <v>140</v>
      </c>
      <c r="D2362" s="3" t="s">
        <v>7739</v>
      </c>
      <c r="E2362" s="117" t="s">
        <v>7207</v>
      </c>
      <c r="F2362" s="117"/>
      <c r="G2362" s="112"/>
      <c r="H2362" s="74"/>
      <c r="I2362" s="76" t="s">
        <v>2544</v>
      </c>
      <c r="J2362" s="43" t="s">
        <v>228</v>
      </c>
      <c r="K2362" s="76" t="s">
        <v>123</v>
      </c>
      <c r="L2362" s="112" t="s">
        <v>77</v>
      </c>
      <c r="M2362" s="126" t="s">
        <v>158</v>
      </c>
      <c r="N2362" s="115">
        <v>45433</v>
      </c>
      <c r="O2362" s="86"/>
      <c r="P2362" s="3">
        <f t="shared" ca="1" si="570"/>
        <v>-47</v>
      </c>
      <c r="Q2362" s="5"/>
      <c r="R2362" s="3"/>
      <c r="S2362" s="86"/>
      <c r="T2362" s="152" t="s">
        <v>131</v>
      </c>
      <c r="U2362" s="3" t="str">
        <f t="shared" si="564"/>
        <v>Contractuel</v>
      </c>
      <c r="V2362" s="5">
        <v>45505</v>
      </c>
      <c r="W2362" s="5">
        <f>VLOOKUP(B2362,[1]base!$A:$V,22,0)</f>
        <v>45535</v>
      </c>
      <c r="X2362" s="86"/>
      <c r="Y2362" s="86"/>
      <c r="Z2362" s="115">
        <v>45433</v>
      </c>
      <c r="AA2362" s="3">
        <f t="shared" si="565"/>
        <v>5</v>
      </c>
      <c r="AB2362" s="120">
        <v>2024</v>
      </c>
      <c r="AC2362" s="3">
        <f t="shared" si="569"/>
        <v>2028</v>
      </c>
      <c r="AD2362" s="7">
        <f t="shared" ca="1" si="571"/>
        <v>0.40555555555555556</v>
      </c>
      <c r="AE2362" s="7" t="str">
        <f t="shared" ca="1" si="575"/>
        <v>&lt; 1</v>
      </c>
      <c r="AF2362" s="131">
        <v>36906</v>
      </c>
      <c r="AG2362" s="8">
        <f t="shared" ca="1" si="566"/>
        <v>23.769863013698629</v>
      </c>
      <c r="AH2362" s="7" t="str">
        <f t="shared" ca="1" si="567"/>
        <v>&lt; 25</v>
      </c>
      <c r="AI2362" s="86">
        <v>17271271</v>
      </c>
      <c r="AJ2362" s="37" t="s">
        <v>179</v>
      </c>
      <c r="AK2362" s="153" t="s">
        <v>6596</v>
      </c>
      <c r="AL2362" s="131">
        <v>42545</v>
      </c>
      <c r="AM2362" s="43" t="s">
        <v>93</v>
      </c>
      <c r="AN2362" s="43" t="s">
        <v>94</v>
      </c>
      <c r="AO2362" s="86"/>
      <c r="AP2362" s="120" t="s">
        <v>6597</v>
      </c>
      <c r="AQ2362" s="11">
        <v>3</v>
      </c>
      <c r="AR2362" s="11">
        <v>1</v>
      </c>
      <c r="AS2362" s="12">
        <f t="shared" si="568"/>
        <v>45798.25</v>
      </c>
      <c r="AT2362" s="87" t="s">
        <v>135</v>
      </c>
      <c r="AU2362" s="9">
        <v>3.7149999999999999</v>
      </c>
      <c r="AV2362" s="86">
        <v>17</v>
      </c>
      <c r="AW2362" s="86">
        <v>70600</v>
      </c>
      <c r="AX2362" s="154" t="s">
        <v>6598</v>
      </c>
      <c r="AY2362" s="86">
        <v>90</v>
      </c>
      <c r="AZ2362" s="86" t="s">
        <v>171</v>
      </c>
      <c r="BA2362" s="17" t="str">
        <f t="shared" si="573"/>
        <v>17706000000268288990</v>
      </c>
      <c r="BB2362" s="26">
        <f t="shared" si="574"/>
        <v>20</v>
      </c>
      <c r="BC2362" s="86" t="s">
        <v>4666</v>
      </c>
      <c r="BD2362" s="86" t="s">
        <v>73</v>
      </c>
      <c r="BE2362" s="86"/>
      <c r="BF2362" s="86"/>
      <c r="BG2362" s="86">
        <v>28325443</v>
      </c>
      <c r="BH2362" s="86"/>
      <c r="BI2362" s="86"/>
      <c r="BJ2362" s="110" t="s">
        <v>396</v>
      </c>
      <c r="BK2362" s="11" t="str">
        <f t="shared" si="572"/>
        <v>B-</v>
      </c>
      <c r="BL2362" s="11" t="s">
        <v>473</v>
      </c>
    </row>
    <row r="2363" spans="1:64" x14ac:dyDescent="0.25">
      <c r="A2363" s="3" t="s">
        <v>74</v>
      </c>
      <c r="B2363" s="4">
        <v>2423</v>
      </c>
      <c r="C2363" s="76" t="s">
        <v>140</v>
      </c>
      <c r="D2363" s="3" t="s">
        <v>7581</v>
      </c>
      <c r="E2363" s="117" t="s">
        <v>8008</v>
      </c>
      <c r="F2363" s="117"/>
      <c r="G2363" s="112"/>
      <c r="H2363" s="74"/>
      <c r="I2363" s="43" t="s">
        <v>1837</v>
      </c>
      <c r="J2363" s="43" t="s">
        <v>157</v>
      </c>
      <c r="K2363" s="76" t="s">
        <v>123</v>
      </c>
      <c r="L2363" s="112" t="s">
        <v>77</v>
      </c>
      <c r="M2363" s="126" t="s">
        <v>158</v>
      </c>
      <c r="N2363" s="156">
        <v>45433</v>
      </c>
      <c r="O2363" s="86"/>
      <c r="P2363" s="3">
        <f t="shared" ca="1" si="570"/>
        <v>-109</v>
      </c>
      <c r="Q2363" s="5">
        <v>45447</v>
      </c>
      <c r="R2363" s="3" t="s">
        <v>5466</v>
      </c>
      <c r="S2363" s="86"/>
      <c r="T2363" s="152" t="s">
        <v>131</v>
      </c>
      <c r="U2363" s="3" t="str">
        <f t="shared" si="564"/>
        <v>Contractuel</v>
      </c>
      <c r="V2363" s="115">
        <v>45433</v>
      </c>
      <c r="W2363" s="115">
        <v>45473</v>
      </c>
      <c r="X2363" s="86"/>
      <c r="Y2363" s="86"/>
      <c r="Z2363" s="115">
        <v>45433</v>
      </c>
      <c r="AA2363" s="3">
        <f t="shared" si="565"/>
        <v>5</v>
      </c>
      <c r="AB2363" s="120">
        <v>2024</v>
      </c>
      <c r="AC2363" s="3">
        <f t="shared" si="569"/>
        <v>2028</v>
      </c>
      <c r="AD2363" s="7">
        <f t="shared" ca="1" si="571"/>
        <v>0.40555555555555556</v>
      </c>
      <c r="AE2363" s="7" t="str">
        <f t="shared" ca="1" si="575"/>
        <v>&lt; 1</v>
      </c>
      <c r="AF2363" s="131">
        <v>25668</v>
      </c>
      <c r="AG2363" s="8">
        <f t="shared" ca="1" si="566"/>
        <v>54.558904109589044</v>
      </c>
      <c r="AH2363" s="7" t="str">
        <f t="shared" ca="1" si="567"/>
        <v>&gt;45&lt; 55</v>
      </c>
      <c r="AI2363" s="86">
        <v>12192138</v>
      </c>
      <c r="AJ2363" s="10" t="s">
        <v>102</v>
      </c>
      <c r="AK2363" s="153" t="s">
        <v>6599</v>
      </c>
      <c r="AL2363" s="131">
        <v>44796</v>
      </c>
      <c r="AM2363" s="43" t="s">
        <v>93</v>
      </c>
      <c r="AN2363" s="43" t="s">
        <v>65</v>
      </c>
      <c r="AO2363" s="86">
        <v>2</v>
      </c>
      <c r="AP2363" s="86" t="s">
        <v>6134</v>
      </c>
      <c r="AQ2363" s="11">
        <v>3</v>
      </c>
      <c r="AR2363" s="11">
        <v>1</v>
      </c>
      <c r="AS2363" s="12">
        <f t="shared" si="568"/>
        <v>45798.25</v>
      </c>
      <c r="AT2363" s="87" t="s">
        <v>135</v>
      </c>
      <c r="AU2363" s="9">
        <v>3.7149999999999999</v>
      </c>
      <c r="AV2363" s="86">
        <v>12</v>
      </c>
      <c r="AW2363" s="86">
        <v>12100</v>
      </c>
      <c r="AX2363" s="154" t="s">
        <v>6600</v>
      </c>
      <c r="AY2363" s="86">
        <v>88</v>
      </c>
      <c r="AZ2363" s="86" t="s">
        <v>352</v>
      </c>
      <c r="BA2363" s="17" t="str">
        <f t="shared" si="573"/>
        <v>12121000000237772788</v>
      </c>
      <c r="BB2363" s="26">
        <f t="shared" si="574"/>
        <v>20</v>
      </c>
      <c r="BC2363" s="86" t="s">
        <v>6103</v>
      </c>
      <c r="BD2363" s="120" t="s">
        <v>388</v>
      </c>
      <c r="BE2363" s="86"/>
      <c r="BF2363" s="86"/>
      <c r="BG2363" s="86">
        <v>29332979</v>
      </c>
      <c r="BH2363" s="86"/>
      <c r="BI2363" s="86"/>
      <c r="BJ2363" s="86"/>
      <c r="BK2363" s="11" t="str">
        <f t="shared" si="572"/>
        <v>A-</v>
      </c>
      <c r="BL2363" s="11" t="s">
        <v>473</v>
      </c>
    </row>
    <row r="2364" spans="1:64" x14ac:dyDescent="0.25">
      <c r="A2364" s="3" t="s">
        <v>56</v>
      </c>
      <c r="B2364" s="4">
        <v>2424</v>
      </c>
      <c r="C2364" s="76" t="s">
        <v>140</v>
      </c>
      <c r="D2364" s="3" t="s">
        <v>7317</v>
      </c>
      <c r="E2364" s="117" t="s">
        <v>8432</v>
      </c>
      <c r="F2364" s="117"/>
      <c r="G2364" s="112"/>
      <c r="H2364" s="74"/>
      <c r="I2364" s="43" t="s">
        <v>1837</v>
      </c>
      <c r="J2364" s="43" t="s">
        <v>157</v>
      </c>
      <c r="K2364" s="76" t="s">
        <v>123</v>
      </c>
      <c r="L2364" s="112" t="s">
        <v>77</v>
      </c>
      <c r="M2364" s="126" t="s">
        <v>158</v>
      </c>
      <c r="N2364" s="156">
        <v>45433</v>
      </c>
      <c r="O2364" s="86"/>
      <c r="P2364" s="3">
        <f t="shared" ca="1" si="570"/>
        <v>-47</v>
      </c>
      <c r="Q2364" s="5"/>
      <c r="R2364" s="3"/>
      <c r="S2364" s="86"/>
      <c r="T2364" s="152" t="s">
        <v>131</v>
      </c>
      <c r="U2364" s="3" t="str">
        <f t="shared" si="564"/>
        <v>Contractuel</v>
      </c>
      <c r="V2364" s="5">
        <v>45505</v>
      </c>
      <c r="W2364" s="5">
        <f>VLOOKUP(B2364,[1]base!$A:$V,22,0)</f>
        <v>45535</v>
      </c>
      <c r="X2364" s="86"/>
      <c r="Y2364" s="86"/>
      <c r="Z2364" s="115">
        <v>45433</v>
      </c>
      <c r="AA2364" s="3">
        <f t="shared" si="565"/>
        <v>5</v>
      </c>
      <c r="AB2364" s="120">
        <v>2024</v>
      </c>
      <c r="AC2364" s="3">
        <f t="shared" si="569"/>
        <v>2028</v>
      </c>
      <c r="AD2364" s="7">
        <f t="shared" ca="1" si="571"/>
        <v>0.40555555555555556</v>
      </c>
      <c r="AE2364" s="7" t="str">
        <f t="shared" ca="1" si="575"/>
        <v>&lt; 1</v>
      </c>
      <c r="AF2364" s="131">
        <v>28372</v>
      </c>
      <c r="AG2364" s="8">
        <f t="shared" ca="1" si="566"/>
        <v>47.150684931506852</v>
      </c>
      <c r="AH2364" s="7" t="str">
        <f t="shared" ca="1" si="567"/>
        <v>&gt;45&lt; 55</v>
      </c>
      <c r="AI2364" s="86">
        <v>12255826</v>
      </c>
      <c r="AJ2364" s="10" t="s">
        <v>67</v>
      </c>
      <c r="AK2364" s="153" t="s">
        <v>6601</v>
      </c>
      <c r="AL2364" s="131">
        <v>35399</v>
      </c>
      <c r="AM2364" s="43" t="s">
        <v>93</v>
      </c>
      <c r="AN2364" s="43" t="s">
        <v>65</v>
      </c>
      <c r="AO2364" s="86">
        <v>3</v>
      </c>
      <c r="AP2364" s="86" t="s">
        <v>5896</v>
      </c>
      <c r="AQ2364" s="11">
        <v>3</v>
      </c>
      <c r="AR2364" s="11">
        <v>1</v>
      </c>
      <c r="AS2364" s="12">
        <f t="shared" si="568"/>
        <v>45798.25</v>
      </c>
      <c r="AT2364" s="87" t="s">
        <v>135</v>
      </c>
      <c r="AU2364" s="9">
        <v>3.7149999999999999</v>
      </c>
      <c r="AV2364" s="86">
        <v>12</v>
      </c>
      <c r="AW2364" s="154" t="s">
        <v>1449</v>
      </c>
      <c r="AX2364" s="154" t="s">
        <v>6602</v>
      </c>
      <c r="AY2364" s="154" t="s">
        <v>67</v>
      </c>
      <c r="AZ2364" s="86" t="s">
        <v>352</v>
      </c>
      <c r="BA2364" s="17" t="str">
        <f t="shared" si="573"/>
        <v>12002000000244233008</v>
      </c>
      <c r="BB2364" s="26">
        <f t="shared" si="574"/>
        <v>20</v>
      </c>
      <c r="BC2364" s="86" t="s">
        <v>6103</v>
      </c>
      <c r="BD2364" s="120" t="s">
        <v>388</v>
      </c>
      <c r="BE2364" s="86"/>
      <c r="BF2364" s="86"/>
      <c r="BG2364" s="86">
        <v>29705321</v>
      </c>
      <c r="BH2364" s="86"/>
      <c r="BI2364" s="86"/>
      <c r="BJ2364" s="110" t="s">
        <v>2596</v>
      </c>
      <c r="BK2364" s="11" t="str">
        <f t="shared" si="572"/>
        <v>A-</v>
      </c>
      <c r="BL2364" s="11" t="s">
        <v>473</v>
      </c>
    </row>
    <row r="2365" spans="1:64" x14ac:dyDescent="0.25">
      <c r="A2365" s="3" t="s">
        <v>74</v>
      </c>
      <c r="B2365" s="4">
        <v>2425</v>
      </c>
      <c r="C2365" s="76" t="s">
        <v>140</v>
      </c>
      <c r="D2365" s="3" t="s">
        <v>8629</v>
      </c>
      <c r="E2365" s="117" t="s">
        <v>7999</v>
      </c>
      <c r="F2365" s="117"/>
      <c r="G2365" s="112"/>
      <c r="H2365" s="74"/>
      <c r="I2365" s="76" t="s">
        <v>2544</v>
      </c>
      <c r="J2365" s="43" t="s">
        <v>228</v>
      </c>
      <c r="K2365" s="76" t="s">
        <v>123</v>
      </c>
      <c r="L2365" s="112" t="s">
        <v>77</v>
      </c>
      <c r="M2365" s="126" t="s">
        <v>158</v>
      </c>
      <c r="N2365" s="115">
        <v>45433</v>
      </c>
      <c r="O2365" s="86"/>
      <c r="P2365" s="3">
        <f t="shared" ca="1" si="570"/>
        <v>-78</v>
      </c>
      <c r="Q2365" s="5">
        <v>45486</v>
      </c>
      <c r="R2365" s="3" t="s">
        <v>124</v>
      </c>
      <c r="S2365" s="86"/>
      <c r="T2365" s="152" t="s">
        <v>131</v>
      </c>
      <c r="U2365" s="3" t="str">
        <f t="shared" si="564"/>
        <v>Contractuel</v>
      </c>
      <c r="V2365" s="5">
        <v>45474</v>
      </c>
      <c r="W2365" s="5">
        <v>45504</v>
      </c>
      <c r="X2365" s="86"/>
      <c r="Y2365" s="86"/>
      <c r="Z2365" s="115">
        <v>45433</v>
      </c>
      <c r="AA2365" s="3">
        <f t="shared" si="565"/>
        <v>5</v>
      </c>
      <c r="AB2365" s="120">
        <v>2024</v>
      </c>
      <c r="AC2365" s="3">
        <f t="shared" si="569"/>
        <v>2028</v>
      </c>
      <c r="AD2365" s="7">
        <f t="shared" ca="1" si="571"/>
        <v>0.40555555555555556</v>
      </c>
      <c r="AE2365" s="7" t="str">
        <f t="shared" ca="1" si="575"/>
        <v>&lt; 1</v>
      </c>
      <c r="AF2365" s="131">
        <v>31941</v>
      </c>
      <c r="AG2365" s="8">
        <f t="shared" ca="1" si="566"/>
        <v>37.372602739726027</v>
      </c>
      <c r="AH2365" s="7" t="str">
        <f t="shared" ca="1" si="567"/>
        <v>&gt;35&lt; 45</v>
      </c>
      <c r="AI2365" s="86">
        <v>16027178</v>
      </c>
      <c r="AJ2365" s="10" t="s">
        <v>62</v>
      </c>
      <c r="AK2365" s="153" t="s">
        <v>6603</v>
      </c>
      <c r="AL2365" s="131">
        <v>39179</v>
      </c>
      <c r="AM2365" s="43" t="s">
        <v>93</v>
      </c>
      <c r="AN2365" s="43" t="s">
        <v>65</v>
      </c>
      <c r="AO2365" s="86">
        <v>3</v>
      </c>
      <c r="AP2365" s="120" t="s">
        <v>5721</v>
      </c>
      <c r="AQ2365" s="11">
        <v>3</v>
      </c>
      <c r="AR2365" s="11">
        <v>1</v>
      </c>
      <c r="AS2365" s="12">
        <f t="shared" si="568"/>
        <v>45798.25</v>
      </c>
      <c r="AT2365" s="87" t="s">
        <v>135</v>
      </c>
      <c r="AU2365" s="9">
        <v>3.7149999999999999</v>
      </c>
      <c r="AV2365" s="86">
        <v>17</v>
      </c>
      <c r="AW2365" s="154" t="s">
        <v>169</v>
      </c>
      <c r="AX2365" s="154" t="s">
        <v>6604</v>
      </c>
      <c r="AY2365" s="86">
        <v>89</v>
      </c>
      <c r="AZ2365" s="86" t="s">
        <v>171</v>
      </c>
      <c r="BA2365" s="17" t="str">
        <f t="shared" si="573"/>
        <v>17001000000096392289</v>
      </c>
      <c r="BB2365" s="26">
        <f t="shared" si="574"/>
        <v>20</v>
      </c>
      <c r="BC2365" s="86" t="s">
        <v>6605</v>
      </c>
      <c r="BD2365" s="86" t="s">
        <v>73</v>
      </c>
      <c r="BE2365" s="86"/>
      <c r="BF2365" s="86"/>
      <c r="BG2365" s="86">
        <v>24435938</v>
      </c>
      <c r="BH2365" s="86"/>
      <c r="BI2365" s="86"/>
      <c r="BJ2365" s="86"/>
      <c r="BK2365" s="11" t="str">
        <f t="shared" si="572"/>
        <v>B-</v>
      </c>
      <c r="BL2365" s="11" t="s">
        <v>473</v>
      </c>
    </row>
    <row r="2366" spans="1:64" x14ac:dyDescent="0.25">
      <c r="A2366" s="3" t="s">
        <v>56</v>
      </c>
      <c r="B2366" s="4">
        <v>2426</v>
      </c>
      <c r="C2366" s="76" t="s">
        <v>140</v>
      </c>
      <c r="D2366" s="3" t="s">
        <v>8253</v>
      </c>
      <c r="E2366" s="117" t="s">
        <v>7197</v>
      </c>
      <c r="F2366" s="117"/>
      <c r="G2366" s="112"/>
      <c r="H2366" s="74"/>
      <c r="I2366" s="43" t="s">
        <v>1837</v>
      </c>
      <c r="J2366" s="43" t="s">
        <v>157</v>
      </c>
      <c r="K2366" s="76" t="s">
        <v>123</v>
      </c>
      <c r="L2366" s="112" t="s">
        <v>77</v>
      </c>
      <c r="M2366" s="126" t="s">
        <v>158</v>
      </c>
      <c r="N2366" s="156">
        <v>45433</v>
      </c>
      <c r="O2366" s="86"/>
      <c r="P2366" s="3">
        <f t="shared" ca="1" si="570"/>
        <v>-47</v>
      </c>
      <c r="Q2366" s="5"/>
      <c r="R2366" s="3"/>
      <c r="S2366" s="86"/>
      <c r="T2366" s="152" t="s">
        <v>131</v>
      </c>
      <c r="U2366" s="3" t="str">
        <f t="shared" si="564"/>
        <v>Contractuel</v>
      </c>
      <c r="V2366" s="5">
        <v>45505</v>
      </c>
      <c r="W2366" s="5">
        <f>VLOOKUP(B2366,[1]base!$A:$V,22,0)</f>
        <v>45535</v>
      </c>
      <c r="X2366" s="86"/>
      <c r="Y2366" s="86"/>
      <c r="Z2366" s="115">
        <v>45433</v>
      </c>
      <c r="AA2366" s="3">
        <f t="shared" si="565"/>
        <v>5</v>
      </c>
      <c r="AB2366" s="120">
        <v>2024</v>
      </c>
      <c r="AC2366" s="3">
        <f t="shared" si="569"/>
        <v>2028</v>
      </c>
      <c r="AD2366" s="7">
        <f t="shared" ca="1" si="571"/>
        <v>0.40555555555555556</v>
      </c>
      <c r="AE2366" s="7" t="str">
        <f t="shared" ca="1" si="575"/>
        <v>&lt; 1</v>
      </c>
      <c r="AF2366" s="131">
        <v>34779</v>
      </c>
      <c r="AG2366" s="8">
        <f t="shared" ca="1" si="566"/>
        <v>29.597260273972601</v>
      </c>
      <c r="AH2366" s="7" t="str">
        <f t="shared" ca="1" si="567"/>
        <v>&gt;25&lt; 35</v>
      </c>
      <c r="AI2366" s="86">
        <v>16802382</v>
      </c>
      <c r="AJ2366" s="10" t="s">
        <v>141</v>
      </c>
      <c r="AK2366" s="153" t="s">
        <v>6606</v>
      </c>
      <c r="AL2366" s="131">
        <v>43711</v>
      </c>
      <c r="AM2366" s="43" t="s">
        <v>93</v>
      </c>
      <c r="AN2366" s="43" t="s">
        <v>65</v>
      </c>
      <c r="AO2366" s="86">
        <v>1</v>
      </c>
      <c r="AP2366" s="120" t="s">
        <v>6607</v>
      </c>
      <c r="AQ2366" s="11">
        <v>3</v>
      </c>
      <c r="AR2366" s="11">
        <v>1</v>
      </c>
      <c r="AS2366" s="12">
        <f t="shared" si="568"/>
        <v>45798.25</v>
      </c>
      <c r="AT2366" s="87" t="s">
        <v>135</v>
      </c>
      <c r="AU2366" s="9">
        <v>3.7149999999999999</v>
      </c>
      <c r="AV2366" s="86">
        <v>17</v>
      </c>
      <c r="AW2366" s="86">
        <v>20600</v>
      </c>
      <c r="AX2366" s="154" t="s">
        <v>6608</v>
      </c>
      <c r="AY2366" s="86">
        <v>38</v>
      </c>
      <c r="AZ2366" s="86" t="s">
        <v>6269</v>
      </c>
      <c r="BA2366" s="17" t="str">
        <f t="shared" si="573"/>
        <v>17206000000223476538</v>
      </c>
      <c r="BB2366" s="26">
        <f t="shared" si="574"/>
        <v>20</v>
      </c>
      <c r="BC2366" s="86" t="s">
        <v>6103</v>
      </c>
      <c r="BD2366" s="120" t="s">
        <v>388</v>
      </c>
      <c r="BE2366" s="86"/>
      <c r="BF2366" s="86"/>
      <c r="BG2366" s="86">
        <v>97624776</v>
      </c>
      <c r="BH2366" s="86"/>
      <c r="BI2366" s="86"/>
      <c r="BJ2366" s="110" t="s">
        <v>2596</v>
      </c>
      <c r="BK2366" s="11" t="str">
        <f t="shared" si="572"/>
        <v>A-</v>
      </c>
      <c r="BL2366" s="11" t="s">
        <v>473</v>
      </c>
    </row>
    <row r="2367" spans="1:64" x14ac:dyDescent="0.25">
      <c r="A2367" s="3" t="s">
        <v>56</v>
      </c>
      <c r="B2367" s="4">
        <v>2427</v>
      </c>
      <c r="C2367" s="43" t="s">
        <v>57</v>
      </c>
      <c r="D2367" s="3" t="s">
        <v>8630</v>
      </c>
      <c r="E2367" s="130" t="s">
        <v>7917</v>
      </c>
      <c r="F2367" s="3"/>
      <c r="G2367" s="3"/>
      <c r="H2367" s="74"/>
      <c r="I2367" s="157"/>
      <c r="J2367" s="43"/>
      <c r="K2367" s="43" t="s">
        <v>76</v>
      </c>
      <c r="L2367" s="113" t="s">
        <v>77</v>
      </c>
      <c r="M2367" s="113" t="s">
        <v>158</v>
      </c>
      <c r="N2367" s="115">
        <v>45433</v>
      </c>
      <c r="O2367" s="86"/>
      <c r="P2367" s="3" t="str">
        <f t="shared" ca="1" si="570"/>
        <v/>
      </c>
      <c r="Q2367" s="5"/>
      <c r="R2367" s="3"/>
      <c r="S2367" s="86"/>
      <c r="T2367" s="152" t="s">
        <v>61</v>
      </c>
      <c r="U2367" s="3" t="str">
        <f t="shared" si="564"/>
        <v>Titulaire</v>
      </c>
      <c r="V2367" s="115"/>
      <c r="W2367" s="115"/>
      <c r="X2367" s="86"/>
      <c r="Y2367" s="86"/>
      <c r="Z2367" s="115">
        <f>N2367</f>
        <v>45433</v>
      </c>
      <c r="AA2367" s="3">
        <f t="shared" si="565"/>
        <v>5</v>
      </c>
      <c r="AB2367" s="120">
        <v>2024</v>
      </c>
      <c r="AC2367" s="3">
        <f t="shared" si="569"/>
        <v>2028</v>
      </c>
      <c r="AD2367" s="7">
        <f t="shared" ca="1" si="571"/>
        <v>0.40555555555555556</v>
      </c>
      <c r="AE2367" s="7" t="str">
        <f t="shared" ca="1" si="575"/>
        <v>&lt; 1</v>
      </c>
      <c r="AF2367" s="131">
        <v>35420</v>
      </c>
      <c r="AG2367" s="8">
        <f t="shared" ca="1" si="566"/>
        <v>27.841095890410958</v>
      </c>
      <c r="AH2367" s="7" t="str">
        <f t="shared" ca="1" si="567"/>
        <v>&gt;25&lt; 35</v>
      </c>
      <c r="AI2367" s="86">
        <v>17396213</v>
      </c>
      <c r="AJ2367" s="10" t="s">
        <v>102</v>
      </c>
      <c r="AK2367" s="153" t="s">
        <v>6609</v>
      </c>
      <c r="AL2367" s="131">
        <v>44756</v>
      </c>
      <c r="AM2367" s="43" t="s">
        <v>64</v>
      </c>
      <c r="AN2367" s="43" t="s">
        <v>94</v>
      </c>
      <c r="AO2367" s="86"/>
      <c r="AP2367" s="120" t="s">
        <v>6496</v>
      </c>
      <c r="AQ2367">
        <v>6</v>
      </c>
      <c r="AR2367" s="11">
        <v>1</v>
      </c>
      <c r="AS2367" s="12">
        <f t="shared" si="568"/>
        <v>45798.25</v>
      </c>
      <c r="AT2367" s="43" t="s">
        <v>66</v>
      </c>
      <c r="AU2367" s="43">
        <v>1400</v>
      </c>
      <c r="AV2367" s="154" t="s">
        <v>79</v>
      </c>
      <c r="AW2367" s="154" t="s">
        <v>6008</v>
      </c>
      <c r="AX2367" s="154" t="s">
        <v>6610</v>
      </c>
      <c r="AY2367" s="86">
        <v>66</v>
      </c>
      <c r="AZ2367" s="11" t="s">
        <v>128</v>
      </c>
      <c r="BA2367" s="17" t="str">
        <f t="shared" si="573"/>
        <v>04041126005977675766</v>
      </c>
      <c r="BB2367" s="26">
        <f t="shared" si="574"/>
        <v>20</v>
      </c>
      <c r="BC2367" s="86" t="s">
        <v>6611</v>
      </c>
      <c r="BD2367" s="120" t="s">
        <v>388</v>
      </c>
      <c r="BE2367" s="86"/>
      <c r="BF2367" s="86"/>
      <c r="BG2367" s="86">
        <v>27842621</v>
      </c>
      <c r="BH2367" s="86">
        <v>28451163</v>
      </c>
      <c r="BI2367" s="86"/>
      <c r="BJ2367" s="86"/>
      <c r="BK2367" s="11" t="str">
        <f t="shared" si="572"/>
        <v>-</v>
      </c>
      <c r="BL2367" s="86" t="s">
        <v>3407</v>
      </c>
    </row>
    <row r="2368" spans="1:64" x14ac:dyDescent="0.25">
      <c r="A2368" s="3" t="s">
        <v>74</v>
      </c>
      <c r="B2368" s="4">
        <v>2428</v>
      </c>
      <c r="C2368" s="76" t="s">
        <v>140</v>
      </c>
      <c r="D2368" s="3" t="s">
        <v>7204</v>
      </c>
      <c r="E2368" s="117" t="s">
        <v>7231</v>
      </c>
      <c r="F2368" s="117"/>
      <c r="G2368" s="112"/>
      <c r="H2368" s="74"/>
      <c r="I2368" s="76" t="s">
        <v>2544</v>
      </c>
      <c r="J2368" s="43" t="s">
        <v>228</v>
      </c>
      <c r="K2368" s="76" t="s">
        <v>123</v>
      </c>
      <c r="L2368" s="112" t="s">
        <v>77</v>
      </c>
      <c r="M2368" s="126" t="s">
        <v>158</v>
      </c>
      <c r="N2368" s="115">
        <v>45433</v>
      </c>
      <c r="O2368" s="86"/>
      <c r="P2368" s="3">
        <f t="shared" ca="1" si="570"/>
        <v>-109</v>
      </c>
      <c r="Q2368" s="5">
        <v>45444</v>
      </c>
      <c r="R2368" s="3" t="s">
        <v>6612</v>
      </c>
      <c r="S2368" s="86"/>
      <c r="T2368" s="152" t="s">
        <v>131</v>
      </c>
      <c r="U2368" s="3" t="str">
        <f t="shared" si="564"/>
        <v>Contractuel</v>
      </c>
      <c r="V2368" s="115">
        <v>45433</v>
      </c>
      <c r="W2368" s="115">
        <v>45473</v>
      </c>
      <c r="X2368" s="86"/>
      <c r="Y2368" s="86"/>
      <c r="Z2368" s="115">
        <v>45433</v>
      </c>
      <c r="AA2368" s="3">
        <f t="shared" si="565"/>
        <v>5</v>
      </c>
      <c r="AB2368" s="120">
        <v>2024</v>
      </c>
      <c r="AC2368" s="3">
        <f t="shared" si="569"/>
        <v>2028</v>
      </c>
      <c r="AD2368" s="7">
        <f t="shared" ca="1" si="571"/>
        <v>0.40555555555555556</v>
      </c>
      <c r="AE2368" s="7" t="str">
        <f t="shared" ca="1" si="575"/>
        <v>&lt; 1</v>
      </c>
      <c r="AF2368" s="131">
        <v>28377</v>
      </c>
      <c r="AG2368" s="8">
        <f t="shared" ca="1" si="566"/>
        <v>47.136986301369866</v>
      </c>
      <c r="AH2368" s="7" t="str">
        <f t="shared" ca="1" si="567"/>
        <v>&gt;45&lt; 55</v>
      </c>
      <c r="AI2368" s="86">
        <v>11814460</v>
      </c>
      <c r="AJ2368" s="10" t="s">
        <v>79</v>
      </c>
      <c r="AK2368" s="153" t="s">
        <v>6613</v>
      </c>
      <c r="AL2368" s="131">
        <v>34411</v>
      </c>
      <c r="AM2368" s="43" t="s">
        <v>93</v>
      </c>
      <c r="AN2368" s="43" t="s">
        <v>65</v>
      </c>
      <c r="AO2368" s="86"/>
      <c r="AP2368" s="86" t="s">
        <v>5650</v>
      </c>
      <c r="AQ2368" s="11">
        <v>3</v>
      </c>
      <c r="AR2368" s="11">
        <v>1</v>
      </c>
      <c r="AS2368" s="12">
        <f t="shared" si="568"/>
        <v>45798.25</v>
      </c>
      <c r="AT2368" s="87" t="s">
        <v>135</v>
      </c>
      <c r="AU2368" s="9">
        <v>3.7149999999999999</v>
      </c>
      <c r="AV2368" s="86">
        <v>17</v>
      </c>
      <c r="AW2368" s="154" t="s">
        <v>169</v>
      </c>
      <c r="AX2368" s="154" t="s">
        <v>6614</v>
      </c>
      <c r="AY2368" s="86">
        <v>15</v>
      </c>
      <c r="AZ2368" s="86" t="s">
        <v>6269</v>
      </c>
      <c r="BA2368" s="17" t="str">
        <f t="shared" si="573"/>
        <v>17001000000345746115</v>
      </c>
      <c r="BB2368" s="26">
        <f t="shared" si="574"/>
        <v>20</v>
      </c>
      <c r="BC2368" s="86" t="s">
        <v>6615</v>
      </c>
      <c r="BD2368" s="120" t="s">
        <v>388</v>
      </c>
      <c r="BE2368" s="86"/>
      <c r="BF2368" s="86"/>
      <c r="BG2368" s="86"/>
      <c r="BH2368" s="86"/>
      <c r="BI2368" s="86"/>
      <c r="BJ2368" s="86"/>
      <c r="BK2368" s="11" t="str">
        <f t="shared" si="572"/>
        <v>B-</v>
      </c>
      <c r="BL2368" s="11" t="s">
        <v>473</v>
      </c>
    </row>
    <row r="2369" spans="1:64" x14ac:dyDescent="0.25">
      <c r="A2369" s="3" t="s">
        <v>56</v>
      </c>
      <c r="B2369" s="4">
        <v>2429</v>
      </c>
      <c r="C2369" s="76" t="s">
        <v>140</v>
      </c>
      <c r="D2369" s="3" t="s">
        <v>7532</v>
      </c>
      <c r="E2369" s="117" t="s">
        <v>7924</v>
      </c>
      <c r="F2369" s="117"/>
      <c r="G2369" s="112"/>
      <c r="H2369" s="74"/>
      <c r="I2369" s="76" t="s">
        <v>2544</v>
      </c>
      <c r="J2369" s="43" t="s">
        <v>228</v>
      </c>
      <c r="K2369" s="76" t="s">
        <v>123</v>
      </c>
      <c r="L2369" s="112" t="s">
        <v>77</v>
      </c>
      <c r="M2369" s="126" t="s">
        <v>158</v>
      </c>
      <c r="N2369" s="115">
        <v>45434</v>
      </c>
      <c r="O2369" s="86"/>
      <c r="P2369" s="3">
        <f t="shared" ca="1" si="570"/>
        <v>-47</v>
      </c>
      <c r="Q2369" s="5"/>
      <c r="R2369" s="3"/>
      <c r="S2369" s="86"/>
      <c r="T2369" s="152" t="s">
        <v>131</v>
      </c>
      <c r="U2369" s="3" t="str">
        <f t="shared" si="564"/>
        <v>Contractuel</v>
      </c>
      <c r="V2369" s="5">
        <v>45505</v>
      </c>
      <c r="W2369" s="5">
        <f>VLOOKUP(B2369,[1]base!$A:$V,22,0)</f>
        <v>45535</v>
      </c>
      <c r="X2369" s="86"/>
      <c r="Y2369" s="86"/>
      <c r="Z2369" s="115">
        <v>45434</v>
      </c>
      <c r="AA2369" s="3">
        <f t="shared" si="565"/>
        <v>5</v>
      </c>
      <c r="AB2369" s="120">
        <v>2024</v>
      </c>
      <c r="AC2369" s="3">
        <f t="shared" si="569"/>
        <v>2028</v>
      </c>
      <c r="AD2369" s="7">
        <f t="shared" ca="1" si="571"/>
        <v>0.40277777777777779</v>
      </c>
      <c r="AE2369" s="7" t="str">
        <f t="shared" ca="1" si="575"/>
        <v>&lt; 1</v>
      </c>
      <c r="AF2369" s="131">
        <v>28862</v>
      </c>
      <c r="AG2369" s="8">
        <f t="shared" ca="1" si="566"/>
        <v>45.80821917808219</v>
      </c>
      <c r="AH2369" s="7" t="str">
        <f t="shared" ca="1" si="567"/>
        <v>&gt;45&lt; 55</v>
      </c>
      <c r="AI2369" s="86">
        <v>16186496</v>
      </c>
      <c r="AJ2369" s="37" t="s">
        <v>179</v>
      </c>
      <c r="AK2369" s="153" t="s">
        <v>6616</v>
      </c>
      <c r="AL2369" s="131">
        <v>42985</v>
      </c>
      <c r="AM2369" s="43" t="s">
        <v>93</v>
      </c>
      <c r="AN2369" s="43" t="s">
        <v>65</v>
      </c>
      <c r="AO2369" s="86">
        <v>2</v>
      </c>
      <c r="AP2369" s="86" t="s">
        <v>5896</v>
      </c>
      <c r="AQ2369" s="11">
        <v>3</v>
      </c>
      <c r="AR2369" s="11">
        <v>1</v>
      </c>
      <c r="AS2369" s="12">
        <f t="shared" si="568"/>
        <v>45799.25</v>
      </c>
      <c r="AT2369" s="87" t="s">
        <v>135</v>
      </c>
      <c r="AU2369" s="9">
        <v>3.7149999999999999</v>
      </c>
      <c r="AV2369" s="86">
        <v>17</v>
      </c>
      <c r="AW2369" s="154" t="s">
        <v>169</v>
      </c>
      <c r="AX2369" s="154" t="s">
        <v>6617</v>
      </c>
      <c r="AY2369" s="86">
        <v>83</v>
      </c>
      <c r="AZ2369" s="86" t="s">
        <v>6269</v>
      </c>
      <c r="BA2369" s="17" t="str">
        <f t="shared" si="573"/>
        <v>17001000000336176483</v>
      </c>
      <c r="BB2369" s="26">
        <f t="shared" si="574"/>
        <v>20</v>
      </c>
      <c r="BC2369" s="86" t="s">
        <v>6618</v>
      </c>
      <c r="BD2369" s="120" t="s">
        <v>73</v>
      </c>
      <c r="BE2369" s="86"/>
      <c r="BF2369" s="86"/>
      <c r="BG2369" s="86">
        <v>28108685</v>
      </c>
      <c r="BH2369" s="86"/>
      <c r="BI2369" s="86"/>
      <c r="BJ2369" s="86"/>
      <c r="BK2369" s="11" t="str">
        <f t="shared" si="572"/>
        <v>B-</v>
      </c>
      <c r="BL2369" s="11" t="s">
        <v>473</v>
      </c>
    </row>
    <row r="2370" spans="1:64" x14ac:dyDescent="0.25">
      <c r="A2370" s="3" t="s">
        <v>74</v>
      </c>
      <c r="B2370" s="4">
        <v>2430</v>
      </c>
      <c r="C2370" s="76" t="s">
        <v>140</v>
      </c>
      <c r="D2370" s="3" t="s">
        <v>8613</v>
      </c>
      <c r="E2370" s="117" t="s">
        <v>7279</v>
      </c>
      <c r="F2370" s="117"/>
      <c r="G2370" s="112"/>
      <c r="H2370" s="74"/>
      <c r="I2370" s="76" t="s">
        <v>2544</v>
      </c>
      <c r="J2370" s="43" t="s">
        <v>228</v>
      </c>
      <c r="K2370" s="76" t="s">
        <v>123</v>
      </c>
      <c r="L2370" s="112" t="s">
        <v>77</v>
      </c>
      <c r="M2370" s="126" t="s">
        <v>158</v>
      </c>
      <c r="N2370" s="115">
        <v>45436</v>
      </c>
      <c r="O2370" s="86"/>
      <c r="P2370" s="3">
        <f t="shared" ca="1" si="570"/>
        <v>-109</v>
      </c>
      <c r="Q2370" s="5">
        <v>45439</v>
      </c>
      <c r="R2370" s="3" t="s">
        <v>4199</v>
      </c>
      <c r="S2370" s="116"/>
      <c r="T2370" s="152" t="s">
        <v>131</v>
      </c>
      <c r="U2370" s="3" t="s">
        <v>6619</v>
      </c>
      <c r="V2370" s="115">
        <v>45436</v>
      </c>
      <c r="W2370" s="115">
        <v>45473</v>
      </c>
      <c r="X2370" s="86"/>
      <c r="Y2370" s="86"/>
      <c r="Z2370" s="115">
        <v>45436</v>
      </c>
      <c r="AA2370" s="3">
        <f t="shared" ref="AA2370:AA2433" si="576">MONTH(N2370)</f>
        <v>5</v>
      </c>
      <c r="AB2370" s="120">
        <v>2024</v>
      </c>
      <c r="AC2370" s="3">
        <f t="shared" si="569"/>
        <v>2028</v>
      </c>
      <c r="AD2370" s="7">
        <f t="shared" ca="1" si="571"/>
        <v>0.3972222222222222</v>
      </c>
      <c r="AE2370" s="7" t="str">
        <f t="shared" ca="1" si="575"/>
        <v>&lt; 1</v>
      </c>
      <c r="AF2370" s="131">
        <v>34620</v>
      </c>
      <c r="AG2370" s="8">
        <f t="shared" ref="AG2370:AG2433" ca="1" si="577">(TODAY()-AF2370)/365</f>
        <v>30.032876712328768</v>
      </c>
      <c r="AH2370" s="7" t="str">
        <f t="shared" ref="AH2370:AH2433" ca="1" si="578">+IF(AG2370&lt;25,"&lt; 25",IF(AND(AG2370&gt;=25,AG2370&lt;35),"&gt;25&lt; 35",IF(AND(AG2370&gt;=35,AG2370&lt;45),"&gt;35&lt; 45",IF(AND(AG2370&gt;=45,AG2370&lt;=55),"&gt;45&lt; 55",IF(AG2370&gt;55,"&gt; 55")))))</f>
        <v>&gt;25&lt; 35</v>
      </c>
      <c r="AI2370" s="86"/>
      <c r="AJ2370" s="154"/>
      <c r="AK2370" s="153" t="s">
        <v>6620</v>
      </c>
      <c r="AL2370" s="131">
        <v>42929</v>
      </c>
      <c r="AM2370" s="43" t="s">
        <v>93</v>
      </c>
      <c r="AN2370" s="43" t="s">
        <v>94</v>
      </c>
      <c r="AO2370" s="86"/>
      <c r="AP2370" s="86" t="s">
        <v>5780</v>
      </c>
      <c r="AQ2370" s="11">
        <v>3</v>
      </c>
      <c r="AR2370" s="11">
        <v>1</v>
      </c>
      <c r="AS2370" s="12">
        <f t="shared" ref="AS2370:AS2433" si="579">N2370+(365.25*AR2370)</f>
        <v>45801.25</v>
      </c>
      <c r="AT2370" s="87" t="s">
        <v>135</v>
      </c>
      <c r="AU2370" s="9">
        <v>3.7149999999999999</v>
      </c>
      <c r="AV2370" s="86">
        <v>17</v>
      </c>
      <c r="AW2370" s="154" t="s">
        <v>169</v>
      </c>
      <c r="AX2370" s="154" t="s">
        <v>6621</v>
      </c>
      <c r="AY2370" s="86">
        <v>82</v>
      </c>
      <c r="AZ2370" s="86" t="s">
        <v>6269</v>
      </c>
      <c r="BA2370" s="17" t="str">
        <f t="shared" si="573"/>
        <v>17001000000343196082</v>
      </c>
      <c r="BB2370" s="26">
        <f t="shared" si="574"/>
        <v>20</v>
      </c>
      <c r="BC2370" s="86" t="s">
        <v>4554</v>
      </c>
      <c r="BD2370" s="120" t="s">
        <v>277</v>
      </c>
      <c r="BE2370" s="86"/>
      <c r="BF2370" s="86"/>
      <c r="BG2370" s="86">
        <v>27827848</v>
      </c>
      <c r="BH2370" s="86"/>
      <c r="BI2370" s="86"/>
      <c r="BJ2370" s="86"/>
      <c r="BK2370" s="11" t="str">
        <f t="shared" si="572"/>
        <v>B-</v>
      </c>
      <c r="BL2370" s="11" t="s">
        <v>473</v>
      </c>
    </row>
    <row r="2371" spans="1:64" x14ac:dyDescent="0.25">
      <c r="A2371" s="3" t="s">
        <v>74</v>
      </c>
      <c r="B2371" s="4">
        <v>2431</v>
      </c>
      <c r="C2371" s="76" t="s">
        <v>140</v>
      </c>
      <c r="D2371" s="3" t="s">
        <v>8631</v>
      </c>
      <c r="E2371" s="117" t="s">
        <v>7609</v>
      </c>
      <c r="F2371" s="117"/>
      <c r="G2371" s="112"/>
      <c r="H2371" s="74"/>
      <c r="I2371" s="76" t="s">
        <v>2544</v>
      </c>
      <c r="J2371" s="43" t="s">
        <v>228</v>
      </c>
      <c r="K2371" s="76" t="s">
        <v>123</v>
      </c>
      <c r="L2371" s="112" t="s">
        <v>77</v>
      </c>
      <c r="M2371" s="126" t="s">
        <v>158</v>
      </c>
      <c r="N2371" s="115">
        <v>45435</v>
      </c>
      <c r="O2371" s="86"/>
      <c r="P2371" s="3">
        <f t="shared" ca="1" si="570"/>
        <v>-47</v>
      </c>
      <c r="Q2371" s="5">
        <v>45518</v>
      </c>
      <c r="R2371" s="3" t="s">
        <v>971</v>
      </c>
      <c r="S2371" s="86"/>
      <c r="T2371" s="152" t="s">
        <v>131</v>
      </c>
      <c r="U2371" s="3" t="s">
        <v>6619</v>
      </c>
      <c r="V2371" s="5">
        <v>45505</v>
      </c>
      <c r="W2371" s="5">
        <f>VLOOKUP(B2371,[1]base!$A:$V,22,0)</f>
        <v>45535</v>
      </c>
      <c r="X2371" s="86"/>
      <c r="Y2371" s="86"/>
      <c r="Z2371" s="115">
        <v>45435</v>
      </c>
      <c r="AA2371" s="3">
        <f t="shared" si="576"/>
        <v>5</v>
      </c>
      <c r="AB2371" s="120">
        <v>2024</v>
      </c>
      <c r="AC2371" s="3">
        <f t="shared" si="569"/>
        <v>2028</v>
      </c>
      <c r="AD2371" s="7">
        <f t="shared" ca="1" si="571"/>
        <v>0.4</v>
      </c>
      <c r="AE2371" s="7" t="str">
        <f t="shared" ca="1" si="575"/>
        <v>&lt; 1</v>
      </c>
      <c r="AF2371" s="131">
        <v>38330</v>
      </c>
      <c r="AG2371" s="8">
        <f t="shared" ca="1" si="577"/>
        <v>19.86849315068493</v>
      </c>
      <c r="AH2371" s="7" t="str">
        <f t="shared" ca="1" si="578"/>
        <v>&lt; 25</v>
      </c>
      <c r="AI2371" s="86">
        <v>17655332</v>
      </c>
      <c r="AJ2371" s="154" t="s">
        <v>62</v>
      </c>
      <c r="AK2371" s="153" t="s">
        <v>6622</v>
      </c>
      <c r="AL2371" s="131">
        <v>45016</v>
      </c>
      <c r="AM2371" s="43" t="s">
        <v>93</v>
      </c>
      <c r="AN2371" s="43" t="s">
        <v>94</v>
      </c>
      <c r="AO2371" s="86"/>
      <c r="AP2371" s="86" t="s">
        <v>5721</v>
      </c>
      <c r="AQ2371" s="11">
        <v>3</v>
      </c>
      <c r="AR2371" s="11">
        <v>1</v>
      </c>
      <c r="AS2371" s="12">
        <f t="shared" si="579"/>
        <v>45800.25</v>
      </c>
      <c r="AT2371" s="87" t="s">
        <v>135</v>
      </c>
      <c r="AU2371" s="9">
        <v>3.7149999999999999</v>
      </c>
      <c r="AV2371" s="86">
        <v>12</v>
      </c>
      <c r="AW2371" s="154">
        <v>12100</v>
      </c>
      <c r="AX2371" s="154" t="s">
        <v>6623</v>
      </c>
      <c r="AY2371" s="86">
        <v>60</v>
      </c>
      <c r="AZ2371" s="86" t="s">
        <v>352</v>
      </c>
      <c r="BA2371" s="17" t="str">
        <f t="shared" si="573"/>
        <v>12121000000242494360</v>
      </c>
      <c r="BB2371" s="26">
        <f t="shared" si="574"/>
        <v>20</v>
      </c>
      <c r="BC2371" s="86" t="s">
        <v>240</v>
      </c>
      <c r="BD2371" s="120" t="s">
        <v>277</v>
      </c>
      <c r="BE2371" s="86"/>
      <c r="BF2371" s="86"/>
      <c r="BG2371" s="86">
        <v>27615993</v>
      </c>
      <c r="BH2371" s="86"/>
      <c r="BI2371" s="86"/>
      <c r="BJ2371" s="86"/>
      <c r="BK2371" s="11" t="str">
        <f t="shared" si="572"/>
        <v>B-</v>
      </c>
      <c r="BL2371" s="11" t="s">
        <v>473</v>
      </c>
    </row>
    <row r="2372" spans="1:64" x14ac:dyDescent="0.25">
      <c r="A2372" s="3" t="s">
        <v>74</v>
      </c>
      <c r="B2372" s="4">
        <v>2432</v>
      </c>
      <c r="C2372" s="76" t="s">
        <v>57</v>
      </c>
      <c r="D2372" s="3" t="s">
        <v>7210</v>
      </c>
      <c r="E2372" s="117" t="s">
        <v>7604</v>
      </c>
      <c r="F2372" s="117"/>
      <c r="G2372" s="112"/>
      <c r="H2372" s="74"/>
      <c r="I2372" s="43" t="s">
        <v>1837</v>
      </c>
      <c r="J2372" s="43" t="s">
        <v>157</v>
      </c>
      <c r="K2372" s="76" t="s">
        <v>123</v>
      </c>
      <c r="L2372" s="112" t="s">
        <v>77</v>
      </c>
      <c r="M2372" s="126" t="s">
        <v>158</v>
      </c>
      <c r="N2372" s="115">
        <v>45435</v>
      </c>
      <c r="O2372" s="86"/>
      <c r="P2372" s="3">
        <f t="shared" ca="1" si="570"/>
        <v>-109</v>
      </c>
      <c r="Q2372" s="5">
        <v>45446</v>
      </c>
      <c r="R2372" s="3" t="s">
        <v>6624</v>
      </c>
      <c r="S2372" s="86"/>
      <c r="T2372" s="152" t="s">
        <v>131</v>
      </c>
      <c r="U2372" s="3" t="s">
        <v>6619</v>
      </c>
      <c r="V2372" s="115">
        <v>45435</v>
      </c>
      <c r="W2372" s="115">
        <v>45473</v>
      </c>
      <c r="X2372" s="86"/>
      <c r="Y2372" s="86"/>
      <c r="Z2372" s="115">
        <v>45435</v>
      </c>
      <c r="AA2372" s="3">
        <f t="shared" si="576"/>
        <v>5</v>
      </c>
      <c r="AB2372" s="120">
        <v>2024</v>
      </c>
      <c r="AC2372" s="3">
        <f t="shared" ref="AC2372:AC2435" si="580">AB2372+4</f>
        <v>2028</v>
      </c>
      <c r="AD2372" s="7">
        <f t="shared" ca="1" si="571"/>
        <v>0.4</v>
      </c>
      <c r="AE2372" s="7" t="str">
        <f t="shared" ca="1" si="575"/>
        <v>&lt; 1</v>
      </c>
      <c r="AF2372" s="131">
        <v>28012</v>
      </c>
      <c r="AG2372" s="8">
        <f t="shared" ca="1" si="577"/>
        <v>48.136986301369866</v>
      </c>
      <c r="AH2372" s="7" t="str">
        <f t="shared" ca="1" si="578"/>
        <v>&gt;45&lt; 55</v>
      </c>
      <c r="AI2372" s="86">
        <v>12222410</v>
      </c>
      <c r="AJ2372" s="37" t="s">
        <v>179</v>
      </c>
      <c r="AK2372" s="153" t="s">
        <v>6625</v>
      </c>
      <c r="AL2372" s="131">
        <v>38673</v>
      </c>
      <c r="AM2372" s="43" t="s">
        <v>64</v>
      </c>
      <c r="AN2372" s="43" t="s">
        <v>65</v>
      </c>
      <c r="AO2372" s="86">
        <v>2</v>
      </c>
      <c r="AP2372" s="86" t="s">
        <v>5896</v>
      </c>
      <c r="AQ2372" s="11">
        <v>3</v>
      </c>
      <c r="AR2372" s="11">
        <v>1</v>
      </c>
      <c r="AS2372" s="12">
        <f t="shared" si="579"/>
        <v>45800.25</v>
      </c>
      <c r="AT2372" s="87" t="s">
        <v>135</v>
      </c>
      <c r="AU2372" s="9">
        <v>3.7149999999999999</v>
      </c>
      <c r="AV2372" s="86">
        <v>12</v>
      </c>
      <c r="AW2372" s="154">
        <v>12100</v>
      </c>
      <c r="AX2372" s="154" t="s">
        <v>6626</v>
      </c>
      <c r="AY2372" s="86">
        <v>96</v>
      </c>
      <c r="AZ2372" s="86" t="s">
        <v>352</v>
      </c>
      <c r="BA2372" s="17" t="str">
        <f t="shared" si="573"/>
        <v>12121000000237982696</v>
      </c>
      <c r="BB2372" s="26">
        <f t="shared" si="574"/>
        <v>20</v>
      </c>
      <c r="BC2372" s="86" t="s">
        <v>6627</v>
      </c>
      <c r="BD2372" s="120" t="s">
        <v>277</v>
      </c>
      <c r="BE2372" s="86"/>
      <c r="BF2372" s="86"/>
      <c r="BG2372" s="86">
        <v>20037126</v>
      </c>
      <c r="BH2372" s="86"/>
      <c r="BI2372" s="86"/>
      <c r="BJ2372" s="86"/>
      <c r="BK2372" s="11" t="str">
        <f t="shared" si="572"/>
        <v>A-</v>
      </c>
      <c r="BL2372" s="11" t="s">
        <v>473</v>
      </c>
    </row>
    <row r="2373" spans="1:64" x14ac:dyDescent="0.25">
      <c r="A2373" s="3" t="s">
        <v>74</v>
      </c>
      <c r="B2373" s="4">
        <v>2433</v>
      </c>
      <c r="C2373" s="76" t="s">
        <v>140</v>
      </c>
      <c r="D2373" s="3" t="s">
        <v>8632</v>
      </c>
      <c r="E2373" s="117" t="s">
        <v>8008</v>
      </c>
      <c r="F2373" s="117"/>
      <c r="G2373" s="112"/>
      <c r="H2373" s="74"/>
      <c r="I2373" s="76" t="s">
        <v>2544</v>
      </c>
      <c r="J2373" s="43" t="s">
        <v>228</v>
      </c>
      <c r="K2373" s="76" t="s">
        <v>123</v>
      </c>
      <c r="L2373" s="112" t="s">
        <v>77</v>
      </c>
      <c r="M2373" s="126" t="s">
        <v>158</v>
      </c>
      <c r="N2373" s="115">
        <v>45435</v>
      </c>
      <c r="O2373" s="86"/>
      <c r="P2373" s="3">
        <f t="shared" ca="1" si="570"/>
        <v>-47</v>
      </c>
      <c r="Q2373" s="5">
        <v>45528</v>
      </c>
      <c r="R2373" s="3" t="s">
        <v>2627</v>
      </c>
      <c r="S2373" s="86"/>
      <c r="T2373" s="152" t="s">
        <v>131</v>
      </c>
      <c r="U2373" s="3" t="s">
        <v>6619</v>
      </c>
      <c r="V2373" s="5">
        <v>45505</v>
      </c>
      <c r="W2373" s="5">
        <f>VLOOKUP(B2373,[1]base!$A:$V,22,0)</f>
        <v>45535</v>
      </c>
      <c r="X2373" s="86"/>
      <c r="Y2373" s="86"/>
      <c r="Z2373" s="115">
        <v>45435</v>
      </c>
      <c r="AA2373" s="3">
        <f t="shared" si="576"/>
        <v>5</v>
      </c>
      <c r="AB2373" s="120">
        <v>2024</v>
      </c>
      <c r="AC2373" s="3">
        <f t="shared" si="580"/>
        <v>2028</v>
      </c>
      <c r="AD2373" s="7">
        <f t="shared" ca="1" si="571"/>
        <v>0.4</v>
      </c>
      <c r="AE2373" s="7" t="str">
        <f t="shared" ca="1" si="575"/>
        <v>&lt; 1</v>
      </c>
      <c r="AF2373" s="131">
        <v>29591</v>
      </c>
      <c r="AG2373" s="8">
        <f t="shared" ca="1" si="577"/>
        <v>43.81095890410959</v>
      </c>
      <c r="AH2373" s="7" t="str">
        <f t="shared" ca="1" si="578"/>
        <v>&gt;35&lt; 45</v>
      </c>
      <c r="AI2373" s="86">
        <v>12158871</v>
      </c>
      <c r="AJ2373" s="10" t="s">
        <v>67</v>
      </c>
      <c r="AK2373" s="153" t="s">
        <v>6628</v>
      </c>
      <c r="AL2373" s="131">
        <v>35789</v>
      </c>
      <c r="AM2373" s="43" t="s">
        <v>93</v>
      </c>
      <c r="AN2373" s="43" t="s">
        <v>65</v>
      </c>
      <c r="AO2373" s="86">
        <v>2</v>
      </c>
      <c r="AP2373" s="86" t="s">
        <v>5896</v>
      </c>
      <c r="AQ2373" s="11">
        <v>3</v>
      </c>
      <c r="AR2373" s="11">
        <v>1</v>
      </c>
      <c r="AS2373" s="12">
        <f t="shared" si="579"/>
        <v>45800.25</v>
      </c>
      <c r="AT2373" s="87" t="s">
        <v>135</v>
      </c>
      <c r="AU2373" s="9">
        <v>3.7149999999999999</v>
      </c>
      <c r="AV2373" s="86">
        <v>17</v>
      </c>
      <c r="AW2373" s="154" t="s">
        <v>169</v>
      </c>
      <c r="AX2373" s="154" t="s">
        <v>6629</v>
      </c>
      <c r="AY2373" s="86">
        <v>19</v>
      </c>
      <c r="AZ2373" s="86" t="s">
        <v>6269</v>
      </c>
      <c r="BA2373" s="17" t="str">
        <f t="shared" si="573"/>
        <v>17001000000345303019</v>
      </c>
      <c r="BB2373" s="26">
        <f t="shared" si="574"/>
        <v>20</v>
      </c>
      <c r="BC2373" s="86" t="s">
        <v>6630</v>
      </c>
      <c r="BD2373" s="120" t="s">
        <v>277</v>
      </c>
      <c r="BE2373" s="86"/>
      <c r="BF2373" s="86"/>
      <c r="BG2373" s="86">
        <v>25719867</v>
      </c>
      <c r="BH2373" s="86"/>
      <c r="BI2373" s="86"/>
      <c r="BJ2373" t="s">
        <v>5705</v>
      </c>
      <c r="BK2373" s="11" t="str">
        <f t="shared" si="572"/>
        <v>B-</v>
      </c>
      <c r="BL2373" s="11" t="s">
        <v>473</v>
      </c>
    </row>
    <row r="2374" spans="1:64" x14ac:dyDescent="0.25">
      <c r="A2374" s="3" t="s">
        <v>56</v>
      </c>
      <c r="B2374" s="4">
        <v>2434</v>
      </c>
      <c r="C2374" s="76" t="s">
        <v>140</v>
      </c>
      <c r="D2374" s="3" t="s">
        <v>8633</v>
      </c>
      <c r="E2374" s="117" t="s">
        <v>7294</v>
      </c>
      <c r="F2374" s="117"/>
      <c r="G2374" s="112"/>
      <c r="H2374" s="74"/>
      <c r="I2374" s="3" t="s">
        <v>1920</v>
      </c>
      <c r="J2374" s="43" t="s">
        <v>157</v>
      </c>
      <c r="K2374" s="76" t="s">
        <v>123</v>
      </c>
      <c r="L2374" s="112" t="s">
        <v>77</v>
      </c>
      <c r="M2374" s="126" t="s">
        <v>158</v>
      </c>
      <c r="N2374" s="115">
        <v>45436</v>
      </c>
      <c r="O2374" s="86"/>
      <c r="P2374" s="3">
        <f t="shared" ca="1" si="570"/>
        <v>-47</v>
      </c>
      <c r="Q2374" s="5"/>
      <c r="R2374" s="3"/>
      <c r="S2374" s="86"/>
      <c r="T2374" s="152" t="s">
        <v>131</v>
      </c>
      <c r="U2374" s="3" t="s">
        <v>6619</v>
      </c>
      <c r="V2374" s="5">
        <v>45505</v>
      </c>
      <c r="W2374" s="5">
        <f>VLOOKUP(B2374,[1]base!$A:$V,22,0)</f>
        <v>45535</v>
      </c>
      <c r="X2374" s="86"/>
      <c r="Y2374" s="86"/>
      <c r="Z2374" s="115">
        <v>45436</v>
      </c>
      <c r="AA2374" s="3">
        <f t="shared" si="576"/>
        <v>5</v>
      </c>
      <c r="AB2374" s="120">
        <v>2024</v>
      </c>
      <c r="AC2374" s="3">
        <f t="shared" si="580"/>
        <v>2028</v>
      </c>
      <c r="AD2374" s="7">
        <f t="shared" ca="1" si="571"/>
        <v>0.3972222222222222</v>
      </c>
      <c r="AE2374" s="7" t="str">
        <f t="shared" ca="1" si="575"/>
        <v>&lt; 1</v>
      </c>
      <c r="AF2374" s="131">
        <v>30801</v>
      </c>
      <c r="AG2374" s="8">
        <f t="shared" ca="1" si="577"/>
        <v>40.495890410958907</v>
      </c>
      <c r="AH2374" s="7" t="str">
        <f t="shared" ca="1" si="578"/>
        <v>&gt;35&lt; 45</v>
      </c>
      <c r="AI2374" s="86">
        <v>12956987</v>
      </c>
      <c r="AJ2374" s="10" t="s">
        <v>102</v>
      </c>
      <c r="AK2374" s="153" t="s">
        <v>6631</v>
      </c>
      <c r="AL2374" s="131">
        <v>44984</v>
      </c>
      <c r="AM2374" s="43" t="s">
        <v>93</v>
      </c>
      <c r="AN2374" s="43" t="s">
        <v>65</v>
      </c>
      <c r="AO2374" s="86">
        <v>2</v>
      </c>
      <c r="AP2374" s="86" t="s">
        <v>5721</v>
      </c>
      <c r="AQ2374" s="11">
        <v>3</v>
      </c>
      <c r="AR2374" s="11">
        <v>1</v>
      </c>
      <c r="AS2374" s="12">
        <f t="shared" si="579"/>
        <v>45801.25</v>
      </c>
      <c r="AT2374" s="87" t="s">
        <v>135</v>
      </c>
      <c r="AU2374" s="9">
        <v>3.7149999999999999</v>
      </c>
      <c r="AV2374" s="86">
        <v>17</v>
      </c>
      <c r="AW2374" s="154" t="s">
        <v>169</v>
      </c>
      <c r="AX2374" s="154" t="s">
        <v>6632</v>
      </c>
      <c r="AY2374" s="86">
        <v>93</v>
      </c>
      <c r="AZ2374" s="86" t="s">
        <v>171</v>
      </c>
      <c r="BA2374" s="17" t="str">
        <f t="shared" si="573"/>
        <v>17001000000150133393</v>
      </c>
      <c r="BB2374" s="26">
        <f t="shared" si="574"/>
        <v>20</v>
      </c>
      <c r="BC2374" s="86" t="s">
        <v>6633</v>
      </c>
      <c r="BD2374" s="120" t="s">
        <v>388</v>
      </c>
      <c r="BE2374" s="86"/>
      <c r="BF2374" s="86"/>
      <c r="BG2374" s="86">
        <v>29843672</v>
      </c>
      <c r="BH2374" s="86"/>
      <c r="BI2374" s="86"/>
      <c r="BJ2374" s="110" t="s">
        <v>2596</v>
      </c>
      <c r="BK2374" s="11" t="str">
        <f t="shared" si="572"/>
        <v>A-</v>
      </c>
      <c r="BL2374" s="11" t="s">
        <v>473</v>
      </c>
    </row>
    <row r="2375" spans="1:64" x14ac:dyDescent="0.25">
      <c r="A2375" s="3" t="s">
        <v>56</v>
      </c>
      <c r="B2375" s="4">
        <v>2435</v>
      </c>
      <c r="C2375" s="76" t="s">
        <v>140</v>
      </c>
      <c r="D2375" s="3" t="s">
        <v>8789</v>
      </c>
      <c r="E2375" s="117" t="s">
        <v>3186</v>
      </c>
      <c r="F2375" s="117"/>
      <c r="G2375" s="112"/>
      <c r="H2375" s="74"/>
      <c r="I2375" s="76" t="s">
        <v>2544</v>
      </c>
      <c r="J2375" s="43" t="s">
        <v>228</v>
      </c>
      <c r="K2375" s="76" t="s">
        <v>123</v>
      </c>
      <c r="L2375" s="112" t="s">
        <v>77</v>
      </c>
      <c r="M2375" s="126" t="s">
        <v>158</v>
      </c>
      <c r="N2375" s="115">
        <v>45435</v>
      </c>
      <c r="O2375" s="86"/>
      <c r="P2375" s="3">
        <f t="shared" ref="P2375:P2438" ca="1" si="581">IF(W2375="","",W2375-TODAY())</f>
        <v>-47</v>
      </c>
      <c r="Q2375" s="5"/>
      <c r="R2375" s="3"/>
      <c r="S2375" s="86"/>
      <c r="T2375" s="152" t="s">
        <v>131</v>
      </c>
      <c r="U2375" s="3" t="s">
        <v>6619</v>
      </c>
      <c r="V2375" s="5">
        <v>45505</v>
      </c>
      <c r="W2375" s="5">
        <f>VLOOKUP(B2375,[1]base!$A:$V,22,0)</f>
        <v>45535</v>
      </c>
      <c r="X2375" s="86"/>
      <c r="Y2375" s="86"/>
      <c r="Z2375" s="115">
        <v>45435</v>
      </c>
      <c r="AA2375" s="3">
        <f t="shared" si="576"/>
        <v>5</v>
      </c>
      <c r="AB2375" s="120">
        <v>2024</v>
      </c>
      <c r="AC2375" s="3">
        <f t="shared" si="580"/>
        <v>2028</v>
      </c>
      <c r="AD2375" s="7">
        <f t="shared" ref="AD2375:AD2438" ca="1" si="582">IF(A2375="Non",(DAYS360(N2375,Q2375)/360),(DAYS360(N2375,TODAY())/360))</f>
        <v>0.4</v>
      </c>
      <c r="AE2375" s="7" t="str">
        <f t="shared" ca="1" si="575"/>
        <v>&lt; 1</v>
      </c>
      <c r="AF2375" s="131">
        <v>28745</v>
      </c>
      <c r="AG2375" s="8">
        <f t="shared" ca="1" si="577"/>
        <v>46.128767123287673</v>
      </c>
      <c r="AH2375" s="7" t="str">
        <f t="shared" ca="1" si="578"/>
        <v>&gt;45&lt; 55</v>
      </c>
      <c r="AI2375" s="86">
        <v>12512195</v>
      </c>
      <c r="AJ2375" s="10" t="s">
        <v>91</v>
      </c>
      <c r="AK2375" s="153" t="s">
        <v>6634</v>
      </c>
      <c r="AL2375" s="131">
        <v>44426</v>
      </c>
      <c r="AM2375" s="43" t="s">
        <v>93</v>
      </c>
      <c r="AN2375" s="43" t="s">
        <v>65</v>
      </c>
      <c r="AO2375" s="86">
        <v>2</v>
      </c>
      <c r="AP2375" s="86" t="s">
        <v>5896</v>
      </c>
      <c r="AQ2375" s="11">
        <v>3</v>
      </c>
      <c r="AR2375" s="11">
        <v>1</v>
      </c>
      <c r="AS2375" s="12">
        <f t="shared" si="579"/>
        <v>45800.25</v>
      </c>
      <c r="AT2375" s="87" t="s">
        <v>135</v>
      </c>
      <c r="AU2375" s="9">
        <v>3.7149999999999999</v>
      </c>
      <c r="AV2375" s="86">
        <v>17</v>
      </c>
      <c r="AW2375" s="154" t="s">
        <v>169</v>
      </c>
      <c r="AX2375" s="154" t="s">
        <v>6635</v>
      </c>
      <c r="AY2375" s="86">
        <v>28</v>
      </c>
      <c r="AZ2375" s="86" t="s">
        <v>6269</v>
      </c>
      <c r="BA2375" s="17" t="str">
        <f t="shared" si="573"/>
        <v>17001000000290061228</v>
      </c>
      <c r="BB2375" s="26">
        <f t="shared" si="574"/>
        <v>20</v>
      </c>
      <c r="BC2375" s="86" t="s">
        <v>6636</v>
      </c>
      <c r="BD2375" s="120" t="s">
        <v>277</v>
      </c>
      <c r="BE2375" s="86"/>
      <c r="BF2375" s="86"/>
      <c r="BG2375" s="86">
        <v>29226931</v>
      </c>
      <c r="BH2375" s="86"/>
      <c r="BI2375" s="86"/>
      <c r="BJ2375" t="s">
        <v>5705</v>
      </c>
      <c r="BK2375" s="11" t="str">
        <f t="shared" si="572"/>
        <v>B-</v>
      </c>
      <c r="BL2375" s="11" t="s">
        <v>473</v>
      </c>
    </row>
    <row r="2376" spans="1:64" x14ac:dyDescent="0.25">
      <c r="A2376" s="3" t="s">
        <v>56</v>
      </c>
      <c r="B2376" s="4">
        <v>2436</v>
      </c>
      <c r="C2376" s="76" t="s">
        <v>140</v>
      </c>
      <c r="D2376" s="3" t="s">
        <v>8571</v>
      </c>
      <c r="E2376" s="117" t="s">
        <v>7744</v>
      </c>
      <c r="F2376" s="117"/>
      <c r="G2376" s="112"/>
      <c r="H2376" s="74"/>
      <c r="I2376" s="76" t="s">
        <v>2544</v>
      </c>
      <c r="J2376" s="43" t="s">
        <v>228</v>
      </c>
      <c r="K2376" s="76" t="s">
        <v>123</v>
      </c>
      <c r="L2376" s="112" t="s">
        <v>77</v>
      </c>
      <c r="M2376" s="126" t="s">
        <v>158</v>
      </c>
      <c r="N2376" s="115">
        <v>45439</v>
      </c>
      <c r="O2376" s="86"/>
      <c r="P2376" s="3">
        <f t="shared" ca="1" si="581"/>
        <v>-47</v>
      </c>
      <c r="Q2376" s="5"/>
      <c r="R2376" s="3"/>
      <c r="S2376" s="86"/>
      <c r="T2376" s="152" t="s">
        <v>131</v>
      </c>
      <c r="U2376" s="3" t="s">
        <v>6619</v>
      </c>
      <c r="V2376" s="5">
        <v>45505</v>
      </c>
      <c r="W2376" s="5">
        <f>VLOOKUP(B2376,[1]base!$A:$V,22,0)</f>
        <v>45535</v>
      </c>
      <c r="X2376" s="86"/>
      <c r="Y2376" s="86"/>
      <c r="Z2376" s="115">
        <v>45439</v>
      </c>
      <c r="AA2376" s="3">
        <f t="shared" si="576"/>
        <v>5</v>
      </c>
      <c r="AB2376" s="120">
        <v>2024</v>
      </c>
      <c r="AC2376" s="3">
        <f t="shared" si="580"/>
        <v>2028</v>
      </c>
      <c r="AD2376" s="7">
        <f t="shared" ca="1" si="582"/>
        <v>0.3888888888888889</v>
      </c>
      <c r="AE2376" s="7" t="str">
        <f t="shared" ca="1" si="575"/>
        <v>&lt; 1</v>
      </c>
      <c r="AF2376" s="131">
        <v>31467</v>
      </c>
      <c r="AG2376" s="8">
        <f t="shared" ca="1" si="577"/>
        <v>38.671232876712331</v>
      </c>
      <c r="AH2376" s="7" t="str">
        <f t="shared" ca="1" si="578"/>
        <v>&gt;35&lt; 45</v>
      </c>
      <c r="AI2376" s="86">
        <v>16301094</v>
      </c>
      <c r="AJ2376" s="10" t="s">
        <v>62</v>
      </c>
      <c r="AK2376" s="153" t="s">
        <v>6637</v>
      </c>
      <c r="AL2376" s="131">
        <v>38831</v>
      </c>
      <c r="AM2376" s="43" t="s">
        <v>64</v>
      </c>
      <c r="AN2376" s="43" t="s">
        <v>65</v>
      </c>
      <c r="AO2376" s="86">
        <v>2</v>
      </c>
      <c r="AP2376" s="86" t="s">
        <v>5721</v>
      </c>
      <c r="AQ2376" s="11">
        <v>3</v>
      </c>
      <c r="AR2376" s="11">
        <v>1</v>
      </c>
      <c r="AS2376" s="12">
        <f t="shared" si="579"/>
        <v>45804.25</v>
      </c>
      <c r="AT2376" s="87" t="s">
        <v>135</v>
      </c>
      <c r="AU2376" s="9">
        <v>3.7149999999999999</v>
      </c>
      <c r="AV2376" s="86">
        <v>14</v>
      </c>
      <c r="AW2376" s="154" t="s">
        <v>1681</v>
      </c>
      <c r="AX2376" s="154">
        <v>61007012964</v>
      </c>
      <c r="AY2376" s="86">
        <v>28</v>
      </c>
      <c r="AZ2376" s="86" t="s">
        <v>154</v>
      </c>
      <c r="BA2376" s="17" t="str">
        <f t="shared" si="573"/>
        <v>14096096100701296428</v>
      </c>
      <c r="BB2376" s="26">
        <f t="shared" si="574"/>
        <v>20</v>
      </c>
      <c r="BC2376" s="86" t="s">
        <v>6638</v>
      </c>
      <c r="BD2376" s="120" t="s">
        <v>100</v>
      </c>
      <c r="BE2376" s="86"/>
      <c r="BF2376" s="86"/>
      <c r="BG2376" s="86">
        <v>27465338</v>
      </c>
      <c r="BH2376" s="86"/>
      <c r="BI2376" s="86"/>
      <c r="BJ2376" t="s">
        <v>4253</v>
      </c>
      <c r="BK2376" s="11" t="str">
        <f t="shared" si="572"/>
        <v>B-</v>
      </c>
      <c r="BL2376" s="11" t="s">
        <v>473</v>
      </c>
    </row>
    <row r="2377" spans="1:64" x14ac:dyDescent="0.25">
      <c r="A2377" s="3" t="s">
        <v>74</v>
      </c>
      <c r="B2377" s="4">
        <v>2437</v>
      </c>
      <c r="C2377" s="76" t="s">
        <v>140</v>
      </c>
      <c r="D2377" s="3" t="s">
        <v>8634</v>
      </c>
      <c r="E2377" s="117" t="s">
        <v>7420</v>
      </c>
      <c r="F2377" s="117"/>
      <c r="G2377" s="112"/>
      <c r="H2377" s="74"/>
      <c r="I2377" s="76" t="s">
        <v>2544</v>
      </c>
      <c r="J2377" s="43" t="s">
        <v>228</v>
      </c>
      <c r="K2377" s="76" t="s">
        <v>123</v>
      </c>
      <c r="L2377" s="112" t="s">
        <v>77</v>
      </c>
      <c r="M2377" s="126" t="s">
        <v>158</v>
      </c>
      <c r="N2377" s="115">
        <v>45436</v>
      </c>
      <c r="O2377" s="86"/>
      <c r="P2377" s="3">
        <f t="shared" ca="1" si="581"/>
        <v>-47</v>
      </c>
      <c r="Q2377" s="5">
        <v>45524</v>
      </c>
      <c r="R2377" s="3" t="s">
        <v>124</v>
      </c>
      <c r="S2377" s="86"/>
      <c r="T2377" s="152" t="s">
        <v>131</v>
      </c>
      <c r="U2377" s="3" t="s">
        <v>6619</v>
      </c>
      <c r="V2377" s="5">
        <v>45505</v>
      </c>
      <c r="W2377" s="5">
        <f>VLOOKUP(B2377,[1]base!$A:$V,22,0)</f>
        <v>45535</v>
      </c>
      <c r="X2377" s="86"/>
      <c r="Y2377" s="86"/>
      <c r="Z2377" s="115">
        <v>45436</v>
      </c>
      <c r="AA2377" s="3">
        <f t="shared" si="576"/>
        <v>5</v>
      </c>
      <c r="AB2377" s="120">
        <v>2024</v>
      </c>
      <c r="AC2377" s="3">
        <f t="shared" si="580"/>
        <v>2028</v>
      </c>
      <c r="AD2377" s="7">
        <f t="shared" ca="1" si="582"/>
        <v>0.3972222222222222</v>
      </c>
      <c r="AE2377" s="7" t="str">
        <f t="shared" ca="1" si="575"/>
        <v>&lt; 1</v>
      </c>
      <c r="AF2377" s="131">
        <v>31572</v>
      </c>
      <c r="AG2377" s="8">
        <f t="shared" ca="1" si="577"/>
        <v>38.38356164383562</v>
      </c>
      <c r="AH2377" s="7" t="str">
        <f t="shared" ca="1" si="578"/>
        <v>&gt;35&lt; 45</v>
      </c>
      <c r="AI2377" s="86">
        <v>16106200</v>
      </c>
      <c r="AJ2377" s="10" t="s">
        <v>91</v>
      </c>
      <c r="AK2377" s="153" t="s">
        <v>6639</v>
      </c>
      <c r="AL2377" s="131">
        <v>43146</v>
      </c>
      <c r="AM2377" s="43" t="s">
        <v>93</v>
      </c>
      <c r="AN2377" s="43" t="s">
        <v>65</v>
      </c>
      <c r="AO2377" s="86">
        <v>1</v>
      </c>
      <c r="AP2377" s="86" t="s">
        <v>5896</v>
      </c>
      <c r="AQ2377" s="11">
        <v>3</v>
      </c>
      <c r="AR2377" s="11">
        <v>1</v>
      </c>
      <c r="AS2377" s="12">
        <f t="shared" si="579"/>
        <v>45801.25</v>
      </c>
      <c r="AT2377" s="87" t="s">
        <v>135</v>
      </c>
      <c r="AU2377" s="9">
        <v>3.7149999999999999</v>
      </c>
      <c r="AV2377" s="86">
        <v>17</v>
      </c>
      <c r="AW2377" s="154" t="s">
        <v>169</v>
      </c>
      <c r="AX2377" s="154" t="s">
        <v>6640</v>
      </c>
      <c r="AY2377" s="86">
        <v>86</v>
      </c>
      <c r="AZ2377" s="86" t="s">
        <v>6269</v>
      </c>
      <c r="BA2377" s="17" t="str">
        <f t="shared" si="573"/>
        <v>17001000000307280086</v>
      </c>
      <c r="BB2377" s="26">
        <f t="shared" si="574"/>
        <v>20</v>
      </c>
      <c r="BC2377" s="86" t="s">
        <v>6641</v>
      </c>
      <c r="BD2377" s="120" t="s">
        <v>100</v>
      </c>
      <c r="BE2377" s="86"/>
      <c r="BF2377" s="86"/>
      <c r="BG2377" s="86">
        <v>26855798</v>
      </c>
      <c r="BH2377" s="86"/>
      <c r="BI2377" s="86"/>
      <c r="BJ2377" s="86"/>
      <c r="BK2377" s="11" t="str">
        <f t="shared" si="572"/>
        <v>B-</v>
      </c>
      <c r="BL2377" s="11" t="s">
        <v>473</v>
      </c>
    </row>
    <row r="2378" spans="1:64" x14ac:dyDescent="0.25">
      <c r="A2378" s="3" t="s">
        <v>56</v>
      </c>
      <c r="B2378" s="4">
        <v>2438</v>
      </c>
      <c r="C2378" s="76" t="s">
        <v>140</v>
      </c>
      <c r="D2378" s="3" t="s">
        <v>8635</v>
      </c>
      <c r="E2378" s="117" t="s">
        <v>7258</v>
      </c>
      <c r="F2378" s="117"/>
      <c r="G2378" s="112"/>
      <c r="H2378" s="74"/>
      <c r="I2378" s="76" t="s">
        <v>2544</v>
      </c>
      <c r="J2378" s="76" t="s">
        <v>228</v>
      </c>
      <c r="K2378" s="76" t="s">
        <v>123</v>
      </c>
      <c r="L2378" s="112" t="s">
        <v>77</v>
      </c>
      <c r="M2378" s="126" t="s">
        <v>158</v>
      </c>
      <c r="N2378" s="115">
        <v>45436</v>
      </c>
      <c r="O2378" s="120"/>
      <c r="P2378" s="3">
        <f t="shared" ca="1" si="581"/>
        <v>-47</v>
      </c>
      <c r="Q2378" s="5"/>
      <c r="R2378" s="3"/>
      <c r="S2378" s="120"/>
      <c r="T2378" s="152" t="s">
        <v>131</v>
      </c>
      <c r="U2378" s="117" t="s">
        <v>6619</v>
      </c>
      <c r="V2378" s="5">
        <v>45505</v>
      </c>
      <c r="W2378" s="5">
        <f>VLOOKUP(B2378,[1]base!$A:$V,22,0)</f>
        <v>45535</v>
      </c>
      <c r="X2378" s="120"/>
      <c r="Y2378" s="120"/>
      <c r="Z2378" s="115">
        <v>45436</v>
      </c>
      <c r="AA2378" s="3">
        <f t="shared" si="576"/>
        <v>5</v>
      </c>
      <c r="AB2378" s="120">
        <v>2024</v>
      </c>
      <c r="AC2378" s="3">
        <f t="shared" si="580"/>
        <v>2028</v>
      </c>
      <c r="AD2378" s="7">
        <f t="shared" ca="1" si="582"/>
        <v>0.3972222222222222</v>
      </c>
      <c r="AE2378" s="7" t="str">
        <f t="shared" ca="1" si="575"/>
        <v>&lt; 1</v>
      </c>
      <c r="AF2378" s="131">
        <v>29814</v>
      </c>
      <c r="AG2378" s="8">
        <f t="shared" ca="1" si="577"/>
        <v>43.2</v>
      </c>
      <c r="AH2378" s="7" t="str">
        <f t="shared" ca="1" si="578"/>
        <v>&gt;35&lt; 45</v>
      </c>
      <c r="AI2378">
        <v>16302530</v>
      </c>
      <c r="AJ2378" s="10" t="s">
        <v>62</v>
      </c>
      <c r="AK2378" s="153" t="s">
        <v>6642</v>
      </c>
      <c r="AL2378" s="131">
        <v>42984</v>
      </c>
      <c r="AM2378" s="43" t="s">
        <v>93</v>
      </c>
      <c r="AN2378" s="43" t="s">
        <v>65</v>
      </c>
      <c r="AO2378" s="86">
        <v>2</v>
      </c>
      <c r="AP2378" s="86" t="s">
        <v>5896</v>
      </c>
      <c r="AQ2378" s="11">
        <v>3</v>
      </c>
      <c r="AR2378" s="11">
        <v>1</v>
      </c>
      <c r="AS2378" s="12">
        <f t="shared" si="579"/>
        <v>45801.25</v>
      </c>
      <c r="AT2378" s="87" t="s">
        <v>135</v>
      </c>
      <c r="AU2378" s="9">
        <v>3.7149999999999999</v>
      </c>
      <c r="AV2378" s="86">
        <v>17</v>
      </c>
      <c r="AW2378" s="154" t="s">
        <v>169</v>
      </c>
      <c r="AX2378" s="154" t="s">
        <v>6643</v>
      </c>
      <c r="AY2378" s="86">
        <v>55</v>
      </c>
      <c r="AZ2378" s="86" t="s">
        <v>6269</v>
      </c>
      <c r="BA2378" s="17" t="str">
        <f t="shared" si="573"/>
        <v>17001000000336242055</v>
      </c>
      <c r="BB2378" s="26">
        <f t="shared" si="574"/>
        <v>20</v>
      </c>
      <c r="BC2378" s="86" t="s">
        <v>6644</v>
      </c>
      <c r="BD2378" s="86" t="s">
        <v>100</v>
      </c>
      <c r="BG2378" s="86">
        <v>50239796</v>
      </c>
      <c r="BJ2378" t="s">
        <v>4253</v>
      </c>
      <c r="BK2378" s="11" t="str">
        <f t="shared" si="572"/>
        <v>B-</v>
      </c>
      <c r="BL2378" s="11" t="s">
        <v>473</v>
      </c>
    </row>
    <row r="2379" spans="1:64" x14ac:dyDescent="0.25">
      <c r="A2379" s="3" t="s">
        <v>56</v>
      </c>
      <c r="B2379" s="4">
        <v>2439</v>
      </c>
      <c r="C2379" s="76" t="s">
        <v>140</v>
      </c>
      <c r="D2379" s="3" t="s">
        <v>8636</v>
      </c>
      <c r="E2379" s="117" t="s">
        <v>8152</v>
      </c>
      <c r="F2379" s="117"/>
      <c r="G2379" s="112"/>
      <c r="H2379" s="74"/>
      <c r="I2379" s="76" t="s">
        <v>2544</v>
      </c>
      <c r="J2379" s="76" t="s">
        <v>228</v>
      </c>
      <c r="K2379" s="76" t="s">
        <v>123</v>
      </c>
      <c r="L2379" s="112" t="s">
        <v>77</v>
      </c>
      <c r="M2379" s="126" t="s">
        <v>158</v>
      </c>
      <c r="N2379" s="115">
        <v>45436</v>
      </c>
      <c r="O2379" s="120"/>
      <c r="P2379" s="3">
        <f t="shared" ca="1" si="581"/>
        <v>-47</v>
      </c>
      <c r="Q2379" s="5"/>
      <c r="R2379" s="3"/>
      <c r="S2379" s="120"/>
      <c r="T2379" s="152" t="s">
        <v>131</v>
      </c>
      <c r="U2379" s="117" t="s">
        <v>6619</v>
      </c>
      <c r="V2379" s="5">
        <v>45505</v>
      </c>
      <c r="W2379" s="5">
        <f>VLOOKUP(B2379,[1]base!$A:$V,22,0)</f>
        <v>45535</v>
      </c>
      <c r="X2379" s="120"/>
      <c r="Y2379" s="120"/>
      <c r="Z2379" s="115">
        <v>45436</v>
      </c>
      <c r="AA2379" s="3">
        <f t="shared" si="576"/>
        <v>5</v>
      </c>
      <c r="AB2379" s="120">
        <v>2024</v>
      </c>
      <c r="AC2379" s="3">
        <f t="shared" si="580"/>
        <v>2028</v>
      </c>
      <c r="AD2379" s="7">
        <f t="shared" ca="1" si="582"/>
        <v>0.3972222222222222</v>
      </c>
      <c r="AE2379" s="7" t="str">
        <f t="shared" ca="1" si="575"/>
        <v>&lt; 1</v>
      </c>
      <c r="AF2379" s="131">
        <v>27492</v>
      </c>
      <c r="AG2379" s="8">
        <f t="shared" ca="1" si="577"/>
        <v>49.561643835616437</v>
      </c>
      <c r="AH2379" s="7" t="str">
        <f t="shared" ca="1" si="578"/>
        <v>&gt;45&lt; 55</v>
      </c>
      <c r="AI2379">
        <v>11819358</v>
      </c>
      <c r="AJ2379" s="10" t="s">
        <v>67</v>
      </c>
      <c r="AK2379" s="153" t="s">
        <v>6645</v>
      </c>
      <c r="AL2379" s="131">
        <v>44085</v>
      </c>
      <c r="AM2379" s="43" t="s">
        <v>93</v>
      </c>
      <c r="AN2379" s="43" t="s">
        <v>65</v>
      </c>
      <c r="AO2379" s="86">
        <v>5</v>
      </c>
      <c r="AP2379" s="86" t="s">
        <v>5896</v>
      </c>
      <c r="AQ2379" s="11">
        <v>3</v>
      </c>
      <c r="AR2379" s="11">
        <v>1</v>
      </c>
      <c r="AS2379" s="12">
        <f t="shared" si="579"/>
        <v>45801.25</v>
      </c>
      <c r="AT2379" s="87" t="s">
        <v>135</v>
      </c>
      <c r="AU2379" s="9">
        <v>3.7149999999999999</v>
      </c>
      <c r="AV2379" s="86">
        <v>17</v>
      </c>
      <c r="AW2379" s="154" t="s">
        <v>169</v>
      </c>
      <c r="AX2379" s="154" t="s">
        <v>6646</v>
      </c>
      <c r="AY2379" s="86">
        <v>24</v>
      </c>
      <c r="AZ2379" s="86" t="s">
        <v>6269</v>
      </c>
      <c r="BA2379" s="17" t="str">
        <f t="shared" si="573"/>
        <v>17001000000345357824</v>
      </c>
      <c r="BB2379" s="26">
        <f t="shared" si="574"/>
        <v>20</v>
      </c>
      <c r="BC2379" s="86" t="s">
        <v>6647</v>
      </c>
      <c r="BD2379" s="86" t="s">
        <v>277</v>
      </c>
      <c r="BG2379" s="86">
        <v>56316206</v>
      </c>
      <c r="BK2379" s="11" t="str">
        <f t="shared" si="572"/>
        <v>B-</v>
      </c>
      <c r="BL2379" s="11" t="s">
        <v>473</v>
      </c>
    </row>
    <row r="2380" spans="1:64" x14ac:dyDescent="0.25">
      <c r="A2380" s="3" t="s">
        <v>56</v>
      </c>
      <c r="B2380" s="4">
        <v>2440</v>
      </c>
      <c r="C2380" s="76" t="s">
        <v>140</v>
      </c>
      <c r="D2380" s="3" t="s">
        <v>7397</v>
      </c>
      <c r="E2380" s="117" t="s">
        <v>7231</v>
      </c>
      <c r="F2380" s="117"/>
      <c r="G2380" s="112"/>
      <c r="H2380" s="74"/>
      <c r="I2380" s="76" t="s">
        <v>2544</v>
      </c>
      <c r="J2380" s="76" t="s">
        <v>228</v>
      </c>
      <c r="K2380" s="76" t="s">
        <v>123</v>
      </c>
      <c r="L2380" s="112" t="s">
        <v>77</v>
      </c>
      <c r="M2380" s="126" t="s">
        <v>158</v>
      </c>
      <c r="N2380" s="115">
        <v>45439</v>
      </c>
      <c r="O2380" s="120"/>
      <c r="P2380" s="3">
        <f t="shared" ca="1" si="581"/>
        <v>-47</v>
      </c>
      <c r="Q2380" s="5"/>
      <c r="R2380" s="3"/>
      <c r="S2380" s="120"/>
      <c r="T2380" s="152" t="s">
        <v>131</v>
      </c>
      <c r="U2380" s="117" t="s">
        <v>6619</v>
      </c>
      <c r="V2380" s="5">
        <v>45505</v>
      </c>
      <c r="W2380" s="5">
        <f>VLOOKUP(B2380,[1]base!$A:$V,22,0)</f>
        <v>45535</v>
      </c>
      <c r="X2380" s="120"/>
      <c r="Y2380" s="120"/>
      <c r="Z2380" s="115">
        <v>45439</v>
      </c>
      <c r="AA2380" s="3">
        <f t="shared" si="576"/>
        <v>5</v>
      </c>
      <c r="AB2380" s="120">
        <v>2024</v>
      </c>
      <c r="AC2380" s="3">
        <f t="shared" si="580"/>
        <v>2028</v>
      </c>
      <c r="AD2380" s="7">
        <f t="shared" ca="1" si="582"/>
        <v>0.3888888888888889</v>
      </c>
      <c r="AE2380" s="7" t="str">
        <f t="shared" ca="1" si="575"/>
        <v>&lt; 1</v>
      </c>
      <c r="AF2380" s="131">
        <v>28833</v>
      </c>
      <c r="AG2380" s="8">
        <f t="shared" ca="1" si="577"/>
        <v>45.887671232876713</v>
      </c>
      <c r="AH2380" s="7" t="str">
        <f t="shared" ca="1" si="578"/>
        <v>&gt;45&lt; 55</v>
      </c>
      <c r="AI2380">
        <v>12193678</v>
      </c>
      <c r="AJ2380" s="37" t="s">
        <v>179</v>
      </c>
      <c r="AK2380" s="153" t="s">
        <v>6648</v>
      </c>
      <c r="AL2380" s="131">
        <v>43235</v>
      </c>
      <c r="AM2380" s="43" t="s">
        <v>93</v>
      </c>
      <c r="AN2380" s="43" t="s">
        <v>65</v>
      </c>
      <c r="AO2380" s="86">
        <v>3</v>
      </c>
      <c r="AP2380" s="86" t="s">
        <v>5896</v>
      </c>
      <c r="AQ2380" s="11">
        <v>3</v>
      </c>
      <c r="AR2380" s="11">
        <v>1</v>
      </c>
      <c r="AS2380" s="12">
        <f t="shared" si="579"/>
        <v>45804.25</v>
      </c>
      <c r="AT2380" s="87" t="s">
        <v>135</v>
      </c>
      <c r="AU2380" s="9">
        <v>3.7149999999999999</v>
      </c>
      <c r="AV2380" s="86">
        <v>17</v>
      </c>
      <c r="AW2380" s="154" t="s">
        <v>169</v>
      </c>
      <c r="AX2380" s="154" t="s">
        <v>6649</v>
      </c>
      <c r="AY2380" s="86">
        <v>19</v>
      </c>
      <c r="AZ2380" s="86" t="s">
        <v>171</v>
      </c>
      <c r="BA2380" s="17" t="str">
        <f t="shared" si="573"/>
        <v>17001000000345467919</v>
      </c>
      <c r="BB2380" s="26">
        <f t="shared" si="574"/>
        <v>20</v>
      </c>
      <c r="BC2380" s="86" t="s">
        <v>608</v>
      </c>
      <c r="BD2380" s="86" t="s">
        <v>100</v>
      </c>
      <c r="BG2380" s="86">
        <v>58303998</v>
      </c>
      <c r="BJ2380" t="s">
        <v>608</v>
      </c>
      <c r="BK2380" s="11" t="str">
        <f t="shared" si="572"/>
        <v>B-</v>
      </c>
      <c r="BL2380" s="11" t="s">
        <v>473</v>
      </c>
    </row>
    <row r="2381" spans="1:64" x14ac:dyDescent="0.25">
      <c r="A2381" s="3" t="s">
        <v>56</v>
      </c>
      <c r="B2381" s="4">
        <v>2441</v>
      </c>
      <c r="C2381" s="76" t="s">
        <v>140</v>
      </c>
      <c r="D2381" s="3" t="s">
        <v>8500</v>
      </c>
      <c r="E2381" s="117" t="s">
        <v>7491</v>
      </c>
      <c r="F2381" s="117"/>
      <c r="G2381" s="112"/>
      <c r="H2381" s="74"/>
      <c r="I2381" s="76" t="s">
        <v>2544</v>
      </c>
      <c r="J2381" s="76" t="s">
        <v>228</v>
      </c>
      <c r="K2381" s="76" t="s">
        <v>76</v>
      </c>
      <c r="L2381" s="3" t="s">
        <v>77</v>
      </c>
      <c r="M2381" s="126" t="s">
        <v>158</v>
      </c>
      <c r="N2381" s="115">
        <v>45439</v>
      </c>
      <c r="O2381" s="120"/>
      <c r="P2381" s="3">
        <f t="shared" ca="1" si="581"/>
        <v>-47</v>
      </c>
      <c r="Q2381" s="5"/>
      <c r="R2381" s="3"/>
      <c r="S2381" s="120"/>
      <c r="T2381" s="152" t="s">
        <v>131</v>
      </c>
      <c r="U2381" s="117" t="s">
        <v>6619</v>
      </c>
      <c r="V2381" s="5">
        <v>45505</v>
      </c>
      <c r="W2381" s="5">
        <f>VLOOKUP(B2381,[1]base!$A:$V,22,0)</f>
        <v>45535</v>
      </c>
      <c r="X2381" s="120"/>
      <c r="Y2381" s="120"/>
      <c r="Z2381" s="115">
        <v>45439</v>
      </c>
      <c r="AA2381" s="3">
        <f t="shared" si="576"/>
        <v>5</v>
      </c>
      <c r="AB2381" s="120">
        <v>2024</v>
      </c>
      <c r="AC2381" s="3">
        <f t="shared" si="580"/>
        <v>2028</v>
      </c>
      <c r="AD2381" s="7">
        <f t="shared" ca="1" si="582"/>
        <v>0.3888888888888889</v>
      </c>
      <c r="AE2381" s="7" t="str">
        <f t="shared" ca="1" si="575"/>
        <v>&lt; 1</v>
      </c>
      <c r="AF2381" s="131">
        <v>30896</v>
      </c>
      <c r="AG2381" s="8">
        <f t="shared" ca="1" si="577"/>
        <v>40.235616438356168</v>
      </c>
      <c r="AH2381" s="7" t="str">
        <f t="shared" ca="1" si="578"/>
        <v>&gt;35&lt; 45</v>
      </c>
      <c r="AI2381">
        <v>16373023</v>
      </c>
      <c r="AJ2381" s="10" t="s">
        <v>102</v>
      </c>
      <c r="AK2381" s="153" t="s">
        <v>6650</v>
      </c>
      <c r="AL2381" s="131">
        <v>42970</v>
      </c>
      <c r="AM2381" s="43" t="s">
        <v>93</v>
      </c>
      <c r="AN2381" s="43" t="s">
        <v>65</v>
      </c>
      <c r="AO2381" s="86">
        <v>3</v>
      </c>
      <c r="AP2381" s="86" t="s">
        <v>6549</v>
      </c>
      <c r="AQ2381" s="11">
        <v>3</v>
      </c>
      <c r="AR2381" s="11">
        <v>1</v>
      </c>
      <c r="AS2381" s="12">
        <f t="shared" si="579"/>
        <v>45804.25</v>
      </c>
      <c r="AT2381" s="87" t="s">
        <v>135</v>
      </c>
      <c r="AU2381" s="9">
        <v>3.8780000000000001</v>
      </c>
      <c r="AV2381" s="154" t="s">
        <v>79</v>
      </c>
      <c r="AW2381" s="154" t="s">
        <v>1886</v>
      </c>
      <c r="AX2381" s="154">
        <v>80079997227</v>
      </c>
      <c r="AY2381" s="86">
        <v>55</v>
      </c>
      <c r="AZ2381" s="86"/>
      <c r="BA2381" s="17" t="str">
        <f t="shared" si="573"/>
        <v>04053138007999722755</v>
      </c>
      <c r="BB2381" s="26">
        <f t="shared" si="574"/>
        <v>20</v>
      </c>
      <c r="BC2381" s="86" t="s">
        <v>6651</v>
      </c>
      <c r="BD2381" s="86" t="s">
        <v>100</v>
      </c>
      <c r="BG2381" s="86">
        <v>50190694</v>
      </c>
      <c r="BJ2381" t="s">
        <v>477</v>
      </c>
      <c r="BK2381" s="11" t="str">
        <f t="shared" si="572"/>
        <v>B-</v>
      </c>
      <c r="BL2381" s="11" t="s">
        <v>235</v>
      </c>
    </row>
    <row r="2382" spans="1:64" x14ac:dyDescent="0.25">
      <c r="A2382" s="3" t="s">
        <v>56</v>
      </c>
      <c r="B2382" s="4">
        <v>2442</v>
      </c>
      <c r="C2382" s="76" t="s">
        <v>140</v>
      </c>
      <c r="D2382" s="3" t="s">
        <v>7560</v>
      </c>
      <c r="E2382" s="117" t="s">
        <v>7580</v>
      </c>
      <c r="F2382" s="117"/>
      <c r="G2382" s="112"/>
      <c r="H2382" s="74"/>
      <c r="I2382" s="76" t="s">
        <v>2544</v>
      </c>
      <c r="J2382" s="76" t="s">
        <v>228</v>
      </c>
      <c r="K2382" s="76" t="s">
        <v>76</v>
      </c>
      <c r="L2382" s="3" t="s">
        <v>77</v>
      </c>
      <c r="M2382" s="126" t="s">
        <v>158</v>
      </c>
      <c r="N2382" s="115">
        <v>45439</v>
      </c>
      <c r="O2382" s="120"/>
      <c r="P2382" s="3">
        <f t="shared" ca="1" si="581"/>
        <v>-47</v>
      </c>
      <c r="Q2382" s="5"/>
      <c r="R2382" s="3"/>
      <c r="S2382" s="120"/>
      <c r="T2382" s="152" t="s">
        <v>131</v>
      </c>
      <c r="U2382" s="117" t="s">
        <v>6619</v>
      </c>
      <c r="V2382" s="5">
        <v>45505</v>
      </c>
      <c r="W2382" s="5">
        <f>VLOOKUP(B2382,[1]base!$A:$V,22,0)</f>
        <v>45535</v>
      </c>
      <c r="X2382" s="120"/>
      <c r="Y2382" s="120"/>
      <c r="Z2382" s="115">
        <v>45439</v>
      </c>
      <c r="AA2382" s="3">
        <f t="shared" si="576"/>
        <v>5</v>
      </c>
      <c r="AB2382" s="120">
        <v>2024</v>
      </c>
      <c r="AC2382" s="3">
        <f t="shared" si="580"/>
        <v>2028</v>
      </c>
      <c r="AD2382" s="7">
        <f t="shared" ca="1" si="582"/>
        <v>0.3888888888888889</v>
      </c>
      <c r="AE2382" s="7" t="str">
        <f t="shared" ca="1" si="575"/>
        <v>&lt; 1</v>
      </c>
      <c r="AF2382" s="131">
        <v>35659</v>
      </c>
      <c r="AG2382" s="8">
        <f t="shared" ca="1" si="577"/>
        <v>27.186301369863013</v>
      </c>
      <c r="AH2382" s="7" t="str">
        <f t="shared" ca="1" si="578"/>
        <v>&gt;25&lt; 35</v>
      </c>
      <c r="AK2382" s="153" t="s">
        <v>6652</v>
      </c>
      <c r="AL2382" s="131">
        <v>43776</v>
      </c>
      <c r="AM2382" s="43" t="s">
        <v>93</v>
      </c>
      <c r="AN2382" s="43" t="s">
        <v>94</v>
      </c>
      <c r="AO2382" s="86"/>
      <c r="AP2382" s="86" t="s">
        <v>6653</v>
      </c>
      <c r="AQ2382" s="11">
        <v>3</v>
      </c>
      <c r="AR2382" s="11">
        <v>1</v>
      </c>
      <c r="AS2382" s="12">
        <f t="shared" si="579"/>
        <v>45804.25</v>
      </c>
      <c r="AT2382" s="87" t="s">
        <v>135</v>
      </c>
      <c r="AU2382" s="9">
        <v>3.8780000000000001</v>
      </c>
      <c r="AV2382" s="86">
        <v>17</v>
      </c>
      <c r="AW2382" s="154">
        <v>53594</v>
      </c>
      <c r="AX2382" s="154" t="s">
        <v>6654</v>
      </c>
      <c r="AY2382" s="86">
        <v>14</v>
      </c>
      <c r="AZ2382" s="86" t="s">
        <v>6269</v>
      </c>
      <c r="BA2382" s="17" t="str">
        <f t="shared" si="573"/>
        <v>17535940174056811414</v>
      </c>
      <c r="BB2382" s="26">
        <f t="shared" si="574"/>
        <v>20</v>
      </c>
      <c r="BC2382" s="86" t="s">
        <v>828</v>
      </c>
      <c r="BD2382" s="86" t="s">
        <v>277</v>
      </c>
      <c r="BG2382" s="86">
        <v>92569209</v>
      </c>
      <c r="BJ2382" t="s">
        <v>828</v>
      </c>
      <c r="BK2382" s="11" t="str">
        <f t="shared" si="572"/>
        <v>B-</v>
      </c>
      <c r="BL2382" s="11" t="s">
        <v>235</v>
      </c>
    </row>
    <row r="2383" spans="1:64" x14ac:dyDescent="0.25">
      <c r="A2383" s="3" t="s">
        <v>56</v>
      </c>
      <c r="B2383" s="4">
        <v>2443</v>
      </c>
      <c r="C2383" s="76" t="s">
        <v>57</v>
      </c>
      <c r="D2383" s="3" t="s">
        <v>8637</v>
      </c>
      <c r="E2383" s="117" t="s">
        <v>7195</v>
      </c>
      <c r="F2383" s="117"/>
      <c r="G2383" s="112"/>
      <c r="H2383" s="74"/>
      <c r="I2383" s="76" t="s">
        <v>459</v>
      </c>
      <c r="J2383" s="76" t="s">
        <v>228</v>
      </c>
      <c r="K2383" s="76" t="s">
        <v>123</v>
      </c>
      <c r="L2383" s="112" t="s">
        <v>77</v>
      </c>
      <c r="M2383" s="126" t="s">
        <v>158</v>
      </c>
      <c r="N2383" s="115">
        <v>45439</v>
      </c>
      <c r="O2383" s="120"/>
      <c r="P2383" s="3">
        <f t="shared" ca="1" si="581"/>
        <v>-47</v>
      </c>
      <c r="Q2383" s="5"/>
      <c r="R2383" s="3"/>
      <c r="S2383" s="120"/>
      <c r="T2383" s="152" t="s">
        <v>131</v>
      </c>
      <c r="U2383" s="117" t="s">
        <v>6619</v>
      </c>
      <c r="V2383" s="5">
        <v>45505</v>
      </c>
      <c r="W2383" s="5">
        <f>VLOOKUP(B2383,[1]base!$A:$V,22,0)</f>
        <v>45535</v>
      </c>
      <c r="X2383" s="120"/>
      <c r="Y2383" s="120"/>
      <c r="Z2383" s="115">
        <v>45439</v>
      </c>
      <c r="AA2383" s="3">
        <f t="shared" si="576"/>
        <v>5</v>
      </c>
      <c r="AB2383" s="120">
        <v>2024</v>
      </c>
      <c r="AC2383" s="3">
        <f t="shared" si="580"/>
        <v>2028</v>
      </c>
      <c r="AD2383" s="7">
        <f t="shared" ca="1" si="582"/>
        <v>0.3888888888888889</v>
      </c>
      <c r="AE2383" s="7" t="str">
        <f t="shared" ca="1" si="575"/>
        <v>&lt; 1</v>
      </c>
      <c r="AF2383" s="131">
        <v>33710</v>
      </c>
      <c r="AG2383" s="8">
        <f t="shared" ca="1" si="577"/>
        <v>32.526027397260272</v>
      </c>
      <c r="AH2383" s="7" t="str">
        <f t="shared" ca="1" si="578"/>
        <v>&gt;25&lt; 35</v>
      </c>
      <c r="AI2383">
        <v>16517538</v>
      </c>
      <c r="AJ2383" s="10" t="s">
        <v>102</v>
      </c>
      <c r="AK2383" s="153" t="s">
        <v>6655</v>
      </c>
      <c r="AL2383" s="131">
        <v>41612</v>
      </c>
      <c r="AM2383" s="43" t="s">
        <v>64</v>
      </c>
      <c r="AN2383" s="43" t="s">
        <v>65</v>
      </c>
      <c r="AO2383" s="86"/>
      <c r="AP2383" s="86" t="s">
        <v>5896</v>
      </c>
      <c r="AQ2383" s="11">
        <v>3</v>
      </c>
      <c r="AR2383" s="11">
        <v>1</v>
      </c>
      <c r="AS2383" s="12">
        <f t="shared" si="579"/>
        <v>45804.25</v>
      </c>
      <c r="AT2383" s="87" t="s">
        <v>135</v>
      </c>
      <c r="AU2383" s="9">
        <v>3.7149999999999999</v>
      </c>
      <c r="AV2383" s="86">
        <v>25</v>
      </c>
      <c r="AW2383" s="154">
        <v>15000</v>
      </c>
      <c r="AX2383" s="154" t="s">
        <v>6656</v>
      </c>
      <c r="AY2383" s="86">
        <v>22</v>
      </c>
      <c r="AZ2383" s="86" t="s">
        <v>164</v>
      </c>
      <c r="BA2383" s="17" t="str">
        <f t="shared" si="573"/>
        <v>25150000000126120222</v>
      </c>
      <c r="BB2383" s="26">
        <f t="shared" si="574"/>
        <v>20</v>
      </c>
      <c r="BC2383" s="86" t="s">
        <v>6657</v>
      </c>
      <c r="BD2383" s="86" t="s">
        <v>277</v>
      </c>
      <c r="BG2383" s="86">
        <v>22370497</v>
      </c>
      <c r="BJ2383" t="s">
        <v>4740</v>
      </c>
      <c r="BK2383" s="11" t="str">
        <f t="shared" ref="BK2383:BK2446" si="583">IF(K2383="CADRE","CADRE",CONCATENATE(J2383,"-",H2383))</f>
        <v>B-</v>
      </c>
      <c r="BL2383" s="11" t="s">
        <v>473</v>
      </c>
    </row>
    <row r="2384" spans="1:64" x14ac:dyDescent="0.25">
      <c r="A2384" s="3" t="s">
        <v>74</v>
      </c>
      <c r="B2384" s="4">
        <v>2444</v>
      </c>
      <c r="C2384" s="76" t="s">
        <v>140</v>
      </c>
      <c r="D2384" s="3" t="s">
        <v>8299</v>
      </c>
      <c r="E2384" s="117" t="s">
        <v>7340</v>
      </c>
      <c r="F2384" s="117"/>
      <c r="G2384" s="112"/>
      <c r="H2384" s="74"/>
      <c r="I2384" s="76" t="s">
        <v>431</v>
      </c>
      <c r="J2384" s="76"/>
      <c r="K2384" s="76" t="s">
        <v>123</v>
      </c>
      <c r="L2384" s="112" t="s">
        <v>77</v>
      </c>
      <c r="M2384" s="126" t="s">
        <v>158</v>
      </c>
      <c r="N2384" s="115">
        <v>45441</v>
      </c>
      <c r="O2384" s="120"/>
      <c r="P2384" s="3">
        <f t="shared" ca="1" si="581"/>
        <v>-109</v>
      </c>
      <c r="Q2384" s="5">
        <v>45443</v>
      </c>
      <c r="R2384" s="3" t="s">
        <v>1328</v>
      </c>
      <c r="S2384" s="120"/>
      <c r="T2384" s="152" t="s">
        <v>131</v>
      </c>
      <c r="U2384" s="117" t="s">
        <v>6619</v>
      </c>
      <c r="V2384" s="115">
        <v>45441</v>
      </c>
      <c r="W2384" s="115">
        <v>45473</v>
      </c>
      <c r="X2384" s="120"/>
      <c r="Y2384" s="120"/>
      <c r="Z2384" s="115">
        <v>45441</v>
      </c>
      <c r="AA2384" s="3">
        <f t="shared" si="576"/>
        <v>5</v>
      </c>
      <c r="AB2384" s="120">
        <v>2024</v>
      </c>
      <c r="AC2384" s="3">
        <f t="shared" si="580"/>
        <v>2028</v>
      </c>
      <c r="AD2384" s="7">
        <f t="shared" ca="1" si="582"/>
        <v>0.38333333333333336</v>
      </c>
      <c r="AE2384" s="7" t="str">
        <f t="shared" ca="1" si="575"/>
        <v>&lt; 1</v>
      </c>
      <c r="AF2384" s="131">
        <v>34922</v>
      </c>
      <c r="AG2384" s="8">
        <f t="shared" ca="1" si="577"/>
        <v>29.205479452054796</v>
      </c>
      <c r="AH2384" s="7" t="str">
        <f t="shared" ca="1" si="578"/>
        <v>&gt;25&lt; 35</v>
      </c>
      <c r="AK2384" s="153" t="s">
        <v>6658</v>
      </c>
      <c r="AL2384" s="131">
        <v>41688</v>
      </c>
      <c r="AM2384" s="43" t="s">
        <v>93</v>
      </c>
      <c r="AN2384" s="43" t="s">
        <v>94</v>
      </c>
      <c r="AO2384" s="86"/>
      <c r="AP2384" s="86" t="s">
        <v>5809</v>
      </c>
      <c r="AQ2384" s="11">
        <v>3</v>
      </c>
      <c r="AR2384" s="11">
        <v>1</v>
      </c>
      <c r="AS2384" s="12">
        <f t="shared" si="579"/>
        <v>45806.25</v>
      </c>
      <c r="AT2384" s="87" t="s">
        <v>135</v>
      </c>
      <c r="AU2384" s="9">
        <v>3.7149999999999999</v>
      </c>
      <c r="AV2384" s="154" t="s">
        <v>126</v>
      </c>
      <c r="AW2384" s="154" t="s">
        <v>1474</v>
      </c>
      <c r="AX2384" s="154">
        <v>87105527070</v>
      </c>
      <c r="AY2384" s="86">
        <v>45</v>
      </c>
      <c r="AZ2384" s="86" t="s">
        <v>145</v>
      </c>
      <c r="BA2384" s="17" t="str">
        <f t="shared" si="573"/>
        <v>07019008710552707045</v>
      </c>
      <c r="BB2384" s="26">
        <f t="shared" si="574"/>
        <v>20</v>
      </c>
      <c r="BC2384" s="86" t="s">
        <v>6659</v>
      </c>
      <c r="BD2384" s="86" t="s">
        <v>100</v>
      </c>
      <c r="BG2384" s="86">
        <v>29192311</v>
      </c>
      <c r="BK2384" s="11" t="str">
        <f t="shared" si="583"/>
        <v>-</v>
      </c>
      <c r="BL2384" s="11" t="s">
        <v>473</v>
      </c>
    </row>
    <row r="2385" spans="1:64" x14ac:dyDescent="0.25">
      <c r="A2385" s="3" t="s">
        <v>56</v>
      </c>
      <c r="B2385" s="4">
        <v>2445</v>
      </c>
      <c r="C2385" s="76" t="s">
        <v>140</v>
      </c>
      <c r="D2385" s="3" t="s">
        <v>7576</v>
      </c>
      <c r="E2385" s="117" t="s">
        <v>7292</v>
      </c>
      <c r="F2385" s="117"/>
      <c r="G2385" s="112"/>
      <c r="H2385" s="74"/>
      <c r="I2385" s="76" t="s">
        <v>2544</v>
      </c>
      <c r="J2385" s="76" t="s">
        <v>228</v>
      </c>
      <c r="K2385" s="76" t="s">
        <v>123</v>
      </c>
      <c r="L2385" s="112" t="s">
        <v>77</v>
      </c>
      <c r="M2385" s="126" t="s">
        <v>158</v>
      </c>
      <c r="N2385" s="115">
        <v>45440</v>
      </c>
      <c r="O2385" s="120"/>
      <c r="P2385" s="3">
        <f t="shared" ca="1" si="581"/>
        <v>-47</v>
      </c>
      <c r="Q2385" s="5"/>
      <c r="R2385" s="3"/>
      <c r="S2385" s="120"/>
      <c r="T2385" s="152" t="s">
        <v>131</v>
      </c>
      <c r="U2385" s="117" t="s">
        <v>6619</v>
      </c>
      <c r="V2385" s="5">
        <v>45505</v>
      </c>
      <c r="W2385" s="5">
        <f>VLOOKUP(B2385,[1]base!$A:$V,22,0)</f>
        <v>45535</v>
      </c>
      <c r="X2385" s="120"/>
      <c r="Y2385" s="120"/>
      <c r="Z2385" s="115">
        <v>45440</v>
      </c>
      <c r="AA2385" s="3">
        <f t="shared" si="576"/>
        <v>5</v>
      </c>
      <c r="AB2385" s="120">
        <v>2024</v>
      </c>
      <c r="AC2385" s="3">
        <f t="shared" si="580"/>
        <v>2028</v>
      </c>
      <c r="AD2385" s="7">
        <f t="shared" ca="1" si="582"/>
        <v>0.38611111111111113</v>
      </c>
      <c r="AE2385" s="7" t="str">
        <f t="shared" ca="1" si="575"/>
        <v>&lt; 1</v>
      </c>
      <c r="AF2385" s="131">
        <v>33798</v>
      </c>
      <c r="AG2385" s="8">
        <f t="shared" ca="1" si="577"/>
        <v>32.284931506849318</v>
      </c>
      <c r="AH2385" s="7" t="str">
        <f t="shared" ca="1" si="578"/>
        <v>&gt;25&lt; 35</v>
      </c>
      <c r="AI2385">
        <v>17662793</v>
      </c>
      <c r="AJ2385" s="10" t="s">
        <v>141</v>
      </c>
      <c r="AK2385" s="153" t="s">
        <v>6660</v>
      </c>
      <c r="AL2385" s="131">
        <v>43795</v>
      </c>
      <c r="AM2385" s="43" t="s">
        <v>93</v>
      </c>
      <c r="AN2385" s="43" t="s">
        <v>94</v>
      </c>
      <c r="AO2385" s="86"/>
      <c r="AP2385" s="86" t="s">
        <v>5809</v>
      </c>
      <c r="AQ2385" s="11">
        <v>3</v>
      </c>
      <c r="AR2385" s="11">
        <v>1</v>
      </c>
      <c r="AS2385" s="12">
        <f t="shared" si="579"/>
        <v>45805.25</v>
      </c>
      <c r="AT2385" s="87" t="s">
        <v>135</v>
      </c>
      <c r="AU2385" s="9">
        <v>3.7149999999999999</v>
      </c>
      <c r="AV2385" s="86">
        <v>17</v>
      </c>
      <c r="AW2385" s="154" t="s">
        <v>169</v>
      </c>
      <c r="AX2385" s="154" t="s">
        <v>6661</v>
      </c>
      <c r="AY2385" s="154" t="s">
        <v>141</v>
      </c>
      <c r="AZ2385" s="86" t="s">
        <v>171</v>
      </c>
      <c r="BA2385" s="17" t="str">
        <f t="shared" si="573"/>
        <v>17001000000210673809</v>
      </c>
      <c r="BB2385" s="26">
        <f t="shared" si="574"/>
        <v>20</v>
      </c>
      <c r="BC2385" s="86" t="s">
        <v>6662</v>
      </c>
      <c r="BD2385" s="86" t="s">
        <v>100</v>
      </c>
      <c r="BG2385" s="86">
        <v>51202671</v>
      </c>
      <c r="BJ2385" t="s">
        <v>477</v>
      </c>
      <c r="BK2385" s="11" t="str">
        <f t="shared" si="583"/>
        <v>B-</v>
      </c>
      <c r="BL2385" s="11" t="s">
        <v>473</v>
      </c>
    </row>
    <row r="2386" spans="1:64" x14ac:dyDescent="0.25">
      <c r="A2386" s="3" t="s">
        <v>56</v>
      </c>
      <c r="B2386" s="4">
        <v>2446</v>
      </c>
      <c r="C2386" s="76" t="s">
        <v>140</v>
      </c>
      <c r="D2386" s="3" t="s">
        <v>7210</v>
      </c>
      <c r="E2386" s="117" t="s">
        <v>7599</v>
      </c>
      <c r="F2386" s="117"/>
      <c r="G2386" s="112"/>
      <c r="H2386" s="74"/>
      <c r="I2386" s="76" t="s">
        <v>2544</v>
      </c>
      <c r="J2386" s="76" t="s">
        <v>228</v>
      </c>
      <c r="K2386" s="76" t="s">
        <v>123</v>
      </c>
      <c r="L2386" s="112" t="s">
        <v>77</v>
      </c>
      <c r="M2386" s="126" t="s">
        <v>158</v>
      </c>
      <c r="N2386" s="115">
        <v>45440</v>
      </c>
      <c r="O2386" s="120"/>
      <c r="P2386" s="3">
        <f t="shared" ca="1" si="581"/>
        <v>-47</v>
      </c>
      <c r="Q2386" s="5"/>
      <c r="R2386" s="3"/>
      <c r="S2386" s="120"/>
      <c r="T2386" s="152" t="s">
        <v>131</v>
      </c>
      <c r="U2386" s="117" t="s">
        <v>6619</v>
      </c>
      <c r="V2386" s="5">
        <v>45505</v>
      </c>
      <c r="W2386" s="5">
        <f>VLOOKUP(B2386,[1]base!$A:$V,22,0)</f>
        <v>45535</v>
      </c>
      <c r="X2386" s="120"/>
      <c r="Y2386" s="120"/>
      <c r="Z2386" s="115">
        <v>45440</v>
      </c>
      <c r="AA2386" s="3">
        <f t="shared" si="576"/>
        <v>5</v>
      </c>
      <c r="AB2386" s="120">
        <v>2024</v>
      </c>
      <c r="AC2386" s="3">
        <f t="shared" si="580"/>
        <v>2028</v>
      </c>
      <c r="AD2386" s="7">
        <f t="shared" ca="1" si="582"/>
        <v>0.38611111111111113</v>
      </c>
      <c r="AE2386" s="7" t="str">
        <f t="shared" ca="1" si="575"/>
        <v>&lt; 1</v>
      </c>
      <c r="AF2386" s="131">
        <v>28519</v>
      </c>
      <c r="AG2386" s="8">
        <f t="shared" ca="1" si="577"/>
        <v>46.747945205479454</v>
      </c>
      <c r="AH2386" s="7" t="str">
        <f t="shared" ca="1" si="578"/>
        <v>&gt;45&lt; 55</v>
      </c>
      <c r="AI2386">
        <v>12156767</v>
      </c>
      <c r="AJ2386" s="10" t="s">
        <v>141</v>
      </c>
      <c r="AK2386" s="153" t="s">
        <v>6663</v>
      </c>
      <c r="AL2386" s="131" t="s">
        <v>6664</v>
      </c>
      <c r="AM2386" s="43" t="s">
        <v>93</v>
      </c>
      <c r="AN2386" s="43" t="s">
        <v>65</v>
      </c>
      <c r="AO2386" s="86"/>
      <c r="AP2386" s="86" t="s">
        <v>5896</v>
      </c>
      <c r="AQ2386" s="11">
        <v>3</v>
      </c>
      <c r="AR2386" s="11">
        <v>1</v>
      </c>
      <c r="AS2386" s="12">
        <f t="shared" si="579"/>
        <v>45805.25</v>
      </c>
      <c r="AT2386" s="87" t="s">
        <v>135</v>
      </c>
      <c r="AU2386" s="9">
        <v>3.7149999999999999</v>
      </c>
      <c r="AV2386" s="86">
        <v>17</v>
      </c>
      <c r="AW2386" s="154" t="s">
        <v>169</v>
      </c>
      <c r="AX2386" s="154" t="s">
        <v>6665</v>
      </c>
      <c r="AY2386" s="86">
        <v>96</v>
      </c>
      <c r="AZ2386" s="86" t="s">
        <v>171</v>
      </c>
      <c r="BA2386" s="17" t="str">
        <f t="shared" si="573"/>
        <v>17001000000232602696</v>
      </c>
      <c r="BB2386" s="26">
        <f t="shared" si="574"/>
        <v>20</v>
      </c>
      <c r="BC2386" s="86" t="s">
        <v>391</v>
      </c>
      <c r="BD2386" s="86" t="s">
        <v>277</v>
      </c>
      <c r="BG2386" s="86">
        <v>97790402</v>
      </c>
      <c r="BJ2386" t="s">
        <v>391</v>
      </c>
      <c r="BK2386" s="11" t="str">
        <f t="shared" si="583"/>
        <v>B-</v>
      </c>
      <c r="BL2386" s="11" t="s">
        <v>473</v>
      </c>
    </row>
    <row r="2387" spans="1:64" x14ac:dyDescent="0.25">
      <c r="A2387" s="3" t="s">
        <v>56</v>
      </c>
      <c r="B2387" s="4">
        <v>2447</v>
      </c>
      <c r="C2387" s="76" t="s">
        <v>140</v>
      </c>
      <c r="D2387" s="3" t="s">
        <v>7210</v>
      </c>
      <c r="E2387" s="117" t="s">
        <v>8230</v>
      </c>
      <c r="F2387" s="117"/>
      <c r="G2387" s="112"/>
      <c r="H2387" s="74"/>
      <c r="I2387" s="76" t="s">
        <v>2544</v>
      </c>
      <c r="J2387" s="76" t="s">
        <v>228</v>
      </c>
      <c r="K2387" s="76" t="s">
        <v>123</v>
      </c>
      <c r="L2387" s="112" t="s">
        <v>77</v>
      </c>
      <c r="M2387" s="126" t="s">
        <v>158</v>
      </c>
      <c r="N2387" s="115">
        <v>45440</v>
      </c>
      <c r="O2387" s="120"/>
      <c r="P2387" s="3">
        <f t="shared" ca="1" si="581"/>
        <v>-47</v>
      </c>
      <c r="Q2387" s="5"/>
      <c r="R2387" s="3"/>
      <c r="S2387" s="120"/>
      <c r="T2387" s="152" t="s">
        <v>131</v>
      </c>
      <c r="U2387" s="117" t="s">
        <v>6619</v>
      </c>
      <c r="V2387" s="5">
        <v>45505</v>
      </c>
      <c r="W2387" s="5">
        <f>VLOOKUP(B2387,[1]base!$A:$V,22,0)</f>
        <v>45535</v>
      </c>
      <c r="X2387" s="120"/>
      <c r="Y2387" s="120"/>
      <c r="Z2387" s="115">
        <v>45440</v>
      </c>
      <c r="AA2387" s="3">
        <f t="shared" si="576"/>
        <v>5</v>
      </c>
      <c r="AB2387" s="120">
        <v>2024</v>
      </c>
      <c r="AC2387" s="3">
        <f t="shared" si="580"/>
        <v>2028</v>
      </c>
      <c r="AD2387" s="7">
        <f t="shared" ca="1" si="582"/>
        <v>0.38611111111111113</v>
      </c>
      <c r="AE2387" s="7" t="str">
        <f t="shared" ca="1" si="575"/>
        <v>&lt; 1</v>
      </c>
      <c r="AF2387" s="131">
        <v>29288</v>
      </c>
      <c r="AG2387" s="8">
        <f t="shared" ca="1" si="577"/>
        <v>44.641095890410959</v>
      </c>
      <c r="AH2387" s="7" t="str">
        <f t="shared" ca="1" si="578"/>
        <v>&gt;35&lt; 45</v>
      </c>
      <c r="AI2387">
        <v>12380350</v>
      </c>
      <c r="AJ2387" s="10" t="s">
        <v>67</v>
      </c>
      <c r="AK2387" s="153" t="s">
        <v>6666</v>
      </c>
      <c r="AL2387" s="131" t="s">
        <v>6667</v>
      </c>
      <c r="AM2387" s="43" t="s">
        <v>93</v>
      </c>
      <c r="AN2387" s="43" t="s">
        <v>65</v>
      </c>
      <c r="AO2387" s="86">
        <v>2</v>
      </c>
      <c r="AP2387" s="86" t="s">
        <v>5896</v>
      </c>
      <c r="AQ2387" s="11">
        <v>3</v>
      </c>
      <c r="AR2387" s="11">
        <v>1</v>
      </c>
      <c r="AS2387" s="12">
        <f t="shared" si="579"/>
        <v>45805.25</v>
      </c>
      <c r="AT2387" s="87" t="s">
        <v>135</v>
      </c>
      <c r="AU2387" s="9">
        <v>3.7149999999999999</v>
      </c>
      <c r="AV2387" s="86">
        <v>17</v>
      </c>
      <c r="AW2387" s="154" t="s">
        <v>169</v>
      </c>
      <c r="AX2387" s="154" t="s">
        <v>6668</v>
      </c>
      <c r="AY2387" s="86">
        <v>63</v>
      </c>
      <c r="AZ2387" s="86" t="s">
        <v>171</v>
      </c>
      <c r="BA2387" s="17" t="str">
        <f t="shared" si="573"/>
        <v>17001000000345443863</v>
      </c>
      <c r="BB2387" s="26">
        <f t="shared" si="574"/>
        <v>20</v>
      </c>
      <c r="BC2387" s="86" t="s">
        <v>6180</v>
      </c>
      <c r="BD2387" s="86" t="s">
        <v>388</v>
      </c>
      <c r="BG2387" s="86">
        <v>54331790</v>
      </c>
      <c r="BK2387" s="11" t="str">
        <f t="shared" si="583"/>
        <v>B-</v>
      </c>
      <c r="BL2387" s="11" t="s">
        <v>473</v>
      </c>
    </row>
    <row r="2388" spans="1:64" x14ac:dyDescent="0.25">
      <c r="A2388" s="3" t="s">
        <v>74</v>
      </c>
      <c r="B2388" s="4">
        <v>2448</v>
      </c>
      <c r="C2388" s="76" t="s">
        <v>140</v>
      </c>
      <c r="D2388" s="3" t="s">
        <v>7739</v>
      </c>
      <c r="E2388" s="117" t="s">
        <v>7197</v>
      </c>
      <c r="F2388" s="117"/>
      <c r="G2388" s="112"/>
      <c r="H2388" s="74"/>
      <c r="I2388" s="3" t="s">
        <v>2219</v>
      </c>
      <c r="J2388" s="76" t="s">
        <v>228</v>
      </c>
      <c r="K2388" s="76" t="s">
        <v>123</v>
      </c>
      <c r="L2388" s="112" t="s">
        <v>77</v>
      </c>
      <c r="M2388" s="126" t="s">
        <v>158</v>
      </c>
      <c r="N2388" s="115">
        <v>45440</v>
      </c>
      <c r="O2388" s="120"/>
      <c r="P2388" s="3">
        <f t="shared" ca="1" si="581"/>
        <v>-78</v>
      </c>
      <c r="Q2388" s="5">
        <v>45505</v>
      </c>
      <c r="R2388" s="3" t="s">
        <v>2667</v>
      </c>
      <c r="S2388" s="120"/>
      <c r="T2388" s="152" t="s">
        <v>131</v>
      </c>
      <c r="U2388" s="117" t="s">
        <v>6619</v>
      </c>
      <c r="V2388" s="5">
        <v>45474</v>
      </c>
      <c r="W2388" s="5">
        <v>45504</v>
      </c>
      <c r="X2388" s="120"/>
      <c r="Y2388" s="120"/>
      <c r="Z2388" s="115">
        <v>45440</v>
      </c>
      <c r="AA2388" s="3">
        <f t="shared" si="576"/>
        <v>5</v>
      </c>
      <c r="AB2388" s="120">
        <v>2024</v>
      </c>
      <c r="AC2388" s="3">
        <f t="shared" si="580"/>
        <v>2028</v>
      </c>
      <c r="AD2388" s="7">
        <f t="shared" ca="1" si="582"/>
        <v>0.38611111111111113</v>
      </c>
      <c r="AE2388" s="7" t="str">
        <f t="shared" ca="1" si="575"/>
        <v>&lt; 1</v>
      </c>
      <c r="AF2388" s="131">
        <v>36035</v>
      </c>
      <c r="AG2388" s="8">
        <f t="shared" ca="1" si="577"/>
        <v>26.156164383561645</v>
      </c>
      <c r="AH2388" s="7" t="str">
        <f t="shared" ca="1" si="578"/>
        <v>&gt;25&lt; 35</v>
      </c>
      <c r="AK2388" s="153" t="s">
        <v>6669</v>
      </c>
      <c r="AL2388" s="131">
        <v>43724</v>
      </c>
      <c r="AM2388" s="43" t="s">
        <v>93</v>
      </c>
      <c r="AN2388" s="43" t="s">
        <v>65</v>
      </c>
      <c r="AO2388" s="86">
        <v>1</v>
      </c>
      <c r="AP2388" s="86" t="s">
        <v>5921</v>
      </c>
      <c r="AQ2388" s="11">
        <v>3</v>
      </c>
      <c r="AR2388" s="11">
        <v>1</v>
      </c>
      <c r="AS2388" s="12">
        <f t="shared" si="579"/>
        <v>45805.25</v>
      </c>
      <c r="AT2388" s="87" t="s">
        <v>135</v>
      </c>
      <c r="AU2388" s="9">
        <v>3.7149999999999999</v>
      </c>
      <c r="AV2388" s="86">
        <v>17</v>
      </c>
      <c r="AW2388" s="154">
        <v>70600</v>
      </c>
      <c r="AX2388" s="154" t="s">
        <v>6670</v>
      </c>
      <c r="AY2388" s="86">
        <v>90</v>
      </c>
      <c r="AZ2388" s="86" t="s">
        <v>171</v>
      </c>
      <c r="BA2388" s="17" t="str">
        <f t="shared" si="573"/>
        <v>17706000000253467390</v>
      </c>
      <c r="BB2388" s="26">
        <f t="shared" si="574"/>
        <v>20</v>
      </c>
      <c r="BC2388" s="86" t="s">
        <v>4666</v>
      </c>
      <c r="BD2388" s="86" t="s">
        <v>73</v>
      </c>
      <c r="BG2388" s="86">
        <v>24047405</v>
      </c>
      <c r="BJ2388" s="110" t="s">
        <v>396</v>
      </c>
      <c r="BK2388" s="11" t="str">
        <f t="shared" si="583"/>
        <v>B-</v>
      </c>
      <c r="BL2388" s="11" t="s">
        <v>473</v>
      </c>
    </row>
    <row r="2389" spans="1:64" x14ac:dyDescent="0.25">
      <c r="A2389" s="3" t="s">
        <v>74</v>
      </c>
      <c r="B2389" s="4">
        <v>2449</v>
      </c>
      <c r="C2389" s="76" t="s">
        <v>57</v>
      </c>
      <c r="D2389" s="3" t="s">
        <v>7208</v>
      </c>
      <c r="E2389" s="117" t="s">
        <v>7359</v>
      </c>
      <c r="F2389" s="117"/>
      <c r="G2389" s="112"/>
      <c r="H2389" s="74"/>
      <c r="I2389" s="3" t="s">
        <v>2219</v>
      </c>
      <c r="J2389" s="76" t="s">
        <v>228</v>
      </c>
      <c r="K2389" s="76" t="s">
        <v>123</v>
      </c>
      <c r="L2389" s="112" t="s">
        <v>77</v>
      </c>
      <c r="M2389" s="126" t="s">
        <v>158</v>
      </c>
      <c r="N2389" s="115">
        <v>45440</v>
      </c>
      <c r="O2389" s="120"/>
      <c r="P2389" s="3">
        <f t="shared" ca="1" si="581"/>
        <v>-78</v>
      </c>
      <c r="Q2389" s="5">
        <v>45474</v>
      </c>
      <c r="R2389" s="3" t="s">
        <v>124</v>
      </c>
      <c r="S2389" s="120"/>
      <c r="T2389" s="152" t="s">
        <v>131</v>
      </c>
      <c r="U2389" s="117" t="s">
        <v>6619</v>
      </c>
      <c r="V2389" s="5">
        <v>45474</v>
      </c>
      <c r="W2389" s="5">
        <v>45504</v>
      </c>
      <c r="X2389" s="120"/>
      <c r="Y2389" s="120"/>
      <c r="Z2389" s="115">
        <v>45440</v>
      </c>
      <c r="AA2389" s="3">
        <f t="shared" si="576"/>
        <v>5</v>
      </c>
      <c r="AB2389" s="120">
        <v>2024</v>
      </c>
      <c r="AC2389" s="3">
        <f t="shared" si="580"/>
        <v>2028</v>
      </c>
      <c r="AD2389" s="7">
        <f t="shared" ca="1" si="582"/>
        <v>0.38611111111111113</v>
      </c>
      <c r="AE2389" s="7" t="str">
        <f t="shared" ca="1" si="575"/>
        <v>&lt; 1</v>
      </c>
      <c r="AF2389" s="131">
        <v>35456</v>
      </c>
      <c r="AG2389" s="8">
        <f t="shared" ca="1" si="577"/>
        <v>27.742465753424657</v>
      </c>
      <c r="AH2389" s="7" t="str">
        <f t="shared" ca="1" si="578"/>
        <v>&gt;25&lt; 35</v>
      </c>
      <c r="AI2389">
        <v>17133543</v>
      </c>
      <c r="AJ2389" s="10" t="s">
        <v>79</v>
      </c>
      <c r="AK2389" s="153" t="s">
        <v>6671</v>
      </c>
      <c r="AL2389" s="131">
        <v>43200</v>
      </c>
      <c r="AM2389" s="43" t="s">
        <v>93</v>
      </c>
      <c r="AN2389" s="43" t="s">
        <v>94</v>
      </c>
      <c r="AO2389" s="86"/>
      <c r="AP2389" s="86" t="s">
        <v>5921</v>
      </c>
      <c r="AQ2389" s="11">
        <v>3</v>
      </c>
      <c r="AR2389" s="11">
        <v>1</v>
      </c>
      <c r="AS2389" s="12">
        <f t="shared" si="579"/>
        <v>45805.25</v>
      </c>
      <c r="AT2389" s="87" t="s">
        <v>135</v>
      </c>
      <c r="AU2389" s="9">
        <v>3.7149999999999999</v>
      </c>
      <c r="AV2389" s="86">
        <v>17</v>
      </c>
      <c r="AW2389" s="154" t="s">
        <v>169</v>
      </c>
      <c r="AX2389" s="154" t="s">
        <v>6672</v>
      </c>
      <c r="AY2389" s="86">
        <v>68</v>
      </c>
      <c r="AZ2389" s="86" t="s">
        <v>171</v>
      </c>
      <c r="BA2389" s="17" t="str">
        <f t="shared" si="573"/>
        <v>17001000000345469568</v>
      </c>
      <c r="BB2389" s="26">
        <f t="shared" si="574"/>
        <v>20</v>
      </c>
      <c r="BC2389" s="86" t="s">
        <v>6180</v>
      </c>
      <c r="BD2389" s="86" t="s">
        <v>277</v>
      </c>
      <c r="BG2389" s="86">
        <v>20569970</v>
      </c>
      <c r="BH2389">
        <v>58953677</v>
      </c>
      <c r="BK2389" s="11" t="str">
        <f t="shared" si="583"/>
        <v>B-</v>
      </c>
      <c r="BL2389" s="11" t="s">
        <v>473</v>
      </c>
    </row>
    <row r="2390" spans="1:64" x14ac:dyDescent="0.25">
      <c r="A2390" s="3" t="s">
        <v>56</v>
      </c>
      <c r="B2390" s="4">
        <v>2450</v>
      </c>
      <c r="C2390" s="76" t="s">
        <v>140</v>
      </c>
      <c r="D2390" s="3" t="s">
        <v>7374</v>
      </c>
      <c r="E2390" s="117" t="s">
        <v>8638</v>
      </c>
      <c r="F2390" s="117"/>
      <c r="G2390" s="112"/>
      <c r="H2390" s="74"/>
      <c r="I2390" s="76" t="s">
        <v>2544</v>
      </c>
      <c r="J2390" s="76" t="s">
        <v>228</v>
      </c>
      <c r="K2390" s="76" t="s">
        <v>123</v>
      </c>
      <c r="L2390" s="112" t="s">
        <v>77</v>
      </c>
      <c r="M2390" s="126" t="s">
        <v>158</v>
      </c>
      <c r="N2390" s="115">
        <v>45440</v>
      </c>
      <c r="O2390" s="120"/>
      <c r="P2390" s="3">
        <f t="shared" ca="1" si="581"/>
        <v>-47</v>
      </c>
      <c r="Q2390" s="5"/>
      <c r="R2390" s="3"/>
      <c r="S2390" s="120"/>
      <c r="T2390" s="152" t="s">
        <v>131</v>
      </c>
      <c r="U2390" s="117" t="s">
        <v>6619</v>
      </c>
      <c r="V2390" s="5">
        <v>45505</v>
      </c>
      <c r="W2390" s="5">
        <f>VLOOKUP(B2390,[1]base!$A:$V,22,0)</f>
        <v>45535</v>
      </c>
      <c r="X2390" s="120"/>
      <c r="Y2390" s="120"/>
      <c r="Z2390" s="115">
        <v>45440</v>
      </c>
      <c r="AA2390" s="3">
        <f t="shared" si="576"/>
        <v>5</v>
      </c>
      <c r="AB2390" s="120">
        <v>2024</v>
      </c>
      <c r="AC2390" s="3">
        <f t="shared" si="580"/>
        <v>2028</v>
      </c>
      <c r="AD2390" s="7">
        <f t="shared" ca="1" si="582"/>
        <v>0.38611111111111113</v>
      </c>
      <c r="AE2390" s="7" t="str">
        <f t="shared" ca="1" si="575"/>
        <v>&lt; 1</v>
      </c>
      <c r="AF2390" s="131">
        <v>28449</v>
      </c>
      <c r="AG2390" s="8">
        <f t="shared" ca="1" si="577"/>
        <v>46.939726027397263</v>
      </c>
      <c r="AH2390" s="7" t="str">
        <f t="shared" ca="1" si="578"/>
        <v>&gt;45&lt; 55</v>
      </c>
      <c r="AI2390">
        <v>12595806</v>
      </c>
      <c r="AJ2390" s="10" t="s">
        <v>62</v>
      </c>
      <c r="AK2390" s="153" t="s">
        <v>6673</v>
      </c>
      <c r="AL2390" s="131">
        <v>42392</v>
      </c>
      <c r="AM2390" s="43" t="s">
        <v>93</v>
      </c>
      <c r="AN2390" s="43" t="s">
        <v>65</v>
      </c>
      <c r="AO2390" s="86"/>
      <c r="AP2390" s="86" t="s">
        <v>5809</v>
      </c>
      <c r="AQ2390" s="11">
        <v>3</v>
      </c>
      <c r="AR2390" s="11">
        <v>1</v>
      </c>
      <c r="AS2390" s="12">
        <f t="shared" si="579"/>
        <v>45805.25</v>
      </c>
      <c r="AT2390" s="87" t="s">
        <v>135</v>
      </c>
      <c r="AU2390" s="9">
        <v>3.7149999999999999</v>
      </c>
      <c r="AV2390" s="86">
        <v>17</v>
      </c>
      <c r="AW2390" s="154" t="s">
        <v>169</v>
      </c>
      <c r="AX2390" s="154" t="s">
        <v>6674</v>
      </c>
      <c r="AY2390" s="86">
        <v>82</v>
      </c>
      <c r="AZ2390" s="86" t="s">
        <v>171</v>
      </c>
      <c r="BA2390" s="17" t="str">
        <f t="shared" si="573"/>
        <v>17001000000345436782</v>
      </c>
      <c r="BB2390" s="26">
        <f t="shared" si="574"/>
        <v>20</v>
      </c>
      <c r="BC2390" s="86" t="s">
        <v>4336</v>
      </c>
      <c r="BD2390" s="86" t="s">
        <v>277</v>
      </c>
      <c r="BG2390" s="86">
        <v>95252904</v>
      </c>
      <c r="BJ2390" t="s">
        <v>3101</v>
      </c>
      <c r="BK2390" s="11" t="str">
        <f t="shared" si="583"/>
        <v>B-</v>
      </c>
      <c r="BL2390" s="11" t="s">
        <v>473</v>
      </c>
    </row>
    <row r="2391" spans="1:64" x14ac:dyDescent="0.25">
      <c r="A2391" s="3" t="s">
        <v>74</v>
      </c>
      <c r="B2391" s="4">
        <v>2451</v>
      </c>
      <c r="C2391" s="76" t="s">
        <v>140</v>
      </c>
      <c r="D2391" s="3" t="s">
        <v>7607</v>
      </c>
      <c r="E2391" s="117" t="s">
        <v>7285</v>
      </c>
      <c r="F2391" s="117"/>
      <c r="G2391" s="112"/>
      <c r="H2391" s="74"/>
      <c r="I2391" s="76" t="s">
        <v>2544</v>
      </c>
      <c r="J2391" s="76" t="s">
        <v>228</v>
      </c>
      <c r="K2391" s="76" t="s">
        <v>123</v>
      </c>
      <c r="L2391" s="112" t="s">
        <v>77</v>
      </c>
      <c r="M2391" s="126" t="s">
        <v>158</v>
      </c>
      <c r="N2391" s="115">
        <v>45440</v>
      </c>
      <c r="O2391" s="120"/>
      <c r="P2391" s="3">
        <f t="shared" ca="1" si="581"/>
        <v>-78</v>
      </c>
      <c r="Q2391" s="5">
        <v>45505</v>
      </c>
      <c r="R2391" s="3" t="s">
        <v>124</v>
      </c>
      <c r="S2391" s="120"/>
      <c r="T2391" s="152" t="s">
        <v>131</v>
      </c>
      <c r="U2391" s="117" t="s">
        <v>6619</v>
      </c>
      <c r="V2391" s="5">
        <v>45474</v>
      </c>
      <c r="W2391" s="5">
        <v>45504</v>
      </c>
      <c r="X2391" s="120"/>
      <c r="Y2391" s="120"/>
      <c r="Z2391" s="115">
        <v>45440</v>
      </c>
      <c r="AA2391" s="3">
        <f t="shared" si="576"/>
        <v>5</v>
      </c>
      <c r="AB2391" s="120">
        <v>2024</v>
      </c>
      <c r="AC2391" s="3">
        <f t="shared" si="580"/>
        <v>2028</v>
      </c>
      <c r="AD2391" s="7">
        <f t="shared" ca="1" si="582"/>
        <v>0.38611111111111113</v>
      </c>
      <c r="AE2391" s="7" t="str">
        <f t="shared" ca="1" si="575"/>
        <v>&lt; 1</v>
      </c>
      <c r="AF2391" s="131">
        <v>29981</v>
      </c>
      <c r="AG2391" s="8">
        <f t="shared" ca="1" si="577"/>
        <v>42.742465753424661</v>
      </c>
      <c r="AH2391" s="7" t="str">
        <f t="shared" ca="1" si="578"/>
        <v>&gt;35&lt; 45</v>
      </c>
      <c r="AI2391">
        <v>12304113</v>
      </c>
      <c r="AJ2391" s="10" t="s">
        <v>102</v>
      </c>
      <c r="AK2391" s="153" t="s">
        <v>6675</v>
      </c>
      <c r="AL2391" s="131">
        <v>43895</v>
      </c>
      <c r="AM2391" s="43" t="s">
        <v>93</v>
      </c>
      <c r="AN2391" s="43" t="s">
        <v>65</v>
      </c>
      <c r="AO2391" s="86">
        <v>2</v>
      </c>
      <c r="AP2391" s="86" t="s">
        <v>5780</v>
      </c>
      <c r="AQ2391" s="11">
        <v>3</v>
      </c>
      <c r="AR2391" s="11">
        <v>1</v>
      </c>
      <c r="AS2391" s="12">
        <f t="shared" si="579"/>
        <v>45805.25</v>
      </c>
      <c r="AT2391" s="87" t="s">
        <v>135</v>
      </c>
      <c r="AU2391" s="9">
        <v>3.7149999999999999</v>
      </c>
      <c r="AV2391" s="86">
        <v>17</v>
      </c>
      <c r="AW2391" s="154" t="s">
        <v>169</v>
      </c>
      <c r="AX2391" s="154" t="s">
        <v>6676</v>
      </c>
      <c r="AY2391" s="86">
        <v>56</v>
      </c>
      <c r="AZ2391" s="86" t="s">
        <v>171</v>
      </c>
      <c r="BA2391" s="17" t="str">
        <f t="shared" si="573"/>
        <v>17001000000274165256</v>
      </c>
      <c r="BB2391" s="26">
        <f t="shared" si="574"/>
        <v>20</v>
      </c>
      <c r="BC2391" s="86" t="s">
        <v>6677</v>
      </c>
      <c r="BD2391" s="86" t="s">
        <v>73</v>
      </c>
      <c r="BG2391" s="86">
        <v>951191770</v>
      </c>
      <c r="BK2391" s="11" t="str">
        <f t="shared" si="583"/>
        <v>B-</v>
      </c>
      <c r="BL2391" s="11" t="s">
        <v>473</v>
      </c>
    </row>
    <row r="2392" spans="1:64" x14ac:dyDescent="0.25">
      <c r="A2392" s="3" t="s">
        <v>74</v>
      </c>
      <c r="B2392" s="4">
        <v>2452</v>
      </c>
      <c r="C2392" s="76" t="s">
        <v>57</v>
      </c>
      <c r="D2392" s="3" t="s">
        <v>7971</v>
      </c>
      <c r="E2392" s="117" t="s">
        <v>8477</v>
      </c>
      <c r="F2392" s="117"/>
      <c r="G2392" s="112"/>
      <c r="H2392" s="74"/>
      <c r="I2392" s="3" t="s">
        <v>2219</v>
      </c>
      <c r="J2392" s="76" t="s">
        <v>228</v>
      </c>
      <c r="K2392" s="76" t="s">
        <v>123</v>
      </c>
      <c r="L2392" s="112" t="s">
        <v>77</v>
      </c>
      <c r="M2392" s="126" t="s">
        <v>158</v>
      </c>
      <c r="N2392" s="115">
        <v>45440</v>
      </c>
      <c r="O2392" s="120"/>
      <c r="P2392" s="3">
        <f t="shared" ca="1" si="581"/>
        <v>-109</v>
      </c>
      <c r="Q2392" s="5">
        <v>45465</v>
      </c>
      <c r="R2392" s="3" t="s">
        <v>6289</v>
      </c>
      <c r="S2392" s="120"/>
      <c r="T2392" s="152" t="s">
        <v>131</v>
      </c>
      <c r="U2392" s="117" t="s">
        <v>6619</v>
      </c>
      <c r="V2392" s="115">
        <v>45440</v>
      </c>
      <c r="W2392" s="115">
        <v>45473</v>
      </c>
      <c r="X2392" s="120"/>
      <c r="Y2392" s="120"/>
      <c r="Z2392" s="115">
        <v>45440</v>
      </c>
      <c r="AA2392" s="3">
        <f t="shared" si="576"/>
        <v>5</v>
      </c>
      <c r="AB2392" s="120">
        <v>2024</v>
      </c>
      <c r="AC2392" s="3">
        <f t="shared" si="580"/>
        <v>2028</v>
      </c>
      <c r="AD2392" s="7">
        <f t="shared" ca="1" si="582"/>
        <v>0.38611111111111113</v>
      </c>
      <c r="AE2392" s="7" t="str">
        <f t="shared" ca="1" si="575"/>
        <v>&lt; 1</v>
      </c>
      <c r="AF2392" s="131">
        <v>33226</v>
      </c>
      <c r="AG2392" s="8">
        <f t="shared" ca="1" si="577"/>
        <v>33.852054794520548</v>
      </c>
      <c r="AH2392" s="7" t="str">
        <f t="shared" ca="1" si="578"/>
        <v>&gt;25&lt; 35</v>
      </c>
      <c r="AK2392" s="153" t="s">
        <v>6678</v>
      </c>
      <c r="AL2392" s="131">
        <v>44404</v>
      </c>
      <c r="AM2392" s="43" t="s">
        <v>64</v>
      </c>
      <c r="AN2392" s="43" t="s">
        <v>65</v>
      </c>
      <c r="AO2392" s="86">
        <v>1</v>
      </c>
      <c r="AP2392" s="86" t="s">
        <v>5721</v>
      </c>
      <c r="AQ2392" s="11">
        <v>3</v>
      </c>
      <c r="AR2392" s="11">
        <v>1</v>
      </c>
      <c r="AS2392" s="12">
        <f t="shared" si="579"/>
        <v>45805.25</v>
      </c>
      <c r="AT2392" s="87" t="s">
        <v>135</v>
      </c>
      <c r="AU2392" s="9">
        <v>3.7149999999999999</v>
      </c>
      <c r="AV2392" s="86">
        <v>17</v>
      </c>
      <c r="AW2392" s="154" t="s">
        <v>169</v>
      </c>
      <c r="AX2392" s="154" t="s">
        <v>6679</v>
      </c>
      <c r="AY2392" s="86">
        <v>46</v>
      </c>
      <c r="AZ2392" s="86" t="s">
        <v>171</v>
      </c>
      <c r="BA2392" s="17" t="str">
        <f t="shared" si="573"/>
        <v>17001000000345467046</v>
      </c>
      <c r="BB2392" s="26">
        <f t="shared" si="574"/>
        <v>20</v>
      </c>
      <c r="BC2392" s="86" t="s">
        <v>6680</v>
      </c>
      <c r="BD2392" s="86" t="s">
        <v>277</v>
      </c>
      <c r="BG2392" s="86">
        <v>22964233</v>
      </c>
      <c r="BK2392" s="11" t="str">
        <f t="shared" si="583"/>
        <v>B-</v>
      </c>
      <c r="BL2392" s="11" t="s">
        <v>473</v>
      </c>
    </row>
    <row r="2393" spans="1:64" x14ac:dyDescent="0.25">
      <c r="A2393" s="3" t="s">
        <v>56</v>
      </c>
      <c r="B2393" s="4">
        <v>2453</v>
      </c>
      <c r="C2393" s="76" t="s">
        <v>140</v>
      </c>
      <c r="D2393" s="3" t="s">
        <v>7724</v>
      </c>
      <c r="E2393" s="117" t="s">
        <v>8639</v>
      </c>
      <c r="F2393" s="117"/>
      <c r="G2393" s="112"/>
      <c r="H2393" s="74"/>
      <c r="I2393" s="76" t="s">
        <v>1837</v>
      </c>
      <c r="J2393" s="76" t="s">
        <v>157</v>
      </c>
      <c r="K2393" s="76" t="s">
        <v>76</v>
      </c>
      <c r="L2393" s="3" t="s">
        <v>77</v>
      </c>
      <c r="M2393" s="126" t="s">
        <v>158</v>
      </c>
      <c r="N2393" s="115">
        <v>45441</v>
      </c>
      <c r="O2393" s="120"/>
      <c r="P2393" s="3">
        <f t="shared" ca="1" si="581"/>
        <v>-47</v>
      </c>
      <c r="Q2393" s="5"/>
      <c r="R2393" s="3"/>
      <c r="S2393" s="120"/>
      <c r="T2393" s="152" t="s">
        <v>131</v>
      </c>
      <c r="U2393" s="117" t="s">
        <v>6619</v>
      </c>
      <c r="V2393" s="5">
        <v>45505</v>
      </c>
      <c r="W2393" s="5">
        <f>VLOOKUP(B2393,[1]base!$A:$V,22,0)</f>
        <v>45535</v>
      </c>
      <c r="X2393" s="120"/>
      <c r="Y2393" s="120"/>
      <c r="Z2393" s="115">
        <v>45441</v>
      </c>
      <c r="AA2393" s="3">
        <f t="shared" si="576"/>
        <v>5</v>
      </c>
      <c r="AB2393" s="120">
        <v>2024</v>
      </c>
      <c r="AC2393" s="3">
        <f t="shared" si="580"/>
        <v>2028</v>
      </c>
      <c r="AD2393" s="7">
        <f t="shared" ca="1" si="582"/>
        <v>0.38333333333333336</v>
      </c>
      <c r="AE2393" s="7" t="str">
        <f t="shared" ca="1" si="575"/>
        <v>&lt; 1</v>
      </c>
      <c r="AF2393" s="131">
        <v>36151</v>
      </c>
      <c r="AG2393" s="8">
        <f t="shared" ca="1" si="577"/>
        <v>25.838356164383562</v>
      </c>
      <c r="AH2393" s="7" t="str">
        <f t="shared" ca="1" si="578"/>
        <v>&gt;25&lt; 35</v>
      </c>
      <c r="AI2393">
        <v>17283126</v>
      </c>
      <c r="AJ2393" s="10" t="s">
        <v>159</v>
      </c>
      <c r="AK2393" s="153" t="s">
        <v>6681</v>
      </c>
      <c r="AL2393" s="131">
        <v>42884</v>
      </c>
      <c r="AM2393" s="43" t="s">
        <v>93</v>
      </c>
      <c r="AN2393" s="43" t="s">
        <v>94</v>
      </c>
      <c r="AO2393" s="86"/>
      <c r="AP2393" s="86" t="s">
        <v>6682</v>
      </c>
      <c r="AQ2393" s="11">
        <v>3</v>
      </c>
      <c r="AR2393" s="11">
        <v>1</v>
      </c>
      <c r="AS2393" s="12">
        <f t="shared" si="579"/>
        <v>45806.25</v>
      </c>
      <c r="AT2393" s="87" t="s">
        <v>135</v>
      </c>
      <c r="AU2393" s="9">
        <v>3.8780000000000001</v>
      </c>
      <c r="AV2393" s="86">
        <v>17</v>
      </c>
      <c r="AW2393" s="154">
        <v>53594</v>
      </c>
      <c r="AX2393" s="154" t="s">
        <v>6683</v>
      </c>
      <c r="AY2393" s="86">
        <v>41</v>
      </c>
      <c r="AZ2393" s="86" t="s">
        <v>171</v>
      </c>
      <c r="BA2393" s="17" t="str">
        <f t="shared" si="573"/>
        <v>17535940171429652841</v>
      </c>
      <c r="BB2393" s="26">
        <f t="shared" si="574"/>
        <v>20</v>
      </c>
      <c r="BC2393" s="86" t="s">
        <v>599</v>
      </c>
      <c r="BD2393" s="86" t="s">
        <v>277</v>
      </c>
      <c r="BG2393" s="86">
        <v>20276640</v>
      </c>
      <c r="BJ2393" t="s">
        <v>300</v>
      </c>
      <c r="BK2393" s="11" t="str">
        <f t="shared" si="583"/>
        <v>A-</v>
      </c>
      <c r="BL2393" s="11" t="s">
        <v>235</v>
      </c>
    </row>
    <row r="2394" spans="1:64" x14ac:dyDescent="0.25">
      <c r="A2394" s="3" t="s">
        <v>56</v>
      </c>
      <c r="B2394" s="4">
        <v>2454</v>
      </c>
      <c r="C2394" s="76" t="s">
        <v>140</v>
      </c>
      <c r="D2394" s="3" t="s">
        <v>8640</v>
      </c>
      <c r="E2394" s="117" t="s">
        <v>8109</v>
      </c>
      <c r="F2394" s="117"/>
      <c r="G2394" s="112"/>
      <c r="H2394" s="74"/>
      <c r="I2394" s="76" t="s">
        <v>2544</v>
      </c>
      <c r="J2394" s="76" t="s">
        <v>228</v>
      </c>
      <c r="K2394" s="76" t="s">
        <v>123</v>
      </c>
      <c r="L2394" s="112" t="s">
        <v>77</v>
      </c>
      <c r="M2394" s="126" t="s">
        <v>158</v>
      </c>
      <c r="N2394" s="115">
        <v>45441</v>
      </c>
      <c r="O2394" s="120"/>
      <c r="P2394" s="3">
        <f t="shared" ca="1" si="581"/>
        <v>-47</v>
      </c>
      <c r="Q2394" s="5"/>
      <c r="R2394" s="3"/>
      <c r="S2394" s="120"/>
      <c r="T2394" s="152" t="s">
        <v>131</v>
      </c>
      <c r="U2394" s="117" t="s">
        <v>6619</v>
      </c>
      <c r="V2394" s="5">
        <v>45505</v>
      </c>
      <c r="W2394" s="5">
        <f>VLOOKUP(B2394,[1]base!$A:$V,22,0)</f>
        <v>45535</v>
      </c>
      <c r="X2394" s="120"/>
      <c r="Y2394" s="120"/>
      <c r="Z2394" s="115">
        <v>45441</v>
      </c>
      <c r="AA2394" s="3">
        <f t="shared" si="576"/>
        <v>5</v>
      </c>
      <c r="AB2394" s="120">
        <v>2024</v>
      </c>
      <c r="AC2394" s="3">
        <f t="shared" si="580"/>
        <v>2028</v>
      </c>
      <c r="AD2394" s="7">
        <f t="shared" ca="1" si="582"/>
        <v>0.38333333333333336</v>
      </c>
      <c r="AE2394" s="7" t="str">
        <f t="shared" ca="1" si="575"/>
        <v>&lt; 1</v>
      </c>
      <c r="AF2394" s="131">
        <v>35136</v>
      </c>
      <c r="AG2394" s="8">
        <f t="shared" ca="1" si="577"/>
        <v>28.61917808219178</v>
      </c>
      <c r="AH2394" s="7" t="str">
        <f t="shared" ca="1" si="578"/>
        <v>&gt;25&lt; 35</v>
      </c>
      <c r="AI2394">
        <v>16926765</v>
      </c>
      <c r="AJ2394" s="10" t="s">
        <v>70</v>
      </c>
      <c r="AK2394" s="153" t="s">
        <v>6684</v>
      </c>
      <c r="AL2394" s="131">
        <v>41529</v>
      </c>
      <c r="AM2394" s="43" t="s">
        <v>93</v>
      </c>
      <c r="AN2394" s="43" t="s">
        <v>94</v>
      </c>
      <c r="AO2394" s="86"/>
      <c r="AP2394" s="86" t="s">
        <v>5721</v>
      </c>
      <c r="AQ2394" s="11">
        <v>3</v>
      </c>
      <c r="AR2394" s="11">
        <v>1</v>
      </c>
      <c r="AS2394" s="12">
        <f t="shared" si="579"/>
        <v>45806.25</v>
      </c>
      <c r="AT2394" s="87" t="s">
        <v>135</v>
      </c>
      <c r="AU2394" s="9">
        <v>3.7149999999999999</v>
      </c>
      <c r="AV2394" s="86">
        <v>17</v>
      </c>
      <c r="AW2394" s="154" t="s">
        <v>169</v>
      </c>
      <c r="AX2394" s="154" t="s">
        <v>6685</v>
      </c>
      <c r="AY2394" s="86">
        <v>26</v>
      </c>
      <c r="AZ2394" s="86" t="s">
        <v>6269</v>
      </c>
      <c r="BA2394" s="17" t="str">
        <f t="shared" ref="BA2394:BA2457" si="584">CONCATENATE(AV2394,AW2394,AX2394,AY2394)</f>
        <v>17001000000345529126</v>
      </c>
      <c r="BB2394" s="26">
        <f t="shared" ref="BB2394:BB2457" si="585">LEN(BA2394)</f>
        <v>20</v>
      </c>
      <c r="BC2394" s="86" t="s">
        <v>6686</v>
      </c>
      <c r="BD2394" s="86" t="s">
        <v>277</v>
      </c>
      <c r="BG2394" s="86">
        <v>23158800</v>
      </c>
      <c r="BK2394" s="11" t="str">
        <f t="shared" si="583"/>
        <v>B-</v>
      </c>
      <c r="BL2394" s="11" t="s">
        <v>473</v>
      </c>
    </row>
    <row r="2395" spans="1:64" x14ac:dyDescent="0.25">
      <c r="A2395" s="3" t="s">
        <v>74</v>
      </c>
      <c r="B2395" s="4">
        <v>2455</v>
      </c>
      <c r="C2395" s="76" t="s">
        <v>140</v>
      </c>
      <c r="D2395" s="3" t="s">
        <v>8641</v>
      </c>
      <c r="E2395" s="117" t="s">
        <v>7375</v>
      </c>
      <c r="F2395" s="117"/>
      <c r="G2395" s="112"/>
      <c r="H2395" s="74"/>
      <c r="I2395" s="3" t="s">
        <v>2219</v>
      </c>
      <c r="J2395" s="76" t="s">
        <v>228</v>
      </c>
      <c r="K2395" s="76" t="s">
        <v>123</v>
      </c>
      <c r="L2395" s="112" t="s">
        <v>77</v>
      </c>
      <c r="M2395" s="126" t="s">
        <v>158</v>
      </c>
      <c r="N2395" s="115">
        <v>45441</v>
      </c>
      <c r="O2395" s="120"/>
      <c r="P2395" s="3">
        <f t="shared" ca="1" si="581"/>
        <v>-78</v>
      </c>
      <c r="Q2395" s="5">
        <v>45504</v>
      </c>
      <c r="R2395" s="3" t="s">
        <v>719</v>
      </c>
      <c r="S2395" s="120" t="s">
        <v>1776</v>
      </c>
      <c r="T2395" s="152" t="s">
        <v>131</v>
      </c>
      <c r="U2395" s="117" t="s">
        <v>6619</v>
      </c>
      <c r="V2395" s="5">
        <v>45474</v>
      </c>
      <c r="W2395" s="5">
        <v>45504</v>
      </c>
      <c r="X2395" s="120"/>
      <c r="Y2395" s="120"/>
      <c r="Z2395" s="115">
        <v>45441</v>
      </c>
      <c r="AA2395" s="3">
        <f t="shared" si="576"/>
        <v>5</v>
      </c>
      <c r="AB2395" s="120">
        <v>2024</v>
      </c>
      <c r="AC2395" s="3">
        <f t="shared" si="580"/>
        <v>2028</v>
      </c>
      <c r="AD2395" s="7">
        <f t="shared" ca="1" si="582"/>
        <v>0.38333333333333336</v>
      </c>
      <c r="AE2395" s="7" t="str">
        <f t="shared" ref="AE2395:AE2458" ca="1" si="586">+IF(AD2395&lt;1,"&lt; 1",IF(AND(AD2395&gt;=1,AD2395&lt;2),"&lt; 2",IF(AND(AD2395&gt;=2,AD2395&lt;3),"&lt; 3",IF(AND(AD2395&gt;=3,AD2395&lt;=4),"&lt; 4",IF(AD2395&gt;4,"&gt; 4")))))</f>
        <v>&lt; 1</v>
      </c>
      <c r="AF2395" s="131">
        <v>28346</v>
      </c>
      <c r="AG2395" s="8">
        <f t="shared" ca="1" si="577"/>
        <v>47.221917808219175</v>
      </c>
      <c r="AH2395" s="7" t="str">
        <f t="shared" ca="1" si="578"/>
        <v>&gt;45&lt; 55</v>
      </c>
      <c r="AI2395">
        <v>11783068</v>
      </c>
      <c r="AJ2395" s="10" t="s">
        <v>126</v>
      </c>
      <c r="AK2395" s="153" t="s">
        <v>6687</v>
      </c>
      <c r="AL2395" s="131">
        <v>40938</v>
      </c>
      <c r="AM2395" s="43" t="s">
        <v>93</v>
      </c>
      <c r="AN2395" s="43" t="s">
        <v>65</v>
      </c>
      <c r="AO2395" s="86">
        <v>2</v>
      </c>
      <c r="AP2395" s="86" t="s">
        <v>5809</v>
      </c>
      <c r="AQ2395" s="11">
        <v>3</v>
      </c>
      <c r="AR2395" s="11">
        <v>1</v>
      </c>
      <c r="AS2395" s="12">
        <f t="shared" si="579"/>
        <v>45806.25</v>
      </c>
      <c r="AT2395" s="87" t="s">
        <v>135</v>
      </c>
      <c r="AU2395" s="9">
        <v>3.7149999999999999</v>
      </c>
      <c r="AV2395" s="154" t="s">
        <v>79</v>
      </c>
      <c r="AW2395" s="154">
        <v>11600</v>
      </c>
      <c r="AX2395" s="154" t="s">
        <v>6688</v>
      </c>
      <c r="AY2395" s="86">
        <v>28</v>
      </c>
      <c r="AZ2395" s="11" t="s">
        <v>128</v>
      </c>
      <c r="BA2395" s="17" t="str">
        <f t="shared" si="584"/>
        <v>04116000404018984928</v>
      </c>
      <c r="BB2395" s="26">
        <f t="shared" si="585"/>
        <v>20</v>
      </c>
      <c r="BC2395" s="86" t="s">
        <v>6114</v>
      </c>
      <c r="BD2395" s="86" t="s">
        <v>73</v>
      </c>
      <c r="BG2395" s="86">
        <v>52928588</v>
      </c>
      <c r="BH2395">
        <v>95416927</v>
      </c>
      <c r="BK2395" s="11" t="str">
        <f t="shared" si="583"/>
        <v>B-</v>
      </c>
      <c r="BL2395" s="11" t="s">
        <v>473</v>
      </c>
    </row>
    <row r="2396" spans="1:64" x14ac:dyDescent="0.25">
      <c r="A2396" s="3" t="s">
        <v>56</v>
      </c>
      <c r="B2396" s="4">
        <v>2456</v>
      </c>
      <c r="C2396" s="3" t="s">
        <v>140</v>
      </c>
      <c r="D2396" s="3" t="s">
        <v>7657</v>
      </c>
      <c r="E2396" s="3" t="s">
        <v>7197</v>
      </c>
      <c r="F2396" s="3"/>
      <c r="G2396" s="3"/>
      <c r="H2396" s="74"/>
      <c r="I2396" s="3" t="s">
        <v>459</v>
      </c>
      <c r="J2396" s="3" t="s">
        <v>228</v>
      </c>
      <c r="K2396" s="3" t="s">
        <v>76</v>
      </c>
      <c r="L2396" s="3" t="s">
        <v>77</v>
      </c>
      <c r="M2396" s="3" t="s">
        <v>158</v>
      </c>
      <c r="N2396" s="5">
        <v>45446</v>
      </c>
      <c r="P2396" s="3">
        <f t="shared" ca="1" si="581"/>
        <v>-47</v>
      </c>
      <c r="Q2396" s="5"/>
      <c r="R2396" s="3"/>
      <c r="S2396" s="3"/>
      <c r="T2396" s="6" t="s">
        <v>131</v>
      </c>
      <c r="U2396" s="3" t="s">
        <v>6619</v>
      </c>
      <c r="V2396" s="5">
        <v>45505</v>
      </c>
      <c r="W2396" s="5">
        <f>VLOOKUP(B2396,[1]base!$A:$V,22,0)</f>
        <v>45535</v>
      </c>
      <c r="X2396" s="5"/>
      <c r="Y2396" s="5"/>
      <c r="Z2396" s="5">
        <v>45446</v>
      </c>
      <c r="AA2396" s="3">
        <f t="shared" si="576"/>
        <v>6</v>
      </c>
      <c r="AB2396" s="3">
        <v>2024</v>
      </c>
      <c r="AC2396" s="3">
        <f t="shared" si="580"/>
        <v>2028</v>
      </c>
      <c r="AD2396" s="7">
        <f t="shared" ca="1" si="582"/>
        <v>0.37222222222222223</v>
      </c>
      <c r="AE2396" s="7" t="str">
        <f t="shared" ca="1" si="586"/>
        <v>&lt; 1</v>
      </c>
      <c r="AF2396" s="5">
        <v>35243</v>
      </c>
      <c r="AG2396" s="8">
        <f t="shared" ca="1" si="577"/>
        <v>28.326027397260273</v>
      </c>
      <c r="AH2396" s="7" t="str">
        <f t="shared" ca="1" si="578"/>
        <v>&gt;25&lt; 35</v>
      </c>
      <c r="AI2396" s="9"/>
      <c r="AJ2396" s="10"/>
      <c r="AK2396" s="9" t="s">
        <v>6689</v>
      </c>
      <c r="AL2396" s="5">
        <v>45401</v>
      </c>
      <c r="AM2396" s="3" t="s">
        <v>93</v>
      </c>
      <c r="AN2396" s="3" t="s">
        <v>94</v>
      </c>
      <c r="AP2396" t="s">
        <v>6690</v>
      </c>
      <c r="AQ2396">
        <v>3</v>
      </c>
      <c r="AR2396" s="11">
        <v>1</v>
      </c>
      <c r="AS2396" s="12">
        <f t="shared" si="579"/>
        <v>45811.25</v>
      </c>
      <c r="AT2396" s="11" t="s">
        <v>135</v>
      </c>
      <c r="AU2396" s="9">
        <v>3.8780000000000001</v>
      </c>
      <c r="AV2396" s="14">
        <v>17</v>
      </c>
      <c r="AW2396" s="15" t="s">
        <v>169</v>
      </c>
      <c r="AX2396" s="16" t="s">
        <v>6691</v>
      </c>
      <c r="AY2396" s="14">
        <v>21</v>
      </c>
      <c r="AZ2396" s="11" t="s">
        <v>6269</v>
      </c>
      <c r="BA2396" s="17" t="str">
        <f t="shared" si="584"/>
        <v>17001000000330099821</v>
      </c>
      <c r="BB2396" s="26">
        <f t="shared" si="585"/>
        <v>20</v>
      </c>
      <c r="BC2396" s="19" t="s">
        <v>6692</v>
      </c>
      <c r="BD2396" s="20" t="s">
        <v>100</v>
      </c>
      <c r="BF2396" s="5"/>
      <c r="BG2396" s="27">
        <v>93993899</v>
      </c>
      <c r="BH2396" s="27"/>
      <c r="BI2396" s="27"/>
      <c r="BJ2396" t="s">
        <v>566</v>
      </c>
      <c r="BK2396" s="11" t="str">
        <f t="shared" si="583"/>
        <v>B-</v>
      </c>
      <c r="BL2396" s="11" t="s">
        <v>235</v>
      </c>
    </row>
    <row r="2397" spans="1:64" x14ac:dyDescent="0.25">
      <c r="A2397" s="3" t="s">
        <v>74</v>
      </c>
      <c r="B2397" s="4">
        <v>2457</v>
      </c>
      <c r="C2397" s="76" t="s">
        <v>140</v>
      </c>
      <c r="D2397" s="3" t="s">
        <v>8642</v>
      </c>
      <c r="E2397" s="117" t="s">
        <v>8008</v>
      </c>
      <c r="F2397" s="117"/>
      <c r="G2397" s="112"/>
      <c r="H2397" s="74"/>
      <c r="I2397" s="76" t="s">
        <v>2544</v>
      </c>
      <c r="J2397" s="76" t="s">
        <v>228</v>
      </c>
      <c r="K2397" s="76" t="s">
        <v>123</v>
      </c>
      <c r="L2397" s="112" t="s">
        <v>77</v>
      </c>
      <c r="M2397" s="126" t="s">
        <v>158</v>
      </c>
      <c r="N2397" s="115">
        <v>45446</v>
      </c>
      <c r="O2397" s="120"/>
      <c r="P2397" s="3">
        <f t="shared" ca="1" si="581"/>
        <v>-47</v>
      </c>
      <c r="Q2397" s="5">
        <v>45516</v>
      </c>
      <c r="R2397" s="3" t="s">
        <v>1303</v>
      </c>
      <c r="S2397" s="120"/>
      <c r="T2397" s="152" t="s">
        <v>131</v>
      </c>
      <c r="U2397" s="117" t="s">
        <v>6619</v>
      </c>
      <c r="V2397" s="5">
        <v>45505</v>
      </c>
      <c r="W2397" s="5">
        <f>VLOOKUP(B2397,[1]base!$A:$V,22,0)</f>
        <v>45535</v>
      </c>
      <c r="X2397" s="120"/>
      <c r="Y2397" s="120"/>
      <c r="Z2397" s="115">
        <v>45446</v>
      </c>
      <c r="AA2397" s="3">
        <f t="shared" si="576"/>
        <v>6</v>
      </c>
      <c r="AB2397" s="120">
        <v>2024</v>
      </c>
      <c r="AC2397" s="3">
        <f t="shared" si="580"/>
        <v>2028</v>
      </c>
      <c r="AD2397" s="7">
        <f t="shared" ca="1" si="582"/>
        <v>0.37222222222222223</v>
      </c>
      <c r="AE2397" s="7" t="str">
        <f t="shared" ca="1" si="586"/>
        <v>&lt; 1</v>
      </c>
      <c r="AF2397" s="131">
        <v>29316</v>
      </c>
      <c r="AG2397" s="8">
        <f t="shared" ca="1" si="577"/>
        <v>44.564383561643837</v>
      </c>
      <c r="AH2397" s="7" t="str">
        <f t="shared" ca="1" si="578"/>
        <v>&gt;35&lt; 45</v>
      </c>
      <c r="AI2397">
        <v>12489251</v>
      </c>
      <c r="AJ2397" s="10" t="s">
        <v>126</v>
      </c>
      <c r="AK2397" s="153" t="s">
        <v>6693</v>
      </c>
      <c r="AL2397" s="131">
        <v>42959</v>
      </c>
      <c r="AM2397" s="43" t="s">
        <v>93</v>
      </c>
      <c r="AN2397" s="43" t="s">
        <v>94</v>
      </c>
      <c r="AP2397" s="86" t="s">
        <v>5896</v>
      </c>
      <c r="AQ2397" s="11">
        <v>3</v>
      </c>
      <c r="AR2397" s="11">
        <v>1</v>
      </c>
      <c r="AS2397" s="12">
        <f t="shared" si="579"/>
        <v>45811.25</v>
      </c>
      <c r="AT2397" s="87" t="s">
        <v>135</v>
      </c>
      <c r="AU2397" s="43">
        <v>3.7149999999999999</v>
      </c>
      <c r="AV2397">
        <v>17</v>
      </c>
      <c r="AW2397" s="10" t="s">
        <v>169</v>
      </c>
      <c r="AX2397" s="154" t="s">
        <v>6694</v>
      </c>
      <c r="AY2397" s="86">
        <v>61</v>
      </c>
      <c r="AZ2397" s="86" t="s">
        <v>171</v>
      </c>
      <c r="BA2397" s="17" t="str">
        <f t="shared" si="584"/>
        <v>17001000000110435561</v>
      </c>
      <c r="BB2397" s="26">
        <f t="shared" si="585"/>
        <v>20</v>
      </c>
      <c r="BC2397" s="86" t="s">
        <v>6695</v>
      </c>
      <c r="BD2397" s="86" t="s">
        <v>277</v>
      </c>
      <c r="BG2397" s="86">
        <v>58637172</v>
      </c>
      <c r="BJ2397" t="s">
        <v>5705</v>
      </c>
      <c r="BK2397" s="11" t="str">
        <f t="shared" si="583"/>
        <v>B-</v>
      </c>
      <c r="BL2397" t="s">
        <v>473</v>
      </c>
    </row>
    <row r="2398" spans="1:64" x14ac:dyDescent="0.25">
      <c r="A2398" s="3" t="s">
        <v>56</v>
      </c>
      <c r="B2398" s="4">
        <v>2458</v>
      </c>
      <c r="C2398" s="76" t="s">
        <v>140</v>
      </c>
      <c r="D2398" s="3" t="s">
        <v>7213</v>
      </c>
      <c r="E2398" s="117" t="s">
        <v>8643</v>
      </c>
      <c r="F2398" s="117"/>
      <c r="G2398" s="112"/>
      <c r="H2398" s="74"/>
      <c r="I2398" s="76" t="s">
        <v>2544</v>
      </c>
      <c r="J2398" s="76" t="s">
        <v>228</v>
      </c>
      <c r="K2398" s="76" t="s">
        <v>123</v>
      </c>
      <c r="L2398" s="112" t="s">
        <v>77</v>
      </c>
      <c r="M2398" s="126" t="s">
        <v>158</v>
      </c>
      <c r="N2398" s="115">
        <v>45446</v>
      </c>
      <c r="O2398" s="120"/>
      <c r="P2398" s="3">
        <f t="shared" ca="1" si="581"/>
        <v>-47</v>
      </c>
      <c r="Q2398" s="5"/>
      <c r="R2398" s="3"/>
      <c r="S2398" s="120"/>
      <c r="T2398" s="152" t="s">
        <v>131</v>
      </c>
      <c r="U2398" s="117" t="s">
        <v>6619</v>
      </c>
      <c r="V2398" s="5">
        <v>45505</v>
      </c>
      <c r="W2398" s="5">
        <f>VLOOKUP(B2398,[1]base!$A:$V,22,0)</f>
        <v>45535</v>
      </c>
      <c r="X2398" s="120"/>
      <c r="Y2398" s="120"/>
      <c r="Z2398" s="115">
        <v>45446</v>
      </c>
      <c r="AA2398" s="3">
        <f t="shared" si="576"/>
        <v>6</v>
      </c>
      <c r="AB2398" s="120">
        <v>2024</v>
      </c>
      <c r="AC2398" s="3">
        <f t="shared" si="580"/>
        <v>2028</v>
      </c>
      <c r="AD2398" s="7">
        <f t="shared" ca="1" si="582"/>
        <v>0.37222222222222223</v>
      </c>
      <c r="AE2398" s="7" t="str">
        <f t="shared" ca="1" si="586"/>
        <v>&lt; 1</v>
      </c>
      <c r="AF2398" s="131">
        <v>28178</v>
      </c>
      <c r="AG2398" s="8">
        <f t="shared" ca="1" si="577"/>
        <v>47.682191780821917</v>
      </c>
      <c r="AH2398" s="7" t="str">
        <f t="shared" ca="1" si="578"/>
        <v>&gt;45&lt; 55</v>
      </c>
      <c r="AI2398">
        <v>11998016</v>
      </c>
      <c r="AJ2398" s="10" t="s">
        <v>79</v>
      </c>
      <c r="AK2398" s="153" t="s">
        <v>6696</v>
      </c>
      <c r="AL2398" s="131">
        <v>43805</v>
      </c>
      <c r="AM2398" s="43" t="s">
        <v>93</v>
      </c>
      <c r="AN2398" s="43" t="s">
        <v>94</v>
      </c>
      <c r="AP2398" s="86" t="s">
        <v>5896</v>
      </c>
      <c r="AQ2398" s="11">
        <v>3</v>
      </c>
      <c r="AR2398" s="11">
        <v>1</v>
      </c>
      <c r="AS2398" s="12">
        <f t="shared" si="579"/>
        <v>45811.25</v>
      </c>
      <c r="AT2398" s="87" t="s">
        <v>135</v>
      </c>
      <c r="AU2398" s="43">
        <v>3.7149999999999999</v>
      </c>
      <c r="AV2398">
        <v>17</v>
      </c>
      <c r="AW2398" s="10" t="s">
        <v>169</v>
      </c>
      <c r="AX2398" s="154" t="s">
        <v>6697</v>
      </c>
      <c r="AY2398" s="86">
        <v>87</v>
      </c>
      <c r="AZ2398" s="86" t="s">
        <v>171</v>
      </c>
      <c r="BA2398" s="17" t="str">
        <f t="shared" si="584"/>
        <v>17001000000264409287</v>
      </c>
      <c r="BB2398" s="26">
        <f t="shared" si="585"/>
        <v>20</v>
      </c>
      <c r="BC2398" s="86" t="s">
        <v>6657</v>
      </c>
      <c r="BD2398" s="86" t="s">
        <v>277</v>
      </c>
      <c r="BG2398" s="86">
        <v>97169133</v>
      </c>
      <c r="BJ2398" t="s">
        <v>4740</v>
      </c>
      <c r="BK2398" s="11" t="str">
        <f t="shared" si="583"/>
        <v>B-</v>
      </c>
      <c r="BL2398" t="s">
        <v>473</v>
      </c>
    </row>
    <row r="2399" spans="1:64" x14ac:dyDescent="0.25">
      <c r="A2399" s="3" t="s">
        <v>56</v>
      </c>
      <c r="B2399" s="4">
        <v>2459</v>
      </c>
      <c r="C2399" s="76" t="s">
        <v>140</v>
      </c>
      <c r="D2399" s="3" t="s">
        <v>7847</v>
      </c>
      <c r="E2399" s="117" t="s">
        <v>8430</v>
      </c>
      <c r="F2399" s="117"/>
      <c r="G2399" s="112"/>
      <c r="H2399" s="74"/>
      <c r="I2399" s="76" t="s">
        <v>2544</v>
      </c>
      <c r="J2399" s="76" t="s">
        <v>228</v>
      </c>
      <c r="K2399" s="76" t="s">
        <v>123</v>
      </c>
      <c r="L2399" s="112" t="s">
        <v>77</v>
      </c>
      <c r="M2399" s="126" t="s">
        <v>158</v>
      </c>
      <c r="N2399" s="115">
        <v>45446</v>
      </c>
      <c r="O2399" s="120"/>
      <c r="P2399" s="3">
        <f t="shared" ca="1" si="581"/>
        <v>-47</v>
      </c>
      <c r="Q2399" s="5"/>
      <c r="R2399" s="3"/>
      <c r="S2399" s="120"/>
      <c r="T2399" s="152" t="s">
        <v>131</v>
      </c>
      <c r="U2399" s="117" t="s">
        <v>6619</v>
      </c>
      <c r="V2399" s="5">
        <v>45505</v>
      </c>
      <c r="W2399" s="5">
        <f>VLOOKUP(B2399,[1]base!$A:$V,22,0)</f>
        <v>45535</v>
      </c>
      <c r="X2399" s="120"/>
      <c r="Y2399" s="120"/>
      <c r="Z2399" s="115">
        <v>45446</v>
      </c>
      <c r="AA2399" s="3">
        <f t="shared" si="576"/>
        <v>6</v>
      </c>
      <c r="AB2399" s="120">
        <v>2024</v>
      </c>
      <c r="AC2399" s="3">
        <f t="shared" si="580"/>
        <v>2028</v>
      </c>
      <c r="AD2399" s="7">
        <f t="shared" ca="1" si="582"/>
        <v>0.37222222222222223</v>
      </c>
      <c r="AE2399" s="7" t="str">
        <f t="shared" ca="1" si="586"/>
        <v>&lt; 1</v>
      </c>
      <c r="AF2399" s="131">
        <v>31076</v>
      </c>
      <c r="AG2399" s="8">
        <f t="shared" ca="1" si="577"/>
        <v>39.742465753424661</v>
      </c>
      <c r="AH2399" s="7" t="str">
        <f t="shared" ca="1" si="578"/>
        <v>&gt;35&lt; 45</v>
      </c>
      <c r="AI2399">
        <v>12662851</v>
      </c>
      <c r="AJ2399" s="10" t="s">
        <v>70</v>
      </c>
      <c r="AK2399" s="153" t="s">
        <v>6698</v>
      </c>
      <c r="AL2399" s="131">
        <v>43540</v>
      </c>
      <c r="AM2399" s="43" t="s">
        <v>93</v>
      </c>
      <c r="AN2399" s="43" t="s">
        <v>94</v>
      </c>
      <c r="AP2399" s="86" t="s">
        <v>6335</v>
      </c>
      <c r="AQ2399" s="11">
        <v>3</v>
      </c>
      <c r="AR2399" s="11">
        <v>1</v>
      </c>
      <c r="AS2399" s="12">
        <f t="shared" si="579"/>
        <v>45811.25</v>
      </c>
      <c r="AT2399" s="87" t="s">
        <v>135</v>
      </c>
      <c r="AU2399" s="43">
        <v>3.7149999999999999</v>
      </c>
      <c r="AV2399">
        <v>17</v>
      </c>
      <c r="AW2399" s="10" t="s">
        <v>169</v>
      </c>
      <c r="AX2399" s="154" t="s">
        <v>6699</v>
      </c>
      <c r="AY2399" s="86">
        <v>78</v>
      </c>
      <c r="AZ2399" s="86" t="s">
        <v>171</v>
      </c>
      <c r="BA2399" s="17" t="str">
        <f t="shared" si="584"/>
        <v>17001000000164916678</v>
      </c>
      <c r="BB2399" s="26">
        <f t="shared" si="585"/>
        <v>20</v>
      </c>
      <c r="BC2399" s="86" t="s">
        <v>6700</v>
      </c>
      <c r="BD2399" s="86" t="s">
        <v>277</v>
      </c>
      <c r="BG2399" s="86">
        <v>50141185</v>
      </c>
      <c r="BK2399" s="11" t="str">
        <f t="shared" si="583"/>
        <v>B-</v>
      </c>
      <c r="BL2399" t="s">
        <v>473</v>
      </c>
    </row>
    <row r="2400" spans="1:64" x14ac:dyDescent="0.25">
      <c r="A2400" s="3" t="s">
        <v>56</v>
      </c>
      <c r="B2400" s="4">
        <v>2460</v>
      </c>
      <c r="C2400" s="76" t="s">
        <v>140</v>
      </c>
      <c r="D2400" s="3" t="s">
        <v>7208</v>
      </c>
      <c r="E2400" s="117" t="s">
        <v>7258</v>
      </c>
      <c r="F2400" s="117"/>
      <c r="G2400" s="112"/>
      <c r="H2400" s="74"/>
      <c r="I2400" s="76" t="s">
        <v>2544</v>
      </c>
      <c r="J2400" s="76" t="s">
        <v>228</v>
      </c>
      <c r="K2400" s="76" t="s">
        <v>123</v>
      </c>
      <c r="L2400" s="112" t="s">
        <v>77</v>
      </c>
      <c r="M2400" s="126" t="s">
        <v>158</v>
      </c>
      <c r="N2400" s="115">
        <v>45446</v>
      </c>
      <c r="O2400" s="120"/>
      <c r="P2400" s="3">
        <f t="shared" ca="1" si="581"/>
        <v>-47</v>
      </c>
      <c r="Q2400" s="5"/>
      <c r="R2400" s="3"/>
      <c r="S2400" s="120"/>
      <c r="T2400" s="152" t="s">
        <v>131</v>
      </c>
      <c r="U2400" s="117" t="s">
        <v>6619</v>
      </c>
      <c r="V2400" s="5">
        <v>45505</v>
      </c>
      <c r="W2400" s="5">
        <f>VLOOKUP(B2400,[1]base!$A:$V,22,0)</f>
        <v>45535</v>
      </c>
      <c r="X2400" s="120"/>
      <c r="Y2400" s="120"/>
      <c r="Z2400" s="115">
        <v>45446</v>
      </c>
      <c r="AA2400" s="3">
        <f t="shared" si="576"/>
        <v>6</v>
      </c>
      <c r="AB2400" s="120">
        <v>2024</v>
      </c>
      <c r="AC2400" s="3">
        <f t="shared" si="580"/>
        <v>2028</v>
      </c>
      <c r="AD2400" s="7">
        <f t="shared" ca="1" si="582"/>
        <v>0.37222222222222223</v>
      </c>
      <c r="AE2400" s="7" t="str">
        <f t="shared" ca="1" si="586"/>
        <v>&lt; 1</v>
      </c>
      <c r="AF2400" s="131">
        <v>30880</v>
      </c>
      <c r="AG2400" s="8">
        <f t="shared" ca="1" si="577"/>
        <v>40.279452054794518</v>
      </c>
      <c r="AH2400" s="7" t="str">
        <f t="shared" ca="1" si="578"/>
        <v>&gt;35&lt; 45</v>
      </c>
      <c r="AI2400">
        <v>12909010</v>
      </c>
      <c r="AJ2400" s="10" t="s">
        <v>102</v>
      </c>
      <c r="AK2400" s="153" t="s">
        <v>6701</v>
      </c>
      <c r="AL2400" s="131">
        <v>37779</v>
      </c>
      <c r="AM2400" s="43" t="s">
        <v>93</v>
      </c>
      <c r="AN2400" s="43" t="s">
        <v>94</v>
      </c>
      <c r="AP2400" s="86" t="s">
        <v>6389</v>
      </c>
      <c r="AQ2400" s="11">
        <v>3</v>
      </c>
      <c r="AR2400" s="11">
        <v>1</v>
      </c>
      <c r="AS2400" s="12">
        <f t="shared" si="579"/>
        <v>45811.25</v>
      </c>
      <c r="AT2400" s="87" t="s">
        <v>135</v>
      </c>
      <c r="AU2400" s="43">
        <v>3.7149999999999999</v>
      </c>
      <c r="AV2400">
        <v>17</v>
      </c>
      <c r="AW2400" s="10" t="s">
        <v>169</v>
      </c>
      <c r="AX2400" s="154" t="s">
        <v>6702</v>
      </c>
      <c r="AY2400" s="86">
        <v>53</v>
      </c>
      <c r="AZ2400" s="86" t="s">
        <v>171</v>
      </c>
      <c r="BA2400" s="17" t="str">
        <f t="shared" si="584"/>
        <v>17001000000143807053</v>
      </c>
      <c r="BB2400" s="26">
        <f t="shared" si="585"/>
        <v>20</v>
      </c>
      <c r="BC2400" s="86" t="s">
        <v>6700</v>
      </c>
      <c r="BD2400" s="86" t="s">
        <v>277</v>
      </c>
      <c r="BG2400" s="86">
        <v>22240870</v>
      </c>
      <c r="BK2400" s="11" t="str">
        <f t="shared" si="583"/>
        <v>B-</v>
      </c>
      <c r="BL2400" t="s">
        <v>473</v>
      </c>
    </row>
    <row r="2401" spans="1:64" x14ac:dyDescent="0.25">
      <c r="A2401" s="3" t="s">
        <v>74</v>
      </c>
      <c r="B2401" s="4">
        <v>2461</v>
      </c>
      <c r="C2401" s="76" t="s">
        <v>140</v>
      </c>
      <c r="D2401" s="3" t="s">
        <v>7325</v>
      </c>
      <c r="E2401" s="117" t="s">
        <v>7248</v>
      </c>
      <c r="F2401" s="117"/>
      <c r="G2401" s="112"/>
      <c r="H2401" s="74"/>
      <c r="I2401" s="76" t="s">
        <v>431</v>
      </c>
      <c r="J2401" s="76"/>
      <c r="K2401" s="76" t="s">
        <v>123</v>
      </c>
      <c r="L2401" s="112" t="s">
        <v>77</v>
      </c>
      <c r="M2401" s="126" t="s">
        <v>158</v>
      </c>
      <c r="N2401" s="115">
        <v>45446</v>
      </c>
      <c r="O2401" s="120"/>
      <c r="P2401" s="3">
        <f t="shared" ca="1" si="581"/>
        <v>-109</v>
      </c>
      <c r="Q2401" s="5">
        <v>45446</v>
      </c>
      <c r="R2401" s="3" t="s">
        <v>4845</v>
      </c>
      <c r="S2401" s="120"/>
      <c r="T2401" s="152" t="s">
        <v>131</v>
      </c>
      <c r="U2401" s="117" t="s">
        <v>6619</v>
      </c>
      <c r="V2401" s="115">
        <v>45446</v>
      </c>
      <c r="W2401" s="115">
        <v>45473</v>
      </c>
      <c r="X2401" s="120"/>
      <c r="Y2401" s="120"/>
      <c r="Z2401" s="115">
        <v>45446</v>
      </c>
      <c r="AA2401" s="3">
        <f t="shared" si="576"/>
        <v>6</v>
      </c>
      <c r="AB2401" s="120">
        <v>2024</v>
      </c>
      <c r="AC2401" s="3">
        <f t="shared" si="580"/>
        <v>2028</v>
      </c>
      <c r="AD2401" s="7">
        <f t="shared" ca="1" si="582"/>
        <v>0.37222222222222223</v>
      </c>
      <c r="AE2401" s="7" t="str">
        <f t="shared" ca="1" si="586"/>
        <v>&lt; 1</v>
      </c>
      <c r="AF2401" s="131">
        <v>35895</v>
      </c>
      <c r="AG2401" s="8">
        <f t="shared" ca="1" si="577"/>
        <v>26.539726027397261</v>
      </c>
      <c r="AH2401" s="7" t="str">
        <f t="shared" ca="1" si="578"/>
        <v>&gt;25&lt; 35</v>
      </c>
      <c r="AI2401">
        <v>17331069</v>
      </c>
      <c r="AJ2401" s="10" t="s">
        <v>67</v>
      </c>
      <c r="AK2401" s="153" t="s">
        <v>6703</v>
      </c>
      <c r="AL2401" s="131">
        <v>45300</v>
      </c>
      <c r="AM2401" s="43" t="s">
        <v>93</v>
      </c>
      <c r="AN2401" s="43" t="s">
        <v>94</v>
      </c>
      <c r="AP2401" s="86" t="s">
        <v>6389</v>
      </c>
      <c r="AQ2401" s="11">
        <v>3</v>
      </c>
      <c r="AR2401" s="11">
        <v>1</v>
      </c>
      <c r="AS2401" s="12">
        <f t="shared" si="579"/>
        <v>45811.25</v>
      </c>
      <c r="AT2401" s="87" t="s">
        <v>135</v>
      </c>
      <c r="AU2401" s="43">
        <v>3.7149999999999999</v>
      </c>
      <c r="AV2401">
        <v>17</v>
      </c>
      <c r="AW2401" s="10" t="s">
        <v>169</v>
      </c>
      <c r="AX2401" s="154" t="s">
        <v>6704</v>
      </c>
      <c r="AY2401" s="86">
        <v>23</v>
      </c>
      <c r="AZ2401" s="86" t="s">
        <v>171</v>
      </c>
      <c r="BA2401" s="17" t="str">
        <f t="shared" si="584"/>
        <v>17001000000295477223</v>
      </c>
      <c r="BB2401" s="26">
        <f t="shared" si="585"/>
        <v>20</v>
      </c>
      <c r="BC2401" s="86" t="s">
        <v>6700</v>
      </c>
      <c r="BD2401" s="86" t="s">
        <v>277</v>
      </c>
      <c r="BG2401" s="86">
        <v>28899297</v>
      </c>
      <c r="BK2401" s="11" t="str">
        <f t="shared" si="583"/>
        <v>-</v>
      </c>
    </row>
    <row r="2402" spans="1:64" x14ac:dyDescent="0.25">
      <c r="A2402" s="3" t="s">
        <v>56</v>
      </c>
      <c r="B2402" s="4">
        <v>2462</v>
      </c>
      <c r="C2402" s="3" t="s">
        <v>140</v>
      </c>
      <c r="D2402" s="59" t="s">
        <v>8790</v>
      </c>
      <c r="E2402" s="3" t="s">
        <v>7279</v>
      </c>
      <c r="F2402" s="3"/>
      <c r="G2402" s="36"/>
      <c r="H2402" s="74"/>
      <c r="I2402" s="43" t="s">
        <v>695</v>
      </c>
      <c r="J2402" s="3" t="s">
        <v>157</v>
      </c>
      <c r="K2402" s="3" t="s">
        <v>76</v>
      </c>
      <c r="L2402" s="3" t="s">
        <v>77</v>
      </c>
      <c r="M2402" s="3" t="s">
        <v>158</v>
      </c>
      <c r="N2402" s="5">
        <v>45446</v>
      </c>
      <c r="P2402" s="3">
        <f t="shared" ca="1" si="581"/>
        <v>-47</v>
      </c>
      <c r="Q2402" s="5"/>
      <c r="R2402" s="3"/>
      <c r="S2402" s="3"/>
      <c r="T2402" s="6" t="s">
        <v>131</v>
      </c>
      <c r="U2402" s="3" t="s">
        <v>6619</v>
      </c>
      <c r="V2402" s="5">
        <v>45505</v>
      </c>
      <c r="W2402" s="5">
        <f>VLOOKUP(B2402,[1]base!$A:$V,22,0)</f>
        <v>45535</v>
      </c>
      <c r="X2402" s="5"/>
      <c r="Y2402" s="5"/>
      <c r="Z2402" s="5">
        <v>45446</v>
      </c>
      <c r="AA2402" s="3">
        <f t="shared" si="576"/>
        <v>6</v>
      </c>
      <c r="AB2402" s="3">
        <v>2024</v>
      </c>
      <c r="AC2402" s="3">
        <f t="shared" si="580"/>
        <v>2028</v>
      </c>
      <c r="AD2402" s="7">
        <f t="shared" ca="1" si="582"/>
        <v>0.37222222222222223</v>
      </c>
      <c r="AE2402" s="7" t="str">
        <f t="shared" ca="1" si="586"/>
        <v>&lt; 1</v>
      </c>
      <c r="AF2402" s="5">
        <v>34276</v>
      </c>
      <c r="AG2402" s="8">
        <f t="shared" ca="1" si="577"/>
        <v>30.975342465753425</v>
      </c>
      <c r="AH2402" s="7" t="str">
        <f t="shared" ca="1" si="578"/>
        <v>&gt;25&lt; 35</v>
      </c>
      <c r="AI2402" s="9"/>
      <c r="AJ2402" s="8"/>
      <c r="AK2402" s="9" t="s">
        <v>6705</v>
      </c>
      <c r="AL2402" s="5">
        <v>45036</v>
      </c>
      <c r="AM2402" s="3" t="s">
        <v>93</v>
      </c>
      <c r="AN2402" s="3" t="s">
        <v>94</v>
      </c>
      <c r="AP2402" t="s">
        <v>6706</v>
      </c>
      <c r="AQ2402" s="11">
        <v>3</v>
      </c>
      <c r="AR2402" s="11">
        <v>1</v>
      </c>
      <c r="AS2402" s="12">
        <f t="shared" si="579"/>
        <v>45811.25</v>
      </c>
      <c r="AT2402" s="11" t="s">
        <v>135</v>
      </c>
      <c r="AU2402" s="9">
        <v>3.8780000000000001</v>
      </c>
      <c r="AV2402" s="14">
        <v>10</v>
      </c>
      <c r="AW2402" s="15" t="s">
        <v>1191</v>
      </c>
      <c r="AX2402" s="16">
        <v>80011500788</v>
      </c>
      <c r="AY2402" s="14" t="s">
        <v>70</v>
      </c>
      <c r="AZ2402" s="11" t="s">
        <v>503</v>
      </c>
      <c r="BA2402" s="17" t="str">
        <f t="shared" si="584"/>
        <v>10045158001150078803</v>
      </c>
      <c r="BB2402" s="26">
        <f t="shared" si="585"/>
        <v>20</v>
      </c>
      <c r="BC2402" s="19" t="s">
        <v>6707</v>
      </c>
      <c r="BD2402" s="20" t="s">
        <v>277</v>
      </c>
      <c r="BF2402" s="5"/>
      <c r="BG2402" s="27">
        <v>24080533</v>
      </c>
      <c r="BH2402" s="27"/>
      <c r="BI2402" s="27"/>
      <c r="BK2402" s="11" t="str">
        <f t="shared" si="583"/>
        <v>A-</v>
      </c>
      <c r="BL2402" s="11" t="s">
        <v>235</v>
      </c>
    </row>
    <row r="2403" spans="1:64" x14ac:dyDescent="0.25">
      <c r="A2403" s="3" t="s">
        <v>56</v>
      </c>
      <c r="B2403" s="4">
        <v>2463</v>
      </c>
      <c r="C2403" s="76" t="s">
        <v>140</v>
      </c>
      <c r="D2403" s="3" t="s">
        <v>7581</v>
      </c>
      <c r="E2403" s="117" t="s">
        <v>7599</v>
      </c>
      <c r="F2403" s="117"/>
      <c r="G2403" s="112"/>
      <c r="H2403" s="74"/>
      <c r="I2403" s="76" t="s">
        <v>2544</v>
      </c>
      <c r="J2403" s="76" t="s">
        <v>228</v>
      </c>
      <c r="K2403" s="76" t="s">
        <v>123</v>
      </c>
      <c r="L2403" s="112" t="s">
        <v>77</v>
      </c>
      <c r="M2403" s="126" t="s">
        <v>158</v>
      </c>
      <c r="N2403" s="115">
        <v>45446</v>
      </c>
      <c r="O2403" s="120"/>
      <c r="P2403" s="3">
        <f t="shared" ca="1" si="581"/>
        <v>-47</v>
      </c>
      <c r="Q2403" s="5"/>
      <c r="R2403" s="3"/>
      <c r="S2403" s="120"/>
      <c r="T2403" s="152" t="s">
        <v>131</v>
      </c>
      <c r="U2403" s="117" t="s">
        <v>6619</v>
      </c>
      <c r="V2403" s="5">
        <v>45505</v>
      </c>
      <c r="W2403" s="5">
        <f>VLOOKUP(B2403,[1]base!$A:$V,22,0)</f>
        <v>45535</v>
      </c>
      <c r="X2403" s="120"/>
      <c r="Y2403" s="120"/>
      <c r="Z2403" s="115">
        <v>45446</v>
      </c>
      <c r="AA2403" s="3">
        <f t="shared" si="576"/>
        <v>6</v>
      </c>
      <c r="AB2403" s="120">
        <v>2024</v>
      </c>
      <c r="AC2403" s="3">
        <f t="shared" si="580"/>
        <v>2028</v>
      </c>
      <c r="AD2403" s="7">
        <f t="shared" ca="1" si="582"/>
        <v>0.37222222222222223</v>
      </c>
      <c r="AE2403" s="7" t="str">
        <f t="shared" ca="1" si="586"/>
        <v>&lt; 1</v>
      </c>
      <c r="AF2403" s="131">
        <v>27893</v>
      </c>
      <c r="AG2403" s="8">
        <f t="shared" ca="1" si="577"/>
        <v>48.463013698630135</v>
      </c>
      <c r="AH2403" s="7" t="str">
        <f t="shared" ca="1" si="578"/>
        <v>&gt;45&lt; 55</v>
      </c>
      <c r="AI2403">
        <v>11661789</v>
      </c>
      <c r="AJ2403" s="10" t="s">
        <v>70</v>
      </c>
      <c r="AK2403" s="153" t="s">
        <v>6708</v>
      </c>
      <c r="AL2403" s="131">
        <v>42027</v>
      </c>
      <c r="AM2403" s="43" t="s">
        <v>93</v>
      </c>
      <c r="AN2403" s="43" t="s">
        <v>65</v>
      </c>
      <c r="AO2403">
        <v>2</v>
      </c>
      <c r="AP2403" s="86" t="s">
        <v>5780</v>
      </c>
      <c r="AQ2403" s="11">
        <v>3</v>
      </c>
      <c r="AR2403" s="11">
        <v>1</v>
      </c>
      <c r="AS2403" s="12">
        <f t="shared" si="579"/>
        <v>45811.25</v>
      </c>
      <c r="AT2403" s="87" t="s">
        <v>135</v>
      </c>
      <c r="AU2403" s="43">
        <v>3.7149999999999999</v>
      </c>
      <c r="AV2403" s="10" t="s">
        <v>62</v>
      </c>
      <c r="AW2403" s="10" t="s">
        <v>6709</v>
      </c>
      <c r="AX2403">
        <v>71116074474</v>
      </c>
      <c r="AY2403" s="10" t="s">
        <v>126</v>
      </c>
      <c r="AZ2403" s="86" t="s">
        <v>191</v>
      </c>
      <c r="BA2403" s="17" t="str">
        <f t="shared" si="584"/>
        <v>01004027111607447407</v>
      </c>
      <c r="BB2403" s="26">
        <f t="shared" si="585"/>
        <v>20</v>
      </c>
      <c r="BC2403" s="86" t="s">
        <v>6710</v>
      </c>
      <c r="BD2403" s="86" t="s">
        <v>100</v>
      </c>
      <c r="BG2403" s="86">
        <v>23626648</v>
      </c>
      <c r="BJ2403" t="s">
        <v>3681</v>
      </c>
      <c r="BK2403" s="11" t="str">
        <f t="shared" si="583"/>
        <v>B-</v>
      </c>
      <c r="BL2403" t="s">
        <v>473</v>
      </c>
    </row>
    <row r="2404" spans="1:64" x14ac:dyDescent="0.25">
      <c r="A2404" s="3" t="s">
        <v>56</v>
      </c>
      <c r="B2404" s="4">
        <v>2464</v>
      </c>
      <c r="C2404" s="76" t="s">
        <v>57</v>
      </c>
      <c r="D2404" s="3" t="s">
        <v>8578</v>
      </c>
      <c r="E2404" s="117" t="s">
        <v>8791</v>
      </c>
      <c r="F2404" s="117"/>
      <c r="G2404" s="112"/>
      <c r="H2404" s="74"/>
      <c r="I2404" s="76" t="s">
        <v>431</v>
      </c>
      <c r="J2404" s="76"/>
      <c r="K2404" s="76" t="s">
        <v>123</v>
      </c>
      <c r="L2404" s="112" t="s">
        <v>77</v>
      </c>
      <c r="M2404" s="126" t="s">
        <v>158</v>
      </c>
      <c r="N2404" s="115">
        <v>45447</v>
      </c>
      <c r="O2404" s="120"/>
      <c r="P2404" s="3">
        <f t="shared" ca="1" si="581"/>
        <v>-47</v>
      </c>
      <c r="Q2404" s="5"/>
      <c r="R2404" s="3"/>
      <c r="S2404" s="120"/>
      <c r="T2404" s="152" t="s">
        <v>131</v>
      </c>
      <c r="U2404" s="117" t="s">
        <v>6619</v>
      </c>
      <c r="V2404" s="5">
        <v>45505</v>
      </c>
      <c r="W2404" s="5">
        <f>VLOOKUP(B2404,[1]base!$A:$V,22,0)</f>
        <v>45535</v>
      </c>
      <c r="X2404" s="120"/>
      <c r="Y2404" s="120"/>
      <c r="Z2404" s="115">
        <v>45447</v>
      </c>
      <c r="AA2404" s="3">
        <f t="shared" si="576"/>
        <v>6</v>
      </c>
      <c r="AB2404" s="120">
        <v>2024</v>
      </c>
      <c r="AC2404" s="3">
        <f t="shared" si="580"/>
        <v>2028</v>
      </c>
      <c r="AD2404" s="7">
        <f t="shared" ca="1" si="582"/>
        <v>0.36944444444444446</v>
      </c>
      <c r="AE2404" s="7" t="str">
        <f t="shared" ca="1" si="586"/>
        <v>&lt; 1</v>
      </c>
      <c r="AF2404" s="131">
        <v>36727</v>
      </c>
      <c r="AG2404" s="8">
        <f t="shared" ca="1" si="577"/>
        <v>24.260273972602739</v>
      </c>
      <c r="AH2404" s="7" t="str">
        <f t="shared" ca="1" si="578"/>
        <v>&lt; 25</v>
      </c>
      <c r="AI2404">
        <v>17776232</v>
      </c>
      <c r="AJ2404" s="10" t="s">
        <v>102</v>
      </c>
      <c r="AK2404" s="153" t="s">
        <v>6711</v>
      </c>
      <c r="AL2404" s="131">
        <v>45006</v>
      </c>
      <c r="AM2404" s="43" t="s">
        <v>64</v>
      </c>
      <c r="AN2404" s="43" t="s">
        <v>94</v>
      </c>
      <c r="AP2404" s="86" t="s">
        <v>6712</v>
      </c>
      <c r="AQ2404" s="11">
        <v>3</v>
      </c>
      <c r="AR2404" s="11">
        <v>1</v>
      </c>
      <c r="AS2404" s="12">
        <f t="shared" si="579"/>
        <v>45812.25</v>
      </c>
      <c r="AT2404" s="87" t="s">
        <v>135</v>
      </c>
      <c r="AU2404" s="43">
        <v>3.7149999999999999</v>
      </c>
      <c r="AV2404" s="10" t="s">
        <v>79</v>
      </c>
      <c r="AW2404" s="10" t="s">
        <v>1886</v>
      </c>
      <c r="AX2404">
        <v>80087133682</v>
      </c>
      <c r="AY2404" s="86">
        <v>45</v>
      </c>
      <c r="AZ2404" s="11" t="s">
        <v>128</v>
      </c>
      <c r="BA2404" s="17" t="str">
        <f t="shared" si="584"/>
        <v>04053138008713368245</v>
      </c>
      <c r="BB2404" s="26">
        <f t="shared" si="585"/>
        <v>20</v>
      </c>
      <c r="BC2404" s="86" t="s">
        <v>6713</v>
      </c>
      <c r="BD2404" s="86" t="s">
        <v>100</v>
      </c>
      <c r="BG2404" s="86">
        <v>24916521</v>
      </c>
      <c r="BJ2404" t="s">
        <v>566</v>
      </c>
      <c r="BK2404" s="11" t="str">
        <f t="shared" si="583"/>
        <v>-</v>
      </c>
      <c r="BL2404" t="s">
        <v>473</v>
      </c>
    </row>
    <row r="2405" spans="1:64" x14ac:dyDescent="0.25">
      <c r="A2405" s="3" t="s">
        <v>56</v>
      </c>
      <c r="B2405" s="4">
        <v>2465</v>
      </c>
      <c r="C2405" s="76" t="s">
        <v>140</v>
      </c>
      <c r="D2405" s="3" t="s">
        <v>8644</v>
      </c>
      <c r="E2405" s="117" t="s">
        <v>7497</v>
      </c>
      <c r="F2405" s="117"/>
      <c r="G2405" s="112"/>
      <c r="H2405" s="74"/>
      <c r="I2405" s="76" t="s">
        <v>2544</v>
      </c>
      <c r="J2405" s="76" t="s">
        <v>228</v>
      </c>
      <c r="K2405" s="76" t="s">
        <v>123</v>
      </c>
      <c r="L2405" s="112" t="s">
        <v>77</v>
      </c>
      <c r="M2405" s="126" t="s">
        <v>158</v>
      </c>
      <c r="N2405" s="115">
        <v>45447</v>
      </c>
      <c r="O2405" s="120"/>
      <c r="P2405" s="3">
        <f t="shared" ca="1" si="581"/>
        <v>-47</v>
      </c>
      <c r="Q2405" s="5"/>
      <c r="R2405" s="3"/>
      <c r="S2405" s="120"/>
      <c r="T2405" s="152" t="s">
        <v>131</v>
      </c>
      <c r="U2405" s="117" t="s">
        <v>6619</v>
      </c>
      <c r="V2405" s="5">
        <v>45505</v>
      </c>
      <c r="W2405" s="5">
        <f>VLOOKUP(B2405,[1]base!$A:$V,22,0)</f>
        <v>45535</v>
      </c>
      <c r="X2405" s="120"/>
      <c r="Y2405" s="120"/>
      <c r="Z2405" s="115">
        <v>45447</v>
      </c>
      <c r="AA2405" s="3">
        <f t="shared" si="576"/>
        <v>6</v>
      </c>
      <c r="AB2405" s="120">
        <v>2024</v>
      </c>
      <c r="AC2405" s="3">
        <f t="shared" si="580"/>
        <v>2028</v>
      </c>
      <c r="AD2405" s="7">
        <f t="shared" ca="1" si="582"/>
        <v>0.36944444444444446</v>
      </c>
      <c r="AE2405" s="7" t="str">
        <f t="shared" ca="1" si="586"/>
        <v>&lt; 1</v>
      </c>
      <c r="AF2405" s="131">
        <v>29320</v>
      </c>
      <c r="AG2405" s="8">
        <f t="shared" ca="1" si="577"/>
        <v>44.553424657534244</v>
      </c>
      <c r="AH2405" s="7" t="str">
        <f t="shared" ca="1" si="578"/>
        <v>&gt;35&lt; 45</v>
      </c>
      <c r="AI2405">
        <v>16813500</v>
      </c>
      <c r="AJ2405" s="10" t="s">
        <v>70</v>
      </c>
      <c r="AK2405" s="153" t="s">
        <v>6714</v>
      </c>
      <c r="AL2405" s="131">
        <v>41935</v>
      </c>
      <c r="AM2405" s="43" t="s">
        <v>93</v>
      </c>
      <c r="AN2405" s="43" t="s">
        <v>65</v>
      </c>
      <c r="AO2405">
        <v>2</v>
      </c>
      <c r="AP2405" s="86" t="s">
        <v>5896</v>
      </c>
      <c r="AQ2405" s="11">
        <v>3</v>
      </c>
      <c r="AR2405" s="11">
        <v>1</v>
      </c>
      <c r="AS2405" s="12">
        <f t="shared" si="579"/>
        <v>45812.25</v>
      </c>
      <c r="AT2405" s="87" t="s">
        <v>135</v>
      </c>
      <c r="AU2405" s="43">
        <v>3.7149999999999999</v>
      </c>
      <c r="AV2405">
        <v>17</v>
      </c>
      <c r="AW2405" s="10" t="s">
        <v>169</v>
      </c>
      <c r="AX2405" s="10" t="s">
        <v>6715</v>
      </c>
      <c r="AY2405">
        <v>37</v>
      </c>
      <c r="AZ2405" t="s">
        <v>6269</v>
      </c>
      <c r="BA2405" s="17" t="str">
        <f t="shared" si="584"/>
        <v>17001000000348581037</v>
      </c>
      <c r="BB2405" s="26">
        <f t="shared" si="585"/>
        <v>20</v>
      </c>
      <c r="BC2405" s="86" t="s">
        <v>3912</v>
      </c>
      <c r="BD2405" s="86" t="s">
        <v>73</v>
      </c>
      <c r="BG2405" s="86">
        <v>22511963</v>
      </c>
      <c r="BJ2405" t="s">
        <v>166</v>
      </c>
      <c r="BK2405" s="11" t="str">
        <f t="shared" si="583"/>
        <v>B-</v>
      </c>
      <c r="BL2405" t="s">
        <v>473</v>
      </c>
    </row>
    <row r="2406" spans="1:64" x14ac:dyDescent="0.25">
      <c r="A2406" s="3" t="s">
        <v>56</v>
      </c>
      <c r="B2406" s="4">
        <v>2466</v>
      </c>
      <c r="C2406" s="76" t="s">
        <v>140</v>
      </c>
      <c r="D2406" s="3" t="s">
        <v>8582</v>
      </c>
      <c r="E2406" s="117" t="s">
        <v>7306</v>
      </c>
      <c r="F2406" s="117"/>
      <c r="G2406" s="112"/>
      <c r="H2406" s="74"/>
      <c r="I2406" s="76" t="s">
        <v>2544</v>
      </c>
      <c r="J2406" s="76" t="s">
        <v>228</v>
      </c>
      <c r="K2406" s="76" t="s">
        <v>123</v>
      </c>
      <c r="L2406" s="112" t="s">
        <v>77</v>
      </c>
      <c r="M2406" s="126" t="s">
        <v>158</v>
      </c>
      <c r="N2406" s="115">
        <v>45447</v>
      </c>
      <c r="O2406" s="120"/>
      <c r="P2406" s="3">
        <f t="shared" ca="1" si="581"/>
        <v>-47</v>
      </c>
      <c r="Q2406" s="5"/>
      <c r="R2406" s="3"/>
      <c r="S2406" s="120"/>
      <c r="T2406" s="152" t="s">
        <v>131</v>
      </c>
      <c r="U2406" s="117" t="s">
        <v>6619</v>
      </c>
      <c r="V2406" s="5">
        <v>45505</v>
      </c>
      <c r="W2406" s="5">
        <f>VLOOKUP(B2406,[1]base!$A:$V,22,0)</f>
        <v>45535</v>
      </c>
      <c r="X2406" s="120"/>
      <c r="Y2406" s="120"/>
      <c r="Z2406" s="115">
        <v>45447</v>
      </c>
      <c r="AA2406" s="3">
        <f t="shared" si="576"/>
        <v>6</v>
      </c>
      <c r="AB2406" s="120">
        <v>2024</v>
      </c>
      <c r="AC2406" s="3">
        <f t="shared" si="580"/>
        <v>2028</v>
      </c>
      <c r="AD2406" s="7">
        <f t="shared" ca="1" si="582"/>
        <v>0.36944444444444446</v>
      </c>
      <c r="AE2406" s="7" t="str">
        <f t="shared" ca="1" si="586"/>
        <v>&lt; 1</v>
      </c>
      <c r="AF2406" s="131">
        <v>35801</v>
      </c>
      <c r="AG2406" s="8">
        <f t="shared" ca="1" si="577"/>
        <v>26.797260273972604</v>
      </c>
      <c r="AH2406" s="7" t="str">
        <f t="shared" ca="1" si="578"/>
        <v>&gt;25&lt; 35</v>
      </c>
      <c r="AI2406">
        <v>17216921</v>
      </c>
      <c r="AJ2406" s="10" t="s">
        <v>141</v>
      </c>
      <c r="AK2406" s="153" t="s">
        <v>6258</v>
      </c>
      <c r="AL2406" s="131">
        <v>44692</v>
      </c>
      <c r="AM2406" s="43" t="s">
        <v>93</v>
      </c>
      <c r="AN2406" s="43" t="s">
        <v>94</v>
      </c>
      <c r="AP2406" s="86" t="s">
        <v>5730</v>
      </c>
      <c r="AQ2406" s="11">
        <v>3</v>
      </c>
      <c r="AR2406" s="11">
        <v>1</v>
      </c>
      <c r="AS2406" s="12">
        <f t="shared" si="579"/>
        <v>45812.25</v>
      </c>
      <c r="AT2406" s="87" t="s">
        <v>135</v>
      </c>
      <c r="AU2406" s="43">
        <v>3.7149999999999999</v>
      </c>
      <c r="AV2406">
        <v>17</v>
      </c>
      <c r="AW2406" s="10" t="s">
        <v>169</v>
      </c>
      <c r="AX2406" s="10" t="s">
        <v>6716</v>
      </c>
      <c r="AY2406">
        <v>15</v>
      </c>
      <c r="AZ2406" s="86" t="s">
        <v>171</v>
      </c>
      <c r="BA2406" s="17" t="str">
        <f t="shared" si="584"/>
        <v>17001000000307799715</v>
      </c>
      <c r="BB2406" s="26">
        <f t="shared" si="585"/>
        <v>20</v>
      </c>
      <c r="BC2406" s="86" t="s">
        <v>6717</v>
      </c>
      <c r="BD2406" s="86" t="s">
        <v>100</v>
      </c>
      <c r="BG2406" s="86">
        <v>54119557</v>
      </c>
      <c r="BK2406" s="11" t="str">
        <f t="shared" si="583"/>
        <v>B-</v>
      </c>
      <c r="BL2406" t="s">
        <v>473</v>
      </c>
    </row>
    <row r="2407" spans="1:64" x14ac:dyDescent="0.25">
      <c r="A2407" s="3" t="s">
        <v>56</v>
      </c>
      <c r="B2407" s="4">
        <v>2467</v>
      </c>
      <c r="C2407" s="76" t="s">
        <v>140</v>
      </c>
      <c r="D2407" s="3" t="s">
        <v>8520</v>
      </c>
      <c r="E2407" s="117" t="s">
        <v>7889</v>
      </c>
      <c r="F2407" s="117"/>
      <c r="G2407" s="112"/>
      <c r="H2407" s="74"/>
      <c r="I2407" s="76" t="s">
        <v>2544</v>
      </c>
      <c r="J2407" s="76" t="s">
        <v>228</v>
      </c>
      <c r="K2407" s="76" t="s">
        <v>123</v>
      </c>
      <c r="L2407" s="112" t="s">
        <v>77</v>
      </c>
      <c r="M2407" s="126" t="s">
        <v>158</v>
      </c>
      <c r="N2407" s="115">
        <v>45447</v>
      </c>
      <c r="O2407" s="120"/>
      <c r="P2407" s="3">
        <f t="shared" ca="1" si="581"/>
        <v>-47</v>
      </c>
      <c r="Q2407" s="5"/>
      <c r="R2407" s="3"/>
      <c r="S2407" s="120"/>
      <c r="T2407" s="152" t="s">
        <v>131</v>
      </c>
      <c r="U2407" s="117" t="s">
        <v>6619</v>
      </c>
      <c r="V2407" s="5">
        <v>45505</v>
      </c>
      <c r="W2407" s="5">
        <f>VLOOKUP(B2407,[1]base!$A:$V,22,0)</f>
        <v>45535</v>
      </c>
      <c r="X2407" s="120"/>
      <c r="Y2407" s="120"/>
      <c r="Z2407" s="115">
        <v>45447</v>
      </c>
      <c r="AA2407" s="3">
        <f t="shared" si="576"/>
        <v>6</v>
      </c>
      <c r="AB2407" s="120">
        <v>2024</v>
      </c>
      <c r="AC2407" s="3">
        <f t="shared" si="580"/>
        <v>2028</v>
      </c>
      <c r="AD2407" s="7">
        <f t="shared" ca="1" si="582"/>
        <v>0.36944444444444446</v>
      </c>
      <c r="AE2407" s="7" t="str">
        <f t="shared" ca="1" si="586"/>
        <v>&lt; 1</v>
      </c>
      <c r="AF2407" s="131">
        <v>31053</v>
      </c>
      <c r="AG2407" s="8">
        <f t="shared" ca="1" si="577"/>
        <v>39.805479452054797</v>
      </c>
      <c r="AH2407" s="7" t="str">
        <f t="shared" ca="1" si="578"/>
        <v>&gt;35&lt; 45</v>
      </c>
      <c r="AI2407">
        <v>12663839</v>
      </c>
      <c r="AJ2407" s="10" t="s">
        <v>67</v>
      </c>
      <c r="AK2407" s="153" t="s">
        <v>6718</v>
      </c>
      <c r="AL2407" s="131">
        <v>43851</v>
      </c>
      <c r="AM2407" s="43" t="s">
        <v>93</v>
      </c>
      <c r="AN2407" s="43" t="s">
        <v>65</v>
      </c>
      <c r="AO2407">
        <v>3</v>
      </c>
      <c r="AP2407" s="86" t="s">
        <v>5780</v>
      </c>
      <c r="AQ2407" s="11">
        <v>3</v>
      </c>
      <c r="AR2407" s="11">
        <v>1</v>
      </c>
      <c r="AS2407" s="12">
        <f t="shared" si="579"/>
        <v>45812.25</v>
      </c>
      <c r="AT2407" s="87" t="s">
        <v>135</v>
      </c>
      <c r="AU2407" s="43">
        <v>3.7149999999999999</v>
      </c>
      <c r="AV2407">
        <v>17</v>
      </c>
      <c r="AW2407" s="10" t="s">
        <v>169</v>
      </c>
      <c r="AX2407" s="10" t="s">
        <v>6719</v>
      </c>
      <c r="AY2407">
        <v>33</v>
      </c>
      <c r="AZ2407" s="86" t="s">
        <v>171</v>
      </c>
      <c r="BA2407" s="17" t="str">
        <f t="shared" si="584"/>
        <v>17001000000302561133</v>
      </c>
      <c r="BB2407" s="26">
        <f t="shared" si="585"/>
        <v>20</v>
      </c>
      <c r="BC2407" s="86" t="s">
        <v>6720</v>
      </c>
      <c r="BD2407" s="86" t="s">
        <v>277</v>
      </c>
      <c r="BG2407" s="86">
        <v>28730254</v>
      </c>
      <c r="BJ2407" t="s">
        <v>300</v>
      </c>
      <c r="BK2407" s="11" t="str">
        <f t="shared" si="583"/>
        <v>B-</v>
      </c>
      <c r="BL2407" t="s">
        <v>473</v>
      </c>
    </row>
    <row r="2408" spans="1:64" x14ac:dyDescent="0.25">
      <c r="A2408" s="3" t="s">
        <v>56</v>
      </c>
      <c r="B2408" s="4">
        <v>2468</v>
      </c>
      <c r="C2408" s="76" t="s">
        <v>140</v>
      </c>
      <c r="D2408" s="3" t="s">
        <v>8158</v>
      </c>
      <c r="E2408" s="117" t="s">
        <v>7279</v>
      </c>
      <c r="F2408" s="117"/>
      <c r="G2408" s="112"/>
      <c r="H2408" s="74"/>
      <c r="I2408" s="3" t="s">
        <v>3004</v>
      </c>
      <c r="J2408" s="3" t="s">
        <v>228</v>
      </c>
      <c r="K2408" s="76" t="s">
        <v>123</v>
      </c>
      <c r="L2408" s="112" t="s">
        <v>77</v>
      </c>
      <c r="M2408" s="126" t="s">
        <v>158</v>
      </c>
      <c r="N2408" s="115">
        <v>45448</v>
      </c>
      <c r="O2408" s="120"/>
      <c r="P2408" s="3">
        <f t="shared" ca="1" si="581"/>
        <v>-47</v>
      </c>
      <c r="Q2408" s="5"/>
      <c r="R2408" s="3"/>
      <c r="S2408" s="120"/>
      <c r="T2408" s="152" t="s">
        <v>131</v>
      </c>
      <c r="U2408" s="117" t="s">
        <v>6619</v>
      </c>
      <c r="V2408" s="5">
        <v>45505</v>
      </c>
      <c r="W2408" s="5">
        <f>VLOOKUP(B2408,[1]base!$A:$V,22,0)</f>
        <v>45535</v>
      </c>
      <c r="X2408" s="120"/>
      <c r="Y2408" s="120"/>
      <c r="Z2408" s="115">
        <v>45448</v>
      </c>
      <c r="AA2408" s="3">
        <f t="shared" si="576"/>
        <v>6</v>
      </c>
      <c r="AB2408" s="120">
        <v>2024</v>
      </c>
      <c r="AC2408" s="3">
        <f t="shared" si="580"/>
        <v>2028</v>
      </c>
      <c r="AD2408" s="7">
        <f t="shared" ca="1" si="582"/>
        <v>0.36666666666666664</v>
      </c>
      <c r="AE2408" s="7" t="str">
        <f t="shared" ca="1" si="586"/>
        <v>&lt; 1</v>
      </c>
      <c r="AF2408" s="131">
        <v>35704</v>
      </c>
      <c r="AG2408" s="8">
        <f t="shared" ca="1" si="577"/>
        <v>27.063013698630137</v>
      </c>
      <c r="AH2408" s="7" t="str">
        <f t="shared" ca="1" si="578"/>
        <v>&gt;25&lt; 35</v>
      </c>
      <c r="AI2408">
        <v>17779258</v>
      </c>
      <c r="AJ2408" s="10" t="s">
        <v>141</v>
      </c>
      <c r="AK2408" s="153" t="s">
        <v>6721</v>
      </c>
      <c r="AL2408" s="131">
        <v>42845</v>
      </c>
      <c r="AM2408" s="43" t="s">
        <v>93</v>
      </c>
      <c r="AN2408" s="43" t="s">
        <v>94</v>
      </c>
      <c r="AP2408" s="86" t="s">
        <v>5921</v>
      </c>
      <c r="AQ2408" s="11">
        <v>3</v>
      </c>
      <c r="AR2408" s="11">
        <v>1</v>
      </c>
      <c r="AS2408" s="12">
        <f t="shared" si="579"/>
        <v>45813.25</v>
      </c>
      <c r="AT2408" s="87" t="s">
        <v>135</v>
      </c>
      <c r="AU2408" s="43">
        <v>3.7149999999999999</v>
      </c>
      <c r="AV2408">
        <v>17</v>
      </c>
      <c r="AW2408">
        <v>53594</v>
      </c>
      <c r="AX2408" s="10" t="s">
        <v>6722</v>
      </c>
      <c r="AY2408">
        <v>64</v>
      </c>
      <c r="AZ2408" t="s">
        <v>6269</v>
      </c>
      <c r="BA2408" s="17" t="str">
        <f t="shared" si="584"/>
        <v>17535940174114104464</v>
      </c>
      <c r="BB2408" s="26">
        <f t="shared" si="585"/>
        <v>20</v>
      </c>
      <c r="BC2408" s="86" t="s">
        <v>6723</v>
      </c>
      <c r="BD2408" s="86" t="s">
        <v>277</v>
      </c>
      <c r="BG2408" s="86">
        <v>52375248</v>
      </c>
      <c r="BJ2408" t="s">
        <v>828</v>
      </c>
      <c r="BK2408" s="11" t="s">
        <v>3009</v>
      </c>
      <c r="BL2408" t="s">
        <v>473</v>
      </c>
    </row>
    <row r="2409" spans="1:64" x14ac:dyDescent="0.25">
      <c r="A2409" s="3" t="s">
        <v>56</v>
      </c>
      <c r="B2409" s="4">
        <v>2469</v>
      </c>
      <c r="C2409" s="76" t="s">
        <v>140</v>
      </c>
      <c r="D2409" s="3" t="s">
        <v>7213</v>
      </c>
      <c r="E2409" s="117" t="s">
        <v>8391</v>
      </c>
      <c r="F2409" s="117"/>
      <c r="G2409" s="112"/>
      <c r="H2409" s="74"/>
      <c r="I2409" s="76" t="s">
        <v>2544</v>
      </c>
      <c r="J2409" s="76" t="s">
        <v>228</v>
      </c>
      <c r="K2409" s="76" t="s">
        <v>123</v>
      </c>
      <c r="L2409" s="112" t="s">
        <v>77</v>
      </c>
      <c r="M2409" s="126" t="s">
        <v>158</v>
      </c>
      <c r="N2409" s="158">
        <v>45448</v>
      </c>
      <c r="P2409" s="3">
        <f t="shared" ca="1" si="581"/>
        <v>-47</v>
      </c>
      <c r="Q2409" s="5"/>
      <c r="R2409" s="3"/>
      <c r="T2409" s="152" t="s">
        <v>131</v>
      </c>
      <c r="U2409" s="117" t="s">
        <v>6619</v>
      </c>
      <c r="V2409" s="5">
        <v>45505</v>
      </c>
      <c r="W2409" s="5">
        <f>VLOOKUP(B2409,[1]base!$A:$V,22,0)</f>
        <v>45535</v>
      </c>
      <c r="Z2409" s="158">
        <v>45448</v>
      </c>
      <c r="AA2409" s="3">
        <f t="shared" si="576"/>
        <v>6</v>
      </c>
      <c r="AB2409" s="120">
        <v>2024</v>
      </c>
      <c r="AC2409" s="3">
        <f t="shared" si="580"/>
        <v>2028</v>
      </c>
      <c r="AD2409" s="7">
        <f t="shared" ca="1" si="582"/>
        <v>0.36666666666666664</v>
      </c>
      <c r="AE2409" s="7" t="str">
        <f t="shared" ca="1" si="586"/>
        <v>&lt; 1</v>
      </c>
      <c r="AF2409" s="131">
        <v>37259</v>
      </c>
      <c r="AG2409" s="8">
        <f t="shared" ca="1" si="577"/>
        <v>22.802739726027397</v>
      </c>
      <c r="AH2409" s="7" t="str">
        <f t="shared" ca="1" si="578"/>
        <v>&lt; 25</v>
      </c>
      <c r="AK2409" s="153" t="s">
        <v>6724</v>
      </c>
      <c r="AL2409" s="131">
        <v>44453</v>
      </c>
      <c r="AM2409" s="43" t="s">
        <v>93</v>
      </c>
      <c r="AN2409" s="43" t="s">
        <v>94</v>
      </c>
      <c r="AP2409" s="120" t="s">
        <v>6389</v>
      </c>
      <c r="AQ2409" s="11">
        <v>3</v>
      </c>
      <c r="AR2409" s="11">
        <v>1</v>
      </c>
      <c r="AS2409" s="12">
        <f t="shared" si="579"/>
        <v>45813.25</v>
      </c>
      <c r="AT2409" s="87" t="s">
        <v>135</v>
      </c>
      <c r="AU2409" s="43">
        <v>3.7149999999999999</v>
      </c>
      <c r="AV2409">
        <v>17</v>
      </c>
      <c r="AW2409" s="10" t="s">
        <v>169</v>
      </c>
      <c r="AX2409" s="10" t="s">
        <v>6725</v>
      </c>
      <c r="AY2409">
        <v>17</v>
      </c>
      <c r="AZ2409" t="s">
        <v>6269</v>
      </c>
      <c r="BA2409" s="17" t="str">
        <f t="shared" si="584"/>
        <v>17001000000346286017</v>
      </c>
      <c r="BB2409" s="26">
        <f t="shared" si="585"/>
        <v>20</v>
      </c>
      <c r="BC2409" s="86" t="s">
        <v>6194</v>
      </c>
      <c r="BD2409" s="86" t="s">
        <v>277</v>
      </c>
      <c r="BG2409" s="86">
        <v>51620588</v>
      </c>
      <c r="BK2409" s="11" t="str">
        <f t="shared" si="583"/>
        <v>B-</v>
      </c>
      <c r="BL2409" t="s">
        <v>473</v>
      </c>
    </row>
    <row r="2410" spans="1:64" x14ac:dyDescent="0.25">
      <c r="A2410" s="3" t="s">
        <v>56</v>
      </c>
      <c r="B2410" s="4">
        <v>2470</v>
      </c>
      <c r="C2410" s="76" t="s">
        <v>140</v>
      </c>
      <c r="D2410" s="3" t="s">
        <v>8636</v>
      </c>
      <c r="E2410" s="117" t="s">
        <v>7451</v>
      </c>
      <c r="F2410" s="117"/>
      <c r="G2410" s="112"/>
      <c r="H2410" s="74"/>
      <c r="I2410" s="76" t="s">
        <v>2544</v>
      </c>
      <c r="J2410" s="76" t="s">
        <v>228</v>
      </c>
      <c r="K2410" s="76" t="s">
        <v>123</v>
      </c>
      <c r="L2410" s="112" t="s">
        <v>77</v>
      </c>
      <c r="M2410" s="126" t="s">
        <v>158</v>
      </c>
      <c r="N2410" s="158">
        <v>45448</v>
      </c>
      <c r="P2410" s="3">
        <f t="shared" ca="1" si="581"/>
        <v>-47</v>
      </c>
      <c r="Q2410" s="5"/>
      <c r="R2410" s="3"/>
      <c r="T2410" s="152" t="s">
        <v>131</v>
      </c>
      <c r="U2410" s="117" t="s">
        <v>6619</v>
      </c>
      <c r="V2410" s="5">
        <v>45505</v>
      </c>
      <c r="W2410" s="5">
        <f>VLOOKUP(B2410,[1]base!$A:$V,22,0)</f>
        <v>45535</v>
      </c>
      <c r="Z2410" s="158">
        <v>45448</v>
      </c>
      <c r="AA2410" s="3">
        <f t="shared" si="576"/>
        <v>6</v>
      </c>
      <c r="AB2410" s="120">
        <v>2024</v>
      </c>
      <c r="AC2410" s="3">
        <f t="shared" si="580"/>
        <v>2028</v>
      </c>
      <c r="AD2410" s="7">
        <f t="shared" ca="1" si="582"/>
        <v>0.36666666666666664</v>
      </c>
      <c r="AE2410" s="7" t="str">
        <f t="shared" ca="1" si="586"/>
        <v>&lt; 1</v>
      </c>
      <c r="AF2410" s="131">
        <v>28522</v>
      </c>
      <c r="AG2410" s="8">
        <f t="shared" ca="1" si="577"/>
        <v>46.739726027397261</v>
      </c>
      <c r="AH2410" s="7" t="str">
        <f t="shared" ca="1" si="578"/>
        <v>&gt;45&lt; 55</v>
      </c>
      <c r="AI2410">
        <v>12159913</v>
      </c>
      <c r="AJ2410" s="10" t="s">
        <v>102</v>
      </c>
      <c r="AK2410" s="153" t="s">
        <v>6726</v>
      </c>
      <c r="AL2410" s="131">
        <v>44084</v>
      </c>
      <c r="AM2410" s="43" t="s">
        <v>93</v>
      </c>
      <c r="AN2410" s="76" t="s">
        <v>65</v>
      </c>
      <c r="AO2410" s="86">
        <v>3</v>
      </c>
      <c r="AP2410" s="120" t="s">
        <v>5921</v>
      </c>
      <c r="AQ2410" s="11">
        <v>3</v>
      </c>
      <c r="AR2410" s="11">
        <v>1</v>
      </c>
      <c r="AS2410" s="12">
        <f t="shared" si="579"/>
        <v>45813.25</v>
      </c>
      <c r="AT2410" s="87" t="s">
        <v>135</v>
      </c>
      <c r="AU2410" s="43">
        <v>3.7149999999999999</v>
      </c>
      <c r="AV2410">
        <v>17</v>
      </c>
      <c r="AW2410" s="10" t="s">
        <v>169</v>
      </c>
      <c r="AX2410" s="10" t="s">
        <v>6727</v>
      </c>
      <c r="AY2410">
        <v>66</v>
      </c>
      <c r="AZ2410" t="s">
        <v>171</v>
      </c>
      <c r="BA2410" s="17" t="str">
        <f t="shared" si="584"/>
        <v>17001000000289853066</v>
      </c>
      <c r="BB2410" s="26">
        <f t="shared" si="585"/>
        <v>20</v>
      </c>
      <c r="BC2410" s="86" t="s">
        <v>6728</v>
      </c>
      <c r="BD2410" s="86" t="s">
        <v>277</v>
      </c>
      <c r="BG2410" s="86">
        <v>24578894</v>
      </c>
      <c r="BK2410" s="11" t="str">
        <f t="shared" si="583"/>
        <v>B-</v>
      </c>
      <c r="BL2410" t="s">
        <v>473</v>
      </c>
    </row>
    <row r="2411" spans="1:64" x14ac:dyDescent="0.25">
      <c r="A2411" s="3" t="s">
        <v>56</v>
      </c>
      <c r="B2411" s="4">
        <v>2471</v>
      </c>
      <c r="C2411" s="76" t="s">
        <v>140</v>
      </c>
      <c r="D2411" s="3" t="s">
        <v>7358</v>
      </c>
      <c r="E2411" s="117" t="s">
        <v>7275</v>
      </c>
      <c r="F2411" s="117"/>
      <c r="G2411" s="112"/>
      <c r="H2411" s="74"/>
      <c r="I2411" s="76" t="s">
        <v>2544</v>
      </c>
      <c r="J2411" s="76" t="s">
        <v>228</v>
      </c>
      <c r="K2411" s="76" t="s">
        <v>123</v>
      </c>
      <c r="L2411" s="112" t="s">
        <v>77</v>
      </c>
      <c r="M2411" s="126" t="s">
        <v>158</v>
      </c>
      <c r="N2411" s="158">
        <v>45448</v>
      </c>
      <c r="P2411" s="3">
        <f t="shared" ca="1" si="581"/>
        <v>-47</v>
      </c>
      <c r="Q2411" s="5"/>
      <c r="R2411" s="3"/>
      <c r="T2411" s="152" t="s">
        <v>131</v>
      </c>
      <c r="U2411" s="117" t="s">
        <v>6619</v>
      </c>
      <c r="V2411" s="5">
        <v>45505</v>
      </c>
      <c r="W2411" s="5">
        <f>VLOOKUP(B2411,[1]base!$A:$V,22,0)</f>
        <v>45535</v>
      </c>
      <c r="Z2411" s="158">
        <v>45448</v>
      </c>
      <c r="AA2411" s="3">
        <f t="shared" si="576"/>
        <v>6</v>
      </c>
      <c r="AB2411" s="120">
        <v>2024</v>
      </c>
      <c r="AC2411" s="3">
        <f t="shared" si="580"/>
        <v>2028</v>
      </c>
      <c r="AD2411" s="7">
        <f t="shared" ca="1" si="582"/>
        <v>0.36666666666666664</v>
      </c>
      <c r="AE2411" s="7" t="str">
        <f t="shared" ca="1" si="586"/>
        <v>&lt; 1</v>
      </c>
      <c r="AF2411" s="131">
        <v>36045</v>
      </c>
      <c r="AG2411" s="8">
        <f t="shared" ca="1" si="577"/>
        <v>26.12876712328767</v>
      </c>
      <c r="AH2411" s="7" t="str">
        <f t="shared" ca="1" si="578"/>
        <v>&gt;25&lt; 35</v>
      </c>
      <c r="AI2411">
        <v>17331219</v>
      </c>
      <c r="AJ2411" s="10" t="s">
        <v>126</v>
      </c>
      <c r="AK2411" s="153" t="s">
        <v>6729</v>
      </c>
      <c r="AL2411" s="131">
        <v>42039</v>
      </c>
      <c r="AM2411" s="43" t="s">
        <v>93</v>
      </c>
      <c r="AN2411" s="43" t="s">
        <v>94</v>
      </c>
      <c r="AP2411" s="120" t="s">
        <v>5725</v>
      </c>
      <c r="AQ2411" s="11">
        <v>3</v>
      </c>
      <c r="AR2411" s="11">
        <v>1</v>
      </c>
      <c r="AS2411" s="12">
        <f t="shared" si="579"/>
        <v>45813.25</v>
      </c>
      <c r="AT2411" s="87" t="s">
        <v>135</v>
      </c>
      <c r="AU2411" s="43">
        <v>3.7149999999999999</v>
      </c>
      <c r="AV2411" s="10" t="s">
        <v>67</v>
      </c>
      <c r="AW2411" s="10" t="s">
        <v>2633</v>
      </c>
      <c r="AX2411">
        <v>30320044532</v>
      </c>
      <c r="AY2411" s="10" t="s">
        <v>91</v>
      </c>
      <c r="AZ2411" t="s">
        <v>71</v>
      </c>
      <c r="BA2411" s="17" t="str">
        <f t="shared" si="584"/>
        <v>08076023032004453205</v>
      </c>
      <c r="BB2411" s="26">
        <f t="shared" si="585"/>
        <v>20</v>
      </c>
      <c r="BC2411" s="86" t="s">
        <v>6730</v>
      </c>
      <c r="BD2411" s="86" t="s">
        <v>388</v>
      </c>
      <c r="BG2411" s="86">
        <v>99235893</v>
      </c>
      <c r="BJ2411" s="110" t="s">
        <v>2972</v>
      </c>
      <c r="BK2411" s="11" t="str">
        <f t="shared" si="583"/>
        <v>B-</v>
      </c>
      <c r="BL2411" t="s">
        <v>473</v>
      </c>
    </row>
    <row r="2412" spans="1:64" x14ac:dyDescent="0.25">
      <c r="A2412" s="3" t="s">
        <v>56</v>
      </c>
      <c r="B2412" s="4">
        <v>2472</v>
      </c>
      <c r="C2412" s="76" t="s">
        <v>140</v>
      </c>
      <c r="D2412" s="3" t="s">
        <v>7269</v>
      </c>
      <c r="E2412" s="117" t="s">
        <v>7226</v>
      </c>
      <c r="F2412" s="117"/>
      <c r="G2412" s="112"/>
      <c r="H2412" s="74"/>
      <c r="I2412" s="76" t="s">
        <v>2544</v>
      </c>
      <c r="J2412" s="76" t="s">
        <v>228</v>
      </c>
      <c r="K2412" s="76" t="s">
        <v>123</v>
      </c>
      <c r="L2412" s="112" t="s">
        <v>77</v>
      </c>
      <c r="M2412" s="126" t="s">
        <v>158</v>
      </c>
      <c r="N2412" s="158">
        <v>45448</v>
      </c>
      <c r="P2412" s="3">
        <f t="shared" ca="1" si="581"/>
        <v>-47</v>
      </c>
      <c r="Q2412" s="5"/>
      <c r="R2412" s="3"/>
      <c r="T2412" s="152" t="s">
        <v>131</v>
      </c>
      <c r="U2412" s="117" t="s">
        <v>6619</v>
      </c>
      <c r="V2412" s="5">
        <v>45505</v>
      </c>
      <c r="W2412" s="5">
        <f>VLOOKUP(B2412,[1]base!$A:$V,22,0)</f>
        <v>45535</v>
      </c>
      <c r="Z2412" s="158">
        <v>45448</v>
      </c>
      <c r="AA2412" s="3">
        <f t="shared" si="576"/>
        <v>6</v>
      </c>
      <c r="AB2412" s="120">
        <v>2024</v>
      </c>
      <c r="AC2412" s="3">
        <f t="shared" si="580"/>
        <v>2028</v>
      </c>
      <c r="AD2412" s="7">
        <f t="shared" ca="1" si="582"/>
        <v>0.36666666666666664</v>
      </c>
      <c r="AE2412" s="7" t="str">
        <f t="shared" ca="1" si="586"/>
        <v>&lt; 1</v>
      </c>
      <c r="AF2412" s="131">
        <v>35266</v>
      </c>
      <c r="AG2412" s="8">
        <f t="shared" ca="1" si="577"/>
        <v>28.263013698630136</v>
      </c>
      <c r="AH2412" s="7" t="str">
        <f t="shared" ca="1" si="578"/>
        <v>&gt;25&lt; 35</v>
      </c>
      <c r="AI2412">
        <v>17061631</v>
      </c>
      <c r="AJ2412" s="37" t="s">
        <v>179</v>
      </c>
      <c r="AK2412" s="153" t="s">
        <v>6731</v>
      </c>
      <c r="AL2412" s="131">
        <v>44600</v>
      </c>
      <c r="AM2412" s="43" t="s">
        <v>93</v>
      </c>
      <c r="AN2412" s="43" t="s">
        <v>94</v>
      </c>
      <c r="AP2412" s="120" t="s">
        <v>6732</v>
      </c>
      <c r="AQ2412" s="11">
        <v>3</v>
      </c>
      <c r="AR2412" s="11">
        <v>1</v>
      </c>
      <c r="AS2412" s="12">
        <f t="shared" si="579"/>
        <v>45813.25</v>
      </c>
      <c r="AT2412" s="87" t="s">
        <v>135</v>
      </c>
      <c r="AU2412" s="43">
        <v>3.7149999999999999</v>
      </c>
      <c r="AV2412">
        <v>25</v>
      </c>
      <c r="AW2412" s="10" t="s">
        <v>247</v>
      </c>
      <c r="AX2412" s="10" t="s">
        <v>6733</v>
      </c>
      <c r="AY2412">
        <v>56</v>
      </c>
      <c r="AZ2412" t="s">
        <v>164</v>
      </c>
      <c r="BA2412" s="17" t="str">
        <f t="shared" si="584"/>
        <v>25010000000102906856</v>
      </c>
      <c r="BB2412" s="26">
        <f t="shared" si="585"/>
        <v>20</v>
      </c>
      <c r="BC2412" s="86" t="s">
        <v>320</v>
      </c>
      <c r="BD2412" s="86" t="s">
        <v>100</v>
      </c>
      <c r="BG2412" s="86">
        <v>55211080</v>
      </c>
      <c r="BJ2412" t="s">
        <v>477</v>
      </c>
      <c r="BK2412" s="11" t="str">
        <f t="shared" si="583"/>
        <v>B-</v>
      </c>
      <c r="BL2412" t="s">
        <v>473</v>
      </c>
    </row>
    <row r="2413" spans="1:64" x14ac:dyDescent="0.25">
      <c r="A2413" s="3" t="s">
        <v>56</v>
      </c>
      <c r="B2413" s="4">
        <v>2473</v>
      </c>
      <c r="C2413" s="137" t="s">
        <v>140</v>
      </c>
      <c r="D2413" s="3" t="s">
        <v>7318</v>
      </c>
      <c r="E2413" s="139" t="s">
        <v>8723</v>
      </c>
      <c r="F2413" s="139"/>
      <c r="G2413" s="137"/>
      <c r="H2413" s="74"/>
      <c r="I2413" s="76" t="s">
        <v>2544</v>
      </c>
      <c r="J2413" s="137" t="s">
        <v>228</v>
      </c>
      <c r="K2413" s="137" t="s">
        <v>76</v>
      </c>
      <c r="L2413" s="3" t="s">
        <v>77</v>
      </c>
      <c r="M2413" s="142" t="s">
        <v>158</v>
      </c>
      <c r="N2413" s="143">
        <v>45450</v>
      </c>
      <c r="O2413" s="138"/>
      <c r="P2413" s="3">
        <f t="shared" ca="1" si="581"/>
        <v>-47</v>
      </c>
      <c r="Q2413" s="5"/>
      <c r="R2413" s="3"/>
      <c r="S2413" s="138"/>
      <c r="T2413" s="149" t="s">
        <v>131</v>
      </c>
      <c r="U2413" s="139" t="s">
        <v>6619</v>
      </c>
      <c r="V2413" s="5">
        <v>45505</v>
      </c>
      <c r="W2413" s="5">
        <f>VLOOKUP(B2413,[1]base!$A:$V,22,0)</f>
        <v>45535</v>
      </c>
      <c r="X2413" s="138"/>
      <c r="Y2413" s="138"/>
      <c r="Z2413" s="143">
        <v>45450</v>
      </c>
      <c r="AA2413" s="3">
        <f t="shared" si="576"/>
        <v>6</v>
      </c>
      <c r="AB2413" s="138">
        <v>2024</v>
      </c>
      <c r="AC2413" s="3">
        <f t="shared" si="580"/>
        <v>2028</v>
      </c>
      <c r="AD2413" s="7">
        <f t="shared" ca="1" si="582"/>
        <v>0.3611111111111111</v>
      </c>
      <c r="AE2413" s="7" t="str">
        <f t="shared" ca="1" si="586"/>
        <v>&lt; 1</v>
      </c>
      <c r="AF2413" s="144">
        <v>37220</v>
      </c>
      <c r="AG2413" s="8">
        <f t="shared" ca="1" si="577"/>
        <v>22.909589041095892</v>
      </c>
      <c r="AH2413" s="7" t="str">
        <f t="shared" ca="1" si="578"/>
        <v>&lt; 25</v>
      </c>
      <c r="AI2413" s="138"/>
      <c r="AJ2413" s="138"/>
      <c r="AK2413" s="150" t="s">
        <v>6734</v>
      </c>
      <c r="AL2413" s="144">
        <v>43745</v>
      </c>
      <c r="AM2413" s="137" t="s">
        <v>93</v>
      </c>
      <c r="AN2413" s="137" t="s">
        <v>94</v>
      </c>
      <c r="AO2413" s="138"/>
      <c r="AP2413" s="138" t="s">
        <v>6735</v>
      </c>
      <c r="AQ2413" s="11">
        <v>3</v>
      </c>
      <c r="AR2413" s="11">
        <v>1</v>
      </c>
      <c r="AS2413" s="12">
        <f t="shared" si="579"/>
        <v>45815.25</v>
      </c>
      <c r="AT2413" s="146" t="s">
        <v>135</v>
      </c>
      <c r="AU2413" s="137">
        <v>3.8780000000000001</v>
      </c>
      <c r="AV2413">
        <v>17</v>
      </c>
      <c r="AW2413" s="10" t="s">
        <v>169</v>
      </c>
      <c r="AX2413" s="10" t="s">
        <v>6736</v>
      </c>
      <c r="AY2413">
        <v>17</v>
      </c>
      <c r="AZ2413" t="s">
        <v>171</v>
      </c>
      <c r="BA2413" s="17" t="str">
        <f t="shared" si="584"/>
        <v>17001000000346169617</v>
      </c>
      <c r="BB2413" s="26">
        <f t="shared" si="585"/>
        <v>20</v>
      </c>
      <c r="BC2413" s="138" t="s">
        <v>6737</v>
      </c>
      <c r="BD2413" s="138" t="s">
        <v>100</v>
      </c>
      <c r="BE2413" s="138"/>
      <c r="BF2413" s="138"/>
      <c r="BG2413" s="138">
        <v>92565494</v>
      </c>
      <c r="BH2413" s="138"/>
      <c r="BI2413" s="138"/>
      <c r="BJ2413" s="138"/>
      <c r="BK2413" s="11" t="str">
        <f t="shared" si="583"/>
        <v>B-</v>
      </c>
      <c r="BL2413" s="19" t="s">
        <v>235</v>
      </c>
    </row>
    <row r="2414" spans="1:64" x14ac:dyDescent="0.25">
      <c r="A2414" s="3" t="s">
        <v>74</v>
      </c>
      <c r="B2414" s="4">
        <v>2474</v>
      </c>
      <c r="C2414" s="76" t="s">
        <v>140</v>
      </c>
      <c r="D2414" s="3" t="s">
        <v>7721</v>
      </c>
      <c r="E2414" s="117" t="s">
        <v>7473</v>
      </c>
      <c r="F2414" s="117"/>
      <c r="G2414" s="112"/>
      <c r="H2414" s="74"/>
      <c r="I2414" s="3" t="s">
        <v>1140</v>
      </c>
      <c r="J2414" s="3" t="s">
        <v>157</v>
      </c>
      <c r="K2414" s="76" t="s">
        <v>123</v>
      </c>
      <c r="L2414" s="112" t="s">
        <v>77</v>
      </c>
      <c r="M2414" s="126" t="s">
        <v>158</v>
      </c>
      <c r="N2414" s="115">
        <v>45448</v>
      </c>
      <c r="O2414" s="120"/>
      <c r="P2414" s="3">
        <f t="shared" ca="1" si="581"/>
        <v>-47</v>
      </c>
      <c r="Q2414" s="5">
        <v>45527</v>
      </c>
      <c r="R2414" s="3" t="s">
        <v>5026</v>
      </c>
      <c r="S2414" s="120"/>
      <c r="T2414" s="152" t="s">
        <v>131</v>
      </c>
      <c r="U2414" s="117" t="s">
        <v>6619</v>
      </c>
      <c r="V2414" s="5">
        <v>45505</v>
      </c>
      <c r="W2414" s="5">
        <f>VLOOKUP(B2414,[1]base!$A:$V,22,0)</f>
        <v>45535</v>
      </c>
      <c r="X2414" s="120"/>
      <c r="Y2414" s="120"/>
      <c r="Z2414" s="115">
        <v>45448</v>
      </c>
      <c r="AA2414" s="3">
        <f t="shared" si="576"/>
        <v>6</v>
      </c>
      <c r="AB2414" s="120">
        <v>2024</v>
      </c>
      <c r="AC2414" s="3">
        <f t="shared" si="580"/>
        <v>2028</v>
      </c>
      <c r="AD2414" s="7">
        <f t="shared" ca="1" si="582"/>
        <v>0.36666666666666664</v>
      </c>
      <c r="AE2414" s="7" t="str">
        <f t="shared" ca="1" si="586"/>
        <v>&lt; 1</v>
      </c>
      <c r="AF2414" s="131">
        <v>24826</v>
      </c>
      <c r="AG2414" s="8">
        <f t="shared" ca="1" si="577"/>
        <v>56.865753424657534</v>
      </c>
      <c r="AH2414" s="7" t="str">
        <f t="shared" ca="1" si="578"/>
        <v>&gt; 55</v>
      </c>
      <c r="AI2414">
        <v>11667450</v>
      </c>
      <c r="AJ2414" s="10" t="s">
        <v>67</v>
      </c>
      <c r="AK2414" s="153" t="s">
        <v>6738</v>
      </c>
      <c r="AL2414" s="131">
        <v>37279</v>
      </c>
      <c r="AM2414" s="43" t="s">
        <v>93</v>
      </c>
      <c r="AN2414" s="76" t="s">
        <v>65</v>
      </c>
      <c r="AO2414" s="86">
        <v>1</v>
      </c>
      <c r="AP2414" s="86" t="s">
        <v>5896</v>
      </c>
      <c r="AQ2414" s="11">
        <v>3</v>
      </c>
      <c r="AR2414" s="11">
        <v>1</v>
      </c>
      <c r="AS2414" s="12">
        <f t="shared" si="579"/>
        <v>45813.25</v>
      </c>
      <c r="AT2414" s="87" t="s">
        <v>135</v>
      </c>
      <c r="AU2414" s="43">
        <v>3.7149999999999999</v>
      </c>
      <c r="AV2414">
        <v>17</v>
      </c>
      <c r="AW2414" s="10" t="s">
        <v>169</v>
      </c>
      <c r="AX2414" s="10" t="s">
        <v>6739</v>
      </c>
      <c r="AY2414">
        <v>80</v>
      </c>
      <c r="AZ2414" t="s">
        <v>171</v>
      </c>
      <c r="BA2414" s="17" t="str">
        <f t="shared" si="584"/>
        <v>17001000000311072980</v>
      </c>
      <c r="BB2414" s="26">
        <f t="shared" si="585"/>
        <v>20</v>
      </c>
      <c r="BC2414" s="86" t="s">
        <v>6740</v>
      </c>
      <c r="BD2414" s="86" t="s">
        <v>277</v>
      </c>
      <c r="BG2414" s="86">
        <v>26242588</v>
      </c>
      <c r="BK2414" s="11" t="str">
        <f t="shared" si="583"/>
        <v>A-</v>
      </c>
      <c r="BL2414" t="s">
        <v>473</v>
      </c>
    </row>
    <row r="2415" spans="1:64" x14ac:dyDescent="0.25">
      <c r="A2415" s="3" t="s">
        <v>56</v>
      </c>
      <c r="B2415" s="4">
        <v>2475</v>
      </c>
      <c r="C2415" s="137" t="s">
        <v>140</v>
      </c>
      <c r="D2415" s="3" t="s">
        <v>7998</v>
      </c>
      <c r="E2415" s="139" t="s">
        <v>7285</v>
      </c>
      <c r="F2415" s="139"/>
      <c r="G2415" s="141"/>
      <c r="H2415" s="74"/>
      <c r="I2415" s="3" t="s">
        <v>515</v>
      </c>
      <c r="J2415" s="137" t="s">
        <v>228</v>
      </c>
      <c r="K2415" s="137" t="s">
        <v>123</v>
      </c>
      <c r="L2415" s="141" t="s">
        <v>77</v>
      </c>
      <c r="M2415" s="142" t="s">
        <v>158</v>
      </c>
      <c r="N2415" s="143">
        <v>45450</v>
      </c>
      <c r="O2415" s="138"/>
      <c r="P2415" s="3">
        <f t="shared" ca="1" si="581"/>
        <v>-47</v>
      </c>
      <c r="Q2415" s="5"/>
      <c r="R2415" s="3"/>
      <c r="S2415" s="138"/>
      <c r="T2415" s="149" t="s">
        <v>131</v>
      </c>
      <c r="U2415" s="139" t="s">
        <v>6619</v>
      </c>
      <c r="V2415" s="5">
        <v>45505</v>
      </c>
      <c r="W2415" s="5">
        <f>VLOOKUP(B2415,[1]base!$A:$V,22,0)</f>
        <v>45535</v>
      </c>
      <c r="X2415" s="138"/>
      <c r="Y2415" s="138"/>
      <c r="Z2415" s="143">
        <v>45450</v>
      </c>
      <c r="AA2415" s="3">
        <f t="shared" si="576"/>
        <v>6</v>
      </c>
      <c r="AB2415" s="138">
        <v>2024</v>
      </c>
      <c r="AC2415" s="3">
        <f t="shared" si="580"/>
        <v>2028</v>
      </c>
      <c r="AD2415" s="7">
        <f t="shared" ca="1" si="582"/>
        <v>0.3611111111111111</v>
      </c>
      <c r="AE2415" s="7" t="str">
        <f t="shared" ca="1" si="586"/>
        <v>&lt; 1</v>
      </c>
      <c r="AF2415" s="144">
        <v>28632</v>
      </c>
      <c r="AG2415" s="8">
        <f t="shared" ca="1" si="577"/>
        <v>46.438356164383563</v>
      </c>
      <c r="AH2415" s="7" t="str">
        <f t="shared" ca="1" si="578"/>
        <v>&gt;45&lt; 55</v>
      </c>
      <c r="AI2415" s="138"/>
      <c r="AJ2415" s="138"/>
      <c r="AK2415" s="150" t="s">
        <v>6741</v>
      </c>
      <c r="AL2415" s="144">
        <v>43225</v>
      </c>
      <c r="AM2415" s="137" t="s">
        <v>93</v>
      </c>
      <c r="AN2415" s="137" t="s">
        <v>65</v>
      </c>
      <c r="AO2415" s="138">
        <v>3</v>
      </c>
      <c r="AP2415" s="138" t="s">
        <v>5780</v>
      </c>
      <c r="AQ2415" s="11">
        <v>3</v>
      </c>
      <c r="AR2415" s="11">
        <v>1</v>
      </c>
      <c r="AS2415" s="12">
        <f t="shared" si="579"/>
        <v>45815.25</v>
      </c>
      <c r="AT2415" s="146" t="s">
        <v>135</v>
      </c>
      <c r="AU2415" s="137">
        <v>3.7149999999999999</v>
      </c>
      <c r="AV2415" s="138">
        <v>17</v>
      </c>
      <c r="AW2415" s="151" t="s">
        <v>169</v>
      </c>
      <c r="AX2415" s="151" t="s">
        <v>6742</v>
      </c>
      <c r="AY2415" s="138">
        <v>62</v>
      </c>
      <c r="AZ2415" s="138" t="s">
        <v>171</v>
      </c>
      <c r="BA2415" s="17" t="str">
        <f t="shared" si="584"/>
        <v>17001000000345828662</v>
      </c>
      <c r="BB2415" s="26">
        <f t="shared" si="585"/>
        <v>20</v>
      </c>
      <c r="BC2415" s="138" t="s">
        <v>6743</v>
      </c>
      <c r="BD2415" s="138" t="s">
        <v>277</v>
      </c>
      <c r="BE2415" s="138"/>
      <c r="BF2415" s="138"/>
      <c r="BG2415" s="138">
        <v>24692916</v>
      </c>
      <c r="BH2415" s="138"/>
      <c r="BI2415" s="138"/>
      <c r="BJ2415" t="s">
        <v>300</v>
      </c>
      <c r="BK2415" s="11" t="str">
        <f t="shared" si="583"/>
        <v>B-</v>
      </c>
      <c r="BL2415" t="s">
        <v>473</v>
      </c>
    </row>
    <row r="2416" spans="1:64" x14ac:dyDescent="0.25">
      <c r="A2416" s="3" t="s">
        <v>56</v>
      </c>
      <c r="B2416" s="4">
        <v>2476</v>
      </c>
      <c r="C2416" s="76" t="s">
        <v>140</v>
      </c>
      <c r="D2416" s="3" t="s">
        <v>7847</v>
      </c>
      <c r="E2416" s="117" t="s">
        <v>7240</v>
      </c>
      <c r="F2416" s="117"/>
      <c r="G2416" s="112"/>
      <c r="H2416" s="74"/>
      <c r="I2416" s="76" t="s">
        <v>4221</v>
      </c>
      <c r="J2416" s="76" t="s">
        <v>228</v>
      </c>
      <c r="K2416" s="76" t="s">
        <v>123</v>
      </c>
      <c r="L2416" s="112" t="s">
        <v>77</v>
      </c>
      <c r="M2416" s="126" t="s">
        <v>158</v>
      </c>
      <c r="N2416" s="115">
        <v>45449</v>
      </c>
      <c r="P2416" s="3">
        <f t="shared" ca="1" si="581"/>
        <v>-47</v>
      </c>
      <c r="Q2416" s="5"/>
      <c r="R2416" s="3"/>
      <c r="T2416" s="152" t="s">
        <v>131</v>
      </c>
      <c r="U2416" s="117" t="s">
        <v>6619</v>
      </c>
      <c r="V2416" s="5">
        <v>45505</v>
      </c>
      <c r="W2416" s="5">
        <f>VLOOKUP(B2416,[1]base!$A:$V,22,0)</f>
        <v>45535</v>
      </c>
      <c r="X2416" s="120"/>
      <c r="Y2416" s="120"/>
      <c r="Z2416" s="115">
        <v>45449</v>
      </c>
      <c r="AA2416" s="3">
        <f t="shared" si="576"/>
        <v>6</v>
      </c>
      <c r="AB2416" s="120">
        <v>2024</v>
      </c>
      <c r="AC2416" s="3">
        <f t="shared" si="580"/>
        <v>2028</v>
      </c>
      <c r="AD2416" s="7">
        <f t="shared" ca="1" si="582"/>
        <v>0.36388888888888887</v>
      </c>
      <c r="AE2416" s="7" t="str">
        <f t="shared" ca="1" si="586"/>
        <v>&lt; 1</v>
      </c>
      <c r="AF2416" s="131">
        <v>27338</v>
      </c>
      <c r="AG2416" s="8">
        <f t="shared" ca="1" si="577"/>
        <v>49.983561643835614</v>
      </c>
      <c r="AH2416" s="7" t="str">
        <f t="shared" ca="1" si="578"/>
        <v>&gt;45&lt; 55</v>
      </c>
      <c r="AI2416">
        <v>11691414</v>
      </c>
      <c r="AJ2416" s="10" t="s">
        <v>70</v>
      </c>
      <c r="AK2416" s="153" t="s">
        <v>6744</v>
      </c>
      <c r="AL2416" s="131">
        <v>44062</v>
      </c>
      <c r="AM2416" s="43" t="s">
        <v>93</v>
      </c>
      <c r="AN2416" s="76" t="s">
        <v>65</v>
      </c>
      <c r="AO2416" s="86">
        <v>4</v>
      </c>
      <c r="AP2416" s="86" t="s">
        <v>5896</v>
      </c>
      <c r="AQ2416" s="11">
        <v>3</v>
      </c>
      <c r="AR2416" s="11">
        <v>1</v>
      </c>
      <c r="AS2416" s="12">
        <f t="shared" si="579"/>
        <v>45814.25</v>
      </c>
      <c r="AT2416" s="87" t="s">
        <v>135</v>
      </c>
      <c r="AU2416" s="43">
        <v>3.7149999999999999</v>
      </c>
      <c r="AV2416" s="10" t="s">
        <v>126</v>
      </c>
      <c r="AW2416" s="10" t="s">
        <v>1976</v>
      </c>
      <c r="AX2416">
        <v>49105512759</v>
      </c>
      <c r="AY2416">
        <v>46</v>
      </c>
      <c r="AZ2416" t="s">
        <v>145</v>
      </c>
      <c r="BA2416" s="17" t="str">
        <f t="shared" si="584"/>
        <v>07091014910551275946</v>
      </c>
      <c r="BB2416" s="26">
        <f t="shared" si="585"/>
        <v>20</v>
      </c>
      <c r="BC2416" s="86" t="s">
        <v>6745</v>
      </c>
      <c r="BD2416" s="86" t="s">
        <v>100</v>
      </c>
      <c r="BG2416" s="86">
        <v>26884350</v>
      </c>
      <c r="BH2416" s="86">
        <v>90322952</v>
      </c>
      <c r="BJ2416" t="s">
        <v>391</v>
      </c>
      <c r="BK2416" s="11" t="str">
        <f t="shared" si="583"/>
        <v>B-</v>
      </c>
      <c r="BL2416" t="s">
        <v>473</v>
      </c>
    </row>
    <row r="2417" spans="1:64" x14ac:dyDescent="0.25">
      <c r="A2417" s="3" t="s">
        <v>56</v>
      </c>
      <c r="B2417" s="4">
        <v>2477</v>
      </c>
      <c r="C2417" s="76" t="s">
        <v>140</v>
      </c>
      <c r="D2417" s="3" t="s">
        <v>7860</v>
      </c>
      <c r="E2417" s="117" t="s">
        <v>7565</v>
      </c>
      <c r="F2417" s="117"/>
      <c r="G2417" s="112"/>
      <c r="H2417" s="74"/>
      <c r="I2417" s="76" t="s">
        <v>561</v>
      </c>
      <c r="J2417" s="76" t="s">
        <v>157</v>
      </c>
      <c r="K2417" s="76" t="s">
        <v>123</v>
      </c>
      <c r="L2417" s="112" t="s">
        <v>77</v>
      </c>
      <c r="M2417" s="126" t="s">
        <v>158</v>
      </c>
      <c r="N2417" s="115">
        <v>45449</v>
      </c>
      <c r="P2417" s="3">
        <f t="shared" ca="1" si="581"/>
        <v>-47</v>
      </c>
      <c r="Q2417" s="5"/>
      <c r="R2417" s="3"/>
      <c r="T2417" s="152" t="s">
        <v>131</v>
      </c>
      <c r="U2417" s="117" t="s">
        <v>6619</v>
      </c>
      <c r="V2417" s="5">
        <v>45505</v>
      </c>
      <c r="W2417" s="5">
        <f>VLOOKUP(B2417,[1]base!$A:$V,22,0)</f>
        <v>45535</v>
      </c>
      <c r="X2417" s="120"/>
      <c r="Y2417" s="120"/>
      <c r="Z2417" s="115">
        <v>45449</v>
      </c>
      <c r="AA2417" s="3">
        <f t="shared" si="576"/>
        <v>6</v>
      </c>
      <c r="AB2417" s="120">
        <v>2024</v>
      </c>
      <c r="AC2417" s="3">
        <f t="shared" si="580"/>
        <v>2028</v>
      </c>
      <c r="AD2417" s="7">
        <f t="shared" ca="1" si="582"/>
        <v>0.36388888888888887</v>
      </c>
      <c r="AE2417" s="7" t="str">
        <f t="shared" ca="1" si="586"/>
        <v>&lt; 1</v>
      </c>
      <c r="AF2417" s="131">
        <v>30130</v>
      </c>
      <c r="AG2417" s="8">
        <f t="shared" ca="1" si="577"/>
        <v>42.334246575342469</v>
      </c>
      <c r="AH2417" s="7" t="str">
        <f t="shared" ca="1" si="578"/>
        <v>&gt;35&lt; 45</v>
      </c>
      <c r="AI2417">
        <v>12662487</v>
      </c>
      <c r="AJ2417" s="10" t="s">
        <v>91</v>
      </c>
      <c r="AK2417" s="153" t="s">
        <v>6746</v>
      </c>
      <c r="AL2417" s="131">
        <v>39143</v>
      </c>
      <c r="AM2417" s="43" t="s">
        <v>93</v>
      </c>
      <c r="AN2417" s="76" t="s">
        <v>65</v>
      </c>
      <c r="AO2417" s="86">
        <v>3</v>
      </c>
      <c r="AP2417" s="86" t="s">
        <v>5896</v>
      </c>
      <c r="AQ2417" s="11">
        <v>3</v>
      </c>
      <c r="AR2417" s="11">
        <v>1</v>
      </c>
      <c r="AS2417" s="12">
        <f t="shared" si="579"/>
        <v>45814.25</v>
      </c>
      <c r="AT2417" s="87" t="s">
        <v>135</v>
      </c>
      <c r="AU2417" s="43">
        <v>3.7149999999999999</v>
      </c>
      <c r="AV2417">
        <v>17</v>
      </c>
      <c r="AW2417" s="10" t="s">
        <v>169</v>
      </c>
      <c r="AX2417" s="10" t="s">
        <v>6747</v>
      </c>
      <c r="AY2417" s="138">
        <v>71</v>
      </c>
      <c r="AZ2417" s="138" t="s">
        <v>171</v>
      </c>
      <c r="BA2417" s="17" t="str">
        <f t="shared" si="584"/>
        <v>17001000000097964271</v>
      </c>
      <c r="BB2417" s="26">
        <f t="shared" si="585"/>
        <v>20</v>
      </c>
      <c r="BC2417" s="86" t="s">
        <v>6748</v>
      </c>
      <c r="BD2417" s="86" t="s">
        <v>100</v>
      </c>
      <c r="BG2417" s="86">
        <v>52083791</v>
      </c>
      <c r="BJ2417" t="s">
        <v>391</v>
      </c>
      <c r="BK2417" s="11" t="str">
        <f t="shared" si="583"/>
        <v>A-</v>
      </c>
      <c r="BL2417" t="s">
        <v>473</v>
      </c>
    </row>
    <row r="2418" spans="1:64" x14ac:dyDescent="0.25">
      <c r="A2418" s="3" t="s">
        <v>74</v>
      </c>
      <c r="B2418" s="4">
        <v>2478</v>
      </c>
      <c r="C2418" s="76" t="s">
        <v>140</v>
      </c>
      <c r="D2418" s="3" t="s">
        <v>8645</v>
      </c>
      <c r="E2418" s="117" t="s">
        <v>7428</v>
      </c>
      <c r="F2418" s="117"/>
      <c r="G2418" s="43"/>
      <c r="H2418" s="74"/>
      <c r="I2418" s="76" t="s">
        <v>2544</v>
      </c>
      <c r="J2418" s="76" t="s">
        <v>228</v>
      </c>
      <c r="K2418" s="43" t="s">
        <v>76</v>
      </c>
      <c r="L2418" s="112" t="s">
        <v>77</v>
      </c>
      <c r="M2418" s="126" t="s">
        <v>158</v>
      </c>
      <c r="N2418" s="115">
        <v>45449</v>
      </c>
      <c r="P2418" s="3">
        <f t="shared" ca="1" si="581"/>
        <v>-109</v>
      </c>
      <c r="Q2418" s="5">
        <v>45463</v>
      </c>
      <c r="R2418" s="3" t="s">
        <v>1466</v>
      </c>
      <c r="T2418" s="152" t="s">
        <v>131</v>
      </c>
      <c r="U2418" s="117" t="s">
        <v>6619</v>
      </c>
      <c r="V2418" s="115">
        <v>45449</v>
      </c>
      <c r="W2418" s="115">
        <v>45473</v>
      </c>
      <c r="X2418" s="120"/>
      <c r="Y2418" s="120"/>
      <c r="Z2418" s="115">
        <v>45449</v>
      </c>
      <c r="AA2418" s="3">
        <f t="shared" si="576"/>
        <v>6</v>
      </c>
      <c r="AB2418" s="120">
        <v>2024</v>
      </c>
      <c r="AC2418" s="3">
        <f t="shared" si="580"/>
        <v>2028</v>
      </c>
      <c r="AD2418" s="7">
        <f t="shared" ca="1" si="582"/>
        <v>0.36388888888888887</v>
      </c>
      <c r="AE2418" s="7" t="str">
        <f t="shared" ca="1" si="586"/>
        <v>&lt; 1</v>
      </c>
      <c r="AF2418" s="131">
        <v>35877</v>
      </c>
      <c r="AG2418" s="8">
        <f t="shared" ca="1" si="577"/>
        <v>26.589041095890412</v>
      </c>
      <c r="AH2418" s="7" t="str">
        <f t="shared" ca="1" si="578"/>
        <v>&gt;25&lt; 35</v>
      </c>
      <c r="AJ2418" s="10"/>
      <c r="AK2418" s="153" t="s">
        <v>6749</v>
      </c>
      <c r="AL2418" s="131">
        <v>42499</v>
      </c>
      <c r="AM2418" s="43" t="s">
        <v>93</v>
      </c>
      <c r="AN2418" s="43" t="s">
        <v>94</v>
      </c>
      <c r="AP2418" s="120" t="s">
        <v>6496</v>
      </c>
      <c r="AQ2418" s="11">
        <v>3</v>
      </c>
      <c r="AR2418" s="11">
        <v>1</v>
      </c>
      <c r="AS2418" s="12">
        <f t="shared" si="579"/>
        <v>45814.25</v>
      </c>
      <c r="AT2418" s="87" t="s">
        <v>135</v>
      </c>
      <c r="AU2418" s="43">
        <v>3.8780000000000001</v>
      </c>
      <c r="BA2418" s="17" t="str">
        <f t="shared" si="584"/>
        <v/>
      </c>
      <c r="BB2418" s="26">
        <f t="shared" si="585"/>
        <v>0</v>
      </c>
      <c r="BC2418" s="86" t="s">
        <v>6750</v>
      </c>
      <c r="BD2418" s="86" t="s">
        <v>100</v>
      </c>
      <c r="BG2418" s="86">
        <v>54266240</v>
      </c>
      <c r="BK2418" s="11" t="str">
        <f t="shared" si="583"/>
        <v>B-</v>
      </c>
      <c r="BL2418" s="19" t="s">
        <v>235</v>
      </c>
    </row>
    <row r="2419" spans="1:64" x14ac:dyDescent="0.25">
      <c r="A2419" s="3" t="s">
        <v>74</v>
      </c>
      <c r="B2419" s="4">
        <v>2479</v>
      </c>
      <c r="C2419" s="76" t="s">
        <v>140</v>
      </c>
      <c r="D2419" s="3" t="s">
        <v>7247</v>
      </c>
      <c r="E2419" s="117" t="s">
        <v>8646</v>
      </c>
      <c r="F2419" s="117"/>
      <c r="G2419" s="43"/>
      <c r="H2419" s="74"/>
      <c r="I2419" s="3" t="s">
        <v>515</v>
      </c>
      <c r="J2419" s="76" t="s">
        <v>228</v>
      </c>
      <c r="K2419" s="43" t="s">
        <v>76</v>
      </c>
      <c r="L2419" s="112" t="s">
        <v>77</v>
      </c>
      <c r="M2419" s="126" t="s">
        <v>158</v>
      </c>
      <c r="N2419" s="115">
        <v>45449</v>
      </c>
      <c r="P2419" s="3">
        <f t="shared" ca="1" si="581"/>
        <v>-109</v>
      </c>
      <c r="Q2419" s="5">
        <v>45449</v>
      </c>
      <c r="R2419" s="3" t="s">
        <v>6751</v>
      </c>
      <c r="T2419" s="152" t="s">
        <v>131</v>
      </c>
      <c r="U2419" s="117" t="s">
        <v>6619</v>
      </c>
      <c r="V2419" s="115">
        <v>45449</v>
      </c>
      <c r="W2419" s="115">
        <v>45473</v>
      </c>
      <c r="X2419" s="120"/>
      <c r="Y2419" s="120"/>
      <c r="Z2419" s="115">
        <v>45449</v>
      </c>
      <c r="AA2419" s="3">
        <f t="shared" si="576"/>
        <v>6</v>
      </c>
      <c r="AB2419" s="120">
        <v>2024</v>
      </c>
      <c r="AC2419" s="3">
        <f t="shared" si="580"/>
        <v>2028</v>
      </c>
      <c r="AD2419" s="7">
        <f t="shared" ca="1" si="582"/>
        <v>0.36388888888888887</v>
      </c>
      <c r="AE2419" s="7" t="str">
        <f t="shared" ca="1" si="586"/>
        <v>&lt; 1</v>
      </c>
      <c r="AF2419" s="131">
        <v>31112</v>
      </c>
      <c r="AG2419" s="8">
        <f t="shared" ca="1" si="577"/>
        <v>39.643835616438359</v>
      </c>
      <c r="AH2419" s="7" t="str">
        <f t="shared" ca="1" si="578"/>
        <v>&gt;35&lt; 45</v>
      </c>
      <c r="AJ2419" s="10"/>
      <c r="AK2419" s="153" t="s">
        <v>6752</v>
      </c>
      <c r="AL2419" s="131">
        <v>44124</v>
      </c>
      <c r="AM2419" s="43" t="s">
        <v>93</v>
      </c>
      <c r="AN2419" s="76" t="s">
        <v>65</v>
      </c>
      <c r="AO2419" s="86">
        <v>1</v>
      </c>
      <c r="AP2419" s="120" t="s">
        <v>6496</v>
      </c>
      <c r="AQ2419" s="11">
        <v>3</v>
      </c>
      <c r="AR2419" s="11">
        <v>1</v>
      </c>
      <c r="AS2419" s="12">
        <f t="shared" si="579"/>
        <v>45814.25</v>
      </c>
      <c r="AT2419" s="87" t="s">
        <v>135</v>
      </c>
      <c r="AU2419" s="43">
        <v>3.8780000000000001</v>
      </c>
      <c r="AV2419">
        <v>17</v>
      </c>
      <c r="AW2419">
        <v>20600</v>
      </c>
      <c r="AX2419" s="10" t="s">
        <v>6753</v>
      </c>
      <c r="AY2419" s="138">
        <v>16</v>
      </c>
      <c r="AZ2419" s="138" t="s">
        <v>171</v>
      </c>
      <c r="BA2419" s="17" t="str">
        <f t="shared" si="584"/>
        <v>17206000000019900116</v>
      </c>
      <c r="BB2419" s="26">
        <f t="shared" si="585"/>
        <v>20</v>
      </c>
      <c r="BC2419" s="86" t="s">
        <v>2136</v>
      </c>
      <c r="BD2419" s="86" t="s">
        <v>100</v>
      </c>
      <c r="BG2419" s="86">
        <v>50456935</v>
      </c>
      <c r="BK2419" s="11" t="str">
        <f t="shared" si="583"/>
        <v>B-</v>
      </c>
    </row>
    <row r="2420" spans="1:64" x14ac:dyDescent="0.25">
      <c r="A2420" s="3" t="s">
        <v>56</v>
      </c>
      <c r="B2420" s="4">
        <v>2480</v>
      </c>
      <c r="C2420" s="76" t="s">
        <v>140</v>
      </c>
      <c r="D2420" s="3" t="s">
        <v>8641</v>
      </c>
      <c r="E2420" s="117" t="s">
        <v>8647</v>
      </c>
      <c r="F2420" s="117"/>
      <c r="G2420" s="112"/>
      <c r="H2420" s="74"/>
      <c r="I2420" s="3" t="s">
        <v>515</v>
      </c>
      <c r="J2420" s="76" t="s">
        <v>228</v>
      </c>
      <c r="K2420" s="76" t="s">
        <v>123</v>
      </c>
      <c r="L2420" s="112" t="s">
        <v>77</v>
      </c>
      <c r="M2420" s="126" t="s">
        <v>158</v>
      </c>
      <c r="N2420" s="115">
        <v>45450</v>
      </c>
      <c r="P2420" s="3">
        <f t="shared" ca="1" si="581"/>
        <v>-47</v>
      </c>
      <c r="Q2420" s="5"/>
      <c r="R2420" s="3"/>
      <c r="T2420" s="152" t="s">
        <v>131</v>
      </c>
      <c r="U2420" s="117" t="s">
        <v>6619</v>
      </c>
      <c r="V2420" s="5">
        <v>45505</v>
      </c>
      <c r="W2420" s="5">
        <f>VLOOKUP(B2420,[1]base!$A:$V,22,0)</f>
        <v>45535</v>
      </c>
      <c r="Z2420" s="115">
        <v>45450</v>
      </c>
      <c r="AA2420" s="3">
        <f t="shared" si="576"/>
        <v>6</v>
      </c>
      <c r="AB2420" s="120">
        <v>2024</v>
      </c>
      <c r="AC2420" s="3">
        <f t="shared" si="580"/>
        <v>2028</v>
      </c>
      <c r="AD2420" s="7">
        <f t="shared" ca="1" si="582"/>
        <v>0.3611111111111111</v>
      </c>
      <c r="AE2420" s="7" t="str">
        <f t="shared" ca="1" si="586"/>
        <v>&lt; 1</v>
      </c>
      <c r="AF2420" s="131">
        <v>29174</v>
      </c>
      <c r="AG2420" s="8">
        <f t="shared" ca="1" si="577"/>
        <v>44.953424657534249</v>
      </c>
      <c r="AH2420" s="7" t="str">
        <f t="shared" ca="1" si="578"/>
        <v>&gt;35&lt; 45</v>
      </c>
      <c r="AI2420">
        <v>12446810</v>
      </c>
      <c r="AJ2420" s="10" t="s">
        <v>62</v>
      </c>
      <c r="AK2420" s="153" t="s">
        <v>6754</v>
      </c>
      <c r="AL2420" s="131">
        <v>45084</v>
      </c>
      <c r="AM2420" s="43" t="s">
        <v>93</v>
      </c>
      <c r="AN2420" s="76" t="s">
        <v>65</v>
      </c>
      <c r="AP2420" s="120" t="s">
        <v>6755</v>
      </c>
      <c r="AQ2420" s="11">
        <v>3</v>
      </c>
      <c r="AR2420" s="11">
        <v>1</v>
      </c>
      <c r="AS2420" s="12">
        <f t="shared" si="579"/>
        <v>45815.25</v>
      </c>
      <c r="AT2420" s="87" t="s">
        <v>135</v>
      </c>
      <c r="AU2420" s="43">
        <v>3.7149999999999999</v>
      </c>
      <c r="AV2420">
        <v>17</v>
      </c>
      <c r="AW2420" s="10" t="s">
        <v>169</v>
      </c>
      <c r="AX2420" s="10" t="s">
        <v>6756</v>
      </c>
      <c r="AY2420">
        <v>64</v>
      </c>
      <c r="AZ2420" t="s">
        <v>171</v>
      </c>
      <c r="BA2420" s="17" t="str">
        <f t="shared" si="584"/>
        <v>17001000000085312464</v>
      </c>
      <c r="BB2420" s="26">
        <f t="shared" si="585"/>
        <v>20</v>
      </c>
      <c r="BC2420" s="86" t="s">
        <v>6757</v>
      </c>
      <c r="BD2420" s="86" t="s">
        <v>100</v>
      </c>
      <c r="BG2420" s="86">
        <v>23406048</v>
      </c>
      <c r="BK2420" s="11" t="str">
        <f t="shared" si="583"/>
        <v>B-</v>
      </c>
      <c r="BL2420" t="s">
        <v>473</v>
      </c>
    </row>
    <row r="2421" spans="1:64" x14ac:dyDescent="0.25">
      <c r="A2421" s="3" t="s">
        <v>56</v>
      </c>
      <c r="B2421" s="4">
        <v>2481</v>
      </c>
      <c r="C2421" s="76" t="s">
        <v>140</v>
      </c>
      <c r="D2421" s="3" t="s">
        <v>7460</v>
      </c>
      <c r="E2421" s="117" t="s">
        <v>8031</v>
      </c>
      <c r="F2421" s="117"/>
      <c r="G2421" s="112"/>
      <c r="H2421" s="74"/>
      <c r="I2421" s="76" t="s">
        <v>459</v>
      </c>
      <c r="J2421" s="76" t="s">
        <v>228</v>
      </c>
      <c r="K2421" s="76" t="s">
        <v>123</v>
      </c>
      <c r="L2421" s="112" t="s">
        <v>77</v>
      </c>
      <c r="M2421" s="126" t="s">
        <v>158</v>
      </c>
      <c r="N2421" s="115">
        <v>45450</v>
      </c>
      <c r="P2421" s="3">
        <f t="shared" ca="1" si="581"/>
        <v>-47</v>
      </c>
      <c r="Q2421" s="5"/>
      <c r="R2421" s="3"/>
      <c r="T2421" s="152" t="s">
        <v>131</v>
      </c>
      <c r="U2421" s="117" t="s">
        <v>6619</v>
      </c>
      <c r="V2421" s="5">
        <v>45505</v>
      </c>
      <c r="W2421" s="5">
        <f>VLOOKUP(B2421,[1]base!$A:$V,22,0)</f>
        <v>45535</v>
      </c>
      <c r="Z2421" s="115">
        <v>45450</v>
      </c>
      <c r="AA2421" s="3">
        <f t="shared" si="576"/>
        <v>6</v>
      </c>
      <c r="AB2421" s="120">
        <v>2024</v>
      </c>
      <c r="AC2421" s="3">
        <f t="shared" si="580"/>
        <v>2028</v>
      </c>
      <c r="AD2421" s="7">
        <f t="shared" ca="1" si="582"/>
        <v>0.3611111111111111</v>
      </c>
      <c r="AE2421" s="7" t="str">
        <f t="shared" ca="1" si="586"/>
        <v>&lt; 1</v>
      </c>
      <c r="AF2421" s="131">
        <v>26622</v>
      </c>
      <c r="AG2421" s="8">
        <f t="shared" ca="1" si="577"/>
        <v>51.945205479452056</v>
      </c>
      <c r="AH2421" s="7" t="str">
        <f t="shared" ca="1" si="578"/>
        <v>&gt;45&lt; 55</v>
      </c>
      <c r="AI2421">
        <v>12667746</v>
      </c>
      <c r="AJ2421" s="10" t="s">
        <v>62</v>
      </c>
      <c r="AK2421" s="153" t="s">
        <v>6758</v>
      </c>
      <c r="AL2421" s="131">
        <v>35371</v>
      </c>
      <c r="AM2421" s="43" t="s">
        <v>93</v>
      </c>
      <c r="AN2421" s="76" t="s">
        <v>65</v>
      </c>
      <c r="AO2421" s="86">
        <v>2</v>
      </c>
      <c r="AP2421" s="86" t="s">
        <v>5896</v>
      </c>
      <c r="AQ2421" s="11">
        <v>3</v>
      </c>
      <c r="AR2421" s="11">
        <v>1</v>
      </c>
      <c r="AS2421" s="12">
        <f t="shared" si="579"/>
        <v>45815.25</v>
      </c>
      <c r="AT2421" s="87" t="s">
        <v>135</v>
      </c>
      <c r="AU2421" s="43">
        <v>3.7149999999999999</v>
      </c>
      <c r="AV2421" s="10" t="s">
        <v>126</v>
      </c>
      <c r="AW2421" s="10" t="s">
        <v>953</v>
      </c>
      <c r="AX2421">
        <v>55105520014</v>
      </c>
      <c r="AY2421" s="138">
        <v>97</v>
      </c>
      <c r="AZ2421" s="11" t="s">
        <v>145</v>
      </c>
      <c r="BA2421" s="17" t="str">
        <f t="shared" si="584"/>
        <v>07097015510552001497</v>
      </c>
      <c r="BB2421" s="26">
        <f t="shared" si="585"/>
        <v>20</v>
      </c>
      <c r="BC2421" s="86" t="s">
        <v>6759</v>
      </c>
      <c r="BD2421" s="86" t="s">
        <v>388</v>
      </c>
      <c r="BG2421" s="86">
        <v>24759184</v>
      </c>
      <c r="BH2421" s="86">
        <v>22980508</v>
      </c>
      <c r="BJ2421" t="s">
        <v>5705</v>
      </c>
      <c r="BK2421" s="11" t="str">
        <f t="shared" si="583"/>
        <v>B-</v>
      </c>
      <c r="BL2421" t="s">
        <v>473</v>
      </c>
    </row>
    <row r="2422" spans="1:64" x14ac:dyDescent="0.25">
      <c r="A2422" s="3" t="s">
        <v>56</v>
      </c>
      <c r="B2422" s="4">
        <v>2482</v>
      </c>
      <c r="C2422" s="76" t="s">
        <v>140</v>
      </c>
      <c r="D2422" s="3" t="s">
        <v>7307</v>
      </c>
      <c r="E2422" s="117" t="s">
        <v>7580</v>
      </c>
      <c r="F2422" s="117"/>
      <c r="G2422" s="43"/>
      <c r="H2422" s="74"/>
      <c r="I2422" s="76" t="s">
        <v>2544</v>
      </c>
      <c r="J2422" s="76" t="s">
        <v>228</v>
      </c>
      <c r="K2422" s="43" t="s">
        <v>76</v>
      </c>
      <c r="L2422" s="3" t="s">
        <v>77</v>
      </c>
      <c r="M2422" s="126" t="s">
        <v>158</v>
      </c>
      <c r="N2422" s="115">
        <v>45450</v>
      </c>
      <c r="P2422" s="3">
        <f t="shared" ca="1" si="581"/>
        <v>-47</v>
      </c>
      <c r="Q2422" s="5"/>
      <c r="R2422" s="3"/>
      <c r="T2422" s="152" t="s">
        <v>131</v>
      </c>
      <c r="U2422" s="117" t="s">
        <v>6619</v>
      </c>
      <c r="V2422" s="5">
        <v>45505</v>
      </c>
      <c r="W2422" s="5">
        <f>VLOOKUP(B2422,[1]base!$A:$V,22,0)</f>
        <v>45535</v>
      </c>
      <c r="Z2422" s="115">
        <v>45450</v>
      </c>
      <c r="AA2422" s="3">
        <f t="shared" si="576"/>
        <v>6</v>
      </c>
      <c r="AB2422" s="120">
        <v>2024</v>
      </c>
      <c r="AC2422" s="3">
        <f t="shared" si="580"/>
        <v>2028</v>
      </c>
      <c r="AD2422" s="7">
        <f t="shared" ca="1" si="582"/>
        <v>0.3611111111111111</v>
      </c>
      <c r="AE2422" s="7" t="str">
        <f t="shared" ca="1" si="586"/>
        <v>&lt; 1</v>
      </c>
      <c r="AF2422" s="131">
        <v>35245</v>
      </c>
      <c r="AG2422" s="8">
        <f t="shared" ca="1" si="577"/>
        <v>28.32054794520548</v>
      </c>
      <c r="AH2422" s="7" t="str">
        <f t="shared" ca="1" si="578"/>
        <v>&gt;25&lt; 35</v>
      </c>
      <c r="AK2422" s="153" t="s">
        <v>6760</v>
      </c>
      <c r="AL2422" s="131">
        <v>45141</v>
      </c>
      <c r="AM2422" s="43" t="s">
        <v>93</v>
      </c>
      <c r="AN2422" s="43" t="s">
        <v>94</v>
      </c>
      <c r="AP2422" s="120" t="s">
        <v>6761</v>
      </c>
      <c r="AQ2422" s="11">
        <v>3</v>
      </c>
      <c r="AR2422" s="11">
        <v>1</v>
      </c>
      <c r="AS2422" s="12">
        <f t="shared" si="579"/>
        <v>45815.25</v>
      </c>
      <c r="AT2422" s="87" t="s">
        <v>135</v>
      </c>
      <c r="AU2422" s="43">
        <v>3.8780000000000001</v>
      </c>
      <c r="AV2422">
        <v>17</v>
      </c>
      <c r="AW2422">
        <v>20600</v>
      </c>
      <c r="AX2422" s="10" t="s">
        <v>6762</v>
      </c>
      <c r="AY2422">
        <v>61</v>
      </c>
      <c r="AZ2422" t="s">
        <v>171</v>
      </c>
      <c r="BA2422" s="17" t="str">
        <f t="shared" si="584"/>
        <v>17206000000284766861</v>
      </c>
      <c r="BB2422" s="26">
        <f t="shared" si="585"/>
        <v>20</v>
      </c>
      <c r="BC2422" s="86" t="s">
        <v>6763</v>
      </c>
      <c r="BD2422" s="86" t="s">
        <v>100</v>
      </c>
      <c r="BG2422" s="86">
        <v>53114820</v>
      </c>
      <c r="BJ2422" t="s">
        <v>566</v>
      </c>
      <c r="BK2422" s="11" t="str">
        <f t="shared" si="583"/>
        <v>B-</v>
      </c>
      <c r="BL2422" s="19" t="s">
        <v>235</v>
      </c>
    </row>
    <row r="2423" spans="1:64" x14ac:dyDescent="0.25">
      <c r="A2423" s="3" t="s">
        <v>4354</v>
      </c>
      <c r="B2423" s="4">
        <v>2483</v>
      </c>
      <c r="C2423" s="76" t="s">
        <v>140</v>
      </c>
      <c r="D2423" s="3" t="s">
        <v>7686</v>
      </c>
      <c r="E2423" s="117" t="s">
        <v>7420</v>
      </c>
      <c r="F2423" s="117"/>
      <c r="G2423" s="43"/>
      <c r="H2423" s="74"/>
      <c r="I2423" s="76" t="s">
        <v>2544</v>
      </c>
      <c r="J2423" s="76" t="s">
        <v>228</v>
      </c>
      <c r="K2423" s="43" t="s">
        <v>76</v>
      </c>
      <c r="L2423" s="112" t="s">
        <v>77</v>
      </c>
      <c r="M2423" s="126" t="s">
        <v>158</v>
      </c>
      <c r="N2423" s="115">
        <v>45450</v>
      </c>
      <c r="P2423" s="3">
        <f t="shared" ca="1" si="581"/>
        <v>-109</v>
      </c>
      <c r="Q2423" s="5">
        <v>45475</v>
      </c>
      <c r="R2423" s="3" t="s">
        <v>124</v>
      </c>
      <c r="T2423" s="152" t="s">
        <v>131</v>
      </c>
      <c r="U2423" s="117" t="s">
        <v>6619</v>
      </c>
      <c r="V2423" s="115">
        <v>45450</v>
      </c>
      <c r="W2423" s="115">
        <v>45473</v>
      </c>
      <c r="Z2423" s="115">
        <v>45450</v>
      </c>
      <c r="AA2423" s="3">
        <f t="shared" si="576"/>
        <v>6</v>
      </c>
      <c r="AB2423" s="120">
        <v>2024</v>
      </c>
      <c r="AC2423" s="3">
        <f t="shared" si="580"/>
        <v>2028</v>
      </c>
      <c r="AD2423" s="7">
        <f t="shared" ca="1" si="582"/>
        <v>0.3611111111111111</v>
      </c>
      <c r="AE2423" s="7" t="str">
        <f t="shared" ca="1" si="586"/>
        <v>&lt; 1</v>
      </c>
      <c r="AF2423" s="131">
        <v>36080</v>
      </c>
      <c r="AG2423" s="8">
        <f t="shared" ca="1" si="577"/>
        <v>26.032876712328768</v>
      </c>
      <c r="AH2423" s="7" t="str">
        <f t="shared" ca="1" si="578"/>
        <v>&gt;25&lt; 35</v>
      </c>
      <c r="AK2423" s="153" t="s">
        <v>6764</v>
      </c>
      <c r="AL2423" s="131">
        <v>42685</v>
      </c>
      <c r="AM2423" s="43" t="s">
        <v>93</v>
      </c>
      <c r="AN2423" s="43" t="s">
        <v>94</v>
      </c>
      <c r="AP2423" s="86" t="s">
        <v>6765</v>
      </c>
      <c r="AQ2423" s="11">
        <v>3</v>
      </c>
      <c r="AR2423" s="11">
        <v>1</v>
      </c>
      <c r="AS2423" s="12">
        <f t="shared" si="579"/>
        <v>45815.25</v>
      </c>
      <c r="AT2423" s="87" t="s">
        <v>135</v>
      </c>
      <c r="AU2423" s="43">
        <v>3.8780000000000001</v>
      </c>
      <c r="AV2423">
        <v>17</v>
      </c>
      <c r="AW2423">
        <v>53594</v>
      </c>
      <c r="AX2423" s="10" t="s">
        <v>6766</v>
      </c>
      <c r="AY2423" s="10" t="s">
        <v>70</v>
      </c>
      <c r="AZ2423" s="138" t="s">
        <v>171</v>
      </c>
      <c r="BA2423" s="17" t="str">
        <f t="shared" si="584"/>
        <v>17535940171429725203</v>
      </c>
      <c r="BB2423" s="26">
        <f t="shared" si="585"/>
        <v>20</v>
      </c>
      <c r="BC2423" s="86" t="s">
        <v>6759</v>
      </c>
      <c r="BD2423" s="86" t="s">
        <v>277</v>
      </c>
      <c r="BG2423" s="86">
        <v>50488384</v>
      </c>
      <c r="BK2423" s="11" t="str">
        <f t="shared" si="583"/>
        <v>B-</v>
      </c>
      <c r="BL2423" s="19" t="s">
        <v>235</v>
      </c>
    </row>
    <row r="2424" spans="1:64" x14ac:dyDescent="0.25">
      <c r="A2424" s="3" t="s">
        <v>74</v>
      </c>
      <c r="B2424" s="4">
        <v>2484</v>
      </c>
      <c r="C2424" s="76" t="s">
        <v>140</v>
      </c>
      <c r="D2424" s="3" t="s">
        <v>7380</v>
      </c>
      <c r="E2424" s="117" t="s">
        <v>7573</v>
      </c>
      <c r="F2424" s="117"/>
      <c r="G2424" s="43"/>
      <c r="H2424" s="74"/>
      <c r="I2424" s="76" t="s">
        <v>2544</v>
      </c>
      <c r="J2424" s="76" t="s">
        <v>228</v>
      </c>
      <c r="K2424" s="43" t="s">
        <v>76</v>
      </c>
      <c r="L2424" s="112" t="s">
        <v>77</v>
      </c>
      <c r="M2424" s="126" t="s">
        <v>158</v>
      </c>
      <c r="N2424" s="115">
        <v>45450</v>
      </c>
      <c r="P2424" s="3">
        <f t="shared" ca="1" si="581"/>
        <v>-109</v>
      </c>
      <c r="Q2424" s="5">
        <v>45477</v>
      </c>
      <c r="R2424" s="3" t="s">
        <v>124</v>
      </c>
      <c r="T2424" s="152" t="s">
        <v>131</v>
      </c>
      <c r="U2424" s="117" t="s">
        <v>6619</v>
      </c>
      <c r="V2424" s="115">
        <v>45450</v>
      </c>
      <c r="W2424" s="115">
        <v>45473</v>
      </c>
      <c r="Z2424" s="115">
        <v>45450</v>
      </c>
      <c r="AA2424" s="3">
        <f t="shared" si="576"/>
        <v>6</v>
      </c>
      <c r="AB2424" s="120">
        <v>2024</v>
      </c>
      <c r="AC2424" s="3">
        <f t="shared" si="580"/>
        <v>2028</v>
      </c>
      <c r="AD2424" s="7">
        <f t="shared" ca="1" si="582"/>
        <v>0.3611111111111111</v>
      </c>
      <c r="AE2424" s="7" t="str">
        <f t="shared" ca="1" si="586"/>
        <v>&lt; 1</v>
      </c>
      <c r="AF2424" s="131">
        <v>36758</v>
      </c>
      <c r="AG2424" s="8">
        <f t="shared" ca="1" si="577"/>
        <v>24.175342465753424</v>
      </c>
      <c r="AH2424" s="7" t="str">
        <f t="shared" ca="1" si="578"/>
        <v>&lt; 25</v>
      </c>
      <c r="AK2424" s="153" t="s">
        <v>6767</v>
      </c>
      <c r="AL2424" s="131">
        <v>43413</v>
      </c>
      <c r="AM2424" s="43" t="s">
        <v>93</v>
      </c>
      <c r="AN2424" s="43" t="s">
        <v>94</v>
      </c>
      <c r="AP2424" s="120" t="s">
        <v>6389</v>
      </c>
      <c r="AQ2424" s="11">
        <v>3</v>
      </c>
      <c r="AR2424" s="11">
        <v>1</v>
      </c>
      <c r="AS2424" s="12">
        <f t="shared" si="579"/>
        <v>45815.25</v>
      </c>
      <c r="AT2424" s="87" t="s">
        <v>135</v>
      </c>
      <c r="AU2424" s="43">
        <v>3.8780000000000001</v>
      </c>
      <c r="AV2424">
        <v>17</v>
      </c>
      <c r="AW2424">
        <v>53594</v>
      </c>
      <c r="AX2424" s="10" t="s">
        <v>6768</v>
      </c>
      <c r="AY2424">
        <v>17</v>
      </c>
      <c r="AZ2424" t="s">
        <v>171</v>
      </c>
      <c r="BA2424" s="17" t="str">
        <f t="shared" si="584"/>
        <v>17535940171378961417</v>
      </c>
      <c r="BB2424" s="26">
        <f t="shared" si="585"/>
        <v>20</v>
      </c>
      <c r="BC2424" s="86" t="s">
        <v>6769</v>
      </c>
      <c r="BD2424" s="86" t="s">
        <v>277</v>
      </c>
      <c r="BG2424" s="86">
        <v>26747804</v>
      </c>
      <c r="BK2424" s="11" t="str">
        <f t="shared" si="583"/>
        <v>B-</v>
      </c>
      <c r="BL2424" s="19" t="s">
        <v>235</v>
      </c>
    </row>
    <row r="2425" spans="1:64" x14ac:dyDescent="0.25">
      <c r="A2425" s="3" t="s">
        <v>74</v>
      </c>
      <c r="B2425" s="4">
        <v>2485</v>
      </c>
      <c r="C2425" s="76" t="s">
        <v>140</v>
      </c>
      <c r="D2425" s="3" t="s">
        <v>8013</v>
      </c>
      <c r="E2425" s="117" t="s">
        <v>7231</v>
      </c>
      <c r="F2425" s="117"/>
      <c r="G2425" s="112"/>
      <c r="H2425" s="74"/>
      <c r="I2425" s="3" t="s">
        <v>487</v>
      </c>
      <c r="J2425" s="3" t="s">
        <v>228</v>
      </c>
      <c r="K2425" s="76" t="s">
        <v>123</v>
      </c>
      <c r="L2425" s="112" t="s">
        <v>77</v>
      </c>
      <c r="M2425" s="126" t="s">
        <v>158</v>
      </c>
      <c r="N2425" s="115">
        <v>45450</v>
      </c>
      <c r="P2425" s="3">
        <f t="shared" ca="1" si="581"/>
        <v>-47</v>
      </c>
      <c r="Q2425" s="5">
        <v>45505</v>
      </c>
      <c r="R2425" s="3" t="s">
        <v>124</v>
      </c>
      <c r="T2425" s="152" t="s">
        <v>131</v>
      </c>
      <c r="U2425" s="117" t="s">
        <v>6619</v>
      </c>
      <c r="V2425" s="5">
        <v>45505</v>
      </c>
      <c r="W2425" s="5">
        <f>VLOOKUP(B2425,[1]base!$A:$V,22,0)</f>
        <v>45535</v>
      </c>
      <c r="Z2425" s="115">
        <v>45450</v>
      </c>
      <c r="AA2425" s="3">
        <f t="shared" si="576"/>
        <v>6</v>
      </c>
      <c r="AB2425" s="120">
        <v>2024</v>
      </c>
      <c r="AC2425" s="3">
        <f t="shared" si="580"/>
        <v>2028</v>
      </c>
      <c r="AD2425" s="7">
        <f t="shared" ca="1" si="582"/>
        <v>0.3611111111111111</v>
      </c>
      <c r="AE2425" s="7" t="str">
        <f t="shared" ca="1" si="586"/>
        <v>&lt; 1</v>
      </c>
      <c r="AF2425" s="131">
        <v>33217</v>
      </c>
      <c r="AG2425" s="8">
        <f t="shared" ca="1" si="577"/>
        <v>33.876712328767127</v>
      </c>
      <c r="AH2425" s="7" t="str">
        <f t="shared" ca="1" si="578"/>
        <v>&gt;25&lt; 35</v>
      </c>
      <c r="AI2425">
        <v>16230746</v>
      </c>
      <c r="AJ2425" s="10" t="s">
        <v>62</v>
      </c>
      <c r="AK2425" s="153" t="s">
        <v>6770</v>
      </c>
      <c r="AL2425" s="131">
        <v>43049</v>
      </c>
      <c r="AM2425" s="43" t="s">
        <v>93</v>
      </c>
      <c r="AN2425" s="43" t="s">
        <v>94</v>
      </c>
      <c r="AP2425" s="86" t="s">
        <v>6335</v>
      </c>
      <c r="AQ2425" s="11">
        <v>3</v>
      </c>
      <c r="AR2425" s="11">
        <v>1</v>
      </c>
      <c r="AS2425" s="12">
        <f t="shared" si="579"/>
        <v>45815.25</v>
      </c>
      <c r="AT2425" s="87" t="s">
        <v>135</v>
      </c>
      <c r="AU2425" s="43">
        <v>3.7149999999999999</v>
      </c>
      <c r="AV2425">
        <v>17</v>
      </c>
      <c r="AW2425" s="10" t="s">
        <v>169</v>
      </c>
      <c r="AX2425" s="10" t="s">
        <v>6771</v>
      </c>
      <c r="AY2425">
        <v>22</v>
      </c>
      <c r="AZ2425" s="138" t="s">
        <v>171</v>
      </c>
      <c r="BA2425" s="17" t="str">
        <f t="shared" si="584"/>
        <v>17001000000262115722</v>
      </c>
      <c r="BB2425" s="26">
        <f t="shared" si="585"/>
        <v>20</v>
      </c>
      <c r="BC2425" s="86" t="s">
        <v>6772</v>
      </c>
      <c r="BD2425" s="86" t="s">
        <v>73</v>
      </c>
      <c r="BG2425" s="86">
        <v>52743728</v>
      </c>
      <c r="BJ2425" s="110" t="s">
        <v>416</v>
      </c>
      <c r="BK2425" s="11" t="str">
        <f t="shared" si="583"/>
        <v>B-</v>
      </c>
      <c r="BL2425" t="s">
        <v>473</v>
      </c>
    </row>
    <row r="2426" spans="1:64" x14ac:dyDescent="0.25">
      <c r="A2426" s="3" t="s">
        <v>56</v>
      </c>
      <c r="B2426" s="4">
        <v>2486</v>
      </c>
      <c r="C2426" s="86" t="s">
        <v>57</v>
      </c>
      <c r="D2426" s="3" t="s">
        <v>8648</v>
      </c>
      <c r="E2426" s="117" t="s">
        <v>8387</v>
      </c>
      <c r="F2426" s="43"/>
      <c r="G2426" s="43"/>
      <c r="H2426" s="74"/>
      <c r="I2426" s="43" t="s">
        <v>431</v>
      </c>
      <c r="K2426" s="76" t="s">
        <v>123</v>
      </c>
      <c r="L2426" s="112" t="s">
        <v>77</v>
      </c>
      <c r="M2426" s="126" t="s">
        <v>158</v>
      </c>
      <c r="N2426" s="115">
        <v>45450</v>
      </c>
      <c r="P2426" s="3">
        <f t="shared" ca="1" si="581"/>
        <v>-47</v>
      </c>
      <c r="Q2426" s="5"/>
      <c r="R2426" s="3"/>
      <c r="T2426" s="152" t="s">
        <v>131</v>
      </c>
      <c r="U2426" s="117" t="s">
        <v>6619</v>
      </c>
      <c r="V2426" s="5">
        <v>45505</v>
      </c>
      <c r="W2426" s="5">
        <f>VLOOKUP(B2426,[1]base!$A:$V,22,0)</f>
        <v>45535</v>
      </c>
      <c r="Z2426" s="115">
        <v>45450</v>
      </c>
      <c r="AA2426" s="3">
        <f t="shared" si="576"/>
        <v>6</v>
      </c>
      <c r="AB2426" s="120">
        <v>2024</v>
      </c>
      <c r="AC2426" s="3">
        <f t="shared" si="580"/>
        <v>2028</v>
      </c>
      <c r="AD2426" s="7">
        <f t="shared" ca="1" si="582"/>
        <v>0.3611111111111111</v>
      </c>
      <c r="AE2426" s="7" t="str">
        <f t="shared" ca="1" si="586"/>
        <v>&lt; 1</v>
      </c>
      <c r="AF2426" s="131">
        <v>33702</v>
      </c>
      <c r="AG2426" s="8">
        <f t="shared" ca="1" si="577"/>
        <v>32.547945205479451</v>
      </c>
      <c r="AH2426" s="7" t="str">
        <f t="shared" ca="1" si="578"/>
        <v>&gt;25&lt; 35</v>
      </c>
      <c r="AI2426">
        <v>16835392</v>
      </c>
      <c r="AJ2426" s="10" t="s">
        <v>126</v>
      </c>
      <c r="AK2426" s="153" t="s">
        <v>6773</v>
      </c>
      <c r="AL2426" s="131">
        <v>45359</v>
      </c>
      <c r="AM2426" s="43" t="s">
        <v>64</v>
      </c>
      <c r="AN2426" s="43" t="s">
        <v>94</v>
      </c>
      <c r="AP2426" s="120" t="s">
        <v>5809</v>
      </c>
      <c r="AQ2426" s="11">
        <v>3</v>
      </c>
      <c r="AR2426" s="11">
        <v>1</v>
      </c>
      <c r="AS2426" s="12">
        <f t="shared" si="579"/>
        <v>45815.25</v>
      </c>
      <c r="AT2426" s="87" t="s">
        <v>135</v>
      </c>
      <c r="AU2426" s="43">
        <v>3.7149999999999999</v>
      </c>
      <c r="AV2426">
        <v>17</v>
      </c>
      <c r="AW2426" s="10" t="s">
        <v>169</v>
      </c>
      <c r="AX2426" s="10" t="s">
        <v>6774</v>
      </c>
      <c r="AY2426">
        <v>43</v>
      </c>
      <c r="AZ2426" t="s">
        <v>6269</v>
      </c>
      <c r="BA2426" s="17" t="str">
        <f t="shared" si="584"/>
        <v>17001000000260834643</v>
      </c>
      <c r="BB2426" s="26">
        <f t="shared" si="585"/>
        <v>20</v>
      </c>
      <c r="BC2426" s="86" t="s">
        <v>6775</v>
      </c>
      <c r="BD2426" s="86" t="s">
        <v>277</v>
      </c>
      <c r="BG2426" s="86">
        <v>95149663</v>
      </c>
      <c r="BJ2426" t="s">
        <v>4996</v>
      </c>
      <c r="BK2426" s="11" t="str">
        <f t="shared" si="583"/>
        <v>-</v>
      </c>
      <c r="BL2426" t="s">
        <v>473</v>
      </c>
    </row>
    <row r="2427" spans="1:64" x14ac:dyDescent="0.25">
      <c r="A2427" s="3" t="s">
        <v>74</v>
      </c>
      <c r="B2427" s="4">
        <v>2487</v>
      </c>
      <c r="C2427" s="119" t="s">
        <v>140</v>
      </c>
      <c r="D2427" s="3" t="s">
        <v>8649</v>
      </c>
      <c r="E2427" s="117" t="s">
        <v>7279</v>
      </c>
      <c r="F2427" s="117"/>
      <c r="G2427" s="43"/>
      <c r="H2427" s="74"/>
      <c r="I2427" s="76" t="s">
        <v>2544</v>
      </c>
      <c r="J2427" s="76" t="s">
        <v>228</v>
      </c>
      <c r="K2427" s="43" t="s">
        <v>76</v>
      </c>
      <c r="L2427" s="112" t="s">
        <v>77</v>
      </c>
      <c r="M2427" s="126" t="s">
        <v>158</v>
      </c>
      <c r="N2427" s="115">
        <v>45450</v>
      </c>
      <c r="P2427" s="3">
        <f t="shared" ca="1" si="581"/>
        <v>-109</v>
      </c>
      <c r="Q2427" s="5">
        <v>45451</v>
      </c>
      <c r="R2427" s="3" t="s">
        <v>5466</v>
      </c>
      <c r="T2427" s="152" t="s">
        <v>131</v>
      </c>
      <c r="U2427" s="117" t="s">
        <v>6619</v>
      </c>
      <c r="V2427" s="115">
        <v>45450</v>
      </c>
      <c r="W2427" s="115">
        <v>45473</v>
      </c>
      <c r="Z2427" s="115">
        <v>45450</v>
      </c>
      <c r="AA2427" s="3">
        <f t="shared" si="576"/>
        <v>6</v>
      </c>
      <c r="AB2427" s="120">
        <v>2024</v>
      </c>
      <c r="AC2427" s="3">
        <f t="shared" si="580"/>
        <v>2028</v>
      </c>
      <c r="AD2427" s="7">
        <f t="shared" ca="1" si="582"/>
        <v>0.3611111111111111</v>
      </c>
      <c r="AE2427" s="7" t="str">
        <f t="shared" ca="1" si="586"/>
        <v>&lt; 1</v>
      </c>
      <c r="AF2427" s="131">
        <v>36929</v>
      </c>
      <c r="AG2427" s="8">
        <f t="shared" ca="1" si="577"/>
        <v>23.706849315068492</v>
      </c>
      <c r="AH2427" s="7" t="str">
        <f t="shared" ca="1" si="578"/>
        <v>&lt; 25</v>
      </c>
      <c r="AK2427" s="153" t="s">
        <v>6776</v>
      </c>
      <c r="AL2427" s="131">
        <v>43781</v>
      </c>
      <c r="AM2427" s="43" t="s">
        <v>93</v>
      </c>
      <c r="AN2427" s="43" t="s">
        <v>94</v>
      </c>
      <c r="AP2427" s="120" t="s">
        <v>6735</v>
      </c>
      <c r="AQ2427" s="11">
        <v>3</v>
      </c>
      <c r="AR2427" s="11">
        <v>1</v>
      </c>
      <c r="AS2427" s="12">
        <f t="shared" si="579"/>
        <v>45815.25</v>
      </c>
      <c r="AT2427" s="87" t="s">
        <v>135</v>
      </c>
      <c r="AU2427" s="43">
        <v>3.8780000000000001</v>
      </c>
      <c r="BA2427" s="17" t="str">
        <f t="shared" si="584"/>
        <v/>
      </c>
      <c r="BB2427" s="26">
        <f t="shared" si="585"/>
        <v>0</v>
      </c>
      <c r="BC2427" s="86" t="s">
        <v>6777</v>
      </c>
      <c r="BD2427" s="86" t="s">
        <v>100</v>
      </c>
      <c r="BG2427" s="86">
        <v>52133280</v>
      </c>
      <c r="BK2427" s="11" t="str">
        <f t="shared" si="583"/>
        <v>B-</v>
      </c>
    </row>
    <row r="2428" spans="1:64" x14ac:dyDescent="0.25">
      <c r="A2428" s="3" t="s">
        <v>74</v>
      </c>
      <c r="B2428" s="4">
        <v>2488</v>
      </c>
      <c r="C2428" s="119" t="s">
        <v>140</v>
      </c>
      <c r="D2428" s="3" t="s">
        <v>7312</v>
      </c>
      <c r="E2428" s="117" t="s">
        <v>8416</v>
      </c>
      <c r="F2428" s="117"/>
      <c r="G2428" s="43"/>
      <c r="H2428" s="74"/>
      <c r="I2428" s="76" t="s">
        <v>2544</v>
      </c>
      <c r="J2428" s="76" t="s">
        <v>228</v>
      </c>
      <c r="K2428" s="43" t="s">
        <v>76</v>
      </c>
      <c r="L2428" s="112" t="s">
        <v>77</v>
      </c>
      <c r="M2428" s="126" t="s">
        <v>158</v>
      </c>
      <c r="N2428" s="115">
        <v>45451</v>
      </c>
      <c r="P2428" s="3">
        <f t="shared" ca="1" si="581"/>
        <v>-109</v>
      </c>
      <c r="Q2428" s="5">
        <v>45453</v>
      </c>
      <c r="R2428" s="3" t="s">
        <v>1328</v>
      </c>
      <c r="T2428" s="152" t="s">
        <v>131</v>
      </c>
      <c r="U2428" s="117" t="s">
        <v>6619</v>
      </c>
      <c r="V2428" s="115">
        <v>45451</v>
      </c>
      <c r="W2428" s="115">
        <v>45473</v>
      </c>
      <c r="X2428" s="120"/>
      <c r="Y2428" s="120"/>
      <c r="Z2428" s="115">
        <v>45451</v>
      </c>
      <c r="AA2428" s="3">
        <f t="shared" si="576"/>
        <v>6</v>
      </c>
      <c r="AB2428" s="120">
        <v>2024</v>
      </c>
      <c r="AC2428" s="3">
        <f t="shared" si="580"/>
        <v>2028</v>
      </c>
      <c r="AD2428" s="7">
        <f t="shared" ca="1" si="582"/>
        <v>0.35833333333333334</v>
      </c>
      <c r="AE2428" s="7" t="str">
        <f t="shared" ca="1" si="586"/>
        <v>&lt; 1</v>
      </c>
      <c r="AF2428" s="131">
        <v>33970</v>
      </c>
      <c r="AG2428" s="8">
        <f t="shared" ca="1" si="577"/>
        <v>31.813698630136987</v>
      </c>
      <c r="AH2428" s="7" t="str">
        <f t="shared" ca="1" si="578"/>
        <v>&gt;25&lt; 35</v>
      </c>
      <c r="AK2428" s="153" t="s">
        <v>6778</v>
      </c>
      <c r="AL2428" s="131">
        <v>44658</v>
      </c>
      <c r="AM2428" s="43" t="s">
        <v>93</v>
      </c>
      <c r="AN2428" s="43" t="s">
        <v>94</v>
      </c>
      <c r="AP2428" s="86" t="s">
        <v>6779</v>
      </c>
      <c r="AQ2428" s="11">
        <v>3</v>
      </c>
      <c r="AR2428" s="11">
        <v>1</v>
      </c>
      <c r="AS2428" s="12">
        <f t="shared" si="579"/>
        <v>45816.25</v>
      </c>
      <c r="AT2428" s="87" t="s">
        <v>135</v>
      </c>
      <c r="AU2428" s="43">
        <v>3.8780000000000001</v>
      </c>
      <c r="AV2428">
        <v>17</v>
      </c>
      <c r="AW2428">
        <v>20600</v>
      </c>
      <c r="AX2428" s="10" t="s">
        <v>6780</v>
      </c>
      <c r="AY2428" s="10" t="s">
        <v>126</v>
      </c>
      <c r="AZ2428" t="s">
        <v>171</v>
      </c>
      <c r="BA2428" s="17" t="str">
        <f t="shared" si="584"/>
        <v>17206000000237238607</v>
      </c>
      <c r="BB2428" s="26">
        <f t="shared" si="585"/>
        <v>20</v>
      </c>
      <c r="BC2428" s="86" t="s">
        <v>4183</v>
      </c>
      <c r="BD2428" s="86" t="s">
        <v>100</v>
      </c>
      <c r="BG2428" s="86">
        <v>53280803</v>
      </c>
      <c r="BK2428" s="11" t="str">
        <f t="shared" si="583"/>
        <v>B-</v>
      </c>
    </row>
    <row r="2429" spans="1:64" x14ac:dyDescent="0.25">
      <c r="A2429" s="3" t="s">
        <v>74</v>
      </c>
      <c r="B2429" s="4">
        <v>2489</v>
      </c>
      <c r="C2429" s="119" t="s">
        <v>140</v>
      </c>
      <c r="D2429" s="3" t="s">
        <v>8650</v>
      </c>
      <c r="E2429" s="117" t="s">
        <v>7994</v>
      </c>
      <c r="F2429" s="117"/>
      <c r="G2429" s="43"/>
      <c r="H2429" s="74"/>
      <c r="I2429" s="76" t="s">
        <v>2544</v>
      </c>
      <c r="J2429" s="76" t="s">
        <v>228</v>
      </c>
      <c r="K2429" s="43" t="s">
        <v>76</v>
      </c>
      <c r="L2429" s="112" t="s">
        <v>77</v>
      </c>
      <c r="M2429" s="126" t="s">
        <v>158</v>
      </c>
      <c r="N2429" s="115">
        <v>45451</v>
      </c>
      <c r="P2429" s="3">
        <f t="shared" ca="1" si="581"/>
        <v>-109</v>
      </c>
      <c r="Q2429" s="5">
        <v>45464</v>
      </c>
      <c r="R2429" s="3" t="s">
        <v>3201</v>
      </c>
      <c r="T2429" s="152" t="s">
        <v>131</v>
      </c>
      <c r="U2429" s="117" t="s">
        <v>6619</v>
      </c>
      <c r="V2429" s="115">
        <v>45451</v>
      </c>
      <c r="W2429" s="115">
        <v>45473</v>
      </c>
      <c r="X2429" s="120"/>
      <c r="Y2429" s="120"/>
      <c r="Z2429" s="115">
        <v>45451</v>
      </c>
      <c r="AA2429" s="3">
        <f t="shared" si="576"/>
        <v>6</v>
      </c>
      <c r="AB2429" s="120">
        <v>2024</v>
      </c>
      <c r="AC2429" s="3">
        <f t="shared" si="580"/>
        <v>2028</v>
      </c>
      <c r="AD2429" s="7">
        <f t="shared" ca="1" si="582"/>
        <v>0.35833333333333334</v>
      </c>
      <c r="AE2429" s="7" t="str">
        <f t="shared" ca="1" si="586"/>
        <v>&lt; 1</v>
      </c>
      <c r="AF2429" s="131">
        <v>36879</v>
      </c>
      <c r="AG2429" s="8">
        <f t="shared" ca="1" si="577"/>
        <v>23.843835616438355</v>
      </c>
      <c r="AH2429" s="7" t="str">
        <f t="shared" ca="1" si="578"/>
        <v>&lt; 25</v>
      </c>
      <c r="AI2429">
        <v>17672777</v>
      </c>
      <c r="AJ2429" s="10" t="s">
        <v>67</v>
      </c>
      <c r="AK2429" s="153" t="s">
        <v>6781</v>
      </c>
      <c r="AL2429" s="131">
        <v>43642</v>
      </c>
      <c r="AM2429" s="43" t="s">
        <v>93</v>
      </c>
      <c r="AN2429" s="43" t="s">
        <v>94</v>
      </c>
      <c r="AP2429" s="120" t="s">
        <v>6782</v>
      </c>
      <c r="AQ2429" s="11">
        <v>3</v>
      </c>
      <c r="AR2429" s="11">
        <v>1</v>
      </c>
      <c r="AS2429" s="12">
        <f t="shared" si="579"/>
        <v>45816.25</v>
      </c>
      <c r="AT2429" s="87" t="s">
        <v>135</v>
      </c>
      <c r="AU2429" s="43">
        <v>3.8780000000000001</v>
      </c>
      <c r="AV2429">
        <v>17</v>
      </c>
      <c r="AW2429" s="10" t="s">
        <v>169</v>
      </c>
      <c r="AX2429" s="10" t="s">
        <v>6783</v>
      </c>
      <c r="AY2429">
        <v>50</v>
      </c>
      <c r="AZ2429" t="s">
        <v>171</v>
      </c>
      <c r="BA2429" s="17" t="str">
        <f t="shared" si="584"/>
        <v>17001000000329339050</v>
      </c>
      <c r="BB2429" s="26">
        <f t="shared" si="585"/>
        <v>20</v>
      </c>
      <c r="BC2429" s="86" t="s">
        <v>6784</v>
      </c>
      <c r="BD2429" s="86" t="s">
        <v>277</v>
      </c>
      <c r="BG2429" s="86">
        <v>55440395</v>
      </c>
      <c r="BK2429" s="11" t="str">
        <f t="shared" si="583"/>
        <v>B-</v>
      </c>
    </row>
    <row r="2430" spans="1:64" x14ac:dyDescent="0.25">
      <c r="A2430" s="3" t="s">
        <v>74</v>
      </c>
      <c r="B2430" s="4">
        <v>2490</v>
      </c>
      <c r="C2430" s="119" t="s">
        <v>140</v>
      </c>
      <c r="D2430" s="3" t="s">
        <v>7291</v>
      </c>
      <c r="E2430" s="117" t="s">
        <v>7603</v>
      </c>
      <c r="F2430" s="117"/>
      <c r="G2430" s="43"/>
      <c r="H2430" s="74"/>
      <c r="I2430" s="76" t="s">
        <v>2544</v>
      </c>
      <c r="J2430" s="76" t="s">
        <v>228</v>
      </c>
      <c r="K2430" s="43" t="s">
        <v>76</v>
      </c>
      <c r="L2430" s="112" t="s">
        <v>77</v>
      </c>
      <c r="M2430" s="126" t="s">
        <v>158</v>
      </c>
      <c r="N2430" s="115">
        <v>45451</v>
      </c>
      <c r="P2430" s="3">
        <f t="shared" ca="1" si="581"/>
        <v>-109</v>
      </c>
      <c r="Q2430" s="5">
        <v>45464</v>
      </c>
      <c r="R2430" s="3" t="s">
        <v>3201</v>
      </c>
      <c r="T2430" s="152" t="s">
        <v>131</v>
      </c>
      <c r="U2430" s="117" t="s">
        <v>6619</v>
      </c>
      <c r="V2430" s="115">
        <v>45451</v>
      </c>
      <c r="W2430" s="115">
        <v>45473</v>
      </c>
      <c r="X2430" s="120"/>
      <c r="Y2430" s="120"/>
      <c r="Z2430" s="115">
        <v>45451</v>
      </c>
      <c r="AA2430" s="3">
        <f t="shared" si="576"/>
        <v>6</v>
      </c>
      <c r="AB2430" s="120">
        <v>2024</v>
      </c>
      <c r="AC2430" s="3">
        <f t="shared" si="580"/>
        <v>2028</v>
      </c>
      <c r="AD2430" s="7">
        <f t="shared" ca="1" si="582"/>
        <v>0.35833333333333334</v>
      </c>
      <c r="AE2430" s="7" t="str">
        <f t="shared" ca="1" si="586"/>
        <v>&lt; 1</v>
      </c>
      <c r="AF2430" s="131">
        <v>33785</v>
      </c>
      <c r="AG2430" s="8">
        <f t="shared" ca="1" si="577"/>
        <v>32.320547945205476</v>
      </c>
      <c r="AH2430" s="7" t="str">
        <f t="shared" ca="1" si="578"/>
        <v>&gt;25&lt; 35</v>
      </c>
      <c r="AI2430">
        <v>17673665</v>
      </c>
      <c r="AJ2430" s="10" t="s">
        <v>62</v>
      </c>
      <c r="AK2430" s="153" t="s">
        <v>6785</v>
      </c>
      <c r="AL2430" s="131">
        <v>42611</v>
      </c>
      <c r="AM2430" s="43" t="s">
        <v>93</v>
      </c>
      <c r="AN2430" s="43" t="s">
        <v>94</v>
      </c>
      <c r="AP2430" s="86" t="s">
        <v>6786</v>
      </c>
      <c r="AQ2430" s="11">
        <v>3</v>
      </c>
      <c r="AR2430" s="11">
        <v>1</v>
      </c>
      <c r="AS2430" s="12">
        <f t="shared" si="579"/>
        <v>45816.25</v>
      </c>
      <c r="AT2430" s="87" t="s">
        <v>135</v>
      </c>
      <c r="AU2430" s="43">
        <v>3.8780000000000001</v>
      </c>
      <c r="AV2430">
        <v>17</v>
      </c>
      <c r="AW2430" s="10" t="s">
        <v>169</v>
      </c>
      <c r="AX2430" s="10" t="s">
        <v>6787</v>
      </c>
      <c r="AY2430">
        <v>68</v>
      </c>
      <c r="AZ2430" t="s">
        <v>171</v>
      </c>
      <c r="BA2430" s="17" t="str">
        <f t="shared" si="584"/>
        <v>17001000000329144468</v>
      </c>
      <c r="BB2430" s="26">
        <f t="shared" si="585"/>
        <v>20</v>
      </c>
      <c r="BC2430" s="86" t="s">
        <v>6788</v>
      </c>
      <c r="BD2430" s="86" t="s">
        <v>277</v>
      </c>
      <c r="BG2430" s="86">
        <v>50246497</v>
      </c>
      <c r="BK2430" s="11" t="str">
        <f t="shared" si="583"/>
        <v>B-</v>
      </c>
    </row>
    <row r="2431" spans="1:64" x14ac:dyDescent="0.25">
      <c r="A2431" s="3" t="s">
        <v>56</v>
      </c>
      <c r="B2431" s="4">
        <v>2491</v>
      </c>
      <c r="C2431" s="119" t="s">
        <v>140</v>
      </c>
      <c r="D2431" s="3" t="s">
        <v>7325</v>
      </c>
      <c r="E2431" s="117" t="s">
        <v>7695</v>
      </c>
      <c r="F2431" s="117"/>
      <c r="G2431" s="36"/>
      <c r="H2431" s="74"/>
      <c r="I2431" s="76" t="s">
        <v>447</v>
      </c>
      <c r="J2431" s="76" t="s">
        <v>228</v>
      </c>
      <c r="K2431" s="43" t="s">
        <v>76</v>
      </c>
      <c r="L2431" s="3" t="s">
        <v>77</v>
      </c>
      <c r="M2431" s="126" t="s">
        <v>158</v>
      </c>
      <c r="N2431" s="115">
        <v>45451</v>
      </c>
      <c r="P2431" s="3">
        <f t="shared" ca="1" si="581"/>
        <v>-47</v>
      </c>
      <c r="Q2431" s="5"/>
      <c r="R2431" s="3"/>
      <c r="T2431" s="152" t="s">
        <v>131</v>
      </c>
      <c r="U2431" s="117" t="s">
        <v>6619</v>
      </c>
      <c r="V2431" s="5">
        <v>45505</v>
      </c>
      <c r="W2431" s="5">
        <f>VLOOKUP(B2431,[1]base!$A:$V,22,0)</f>
        <v>45535</v>
      </c>
      <c r="X2431" s="120"/>
      <c r="Y2431" s="120"/>
      <c r="Z2431" s="115">
        <v>45451</v>
      </c>
      <c r="AA2431" s="3">
        <f t="shared" si="576"/>
        <v>6</v>
      </c>
      <c r="AB2431" s="120">
        <v>2024</v>
      </c>
      <c r="AC2431" s="3">
        <f t="shared" si="580"/>
        <v>2028</v>
      </c>
      <c r="AD2431" s="7">
        <f t="shared" ca="1" si="582"/>
        <v>0.35833333333333334</v>
      </c>
      <c r="AE2431" s="7" t="str">
        <f t="shared" ca="1" si="586"/>
        <v>&lt; 1</v>
      </c>
      <c r="AF2431" s="131">
        <v>35613</v>
      </c>
      <c r="AG2431" s="8">
        <f t="shared" ca="1" si="577"/>
        <v>27.312328767123287</v>
      </c>
      <c r="AH2431" s="7" t="str">
        <f t="shared" ca="1" si="578"/>
        <v>&gt;25&lt; 35</v>
      </c>
      <c r="AI2431">
        <v>17462159</v>
      </c>
      <c r="AJ2431" s="10" t="s">
        <v>159</v>
      </c>
      <c r="AK2431" s="153" t="s">
        <v>6789</v>
      </c>
      <c r="AL2431" s="131">
        <v>42226</v>
      </c>
      <c r="AM2431" s="43" t="s">
        <v>93</v>
      </c>
      <c r="AN2431" s="43" t="s">
        <v>94</v>
      </c>
      <c r="AP2431" s="120" t="s">
        <v>6389</v>
      </c>
      <c r="AQ2431" s="11">
        <v>3</v>
      </c>
      <c r="AR2431" s="11">
        <v>1</v>
      </c>
      <c r="AS2431" s="12">
        <f t="shared" si="579"/>
        <v>45816.25</v>
      </c>
      <c r="AT2431" s="87" t="s">
        <v>135</v>
      </c>
      <c r="AU2431" s="43">
        <v>3.8780000000000001</v>
      </c>
      <c r="AV2431">
        <v>17</v>
      </c>
      <c r="AW2431" s="10" t="s">
        <v>169</v>
      </c>
      <c r="AX2431" s="10" t="s">
        <v>6790</v>
      </c>
      <c r="AY2431">
        <v>77</v>
      </c>
      <c r="AZ2431" t="s">
        <v>171</v>
      </c>
      <c r="BA2431" s="17" t="str">
        <f t="shared" si="584"/>
        <v>17001000000328600977</v>
      </c>
      <c r="BB2431" s="26">
        <f t="shared" si="585"/>
        <v>20</v>
      </c>
      <c r="BC2431" s="86" t="s">
        <v>6791</v>
      </c>
      <c r="BD2431" s="86" t="s">
        <v>277</v>
      </c>
      <c r="BG2431" s="86">
        <v>26475282</v>
      </c>
      <c r="BJ2431" t="s">
        <v>1425</v>
      </c>
      <c r="BK2431" s="11" t="str">
        <f t="shared" si="583"/>
        <v>B-</v>
      </c>
      <c r="BL2431" s="19" t="s">
        <v>235</v>
      </c>
    </row>
    <row r="2432" spans="1:64" x14ac:dyDescent="0.25">
      <c r="A2432" s="3" t="s">
        <v>74</v>
      </c>
      <c r="B2432" s="4">
        <v>2492</v>
      </c>
      <c r="C2432" s="159" t="s">
        <v>57</v>
      </c>
      <c r="D2432" s="3" t="s">
        <v>8651</v>
      </c>
      <c r="E2432" s="117" t="s">
        <v>8652</v>
      </c>
      <c r="F2432" s="43"/>
      <c r="G2432" s="43"/>
      <c r="H2432" s="74"/>
      <c r="I2432" s="43" t="s">
        <v>431</v>
      </c>
      <c r="K2432" s="76" t="s">
        <v>123</v>
      </c>
      <c r="L2432" s="112" t="s">
        <v>77</v>
      </c>
      <c r="M2432" s="126" t="s">
        <v>158</v>
      </c>
      <c r="N2432" s="160">
        <v>45453</v>
      </c>
      <c r="P2432" s="3">
        <f t="shared" ca="1" si="581"/>
        <v>-109</v>
      </c>
      <c r="Q2432" s="5">
        <v>45475</v>
      </c>
      <c r="R2432" s="3" t="s">
        <v>1466</v>
      </c>
      <c r="T2432" s="152" t="s">
        <v>131</v>
      </c>
      <c r="U2432" s="117" t="s">
        <v>6619</v>
      </c>
      <c r="V2432" s="160">
        <v>45453</v>
      </c>
      <c r="W2432" s="115">
        <v>45473</v>
      </c>
      <c r="Z2432" s="160">
        <v>45453</v>
      </c>
      <c r="AA2432" s="3">
        <f t="shared" si="576"/>
        <v>6</v>
      </c>
      <c r="AB2432" s="120">
        <v>2024</v>
      </c>
      <c r="AC2432" s="3">
        <f t="shared" si="580"/>
        <v>2028</v>
      </c>
      <c r="AD2432" s="7">
        <f t="shared" ca="1" si="582"/>
        <v>0.3527777777777778</v>
      </c>
      <c r="AE2432" s="7" t="str">
        <f t="shared" ca="1" si="586"/>
        <v>&lt; 1</v>
      </c>
      <c r="AF2432" s="131">
        <v>37066</v>
      </c>
      <c r="AG2432" s="8">
        <f t="shared" ca="1" si="577"/>
        <v>23.331506849315069</v>
      </c>
      <c r="AH2432" s="7" t="str">
        <f t="shared" ca="1" si="578"/>
        <v>&lt; 25</v>
      </c>
      <c r="AI2432">
        <v>17360367</v>
      </c>
      <c r="AJ2432" s="10" t="s">
        <v>102</v>
      </c>
      <c r="AK2432" s="153" t="s">
        <v>6792</v>
      </c>
      <c r="AL2432" s="131">
        <v>44571</v>
      </c>
      <c r="AM2432" s="43" t="s">
        <v>64</v>
      </c>
      <c r="AN2432" s="43" t="s">
        <v>94</v>
      </c>
      <c r="AP2432" s="120" t="s">
        <v>6690</v>
      </c>
      <c r="AQ2432" s="11">
        <v>3</v>
      </c>
      <c r="AR2432" s="11">
        <v>1</v>
      </c>
      <c r="AS2432" s="12">
        <f t="shared" si="579"/>
        <v>45818.25</v>
      </c>
      <c r="AT2432" s="87" t="s">
        <v>135</v>
      </c>
      <c r="AU2432" s="43">
        <v>3.7149999999999999</v>
      </c>
      <c r="AV2432">
        <v>17</v>
      </c>
      <c r="AW2432" s="10" t="s">
        <v>169</v>
      </c>
      <c r="AX2432" s="10" t="s">
        <v>6793</v>
      </c>
      <c r="AY2432">
        <v>13</v>
      </c>
      <c r="AZ2432" t="s">
        <v>171</v>
      </c>
      <c r="BA2432" s="17" t="str">
        <f t="shared" si="584"/>
        <v>17001000000345953113</v>
      </c>
      <c r="BB2432" s="26">
        <f t="shared" si="585"/>
        <v>20</v>
      </c>
      <c r="BC2432" s="86" t="s">
        <v>6794</v>
      </c>
      <c r="BD2432" s="86" t="s">
        <v>100</v>
      </c>
      <c r="BG2432" s="86">
        <v>27446538</v>
      </c>
      <c r="BK2432" s="11" t="str">
        <f t="shared" si="583"/>
        <v>-</v>
      </c>
      <c r="BL2432" t="s">
        <v>473</v>
      </c>
    </row>
    <row r="2433" spans="1:64" x14ac:dyDescent="0.25">
      <c r="A2433" s="3" t="s">
        <v>74</v>
      </c>
      <c r="B2433" s="4">
        <v>2493</v>
      </c>
      <c r="C2433" s="119" t="s">
        <v>140</v>
      </c>
      <c r="D2433" s="3" t="s">
        <v>7245</v>
      </c>
      <c r="E2433" s="117" t="s">
        <v>8653</v>
      </c>
      <c r="F2433" s="117"/>
      <c r="G2433" s="112"/>
      <c r="H2433" s="74"/>
      <c r="I2433" s="3" t="s">
        <v>3004</v>
      </c>
      <c r="J2433" s="76" t="s">
        <v>228</v>
      </c>
      <c r="K2433" s="76" t="s">
        <v>123</v>
      </c>
      <c r="L2433" s="112" t="s">
        <v>77</v>
      </c>
      <c r="M2433" s="126" t="s">
        <v>158</v>
      </c>
      <c r="N2433" s="160">
        <v>45453</v>
      </c>
      <c r="P2433" s="3">
        <f t="shared" ca="1" si="581"/>
        <v>-47</v>
      </c>
      <c r="Q2433" s="5">
        <v>45537</v>
      </c>
      <c r="R2433" s="3" t="s">
        <v>124</v>
      </c>
      <c r="T2433" s="152" t="s">
        <v>131</v>
      </c>
      <c r="U2433" s="117" t="s">
        <v>6619</v>
      </c>
      <c r="V2433" s="5">
        <v>45505</v>
      </c>
      <c r="W2433" s="5">
        <f>VLOOKUP(B2433,[1]base!$A:$V,22,0)</f>
        <v>45535</v>
      </c>
      <c r="Z2433" s="160">
        <v>45453</v>
      </c>
      <c r="AA2433" s="3">
        <f t="shared" si="576"/>
        <v>6</v>
      </c>
      <c r="AB2433" s="120">
        <v>2024</v>
      </c>
      <c r="AC2433" s="3">
        <f t="shared" si="580"/>
        <v>2028</v>
      </c>
      <c r="AD2433" s="7">
        <f t="shared" ca="1" si="582"/>
        <v>0.3527777777777778</v>
      </c>
      <c r="AE2433" s="7" t="str">
        <f t="shared" ca="1" si="586"/>
        <v>&lt; 1</v>
      </c>
      <c r="AF2433" s="131">
        <v>26586</v>
      </c>
      <c r="AG2433" s="8">
        <f t="shared" ca="1" si="577"/>
        <v>52.043835616438358</v>
      </c>
      <c r="AH2433" s="7" t="str">
        <f t="shared" ca="1" si="578"/>
        <v>&gt;45&lt; 55</v>
      </c>
      <c r="AI2433">
        <v>12363879</v>
      </c>
      <c r="AJ2433" s="10" t="s">
        <v>102</v>
      </c>
      <c r="AK2433" s="153" t="s">
        <v>6795</v>
      </c>
      <c r="AL2433" s="131">
        <v>43034</v>
      </c>
      <c r="AM2433" s="43" t="s">
        <v>93</v>
      </c>
      <c r="AN2433" s="76" t="s">
        <v>65</v>
      </c>
      <c r="AP2433" s="86" t="s">
        <v>6796</v>
      </c>
      <c r="AQ2433" s="11">
        <v>3</v>
      </c>
      <c r="AR2433" s="11">
        <v>1</v>
      </c>
      <c r="AS2433" s="12">
        <f t="shared" si="579"/>
        <v>45818.25</v>
      </c>
      <c r="AT2433" s="87" t="s">
        <v>135</v>
      </c>
      <c r="AU2433" s="43">
        <v>3.7149999999999999</v>
      </c>
      <c r="AV2433">
        <v>26</v>
      </c>
      <c r="AW2433" s="10" t="s">
        <v>1547</v>
      </c>
      <c r="AX2433" s="10" t="s">
        <v>6797</v>
      </c>
      <c r="AY2433">
        <v>91</v>
      </c>
      <c r="AZ2433" t="s">
        <v>4057</v>
      </c>
      <c r="BA2433" s="17" t="str">
        <f t="shared" si="584"/>
        <v>26007000890134674891</v>
      </c>
      <c r="BB2433" s="26">
        <f t="shared" si="585"/>
        <v>20</v>
      </c>
      <c r="BC2433" s="86" t="s">
        <v>828</v>
      </c>
      <c r="BD2433" s="86" t="s">
        <v>277</v>
      </c>
      <c r="BG2433" s="86">
        <v>52793015</v>
      </c>
      <c r="BJ2433" t="s">
        <v>828</v>
      </c>
      <c r="BK2433" s="11" t="s">
        <v>3009</v>
      </c>
      <c r="BL2433" t="s">
        <v>473</v>
      </c>
    </row>
    <row r="2434" spans="1:64" x14ac:dyDescent="0.25">
      <c r="A2434" s="3" t="s">
        <v>56</v>
      </c>
      <c r="B2434" s="4">
        <v>2494</v>
      </c>
      <c r="C2434" s="119" t="s">
        <v>140</v>
      </c>
      <c r="D2434" s="3" t="s">
        <v>7469</v>
      </c>
      <c r="E2434" s="117" t="s">
        <v>7386</v>
      </c>
      <c r="F2434" s="43"/>
      <c r="G2434" s="43"/>
      <c r="H2434" s="74"/>
      <c r="I2434" s="43" t="s">
        <v>431</v>
      </c>
      <c r="K2434" s="76" t="s">
        <v>123</v>
      </c>
      <c r="L2434" s="112" t="s">
        <v>77</v>
      </c>
      <c r="M2434" s="126" t="s">
        <v>158</v>
      </c>
      <c r="N2434" s="160">
        <v>45453</v>
      </c>
      <c r="P2434" s="3">
        <f t="shared" ca="1" si="581"/>
        <v>-47</v>
      </c>
      <c r="Q2434" s="5"/>
      <c r="R2434" s="3"/>
      <c r="T2434" s="152" t="s">
        <v>131</v>
      </c>
      <c r="U2434" s="117" t="s">
        <v>6619</v>
      </c>
      <c r="V2434" s="5">
        <v>45505</v>
      </c>
      <c r="W2434" s="5">
        <f>VLOOKUP(B2434,[1]base!$A:$V,22,0)</f>
        <v>45535</v>
      </c>
      <c r="Z2434" s="160">
        <v>45453</v>
      </c>
      <c r="AA2434" s="3">
        <f t="shared" ref="AA2434:AA2465" si="587">MONTH(N2434)</f>
        <v>6</v>
      </c>
      <c r="AB2434" s="120">
        <v>2024</v>
      </c>
      <c r="AC2434" s="3">
        <f t="shared" si="580"/>
        <v>2028</v>
      </c>
      <c r="AD2434" s="7">
        <f t="shared" ca="1" si="582"/>
        <v>0.3527777777777778</v>
      </c>
      <c r="AE2434" s="7" t="str">
        <f t="shared" ca="1" si="586"/>
        <v>&lt; 1</v>
      </c>
      <c r="AF2434" s="131">
        <v>30056</v>
      </c>
      <c r="AG2434" s="8">
        <f t="shared" ref="AG2434:AG2497" ca="1" si="588">(TODAY()-AF2434)/365</f>
        <v>42.536986301369865</v>
      </c>
      <c r="AH2434" s="7" t="str">
        <f t="shared" ref="AH2434:AH2497" ca="1" si="589">+IF(AG2434&lt;25,"&lt; 25",IF(AND(AG2434&gt;=25,AG2434&lt;35),"&gt;25&lt; 35",IF(AND(AG2434&gt;=35,AG2434&lt;45),"&gt;35&lt; 45",IF(AND(AG2434&gt;=45,AG2434&lt;=55),"&gt;45&lt; 55",IF(AG2434&gt;55,"&gt; 55")))))</f>
        <v>&gt;35&lt; 45</v>
      </c>
      <c r="AK2434" s="153" t="s">
        <v>6798</v>
      </c>
      <c r="AL2434" s="131">
        <v>37194</v>
      </c>
      <c r="AM2434" s="43" t="s">
        <v>93</v>
      </c>
      <c r="AN2434" s="76" t="s">
        <v>65</v>
      </c>
      <c r="AO2434" s="86">
        <v>3</v>
      </c>
      <c r="AP2434" s="120" t="s">
        <v>5921</v>
      </c>
      <c r="AQ2434" s="11">
        <v>3</v>
      </c>
      <c r="AR2434" s="11">
        <v>1</v>
      </c>
      <c r="AS2434" s="12">
        <f t="shared" ref="AS2434:AS2459" si="590">N2434+(365.25*AR2434)</f>
        <v>45818.25</v>
      </c>
      <c r="AT2434" s="87" t="s">
        <v>135</v>
      </c>
      <c r="AU2434" s="43">
        <v>3.7149999999999999</v>
      </c>
      <c r="AV2434">
        <v>17</v>
      </c>
      <c r="AW2434" s="10" t="s">
        <v>169</v>
      </c>
      <c r="AX2434" s="10" t="s">
        <v>6799</v>
      </c>
      <c r="AY2434">
        <v>64</v>
      </c>
      <c r="AZ2434" t="s">
        <v>171</v>
      </c>
      <c r="BA2434" s="17" t="str">
        <f t="shared" si="584"/>
        <v>17001000000346116364</v>
      </c>
      <c r="BB2434" s="26">
        <f t="shared" si="585"/>
        <v>20</v>
      </c>
      <c r="BC2434" s="86" t="s">
        <v>6800</v>
      </c>
      <c r="BD2434" s="86" t="s">
        <v>277</v>
      </c>
      <c r="BG2434" s="86">
        <v>98937141</v>
      </c>
      <c r="BJ2434" t="s">
        <v>391</v>
      </c>
      <c r="BK2434" s="11" t="str">
        <f t="shared" si="583"/>
        <v>-</v>
      </c>
      <c r="BL2434" t="s">
        <v>473</v>
      </c>
    </row>
    <row r="2435" spans="1:64" x14ac:dyDescent="0.25">
      <c r="A2435" s="3" t="s">
        <v>56</v>
      </c>
      <c r="B2435" s="4">
        <v>2495</v>
      </c>
      <c r="C2435" s="119" t="s">
        <v>140</v>
      </c>
      <c r="D2435" s="3" t="s">
        <v>7213</v>
      </c>
      <c r="E2435" s="117" t="s">
        <v>7800</v>
      </c>
      <c r="F2435" s="117"/>
      <c r="G2435" s="112"/>
      <c r="H2435" s="74"/>
      <c r="I2435" s="43" t="s">
        <v>1920</v>
      </c>
      <c r="J2435" s="43" t="s">
        <v>157</v>
      </c>
      <c r="K2435" s="76" t="s">
        <v>123</v>
      </c>
      <c r="L2435" s="112" t="s">
        <v>77</v>
      </c>
      <c r="M2435" s="126" t="s">
        <v>158</v>
      </c>
      <c r="N2435" s="115">
        <v>45454</v>
      </c>
      <c r="P2435" s="3">
        <f t="shared" ca="1" si="581"/>
        <v>-47</v>
      </c>
      <c r="Q2435" s="5"/>
      <c r="R2435" s="3"/>
      <c r="T2435" s="152" t="s">
        <v>131</v>
      </c>
      <c r="U2435" s="117" t="s">
        <v>6619</v>
      </c>
      <c r="V2435" s="5">
        <v>45505</v>
      </c>
      <c r="W2435" s="5">
        <f>VLOOKUP(B2435,[1]base!$A:$V,22,0)</f>
        <v>45535</v>
      </c>
      <c r="Z2435" s="115">
        <v>45454</v>
      </c>
      <c r="AA2435" s="3">
        <f t="shared" si="587"/>
        <v>6</v>
      </c>
      <c r="AB2435" s="120">
        <v>2024</v>
      </c>
      <c r="AC2435" s="3">
        <f t="shared" si="580"/>
        <v>2028</v>
      </c>
      <c r="AD2435" s="7">
        <f t="shared" ca="1" si="582"/>
        <v>0.35</v>
      </c>
      <c r="AE2435" s="7" t="str">
        <f t="shared" ca="1" si="586"/>
        <v>&lt; 1</v>
      </c>
      <c r="AF2435" s="131">
        <v>36409</v>
      </c>
      <c r="AG2435" s="8">
        <f t="shared" ca="1" si="588"/>
        <v>25.13150684931507</v>
      </c>
      <c r="AH2435" s="7" t="str">
        <f t="shared" ca="1" si="589"/>
        <v>&gt;25&lt; 35</v>
      </c>
      <c r="AI2435">
        <v>17592359</v>
      </c>
      <c r="AJ2435" s="10" t="s">
        <v>79</v>
      </c>
      <c r="AK2435" s="153" t="s">
        <v>6801</v>
      </c>
      <c r="AL2435" s="131">
        <v>43025</v>
      </c>
      <c r="AM2435" s="43" t="s">
        <v>93</v>
      </c>
      <c r="AN2435" s="43" t="s">
        <v>94</v>
      </c>
      <c r="AP2435" s="120" t="s">
        <v>5730</v>
      </c>
      <c r="AQ2435" s="11">
        <v>3</v>
      </c>
      <c r="AR2435" s="11">
        <v>1</v>
      </c>
      <c r="AS2435" s="12">
        <f t="shared" si="590"/>
        <v>45819.25</v>
      </c>
      <c r="AT2435" s="87" t="s">
        <v>135</v>
      </c>
      <c r="AU2435" s="43">
        <v>3.7149999999999999</v>
      </c>
      <c r="AV2435">
        <v>17</v>
      </c>
      <c r="AW2435" s="10" t="s">
        <v>169</v>
      </c>
      <c r="AX2435" s="10" t="s">
        <v>6802</v>
      </c>
      <c r="AY2435" s="10" t="s">
        <v>141</v>
      </c>
      <c r="AZ2435" t="s">
        <v>171</v>
      </c>
      <c r="BA2435" s="17" t="str">
        <f t="shared" si="584"/>
        <v>17001000000297294809</v>
      </c>
      <c r="BB2435" s="26">
        <f t="shared" si="585"/>
        <v>20</v>
      </c>
      <c r="BC2435" s="86" t="s">
        <v>6803</v>
      </c>
      <c r="BD2435" s="86" t="s">
        <v>100</v>
      </c>
      <c r="BG2435" s="86">
        <v>54290403</v>
      </c>
      <c r="BJ2435" t="s">
        <v>3681</v>
      </c>
      <c r="BK2435" s="11" t="str">
        <f t="shared" si="583"/>
        <v>A-</v>
      </c>
      <c r="BL2435" t="s">
        <v>473</v>
      </c>
    </row>
    <row r="2436" spans="1:64" x14ac:dyDescent="0.25">
      <c r="A2436" s="3" t="s">
        <v>74</v>
      </c>
      <c r="B2436" s="4">
        <v>2496</v>
      </c>
      <c r="C2436" s="119" t="s">
        <v>140</v>
      </c>
      <c r="D2436" s="3" t="s">
        <v>7934</v>
      </c>
      <c r="E2436" s="117" t="s">
        <v>8654</v>
      </c>
      <c r="F2436" s="117"/>
      <c r="G2436" s="112"/>
      <c r="H2436" s="74"/>
      <c r="I2436" s="3" t="s">
        <v>467</v>
      </c>
      <c r="J2436" s="3" t="s">
        <v>157</v>
      </c>
      <c r="K2436" s="76" t="s">
        <v>123</v>
      </c>
      <c r="L2436" s="112" t="s">
        <v>77</v>
      </c>
      <c r="M2436" s="126" t="s">
        <v>158</v>
      </c>
      <c r="N2436" s="115">
        <v>45454</v>
      </c>
      <c r="P2436" s="3">
        <f t="shared" ca="1" si="581"/>
        <v>-47</v>
      </c>
      <c r="Q2436" s="5">
        <v>45524</v>
      </c>
      <c r="R2436" s="3" t="s">
        <v>6612</v>
      </c>
      <c r="T2436" s="152" t="s">
        <v>131</v>
      </c>
      <c r="U2436" s="117" t="s">
        <v>6619</v>
      </c>
      <c r="V2436" s="5">
        <v>45505</v>
      </c>
      <c r="W2436" s="5">
        <f>VLOOKUP(B2436,[1]base!$A:$V,22,0)</f>
        <v>45535</v>
      </c>
      <c r="Z2436" s="115">
        <v>45454</v>
      </c>
      <c r="AA2436" s="3">
        <f t="shared" si="587"/>
        <v>6</v>
      </c>
      <c r="AB2436" s="120">
        <v>2024</v>
      </c>
      <c r="AC2436" s="3">
        <f t="shared" ref="AC2436:AC2467" si="591">AB2436+4</f>
        <v>2028</v>
      </c>
      <c r="AD2436" s="7">
        <f t="shared" ca="1" si="582"/>
        <v>0.35</v>
      </c>
      <c r="AE2436" s="7" t="str">
        <f t="shared" ca="1" si="586"/>
        <v>&lt; 1</v>
      </c>
      <c r="AF2436" s="131">
        <v>31553</v>
      </c>
      <c r="AG2436" s="8">
        <f t="shared" ca="1" si="588"/>
        <v>38.435616438356163</v>
      </c>
      <c r="AH2436" s="7" t="str">
        <f t="shared" ca="1" si="589"/>
        <v>&gt;35&lt; 45</v>
      </c>
      <c r="AI2436">
        <v>16068542</v>
      </c>
      <c r="AJ2436" s="10" t="s">
        <v>79</v>
      </c>
      <c r="AK2436" s="153" t="s">
        <v>6804</v>
      </c>
      <c r="AL2436" s="131">
        <v>37914</v>
      </c>
      <c r="AM2436" s="43" t="s">
        <v>93</v>
      </c>
      <c r="AN2436" s="76" t="s">
        <v>65</v>
      </c>
      <c r="AO2436" s="86">
        <v>2</v>
      </c>
      <c r="AP2436" s="86" t="s">
        <v>6805</v>
      </c>
      <c r="AQ2436" s="11">
        <v>3</v>
      </c>
      <c r="AR2436" s="11">
        <v>1</v>
      </c>
      <c r="AS2436" s="12">
        <f t="shared" si="590"/>
        <v>45819.25</v>
      </c>
      <c r="AT2436" s="87" t="s">
        <v>135</v>
      </c>
      <c r="AU2436" s="43">
        <v>3.7149999999999999</v>
      </c>
      <c r="AV2436">
        <v>17</v>
      </c>
      <c r="AW2436" s="10">
        <v>53594</v>
      </c>
      <c r="AX2436" s="10" t="s">
        <v>6806</v>
      </c>
      <c r="AY2436">
        <v>26</v>
      </c>
      <c r="AZ2436" t="s">
        <v>6269</v>
      </c>
      <c r="BA2436" s="17" t="str">
        <f t="shared" si="584"/>
        <v>17535940172092017826</v>
      </c>
      <c r="BB2436" s="26">
        <f t="shared" si="585"/>
        <v>20</v>
      </c>
      <c r="BC2436" s="86" t="s">
        <v>6807</v>
      </c>
      <c r="BD2436" s="86" t="s">
        <v>277</v>
      </c>
      <c r="BG2436" s="86">
        <v>93033197</v>
      </c>
      <c r="BH2436" s="86">
        <v>22743258</v>
      </c>
      <c r="BJ2436" t="s">
        <v>3101</v>
      </c>
      <c r="BK2436" s="11" t="str">
        <f t="shared" si="583"/>
        <v>A-</v>
      </c>
      <c r="BL2436" t="s">
        <v>473</v>
      </c>
    </row>
    <row r="2437" spans="1:64" x14ac:dyDescent="0.25">
      <c r="A2437" s="3" t="s">
        <v>74</v>
      </c>
      <c r="B2437" s="4">
        <v>2497</v>
      </c>
      <c r="C2437" s="119" t="s">
        <v>140</v>
      </c>
      <c r="D2437" s="3" t="s">
        <v>7213</v>
      </c>
      <c r="E2437" s="117" t="s">
        <v>7845</v>
      </c>
      <c r="F2437" s="117"/>
      <c r="G2437" s="43"/>
      <c r="H2437" s="74"/>
      <c r="I2437" s="43" t="s">
        <v>561</v>
      </c>
      <c r="J2437" s="43" t="s">
        <v>157</v>
      </c>
      <c r="K2437" s="76" t="s">
        <v>76</v>
      </c>
      <c r="L2437" s="112" t="s">
        <v>77</v>
      </c>
      <c r="M2437" s="126" t="s">
        <v>158</v>
      </c>
      <c r="N2437" s="115">
        <v>45455</v>
      </c>
      <c r="P2437" s="3">
        <f t="shared" ca="1" si="581"/>
        <v>-78</v>
      </c>
      <c r="Q2437" s="5">
        <v>45504</v>
      </c>
      <c r="R2437" s="3" t="s">
        <v>719</v>
      </c>
      <c r="T2437" s="152" t="s">
        <v>131</v>
      </c>
      <c r="U2437" s="117" t="s">
        <v>6619</v>
      </c>
      <c r="V2437" s="115">
        <v>45455</v>
      </c>
      <c r="W2437" s="115">
        <v>45504</v>
      </c>
      <c r="X2437" s="120"/>
      <c r="Y2437" s="120"/>
      <c r="Z2437" s="115">
        <v>45455</v>
      </c>
      <c r="AA2437" s="3">
        <f t="shared" si="587"/>
        <v>6</v>
      </c>
      <c r="AB2437" s="120">
        <v>2024</v>
      </c>
      <c r="AC2437" s="3">
        <f t="shared" si="591"/>
        <v>2028</v>
      </c>
      <c r="AD2437" s="7">
        <f t="shared" ca="1" si="582"/>
        <v>0.34722222222222221</v>
      </c>
      <c r="AE2437" s="7" t="str">
        <f t="shared" ca="1" si="586"/>
        <v>&lt; 1</v>
      </c>
      <c r="AF2437" s="131">
        <v>36330</v>
      </c>
      <c r="AG2437" s="8">
        <f t="shared" ca="1" si="588"/>
        <v>25.347945205479451</v>
      </c>
      <c r="AH2437" s="7" t="str">
        <f t="shared" ca="1" si="589"/>
        <v>&gt;25&lt; 35</v>
      </c>
      <c r="AI2437">
        <v>17673637</v>
      </c>
      <c r="AJ2437" s="10" t="s">
        <v>102</v>
      </c>
      <c r="AK2437" s="153" t="s">
        <v>6808</v>
      </c>
      <c r="AL2437" s="131">
        <v>43313</v>
      </c>
      <c r="AM2437" s="43" t="s">
        <v>93</v>
      </c>
      <c r="AN2437" s="43" t="s">
        <v>94</v>
      </c>
      <c r="AP2437" s="120" t="s">
        <v>6809</v>
      </c>
      <c r="AQ2437" s="11">
        <v>3</v>
      </c>
      <c r="AR2437" s="11">
        <v>1</v>
      </c>
      <c r="AS2437" s="12">
        <f t="shared" si="590"/>
        <v>45820.25</v>
      </c>
      <c r="AT2437" s="87" t="s">
        <v>135</v>
      </c>
      <c r="AU2437" s="43">
        <v>3.8780000000000001</v>
      </c>
      <c r="AV2437" s="10" t="s">
        <v>79</v>
      </c>
      <c r="AW2437" s="10" t="s">
        <v>978</v>
      </c>
      <c r="AX2437">
        <v>10083259556</v>
      </c>
      <c r="AY2437">
        <v>68</v>
      </c>
      <c r="AZ2437" s="11" t="s">
        <v>128</v>
      </c>
      <c r="BA2437" s="17" t="str">
        <f t="shared" si="584"/>
        <v>04025111008325955668</v>
      </c>
      <c r="BB2437" s="26">
        <f t="shared" si="585"/>
        <v>20</v>
      </c>
      <c r="BC2437" s="86" t="s">
        <v>6810</v>
      </c>
      <c r="BD2437" s="86" t="s">
        <v>277</v>
      </c>
      <c r="BG2437" s="86">
        <v>28241174</v>
      </c>
      <c r="BJ2437" t="s">
        <v>300</v>
      </c>
      <c r="BK2437" s="11" t="str">
        <f t="shared" si="583"/>
        <v>A-</v>
      </c>
      <c r="BL2437" s="19" t="s">
        <v>235</v>
      </c>
    </row>
    <row r="2438" spans="1:64" x14ac:dyDescent="0.25">
      <c r="A2438" s="3" t="s">
        <v>74</v>
      </c>
      <c r="B2438" s="4">
        <v>2498</v>
      </c>
      <c r="C2438" s="119" t="s">
        <v>140</v>
      </c>
      <c r="D2438" s="3" t="s">
        <v>8079</v>
      </c>
      <c r="E2438" s="117" t="s">
        <v>8133</v>
      </c>
      <c r="F2438" s="117"/>
      <c r="G2438" s="112"/>
      <c r="H2438" s="74"/>
      <c r="I2438" s="43" t="s">
        <v>1837</v>
      </c>
      <c r="J2438" s="43" t="s">
        <v>157</v>
      </c>
      <c r="K2438" s="76" t="s">
        <v>123</v>
      </c>
      <c r="L2438" s="112" t="s">
        <v>77</v>
      </c>
      <c r="M2438" s="126" t="s">
        <v>158</v>
      </c>
      <c r="N2438" s="115">
        <v>45455</v>
      </c>
      <c r="P2438" s="3">
        <f t="shared" ca="1" si="581"/>
        <v>-78</v>
      </c>
      <c r="Q2438" s="5">
        <v>45456</v>
      </c>
      <c r="R2438" s="3" t="s">
        <v>1601</v>
      </c>
      <c r="T2438" s="152" t="s">
        <v>131</v>
      </c>
      <c r="U2438" s="117" t="s">
        <v>6619</v>
      </c>
      <c r="V2438" s="115">
        <v>45455</v>
      </c>
      <c r="W2438" s="115">
        <v>45504</v>
      </c>
      <c r="X2438" s="120"/>
      <c r="Y2438" s="120"/>
      <c r="Z2438" s="115">
        <v>45455</v>
      </c>
      <c r="AA2438" s="3">
        <f t="shared" si="587"/>
        <v>6</v>
      </c>
      <c r="AB2438" s="120">
        <v>2024</v>
      </c>
      <c r="AC2438" s="3">
        <f t="shared" si="591"/>
        <v>2028</v>
      </c>
      <c r="AD2438" s="7">
        <f t="shared" ca="1" si="582"/>
        <v>0.34722222222222221</v>
      </c>
      <c r="AE2438" s="7" t="str">
        <f t="shared" ca="1" si="586"/>
        <v>&lt; 1</v>
      </c>
      <c r="AF2438" s="131">
        <v>30403</v>
      </c>
      <c r="AG2438" s="8">
        <f t="shared" ca="1" si="588"/>
        <v>41.586301369863016</v>
      </c>
      <c r="AH2438" s="7" t="str">
        <f t="shared" ca="1" si="589"/>
        <v>&gt;35&lt; 45</v>
      </c>
      <c r="AI2438">
        <v>12660700</v>
      </c>
      <c r="AJ2438" s="37" t="s">
        <v>179</v>
      </c>
      <c r="AK2438" s="153" t="s">
        <v>6811</v>
      </c>
      <c r="AL2438" s="131">
        <v>38826</v>
      </c>
      <c r="AM2438" s="43" t="s">
        <v>93</v>
      </c>
      <c r="AN2438" s="76" t="s">
        <v>65</v>
      </c>
      <c r="AO2438" s="86">
        <v>2</v>
      </c>
      <c r="AP2438" s="120" t="s">
        <v>5730</v>
      </c>
      <c r="AQ2438" s="11">
        <v>3</v>
      </c>
      <c r="AR2438" s="11">
        <v>1</v>
      </c>
      <c r="AS2438" s="12">
        <f t="shared" si="590"/>
        <v>45820.25</v>
      </c>
      <c r="AT2438" s="87" t="s">
        <v>135</v>
      </c>
      <c r="AU2438" s="43">
        <v>3.7149999999999999</v>
      </c>
      <c r="AV2438">
        <v>17</v>
      </c>
      <c r="AW2438" s="10" t="s">
        <v>169</v>
      </c>
      <c r="AX2438" s="10" t="s">
        <v>6812</v>
      </c>
      <c r="AY2438">
        <v>38</v>
      </c>
      <c r="AZ2438" t="s">
        <v>171</v>
      </c>
      <c r="BA2438" s="17" t="str">
        <f t="shared" si="584"/>
        <v>17001000000345945838</v>
      </c>
      <c r="BB2438" s="26">
        <f t="shared" si="585"/>
        <v>20</v>
      </c>
      <c r="BC2438" s="86" t="s">
        <v>240</v>
      </c>
      <c r="BD2438" s="86" t="s">
        <v>277</v>
      </c>
      <c r="BG2438" s="86">
        <v>22239025</v>
      </c>
      <c r="BK2438" s="11" t="str">
        <f t="shared" si="583"/>
        <v>A-</v>
      </c>
    </row>
    <row r="2439" spans="1:64" x14ac:dyDescent="0.25">
      <c r="A2439" s="3" t="s">
        <v>56</v>
      </c>
      <c r="B2439" s="4">
        <v>2499</v>
      </c>
      <c r="C2439" s="119" t="s">
        <v>140</v>
      </c>
      <c r="D2439" s="3" t="s">
        <v>8655</v>
      </c>
      <c r="E2439" s="117" t="s">
        <v>7459</v>
      </c>
      <c r="F2439" s="117"/>
      <c r="G2439" s="36"/>
      <c r="H2439" s="74"/>
      <c r="I2439" s="43" t="s">
        <v>695</v>
      </c>
      <c r="J2439" s="43" t="s">
        <v>157</v>
      </c>
      <c r="K2439" s="76" t="s">
        <v>76</v>
      </c>
      <c r="L2439" s="3" t="s">
        <v>77</v>
      </c>
      <c r="M2439" s="126" t="s">
        <v>158</v>
      </c>
      <c r="N2439" s="115">
        <v>45455</v>
      </c>
      <c r="P2439" s="3">
        <f t="shared" ref="P2439:P2506" ca="1" si="592">IF(W2439="","",W2439-TODAY())</f>
        <v>-47</v>
      </c>
      <c r="Q2439" s="5"/>
      <c r="R2439" s="3"/>
      <c r="T2439" s="152" t="s">
        <v>131</v>
      </c>
      <c r="U2439" s="117" t="s">
        <v>6619</v>
      </c>
      <c r="V2439" s="5">
        <v>45505</v>
      </c>
      <c r="W2439" s="5">
        <f>VLOOKUP(B2439,[1]base!$A:$V,22,0)</f>
        <v>45535</v>
      </c>
      <c r="X2439" s="120"/>
      <c r="Y2439" s="120"/>
      <c r="Z2439" s="115">
        <v>45455</v>
      </c>
      <c r="AA2439" s="3">
        <f t="shared" si="587"/>
        <v>6</v>
      </c>
      <c r="AB2439" s="120">
        <v>2024</v>
      </c>
      <c r="AC2439" s="3">
        <f t="shared" si="591"/>
        <v>2028</v>
      </c>
      <c r="AD2439" s="7">
        <f t="shared" ref="AD2439:AD2467" ca="1" si="593">IF(A2439="Non",(DAYS360(N2439,Q2439)/360),(DAYS360(N2439,TODAY())/360))</f>
        <v>0.34722222222222221</v>
      </c>
      <c r="AE2439" s="7" t="str">
        <f t="shared" ca="1" si="586"/>
        <v>&lt; 1</v>
      </c>
      <c r="AF2439" s="131">
        <v>36434</v>
      </c>
      <c r="AG2439" s="8">
        <f t="shared" ca="1" si="588"/>
        <v>25.063013698630137</v>
      </c>
      <c r="AH2439" s="7" t="str">
        <f t="shared" ca="1" si="589"/>
        <v>&gt;25&lt; 35</v>
      </c>
      <c r="AI2439">
        <v>17592376</v>
      </c>
      <c r="AJ2439" s="10" t="s">
        <v>70</v>
      </c>
      <c r="AK2439" s="153" t="s">
        <v>6813</v>
      </c>
      <c r="AL2439" s="131">
        <v>43315</v>
      </c>
      <c r="AM2439" s="43" t="s">
        <v>93</v>
      </c>
      <c r="AN2439" s="43" t="s">
        <v>94</v>
      </c>
      <c r="AP2439" s="120" t="s">
        <v>6814</v>
      </c>
      <c r="AQ2439" s="11">
        <v>3</v>
      </c>
      <c r="AR2439" s="11">
        <v>1</v>
      </c>
      <c r="AS2439" s="12">
        <f t="shared" si="590"/>
        <v>45820.25</v>
      </c>
      <c r="AT2439" s="87" t="s">
        <v>135</v>
      </c>
      <c r="AU2439" s="43">
        <v>3.8780000000000001</v>
      </c>
      <c r="AV2439">
        <v>17</v>
      </c>
      <c r="AW2439" s="10" t="s">
        <v>169</v>
      </c>
      <c r="AX2439" s="10" t="s">
        <v>6815</v>
      </c>
      <c r="AY2439">
        <v>34</v>
      </c>
      <c r="AZ2439" t="s">
        <v>171</v>
      </c>
      <c r="BA2439" s="17" t="str">
        <f t="shared" si="584"/>
        <v>17001000000345952434</v>
      </c>
      <c r="BB2439" s="26">
        <f t="shared" si="585"/>
        <v>20</v>
      </c>
      <c r="BC2439" s="86" t="s">
        <v>6816</v>
      </c>
      <c r="BD2439" s="86" t="s">
        <v>100</v>
      </c>
      <c r="BG2439" s="86">
        <v>97515953</v>
      </c>
      <c r="BJ2439" t="s">
        <v>608</v>
      </c>
      <c r="BK2439" s="11" t="str">
        <f t="shared" si="583"/>
        <v>A-</v>
      </c>
      <c r="BL2439" s="19" t="s">
        <v>235</v>
      </c>
    </row>
    <row r="2440" spans="1:64" x14ac:dyDescent="0.25">
      <c r="A2440" s="3" t="s">
        <v>56</v>
      </c>
      <c r="B2440" s="4">
        <v>2500</v>
      </c>
      <c r="C2440" s="119" t="s">
        <v>140</v>
      </c>
      <c r="D2440" s="3" t="s">
        <v>7469</v>
      </c>
      <c r="E2440" s="117" t="s">
        <v>8656</v>
      </c>
      <c r="F2440" s="117"/>
      <c r="G2440" s="112"/>
      <c r="H2440" s="74"/>
      <c r="I2440" s="3" t="s">
        <v>515</v>
      </c>
      <c r="J2440" s="76" t="s">
        <v>228</v>
      </c>
      <c r="K2440" s="76" t="s">
        <v>123</v>
      </c>
      <c r="L2440" s="112" t="s">
        <v>77</v>
      </c>
      <c r="M2440" s="126" t="s">
        <v>158</v>
      </c>
      <c r="N2440" s="161">
        <v>45455</v>
      </c>
      <c r="P2440" s="3">
        <f t="shared" ca="1" si="592"/>
        <v>-47</v>
      </c>
      <c r="Q2440" s="5"/>
      <c r="R2440" s="3"/>
      <c r="T2440" s="152" t="s">
        <v>131</v>
      </c>
      <c r="U2440" s="117" t="s">
        <v>6619</v>
      </c>
      <c r="V2440" s="5">
        <v>45505</v>
      </c>
      <c r="W2440" s="5">
        <f>VLOOKUP(B2440,[1]base!$A:$V,22,0)</f>
        <v>45535</v>
      </c>
      <c r="Z2440" s="161">
        <v>45455</v>
      </c>
      <c r="AA2440" s="3">
        <f t="shared" si="587"/>
        <v>6</v>
      </c>
      <c r="AB2440" s="120">
        <v>2024</v>
      </c>
      <c r="AC2440" s="3">
        <f t="shared" si="591"/>
        <v>2028</v>
      </c>
      <c r="AD2440" s="7">
        <f t="shared" ca="1" si="593"/>
        <v>0.34722222222222221</v>
      </c>
      <c r="AE2440" s="7" t="str">
        <f t="shared" ca="1" si="586"/>
        <v>&lt; 1</v>
      </c>
      <c r="AF2440" s="131">
        <v>37005</v>
      </c>
      <c r="AG2440" s="8">
        <f t="shared" ca="1" si="588"/>
        <v>23.4986301369863</v>
      </c>
      <c r="AH2440" s="7" t="str">
        <f t="shared" ca="1" si="589"/>
        <v>&lt; 25</v>
      </c>
      <c r="AI2440">
        <v>17439761</v>
      </c>
      <c r="AJ2440" s="37" t="s">
        <v>179</v>
      </c>
      <c r="AK2440" s="153" t="s">
        <v>6817</v>
      </c>
      <c r="AL2440" s="131">
        <v>43720</v>
      </c>
      <c r="AM2440" s="43" t="s">
        <v>93</v>
      </c>
      <c r="AN2440" s="76" t="s">
        <v>65</v>
      </c>
      <c r="AP2440" s="120" t="s">
        <v>5780</v>
      </c>
      <c r="AQ2440" s="11">
        <v>3</v>
      </c>
      <c r="AR2440" s="11">
        <v>1</v>
      </c>
      <c r="AS2440" s="12">
        <f t="shared" si="590"/>
        <v>45820.25</v>
      </c>
      <c r="AT2440" s="87" t="s">
        <v>135</v>
      </c>
      <c r="AU2440" s="43">
        <v>3.7149999999999999</v>
      </c>
      <c r="AV2440">
        <v>17</v>
      </c>
      <c r="AW2440" s="10" t="s">
        <v>169</v>
      </c>
      <c r="AX2440" s="10" t="s">
        <v>6818</v>
      </c>
      <c r="AY2440" s="10" t="s">
        <v>70</v>
      </c>
      <c r="AZ2440" t="s">
        <v>171</v>
      </c>
      <c r="BA2440" s="17" t="str">
        <f t="shared" si="584"/>
        <v>17001000000342332103</v>
      </c>
      <c r="BB2440" s="26">
        <f t="shared" si="585"/>
        <v>20</v>
      </c>
      <c r="BC2440" s="86" t="s">
        <v>6819</v>
      </c>
      <c r="BD2440" s="86" t="s">
        <v>100</v>
      </c>
      <c r="BG2440" s="86">
        <v>56409134</v>
      </c>
      <c r="BK2440" s="11" t="str">
        <f t="shared" si="583"/>
        <v>B-</v>
      </c>
      <c r="BL2440" t="s">
        <v>473</v>
      </c>
    </row>
    <row r="2441" spans="1:64" x14ac:dyDescent="0.25">
      <c r="A2441" s="3" t="s">
        <v>56</v>
      </c>
      <c r="B2441" s="162">
        <v>2501</v>
      </c>
      <c r="C2441" s="119" t="s">
        <v>140</v>
      </c>
      <c r="D2441" s="3" t="s">
        <v>7940</v>
      </c>
      <c r="E2441" s="117" t="s">
        <v>7345</v>
      </c>
      <c r="F2441" s="117"/>
      <c r="G2441" s="112"/>
      <c r="H2441" s="74"/>
      <c r="I2441" s="76" t="s">
        <v>2544</v>
      </c>
      <c r="J2441" s="43" t="s">
        <v>228</v>
      </c>
      <c r="K2441" s="76" t="s">
        <v>123</v>
      </c>
      <c r="L2441" s="112" t="s">
        <v>77</v>
      </c>
      <c r="M2441" s="126" t="s">
        <v>158</v>
      </c>
      <c r="N2441" s="115">
        <v>45462</v>
      </c>
      <c r="P2441" s="3">
        <f t="shared" ca="1" si="592"/>
        <v>-47</v>
      </c>
      <c r="Q2441" s="5"/>
      <c r="R2441" s="3"/>
      <c r="T2441" s="152" t="s">
        <v>131</v>
      </c>
      <c r="U2441" s="117" t="s">
        <v>6619</v>
      </c>
      <c r="V2441" s="5">
        <v>45505</v>
      </c>
      <c r="W2441" s="5">
        <f>VLOOKUP(B2441,[1]base!$A:$V,22,0)</f>
        <v>45535</v>
      </c>
      <c r="X2441" s="120"/>
      <c r="Y2441" s="120"/>
      <c r="Z2441" s="115">
        <v>45462</v>
      </c>
      <c r="AA2441" s="3">
        <f t="shared" si="587"/>
        <v>6</v>
      </c>
      <c r="AB2441" s="120">
        <v>2024</v>
      </c>
      <c r="AC2441" s="3">
        <f t="shared" si="591"/>
        <v>2028</v>
      </c>
      <c r="AD2441" s="7">
        <f t="shared" ca="1" si="593"/>
        <v>0.32777777777777778</v>
      </c>
      <c r="AE2441" s="7" t="str">
        <f t="shared" ca="1" si="586"/>
        <v>&lt; 1</v>
      </c>
      <c r="AF2441" s="131">
        <v>27102</v>
      </c>
      <c r="AG2441" s="8">
        <f t="shared" ca="1" si="588"/>
        <v>50.630136986301373</v>
      </c>
      <c r="AH2441" s="7" t="str">
        <f t="shared" ca="1" si="589"/>
        <v>&gt;45&lt; 55</v>
      </c>
      <c r="AI2441">
        <v>11613496</v>
      </c>
      <c r="AJ2441" s="10" t="s">
        <v>67</v>
      </c>
      <c r="AK2441" s="153" t="s">
        <v>6820</v>
      </c>
      <c r="AL2441" s="131">
        <v>36656</v>
      </c>
      <c r="AM2441" s="43" t="s">
        <v>93</v>
      </c>
      <c r="AN2441" s="76" t="s">
        <v>65</v>
      </c>
      <c r="AP2441" s="86" t="s">
        <v>6821</v>
      </c>
      <c r="AQ2441" s="11">
        <v>3</v>
      </c>
      <c r="AR2441" s="11">
        <v>1</v>
      </c>
      <c r="AS2441" s="12">
        <f t="shared" si="590"/>
        <v>45827.25</v>
      </c>
      <c r="AT2441" s="87" t="s">
        <v>135</v>
      </c>
      <c r="AU2441" s="43">
        <v>3.7149999999999999</v>
      </c>
      <c r="AV2441">
        <v>17</v>
      </c>
      <c r="AW2441" s="10" t="s">
        <v>169</v>
      </c>
      <c r="AX2441" s="10" t="s">
        <v>6822</v>
      </c>
      <c r="AY2441">
        <v>59</v>
      </c>
      <c r="AZ2441" t="s">
        <v>6269</v>
      </c>
      <c r="BA2441" s="17" t="str">
        <f t="shared" si="584"/>
        <v>17001000000253009459</v>
      </c>
      <c r="BB2441" s="26">
        <f t="shared" si="585"/>
        <v>20</v>
      </c>
      <c r="BC2441" s="86" t="s">
        <v>6823</v>
      </c>
      <c r="BD2441" s="86" t="s">
        <v>73</v>
      </c>
      <c r="BG2441" s="86">
        <v>22568911</v>
      </c>
      <c r="BJ2441" s="110" t="s">
        <v>666</v>
      </c>
      <c r="BK2441" s="11" t="str">
        <f t="shared" si="583"/>
        <v>B-</v>
      </c>
      <c r="BL2441" t="s">
        <v>473</v>
      </c>
    </row>
    <row r="2442" spans="1:64" x14ac:dyDescent="0.25">
      <c r="A2442" s="3" t="s">
        <v>56</v>
      </c>
      <c r="B2442" s="162">
        <v>2502</v>
      </c>
      <c r="C2442" s="119" t="s">
        <v>140</v>
      </c>
      <c r="D2442" s="3" t="s">
        <v>7532</v>
      </c>
      <c r="E2442" s="117" t="s">
        <v>8657</v>
      </c>
      <c r="F2442" s="117"/>
      <c r="G2442" s="112"/>
      <c r="H2442" s="74"/>
      <c r="I2442" s="76" t="s">
        <v>2544</v>
      </c>
      <c r="J2442" s="43" t="s">
        <v>228</v>
      </c>
      <c r="K2442" s="76" t="s">
        <v>123</v>
      </c>
      <c r="L2442" s="112" t="s">
        <v>77</v>
      </c>
      <c r="M2442" s="126" t="s">
        <v>158</v>
      </c>
      <c r="N2442" s="115">
        <v>45462</v>
      </c>
      <c r="P2442" s="3">
        <f t="shared" ca="1" si="592"/>
        <v>-47</v>
      </c>
      <c r="Q2442" s="5"/>
      <c r="R2442" s="3"/>
      <c r="T2442" s="152" t="s">
        <v>131</v>
      </c>
      <c r="U2442" s="117" t="s">
        <v>6619</v>
      </c>
      <c r="V2442" s="5">
        <v>45505</v>
      </c>
      <c r="W2442" s="5">
        <f>VLOOKUP(B2442,[1]base!$A:$V,22,0)</f>
        <v>45535</v>
      </c>
      <c r="X2442" s="120"/>
      <c r="Y2442" s="120"/>
      <c r="Z2442" s="115">
        <v>45462</v>
      </c>
      <c r="AA2442" s="3">
        <f t="shared" si="587"/>
        <v>6</v>
      </c>
      <c r="AB2442" s="120">
        <v>2024</v>
      </c>
      <c r="AC2442" s="3">
        <f t="shared" si="591"/>
        <v>2028</v>
      </c>
      <c r="AD2442" s="7">
        <f t="shared" ca="1" si="593"/>
        <v>0.32777777777777778</v>
      </c>
      <c r="AE2442" s="7" t="str">
        <f t="shared" ca="1" si="586"/>
        <v>&lt; 1</v>
      </c>
      <c r="AF2442" s="131">
        <v>32483</v>
      </c>
      <c r="AG2442" s="8">
        <f t="shared" ca="1" si="588"/>
        <v>35.887671232876713</v>
      </c>
      <c r="AH2442" s="7" t="str">
        <f t="shared" ca="1" si="589"/>
        <v>&gt;35&lt; 45</v>
      </c>
      <c r="AI2442">
        <v>16489069</v>
      </c>
      <c r="AJ2442" s="10" t="s">
        <v>91</v>
      </c>
      <c r="AK2442" s="153" t="s">
        <v>6824</v>
      </c>
      <c r="AL2442" s="131">
        <v>39223</v>
      </c>
      <c r="AM2442" s="43" t="s">
        <v>93</v>
      </c>
      <c r="AN2442" s="43" t="s">
        <v>94</v>
      </c>
      <c r="AP2442" s="86" t="s">
        <v>6825</v>
      </c>
      <c r="AQ2442" s="11">
        <v>3</v>
      </c>
      <c r="AR2442" s="11">
        <v>1</v>
      </c>
      <c r="AS2442" s="12">
        <f t="shared" si="590"/>
        <v>45827.25</v>
      </c>
      <c r="AT2442" s="87" t="s">
        <v>135</v>
      </c>
      <c r="AU2442" s="43">
        <v>3.7149999999999999</v>
      </c>
      <c r="AV2442">
        <v>17</v>
      </c>
      <c r="AW2442">
        <v>53594</v>
      </c>
      <c r="AX2442" s="10" t="s">
        <v>6826</v>
      </c>
      <c r="AY2442">
        <v>21</v>
      </c>
      <c r="AZ2442" t="s">
        <v>6269</v>
      </c>
      <c r="BA2442" s="17" t="str">
        <f t="shared" si="584"/>
        <v>17535940172450504121</v>
      </c>
      <c r="BB2442" s="26">
        <f t="shared" si="585"/>
        <v>20</v>
      </c>
      <c r="BC2442" s="86" t="s">
        <v>4781</v>
      </c>
      <c r="BD2442" s="86" t="s">
        <v>73</v>
      </c>
      <c r="BG2442" s="86">
        <v>27697832</v>
      </c>
      <c r="BJ2442" s="110" t="s">
        <v>396</v>
      </c>
      <c r="BK2442" s="11" t="str">
        <f t="shared" si="583"/>
        <v>B-</v>
      </c>
      <c r="BL2442" t="s">
        <v>473</v>
      </c>
    </row>
    <row r="2443" spans="1:64" x14ac:dyDescent="0.25">
      <c r="A2443" s="3" t="s">
        <v>56</v>
      </c>
      <c r="B2443" s="162">
        <v>2503</v>
      </c>
      <c r="C2443" s="119" t="s">
        <v>140</v>
      </c>
      <c r="D2443" s="3" t="s">
        <v>7304</v>
      </c>
      <c r="E2443" s="117" t="s">
        <v>7390</v>
      </c>
      <c r="F2443" s="117"/>
      <c r="G2443" s="112"/>
      <c r="H2443" s="74"/>
      <c r="I2443" s="76" t="s">
        <v>2544</v>
      </c>
      <c r="J2443" s="43" t="s">
        <v>228</v>
      </c>
      <c r="K2443" s="76" t="s">
        <v>123</v>
      </c>
      <c r="L2443" s="112" t="s">
        <v>77</v>
      </c>
      <c r="M2443" s="126" t="s">
        <v>158</v>
      </c>
      <c r="N2443" s="115">
        <v>45463</v>
      </c>
      <c r="P2443" s="3">
        <f t="shared" ca="1" si="592"/>
        <v>-47</v>
      </c>
      <c r="Q2443" s="5"/>
      <c r="R2443" s="3"/>
      <c r="T2443" s="152" t="s">
        <v>131</v>
      </c>
      <c r="U2443" s="117" t="s">
        <v>6619</v>
      </c>
      <c r="V2443" s="5">
        <v>45505</v>
      </c>
      <c r="W2443" s="5">
        <f>VLOOKUP(B2443,[1]base!$A:$V,22,0)</f>
        <v>45535</v>
      </c>
      <c r="Z2443" s="156">
        <v>45463</v>
      </c>
      <c r="AA2443" s="3">
        <f t="shared" si="587"/>
        <v>6</v>
      </c>
      <c r="AB2443" s="120">
        <v>2024</v>
      </c>
      <c r="AC2443" s="3">
        <f t="shared" si="591"/>
        <v>2028</v>
      </c>
      <c r="AD2443" s="7">
        <f t="shared" ca="1" si="593"/>
        <v>0.32500000000000001</v>
      </c>
      <c r="AE2443" s="7" t="str">
        <f t="shared" ca="1" si="586"/>
        <v>&lt; 1</v>
      </c>
      <c r="AF2443" s="131">
        <v>28627</v>
      </c>
      <c r="AG2443" s="8">
        <f t="shared" ca="1" si="588"/>
        <v>46.452054794520549</v>
      </c>
      <c r="AH2443" s="7" t="str">
        <f t="shared" ca="1" si="589"/>
        <v>&gt;45&lt; 55</v>
      </c>
      <c r="AI2443">
        <v>12343023</v>
      </c>
      <c r="AJ2443" s="10" t="s">
        <v>70</v>
      </c>
      <c r="AK2443" s="153" t="s">
        <v>6827</v>
      </c>
      <c r="AL2443" s="131">
        <v>37940</v>
      </c>
      <c r="AM2443" s="43" t="s">
        <v>93</v>
      </c>
      <c r="AN2443" s="76" t="s">
        <v>65</v>
      </c>
      <c r="AP2443" s="86" t="s">
        <v>6828</v>
      </c>
      <c r="AQ2443" s="11">
        <v>3</v>
      </c>
      <c r="AR2443" s="11">
        <v>1</v>
      </c>
      <c r="AS2443" s="12">
        <f t="shared" si="590"/>
        <v>45828.25</v>
      </c>
      <c r="AT2443" s="87" t="s">
        <v>135</v>
      </c>
      <c r="AU2443" s="43">
        <v>3.7149999999999999</v>
      </c>
      <c r="AV2443">
        <v>17</v>
      </c>
      <c r="AW2443" s="10" t="s">
        <v>169</v>
      </c>
      <c r="AX2443" s="10" t="s">
        <v>6829</v>
      </c>
      <c r="AY2443">
        <v>72</v>
      </c>
      <c r="AZ2443" t="s">
        <v>6269</v>
      </c>
      <c r="BA2443" s="17" t="str">
        <f t="shared" si="584"/>
        <v>17001000000119394772</v>
      </c>
      <c r="BB2443" s="26">
        <f t="shared" si="585"/>
        <v>20</v>
      </c>
      <c r="BC2443" s="86" t="s">
        <v>6830</v>
      </c>
      <c r="BD2443" s="86" t="s">
        <v>100</v>
      </c>
      <c r="BG2443" s="86">
        <v>50482181</v>
      </c>
      <c r="BJ2443" t="s">
        <v>3681</v>
      </c>
      <c r="BK2443" s="11" t="str">
        <f t="shared" si="583"/>
        <v>B-</v>
      </c>
      <c r="BL2443" t="s">
        <v>473</v>
      </c>
    </row>
    <row r="2444" spans="1:64" x14ac:dyDescent="0.25">
      <c r="A2444" s="3" t="s">
        <v>56</v>
      </c>
      <c r="B2444" s="162">
        <v>2504</v>
      </c>
      <c r="C2444" s="119" t="s">
        <v>140</v>
      </c>
      <c r="D2444" s="3" t="s">
        <v>8658</v>
      </c>
      <c r="E2444" s="117" t="s">
        <v>7252</v>
      </c>
      <c r="F2444" s="117"/>
      <c r="G2444" s="112"/>
      <c r="H2444" s="74"/>
      <c r="I2444" s="76" t="s">
        <v>2544</v>
      </c>
      <c r="J2444" s="43" t="s">
        <v>228</v>
      </c>
      <c r="K2444" s="76" t="s">
        <v>123</v>
      </c>
      <c r="L2444" s="112" t="s">
        <v>77</v>
      </c>
      <c r="M2444" s="126" t="s">
        <v>158</v>
      </c>
      <c r="N2444" s="115">
        <v>45464</v>
      </c>
      <c r="P2444" s="3">
        <f t="shared" ca="1" si="592"/>
        <v>-47</v>
      </c>
      <c r="Q2444" s="5"/>
      <c r="R2444" s="3"/>
      <c r="T2444" s="152" t="s">
        <v>131</v>
      </c>
      <c r="U2444" s="117" t="s">
        <v>6619</v>
      </c>
      <c r="V2444" s="5">
        <v>45505</v>
      </c>
      <c r="W2444" s="5">
        <f>VLOOKUP(B2444,[1]base!$A:$V,22,0)</f>
        <v>45535</v>
      </c>
      <c r="X2444" s="120"/>
      <c r="Y2444" s="120"/>
      <c r="Z2444" s="115">
        <v>45464</v>
      </c>
      <c r="AA2444" s="3">
        <f t="shared" si="587"/>
        <v>6</v>
      </c>
      <c r="AB2444" s="120">
        <v>2024</v>
      </c>
      <c r="AC2444" s="3">
        <f t="shared" si="591"/>
        <v>2028</v>
      </c>
      <c r="AD2444" s="7">
        <f t="shared" ca="1" si="593"/>
        <v>0.32222222222222224</v>
      </c>
      <c r="AE2444" s="7" t="str">
        <f t="shared" ca="1" si="586"/>
        <v>&lt; 1</v>
      </c>
      <c r="AF2444" s="131">
        <v>33994</v>
      </c>
      <c r="AG2444" s="8">
        <f t="shared" ca="1" si="588"/>
        <v>31.747945205479454</v>
      </c>
      <c r="AH2444" s="7" t="str">
        <f t="shared" ca="1" si="589"/>
        <v>&gt;25&lt; 35</v>
      </c>
      <c r="AI2444">
        <v>17342850</v>
      </c>
      <c r="AJ2444" s="10" t="s">
        <v>67</v>
      </c>
      <c r="AK2444" s="153" t="s">
        <v>6831</v>
      </c>
      <c r="AL2444" s="131">
        <v>40297</v>
      </c>
      <c r="AM2444" s="43" t="s">
        <v>93</v>
      </c>
      <c r="AN2444" s="76" t="s">
        <v>65</v>
      </c>
      <c r="AO2444" s="86">
        <v>2</v>
      </c>
      <c r="AP2444" s="86" t="s">
        <v>6825</v>
      </c>
      <c r="AQ2444" s="11">
        <v>3</v>
      </c>
      <c r="AR2444" s="11">
        <v>1</v>
      </c>
      <c r="AS2444" s="12">
        <f t="shared" si="590"/>
        <v>45829.25</v>
      </c>
      <c r="AT2444" s="87" t="s">
        <v>135</v>
      </c>
      <c r="AU2444" s="43">
        <v>3.7149999999999999</v>
      </c>
      <c r="AV2444">
        <v>17</v>
      </c>
      <c r="AW2444">
        <v>53594</v>
      </c>
      <c r="AX2444" s="10" t="s">
        <v>6832</v>
      </c>
      <c r="AY2444">
        <v>41</v>
      </c>
      <c r="AZ2444" t="s">
        <v>6269</v>
      </c>
      <c r="BA2444" s="17" t="str">
        <f t="shared" si="584"/>
        <v>17535940172206865341</v>
      </c>
      <c r="BB2444" s="26">
        <f t="shared" si="585"/>
        <v>20</v>
      </c>
      <c r="BC2444" s="86" t="s">
        <v>6833</v>
      </c>
      <c r="BD2444" s="86" t="s">
        <v>277</v>
      </c>
      <c r="BG2444" s="86">
        <v>24578040</v>
      </c>
      <c r="BK2444" s="11" t="str">
        <f t="shared" si="583"/>
        <v>B-</v>
      </c>
      <c r="BL2444" t="s">
        <v>473</v>
      </c>
    </row>
    <row r="2445" spans="1:64" x14ac:dyDescent="0.25">
      <c r="A2445" s="3" t="s">
        <v>74</v>
      </c>
      <c r="B2445" s="4">
        <v>2505</v>
      </c>
      <c r="C2445" s="119" t="s">
        <v>140</v>
      </c>
      <c r="D2445" s="3" t="s">
        <v>7273</v>
      </c>
      <c r="E2445" s="117" t="s">
        <v>7484</v>
      </c>
      <c r="F2445" s="117"/>
      <c r="G2445" s="112"/>
      <c r="H2445" s="74"/>
      <c r="I2445" s="76" t="s">
        <v>2544</v>
      </c>
      <c r="J2445" s="43" t="s">
        <v>228</v>
      </c>
      <c r="K2445" s="76" t="s">
        <v>123</v>
      </c>
      <c r="L2445" s="112" t="s">
        <v>77</v>
      </c>
      <c r="M2445" s="126" t="s">
        <v>158</v>
      </c>
      <c r="N2445" s="115">
        <v>45464</v>
      </c>
      <c r="P2445" s="3">
        <f t="shared" ca="1" si="592"/>
        <v>-78</v>
      </c>
      <c r="Q2445" s="5">
        <v>45474</v>
      </c>
      <c r="R2445" s="3" t="s">
        <v>6834</v>
      </c>
      <c r="T2445" s="152" t="s">
        <v>131</v>
      </c>
      <c r="U2445" s="117" t="s">
        <v>6619</v>
      </c>
      <c r="V2445" s="115">
        <v>45464</v>
      </c>
      <c r="W2445" s="115">
        <v>45504</v>
      </c>
      <c r="X2445" s="120"/>
      <c r="Y2445" s="120"/>
      <c r="Z2445" s="115">
        <v>45464</v>
      </c>
      <c r="AA2445" s="3">
        <f t="shared" si="587"/>
        <v>6</v>
      </c>
      <c r="AB2445" s="120">
        <v>2024</v>
      </c>
      <c r="AC2445" s="3">
        <f t="shared" si="591"/>
        <v>2028</v>
      </c>
      <c r="AD2445" s="7">
        <f t="shared" ca="1" si="593"/>
        <v>0.32222222222222224</v>
      </c>
      <c r="AE2445" s="7" t="str">
        <f t="shared" ca="1" si="586"/>
        <v>&lt; 1</v>
      </c>
      <c r="AF2445" s="131">
        <v>26053</v>
      </c>
      <c r="AG2445" s="8">
        <f t="shared" ca="1" si="588"/>
        <v>53.504109589041093</v>
      </c>
      <c r="AH2445" s="7" t="str">
        <f t="shared" ca="1" si="589"/>
        <v>&gt;45&lt; 55</v>
      </c>
      <c r="AI2445">
        <v>12515508</v>
      </c>
      <c r="AJ2445" s="37" t="s">
        <v>179</v>
      </c>
      <c r="AK2445" s="153" t="s">
        <v>6835</v>
      </c>
      <c r="AL2445" s="131">
        <v>37293</v>
      </c>
      <c r="AM2445" s="43" t="s">
        <v>93</v>
      </c>
      <c r="AN2445" s="76" t="s">
        <v>65</v>
      </c>
      <c r="AP2445" s="86" t="s">
        <v>6821</v>
      </c>
      <c r="AQ2445" s="11">
        <v>3</v>
      </c>
      <c r="AR2445" s="11">
        <v>1</v>
      </c>
      <c r="AS2445" s="12">
        <f t="shared" si="590"/>
        <v>45829.25</v>
      </c>
      <c r="AT2445" s="87" t="s">
        <v>135</v>
      </c>
      <c r="AU2445" s="43">
        <v>3.7149999999999999</v>
      </c>
      <c r="AV2445" s="10" t="s">
        <v>62</v>
      </c>
      <c r="AW2445" s="10" t="s">
        <v>3979</v>
      </c>
      <c r="AX2445">
        <v>41110262077</v>
      </c>
      <c r="AY2445">
        <v>24</v>
      </c>
      <c r="AZ2445" t="s">
        <v>85</v>
      </c>
      <c r="BA2445" s="17" t="str">
        <f t="shared" si="584"/>
        <v>01033074111026207724</v>
      </c>
      <c r="BB2445" s="26">
        <f t="shared" si="585"/>
        <v>20</v>
      </c>
      <c r="BC2445" s="86" t="s">
        <v>5799</v>
      </c>
      <c r="BD2445" s="86" t="s">
        <v>388</v>
      </c>
      <c r="BG2445" s="86">
        <v>58012781</v>
      </c>
      <c r="BK2445" s="11" t="str">
        <f t="shared" si="583"/>
        <v>B-</v>
      </c>
      <c r="BL2445" t="s">
        <v>473</v>
      </c>
    </row>
    <row r="2446" spans="1:64" x14ac:dyDescent="0.25">
      <c r="A2446" s="3" t="s">
        <v>56</v>
      </c>
      <c r="B2446" s="162">
        <v>2506</v>
      </c>
      <c r="C2446" s="119" t="s">
        <v>140</v>
      </c>
      <c r="D2446" s="3" t="s">
        <v>8659</v>
      </c>
      <c r="E2446" s="117" t="s">
        <v>8660</v>
      </c>
      <c r="F2446" s="117"/>
      <c r="G2446" s="112"/>
      <c r="H2446" s="74"/>
      <c r="I2446" s="76" t="s">
        <v>2544</v>
      </c>
      <c r="J2446" s="43" t="s">
        <v>228</v>
      </c>
      <c r="K2446" s="76" t="s">
        <v>123</v>
      </c>
      <c r="L2446" s="112" t="s">
        <v>77</v>
      </c>
      <c r="M2446" s="126" t="s">
        <v>158</v>
      </c>
      <c r="N2446" s="115">
        <v>45464</v>
      </c>
      <c r="P2446" s="3">
        <f t="shared" ca="1" si="592"/>
        <v>-47</v>
      </c>
      <c r="Q2446" s="5"/>
      <c r="R2446" s="3"/>
      <c r="T2446" s="152" t="s">
        <v>131</v>
      </c>
      <c r="U2446" s="117" t="s">
        <v>6619</v>
      </c>
      <c r="V2446" s="5">
        <v>45505</v>
      </c>
      <c r="W2446" s="5">
        <f>VLOOKUP(B2446,[1]base!$A:$V,22,0)</f>
        <v>45535</v>
      </c>
      <c r="X2446" s="120"/>
      <c r="Y2446" s="120"/>
      <c r="Z2446" s="115">
        <v>45464</v>
      </c>
      <c r="AA2446" s="3">
        <f t="shared" si="587"/>
        <v>6</v>
      </c>
      <c r="AB2446" s="120">
        <v>2024</v>
      </c>
      <c r="AC2446" s="3">
        <f t="shared" si="591"/>
        <v>2028</v>
      </c>
      <c r="AD2446" s="7">
        <f t="shared" ca="1" si="593"/>
        <v>0.32222222222222224</v>
      </c>
      <c r="AE2446" s="7" t="str">
        <f t="shared" ca="1" si="586"/>
        <v>&lt; 1</v>
      </c>
      <c r="AF2446" s="131">
        <v>38368</v>
      </c>
      <c r="AG2446" s="8">
        <f t="shared" ca="1" si="588"/>
        <v>19.764383561643836</v>
      </c>
      <c r="AH2446" s="7" t="str">
        <f t="shared" ca="1" si="589"/>
        <v>&lt; 25</v>
      </c>
      <c r="AK2446" s="153" t="s">
        <v>6836</v>
      </c>
      <c r="AL2446" s="131">
        <v>45447</v>
      </c>
      <c r="AM2446" s="43" t="s">
        <v>93</v>
      </c>
      <c r="AN2446" s="43" t="s">
        <v>94</v>
      </c>
      <c r="AP2446" s="120" t="s">
        <v>5725</v>
      </c>
      <c r="AQ2446" s="11">
        <v>3</v>
      </c>
      <c r="AR2446" s="11">
        <v>1</v>
      </c>
      <c r="AS2446" s="12">
        <f t="shared" si="590"/>
        <v>45829.25</v>
      </c>
      <c r="AT2446" s="87" t="s">
        <v>135</v>
      </c>
      <c r="AU2446" s="43">
        <v>3.7149999999999999</v>
      </c>
      <c r="AV2446">
        <v>17</v>
      </c>
      <c r="AW2446" s="10" t="s">
        <v>169</v>
      </c>
      <c r="AX2446" s="10" t="s">
        <v>6837</v>
      </c>
      <c r="AY2446">
        <v>96</v>
      </c>
      <c r="AZ2446" t="s">
        <v>6269</v>
      </c>
      <c r="BA2446" s="17" t="str">
        <f t="shared" si="584"/>
        <v>17001000000346335196</v>
      </c>
      <c r="BB2446" s="26">
        <f t="shared" si="585"/>
        <v>20</v>
      </c>
      <c r="BC2446" s="86" t="s">
        <v>6838</v>
      </c>
      <c r="BD2446" s="86" t="s">
        <v>388</v>
      </c>
      <c r="BG2446" s="86">
        <v>24086463</v>
      </c>
      <c r="BH2446" s="86">
        <v>56228304</v>
      </c>
      <c r="BJ2446" s="110" t="s">
        <v>2596</v>
      </c>
      <c r="BK2446" s="11" t="str">
        <f t="shared" si="583"/>
        <v>B-</v>
      </c>
      <c r="BL2446" t="s">
        <v>473</v>
      </c>
    </row>
    <row r="2447" spans="1:64" x14ac:dyDescent="0.25">
      <c r="A2447" s="3" t="s">
        <v>56</v>
      </c>
      <c r="B2447" s="162">
        <v>2507</v>
      </c>
      <c r="C2447" s="119" t="s">
        <v>140</v>
      </c>
      <c r="D2447" s="3" t="s">
        <v>7208</v>
      </c>
      <c r="E2447" s="117" t="s">
        <v>7491</v>
      </c>
      <c r="F2447" s="117"/>
      <c r="G2447" s="112"/>
      <c r="H2447" s="74"/>
      <c r="I2447" s="76" t="s">
        <v>2544</v>
      </c>
      <c r="J2447" s="43" t="s">
        <v>228</v>
      </c>
      <c r="K2447" s="76" t="s">
        <v>123</v>
      </c>
      <c r="L2447" s="112" t="s">
        <v>77</v>
      </c>
      <c r="M2447" s="126" t="s">
        <v>158</v>
      </c>
      <c r="N2447" s="115">
        <v>45467</v>
      </c>
      <c r="P2447" s="3">
        <f t="shared" ca="1" si="592"/>
        <v>-47</v>
      </c>
      <c r="Q2447" s="5"/>
      <c r="R2447" s="3"/>
      <c r="T2447" s="152" t="s">
        <v>131</v>
      </c>
      <c r="U2447" s="117" t="s">
        <v>6619</v>
      </c>
      <c r="V2447" s="5">
        <v>45505</v>
      </c>
      <c r="W2447" s="5">
        <f>VLOOKUP(B2447,[1]base!$A:$V,22,0)</f>
        <v>45535</v>
      </c>
      <c r="Z2447" s="115">
        <v>45467</v>
      </c>
      <c r="AA2447" s="3">
        <f t="shared" si="587"/>
        <v>6</v>
      </c>
      <c r="AB2447" s="120">
        <v>2024</v>
      </c>
      <c r="AC2447" s="3">
        <f t="shared" si="591"/>
        <v>2028</v>
      </c>
      <c r="AD2447" s="7">
        <f t="shared" ca="1" si="593"/>
        <v>0.31388888888888888</v>
      </c>
      <c r="AE2447" s="7" t="str">
        <f t="shared" ca="1" si="586"/>
        <v>&lt; 1</v>
      </c>
      <c r="AF2447" s="131">
        <v>31601</v>
      </c>
      <c r="AG2447" s="8">
        <f t="shared" ca="1" si="588"/>
        <v>38.304109589041097</v>
      </c>
      <c r="AH2447" s="7" t="str">
        <f t="shared" ca="1" si="589"/>
        <v>&gt;35&lt; 45</v>
      </c>
      <c r="AK2447" s="153" t="s">
        <v>6839</v>
      </c>
      <c r="AL2447" s="131">
        <v>44672</v>
      </c>
      <c r="AM2447" s="43" t="s">
        <v>93</v>
      </c>
      <c r="AN2447" s="76" t="s">
        <v>65</v>
      </c>
      <c r="AO2447" s="86">
        <v>2</v>
      </c>
      <c r="AP2447" s="120" t="s">
        <v>6597</v>
      </c>
      <c r="AQ2447" s="11">
        <v>3</v>
      </c>
      <c r="AR2447" s="11">
        <v>1</v>
      </c>
      <c r="AS2447" s="12">
        <f t="shared" si="590"/>
        <v>45832.25</v>
      </c>
      <c r="AT2447" s="87" t="s">
        <v>135</v>
      </c>
      <c r="AU2447" s="43">
        <v>3.7149999999999999</v>
      </c>
      <c r="AV2447">
        <v>17</v>
      </c>
      <c r="AW2447">
        <v>20600</v>
      </c>
      <c r="AX2447" s="10" t="s">
        <v>6840</v>
      </c>
      <c r="AY2447">
        <v>75</v>
      </c>
      <c r="AZ2447" t="s">
        <v>6269</v>
      </c>
      <c r="BA2447" s="17" t="str">
        <f t="shared" si="584"/>
        <v>17206000000346523075</v>
      </c>
      <c r="BB2447" s="26">
        <f t="shared" si="585"/>
        <v>20</v>
      </c>
      <c r="BC2447" s="86" t="s">
        <v>6841</v>
      </c>
      <c r="BD2447" s="86" t="s">
        <v>395</v>
      </c>
      <c r="BG2447" s="86">
        <v>92192459</v>
      </c>
      <c r="BK2447" s="11" t="str">
        <f t="shared" ref="BK2447:BK2510" si="594">IF(K2447="CADRE","CADRE",CONCATENATE(J2447,"-",H2447))</f>
        <v>B-</v>
      </c>
      <c r="BL2447" t="s">
        <v>473</v>
      </c>
    </row>
    <row r="2448" spans="1:64" x14ac:dyDescent="0.25">
      <c r="A2448" s="3" t="s">
        <v>56</v>
      </c>
      <c r="B2448" s="163">
        <v>2508</v>
      </c>
      <c r="C2448" s="119" t="s">
        <v>140</v>
      </c>
      <c r="D2448" s="3" t="s">
        <v>7552</v>
      </c>
      <c r="E2448" s="117" t="s">
        <v>7279</v>
      </c>
      <c r="F2448" s="117"/>
      <c r="G2448" s="112"/>
      <c r="H2448" s="74"/>
      <c r="I2448" s="3" t="s">
        <v>515</v>
      </c>
      <c r="J2448" s="76" t="s">
        <v>228</v>
      </c>
      <c r="K2448" s="76" t="s">
        <v>76</v>
      </c>
      <c r="L2448" s="112" t="s">
        <v>77</v>
      </c>
      <c r="M2448" s="126" t="s">
        <v>158</v>
      </c>
      <c r="N2448" s="115">
        <v>45467</v>
      </c>
      <c r="P2448" s="3">
        <f t="shared" ca="1" si="592"/>
        <v>-47</v>
      </c>
      <c r="Q2448" s="5"/>
      <c r="R2448" s="3"/>
      <c r="T2448" s="152" t="s">
        <v>131</v>
      </c>
      <c r="U2448" s="117" t="s">
        <v>6619</v>
      </c>
      <c r="V2448" s="5">
        <v>45505</v>
      </c>
      <c r="W2448" s="5">
        <f>VLOOKUP(B2448,[1]base!$A:$V,22,0)</f>
        <v>45535</v>
      </c>
      <c r="Z2448" s="115">
        <v>45467</v>
      </c>
      <c r="AA2448" s="3">
        <f t="shared" si="587"/>
        <v>6</v>
      </c>
      <c r="AB2448" s="120">
        <v>2024</v>
      </c>
      <c r="AC2448" s="3">
        <f t="shared" si="591"/>
        <v>2028</v>
      </c>
      <c r="AD2448" s="7">
        <f t="shared" ca="1" si="593"/>
        <v>0.31388888888888888</v>
      </c>
      <c r="AE2448" s="7" t="str">
        <f t="shared" ca="1" si="586"/>
        <v>&lt; 1</v>
      </c>
      <c r="AF2448" s="131">
        <v>35357</v>
      </c>
      <c r="AG2448" s="8">
        <f t="shared" ca="1" si="588"/>
        <v>28.013698630136986</v>
      </c>
      <c r="AH2448" s="7" t="str">
        <f t="shared" ca="1" si="589"/>
        <v>&gt;25&lt; 35</v>
      </c>
      <c r="AK2448" s="153" t="s">
        <v>6842</v>
      </c>
      <c r="AL2448" s="131">
        <v>41846</v>
      </c>
      <c r="AM2448" s="43" t="s">
        <v>93</v>
      </c>
      <c r="AN2448" s="43" t="s">
        <v>94</v>
      </c>
      <c r="AP2448" s="120" t="s">
        <v>6496</v>
      </c>
      <c r="AQ2448" s="11">
        <v>3</v>
      </c>
      <c r="AR2448" s="11">
        <v>1</v>
      </c>
      <c r="AS2448" s="12">
        <f t="shared" si="590"/>
        <v>45832.25</v>
      </c>
      <c r="AT2448" s="87" t="s">
        <v>135</v>
      </c>
      <c r="AU2448" s="43">
        <v>3.8780000000000001</v>
      </c>
      <c r="AV2448">
        <v>17</v>
      </c>
      <c r="AW2448" s="10" t="s">
        <v>169</v>
      </c>
      <c r="AX2448" s="10" t="s">
        <v>6843</v>
      </c>
      <c r="AY2448">
        <v>35</v>
      </c>
      <c r="AZ2448" t="s">
        <v>6269</v>
      </c>
      <c r="BA2448" s="17" t="str">
        <f t="shared" si="584"/>
        <v>17001000000290200035</v>
      </c>
      <c r="BB2448" s="26">
        <f t="shared" si="585"/>
        <v>20</v>
      </c>
      <c r="BC2448" s="86" t="s">
        <v>6844</v>
      </c>
      <c r="BD2448" s="86" t="s">
        <v>277</v>
      </c>
      <c r="BG2448" s="86">
        <v>22154812</v>
      </c>
      <c r="BH2448" s="86">
        <v>53454686</v>
      </c>
      <c r="BK2448" s="11" t="str">
        <f t="shared" si="594"/>
        <v>B-</v>
      </c>
      <c r="BL2448" s="19" t="s">
        <v>235</v>
      </c>
    </row>
    <row r="2449" spans="1:64" x14ac:dyDescent="0.25">
      <c r="A2449" s="3" t="s">
        <v>56</v>
      </c>
      <c r="B2449" s="163">
        <v>2509</v>
      </c>
      <c r="C2449" s="119" t="s">
        <v>140</v>
      </c>
      <c r="D2449" s="3" t="s">
        <v>8661</v>
      </c>
      <c r="E2449" s="117" t="s">
        <v>7520</v>
      </c>
      <c r="F2449" s="43"/>
      <c r="G2449" s="43"/>
      <c r="H2449" s="74"/>
      <c r="I2449" s="43" t="s">
        <v>431</v>
      </c>
      <c r="K2449" s="76" t="s">
        <v>123</v>
      </c>
      <c r="L2449" s="112" t="s">
        <v>77</v>
      </c>
      <c r="M2449" s="126" t="s">
        <v>158</v>
      </c>
      <c r="N2449" s="160">
        <v>45468</v>
      </c>
      <c r="P2449" s="3">
        <f t="shared" ca="1" si="592"/>
        <v>-47</v>
      </c>
      <c r="Q2449" s="5"/>
      <c r="R2449" s="3"/>
      <c r="T2449" s="152" t="s">
        <v>131</v>
      </c>
      <c r="U2449" s="117" t="s">
        <v>6619</v>
      </c>
      <c r="V2449" s="5">
        <v>45505</v>
      </c>
      <c r="W2449" s="5">
        <f>VLOOKUP(B2449,[1]base!$A:$V,22,0)</f>
        <v>45535</v>
      </c>
      <c r="Z2449" s="160">
        <v>45468</v>
      </c>
      <c r="AA2449" s="3">
        <f t="shared" si="587"/>
        <v>6</v>
      </c>
      <c r="AB2449" s="120">
        <v>2024</v>
      </c>
      <c r="AC2449" s="3">
        <f t="shared" si="591"/>
        <v>2028</v>
      </c>
      <c r="AD2449" s="7">
        <f t="shared" ca="1" si="593"/>
        <v>0.31111111111111112</v>
      </c>
      <c r="AE2449" s="7" t="str">
        <f t="shared" ca="1" si="586"/>
        <v>&lt; 1</v>
      </c>
      <c r="AF2449" s="131">
        <v>37424</v>
      </c>
      <c r="AG2449" s="8">
        <f t="shared" ca="1" si="588"/>
        <v>22.350684931506848</v>
      </c>
      <c r="AH2449" s="7" t="str">
        <f t="shared" ca="1" si="589"/>
        <v>&lt; 25</v>
      </c>
      <c r="AK2449" s="153" t="s">
        <v>6845</v>
      </c>
      <c r="AL2449" s="131">
        <v>43160</v>
      </c>
      <c r="AM2449" s="43" t="s">
        <v>93</v>
      </c>
      <c r="AN2449" s="43" t="s">
        <v>94</v>
      </c>
      <c r="AP2449" s="120" t="s">
        <v>5780</v>
      </c>
      <c r="AQ2449" s="11">
        <v>3</v>
      </c>
      <c r="AR2449" s="11">
        <v>1</v>
      </c>
      <c r="AS2449" s="12">
        <f t="shared" si="590"/>
        <v>45833.25</v>
      </c>
      <c r="AT2449" s="87" t="s">
        <v>135</v>
      </c>
      <c r="AU2449" s="43">
        <v>3.7149999999999999</v>
      </c>
      <c r="AV2449">
        <v>17</v>
      </c>
      <c r="AW2449" s="10" t="s">
        <v>169</v>
      </c>
      <c r="AX2449" s="10" t="s">
        <v>6846</v>
      </c>
      <c r="AY2449">
        <v>42</v>
      </c>
      <c r="AZ2449" t="s">
        <v>6269</v>
      </c>
      <c r="BA2449" s="17" t="str">
        <f t="shared" si="584"/>
        <v>17001000000346375742</v>
      </c>
      <c r="BB2449" s="26">
        <f t="shared" si="585"/>
        <v>20</v>
      </c>
      <c r="BC2449" s="86" t="s">
        <v>6847</v>
      </c>
      <c r="BD2449" s="86" t="s">
        <v>100</v>
      </c>
      <c r="BG2449" s="86">
        <v>21024978</v>
      </c>
      <c r="BH2449" s="86">
        <v>20607620</v>
      </c>
      <c r="BJ2449" t="s">
        <v>254</v>
      </c>
      <c r="BK2449" s="11" t="str">
        <f t="shared" si="594"/>
        <v>-</v>
      </c>
      <c r="BL2449" t="s">
        <v>473</v>
      </c>
    </row>
    <row r="2450" spans="1:64" x14ac:dyDescent="0.25">
      <c r="A2450" s="3" t="s">
        <v>56</v>
      </c>
      <c r="B2450" s="163">
        <v>2510</v>
      </c>
      <c r="C2450" s="119" t="s">
        <v>140</v>
      </c>
      <c r="D2450" s="3" t="s">
        <v>7401</v>
      </c>
      <c r="E2450" s="117" t="s">
        <v>7597</v>
      </c>
      <c r="F2450" s="117"/>
      <c r="G2450" s="112"/>
      <c r="H2450" s="74"/>
      <c r="I2450" s="3" t="s">
        <v>515</v>
      </c>
      <c r="J2450" s="76" t="s">
        <v>228</v>
      </c>
      <c r="K2450" s="76" t="s">
        <v>123</v>
      </c>
      <c r="L2450" s="112" t="s">
        <v>77</v>
      </c>
      <c r="M2450" s="126" t="s">
        <v>158</v>
      </c>
      <c r="N2450" s="160">
        <v>45468</v>
      </c>
      <c r="P2450" s="3">
        <f t="shared" ca="1" si="592"/>
        <v>-47</v>
      </c>
      <c r="Q2450" s="5"/>
      <c r="R2450" s="3"/>
      <c r="T2450" s="152" t="s">
        <v>131</v>
      </c>
      <c r="U2450" s="117" t="s">
        <v>6619</v>
      </c>
      <c r="V2450" s="5">
        <v>45505</v>
      </c>
      <c r="W2450" s="5">
        <f>VLOOKUP(B2450,[1]base!$A:$V,22,0)</f>
        <v>45535</v>
      </c>
      <c r="Z2450" s="160">
        <v>45469</v>
      </c>
      <c r="AA2450" s="3">
        <f t="shared" si="587"/>
        <v>6</v>
      </c>
      <c r="AB2450" s="120">
        <v>2024</v>
      </c>
      <c r="AC2450" s="3">
        <f t="shared" si="591"/>
        <v>2028</v>
      </c>
      <c r="AD2450" s="7">
        <f t="shared" ca="1" si="593"/>
        <v>0.31111111111111112</v>
      </c>
      <c r="AE2450" s="7" t="str">
        <f t="shared" ca="1" si="586"/>
        <v>&lt; 1</v>
      </c>
      <c r="AF2450" s="131">
        <v>35459</v>
      </c>
      <c r="AG2450" s="8">
        <f t="shared" ca="1" si="588"/>
        <v>27.734246575342464</v>
      </c>
      <c r="AH2450" s="7" t="str">
        <f t="shared" ca="1" si="589"/>
        <v>&gt;25&lt; 35</v>
      </c>
      <c r="AK2450" s="153" t="s">
        <v>4597</v>
      </c>
      <c r="AL2450" s="131">
        <v>44551</v>
      </c>
      <c r="AM2450" s="43" t="s">
        <v>93</v>
      </c>
      <c r="AN2450" s="76" t="s">
        <v>65</v>
      </c>
      <c r="AO2450" s="86">
        <v>2</v>
      </c>
      <c r="AP2450" s="120" t="s">
        <v>5780</v>
      </c>
      <c r="AQ2450" s="11">
        <v>3</v>
      </c>
      <c r="AR2450" s="11">
        <v>1</v>
      </c>
      <c r="AS2450" s="12">
        <f t="shared" si="590"/>
        <v>45833.25</v>
      </c>
      <c r="AT2450" s="87" t="s">
        <v>135</v>
      </c>
      <c r="AU2450" s="43">
        <v>3.7149999999999999</v>
      </c>
      <c r="AV2450">
        <v>17</v>
      </c>
      <c r="AW2450" s="10" t="s">
        <v>169</v>
      </c>
      <c r="AX2450" s="10" t="s">
        <v>4598</v>
      </c>
      <c r="AY2450">
        <v>66</v>
      </c>
      <c r="AZ2450" t="s">
        <v>6269</v>
      </c>
      <c r="BA2450" s="17" t="str">
        <f t="shared" si="584"/>
        <v>17001000000328866466</v>
      </c>
      <c r="BB2450" s="26">
        <f t="shared" si="585"/>
        <v>20</v>
      </c>
      <c r="BC2450" s="86" t="s">
        <v>6847</v>
      </c>
      <c r="BD2450" s="86" t="s">
        <v>100</v>
      </c>
      <c r="BG2450" s="86">
        <v>46504029</v>
      </c>
      <c r="BH2450" s="86">
        <v>97600806</v>
      </c>
      <c r="BJ2450" t="s">
        <v>254</v>
      </c>
      <c r="BK2450" s="11" t="str">
        <f t="shared" si="594"/>
        <v>B-</v>
      </c>
      <c r="BL2450" t="s">
        <v>473</v>
      </c>
    </row>
    <row r="2451" spans="1:64" x14ac:dyDescent="0.25">
      <c r="A2451" s="3" t="s">
        <v>74</v>
      </c>
      <c r="B2451" s="163">
        <v>2511</v>
      </c>
      <c r="C2451" s="3" t="s">
        <v>140</v>
      </c>
      <c r="D2451" s="3" t="s">
        <v>8500</v>
      </c>
      <c r="E2451" s="3" t="s">
        <v>7238</v>
      </c>
      <c r="F2451" s="3"/>
      <c r="G2451" s="3"/>
      <c r="H2451" s="74"/>
      <c r="I2451" s="3" t="s">
        <v>467</v>
      </c>
      <c r="J2451" s="3" t="s">
        <v>157</v>
      </c>
      <c r="K2451" s="3" t="s">
        <v>123</v>
      </c>
      <c r="L2451" s="3" t="s">
        <v>77</v>
      </c>
      <c r="M2451" s="3" t="s">
        <v>158</v>
      </c>
      <c r="N2451" s="5">
        <v>45470</v>
      </c>
      <c r="P2451" s="3">
        <f t="shared" ca="1" si="592"/>
        <v>-78</v>
      </c>
      <c r="Q2451" s="5">
        <v>45489</v>
      </c>
      <c r="R2451" s="3" t="s">
        <v>124</v>
      </c>
      <c r="S2451" s="3"/>
      <c r="T2451" s="6" t="s">
        <v>131</v>
      </c>
      <c r="U2451" s="3" t="s">
        <v>6619</v>
      </c>
      <c r="V2451" s="5">
        <v>45470</v>
      </c>
      <c r="W2451" s="5">
        <v>45504</v>
      </c>
      <c r="X2451" s="5"/>
      <c r="Y2451" s="5"/>
      <c r="Z2451" s="5">
        <v>45470</v>
      </c>
      <c r="AA2451" s="3">
        <f t="shared" si="587"/>
        <v>6</v>
      </c>
      <c r="AB2451" s="3">
        <v>2024</v>
      </c>
      <c r="AC2451" s="3">
        <f t="shared" si="591"/>
        <v>2028</v>
      </c>
      <c r="AD2451" s="7">
        <f t="shared" ca="1" si="593"/>
        <v>0.30555555555555558</v>
      </c>
      <c r="AE2451" s="7" t="str">
        <f t="shared" ca="1" si="586"/>
        <v>&lt; 1</v>
      </c>
      <c r="AF2451" s="5">
        <v>32067</v>
      </c>
      <c r="AG2451" s="8">
        <f t="shared" ca="1" si="588"/>
        <v>37.027397260273972</v>
      </c>
      <c r="AH2451" s="7" t="str">
        <f t="shared" ca="1" si="589"/>
        <v>&gt;35&lt; 45</v>
      </c>
      <c r="AI2451" s="9"/>
      <c r="AJ2451" s="37"/>
      <c r="AK2451" s="9" t="s">
        <v>3644</v>
      </c>
      <c r="AL2451" s="5">
        <v>39879</v>
      </c>
      <c r="AM2451" s="3" t="s">
        <v>93</v>
      </c>
      <c r="AN2451" s="3" t="s">
        <v>65</v>
      </c>
      <c r="AO2451">
        <v>1</v>
      </c>
      <c r="AP2451" t="s">
        <v>6440</v>
      </c>
      <c r="AQ2451" s="11">
        <v>3</v>
      </c>
      <c r="AR2451" s="11">
        <v>1</v>
      </c>
      <c r="AS2451" s="12">
        <f t="shared" si="590"/>
        <v>45835.25</v>
      </c>
      <c r="AT2451" s="11" t="s">
        <v>135</v>
      </c>
      <c r="AU2451" s="9">
        <v>3.7149999999999999</v>
      </c>
      <c r="AV2451" s="14">
        <v>17</v>
      </c>
      <c r="AW2451" s="15" t="s">
        <v>169</v>
      </c>
      <c r="AX2451" s="16" t="s">
        <v>6848</v>
      </c>
      <c r="AY2451" s="14">
        <v>73</v>
      </c>
      <c r="AZ2451" s="11" t="s">
        <v>6269</v>
      </c>
      <c r="BA2451" s="17" t="str">
        <f t="shared" si="584"/>
        <v>17001000000122288573</v>
      </c>
      <c r="BB2451" s="26">
        <f t="shared" si="585"/>
        <v>20</v>
      </c>
      <c r="BC2451" s="19" t="s">
        <v>6488</v>
      </c>
      <c r="BD2451" s="20" t="s">
        <v>277</v>
      </c>
      <c r="BF2451" s="5"/>
      <c r="BG2451" s="27">
        <v>53660674</v>
      </c>
      <c r="BH2451" s="27"/>
      <c r="BI2451" s="27"/>
      <c r="BK2451" s="11" t="str">
        <f t="shared" si="594"/>
        <v>A-</v>
      </c>
      <c r="BL2451" s="11" t="s">
        <v>473</v>
      </c>
    </row>
    <row r="2452" spans="1:64" x14ac:dyDescent="0.25">
      <c r="A2452" s="3" t="s">
        <v>74</v>
      </c>
      <c r="B2452" s="163">
        <v>2512</v>
      </c>
      <c r="C2452" s="119" t="s">
        <v>140</v>
      </c>
      <c r="D2452" s="3" t="s">
        <v>8662</v>
      </c>
      <c r="E2452" s="117" t="s">
        <v>8031</v>
      </c>
      <c r="F2452" s="117"/>
      <c r="G2452" s="112"/>
      <c r="H2452" s="74"/>
      <c r="I2452" s="43" t="s">
        <v>1837</v>
      </c>
      <c r="J2452" s="43" t="s">
        <v>157</v>
      </c>
      <c r="K2452" s="76" t="s">
        <v>123</v>
      </c>
      <c r="L2452" s="112" t="s">
        <v>77</v>
      </c>
      <c r="M2452" s="126" t="s">
        <v>158</v>
      </c>
      <c r="N2452" s="115">
        <v>45470</v>
      </c>
      <c r="P2452" s="3">
        <f t="shared" ca="1" si="592"/>
        <v>-78</v>
      </c>
      <c r="Q2452" s="5">
        <v>45474</v>
      </c>
      <c r="R2452" s="3" t="s">
        <v>4845</v>
      </c>
      <c r="T2452" s="152" t="s">
        <v>131</v>
      </c>
      <c r="U2452" s="117" t="s">
        <v>6619</v>
      </c>
      <c r="V2452" s="115">
        <v>45470</v>
      </c>
      <c r="W2452" s="115">
        <v>45504</v>
      </c>
      <c r="X2452" s="120"/>
      <c r="Y2452" s="120"/>
      <c r="Z2452" s="115">
        <v>45470</v>
      </c>
      <c r="AA2452" s="3">
        <f t="shared" si="587"/>
        <v>6</v>
      </c>
      <c r="AB2452" s="120">
        <v>2024</v>
      </c>
      <c r="AC2452" s="3">
        <f t="shared" si="591"/>
        <v>2028</v>
      </c>
      <c r="AD2452" s="7">
        <f t="shared" ca="1" si="593"/>
        <v>0.30555555555555558</v>
      </c>
      <c r="AE2452" s="7" t="str">
        <f t="shared" ca="1" si="586"/>
        <v>&lt; 1</v>
      </c>
      <c r="AF2452" s="131">
        <v>26752</v>
      </c>
      <c r="AG2452" s="8">
        <f t="shared" ca="1" si="588"/>
        <v>51.589041095890408</v>
      </c>
      <c r="AH2452" s="7" t="str">
        <f t="shared" ca="1" si="589"/>
        <v>&gt;45&lt; 55</v>
      </c>
      <c r="AK2452" s="153" t="s">
        <v>6849</v>
      </c>
      <c r="AL2452" s="131">
        <v>44883</v>
      </c>
      <c r="AM2452" s="43" t="s">
        <v>93</v>
      </c>
      <c r="AN2452" s="76" t="s">
        <v>65</v>
      </c>
      <c r="AO2452" s="86">
        <v>2</v>
      </c>
      <c r="AP2452" s="120" t="s">
        <v>5809</v>
      </c>
      <c r="AQ2452" s="11">
        <v>3</v>
      </c>
      <c r="AR2452" s="11">
        <v>1</v>
      </c>
      <c r="AS2452" s="12">
        <f t="shared" si="590"/>
        <v>45835.25</v>
      </c>
      <c r="AT2452" s="87" t="s">
        <v>135</v>
      </c>
      <c r="AU2452" s="43">
        <v>3.7149999999999999</v>
      </c>
      <c r="AV2452">
        <v>17</v>
      </c>
      <c r="AW2452" s="10" t="s">
        <v>169</v>
      </c>
      <c r="AX2452" s="10" t="s">
        <v>6850</v>
      </c>
      <c r="AY2452">
        <v>21</v>
      </c>
      <c r="AZ2452" t="s">
        <v>6269</v>
      </c>
      <c r="BA2452" s="17" t="str">
        <f t="shared" si="584"/>
        <v>17001000000335628821</v>
      </c>
      <c r="BB2452" s="26">
        <f t="shared" si="585"/>
        <v>20</v>
      </c>
      <c r="BC2452" s="86" t="s">
        <v>6180</v>
      </c>
      <c r="BD2452" s="86" t="s">
        <v>277</v>
      </c>
      <c r="BG2452" s="86">
        <v>53505797</v>
      </c>
      <c r="BK2452" s="11" t="str">
        <f t="shared" si="594"/>
        <v>A-</v>
      </c>
      <c r="BL2452" t="s">
        <v>473</v>
      </c>
    </row>
    <row r="2453" spans="1:64" x14ac:dyDescent="0.25">
      <c r="A2453" s="3" t="s">
        <v>56</v>
      </c>
      <c r="B2453" s="163">
        <v>2513</v>
      </c>
      <c r="C2453" s="119" t="s">
        <v>140</v>
      </c>
      <c r="D2453" s="3" t="s">
        <v>7273</v>
      </c>
      <c r="E2453" s="117" t="s">
        <v>7236</v>
      </c>
      <c r="F2453" s="117"/>
      <c r="G2453" s="112"/>
      <c r="H2453" s="74"/>
      <c r="I2453" s="43" t="s">
        <v>1837</v>
      </c>
      <c r="J2453" s="43" t="s">
        <v>157</v>
      </c>
      <c r="K2453" s="76" t="s">
        <v>123</v>
      </c>
      <c r="L2453" s="112" t="s">
        <v>77</v>
      </c>
      <c r="M2453" s="126" t="s">
        <v>158</v>
      </c>
      <c r="N2453" s="115">
        <v>45471</v>
      </c>
      <c r="P2453" s="3">
        <f t="shared" ca="1" si="592"/>
        <v>-47</v>
      </c>
      <c r="R2453" s="3"/>
      <c r="T2453" s="152" t="s">
        <v>131</v>
      </c>
      <c r="U2453" s="117" t="s">
        <v>6619</v>
      </c>
      <c r="V2453" s="5">
        <v>45505</v>
      </c>
      <c r="W2453" s="5">
        <f>VLOOKUP(B2453,[1]base!$A:$V,22,0)</f>
        <v>45535</v>
      </c>
      <c r="X2453" s="120"/>
      <c r="Y2453" s="120"/>
      <c r="Z2453" s="115">
        <v>45471</v>
      </c>
      <c r="AA2453" s="3">
        <f t="shared" si="587"/>
        <v>6</v>
      </c>
      <c r="AB2453" s="120">
        <v>2024</v>
      </c>
      <c r="AC2453" s="3">
        <f t="shared" si="591"/>
        <v>2028</v>
      </c>
      <c r="AD2453" s="7">
        <f t="shared" ca="1" si="593"/>
        <v>0.30277777777777776</v>
      </c>
      <c r="AE2453" s="7" t="str">
        <f t="shared" ca="1" si="586"/>
        <v>&lt; 1</v>
      </c>
      <c r="AF2453" s="131">
        <v>31026</v>
      </c>
      <c r="AG2453" s="8">
        <f t="shared" ca="1" si="588"/>
        <v>39.87945205479452</v>
      </c>
      <c r="AH2453" s="7" t="str">
        <f t="shared" ca="1" si="589"/>
        <v>&gt;35&lt; 45</v>
      </c>
      <c r="AI2453">
        <v>12882136</v>
      </c>
      <c r="AJ2453" s="10" t="s">
        <v>79</v>
      </c>
      <c r="AK2453" s="153" t="s">
        <v>344</v>
      </c>
      <c r="AL2453" s="131">
        <v>44887</v>
      </c>
      <c r="AM2453" s="43" t="s">
        <v>93</v>
      </c>
      <c r="AN2453" s="76" t="s">
        <v>65</v>
      </c>
      <c r="AO2453" s="86">
        <v>2</v>
      </c>
      <c r="AP2453" s="120" t="s">
        <v>5780</v>
      </c>
      <c r="AQ2453" s="11">
        <v>3</v>
      </c>
      <c r="AR2453" s="11">
        <v>1</v>
      </c>
      <c r="AS2453" s="12">
        <f t="shared" si="590"/>
        <v>45836.25</v>
      </c>
      <c r="AT2453" s="87" t="s">
        <v>135</v>
      </c>
      <c r="AU2453" s="43">
        <v>3.7149999999999999</v>
      </c>
      <c r="AV2453">
        <v>17</v>
      </c>
      <c r="AW2453" s="10" t="s">
        <v>169</v>
      </c>
      <c r="AX2453" s="10" t="s">
        <v>345</v>
      </c>
      <c r="AY2453">
        <v>65</v>
      </c>
      <c r="AZ2453" t="s">
        <v>6269</v>
      </c>
      <c r="BA2453" s="17" t="str">
        <f t="shared" si="584"/>
        <v>17001000000149616965</v>
      </c>
      <c r="BB2453" s="26">
        <f t="shared" si="585"/>
        <v>20</v>
      </c>
      <c r="BC2453" s="86" t="s">
        <v>6851</v>
      </c>
      <c r="BD2453" s="86" t="s">
        <v>73</v>
      </c>
      <c r="BG2453" s="86">
        <v>48084051</v>
      </c>
      <c r="BK2453" s="11" t="str">
        <f t="shared" si="594"/>
        <v>A-</v>
      </c>
      <c r="BL2453" t="s">
        <v>473</v>
      </c>
    </row>
    <row r="2454" spans="1:64" x14ac:dyDescent="0.25">
      <c r="A2454" s="3" t="s">
        <v>56</v>
      </c>
      <c r="B2454" s="163">
        <v>2514</v>
      </c>
      <c r="C2454" s="119" t="s">
        <v>140</v>
      </c>
      <c r="D2454" s="59" t="s">
        <v>8603</v>
      </c>
      <c r="E2454" s="117" t="s">
        <v>8137</v>
      </c>
      <c r="F2454" s="117"/>
      <c r="G2454" s="43"/>
      <c r="H2454" s="74"/>
      <c r="I2454" s="3" t="s">
        <v>1140</v>
      </c>
      <c r="J2454" s="43" t="s">
        <v>157</v>
      </c>
      <c r="K2454" s="76" t="s">
        <v>76</v>
      </c>
      <c r="L2454" s="112" t="s">
        <v>77</v>
      </c>
      <c r="M2454" s="126" t="s">
        <v>158</v>
      </c>
      <c r="N2454" s="116">
        <v>45488</v>
      </c>
      <c r="P2454" s="3">
        <f t="shared" ca="1" si="592"/>
        <v>-47</v>
      </c>
      <c r="R2454" s="3"/>
      <c r="T2454" s="164" t="s">
        <v>131</v>
      </c>
      <c r="U2454" s="86" t="s">
        <v>6619</v>
      </c>
      <c r="V2454" s="116">
        <v>45488</v>
      </c>
      <c r="W2454" s="116">
        <v>45535</v>
      </c>
      <c r="Z2454" s="116">
        <v>45488</v>
      </c>
      <c r="AA2454" s="3">
        <f t="shared" si="587"/>
        <v>7</v>
      </c>
      <c r="AB2454" s="86">
        <v>2024</v>
      </c>
      <c r="AC2454" s="3">
        <f t="shared" si="591"/>
        <v>2028</v>
      </c>
      <c r="AD2454" s="7">
        <f t="shared" ca="1" si="593"/>
        <v>0.25555555555555554</v>
      </c>
      <c r="AE2454" s="7" t="str">
        <f t="shared" ca="1" si="586"/>
        <v>&lt; 1</v>
      </c>
      <c r="AF2454" s="131">
        <v>32708</v>
      </c>
      <c r="AG2454" s="8">
        <f t="shared" ca="1" si="588"/>
        <v>35.271232876712325</v>
      </c>
      <c r="AH2454" s="7" t="str">
        <f t="shared" ca="1" si="589"/>
        <v>&gt;35&lt; 45</v>
      </c>
      <c r="AK2454" s="153" t="s">
        <v>6852</v>
      </c>
      <c r="AL2454" s="131">
        <v>45447</v>
      </c>
      <c r="AM2454" s="43" t="s">
        <v>93</v>
      </c>
      <c r="AN2454" s="43" t="s">
        <v>65</v>
      </c>
      <c r="AO2454" s="86">
        <v>2</v>
      </c>
      <c r="AP2454" s="120" t="s">
        <v>6853</v>
      </c>
      <c r="AQ2454" s="11">
        <v>3</v>
      </c>
      <c r="AR2454" s="11">
        <v>1</v>
      </c>
      <c r="AS2454" s="12">
        <f t="shared" si="590"/>
        <v>45853.25</v>
      </c>
      <c r="AT2454" s="87" t="s">
        <v>135</v>
      </c>
      <c r="AU2454" s="43">
        <v>3.8780000000000001</v>
      </c>
      <c r="AV2454">
        <v>25</v>
      </c>
      <c r="AW2454" s="10" t="s">
        <v>6854</v>
      </c>
      <c r="AX2454" s="10" t="s">
        <v>6855</v>
      </c>
      <c r="AY2454">
        <v>21</v>
      </c>
      <c r="AZ2454" t="s">
        <v>164</v>
      </c>
      <c r="BA2454" s="17" t="str">
        <f t="shared" si="584"/>
        <v>25150000000128377121</v>
      </c>
      <c r="BB2454" s="26">
        <f t="shared" si="585"/>
        <v>20</v>
      </c>
      <c r="BC2454" s="86" t="s">
        <v>6856</v>
      </c>
      <c r="BD2454" s="86" t="s">
        <v>277</v>
      </c>
      <c r="BG2454" s="86">
        <v>52950207</v>
      </c>
      <c r="BJ2454" t="s">
        <v>4740</v>
      </c>
      <c r="BK2454" s="11" t="str">
        <f t="shared" si="594"/>
        <v>A-</v>
      </c>
      <c r="BL2454" t="s">
        <v>235</v>
      </c>
    </row>
    <row r="2455" spans="1:64" x14ac:dyDescent="0.25">
      <c r="A2455" s="3" t="s">
        <v>56</v>
      </c>
      <c r="B2455" s="163">
        <v>2515</v>
      </c>
      <c r="C2455" s="119" t="s">
        <v>140</v>
      </c>
      <c r="D2455" s="3" t="s">
        <v>7325</v>
      </c>
      <c r="E2455" s="117" t="s">
        <v>8663</v>
      </c>
      <c r="F2455" s="117"/>
      <c r="G2455" s="112"/>
      <c r="H2455" s="74"/>
      <c r="I2455" s="3" t="s">
        <v>467</v>
      </c>
      <c r="J2455" s="43" t="s">
        <v>157</v>
      </c>
      <c r="K2455" s="76" t="s">
        <v>76</v>
      </c>
      <c r="L2455" s="112" t="s">
        <v>77</v>
      </c>
      <c r="M2455" s="126" t="s">
        <v>158</v>
      </c>
      <c r="N2455" s="116">
        <v>45488</v>
      </c>
      <c r="P2455" s="3">
        <f t="shared" ca="1" si="592"/>
        <v>-47</v>
      </c>
      <c r="R2455" s="3"/>
      <c r="T2455" s="164" t="s">
        <v>131</v>
      </c>
      <c r="U2455" s="86" t="s">
        <v>6619</v>
      </c>
      <c r="V2455" s="116">
        <v>45488</v>
      </c>
      <c r="W2455" s="116">
        <v>45535</v>
      </c>
      <c r="Z2455" s="116">
        <v>45488</v>
      </c>
      <c r="AA2455" s="3">
        <f t="shared" si="587"/>
        <v>7</v>
      </c>
      <c r="AB2455" s="86">
        <v>2024</v>
      </c>
      <c r="AC2455" s="3">
        <f t="shared" si="591"/>
        <v>2028</v>
      </c>
      <c r="AD2455" s="7">
        <f t="shared" ca="1" si="593"/>
        <v>0.25555555555555554</v>
      </c>
      <c r="AE2455" s="7" t="str">
        <f t="shared" ca="1" si="586"/>
        <v>&lt; 1</v>
      </c>
      <c r="AF2455" s="131">
        <v>34901</v>
      </c>
      <c r="AG2455" s="8">
        <f t="shared" ca="1" si="588"/>
        <v>29.263013698630136</v>
      </c>
      <c r="AH2455" s="7" t="str">
        <f t="shared" ca="1" si="589"/>
        <v>&gt;25&lt; 35</v>
      </c>
      <c r="AK2455" s="153" t="s">
        <v>6857</v>
      </c>
      <c r="AL2455" s="131">
        <v>42640</v>
      </c>
      <c r="AM2455" s="43" t="s">
        <v>93</v>
      </c>
      <c r="AN2455" s="43" t="s">
        <v>94</v>
      </c>
      <c r="AP2455" s="86" t="s">
        <v>6858</v>
      </c>
      <c r="AQ2455" s="11">
        <v>3</v>
      </c>
      <c r="AR2455" s="11">
        <v>1</v>
      </c>
      <c r="AS2455" s="12">
        <f t="shared" si="590"/>
        <v>45853.25</v>
      </c>
      <c r="AT2455" s="87" t="s">
        <v>135</v>
      </c>
      <c r="AU2455" s="43">
        <v>3.8780000000000001</v>
      </c>
      <c r="AV2455" s="10" t="s">
        <v>126</v>
      </c>
      <c r="AW2455" s="10" t="s">
        <v>275</v>
      </c>
      <c r="AX2455">
        <v>38105536599</v>
      </c>
      <c r="AY2455">
        <v>80</v>
      </c>
      <c r="AZ2455" t="s">
        <v>145</v>
      </c>
      <c r="BA2455" s="17" t="str">
        <f t="shared" si="584"/>
        <v>07080013810553659980</v>
      </c>
      <c r="BB2455" s="26">
        <f t="shared" si="585"/>
        <v>20</v>
      </c>
      <c r="BC2455" s="86" t="s">
        <v>6859</v>
      </c>
      <c r="BD2455" s="86" t="s">
        <v>100</v>
      </c>
      <c r="BG2455" s="86">
        <v>56552866</v>
      </c>
      <c r="BJ2455" t="s">
        <v>1677</v>
      </c>
      <c r="BK2455" s="11" t="str">
        <f t="shared" si="594"/>
        <v>A-</v>
      </c>
      <c r="BL2455" t="s">
        <v>235</v>
      </c>
    </row>
    <row r="2456" spans="1:64" x14ac:dyDescent="0.25">
      <c r="A2456" s="3" t="s">
        <v>56</v>
      </c>
      <c r="B2456" s="163">
        <v>2516</v>
      </c>
      <c r="C2456" s="119" t="s">
        <v>140</v>
      </c>
      <c r="D2456" s="3" t="s">
        <v>8471</v>
      </c>
      <c r="E2456" s="117" t="s">
        <v>7507</v>
      </c>
      <c r="F2456" s="117"/>
      <c r="G2456" s="112"/>
      <c r="H2456" s="74"/>
      <c r="I2456" s="3" t="s">
        <v>467</v>
      </c>
      <c r="J2456" s="43" t="s">
        <v>157</v>
      </c>
      <c r="K2456" s="76" t="s">
        <v>76</v>
      </c>
      <c r="L2456" s="112" t="s">
        <v>77</v>
      </c>
      <c r="M2456" s="126" t="s">
        <v>158</v>
      </c>
      <c r="N2456" s="116">
        <v>45489</v>
      </c>
      <c r="P2456" s="3">
        <f t="shared" ca="1" si="592"/>
        <v>-47</v>
      </c>
      <c r="R2456" s="3"/>
      <c r="T2456" s="164" t="s">
        <v>131</v>
      </c>
      <c r="U2456" s="86" t="s">
        <v>6619</v>
      </c>
      <c r="V2456" s="116">
        <v>45489</v>
      </c>
      <c r="W2456" s="116">
        <v>45535</v>
      </c>
      <c r="Z2456" s="116">
        <v>45489</v>
      </c>
      <c r="AA2456" s="3">
        <f t="shared" si="587"/>
        <v>7</v>
      </c>
      <c r="AB2456" s="86">
        <v>2024</v>
      </c>
      <c r="AC2456" s="3">
        <f t="shared" si="591"/>
        <v>2028</v>
      </c>
      <c r="AD2456" s="7">
        <f t="shared" ca="1" si="593"/>
        <v>0.25277777777777777</v>
      </c>
      <c r="AE2456" s="7" t="str">
        <f t="shared" ca="1" si="586"/>
        <v>&lt; 1</v>
      </c>
      <c r="AF2456" s="131">
        <v>37298</v>
      </c>
      <c r="AG2456" s="8">
        <f t="shared" ca="1" si="588"/>
        <v>22.695890410958903</v>
      </c>
      <c r="AH2456" s="7" t="str">
        <f t="shared" ca="1" si="589"/>
        <v>&lt; 25</v>
      </c>
      <c r="AK2456" s="153" t="s">
        <v>6860</v>
      </c>
      <c r="AL2456" s="131">
        <v>43591</v>
      </c>
      <c r="AM2456" s="43" t="s">
        <v>93</v>
      </c>
      <c r="AN2456" s="43" t="s">
        <v>94</v>
      </c>
      <c r="AP2456" s="120" t="s">
        <v>6861</v>
      </c>
      <c r="AQ2456" s="11">
        <v>3</v>
      </c>
      <c r="AR2456" s="11">
        <v>1</v>
      </c>
      <c r="AS2456" s="12">
        <f t="shared" si="590"/>
        <v>45854.25</v>
      </c>
      <c r="AT2456" s="87" t="s">
        <v>135</v>
      </c>
      <c r="AU2456" s="43">
        <v>3.8780000000000001</v>
      </c>
      <c r="AV2456">
        <v>17</v>
      </c>
      <c r="AW2456">
        <v>53594</v>
      </c>
      <c r="AX2456" s="10" t="s">
        <v>6862</v>
      </c>
      <c r="AY2456">
        <v>32</v>
      </c>
      <c r="AZ2456" t="s">
        <v>6269</v>
      </c>
      <c r="BA2456" s="17" t="str">
        <f t="shared" si="584"/>
        <v>17535940141201126032</v>
      </c>
      <c r="BB2456" s="26">
        <f t="shared" si="585"/>
        <v>20</v>
      </c>
      <c r="BC2456" s="86" t="s">
        <v>1001</v>
      </c>
      <c r="BD2456" s="86" t="s">
        <v>100</v>
      </c>
      <c r="BG2456" s="86">
        <v>92930000</v>
      </c>
      <c r="BJ2456" t="s">
        <v>1677</v>
      </c>
      <c r="BK2456" s="11" t="str">
        <f t="shared" si="594"/>
        <v>A-</v>
      </c>
      <c r="BL2456" t="s">
        <v>235</v>
      </c>
    </row>
    <row r="2457" spans="1:64" x14ac:dyDescent="0.25">
      <c r="A2457" s="3" t="s">
        <v>56</v>
      </c>
      <c r="B2457" s="163">
        <v>2517</v>
      </c>
      <c r="C2457" s="119" t="s">
        <v>140</v>
      </c>
      <c r="D2457" s="3" t="s">
        <v>8664</v>
      </c>
      <c r="E2457" s="117" t="s">
        <v>7597</v>
      </c>
      <c r="F2457" s="43"/>
      <c r="G2457" s="43"/>
      <c r="H2457" s="74"/>
      <c r="K2457" s="76" t="s">
        <v>59</v>
      </c>
      <c r="L2457" s="112" t="s">
        <v>77</v>
      </c>
      <c r="M2457" s="126">
        <f>G2457</f>
        <v>0</v>
      </c>
      <c r="N2457" s="116">
        <v>45489</v>
      </c>
      <c r="P2457" s="3" t="str">
        <f t="shared" ca="1" si="592"/>
        <v/>
      </c>
      <c r="R2457" s="3"/>
      <c r="T2457" s="164" t="s">
        <v>3668</v>
      </c>
      <c r="U2457" s="86" t="s">
        <v>6863</v>
      </c>
      <c r="V2457" s="116">
        <v>45489</v>
      </c>
      <c r="Z2457" s="116">
        <f>N2457</f>
        <v>45489</v>
      </c>
      <c r="AA2457" s="3">
        <f t="shared" si="587"/>
        <v>7</v>
      </c>
      <c r="AB2457" s="86">
        <v>2024</v>
      </c>
      <c r="AC2457" s="3">
        <f t="shared" si="591"/>
        <v>2028</v>
      </c>
      <c r="AD2457" s="7">
        <f t="shared" ca="1" si="593"/>
        <v>0.25277777777777777</v>
      </c>
      <c r="AE2457" s="7" t="str">
        <f t="shared" ca="1" si="586"/>
        <v>&lt; 1</v>
      </c>
      <c r="AF2457" s="28">
        <v>37547</v>
      </c>
      <c r="AG2457" s="8">
        <f t="shared" ca="1" si="588"/>
        <v>22.013698630136986</v>
      </c>
      <c r="AH2457" s="7" t="str">
        <f t="shared" ca="1" si="589"/>
        <v>&lt; 25</v>
      </c>
      <c r="AK2457" s="153">
        <v>14368849</v>
      </c>
      <c r="AL2457" s="131">
        <v>44155</v>
      </c>
      <c r="AM2457" s="43" t="s">
        <v>93</v>
      </c>
      <c r="AN2457" s="43" t="s">
        <v>94</v>
      </c>
      <c r="AP2457" s="120" t="s">
        <v>6864</v>
      </c>
      <c r="AQ2457" s="11">
        <v>14</v>
      </c>
      <c r="AR2457" s="11">
        <v>1</v>
      </c>
      <c r="AS2457" s="12">
        <f t="shared" si="590"/>
        <v>45854.25</v>
      </c>
      <c r="AT2457" s="87" t="s">
        <v>66</v>
      </c>
      <c r="AU2457" s="43">
        <v>800</v>
      </c>
      <c r="AV2457">
        <v>25</v>
      </c>
      <c r="AW2457">
        <v>13500</v>
      </c>
      <c r="AX2457" s="10" t="s">
        <v>6865</v>
      </c>
      <c r="AY2457">
        <v>72</v>
      </c>
      <c r="AZ2457" t="s">
        <v>164</v>
      </c>
      <c r="BA2457" s="17" t="str">
        <f t="shared" si="584"/>
        <v>25135000000128339772</v>
      </c>
      <c r="BB2457" s="26">
        <f t="shared" si="585"/>
        <v>20</v>
      </c>
      <c r="BC2457" s="86" t="s">
        <v>6866</v>
      </c>
      <c r="BD2457" s="86" t="s">
        <v>277</v>
      </c>
      <c r="BG2457" s="86">
        <v>58065845</v>
      </c>
      <c r="BK2457" s="11" t="str">
        <f t="shared" si="594"/>
        <v>CADRE</v>
      </c>
    </row>
    <row r="2458" spans="1:64" x14ac:dyDescent="0.25">
      <c r="A2458" s="3" t="s">
        <v>56</v>
      </c>
      <c r="B2458" s="163">
        <v>2518</v>
      </c>
      <c r="C2458" s="119" t="s">
        <v>140</v>
      </c>
      <c r="D2458" s="59" t="s">
        <v>7469</v>
      </c>
      <c r="E2458" s="117" t="s">
        <v>7541</v>
      </c>
      <c r="F2458" s="117"/>
      <c r="G2458" s="112"/>
      <c r="H2458" s="74"/>
      <c r="I2458" s="3" t="s">
        <v>467</v>
      </c>
      <c r="J2458" s="43" t="s">
        <v>157</v>
      </c>
      <c r="K2458" s="76" t="s">
        <v>76</v>
      </c>
      <c r="L2458" s="112" t="s">
        <v>77</v>
      </c>
      <c r="M2458" s="126" t="s">
        <v>158</v>
      </c>
      <c r="N2458" s="116">
        <v>45491</v>
      </c>
      <c r="P2458" s="3">
        <f t="shared" ca="1" si="592"/>
        <v>-47</v>
      </c>
      <c r="R2458" s="3"/>
      <c r="T2458" s="164" t="s">
        <v>131</v>
      </c>
      <c r="U2458" s="86" t="s">
        <v>6619</v>
      </c>
      <c r="V2458" s="116">
        <v>45491</v>
      </c>
      <c r="W2458" s="116">
        <v>45535</v>
      </c>
      <c r="Z2458" s="116">
        <v>45491</v>
      </c>
      <c r="AA2458" s="3">
        <f t="shared" si="587"/>
        <v>7</v>
      </c>
      <c r="AB2458" s="86">
        <v>2024</v>
      </c>
      <c r="AC2458" s="3">
        <f t="shared" si="591"/>
        <v>2028</v>
      </c>
      <c r="AD2458" s="7">
        <f t="shared" ca="1" si="593"/>
        <v>0.24722222222222223</v>
      </c>
      <c r="AE2458" s="7" t="str">
        <f t="shared" ca="1" si="586"/>
        <v>&lt; 1</v>
      </c>
      <c r="AF2458" s="131">
        <v>37785</v>
      </c>
      <c r="AG2458" s="8">
        <f t="shared" ca="1" si="588"/>
        <v>21.361643835616437</v>
      </c>
      <c r="AH2458" s="7" t="str">
        <f t="shared" ca="1" si="589"/>
        <v>&lt; 25</v>
      </c>
      <c r="AK2458" s="153" t="s">
        <v>6867</v>
      </c>
      <c r="AL2458" s="131">
        <v>45176</v>
      </c>
      <c r="AM2458" s="43" t="s">
        <v>93</v>
      </c>
      <c r="AN2458" s="43" t="s">
        <v>94</v>
      </c>
      <c r="AP2458" s="120" t="s">
        <v>6389</v>
      </c>
      <c r="AQ2458" s="11">
        <v>3</v>
      </c>
      <c r="AR2458" s="11">
        <v>1</v>
      </c>
      <c r="AS2458" s="12">
        <f t="shared" si="590"/>
        <v>45856.25</v>
      </c>
      <c r="AT2458" s="87" t="s">
        <v>135</v>
      </c>
      <c r="AU2458" s="43">
        <v>3.8780000000000001</v>
      </c>
      <c r="AV2458">
        <v>17</v>
      </c>
      <c r="AW2458" s="10" t="s">
        <v>169</v>
      </c>
      <c r="AX2458" s="10" t="s">
        <v>6868</v>
      </c>
      <c r="AY2458">
        <v>78</v>
      </c>
      <c r="AZ2458" t="s">
        <v>6269</v>
      </c>
      <c r="BA2458" s="17" t="str">
        <f t="shared" ref="BA2458:BA2521" si="595">CONCATENATE(AV2458,AW2458,AX2458,AY2458)</f>
        <v>17001000000346966278</v>
      </c>
      <c r="BB2458" s="26">
        <f t="shared" ref="BB2458:BB2521" si="596">LEN(BA2458)</f>
        <v>20</v>
      </c>
      <c r="BC2458" s="86" t="s">
        <v>6869</v>
      </c>
      <c r="BD2458" s="86" t="s">
        <v>100</v>
      </c>
      <c r="BG2458" s="86">
        <v>29012397</v>
      </c>
      <c r="BJ2458" t="s">
        <v>254</v>
      </c>
      <c r="BK2458" s="11" t="str">
        <f t="shared" si="594"/>
        <v>A-</v>
      </c>
      <c r="BL2458" t="s">
        <v>235</v>
      </c>
    </row>
    <row r="2459" spans="1:64" x14ac:dyDescent="0.25">
      <c r="A2459" s="3" t="s">
        <v>56</v>
      </c>
      <c r="B2459" s="163">
        <v>2519</v>
      </c>
      <c r="C2459" s="119" t="s">
        <v>140</v>
      </c>
      <c r="D2459" s="59" t="s">
        <v>7396</v>
      </c>
      <c r="E2459" s="117" t="s">
        <v>7275</v>
      </c>
      <c r="F2459" s="117"/>
      <c r="G2459" s="112"/>
      <c r="H2459" s="74"/>
      <c r="I2459" s="3" t="s">
        <v>1140</v>
      </c>
      <c r="J2459" s="76" t="s">
        <v>157</v>
      </c>
      <c r="K2459" s="76" t="s">
        <v>76</v>
      </c>
      <c r="L2459" s="112" t="s">
        <v>77</v>
      </c>
      <c r="M2459" s="126" t="s">
        <v>158</v>
      </c>
      <c r="N2459" s="116">
        <v>45492</v>
      </c>
      <c r="P2459" s="3" t="str">
        <f t="shared" ca="1" si="592"/>
        <v/>
      </c>
      <c r="R2459" s="3"/>
      <c r="T2459" s="164" t="s">
        <v>317</v>
      </c>
      <c r="U2459" s="86" t="s">
        <v>6863</v>
      </c>
      <c r="V2459" s="116">
        <v>45492</v>
      </c>
      <c r="W2459" s="116"/>
      <c r="Z2459" s="116">
        <f>N2459</f>
        <v>45492</v>
      </c>
      <c r="AA2459" s="3">
        <f t="shared" si="587"/>
        <v>7</v>
      </c>
      <c r="AB2459" s="86">
        <v>2024</v>
      </c>
      <c r="AC2459" s="3">
        <f t="shared" si="591"/>
        <v>2028</v>
      </c>
      <c r="AD2459" s="7">
        <f t="shared" ca="1" si="593"/>
        <v>0.24444444444444444</v>
      </c>
      <c r="AE2459" s="7" t="str">
        <f t="shared" ref="AE2459:AE2467" ca="1" si="597">+IF(AD2459&lt;1,"&lt; 1",IF(AND(AD2459&gt;=1,AD2459&lt;2),"&lt; 2",IF(AND(AD2459&gt;=2,AD2459&lt;3),"&lt; 3",IF(AND(AD2459&gt;=3,AD2459&lt;=4),"&lt; 4",IF(AD2459&gt;4,"&gt; 4")))))</f>
        <v>&lt; 1</v>
      </c>
      <c r="AF2459" s="131">
        <v>37114</v>
      </c>
      <c r="AG2459" s="8">
        <f t="shared" ca="1" si="588"/>
        <v>23.2</v>
      </c>
      <c r="AH2459" s="7" t="str">
        <f t="shared" ca="1" si="589"/>
        <v>&lt; 25</v>
      </c>
      <c r="AK2459" s="153" t="s">
        <v>6870</v>
      </c>
      <c r="AL2459" s="131">
        <v>43712</v>
      </c>
      <c r="AM2459" s="43" t="s">
        <v>93</v>
      </c>
      <c r="AN2459" s="43" t="s">
        <v>94</v>
      </c>
      <c r="AP2459" s="120" t="s">
        <v>6521</v>
      </c>
      <c r="AQ2459" s="11">
        <v>3</v>
      </c>
      <c r="AR2459" s="11">
        <v>1</v>
      </c>
      <c r="AS2459" s="165">
        <f t="shared" si="590"/>
        <v>45857.25</v>
      </c>
      <c r="AT2459" s="87" t="s">
        <v>135</v>
      </c>
      <c r="AU2459" s="43">
        <f>(725-150)/208</f>
        <v>2.7644230769230771</v>
      </c>
      <c r="AV2459">
        <v>17</v>
      </c>
      <c r="AW2459" s="10" t="s">
        <v>1449</v>
      </c>
      <c r="AX2459" s="10" t="s">
        <v>6871</v>
      </c>
      <c r="AY2459">
        <v>82</v>
      </c>
      <c r="AZ2459" t="s">
        <v>6269</v>
      </c>
      <c r="BA2459" s="17" t="str">
        <f t="shared" si="595"/>
        <v>17002000000346948482</v>
      </c>
      <c r="BB2459" s="26">
        <f t="shared" si="596"/>
        <v>20</v>
      </c>
      <c r="BC2459" s="86" t="s">
        <v>6872</v>
      </c>
      <c r="BD2459" s="86" t="s">
        <v>100</v>
      </c>
      <c r="BG2459" s="86">
        <v>25694364</v>
      </c>
      <c r="BK2459" s="11" t="str">
        <f t="shared" si="594"/>
        <v>A-</v>
      </c>
      <c r="BL2459" t="s">
        <v>235</v>
      </c>
    </row>
    <row r="2460" spans="1:64" x14ac:dyDescent="0.25">
      <c r="A2460" s="3" t="s">
        <v>56</v>
      </c>
      <c r="B2460" s="163">
        <v>2520</v>
      </c>
      <c r="C2460" s="119" t="s">
        <v>140</v>
      </c>
      <c r="D2460" s="166" t="s">
        <v>7941</v>
      </c>
      <c r="E2460" s="130" t="s">
        <v>7580</v>
      </c>
      <c r="F2460" s="130"/>
      <c r="G2460" s="112"/>
      <c r="H2460" s="43"/>
      <c r="I2460" s="43" t="s">
        <v>695</v>
      </c>
      <c r="J2460" s="43" t="s">
        <v>157</v>
      </c>
      <c r="K2460" s="43" t="s">
        <v>76</v>
      </c>
      <c r="L2460" s="86" t="s">
        <v>77</v>
      </c>
      <c r="M2460" s="86" t="s">
        <v>158</v>
      </c>
      <c r="N2460" s="116">
        <v>45527</v>
      </c>
      <c r="O2460" s="86"/>
      <c r="P2460" s="3">
        <f t="shared" ca="1" si="592"/>
        <v>-17</v>
      </c>
      <c r="Q2460" s="86"/>
      <c r="R2460" s="3"/>
      <c r="S2460" s="86"/>
      <c r="T2460" s="164" t="s">
        <v>131</v>
      </c>
      <c r="U2460" s="86" t="s">
        <v>6619</v>
      </c>
      <c r="V2460" s="116">
        <v>45527</v>
      </c>
      <c r="W2460" s="116">
        <v>45565</v>
      </c>
      <c r="X2460" s="86"/>
      <c r="Y2460" s="86"/>
      <c r="Z2460" s="116">
        <v>45527</v>
      </c>
      <c r="AA2460" s="86">
        <v>8</v>
      </c>
      <c r="AB2460" s="86">
        <v>2024</v>
      </c>
      <c r="AC2460" s="86"/>
      <c r="AD2460" s="86"/>
      <c r="AE2460" s="86"/>
      <c r="AF2460" s="131">
        <v>32312</v>
      </c>
      <c r="AG2460" s="167">
        <f ca="1">(TODAY()-AF2460)/365</f>
        <v>36.356164383561641</v>
      </c>
      <c r="AH2460" s="86" t="str">
        <f ca="1">+IF(AG2460&lt;25,"&lt; 25",IF(AND(AG2460&gt;=25,AG2460&lt;35),"&gt;25&lt; 35",IF(AND(AG2460&gt;=35,AG2460&lt;45),"&gt;35&lt; 45",IF(AND(AG2460&gt;=45,AG2460&lt;=55),"&gt;45&lt; 55",IF(AG2460&gt;55,"&gt; 55")))))</f>
        <v>&gt;35&lt; 45</v>
      </c>
      <c r="AI2460" s="86">
        <v>17283552</v>
      </c>
      <c r="AJ2460" s="154" t="s">
        <v>91</v>
      </c>
      <c r="AK2460" s="153" t="s">
        <v>6873</v>
      </c>
      <c r="AL2460" s="131">
        <v>42389</v>
      </c>
      <c r="AM2460" s="43" t="s">
        <v>93</v>
      </c>
      <c r="AN2460" s="76" t="s">
        <v>65</v>
      </c>
      <c r="AO2460" s="86">
        <v>3</v>
      </c>
      <c r="AP2460" s="86" t="s">
        <v>1167</v>
      </c>
      <c r="AQ2460" s="86">
        <v>3</v>
      </c>
      <c r="AR2460" s="86">
        <v>1</v>
      </c>
      <c r="AS2460" s="86"/>
      <c r="AT2460" s="87" t="s">
        <v>135</v>
      </c>
      <c r="AU2460" s="43">
        <v>3.8780000000000001</v>
      </c>
      <c r="AV2460" s="154" t="s">
        <v>126</v>
      </c>
      <c r="AW2460" s="154" t="s">
        <v>275</v>
      </c>
      <c r="AX2460" s="86">
        <v>38105555232</v>
      </c>
      <c r="AY2460" s="86">
        <v>53</v>
      </c>
      <c r="AZ2460" s="86" t="s">
        <v>145</v>
      </c>
      <c r="BA2460" s="17" t="str">
        <f t="shared" si="595"/>
        <v>07080013810555523253</v>
      </c>
      <c r="BB2460" s="26">
        <f t="shared" si="596"/>
        <v>20</v>
      </c>
      <c r="BC2460" s="86" t="s">
        <v>6874</v>
      </c>
      <c r="BD2460" s="86" t="s">
        <v>100</v>
      </c>
      <c r="BE2460" s="86"/>
      <c r="BF2460" s="86"/>
      <c r="BG2460" s="86">
        <v>26776556</v>
      </c>
      <c r="BH2460" s="86">
        <v>0</v>
      </c>
      <c r="BI2460" s="86"/>
      <c r="BJ2460" s="86"/>
      <c r="BK2460" s="11" t="str">
        <f t="shared" si="594"/>
        <v>A-</v>
      </c>
      <c r="BL2460" s="86" t="s">
        <v>235</v>
      </c>
    </row>
    <row r="2461" spans="1:64" x14ac:dyDescent="0.25">
      <c r="A2461" s="3" t="s">
        <v>56</v>
      </c>
      <c r="B2461" s="163">
        <v>2521</v>
      </c>
      <c r="C2461" s="119" t="s">
        <v>140</v>
      </c>
      <c r="D2461" s="166" t="s">
        <v>8665</v>
      </c>
      <c r="E2461" s="130" t="s">
        <v>7580</v>
      </c>
      <c r="F2461" s="130"/>
      <c r="G2461" s="43"/>
      <c r="H2461" s="76"/>
      <c r="I2461" s="3" t="s">
        <v>3004</v>
      </c>
      <c r="J2461" s="43" t="s">
        <v>228</v>
      </c>
      <c r="K2461" s="43" t="s">
        <v>123</v>
      </c>
      <c r="L2461" s="86" t="s">
        <v>77</v>
      </c>
      <c r="M2461" s="86" t="s">
        <v>158</v>
      </c>
      <c r="N2461" s="116">
        <v>45527</v>
      </c>
      <c r="O2461" s="86"/>
      <c r="P2461" s="3">
        <f t="shared" ca="1" si="592"/>
        <v>-17</v>
      </c>
      <c r="Q2461" s="86"/>
      <c r="R2461" s="3"/>
      <c r="S2461" s="86"/>
      <c r="T2461" s="164" t="s">
        <v>131</v>
      </c>
      <c r="U2461" s="86" t="s">
        <v>6619</v>
      </c>
      <c r="V2461" s="116">
        <v>45527</v>
      </c>
      <c r="W2461" s="116">
        <v>45565</v>
      </c>
      <c r="X2461" s="86"/>
      <c r="Y2461" s="86"/>
      <c r="Z2461" s="116">
        <v>45527</v>
      </c>
      <c r="AA2461" s="86">
        <v>8</v>
      </c>
      <c r="AB2461" s="86">
        <v>2024</v>
      </c>
      <c r="AC2461" s="86"/>
      <c r="AD2461" s="86"/>
      <c r="AE2461" s="86"/>
      <c r="AF2461" s="131">
        <v>35607</v>
      </c>
      <c r="AG2461" s="167">
        <f t="shared" ref="AG2461:AG2462" ca="1" si="598">(TODAY()-AF2461)/365</f>
        <v>27.328767123287673</v>
      </c>
      <c r="AH2461" s="86" t="str">
        <f t="shared" ref="AH2461:AH2462" ca="1" si="599">+IF(AG2461&lt;25,"&lt; 25",IF(AND(AG2461&gt;=25,AG2461&lt;35),"&gt;25&lt; 35",IF(AND(AG2461&gt;=35,AG2461&lt;45),"&gt;35&lt; 45",IF(AND(AG2461&gt;=45,AG2461&lt;=55),"&gt;45&lt; 55",IF(AG2461&gt;55,"&gt; 55")))))</f>
        <v>&gt;25&lt; 35</v>
      </c>
      <c r="AI2461" s="86">
        <v>17347216</v>
      </c>
      <c r="AJ2461" s="154" t="s">
        <v>102</v>
      </c>
      <c r="AK2461" s="153" t="s">
        <v>6875</v>
      </c>
      <c r="AL2461" s="131">
        <v>42214</v>
      </c>
      <c r="AM2461" s="43" t="s">
        <v>93</v>
      </c>
      <c r="AN2461" s="43" t="s">
        <v>94</v>
      </c>
      <c r="AO2461" s="86"/>
      <c r="AP2461" s="86" t="s">
        <v>1167</v>
      </c>
      <c r="AQ2461" s="86">
        <v>3</v>
      </c>
      <c r="AR2461" s="86">
        <v>1</v>
      </c>
      <c r="AS2461" s="86"/>
      <c r="AT2461" s="87" t="s">
        <v>135</v>
      </c>
      <c r="AU2461" s="43">
        <v>3.7149999999999999</v>
      </c>
      <c r="AV2461" s="86">
        <v>17</v>
      </c>
      <c r="AW2461" s="86">
        <v>20600</v>
      </c>
      <c r="AX2461" s="154" t="s">
        <v>6876</v>
      </c>
      <c r="AY2461" s="86">
        <v>75</v>
      </c>
      <c r="AZ2461" s="86" t="s">
        <v>171</v>
      </c>
      <c r="BA2461" s="17" t="str">
        <f t="shared" si="595"/>
        <v>17206000000342400575</v>
      </c>
      <c r="BB2461" s="26">
        <f t="shared" si="596"/>
        <v>20</v>
      </c>
      <c r="BC2461" s="86" t="s">
        <v>3681</v>
      </c>
      <c r="BD2461" s="86" t="s">
        <v>100</v>
      </c>
      <c r="BE2461" s="86"/>
      <c r="BF2461" s="86"/>
      <c r="BG2461" s="86">
        <v>53715996</v>
      </c>
      <c r="BH2461" s="86">
        <v>0</v>
      </c>
      <c r="BI2461" s="86"/>
      <c r="BJ2461" t="s">
        <v>233</v>
      </c>
      <c r="BK2461" s="11" t="s">
        <v>1892</v>
      </c>
      <c r="BL2461" s="86" t="s">
        <v>473</v>
      </c>
    </row>
    <row r="2462" spans="1:64" x14ac:dyDescent="0.25">
      <c r="A2462" s="3" t="s">
        <v>56</v>
      </c>
      <c r="B2462" s="163">
        <v>2522</v>
      </c>
      <c r="C2462" s="119" t="s">
        <v>140</v>
      </c>
      <c r="D2462" s="166" t="s">
        <v>8576</v>
      </c>
      <c r="E2462" s="130" t="s">
        <v>8381</v>
      </c>
      <c r="F2462" s="130"/>
      <c r="G2462" s="112"/>
      <c r="H2462" s="43"/>
      <c r="I2462" s="43" t="s">
        <v>4221</v>
      </c>
      <c r="J2462" s="43" t="s">
        <v>228</v>
      </c>
      <c r="K2462" s="43" t="s">
        <v>76</v>
      </c>
      <c r="L2462" s="86" t="s">
        <v>77</v>
      </c>
      <c r="M2462" s="86" t="s">
        <v>158</v>
      </c>
      <c r="N2462" s="116">
        <v>45527</v>
      </c>
      <c r="O2462" s="86"/>
      <c r="P2462" s="3">
        <f t="shared" ca="1" si="592"/>
        <v>-17</v>
      </c>
      <c r="Q2462" s="86"/>
      <c r="R2462" s="3"/>
      <c r="S2462" s="86"/>
      <c r="T2462" s="164" t="s">
        <v>131</v>
      </c>
      <c r="U2462" s="86" t="s">
        <v>6619</v>
      </c>
      <c r="V2462" s="116">
        <v>45527</v>
      </c>
      <c r="W2462" s="116">
        <v>45565</v>
      </c>
      <c r="X2462" s="86"/>
      <c r="Y2462" s="86"/>
      <c r="Z2462" s="116">
        <v>45527</v>
      </c>
      <c r="AA2462" s="86">
        <v>8</v>
      </c>
      <c r="AB2462" s="86">
        <v>2024</v>
      </c>
      <c r="AC2462" s="86"/>
      <c r="AD2462" s="86"/>
      <c r="AE2462" s="86"/>
      <c r="AF2462" s="131">
        <v>37529</v>
      </c>
      <c r="AG2462" s="167">
        <f t="shared" ca="1" si="598"/>
        <v>22.063013698630137</v>
      </c>
      <c r="AH2462" s="86" t="str">
        <f t="shared" ca="1" si="599"/>
        <v>&lt; 25</v>
      </c>
      <c r="AI2462" s="86"/>
      <c r="AJ2462" s="86"/>
      <c r="AK2462" s="153" t="s">
        <v>6877</v>
      </c>
      <c r="AL2462" s="131">
        <v>44025</v>
      </c>
      <c r="AM2462" s="43" t="s">
        <v>93</v>
      </c>
      <c r="AN2462" s="43" t="s">
        <v>94</v>
      </c>
      <c r="AO2462" s="86"/>
      <c r="AP2462" s="86" t="s">
        <v>6878</v>
      </c>
      <c r="AQ2462" s="86">
        <v>3</v>
      </c>
      <c r="AR2462" s="86">
        <v>1</v>
      </c>
      <c r="AS2462" s="86"/>
      <c r="AT2462" s="87" t="s">
        <v>135</v>
      </c>
      <c r="AU2462" s="43">
        <v>3.8780000000000001</v>
      </c>
      <c r="AV2462" s="154" t="s">
        <v>126</v>
      </c>
      <c r="AW2462" s="154" t="s">
        <v>854</v>
      </c>
      <c r="AX2462" s="154" t="s">
        <v>6879</v>
      </c>
      <c r="AY2462" s="86">
        <v>73</v>
      </c>
      <c r="AZ2462" s="86" t="s">
        <v>145</v>
      </c>
      <c r="BA2462" s="17" t="str">
        <f t="shared" si="595"/>
        <v>07043010110553518173</v>
      </c>
      <c r="BB2462" s="26">
        <f t="shared" si="596"/>
        <v>20</v>
      </c>
      <c r="BC2462" s="86" t="s">
        <v>6880</v>
      </c>
      <c r="BD2462" s="86" t="s">
        <v>100</v>
      </c>
      <c r="BE2462" s="86"/>
      <c r="BF2462" s="86"/>
      <c r="BG2462" s="86">
        <v>95083831</v>
      </c>
      <c r="BH2462" s="86">
        <v>0</v>
      </c>
      <c r="BI2462" s="86"/>
      <c r="BJ2462" t="s">
        <v>233</v>
      </c>
      <c r="BK2462" s="11" t="str">
        <f t="shared" si="594"/>
        <v>B-</v>
      </c>
      <c r="BL2462" s="86" t="s">
        <v>235</v>
      </c>
    </row>
    <row r="2463" spans="1:64" x14ac:dyDescent="0.25">
      <c r="A2463" s="3" t="s">
        <v>74</v>
      </c>
      <c r="B2463" s="4">
        <v>2523</v>
      </c>
      <c r="C2463" s="119" t="s">
        <v>140</v>
      </c>
      <c r="D2463" s="3" t="s">
        <v>8666</v>
      </c>
      <c r="E2463" s="117" t="s">
        <v>7544</v>
      </c>
      <c r="F2463" s="117"/>
      <c r="G2463" s="43"/>
      <c r="H2463" s="74"/>
      <c r="I2463" s="43" t="s">
        <v>467</v>
      </c>
      <c r="J2463" s="43" t="s">
        <v>157</v>
      </c>
      <c r="K2463" s="76" t="s">
        <v>76</v>
      </c>
      <c r="L2463" s="112" t="s">
        <v>77</v>
      </c>
      <c r="M2463" s="126" t="s">
        <v>158</v>
      </c>
      <c r="N2463" s="115">
        <v>45496</v>
      </c>
      <c r="P2463" s="3">
        <f t="shared" ca="1" si="592"/>
        <v>-47</v>
      </c>
      <c r="Q2463" s="5">
        <v>45496</v>
      </c>
      <c r="R2463" s="3" t="s">
        <v>1328</v>
      </c>
      <c r="T2463" s="152" t="s">
        <v>131</v>
      </c>
      <c r="U2463" s="117" t="s">
        <v>6619</v>
      </c>
      <c r="V2463" s="115">
        <v>45496</v>
      </c>
      <c r="W2463" s="115">
        <v>45535</v>
      </c>
      <c r="X2463" s="120"/>
      <c r="Y2463" s="120"/>
      <c r="Z2463" s="115">
        <v>45496</v>
      </c>
      <c r="AA2463" s="3">
        <f t="shared" si="587"/>
        <v>7</v>
      </c>
      <c r="AB2463" s="120">
        <v>2024</v>
      </c>
      <c r="AC2463" s="3">
        <f t="shared" si="591"/>
        <v>2028</v>
      </c>
      <c r="AD2463" s="7">
        <f t="shared" ca="1" si="593"/>
        <v>0.23333333333333334</v>
      </c>
      <c r="AE2463" s="7" t="str">
        <f t="shared" ca="1" si="597"/>
        <v>&lt; 1</v>
      </c>
      <c r="AF2463" s="131">
        <v>29529</v>
      </c>
      <c r="AG2463" s="8">
        <f t="shared" ca="1" si="588"/>
        <v>43.980821917808221</v>
      </c>
      <c r="AH2463" s="7" t="str">
        <f t="shared" ca="1" si="589"/>
        <v>&gt;35&lt; 45</v>
      </c>
      <c r="AI2463">
        <v>16175937</v>
      </c>
      <c r="AJ2463" s="10" t="s">
        <v>179</v>
      </c>
      <c r="AK2463" s="153" t="s">
        <v>6881</v>
      </c>
      <c r="AL2463" s="131">
        <v>41342</v>
      </c>
      <c r="AM2463" s="43" t="s">
        <v>93</v>
      </c>
      <c r="AN2463" s="43" t="s">
        <v>94</v>
      </c>
      <c r="AP2463" s="120" t="s">
        <v>6882</v>
      </c>
      <c r="AQ2463" s="11">
        <v>3</v>
      </c>
      <c r="AR2463" s="11">
        <v>1</v>
      </c>
      <c r="AS2463" s="12">
        <f t="shared" ref="AS2463:AS2467" si="600">N2463+(365.25*AR2463)</f>
        <v>45861.25</v>
      </c>
      <c r="AT2463" s="87" t="s">
        <v>135</v>
      </c>
      <c r="AU2463" s="43">
        <v>3.8780000000000001</v>
      </c>
      <c r="AV2463" s="10">
        <v>17</v>
      </c>
      <c r="AW2463" s="10" t="s">
        <v>169</v>
      </c>
      <c r="AX2463" t="s">
        <v>6883</v>
      </c>
      <c r="AY2463">
        <v>30</v>
      </c>
      <c r="AZ2463" s="11" t="s">
        <v>6269</v>
      </c>
      <c r="BA2463" s="17" t="str">
        <f t="shared" si="595"/>
        <v>17001000000039720330</v>
      </c>
      <c r="BB2463" s="26">
        <f t="shared" si="596"/>
        <v>20</v>
      </c>
      <c r="BC2463" s="86" t="s">
        <v>6884</v>
      </c>
      <c r="BD2463" s="86" t="s">
        <v>100</v>
      </c>
      <c r="BG2463" s="86">
        <v>96181230</v>
      </c>
      <c r="BJ2463" t="s">
        <v>1677</v>
      </c>
      <c r="BK2463" s="11"/>
      <c r="BL2463" s="19" t="s">
        <v>235</v>
      </c>
    </row>
    <row r="2464" spans="1:64" x14ac:dyDescent="0.25">
      <c r="A2464" s="3" t="s">
        <v>56</v>
      </c>
      <c r="B2464" s="4">
        <v>2524</v>
      </c>
      <c r="C2464" s="119" t="s">
        <v>140</v>
      </c>
      <c r="D2464" s="3" t="s">
        <v>7264</v>
      </c>
      <c r="E2464" s="117" t="s">
        <v>7292</v>
      </c>
      <c r="F2464" s="117"/>
      <c r="G2464" s="43"/>
      <c r="H2464" s="74"/>
      <c r="I2464" s="43" t="s">
        <v>2544</v>
      </c>
      <c r="J2464" s="43" t="s">
        <v>228</v>
      </c>
      <c r="K2464" s="76" t="s">
        <v>76</v>
      </c>
      <c r="L2464" s="112" t="s">
        <v>77</v>
      </c>
      <c r="M2464" s="126" t="s">
        <v>158</v>
      </c>
      <c r="N2464" s="115">
        <v>45496</v>
      </c>
      <c r="P2464" s="3">
        <f t="shared" ca="1" si="592"/>
        <v>-47</v>
      </c>
      <c r="Q2464" s="5"/>
      <c r="R2464" s="3"/>
      <c r="T2464" s="152" t="s">
        <v>131</v>
      </c>
      <c r="U2464" s="117" t="s">
        <v>6619</v>
      </c>
      <c r="V2464" s="115">
        <v>45496</v>
      </c>
      <c r="W2464" s="115">
        <v>45535</v>
      </c>
      <c r="X2464" s="120"/>
      <c r="Y2464" s="120"/>
      <c r="Z2464" s="115">
        <v>45496</v>
      </c>
      <c r="AA2464" s="3">
        <f t="shared" si="587"/>
        <v>7</v>
      </c>
      <c r="AB2464" s="120">
        <v>2024</v>
      </c>
      <c r="AC2464" s="3">
        <f t="shared" si="591"/>
        <v>2028</v>
      </c>
      <c r="AD2464" s="7">
        <f t="shared" ca="1" si="593"/>
        <v>0.23333333333333334</v>
      </c>
      <c r="AE2464" s="7" t="str">
        <f t="shared" ca="1" si="597"/>
        <v>&lt; 1</v>
      </c>
      <c r="AF2464" s="131">
        <v>34948</v>
      </c>
      <c r="AG2464" s="8">
        <f t="shared" ca="1" si="588"/>
        <v>29.134246575342466</v>
      </c>
      <c r="AH2464" s="7" t="str">
        <f t="shared" ca="1" si="589"/>
        <v>&gt;25&lt; 35</v>
      </c>
      <c r="AI2464">
        <v>17524783</v>
      </c>
      <c r="AJ2464" s="10" t="s">
        <v>70</v>
      </c>
      <c r="AK2464" s="153" t="s">
        <v>6885</v>
      </c>
      <c r="AL2464" s="131">
        <v>45167</v>
      </c>
      <c r="AM2464" s="43" t="s">
        <v>93</v>
      </c>
      <c r="AN2464" s="43" t="s">
        <v>94</v>
      </c>
      <c r="AP2464" s="120" t="s">
        <v>6886</v>
      </c>
      <c r="AQ2464" s="11">
        <v>3</v>
      </c>
      <c r="AR2464" s="11">
        <v>1</v>
      </c>
      <c r="AS2464" s="12">
        <f t="shared" si="600"/>
        <v>45861.25</v>
      </c>
      <c r="AT2464" s="87" t="s">
        <v>135</v>
      </c>
      <c r="AU2464" s="43">
        <v>3.8780000000000001</v>
      </c>
      <c r="AV2464" s="10">
        <v>17</v>
      </c>
      <c r="AW2464" s="10">
        <v>20600</v>
      </c>
      <c r="AX2464" t="s">
        <v>6887</v>
      </c>
      <c r="AY2464">
        <v>78</v>
      </c>
      <c r="AZ2464" s="11" t="s">
        <v>6269</v>
      </c>
      <c r="BA2464" s="17" t="str">
        <f t="shared" si="595"/>
        <v>17206000000321506678</v>
      </c>
      <c r="BB2464" s="26">
        <f t="shared" si="596"/>
        <v>20</v>
      </c>
      <c r="BC2464" s="86" t="s">
        <v>4815</v>
      </c>
      <c r="BD2464" s="86" t="s">
        <v>100</v>
      </c>
      <c r="BG2464" s="86">
        <v>28211153</v>
      </c>
      <c r="BK2464" s="11" t="str">
        <f t="shared" si="594"/>
        <v>B-</v>
      </c>
      <c r="BL2464" s="19" t="s">
        <v>235</v>
      </c>
    </row>
    <row r="2465" spans="1:64" x14ac:dyDescent="0.25">
      <c r="A2465" s="3" t="s">
        <v>56</v>
      </c>
      <c r="B2465" s="4">
        <v>2525</v>
      </c>
      <c r="C2465" s="119" t="s">
        <v>140</v>
      </c>
      <c r="D2465" s="3" t="s">
        <v>8667</v>
      </c>
      <c r="E2465" s="117" t="s">
        <v>7320</v>
      </c>
      <c r="F2465" s="117"/>
      <c r="G2465" s="43"/>
      <c r="H2465" s="74"/>
      <c r="I2465" s="43" t="s">
        <v>2544</v>
      </c>
      <c r="J2465" s="43" t="s">
        <v>228</v>
      </c>
      <c r="K2465" s="76" t="s">
        <v>76</v>
      </c>
      <c r="L2465" s="112" t="s">
        <v>77</v>
      </c>
      <c r="M2465" s="126" t="s">
        <v>158</v>
      </c>
      <c r="N2465" s="115">
        <v>45496</v>
      </c>
      <c r="P2465" s="3">
        <f t="shared" ca="1" si="592"/>
        <v>-47</v>
      </c>
      <c r="Q2465" s="5"/>
      <c r="R2465" s="3"/>
      <c r="T2465" s="152" t="s">
        <v>131</v>
      </c>
      <c r="U2465" s="117" t="s">
        <v>6619</v>
      </c>
      <c r="V2465" s="115">
        <v>45496</v>
      </c>
      <c r="W2465" s="115">
        <v>45535</v>
      </c>
      <c r="X2465" s="120"/>
      <c r="Y2465" s="120"/>
      <c r="Z2465" s="115">
        <v>45496</v>
      </c>
      <c r="AA2465" s="3">
        <f t="shared" si="587"/>
        <v>7</v>
      </c>
      <c r="AB2465" s="120">
        <v>2024</v>
      </c>
      <c r="AC2465" s="3">
        <f t="shared" si="591"/>
        <v>2028</v>
      </c>
      <c r="AD2465" s="7">
        <f t="shared" ca="1" si="593"/>
        <v>0.23333333333333334</v>
      </c>
      <c r="AE2465" s="7" t="str">
        <f t="shared" ca="1" si="597"/>
        <v>&lt; 1</v>
      </c>
      <c r="AF2465" s="131">
        <v>28754</v>
      </c>
      <c r="AG2465" s="8">
        <f t="shared" ca="1" si="588"/>
        <v>46.104109589041094</v>
      </c>
      <c r="AH2465" s="7" t="str">
        <f t="shared" ca="1" si="589"/>
        <v>&gt;45&lt; 55</v>
      </c>
      <c r="AI2465">
        <v>16048493</v>
      </c>
      <c r="AJ2465" s="10" t="s">
        <v>91</v>
      </c>
      <c r="AK2465" s="153" t="s">
        <v>6888</v>
      </c>
      <c r="AL2465" s="131">
        <v>40637</v>
      </c>
      <c r="AM2465" s="43" t="s">
        <v>93</v>
      </c>
      <c r="AN2465" s="43" t="s">
        <v>65</v>
      </c>
      <c r="AO2465">
        <v>3</v>
      </c>
      <c r="AP2465" s="120" t="s">
        <v>6889</v>
      </c>
      <c r="AQ2465" s="11">
        <v>3</v>
      </c>
      <c r="AR2465" s="11">
        <v>1</v>
      </c>
      <c r="AS2465" s="12">
        <f t="shared" si="600"/>
        <v>45861.25</v>
      </c>
      <c r="AT2465" s="87" t="s">
        <v>135</v>
      </c>
      <c r="AU2465" s="43">
        <v>3.8780000000000001</v>
      </c>
      <c r="AV2465" s="10" t="s">
        <v>62</v>
      </c>
      <c r="AW2465" s="10" t="s">
        <v>1117</v>
      </c>
      <c r="AX2465">
        <v>61110164944</v>
      </c>
      <c r="AY2465" t="s">
        <v>62</v>
      </c>
      <c r="AZ2465" s="11" t="s">
        <v>85</v>
      </c>
      <c r="BA2465" s="17" t="str">
        <f t="shared" si="595"/>
        <v>01038076111016494401</v>
      </c>
      <c r="BB2465" s="26">
        <f t="shared" si="596"/>
        <v>20</v>
      </c>
      <c r="BC2465" s="86" t="s">
        <v>3178</v>
      </c>
      <c r="BD2465" s="86" t="s">
        <v>100</v>
      </c>
      <c r="BG2465" s="86">
        <v>93285231</v>
      </c>
      <c r="BJ2465" t="s">
        <v>734</v>
      </c>
      <c r="BK2465" s="11" t="str">
        <f t="shared" si="594"/>
        <v>B-</v>
      </c>
      <c r="BL2465" s="19" t="s">
        <v>235</v>
      </c>
    </row>
    <row r="2466" spans="1:64" x14ac:dyDescent="0.25">
      <c r="A2466" s="3" t="s">
        <v>56</v>
      </c>
      <c r="B2466" s="4">
        <v>2526</v>
      </c>
      <c r="C2466" s="119" t="s">
        <v>140</v>
      </c>
      <c r="D2466" s="3" t="s">
        <v>7380</v>
      </c>
      <c r="E2466" s="117" t="s">
        <v>7353</v>
      </c>
      <c r="F2466" s="117"/>
      <c r="G2466" s="43"/>
      <c r="H2466" s="74"/>
      <c r="I2466" s="43"/>
      <c r="J2466" s="43"/>
      <c r="K2466" s="76" t="s">
        <v>59</v>
      </c>
      <c r="L2466" s="112" t="s">
        <v>77</v>
      </c>
      <c r="M2466" s="126">
        <f>G2466</f>
        <v>0</v>
      </c>
      <c r="N2466" s="115">
        <v>45496</v>
      </c>
      <c r="P2466" s="3" t="str">
        <f t="shared" ca="1" si="592"/>
        <v/>
      </c>
      <c r="Q2466" s="5"/>
      <c r="R2466" s="3"/>
      <c r="T2466" s="152" t="s">
        <v>317</v>
      </c>
      <c r="U2466" s="117" t="s">
        <v>6863</v>
      </c>
      <c r="V2466" s="115">
        <v>45496</v>
      </c>
      <c r="W2466" s="115"/>
      <c r="X2466" s="120"/>
      <c r="Y2466" s="120"/>
      <c r="Z2466" s="115">
        <f>N2466</f>
        <v>45496</v>
      </c>
      <c r="AA2466" s="3">
        <v>7</v>
      </c>
      <c r="AB2466" s="120">
        <v>2024</v>
      </c>
      <c r="AC2466" s="3">
        <f t="shared" si="591"/>
        <v>2028</v>
      </c>
      <c r="AD2466" s="7">
        <f t="shared" ca="1" si="593"/>
        <v>0.23333333333333334</v>
      </c>
      <c r="AE2466" s="7" t="str">
        <f t="shared" ca="1" si="597"/>
        <v>&lt; 1</v>
      </c>
      <c r="AF2466" s="131">
        <v>36262</v>
      </c>
      <c r="AG2466" s="8">
        <f t="shared" ca="1" si="588"/>
        <v>25.534246575342465</v>
      </c>
      <c r="AH2466" s="7" t="str">
        <f t="shared" ca="1" si="589"/>
        <v>&gt;25&lt; 35</v>
      </c>
      <c r="AJ2466" s="10"/>
      <c r="AK2466" s="153" t="s">
        <v>6890</v>
      </c>
      <c r="AL2466" s="131">
        <v>45258</v>
      </c>
      <c r="AM2466" s="43" t="s">
        <v>93</v>
      </c>
      <c r="AN2466" s="43" t="s">
        <v>94</v>
      </c>
      <c r="AP2466" s="120" t="s">
        <v>6891</v>
      </c>
      <c r="AQ2466" s="11">
        <v>14</v>
      </c>
      <c r="AR2466" s="11">
        <v>1</v>
      </c>
      <c r="AS2466" s="12">
        <f t="shared" si="600"/>
        <v>45861.25</v>
      </c>
      <c r="AT2466" s="87" t="s">
        <v>66</v>
      </c>
      <c r="AU2466" s="43">
        <v>1600</v>
      </c>
      <c r="AV2466" s="10" t="s">
        <v>67</v>
      </c>
      <c r="AW2466" s="10" t="s">
        <v>6892</v>
      </c>
      <c r="AX2466" t="s">
        <v>6893</v>
      </c>
      <c r="AY2466" t="s">
        <v>79</v>
      </c>
      <c r="AZ2466" s="11" t="s">
        <v>71</v>
      </c>
      <c r="BA2466" s="17" t="str">
        <f t="shared" si="595"/>
        <v>08605000102013858704</v>
      </c>
      <c r="BB2466" s="26">
        <f t="shared" si="596"/>
        <v>20</v>
      </c>
      <c r="BC2466" s="86" t="s">
        <v>6894</v>
      </c>
      <c r="BD2466" s="86" t="s">
        <v>73</v>
      </c>
      <c r="BG2466" s="86">
        <v>52457769</v>
      </c>
      <c r="BK2466" s="11" t="str">
        <f t="shared" si="594"/>
        <v>CADRE</v>
      </c>
      <c r="BL2466" s="19"/>
    </row>
    <row r="2467" spans="1:64" x14ac:dyDescent="0.25">
      <c r="A2467" s="3" t="s">
        <v>56</v>
      </c>
      <c r="B2467" s="4">
        <v>2527</v>
      </c>
      <c r="C2467" s="119" t="s">
        <v>140</v>
      </c>
      <c r="D2467" s="3" t="s">
        <v>7478</v>
      </c>
      <c r="E2467" s="117" t="s">
        <v>8130</v>
      </c>
      <c r="F2467" s="117"/>
      <c r="G2467" s="43"/>
      <c r="H2467" s="74"/>
      <c r="I2467" s="43" t="s">
        <v>2544</v>
      </c>
      <c r="J2467" s="43" t="s">
        <v>228</v>
      </c>
      <c r="K2467" s="76" t="s">
        <v>76</v>
      </c>
      <c r="L2467" s="112" t="s">
        <v>77</v>
      </c>
      <c r="M2467" s="126" t="s">
        <v>158</v>
      </c>
      <c r="N2467" s="115">
        <v>45497</v>
      </c>
      <c r="P2467" s="3">
        <f t="shared" ca="1" si="592"/>
        <v>-47</v>
      </c>
      <c r="Q2467" s="5"/>
      <c r="R2467" s="3"/>
      <c r="T2467" s="152" t="s">
        <v>131</v>
      </c>
      <c r="U2467" s="117" t="s">
        <v>6619</v>
      </c>
      <c r="V2467" s="115">
        <v>45497</v>
      </c>
      <c r="W2467" s="115">
        <v>45535</v>
      </c>
      <c r="X2467" s="120"/>
      <c r="Y2467" s="120"/>
      <c r="Z2467" s="115">
        <v>45497</v>
      </c>
      <c r="AA2467" s="3">
        <v>7</v>
      </c>
      <c r="AB2467" s="120">
        <v>2024</v>
      </c>
      <c r="AC2467" s="3">
        <f t="shared" si="591"/>
        <v>2028</v>
      </c>
      <c r="AD2467" s="7">
        <f t="shared" ca="1" si="593"/>
        <v>0.23055555555555557</v>
      </c>
      <c r="AE2467" s="7" t="str">
        <f t="shared" ca="1" si="597"/>
        <v>&lt; 1</v>
      </c>
      <c r="AF2467" s="131">
        <v>33470</v>
      </c>
      <c r="AG2467" s="8">
        <f t="shared" ca="1" si="588"/>
        <v>33.183561643835617</v>
      </c>
      <c r="AH2467" s="7" t="str">
        <f t="shared" ca="1" si="589"/>
        <v>&gt;25&lt; 35</v>
      </c>
      <c r="AI2467">
        <v>16669517</v>
      </c>
      <c r="AJ2467" s="10" t="s">
        <v>179</v>
      </c>
      <c r="AK2467" s="153" t="s">
        <v>6895</v>
      </c>
      <c r="AL2467" s="131">
        <v>40311</v>
      </c>
      <c r="AM2467" s="43" t="s">
        <v>93</v>
      </c>
      <c r="AN2467" s="43" t="s">
        <v>94</v>
      </c>
      <c r="AP2467" s="120" t="s">
        <v>1167</v>
      </c>
      <c r="AQ2467" s="11">
        <v>3</v>
      </c>
      <c r="AR2467" s="11">
        <v>1</v>
      </c>
      <c r="AS2467" s="12">
        <f t="shared" si="600"/>
        <v>45862.25</v>
      </c>
      <c r="AT2467" s="87" t="s">
        <v>135</v>
      </c>
      <c r="AU2467" s="43">
        <v>3.8780000000000001</v>
      </c>
      <c r="AV2467" s="10">
        <v>17</v>
      </c>
      <c r="AW2467" s="10">
        <v>20600</v>
      </c>
      <c r="AX2467" t="s">
        <v>6896</v>
      </c>
      <c r="AY2467">
        <v>89</v>
      </c>
      <c r="AZ2467" s="11" t="s">
        <v>6269</v>
      </c>
      <c r="BA2467" s="17" t="str">
        <f t="shared" si="595"/>
        <v>17206000000198031789</v>
      </c>
      <c r="BB2467" s="26">
        <f t="shared" si="596"/>
        <v>20</v>
      </c>
      <c r="BC2467" s="86" t="s">
        <v>566</v>
      </c>
      <c r="BD2467" s="86" t="s">
        <v>100</v>
      </c>
      <c r="BG2467" s="86">
        <v>29894815</v>
      </c>
      <c r="BK2467" s="11" t="str">
        <f t="shared" si="594"/>
        <v>B-</v>
      </c>
      <c r="BL2467" s="19" t="s">
        <v>235</v>
      </c>
    </row>
    <row r="2468" spans="1:64" x14ac:dyDescent="0.25">
      <c r="A2468" s="3" t="s">
        <v>4354</v>
      </c>
      <c r="B2468" s="4">
        <v>2528</v>
      </c>
      <c r="C2468" s="119" t="s">
        <v>140</v>
      </c>
      <c r="D2468" s="3" t="s">
        <v>8057</v>
      </c>
      <c r="E2468" s="117" t="s">
        <v>7238</v>
      </c>
      <c r="F2468" s="117"/>
      <c r="G2468" s="43"/>
      <c r="H2468" s="74"/>
      <c r="I2468" s="43" t="s">
        <v>2544</v>
      </c>
      <c r="J2468" s="43" t="s">
        <v>228</v>
      </c>
      <c r="K2468" s="76" t="s">
        <v>76</v>
      </c>
      <c r="L2468" s="112" t="s">
        <v>77</v>
      </c>
      <c r="M2468" s="126" t="s">
        <v>158</v>
      </c>
      <c r="N2468" s="115">
        <v>45518</v>
      </c>
      <c r="P2468" s="3">
        <f t="shared" ca="1" si="592"/>
        <v>-17</v>
      </c>
      <c r="Q2468" s="5">
        <v>45536</v>
      </c>
      <c r="R2468" s="3" t="s">
        <v>3201</v>
      </c>
      <c r="T2468" s="152" t="s">
        <v>131</v>
      </c>
      <c r="U2468" s="117" t="s">
        <v>6619</v>
      </c>
      <c r="V2468" s="115">
        <v>45518</v>
      </c>
      <c r="W2468" s="115">
        <v>45565</v>
      </c>
      <c r="X2468" s="120"/>
      <c r="Y2468" s="120"/>
      <c r="Z2468" s="115">
        <v>45518</v>
      </c>
      <c r="AA2468" s="3">
        <v>8</v>
      </c>
      <c r="AB2468" s="120">
        <v>2024</v>
      </c>
      <c r="AC2468" s="3"/>
      <c r="AD2468" s="7"/>
      <c r="AE2468" s="7"/>
      <c r="AF2468" s="131">
        <v>34536</v>
      </c>
      <c r="AG2468" s="8">
        <f t="shared" ca="1" si="588"/>
        <v>30.263013698630136</v>
      </c>
      <c r="AH2468" s="7" t="str">
        <f t="shared" ca="1" si="589"/>
        <v>&gt;25&lt; 35</v>
      </c>
      <c r="AI2468">
        <v>16882168</v>
      </c>
      <c r="AJ2468" s="10" t="s">
        <v>62</v>
      </c>
      <c r="AK2468" s="153" t="s">
        <v>6897</v>
      </c>
      <c r="AL2468" s="131">
        <v>43132</v>
      </c>
      <c r="AM2468" s="43" t="s">
        <v>93</v>
      </c>
      <c r="AN2468" s="43" t="s">
        <v>65</v>
      </c>
      <c r="AP2468" s="120" t="s">
        <v>6898</v>
      </c>
      <c r="AQ2468" s="11">
        <v>3</v>
      </c>
      <c r="AR2468" s="11">
        <v>1</v>
      </c>
      <c r="AS2468" s="12"/>
      <c r="AT2468" s="87" t="s">
        <v>135</v>
      </c>
      <c r="AU2468" s="43">
        <v>3.8780000000000001</v>
      </c>
      <c r="AV2468" s="10">
        <v>17</v>
      </c>
      <c r="AW2468" s="10" t="s">
        <v>169</v>
      </c>
      <c r="AX2468" t="s">
        <v>6899</v>
      </c>
      <c r="AY2468">
        <v>48</v>
      </c>
      <c r="AZ2468" s="11" t="s">
        <v>171</v>
      </c>
      <c r="BA2468" s="17" t="str">
        <f t="shared" si="595"/>
        <v>17001000000321446548</v>
      </c>
      <c r="BB2468" s="26">
        <f t="shared" si="596"/>
        <v>20</v>
      </c>
      <c r="BC2468" s="86" t="s">
        <v>6900</v>
      </c>
      <c r="BD2468" s="86" t="s">
        <v>100</v>
      </c>
      <c r="BG2468" s="86">
        <v>99713667</v>
      </c>
      <c r="BH2468">
        <v>0</v>
      </c>
      <c r="BK2468" s="11" t="str">
        <f t="shared" si="594"/>
        <v>B-</v>
      </c>
      <c r="BL2468" s="19" t="s">
        <v>235</v>
      </c>
    </row>
    <row r="2469" spans="1:64" x14ac:dyDescent="0.25">
      <c r="A2469" s="3" t="s">
        <v>74</v>
      </c>
      <c r="B2469" s="4">
        <v>2529</v>
      </c>
      <c r="C2469" s="119" t="s">
        <v>140</v>
      </c>
      <c r="D2469" s="3" t="s">
        <v>8668</v>
      </c>
      <c r="E2469" s="117" t="s">
        <v>7303</v>
      </c>
      <c r="F2469" s="117"/>
      <c r="G2469" s="43"/>
      <c r="H2469" s="74"/>
      <c r="I2469" s="43" t="s">
        <v>447</v>
      </c>
      <c r="J2469" s="43" t="s">
        <v>228</v>
      </c>
      <c r="K2469" s="76" t="s">
        <v>76</v>
      </c>
      <c r="L2469" s="112" t="s">
        <v>77</v>
      </c>
      <c r="M2469" s="126" t="s">
        <v>158</v>
      </c>
      <c r="N2469" s="115">
        <v>45518</v>
      </c>
      <c r="P2469" s="3">
        <f t="shared" ca="1" si="592"/>
        <v>-17</v>
      </c>
      <c r="Q2469" s="5">
        <v>45548</v>
      </c>
      <c r="R2469" s="3" t="s">
        <v>609</v>
      </c>
      <c r="T2469" s="152" t="s">
        <v>131</v>
      </c>
      <c r="U2469" s="117" t="s">
        <v>6619</v>
      </c>
      <c r="V2469" s="115">
        <v>45518</v>
      </c>
      <c r="W2469" s="115">
        <v>45565</v>
      </c>
      <c r="X2469" s="120"/>
      <c r="Y2469" s="120"/>
      <c r="Z2469" s="115">
        <v>45518</v>
      </c>
      <c r="AA2469" s="3">
        <v>8</v>
      </c>
      <c r="AB2469" s="120">
        <v>2024</v>
      </c>
      <c r="AC2469" s="3"/>
      <c r="AD2469" s="7"/>
      <c r="AE2469" s="7"/>
      <c r="AF2469" s="131">
        <v>35111</v>
      </c>
      <c r="AG2469" s="8">
        <f t="shared" ca="1" si="588"/>
        <v>28.687671232876713</v>
      </c>
      <c r="AH2469" s="7" t="str">
        <f t="shared" ca="1" si="589"/>
        <v>&gt;25&lt; 35</v>
      </c>
      <c r="AJ2469" s="10"/>
      <c r="AK2469" s="153" t="s">
        <v>6901</v>
      </c>
      <c r="AL2469" s="131">
        <v>43028</v>
      </c>
      <c r="AM2469" s="43" t="s">
        <v>93</v>
      </c>
      <c r="AN2469" s="43" t="s">
        <v>94</v>
      </c>
      <c r="AP2469" s="120" t="s">
        <v>6902</v>
      </c>
      <c r="AQ2469" s="11">
        <v>3</v>
      </c>
      <c r="AR2469" s="11">
        <v>1</v>
      </c>
      <c r="AS2469" s="12"/>
      <c r="AT2469" s="87" t="s">
        <v>135</v>
      </c>
      <c r="AU2469" s="43">
        <v>3.8780000000000001</v>
      </c>
      <c r="AV2469" s="10">
        <v>25</v>
      </c>
      <c r="AW2469" s="10" t="s">
        <v>1713</v>
      </c>
      <c r="AX2469" t="s">
        <v>6903</v>
      </c>
      <c r="AY2469">
        <v>54</v>
      </c>
      <c r="AZ2469" s="11" t="s">
        <v>164</v>
      </c>
      <c r="BA2469" s="17" t="str">
        <f t="shared" si="595"/>
        <v>25026000000116854154</v>
      </c>
      <c r="BB2469" s="26">
        <f t="shared" si="596"/>
        <v>20</v>
      </c>
      <c r="BC2469" s="86" t="s">
        <v>3178</v>
      </c>
      <c r="BD2469" s="86" t="s">
        <v>100</v>
      </c>
      <c r="BG2469" s="86">
        <v>96408247</v>
      </c>
      <c r="BH2469">
        <v>56647794</v>
      </c>
      <c r="BJ2469" t="s">
        <v>734</v>
      </c>
      <c r="BK2469" s="11" t="str">
        <f t="shared" si="594"/>
        <v>B-</v>
      </c>
      <c r="BL2469" s="19" t="s">
        <v>235</v>
      </c>
    </row>
    <row r="2470" spans="1:64" x14ac:dyDescent="0.25">
      <c r="A2470" s="3" t="s">
        <v>56</v>
      </c>
      <c r="B2470" s="4">
        <v>2530</v>
      </c>
      <c r="C2470" s="119" t="s">
        <v>140</v>
      </c>
      <c r="D2470" s="3" t="s">
        <v>8783</v>
      </c>
      <c r="E2470" s="117" t="s">
        <v>7197</v>
      </c>
      <c r="F2470" s="117"/>
      <c r="G2470" s="43"/>
      <c r="H2470" s="74"/>
      <c r="I2470" s="43" t="s">
        <v>695</v>
      </c>
      <c r="J2470" s="43" t="s">
        <v>157</v>
      </c>
      <c r="K2470" s="76" t="s">
        <v>76</v>
      </c>
      <c r="L2470" s="112" t="s">
        <v>77</v>
      </c>
      <c r="M2470" s="126" t="s">
        <v>158</v>
      </c>
      <c r="N2470" s="115">
        <v>45520</v>
      </c>
      <c r="P2470" s="3" t="str">
        <f t="shared" ca="1" si="592"/>
        <v/>
      </c>
      <c r="Q2470" s="5"/>
      <c r="R2470" s="3"/>
      <c r="T2470" s="152" t="s">
        <v>317</v>
      </c>
      <c r="U2470" s="117" t="s">
        <v>6863</v>
      </c>
      <c r="V2470" s="115">
        <v>45518</v>
      </c>
      <c r="W2470" s="115"/>
      <c r="X2470" s="120"/>
      <c r="Y2470" s="120"/>
      <c r="Z2470" s="115">
        <v>45518</v>
      </c>
      <c r="AA2470" s="3">
        <v>8</v>
      </c>
      <c r="AB2470" s="120">
        <v>2024</v>
      </c>
      <c r="AC2470" s="3"/>
      <c r="AD2470" s="7"/>
      <c r="AE2470" s="7"/>
      <c r="AF2470" s="131">
        <v>35268</v>
      </c>
      <c r="AG2470" s="8">
        <f t="shared" ca="1" si="588"/>
        <v>28.257534246575343</v>
      </c>
      <c r="AH2470" s="7" t="str">
        <f t="shared" ca="1" si="589"/>
        <v>&gt;25&lt; 35</v>
      </c>
      <c r="AJ2470" s="10"/>
      <c r="AK2470" s="153" t="s">
        <v>6904</v>
      </c>
      <c r="AL2470" s="131">
        <v>43022</v>
      </c>
      <c r="AM2470" s="43" t="s">
        <v>93</v>
      </c>
      <c r="AN2470" s="43" t="s">
        <v>94</v>
      </c>
      <c r="AP2470" s="120" t="s">
        <v>6905</v>
      </c>
      <c r="AQ2470" s="11">
        <v>3</v>
      </c>
      <c r="AR2470" s="11">
        <v>1</v>
      </c>
      <c r="AS2470" s="12"/>
      <c r="AT2470" s="87" t="s">
        <v>135</v>
      </c>
      <c r="AU2470" s="43">
        <v>3.8780000000000001</v>
      </c>
      <c r="AV2470" s="10">
        <v>17</v>
      </c>
      <c r="AW2470" s="10" t="s">
        <v>169</v>
      </c>
      <c r="AX2470" t="s">
        <v>6906</v>
      </c>
      <c r="AY2470">
        <v>22</v>
      </c>
      <c r="AZ2470" s="11" t="s">
        <v>171</v>
      </c>
      <c r="BA2470" s="17" t="str">
        <f t="shared" si="595"/>
        <v>17001000000347727922</v>
      </c>
      <c r="BB2470" s="26">
        <f t="shared" si="596"/>
        <v>20</v>
      </c>
      <c r="BC2470" s="86" t="s">
        <v>6907</v>
      </c>
      <c r="BD2470" s="86" t="s">
        <v>277</v>
      </c>
      <c r="BG2470" s="86">
        <v>29306623</v>
      </c>
      <c r="BH2470">
        <v>0</v>
      </c>
      <c r="BK2470" s="11" t="str">
        <f t="shared" si="594"/>
        <v>A-</v>
      </c>
      <c r="BL2470" s="19" t="s">
        <v>235</v>
      </c>
    </row>
    <row r="2471" spans="1:64" x14ac:dyDescent="0.25">
      <c r="A2471" s="3" t="s">
        <v>56</v>
      </c>
      <c r="B2471" s="4">
        <v>2531</v>
      </c>
      <c r="C2471" s="119" t="s">
        <v>140</v>
      </c>
      <c r="D2471" s="3" t="s">
        <v>7313</v>
      </c>
      <c r="E2471" s="117" t="s">
        <v>7207</v>
      </c>
      <c r="F2471" s="117"/>
      <c r="G2471" s="43"/>
      <c r="H2471" s="74"/>
      <c r="I2471" s="43" t="s">
        <v>1457</v>
      </c>
      <c r="J2471" s="43" t="s">
        <v>157</v>
      </c>
      <c r="K2471" s="76" t="s">
        <v>76</v>
      </c>
      <c r="L2471" s="112" t="s">
        <v>77</v>
      </c>
      <c r="M2471" s="126" t="s">
        <v>158</v>
      </c>
      <c r="N2471" s="115">
        <v>45519</v>
      </c>
      <c r="P2471" s="3">
        <f t="shared" ca="1" si="592"/>
        <v>-17</v>
      </c>
      <c r="Q2471" s="5"/>
      <c r="R2471" s="3"/>
      <c r="T2471" s="152" t="s">
        <v>131</v>
      </c>
      <c r="U2471" s="117" t="s">
        <v>6619</v>
      </c>
      <c r="V2471" s="115">
        <v>45519</v>
      </c>
      <c r="W2471" s="115">
        <v>45565</v>
      </c>
      <c r="X2471" s="120"/>
      <c r="Y2471" s="120"/>
      <c r="Z2471" s="115">
        <v>45519</v>
      </c>
      <c r="AA2471" s="3">
        <v>8</v>
      </c>
      <c r="AB2471" s="120">
        <v>2024</v>
      </c>
      <c r="AC2471" s="3"/>
      <c r="AD2471" s="7"/>
      <c r="AE2471" s="7"/>
      <c r="AF2471" s="131">
        <v>37787</v>
      </c>
      <c r="AG2471" s="8">
        <f t="shared" ca="1" si="588"/>
        <v>21.356164383561644</v>
      </c>
      <c r="AH2471" s="7" t="str">
        <f t="shared" ca="1" si="589"/>
        <v>&lt; 25</v>
      </c>
      <c r="AJ2471" s="10"/>
      <c r="AK2471" s="153" t="s">
        <v>6009</v>
      </c>
      <c r="AL2471" s="131">
        <v>44431</v>
      </c>
      <c r="AM2471" s="43" t="s">
        <v>93</v>
      </c>
      <c r="AN2471" s="43" t="s">
        <v>94</v>
      </c>
      <c r="AP2471" s="120" t="s">
        <v>1167</v>
      </c>
      <c r="AQ2471" s="11">
        <v>3</v>
      </c>
      <c r="AR2471" s="11">
        <v>1</v>
      </c>
      <c r="AS2471" s="12"/>
      <c r="AT2471" s="87" t="s">
        <v>135</v>
      </c>
      <c r="AU2471" s="43">
        <v>3.8780000000000001</v>
      </c>
      <c r="AV2471" s="10">
        <v>17</v>
      </c>
      <c r="AW2471" s="10" t="s">
        <v>169</v>
      </c>
      <c r="AX2471" t="s">
        <v>6908</v>
      </c>
      <c r="AY2471">
        <v>49</v>
      </c>
      <c r="AZ2471" s="11" t="s">
        <v>171</v>
      </c>
      <c r="BA2471" s="17" t="str">
        <f t="shared" si="595"/>
        <v>17001000000323835949</v>
      </c>
      <c r="BB2471" s="26">
        <f t="shared" si="596"/>
        <v>20</v>
      </c>
      <c r="BC2471" s="86" t="s">
        <v>6909</v>
      </c>
      <c r="BD2471" s="86" t="s">
        <v>100</v>
      </c>
      <c r="BG2471" s="86">
        <v>21577346</v>
      </c>
      <c r="BH2471">
        <v>0</v>
      </c>
      <c r="BJ2471" t="s">
        <v>233</v>
      </c>
      <c r="BK2471" s="11" t="str">
        <f t="shared" si="594"/>
        <v>A-</v>
      </c>
      <c r="BL2471" s="19" t="s">
        <v>235</v>
      </c>
    </row>
    <row r="2472" spans="1:64" x14ac:dyDescent="0.25">
      <c r="A2472" s="3" t="s">
        <v>56</v>
      </c>
      <c r="B2472" s="4">
        <v>2532</v>
      </c>
      <c r="C2472" s="119" t="s">
        <v>57</v>
      </c>
      <c r="D2472" s="3" t="s">
        <v>7405</v>
      </c>
      <c r="E2472" s="117" t="s">
        <v>7896</v>
      </c>
      <c r="F2472" s="117"/>
      <c r="G2472" s="43"/>
      <c r="H2472" s="74"/>
      <c r="I2472" s="43" t="s">
        <v>3004</v>
      </c>
      <c r="J2472" s="43" t="s">
        <v>228</v>
      </c>
      <c r="K2472" s="76" t="s">
        <v>123</v>
      </c>
      <c r="L2472" s="112" t="s">
        <v>77</v>
      </c>
      <c r="M2472" s="126" t="s">
        <v>158</v>
      </c>
      <c r="N2472" s="115">
        <v>45519</v>
      </c>
      <c r="P2472" s="3">
        <f t="shared" ca="1" si="592"/>
        <v>-17</v>
      </c>
      <c r="Q2472" s="5"/>
      <c r="R2472" s="3"/>
      <c r="T2472" s="152" t="s">
        <v>131</v>
      </c>
      <c r="U2472" s="117" t="s">
        <v>6619</v>
      </c>
      <c r="V2472" s="115">
        <v>45519</v>
      </c>
      <c r="W2472" s="115">
        <v>45565</v>
      </c>
      <c r="X2472" s="120"/>
      <c r="Y2472" s="120"/>
      <c r="Z2472" s="115">
        <v>45519</v>
      </c>
      <c r="AA2472" s="3">
        <v>8</v>
      </c>
      <c r="AB2472" s="120">
        <v>2024</v>
      </c>
      <c r="AC2472" s="3"/>
      <c r="AD2472" s="7"/>
      <c r="AE2472" s="7"/>
      <c r="AF2472" s="131">
        <v>37705</v>
      </c>
      <c r="AG2472" s="8">
        <f t="shared" ca="1" si="588"/>
        <v>21.580821917808219</v>
      </c>
      <c r="AH2472" s="7" t="str">
        <f t="shared" ca="1" si="589"/>
        <v>&lt; 25</v>
      </c>
      <c r="AJ2472" s="10"/>
      <c r="AK2472" s="153" t="s">
        <v>6910</v>
      </c>
      <c r="AL2472" s="131">
        <v>43378</v>
      </c>
      <c r="AM2472" s="43" t="s">
        <v>3903</v>
      </c>
      <c r="AN2472" s="43" t="s">
        <v>94</v>
      </c>
      <c r="AP2472" s="120" t="s">
        <v>1167</v>
      </c>
      <c r="AQ2472" s="11">
        <v>3</v>
      </c>
      <c r="AR2472" s="11">
        <v>1</v>
      </c>
      <c r="AS2472" s="12"/>
      <c r="AT2472" s="87" t="s">
        <v>135</v>
      </c>
      <c r="AU2472" s="43">
        <v>3.7149999999999999</v>
      </c>
      <c r="AV2472" s="10">
        <v>17</v>
      </c>
      <c r="AW2472" s="10" t="s">
        <v>169</v>
      </c>
      <c r="AX2472" t="s">
        <v>6911</v>
      </c>
      <c r="AY2472">
        <v>75</v>
      </c>
      <c r="AZ2472" s="11" t="s">
        <v>171</v>
      </c>
      <c r="BA2472" s="17" t="str">
        <f t="shared" si="595"/>
        <v>17001000000344172775</v>
      </c>
      <c r="BB2472" s="26">
        <f t="shared" si="596"/>
        <v>20</v>
      </c>
      <c r="BC2472" s="86" t="s">
        <v>6912</v>
      </c>
      <c r="BD2472" s="86" t="s">
        <v>100</v>
      </c>
      <c r="BG2472" s="86">
        <v>24710062</v>
      </c>
      <c r="BH2472">
        <v>0</v>
      </c>
      <c r="BK2472" s="11" t="s">
        <v>3009</v>
      </c>
      <c r="BL2472" s="19" t="s">
        <v>473</v>
      </c>
    </row>
    <row r="2473" spans="1:64" x14ac:dyDescent="0.25">
      <c r="A2473" s="3" t="s">
        <v>56</v>
      </c>
      <c r="B2473" s="4">
        <v>2533</v>
      </c>
      <c r="C2473" s="119" t="s">
        <v>140</v>
      </c>
      <c r="D2473" s="3" t="s">
        <v>7657</v>
      </c>
      <c r="E2473" s="117" t="s">
        <v>7817</v>
      </c>
      <c r="F2473" s="117"/>
      <c r="G2473" s="43"/>
      <c r="H2473" s="74"/>
      <c r="I2473" s="43" t="s">
        <v>187</v>
      </c>
      <c r="J2473" s="43" t="s">
        <v>157</v>
      </c>
      <c r="K2473" s="76" t="s">
        <v>123</v>
      </c>
      <c r="L2473" s="112" t="s">
        <v>77</v>
      </c>
      <c r="M2473" s="126" t="s">
        <v>158</v>
      </c>
      <c r="N2473" s="115">
        <v>45519</v>
      </c>
      <c r="P2473" s="3">
        <f t="shared" ca="1" si="592"/>
        <v>-17</v>
      </c>
      <c r="Q2473" s="5"/>
      <c r="R2473" s="3"/>
      <c r="T2473" s="152" t="s">
        <v>131</v>
      </c>
      <c r="U2473" s="117" t="s">
        <v>6619</v>
      </c>
      <c r="V2473" s="115">
        <v>45519</v>
      </c>
      <c r="W2473" s="115">
        <v>45565</v>
      </c>
      <c r="X2473" s="120"/>
      <c r="Y2473" s="120"/>
      <c r="Z2473" s="115">
        <v>45519</v>
      </c>
      <c r="AA2473" s="3">
        <v>8</v>
      </c>
      <c r="AB2473" s="120">
        <v>2024</v>
      </c>
      <c r="AC2473" s="3"/>
      <c r="AD2473" s="7"/>
      <c r="AE2473" s="7"/>
      <c r="AF2473" s="131">
        <v>37286</v>
      </c>
      <c r="AG2473" s="8">
        <f t="shared" ca="1" si="588"/>
        <v>22.728767123287671</v>
      </c>
      <c r="AH2473" s="7" t="str">
        <f t="shared" ca="1" si="589"/>
        <v>&lt; 25</v>
      </c>
      <c r="AJ2473" s="10"/>
      <c r="AK2473" s="153" t="s">
        <v>6913</v>
      </c>
      <c r="AL2473" s="131">
        <v>44021</v>
      </c>
      <c r="AM2473" s="43" t="s">
        <v>93</v>
      </c>
      <c r="AN2473" s="43" t="s">
        <v>94</v>
      </c>
      <c r="AP2473" s="120" t="s">
        <v>1167</v>
      </c>
      <c r="AQ2473" s="11">
        <v>3</v>
      </c>
      <c r="AR2473" s="11">
        <v>1</v>
      </c>
      <c r="AS2473" s="12"/>
      <c r="AT2473" s="87" t="s">
        <v>135</v>
      </c>
      <c r="AU2473" s="43">
        <v>3.7149999999999999</v>
      </c>
      <c r="AV2473" s="10">
        <v>17</v>
      </c>
      <c r="AW2473" s="10" t="s">
        <v>169</v>
      </c>
      <c r="AX2473" t="s">
        <v>6914</v>
      </c>
      <c r="AY2473">
        <v>87</v>
      </c>
      <c r="AZ2473" s="11" t="s">
        <v>171</v>
      </c>
      <c r="BA2473" s="17" t="str">
        <f t="shared" si="595"/>
        <v>17001000000329273187</v>
      </c>
      <c r="BB2473" s="26">
        <f t="shared" si="596"/>
        <v>20</v>
      </c>
      <c r="BC2473" s="86" t="s">
        <v>6915</v>
      </c>
      <c r="BD2473" s="86" t="s">
        <v>277</v>
      </c>
      <c r="BG2473" s="86">
        <v>23296863</v>
      </c>
      <c r="BH2473">
        <v>0</v>
      </c>
      <c r="BK2473" s="11" t="s">
        <v>193</v>
      </c>
      <c r="BL2473" s="19" t="s">
        <v>473</v>
      </c>
    </row>
    <row r="2474" spans="1:64" x14ac:dyDescent="0.25">
      <c r="A2474" s="3" t="s">
        <v>56</v>
      </c>
      <c r="B2474" s="4">
        <v>2534</v>
      </c>
      <c r="C2474" s="119" t="s">
        <v>140</v>
      </c>
      <c r="D2474" s="3" t="s">
        <v>7273</v>
      </c>
      <c r="E2474" s="117" t="s">
        <v>7216</v>
      </c>
      <c r="F2474" s="117"/>
      <c r="G2474" s="43"/>
      <c r="H2474" s="74"/>
      <c r="I2474" s="43" t="s">
        <v>187</v>
      </c>
      <c r="J2474" s="43" t="s">
        <v>157</v>
      </c>
      <c r="K2474" s="76" t="s">
        <v>123</v>
      </c>
      <c r="L2474" s="112" t="s">
        <v>77</v>
      </c>
      <c r="M2474" s="126" t="s">
        <v>158</v>
      </c>
      <c r="N2474" s="115">
        <v>45519</v>
      </c>
      <c r="P2474" s="3">
        <f t="shared" ca="1" si="592"/>
        <v>-17</v>
      </c>
      <c r="Q2474" s="5"/>
      <c r="R2474" s="3"/>
      <c r="T2474" s="152" t="s">
        <v>131</v>
      </c>
      <c r="U2474" s="117" t="s">
        <v>6619</v>
      </c>
      <c r="V2474" s="115">
        <v>45519</v>
      </c>
      <c r="W2474" s="115">
        <v>45565</v>
      </c>
      <c r="X2474" s="120"/>
      <c r="Y2474" s="120"/>
      <c r="Z2474" s="115">
        <v>45519</v>
      </c>
      <c r="AA2474" s="3">
        <v>8</v>
      </c>
      <c r="AB2474" s="120">
        <v>2024</v>
      </c>
      <c r="AC2474" s="3"/>
      <c r="AD2474" s="7"/>
      <c r="AE2474" s="7"/>
      <c r="AF2474" s="131">
        <v>36159</v>
      </c>
      <c r="AG2474" s="8">
        <f t="shared" ca="1" si="588"/>
        <v>25.816438356164383</v>
      </c>
      <c r="AH2474" s="7" t="str">
        <f t="shared" ca="1" si="589"/>
        <v>&gt;25&lt; 35</v>
      </c>
      <c r="AJ2474" s="10"/>
      <c r="AK2474" s="153" t="s">
        <v>6916</v>
      </c>
      <c r="AL2474" s="131">
        <v>43407</v>
      </c>
      <c r="AM2474" s="43" t="s">
        <v>93</v>
      </c>
      <c r="AN2474" s="43" t="s">
        <v>94</v>
      </c>
      <c r="AP2474" s="120" t="s">
        <v>1167</v>
      </c>
      <c r="AQ2474" s="11">
        <v>3</v>
      </c>
      <c r="AR2474" s="11">
        <v>1</v>
      </c>
      <c r="AS2474" s="12"/>
      <c r="AT2474" s="87" t="s">
        <v>135</v>
      </c>
      <c r="AU2474" s="43">
        <v>3.7149999999999999</v>
      </c>
      <c r="AV2474" s="10">
        <v>17</v>
      </c>
      <c r="AW2474" s="10" t="s">
        <v>169</v>
      </c>
      <c r="AX2474" t="s">
        <v>6917</v>
      </c>
      <c r="AY2474">
        <v>48</v>
      </c>
      <c r="AZ2474" s="11" t="s">
        <v>171</v>
      </c>
      <c r="BA2474" s="17" t="str">
        <f t="shared" si="595"/>
        <v>17001000000329303548</v>
      </c>
      <c r="BB2474" s="26">
        <f t="shared" si="596"/>
        <v>20</v>
      </c>
      <c r="BC2474" s="86" t="s">
        <v>6918</v>
      </c>
      <c r="BD2474" s="86" t="s">
        <v>277</v>
      </c>
      <c r="BG2474" s="86">
        <v>22198288</v>
      </c>
      <c r="BH2474">
        <v>0</v>
      </c>
      <c r="BK2474" s="11" t="s">
        <v>193</v>
      </c>
      <c r="BL2474" s="19" t="s">
        <v>473</v>
      </c>
    </row>
    <row r="2475" spans="1:64" x14ac:dyDescent="0.25">
      <c r="A2475" s="3" t="s">
        <v>56</v>
      </c>
      <c r="B2475" s="4">
        <v>2535</v>
      </c>
      <c r="C2475" s="119" t="s">
        <v>140</v>
      </c>
      <c r="D2475" s="3" t="s">
        <v>7264</v>
      </c>
      <c r="E2475" s="117" t="s">
        <v>7292</v>
      </c>
      <c r="F2475" s="117"/>
      <c r="G2475" s="43"/>
      <c r="H2475" s="74"/>
      <c r="I2475" s="43" t="s">
        <v>3004</v>
      </c>
      <c r="J2475" s="43" t="s">
        <v>228</v>
      </c>
      <c r="K2475" s="76" t="s">
        <v>123</v>
      </c>
      <c r="L2475" s="112" t="s">
        <v>77</v>
      </c>
      <c r="M2475" s="126" t="s">
        <v>158</v>
      </c>
      <c r="N2475" s="115">
        <v>45520</v>
      </c>
      <c r="P2475" s="3">
        <f t="shared" ca="1" si="592"/>
        <v>-17</v>
      </c>
      <c r="Q2475" s="5"/>
      <c r="R2475" s="3"/>
      <c r="T2475" s="152" t="s">
        <v>131</v>
      </c>
      <c r="U2475" s="117" t="s">
        <v>6619</v>
      </c>
      <c r="V2475" s="115">
        <v>45520</v>
      </c>
      <c r="W2475" s="115">
        <v>45565</v>
      </c>
      <c r="X2475" s="120"/>
      <c r="Y2475" s="120"/>
      <c r="Z2475" s="115">
        <v>45520</v>
      </c>
      <c r="AA2475" s="3">
        <v>8</v>
      </c>
      <c r="AB2475" s="120">
        <v>2024</v>
      </c>
      <c r="AC2475" s="3"/>
      <c r="AD2475" s="7"/>
      <c r="AE2475" s="7"/>
      <c r="AF2475" s="131">
        <v>36396</v>
      </c>
      <c r="AG2475" s="8">
        <f t="shared" ca="1" si="588"/>
        <v>25.167123287671235</v>
      </c>
      <c r="AH2475" s="7" t="str">
        <f t="shared" ca="1" si="589"/>
        <v>&gt;25&lt; 35</v>
      </c>
      <c r="AJ2475" s="10"/>
      <c r="AK2475" s="153" t="s">
        <v>6919</v>
      </c>
      <c r="AL2475" s="131">
        <v>43432</v>
      </c>
      <c r="AM2475" s="43" t="s">
        <v>93</v>
      </c>
      <c r="AN2475" s="43" t="s">
        <v>94</v>
      </c>
      <c r="AP2475" s="120" t="s">
        <v>1167</v>
      </c>
      <c r="AQ2475" s="11">
        <v>3</v>
      </c>
      <c r="AR2475" s="11">
        <v>1</v>
      </c>
      <c r="AS2475" s="12"/>
      <c r="AT2475" s="87" t="s">
        <v>135</v>
      </c>
      <c r="AU2475" s="43">
        <v>3.7149999999999999</v>
      </c>
      <c r="AV2475" s="10">
        <v>17</v>
      </c>
      <c r="AW2475" s="10">
        <v>53594</v>
      </c>
      <c r="AX2475" t="s">
        <v>6920</v>
      </c>
      <c r="AY2475">
        <v>61</v>
      </c>
      <c r="AZ2475" s="11" t="s">
        <v>171</v>
      </c>
      <c r="BA2475" s="17" t="str">
        <f t="shared" si="595"/>
        <v>17535940142290771361</v>
      </c>
      <c r="BB2475" s="26">
        <f t="shared" si="596"/>
        <v>20</v>
      </c>
      <c r="BC2475" s="86" t="s">
        <v>6921</v>
      </c>
      <c r="BD2475" s="86" t="s">
        <v>277</v>
      </c>
      <c r="BG2475" s="86">
        <v>20153020</v>
      </c>
      <c r="BH2475">
        <v>0</v>
      </c>
      <c r="BK2475" s="11" t="s">
        <v>3009</v>
      </c>
      <c r="BL2475" s="19" t="s">
        <v>473</v>
      </c>
    </row>
    <row r="2476" spans="1:64" x14ac:dyDescent="0.25">
      <c r="A2476" s="3" t="s">
        <v>56</v>
      </c>
      <c r="B2476" s="4">
        <v>2536</v>
      </c>
      <c r="C2476" s="119" t="s">
        <v>140</v>
      </c>
      <c r="D2476" s="3" t="s">
        <v>8669</v>
      </c>
      <c r="E2476" s="117" t="s">
        <v>8670</v>
      </c>
      <c r="F2476" s="117"/>
      <c r="G2476" s="43"/>
      <c r="H2476" s="74"/>
      <c r="I2476" s="43" t="s">
        <v>447</v>
      </c>
      <c r="J2476" s="43" t="s">
        <v>228</v>
      </c>
      <c r="K2476" s="76" t="s">
        <v>76</v>
      </c>
      <c r="L2476" s="112" t="s">
        <v>77</v>
      </c>
      <c r="M2476" s="126" t="s">
        <v>158</v>
      </c>
      <c r="N2476" s="115">
        <v>45520</v>
      </c>
      <c r="P2476" s="3" t="str">
        <f t="shared" ca="1" si="592"/>
        <v/>
      </c>
      <c r="Q2476" s="5"/>
      <c r="R2476" s="3"/>
      <c r="T2476" s="152" t="s">
        <v>317</v>
      </c>
      <c r="U2476" s="117" t="s">
        <v>6863</v>
      </c>
      <c r="V2476" s="115">
        <v>45520</v>
      </c>
      <c r="W2476" s="115"/>
      <c r="X2476" s="120"/>
      <c r="Y2476" s="120"/>
      <c r="Z2476" s="115"/>
      <c r="AA2476" s="3">
        <v>8</v>
      </c>
      <c r="AB2476" s="120">
        <v>2024</v>
      </c>
      <c r="AC2476" s="3"/>
      <c r="AD2476" s="7"/>
      <c r="AE2476" s="7"/>
      <c r="AF2476" s="131">
        <v>36720</v>
      </c>
      <c r="AG2476" s="8">
        <f t="shared" ca="1" si="588"/>
        <v>24.279452054794522</v>
      </c>
      <c r="AH2476" s="7" t="str">
        <f t="shared" ca="1" si="589"/>
        <v>&lt; 25</v>
      </c>
      <c r="AJ2476" s="10"/>
      <c r="AK2476" s="153" t="s">
        <v>6922</v>
      </c>
      <c r="AL2476" s="131">
        <v>44761</v>
      </c>
      <c r="AM2476" s="43" t="s">
        <v>93</v>
      </c>
      <c r="AN2476" s="43" t="s">
        <v>94</v>
      </c>
      <c r="AP2476" s="120" t="s">
        <v>6923</v>
      </c>
      <c r="AQ2476" s="11">
        <v>3</v>
      </c>
      <c r="AR2476" s="11">
        <v>1</v>
      </c>
      <c r="AS2476" s="12"/>
      <c r="AT2476" s="87" t="s">
        <v>135</v>
      </c>
      <c r="AU2476" s="43">
        <v>3.8780000000000001</v>
      </c>
      <c r="AV2476" s="10">
        <v>17</v>
      </c>
      <c r="AW2476" s="10" t="s">
        <v>169</v>
      </c>
      <c r="AX2476" t="s">
        <v>6924</v>
      </c>
      <c r="AY2476" t="s">
        <v>102</v>
      </c>
      <c r="AZ2476" s="11" t="s">
        <v>171</v>
      </c>
      <c r="BA2476" s="17" t="str">
        <f t="shared" si="595"/>
        <v>17001000000316510606</v>
      </c>
      <c r="BB2476" s="26">
        <f t="shared" si="596"/>
        <v>20</v>
      </c>
      <c r="BC2476" s="86" t="s">
        <v>6925</v>
      </c>
      <c r="BD2476" s="86" t="s">
        <v>100</v>
      </c>
      <c r="BG2476" s="86">
        <v>52486222</v>
      </c>
      <c r="BH2476">
        <v>0</v>
      </c>
      <c r="BK2476" s="11" t="str">
        <f t="shared" si="594"/>
        <v>B-</v>
      </c>
      <c r="BL2476" s="19" t="s">
        <v>235</v>
      </c>
    </row>
    <row r="2477" spans="1:64" x14ac:dyDescent="0.25">
      <c r="A2477" s="3" t="s">
        <v>56</v>
      </c>
      <c r="B2477" s="4">
        <v>2537</v>
      </c>
      <c r="C2477" s="119" t="s">
        <v>140</v>
      </c>
      <c r="D2477" s="3" t="s">
        <v>7341</v>
      </c>
      <c r="E2477" s="117" t="s">
        <v>7268</v>
      </c>
      <c r="F2477" s="117"/>
      <c r="G2477" s="43"/>
      <c r="H2477" s="74"/>
      <c r="I2477" s="43" t="s">
        <v>467</v>
      </c>
      <c r="J2477" s="43" t="s">
        <v>157</v>
      </c>
      <c r="K2477" s="76" t="s">
        <v>76</v>
      </c>
      <c r="L2477" s="112" t="s">
        <v>77</v>
      </c>
      <c r="M2477" s="126" t="s">
        <v>158</v>
      </c>
      <c r="N2477" s="115">
        <v>45523</v>
      </c>
      <c r="P2477" s="3">
        <f t="shared" ca="1" si="592"/>
        <v>-17</v>
      </c>
      <c r="Q2477" s="5"/>
      <c r="R2477" s="3"/>
      <c r="T2477" s="152" t="s">
        <v>131</v>
      </c>
      <c r="U2477" s="117" t="s">
        <v>6619</v>
      </c>
      <c r="V2477" s="115">
        <v>45523</v>
      </c>
      <c r="W2477" s="115">
        <v>45565</v>
      </c>
      <c r="X2477" s="120"/>
      <c r="Y2477" s="120"/>
      <c r="Z2477" s="115">
        <v>45523</v>
      </c>
      <c r="AA2477" s="3">
        <v>8</v>
      </c>
      <c r="AB2477" s="120">
        <v>2024</v>
      </c>
      <c r="AC2477" s="3"/>
      <c r="AD2477" s="7"/>
      <c r="AE2477" s="7"/>
      <c r="AF2477" s="131">
        <v>34368</v>
      </c>
      <c r="AG2477" s="8">
        <f t="shared" ca="1" si="588"/>
        <v>30.723287671232878</v>
      </c>
      <c r="AH2477" s="7" t="str">
        <f t="shared" ca="1" si="589"/>
        <v>&gt;25&lt; 35</v>
      </c>
      <c r="AJ2477" s="10"/>
      <c r="AK2477" s="153" t="s">
        <v>6926</v>
      </c>
      <c r="AL2477" s="131">
        <v>40402</v>
      </c>
      <c r="AM2477" s="43" t="s">
        <v>93</v>
      </c>
      <c r="AN2477" s="43" t="s">
        <v>65</v>
      </c>
      <c r="AO2477">
        <v>1</v>
      </c>
      <c r="AP2477" s="120" t="s">
        <v>1167</v>
      </c>
      <c r="AQ2477" s="11">
        <v>3</v>
      </c>
      <c r="AR2477" s="11">
        <v>1</v>
      </c>
      <c r="AS2477" s="12"/>
      <c r="AT2477" s="87" t="s">
        <v>135</v>
      </c>
      <c r="AU2477" s="43">
        <v>3.8780000000000001</v>
      </c>
      <c r="AV2477" s="10">
        <v>17</v>
      </c>
      <c r="AW2477" s="10" t="s">
        <v>169</v>
      </c>
      <c r="AX2477" t="s">
        <v>6927</v>
      </c>
      <c r="AY2477">
        <v>11</v>
      </c>
      <c r="AZ2477" s="11" t="s">
        <v>171</v>
      </c>
      <c r="BA2477" s="17" t="str">
        <f t="shared" si="595"/>
        <v>17001000000293527911</v>
      </c>
      <c r="BB2477" s="26">
        <f t="shared" si="596"/>
        <v>20</v>
      </c>
      <c r="BC2477" s="86" t="s">
        <v>1318</v>
      </c>
      <c r="BD2477" s="86" t="s">
        <v>277</v>
      </c>
      <c r="BG2477" s="86">
        <v>27860798</v>
      </c>
      <c r="BH2477">
        <v>0</v>
      </c>
      <c r="BK2477" s="11" t="str">
        <f t="shared" si="594"/>
        <v>A-</v>
      </c>
      <c r="BL2477" s="19" t="s">
        <v>235</v>
      </c>
    </row>
    <row r="2478" spans="1:64" x14ac:dyDescent="0.25">
      <c r="A2478" s="3" t="s">
        <v>56</v>
      </c>
      <c r="B2478" s="4">
        <v>2538</v>
      </c>
      <c r="C2478" s="119" t="s">
        <v>140</v>
      </c>
      <c r="D2478" s="3" t="s">
        <v>8000</v>
      </c>
      <c r="E2478" s="117" t="s">
        <v>7432</v>
      </c>
      <c r="F2478" s="117"/>
      <c r="G2478" s="43"/>
      <c r="H2478" s="74"/>
      <c r="I2478" s="43" t="s">
        <v>695</v>
      </c>
      <c r="J2478" s="43" t="s">
        <v>228</v>
      </c>
      <c r="K2478" s="76" t="s">
        <v>76</v>
      </c>
      <c r="L2478" s="112" t="s">
        <v>77</v>
      </c>
      <c r="M2478" s="126" t="s">
        <v>158</v>
      </c>
      <c r="N2478" s="115">
        <v>45523</v>
      </c>
      <c r="P2478" s="3">
        <f t="shared" ca="1" si="592"/>
        <v>-17</v>
      </c>
      <c r="Q2478" s="5"/>
      <c r="R2478" s="3"/>
      <c r="T2478" s="152" t="s">
        <v>131</v>
      </c>
      <c r="U2478" s="117" t="s">
        <v>6619</v>
      </c>
      <c r="V2478" s="115">
        <v>45523</v>
      </c>
      <c r="W2478" s="115">
        <v>45565</v>
      </c>
      <c r="X2478" s="120"/>
      <c r="Y2478" s="120"/>
      <c r="Z2478" s="115">
        <v>45523</v>
      </c>
      <c r="AA2478" s="3">
        <v>8</v>
      </c>
      <c r="AB2478" s="120">
        <v>2024</v>
      </c>
      <c r="AC2478" s="3"/>
      <c r="AD2478" s="7"/>
      <c r="AE2478" s="7"/>
      <c r="AF2478" s="131">
        <v>34362</v>
      </c>
      <c r="AG2478" s="8">
        <f t="shared" ca="1" si="588"/>
        <v>30.739726027397261</v>
      </c>
      <c r="AH2478" s="7" t="str">
        <f t="shared" ca="1" si="589"/>
        <v>&gt;25&lt; 35</v>
      </c>
      <c r="AJ2478" s="10"/>
      <c r="AK2478" s="153" t="s">
        <v>6928</v>
      </c>
      <c r="AL2478" s="131">
        <v>41872</v>
      </c>
      <c r="AM2478" s="43" t="s">
        <v>93</v>
      </c>
      <c r="AN2478" s="43" t="s">
        <v>94</v>
      </c>
      <c r="AP2478" s="120" t="s">
        <v>6929</v>
      </c>
      <c r="AQ2478" s="11">
        <v>3</v>
      </c>
      <c r="AR2478" s="11">
        <v>1</v>
      </c>
      <c r="AS2478" s="12"/>
      <c r="AT2478" s="87" t="s">
        <v>135</v>
      </c>
      <c r="AU2478" s="43">
        <v>3.8780000000000001</v>
      </c>
      <c r="AV2478" s="10">
        <v>12</v>
      </c>
      <c r="AW2478" s="10">
        <v>11500</v>
      </c>
      <c r="AX2478" t="s">
        <v>6930</v>
      </c>
      <c r="AY2478">
        <v>10</v>
      </c>
      <c r="AZ2478" s="11" t="s">
        <v>352</v>
      </c>
      <c r="BA2478" s="17" t="str">
        <f t="shared" si="595"/>
        <v>12115000000233991610</v>
      </c>
      <c r="BB2478" s="26">
        <f t="shared" si="596"/>
        <v>20</v>
      </c>
      <c r="BC2478" s="86" t="s">
        <v>4371</v>
      </c>
      <c r="BD2478" s="86" t="s">
        <v>277</v>
      </c>
      <c r="BG2478" s="86">
        <v>23004069</v>
      </c>
      <c r="BH2478">
        <v>0</v>
      </c>
      <c r="BK2478" s="11" t="str">
        <f t="shared" si="594"/>
        <v>B-</v>
      </c>
      <c r="BL2478" s="19" t="s">
        <v>235</v>
      </c>
    </row>
    <row r="2479" spans="1:64" x14ac:dyDescent="0.25">
      <c r="A2479" s="3" t="s">
        <v>56</v>
      </c>
      <c r="B2479" s="4">
        <v>2539</v>
      </c>
      <c r="C2479" s="119" t="s">
        <v>140</v>
      </c>
      <c r="D2479" s="3" t="s">
        <v>7234</v>
      </c>
      <c r="E2479" s="117" t="s">
        <v>7386</v>
      </c>
      <c r="F2479" s="117"/>
      <c r="G2479" s="43"/>
      <c r="H2479" s="74"/>
      <c r="I2479" s="43" t="s">
        <v>695</v>
      </c>
      <c r="J2479" s="43" t="s">
        <v>157</v>
      </c>
      <c r="K2479" s="76" t="s">
        <v>76</v>
      </c>
      <c r="L2479" s="112" t="s">
        <v>77</v>
      </c>
      <c r="M2479" s="126" t="s">
        <v>158</v>
      </c>
      <c r="N2479" s="115">
        <v>45523</v>
      </c>
      <c r="P2479" s="3">
        <f t="shared" ca="1" si="592"/>
        <v>-17</v>
      </c>
      <c r="Q2479" s="5"/>
      <c r="R2479" s="3"/>
      <c r="T2479" s="152" t="s">
        <v>131</v>
      </c>
      <c r="U2479" s="117" t="s">
        <v>6619</v>
      </c>
      <c r="V2479" s="115">
        <v>45523</v>
      </c>
      <c r="W2479" s="115">
        <v>45565</v>
      </c>
      <c r="X2479" s="120"/>
      <c r="Y2479" s="120"/>
      <c r="Z2479" s="115">
        <v>45523</v>
      </c>
      <c r="AA2479" s="3">
        <v>8</v>
      </c>
      <c r="AB2479" s="120">
        <v>2024</v>
      </c>
      <c r="AC2479" s="3"/>
      <c r="AD2479" s="7"/>
      <c r="AE2479" s="7"/>
      <c r="AF2479" s="131">
        <v>34947</v>
      </c>
      <c r="AG2479" s="8">
        <f t="shared" ca="1" si="588"/>
        <v>29.136986301369863</v>
      </c>
      <c r="AH2479" s="7" t="str">
        <f t="shared" ca="1" si="589"/>
        <v>&gt;25&lt; 35</v>
      </c>
      <c r="AI2479">
        <v>17438816</v>
      </c>
      <c r="AJ2479" s="10" t="s">
        <v>126</v>
      </c>
      <c r="AK2479" s="153" t="s">
        <v>6931</v>
      </c>
      <c r="AL2479" s="131">
        <v>41524</v>
      </c>
      <c r="AM2479" s="43" t="s">
        <v>93</v>
      </c>
      <c r="AN2479" s="43" t="s">
        <v>94</v>
      </c>
      <c r="AP2479" s="120" t="s">
        <v>1167</v>
      </c>
      <c r="AQ2479" s="11">
        <v>3</v>
      </c>
      <c r="AR2479" s="11">
        <v>1</v>
      </c>
      <c r="AS2479" s="12"/>
      <c r="AT2479" s="87" t="s">
        <v>135</v>
      </c>
      <c r="AU2479" s="43">
        <v>3.8780000000000001</v>
      </c>
      <c r="AV2479" s="10">
        <v>17</v>
      </c>
      <c r="AW2479" s="10" t="s">
        <v>169</v>
      </c>
      <c r="AX2479" t="s">
        <v>6932</v>
      </c>
      <c r="AY2479">
        <v>11</v>
      </c>
      <c r="AZ2479" s="11" t="s">
        <v>171</v>
      </c>
      <c r="BA2479" s="17" t="str">
        <f t="shared" si="595"/>
        <v>17001000000271101511</v>
      </c>
      <c r="BB2479" s="26">
        <f t="shared" si="596"/>
        <v>20</v>
      </c>
      <c r="BC2479" s="86" t="s">
        <v>6907</v>
      </c>
      <c r="BD2479" s="86" t="s">
        <v>277</v>
      </c>
      <c r="BG2479" s="86">
        <v>22735299</v>
      </c>
      <c r="BH2479">
        <v>92521672</v>
      </c>
      <c r="BK2479" s="11" t="str">
        <f t="shared" si="594"/>
        <v>A-</v>
      </c>
      <c r="BL2479" s="19" t="s">
        <v>235</v>
      </c>
    </row>
    <row r="2480" spans="1:64" x14ac:dyDescent="0.25">
      <c r="A2480" s="3" t="s">
        <v>56</v>
      </c>
      <c r="B2480" s="4">
        <v>2540</v>
      </c>
      <c r="C2480" s="119" t="s">
        <v>140</v>
      </c>
      <c r="D2480" s="3" t="s">
        <v>7394</v>
      </c>
      <c r="E2480" s="117" t="s">
        <v>7252</v>
      </c>
      <c r="F2480" s="117"/>
      <c r="G2480" s="43"/>
      <c r="H2480" s="74"/>
      <c r="I2480" s="43" t="s">
        <v>1457</v>
      </c>
      <c r="J2480" s="43" t="s">
        <v>228</v>
      </c>
      <c r="K2480" s="76" t="s">
        <v>76</v>
      </c>
      <c r="L2480" s="112" t="s">
        <v>77</v>
      </c>
      <c r="M2480" s="126" t="s">
        <v>158</v>
      </c>
      <c r="N2480" s="115">
        <v>45524</v>
      </c>
      <c r="P2480" s="3">
        <f t="shared" ca="1" si="592"/>
        <v>-17</v>
      </c>
      <c r="Q2480" s="5"/>
      <c r="R2480" s="3"/>
      <c r="T2480" s="152" t="s">
        <v>131</v>
      </c>
      <c r="U2480" s="117" t="s">
        <v>6619</v>
      </c>
      <c r="V2480" s="115">
        <v>45524</v>
      </c>
      <c r="W2480" s="115">
        <v>45565</v>
      </c>
      <c r="X2480" s="120"/>
      <c r="Y2480" s="120"/>
      <c r="Z2480" s="115">
        <v>45524</v>
      </c>
      <c r="AA2480" s="3">
        <v>8</v>
      </c>
      <c r="AB2480" s="120">
        <v>2024</v>
      </c>
      <c r="AC2480" s="3"/>
      <c r="AD2480" s="7"/>
      <c r="AE2480" s="7"/>
      <c r="AF2480" s="131">
        <v>38315</v>
      </c>
      <c r="AG2480" s="8">
        <f t="shared" ca="1" si="588"/>
        <v>19.909589041095892</v>
      </c>
      <c r="AH2480" s="7" t="str">
        <f t="shared" ca="1" si="589"/>
        <v>&lt; 25</v>
      </c>
      <c r="AJ2480" s="10"/>
      <c r="AK2480" s="153" t="s">
        <v>6933</v>
      </c>
      <c r="AL2480" s="131">
        <v>45257</v>
      </c>
      <c r="AM2480" s="43" t="s">
        <v>93</v>
      </c>
      <c r="AN2480" s="43" t="s">
        <v>94</v>
      </c>
      <c r="AP2480" s="120" t="s">
        <v>1167</v>
      </c>
      <c r="AQ2480" s="11">
        <v>3</v>
      </c>
      <c r="AR2480" s="11">
        <v>1</v>
      </c>
      <c r="AS2480" s="12"/>
      <c r="AT2480" s="87" t="s">
        <v>135</v>
      </c>
      <c r="AU2480" s="43">
        <v>3.7149999999999999</v>
      </c>
      <c r="AV2480" s="10">
        <v>17</v>
      </c>
      <c r="AW2480" s="10" t="s">
        <v>1253</v>
      </c>
      <c r="AX2480" t="s">
        <v>6934</v>
      </c>
      <c r="AY2480">
        <v>94</v>
      </c>
      <c r="AZ2480" s="11" t="s">
        <v>171</v>
      </c>
      <c r="BA2480" s="17" t="str">
        <f t="shared" si="595"/>
        <v>17535940174327154294</v>
      </c>
      <c r="BB2480" s="26">
        <f t="shared" si="596"/>
        <v>20</v>
      </c>
      <c r="BC2480" s="86" t="s">
        <v>6935</v>
      </c>
      <c r="BD2480" s="86" t="s">
        <v>277</v>
      </c>
      <c r="BG2480" s="86">
        <v>25606472</v>
      </c>
      <c r="BH2480">
        <v>90360254</v>
      </c>
      <c r="BK2480" s="11" t="str">
        <f t="shared" si="594"/>
        <v>B-</v>
      </c>
      <c r="BL2480" s="19" t="s">
        <v>235</v>
      </c>
    </row>
    <row r="2481" spans="1:64" x14ac:dyDescent="0.25">
      <c r="A2481" s="3" t="s">
        <v>56</v>
      </c>
      <c r="B2481" s="4">
        <v>2541</v>
      </c>
      <c r="C2481" s="119" t="s">
        <v>140</v>
      </c>
      <c r="D2481" s="3" t="s">
        <v>7453</v>
      </c>
      <c r="E2481" s="117" t="s">
        <v>7672</v>
      </c>
      <c r="F2481" s="117"/>
      <c r="G2481" s="43"/>
      <c r="H2481" s="74"/>
      <c r="I2481" s="43" t="s">
        <v>187</v>
      </c>
      <c r="J2481" s="43" t="s">
        <v>157</v>
      </c>
      <c r="K2481" s="76" t="s">
        <v>123</v>
      </c>
      <c r="L2481" s="112" t="s">
        <v>77</v>
      </c>
      <c r="M2481" s="126" t="s">
        <v>158</v>
      </c>
      <c r="N2481" s="115">
        <v>45524</v>
      </c>
      <c r="P2481" s="3">
        <f t="shared" ca="1" si="592"/>
        <v>-17</v>
      </c>
      <c r="Q2481" s="5"/>
      <c r="R2481" s="3"/>
      <c r="T2481" s="152" t="s">
        <v>131</v>
      </c>
      <c r="U2481" s="117" t="s">
        <v>6619</v>
      </c>
      <c r="V2481" s="115">
        <v>45524</v>
      </c>
      <c r="W2481" s="115">
        <v>45565</v>
      </c>
      <c r="X2481" s="120"/>
      <c r="Y2481" s="120"/>
      <c r="Z2481" s="115">
        <v>45524</v>
      </c>
      <c r="AA2481" s="3">
        <v>8</v>
      </c>
      <c r="AB2481" s="120">
        <v>2024</v>
      </c>
      <c r="AC2481" s="3"/>
      <c r="AD2481" s="7"/>
      <c r="AE2481" s="7"/>
      <c r="AF2481" s="131">
        <v>36725</v>
      </c>
      <c r="AG2481" s="8">
        <f t="shared" ca="1" si="588"/>
        <v>24.265753424657536</v>
      </c>
      <c r="AH2481" s="7" t="str">
        <f t="shared" ca="1" si="589"/>
        <v>&lt; 25</v>
      </c>
      <c r="AJ2481" s="10"/>
      <c r="AK2481" s="153" t="s">
        <v>6936</v>
      </c>
      <c r="AL2481" s="131">
        <v>44173</v>
      </c>
      <c r="AM2481" s="43" t="s">
        <v>93</v>
      </c>
      <c r="AN2481" s="43" t="s">
        <v>94</v>
      </c>
      <c r="AP2481" s="120" t="s">
        <v>6937</v>
      </c>
      <c r="AQ2481" s="11">
        <v>3</v>
      </c>
      <c r="AR2481" s="11">
        <v>1</v>
      </c>
      <c r="AS2481" s="12"/>
      <c r="AT2481" s="87" t="s">
        <v>135</v>
      </c>
      <c r="AU2481" s="43">
        <v>3.7149999999999999</v>
      </c>
      <c r="AV2481" s="10">
        <v>25</v>
      </c>
      <c r="AW2481" s="10" t="s">
        <v>1046</v>
      </c>
      <c r="AX2481" t="s">
        <v>6938</v>
      </c>
      <c r="AY2481" t="s">
        <v>67</v>
      </c>
      <c r="AZ2481" s="11" t="s">
        <v>164</v>
      </c>
      <c r="BA2481" s="17" t="str">
        <f t="shared" si="595"/>
        <v>25033000000123738608</v>
      </c>
      <c r="BB2481" s="26">
        <f t="shared" si="596"/>
        <v>20</v>
      </c>
      <c r="BC2481" s="86" t="s">
        <v>6939</v>
      </c>
      <c r="BD2481" s="86" t="s">
        <v>100</v>
      </c>
      <c r="BG2481" s="86">
        <v>93068353</v>
      </c>
      <c r="BH2481">
        <v>0</v>
      </c>
      <c r="BK2481" s="11" t="s">
        <v>193</v>
      </c>
      <c r="BL2481" s="19" t="s">
        <v>473</v>
      </c>
    </row>
    <row r="2482" spans="1:64" x14ac:dyDescent="0.25">
      <c r="A2482" s="3" t="s">
        <v>56</v>
      </c>
      <c r="B2482" s="4">
        <v>2542</v>
      </c>
      <c r="C2482" s="119" t="s">
        <v>140</v>
      </c>
      <c r="D2482" s="3" t="s">
        <v>7595</v>
      </c>
      <c r="E2482" s="117" t="s">
        <v>8429</v>
      </c>
      <c r="F2482" s="117"/>
      <c r="G2482" s="43"/>
      <c r="H2482" s="74"/>
      <c r="I2482" s="43" t="s">
        <v>187</v>
      </c>
      <c r="J2482" s="43" t="s">
        <v>157</v>
      </c>
      <c r="K2482" s="76" t="s">
        <v>123</v>
      </c>
      <c r="L2482" s="112" t="s">
        <v>77</v>
      </c>
      <c r="M2482" s="126" t="s">
        <v>158</v>
      </c>
      <c r="N2482" s="115">
        <v>45524</v>
      </c>
      <c r="P2482" s="3">
        <f t="shared" ca="1" si="592"/>
        <v>-17</v>
      </c>
      <c r="Q2482" s="5"/>
      <c r="R2482" s="3"/>
      <c r="T2482" s="152" t="s">
        <v>131</v>
      </c>
      <c r="U2482" s="117" t="s">
        <v>6619</v>
      </c>
      <c r="V2482" s="115">
        <v>45524</v>
      </c>
      <c r="W2482" s="115">
        <v>45565</v>
      </c>
      <c r="X2482" s="120"/>
      <c r="Y2482" s="120"/>
      <c r="Z2482" s="115">
        <v>45524</v>
      </c>
      <c r="AA2482" s="3">
        <v>8</v>
      </c>
      <c r="AB2482" s="120">
        <v>2024</v>
      </c>
      <c r="AC2482" s="3"/>
      <c r="AD2482" s="7"/>
      <c r="AE2482" s="7"/>
      <c r="AF2482" s="131">
        <v>37047</v>
      </c>
      <c r="AG2482" s="8">
        <f t="shared" ca="1" si="588"/>
        <v>23.383561643835616</v>
      </c>
      <c r="AH2482" s="7" t="str">
        <f t="shared" ca="1" si="589"/>
        <v>&lt; 25</v>
      </c>
      <c r="AJ2482" s="10"/>
      <c r="AK2482" s="153" t="s">
        <v>6940</v>
      </c>
      <c r="AL2482" s="131">
        <v>44510</v>
      </c>
      <c r="AM2482" s="43" t="s">
        <v>93</v>
      </c>
      <c r="AN2482" s="43" t="s">
        <v>94</v>
      </c>
      <c r="AP2482" s="120" t="s">
        <v>1167</v>
      </c>
      <c r="AQ2482" s="11">
        <v>3</v>
      </c>
      <c r="AR2482" s="11">
        <v>1</v>
      </c>
      <c r="AS2482" s="12"/>
      <c r="AT2482" s="87" t="s">
        <v>135</v>
      </c>
      <c r="AU2482" s="43">
        <v>3.7149999999999999</v>
      </c>
      <c r="AV2482" s="10">
        <v>17</v>
      </c>
      <c r="AW2482" s="10" t="s">
        <v>169</v>
      </c>
      <c r="AX2482" t="s">
        <v>6941</v>
      </c>
      <c r="AY2482">
        <v>58</v>
      </c>
      <c r="AZ2482" s="11" t="s">
        <v>171</v>
      </c>
      <c r="BA2482" s="17" t="str">
        <f t="shared" si="595"/>
        <v>17001000000347261158</v>
      </c>
      <c r="BB2482" s="26">
        <f t="shared" si="596"/>
        <v>20</v>
      </c>
      <c r="BC2482" s="86" t="s">
        <v>6942</v>
      </c>
      <c r="BD2482" s="86" t="s">
        <v>277</v>
      </c>
      <c r="BG2482" s="86">
        <v>95121702</v>
      </c>
      <c r="BH2482">
        <v>0</v>
      </c>
      <c r="BK2482" s="11" t="s">
        <v>193</v>
      </c>
      <c r="BL2482" s="19" t="s">
        <v>473</v>
      </c>
    </row>
    <row r="2483" spans="1:64" x14ac:dyDescent="0.25">
      <c r="A2483" s="3" t="s">
        <v>4354</v>
      </c>
      <c r="B2483" s="4">
        <v>2543</v>
      </c>
      <c r="C2483" s="119" t="s">
        <v>140</v>
      </c>
      <c r="D2483" s="3" t="s">
        <v>7319</v>
      </c>
      <c r="E2483" s="117" t="s">
        <v>7413</v>
      </c>
      <c r="F2483" s="117"/>
      <c r="G2483" s="43"/>
      <c r="H2483" s="74"/>
      <c r="I2483" s="43" t="s">
        <v>6943</v>
      </c>
      <c r="J2483" s="43" t="s">
        <v>157</v>
      </c>
      <c r="K2483" s="76" t="s">
        <v>76</v>
      </c>
      <c r="L2483" s="112" t="s">
        <v>77</v>
      </c>
      <c r="M2483" s="126" t="s">
        <v>158</v>
      </c>
      <c r="N2483" s="115">
        <v>45524</v>
      </c>
      <c r="P2483" s="3">
        <f t="shared" ca="1" si="592"/>
        <v>-17</v>
      </c>
      <c r="Q2483" s="5">
        <v>45524</v>
      </c>
      <c r="R2483" s="3" t="s">
        <v>4033</v>
      </c>
      <c r="T2483" s="152" t="s">
        <v>131</v>
      </c>
      <c r="U2483" s="117" t="s">
        <v>6619</v>
      </c>
      <c r="V2483" s="115">
        <v>45524</v>
      </c>
      <c r="W2483" s="115">
        <v>45565</v>
      </c>
      <c r="X2483" s="120"/>
      <c r="Y2483" s="120"/>
      <c r="Z2483" s="115">
        <v>45524</v>
      </c>
      <c r="AA2483" s="3">
        <v>8</v>
      </c>
      <c r="AB2483" s="120">
        <v>2024</v>
      </c>
      <c r="AC2483" s="3"/>
      <c r="AD2483" s="7"/>
      <c r="AE2483" s="7"/>
      <c r="AF2483" s="131">
        <v>33849</v>
      </c>
      <c r="AG2483" s="8">
        <f t="shared" ca="1" si="588"/>
        <v>32.145205479452052</v>
      </c>
      <c r="AH2483" s="7" t="str">
        <f t="shared" ca="1" si="589"/>
        <v>&gt;25&lt; 35</v>
      </c>
      <c r="AI2483">
        <v>16628957</v>
      </c>
      <c r="AJ2483" s="10" t="s">
        <v>70</v>
      </c>
      <c r="AK2483" s="153" t="s">
        <v>6944</v>
      </c>
      <c r="AL2483" s="131">
        <v>41032</v>
      </c>
      <c r="AM2483" s="43" t="s">
        <v>93</v>
      </c>
      <c r="AN2483" s="43" t="s">
        <v>94</v>
      </c>
      <c r="AP2483" s="120" t="s">
        <v>6945</v>
      </c>
      <c r="AQ2483" s="11">
        <v>3</v>
      </c>
      <c r="AR2483" s="11">
        <v>1</v>
      </c>
      <c r="AS2483" s="12"/>
      <c r="AT2483" s="87" t="s">
        <v>135</v>
      </c>
      <c r="AU2483" s="43">
        <v>3.8780000000000001</v>
      </c>
      <c r="AV2483" s="10"/>
      <c r="AW2483" s="10"/>
      <c r="AZ2483" s="11"/>
      <c r="BA2483" s="17" t="str">
        <f t="shared" si="595"/>
        <v/>
      </c>
      <c r="BB2483" s="26">
        <f t="shared" si="596"/>
        <v>0</v>
      </c>
      <c r="BC2483" s="86" t="s">
        <v>6946</v>
      </c>
      <c r="BD2483" s="86" t="s">
        <v>277</v>
      </c>
      <c r="BG2483" s="86">
        <v>27896846</v>
      </c>
      <c r="BH2483">
        <v>0</v>
      </c>
      <c r="BK2483" s="11" t="str">
        <f t="shared" si="594"/>
        <v>A-</v>
      </c>
      <c r="BL2483" s="19" t="s">
        <v>235</v>
      </c>
    </row>
    <row r="2484" spans="1:64" x14ac:dyDescent="0.25">
      <c r="A2484" s="3" t="s">
        <v>4354</v>
      </c>
      <c r="B2484" s="4">
        <v>2544</v>
      </c>
      <c r="C2484" s="119" t="s">
        <v>140</v>
      </c>
      <c r="D2484" s="3" t="s">
        <v>7289</v>
      </c>
      <c r="E2484" s="117" t="s">
        <v>7535</v>
      </c>
      <c r="F2484" s="117"/>
      <c r="G2484" s="43"/>
      <c r="H2484" s="74"/>
      <c r="I2484" s="43" t="s">
        <v>515</v>
      </c>
      <c r="J2484" s="43" t="s">
        <v>228</v>
      </c>
      <c r="K2484" s="76" t="s">
        <v>76</v>
      </c>
      <c r="L2484" s="112" t="s">
        <v>77</v>
      </c>
      <c r="M2484" s="126" t="s">
        <v>158</v>
      </c>
      <c r="N2484" s="115">
        <v>45523</v>
      </c>
      <c r="P2484" s="3">
        <f t="shared" ca="1" si="592"/>
        <v>-17</v>
      </c>
      <c r="Q2484" s="5">
        <v>45524</v>
      </c>
      <c r="R2484" s="3" t="s">
        <v>1466</v>
      </c>
      <c r="T2484" s="152" t="s">
        <v>131</v>
      </c>
      <c r="U2484" s="117" t="s">
        <v>6619</v>
      </c>
      <c r="V2484" s="115">
        <v>45523</v>
      </c>
      <c r="W2484" s="115">
        <v>45565</v>
      </c>
      <c r="X2484" s="120"/>
      <c r="Y2484" s="120"/>
      <c r="Z2484" s="115">
        <v>45523</v>
      </c>
      <c r="AA2484" s="3">
        <v>8</v>
      </c>
      <c r="AB2484" s="120">
        <v>2024</v>
      </c>
      <c r="AC2484" s="3"/>
      <c r="AD2484" s="7"/>
      <c r="AE2484" s="7"/>
      <c r="AF2484" s="131">
        <v>35736</v>
      </c>
      <c r="AG2484" s="8">
        <f t="shared" ca="1" si="588"/>
        <v>26.975342465753425</v>
      </c>
      <c r="AH2484" s="7" t="str">
        <f t="shared" ca="1" si="589"/>
        <v>&gt;25&lt; 35</v>
      </c>
      <c r="AJ2484" s="10"/>
      <c r="AK2484" s="153" t="s">
        <v>4576</v>
      </c>
      <c r="AL2484" s="131" t="s">
        <v>6947</v>
      </c>
      <c r="AM2484" s="43" t="s">
        <v>93</v>
      </c>
      <c r="AN2484" s="43" t="s">
        <v>94</v>
      </c>
      <c r="AP2484" s="120" t="s">
        <v>6948</v>
      </c>
      <c r="AQ2484" s="11">
        <v>3</v>
      </c>
      <c r="AR2484" s="11">
        <v>1</v>
      </c>
      <c r="AS2484" s="12"/>
      <c r="AT2484" s="87" t="s">
        <v>135</v>
      </c>
      <c r="AU2484" s="43">
        <v>3.8780000000000001</v>
      </c>
      <c r="AV2484" s="10">
        <v>17</v>
      </c>
      <c r="AW2484" s="10" t="s">
        <v>169</v>
      </c>
      <c r="AX2484" t="s">
        <v>4577</v>
      </c>
      <c r="AY2484">
        <v>21</v>
      </c>
      <c r="AZ2484" s="11" t="s">
        <v>171</v>
      </c>
      <c r="BA2484" s="17" t="str">
        <f t="shared" si="595"/>
        <v>17001000000298148021</v>
      </c>
      <c r="BB2484" s="26">
        <f t="shared" si="596"/>
        <v>20</v>
      </c>
      <c r="BC2484" s="86" t="s">
        <v>4142</v>
      </c>
      <c r="BD2484" s="86" t="s">
        <v>277</v>
      </c>
      <c r="BG2484" s="86">
        <v>25881272</v>
      </c>
      <c r="BH2484">
        <v>24724375</v>
      </c>
      <c r="BK2484" s="11" t="str">
        <f t="shared" si="594"/>
        <v>B-</v>
      </c>
      <c r="BL2484" s="19" t="s">
        <v>235</v>
      </c>
    </row>
    <row r="2485" spans="1:64" x14ac:dyDescent="0.25">
      <c r="A2485" s="3" t="s">
        <v>56</v>
      </c>
      <c r="B2485" s="4">
        <v>2545</v>
      </c>
      <c r="C2485" s="119" t="s">
        <v>140</v>
      </c>
      <c r="D2485" s="3" t="s">
        <v>7552</v>
      </c>
      <c r="E2485" s="117" t="s">
        <v>7938</v>
      </c>
      <c r="F2485" s="117"/>
      <c r="G2485" s="43"/>
      <c r="H2485" s="74"/>
      <c r="I2485" s="43" t="s">
        <v>1889</v>
      </c>
      <c r="J2485" s="43" t="s">
        <v>157</v>
      </c>
      <c r="K2485" s="76" t="s">
        <v>123</v>
      </c>
      <c r="L2485" s="112" t="s">
        <v>77</v>
      </c>
      <c r="M2485" s="126" t="s">
        <v>158</v>
      </c>
      <c r="N2485" s="115">
        <v>45526</v>
      </c>
      <c r="P2485" s="3">
        <f t="shared" ca="1" si="592"/>
        <v>-17</v>
      </c>
      <c r="Q2485" s="5"/>
      <c r="R2485" s="3"/>
      <c r="T2485" s="152" t="s">
        <v>131</v>
      </c>
      <c r="U2485" s="117" t="s">
        <v>6619</v>
      </c>
      <c r="V2485" s="115">
        <v>45525</v>
      </c>
      <c r="W2485" s="115">
        <v>45565</v>
      </c>
      <c r="X2485" s="120"/>
      <c r="Y2485" s="120"/>
      <c r="Z2485" s="115">
        <v>45525</v>
      </c>
      <c r="AA2485" s="3">
        <v>8</v>
      </c>
      <c r="AB2485" s="120">
        <v>2024</v>
      </c>
      <c r="AC2485" s="3"/>
      <c r="AD2485" s="7"/>
      <c r="AE2485" s="7"/>
      <c r="AF2485" s="131">
        <v>37505</v>
      </c>
      <c r="AG2485" s="8">
        <f t="shared" ca="1" si="588"/>
        <v>22.12876712328767</v>
      </c>
      <c r="AH2485" s="7" t="str">
        <f t="shared" ca="1" si="589"/>
        <v>&lt; 25</v>
      </c>
      <c r="AI2485">
        <v>17741896</v>
      </c>
      <c r="AJ2485" s="10" t="s">
        <v>126</v>
      </c>
      <c r="AK2485" s="153" t="s">
        <v>6949</v>
      </c>
      <c r="AL2485" s="131">
        <v>43892</v>
      </c>
      <c r="AM2485" s="43" t="s">
        <v>93</v>
      </c>
      <c r="AN2485" s="43" t="s">
        <v>94</v>
      </c>
      <c r="AP2485" s="120" t="s">
        <v>6950</v>
      </c>
      <c r="AQ2485" s="11">
        <v>3</v>
      </c>
      <c r="AR2485" s="11">
        <v>1</v>
      </c>
      <c r="AS2485" s="12"/>
      <c r="AT2485" s="87" t="s">
        <v>135</v>
      </c>
      <c r="AU2485" s="43">
        <v>3.7149999999999999</v>
      </c>
      <c r="AV2485" s="10">
        <v>17</v>
      </c>
      <c r="AW2485" s="10" t="s">
        <v>169</v>
      </c>
      <c r="AX2485" t="s">
        <v>6951</v>
      </c>
      <c r="AY2485">
        <v>37</v>
      </c>
      <c r="AZ2485" s="11" t="s">
        <v>171</v>
      </c>
      <c r="BA2485" s="17" t="str">
        <f t="shared" si="595"/>
        <v>17001000000333788537</v>
      </c>
      <c r="BB2485" s="26">
        <f t="shared" si="596"/>
        <v>20</v>
      </c>
      <c r="BC2485" s="86" t="s">
        <v>6952</v>
      </c>
      <c r="BD2485" s="86" t="s">
        <v>277</v>
      </c>
      <c r="BG2485" s="86">
        <v>22436821</v>
      </c>
      <c r="BH2485">
        <v>0</v>
      </c>
      <c r="BK2485" s="11" t="s">
        <v>1892</v>
      </c>
      <c r="BL2485" s="19" t="s">
        <v>473</v>
      </c>
    </row>
    <row r="2486" spans="1:64" x14ac:dyDescent="0.25">
      <c r="A2486" s="3" t="s">
        <v>4354</v>
      </c>
      <c r="B2486" s="4">
        <v>2546</v>
      </c>
      <c r="C2486" s="119" t="s">
        <v>140</v>
      </c>
      <c r="D2486" s="3" t="s">
        <v>8792</v>
      </c>
      <c r="E2486" s="117" t="s">
        <v>7420</v>
      </c>
      <c r="F2486" s="117"/>
      <c r="G2486" s="43"/>
      <c r="H2486" s="74"/>
      <c r="I2486" s="43" t="s">
        <v>1889</v>
      </c>
      <c r="J2486" s="43" t="s">
        <v>228</v>
      </c>
      <c r="K2486" s="76" t="s">
        <v>123</v>
      </c>
      <c r="L2486" s="112" t="s">
        <v>77</v>
      </c>
      <c r="M2486" s="126" t="s">
        <v>158</v>
      </c>
      <c r="N2486" s="115">
        <v>45526</v>
      </c>
      <c r="P2486" s="3">
        <f t="shared" ca="1" si="592"/>
        <v>-17</v>
      </c>
      <c r="Q2486" s="5">
        <v>45530</v>
      </c>
      <c r="R2486" s="3" t="s">
        <v>2627</v>
      </c>
      <c r="T2486" s="152" t="s">
        <v>131</v>
      </c>
      <c r="U2486" s="117" t="s">
        <v>6619</v>
      </c>
      <c r="V2486" s="115">
        <v>45525</v>
      </c>
      <c r="W2486" s="115">
        <v>45565</v>
      </c>
      <c r="X2486" s="120"/>
      <c r="Y2486" s="120"/>
      <c r="Z2486" s="115">
        <v>45525</v>
      </c>
      <c r="AA2486" s="3">
        <v>8</v>
      </c>
      <c r="AB2486" s="120">
        <v>2024</v>
      </c>
      <c r="AC2486" s="3"/>
      <c r="AD2486" s="7"/>
      <c r="AE2486" s="7"/>
      <c r="AF2486" s="131">
        <v>31791</v>
      </c>
      <c r="AG2486" s="8">
        <f t="shared" ca="1" si="588"/>
        <v>37.783561643835618</v>
      </c>
      <c r="AH2486" s="7" t="str">
        <f t="shared" ca="1" si="589"/>
        <v>&gt;35&lt; 45</v>
      </c>
      <c r="AI2486">
        <v>17269735</v>
      </c>
      <c r="AJ2486" s="10" t="s">
        <v>79</v>
      </c>
      <c r="AK2486" s="153" t="s">
        <v>6953</v>
      </c>
      <c r="AL2486" s="131">
        <v>41468</v>
      </c>
      <c r="AM2486" s="43" t="s">
        <v>93</v>
      </c>
      <c r="AN2486" s="43" t="s">
        <v>94</v>
      </c>
      <c r="AP2486" s="120" t="s">
        <v>6954</v>
      </c>
      <c r="AQ2486" s="11">
        <v>3</v>
      </c>
      <c r="AR2486" s="11">
        <v>1</v>
      </c>
      <c r="AS2486" s="12"/>
      <c r="AT2486" s="87" t="s">
        <v>135</v>
      </c>
      <c r="AU2486" s="43">
        <v>3.7149999999999999</v>
      </c>
      <c r="AV2486" s="10">
        <v>17</v>
      </c>
      <c r="AW2486" s="10">
        <v>50300</v>
      </c>
      <c r="AX2486" t="s">
        <v>6955</v>
      </c>
      <c r="AY2486" t="s">
        <v>62</v>
      </c>
      <c r="AZ2486" s="11" t="s">
        <v>171</v>
      </c>
      <c r="BA2486" s="17" t="str">
        <f t="shared" si="595"/>
        <v>17503000000254398801</v>
      </c>
      <c r="BB2486" s="26">
        <f t="shared" si="596"/>
        <v>20</v>
      </c>
      <c r="BC2486" s="86" t="s">
        <v>4293</v>
      </c>
      <c r="BD2486" s="86" t="s">
        <v>100</v>
      </c>
      <c r="BG2486" s="86">
        <v>21251240</v>
      </c>
      <c r="BH2486">
        <v>0</v>
      </c>
      <c r="BK2486" s="11" t="s">
        <v>1892</v>
      </c>
      <c r="BL2486" s="19" t="s">
        <v>473</v>
      </c>
    </row>
    <row r="2487" spans="1:64" x14ac:dyDescent="0.25">
      <c r="A2487" s="3" t="s">
        <v>56</v>
      </c>
      <c r="B2487" s="4">
        <v>2547</v>
      </c>
      <c r="C2487" s="119" t="s">
        <v>140</v>
      </c>
      <c r="D2487" s="3" t="s">
        <v>7351</v>
      </c>
      <c r="E2487" s="117" t="s">
        <v>7214</v>
      </c>
      <c r="F2487" s="117"/>
      <c r="G2487" s="43"/>
      <c r="H2487" s="74"/>
      <c r="I2487" s="43" t="s">
        <v>1889</v>
      </c>
      <c r="J2487" s="43" t="s">
        <v>228</v>
      </c>
      <c r="K2487" s="76" t="s">
        <v>123</v>
      </c>
      <c r="L2487" s="112" t="s">
        <v>77</v>
      </c>
      <c r="M2487" s="126" t="s">
        <v>158</v>
      </c>
      <c r="N2487" s="115">
        <v>45527</v>
      </c>
      <c r="P2487" s="3">
        <f t="shared" ca="1" si="592"/>
        <v>-17</v>
      </c>
      <c r="Q2487" s="5"/>
      <c r="R2487" s="3"/>
      <c r="T2487" s="152" t="s">
        <v>131</v>
      </c>
      <c r="U2487" s="117" t="s">
        <v>6619</v>
      </c>
      <c r="V2487" s="115">
        <v>45527</v>
      </c>
      <c r="W2487" s="115">
        <v>45565</v>
      </c>
      <c r="X2487" s="120"/>
      <c r="Y2487" s="120"/>
      <c r="Z2487" s="115">
        <v>45527</v>
      </c>
      <c r="AA2487" s="3">
        <v>8</v>
      </c>
      <c r="AB2487" s="120">
        <v>2024</v>
      </c>
      <c r="AC2487" s="3"/>
      <c r="AD2487" s="7"/>
      <c r="AE2487" s="7"/>
      <c r="AF2487" s="131">
        <v>28901</v>
      </c>
      <c r="AG2487" s="8">
        <f t="shared" ca="1" si="588"/>
        <v>45.701369863013696</v>
      </c>
      <c r="AH2487" s="7" t="str">
        <f t="shared" ca="1" si="589"/>
        <v>&gt;45&lt; 55</v>
      </c>
      <c r="AI2487">
        <v>12159630</v>
      </c>
      <c r="AJ2487" s="10" t="s">
        <v>67</v>
      </c>
      <c r="AK2487" s="153" t="s">
        <v>6956</v>
      </c>
      <c r="AL2487" s="131">
        <v>34697</v>
      </c>
      <c r="AM2487" s="43" t="s">
        <v>93</v>
      </c>
      <c r="AN2487" s="43" t="s">
        <v>65</v>
      </c>
      <c r="AO2487">
        <v>2</v>
      </c>
      <c r="AP2487" s="120" t="s">
        <v>6957</v>
      </c>
      <c r="AQ2487" s="11">
        <v>3</v>
      </c>
      <c r="AR2487" s="11">
        <v>1</v>
      </c>
      <c r="AS2487" s="12"/>
      <c r="AT2487" s="87" t="s">
        <v>135</v>
      </c>
      <c r="AU2487" s="43">
        <v>3.7149999999999999</v>
      </c>
      <c r="AV2487" s="10">
        <v>17</v>
      </c>
      <c r="AW2487" s="10">
        <v>47420</v>
      </c>
      <c r="AX2487">
        <v>14121499582</v>
      </c>
      <c r="AY2487">
        <v>64</v>
      </c>
      <c r="AZ2487" s="11" t="s">
        <v>171</v>
      </c>
      <c r="BA2487" s="17" t="str">
        <f t="shared" si="595"/>
        <v>17474201412149958264</v>
      </c>
      <c r="BB2487" s="26">
        <f t="shared" si="596"/>
        <v>20</v>
      </c>
      <c r="BC2487" s="86" t="s">
        <v>6958</v>
      </c>
      <c r="BD2487" s="86" t="s">
        <v>277</v>
      </c>
      <c r="BG2487" s="86">
        <v>27258595</v>
      </c>
      <c r="BH2487">
        <v>0</v>
      </c>
      <c r="BK2487" s="11" t="s">
        <v>1892</v>
      </c>
      <c r="BL2487" s="19" t="s">
        <v>473</v>
      </c>
    </row>
    <row r="2488" spans="1:64" x14ac:dyDescent="0.25">
      <c r="A2488" s="3" t="s">
        <v>56</v>
      </c>
      <c r="B2488" s="4">
        <v>2548</v>
      </c>
      <c r="C2488" s="119" t="s">
        <v>57</v>
      </c>
      <c r="D2488" s="3" t="s">
        <v>7721</v>
      </c>
      <c r="E2488" s="117" t="s">
        <v>7628</v>
      </c>
      <c r="F2488" s="117"/>
      <c r="G2488" s="43"/>
      <c r="H2488" s="74"/>
      <c r="I2488" s="43" t="s">
        <v>3004</v>
      </c>
      <c r="J2488" s="43" t="s">
        <v>228</v>
      </c>
      <c r="K2488" s="76" t="s">
        <v>123</v>
      </c>
      <c r="L2488" s="112" t="s">
        <v>77</v>
      </c>
      <c r="M2488" s="126" t="s">
        <v>158</v>
      </c>
      <c r="N2488" s="115">
        <v>45525</v>
      </c>
      <c r="P2488" s="3">
        <f t="shared" ca="1" si="592"/>
        <v>-17</v>
      </c>
      <c r="Q2488" s="5"/>
      <c r="R2488" s="3"/>
      <c r="T2488" s="152" t="s">
        <v>131</v>
      </c>
      <c r="U2488" s="117" t="s">
        <v>6619</v>
      </c>
      <c r="V2488" s="115">
        <v>45525</v>
      </c>
      <c r="W2488" s="115">
        <v>45565</v>
      </c>
      <c r="X2488" s="120"/>
      <c r="Y2488" s="120"/>
      <c r="Z2488" s="115">
        <v>45525</v>
      </c>
      <c r="AA2488" s="3">
        <v>8</v>
      </c>
      <c r="AB2488" s="120">
        <v>2024</v>
      </c>
      <c r="AC2488" s="3"/>
      <c r="AD2488" s="7"/>
      <c r="AE2488" s="7"/>
      <c r="AF2488" s="131">
        <v>37334</v>
      </c>
      <c r="AG2488" s="8">
        <f t="shared" ca="1" si="588"/>
        <v>22.597260273972601</v>
      </c>
      <c r="AH2488" s="7" t="str">
        <f t="shared" ca="1" si="589"/>
        <v>&lt; 25</v>
      </c>
      <c r="AJ2488" s="10"/>
      <c r="AK2488" s="153" t="s">
        <v>6959</v>
      </c>
      <c r="AL2488" s="131">
        <v>44134</v>
      </c>
      <c r="AM2488" s="43" t="s">
        <v>3903</v>
      </c>
      <c r="AN2488" s="43" t="s">
        <v>94</v>
      </c>
      <c r="AP2488" s="120" t="s">
        <v>1167</v>
      </c>
      <c r="AQ2488" s="11">
        <v>3</v>
      </c>
      <c r="AR2488" s="11">
        <v>1</v>
      </c>
      <c r="AS2488" s="12"/>
      <c r="AT2488" s="87" t="s">
        <v>135</v>
      </c>
      <c r="AU2488" s="43">
        <v>3.7149999999999999</v>
      </c>
      <c r="AV2488" s="10">
        <v>17</v>
      </c>
      <c r="AW2488" s="10" t="s">
        <v>169</v>
      </c>
      <c r="AX2488" t="s">
        <v>6960</v>
      </c>
      <c r="AY2488">
        <v>21</v>
      </c>
      <c r="AZ2488" s="11" t="s">
        <v>171</v>
      </c>
      <c r="BA2488" s="17" t="str">
        <f t="shared" si="595"/>
        <v>17001000000347899321</v>
      </c>
      <c r="BB2488" s="26">
        <f t="shared" si="596"/>
        <v>20</v>
      </c>
      <c r="BC2488" s="86" t="s">
        <v>6961</v>
      </c>
      <c r="BD2488" s="86" t="s">
        <v>100</v>
      </c>
      <c r="BG2488" s="86">
        <v>23184029</v>
      </c>
      <c r="BH2488">
        <v>0</v>
      </c>
      <c r="BK2488" s="11" t="s">
        <v>3009</v>
      </c>
      <c r="BL2488" s="19" t="s">
        <v>473</v>
      </c>
    </row>
    <row r="2489" spans="1:64" x14ac:dyDescent="0.25">
      <c r="A2489" s="3" t="s">
        <v>74</v>
      </c>
      <c r="B2489" s="4">
        <v>2549</v>
      </c>
      <c r="C2489" s="119" t="s">
        <v>140</v>
      </c>
      <c r="D2489" s="3" t="s">
        <v>8671</v>
      </c>
      <c r="E2489" s="117" t="s">
        <v>7499</v>
      </c>
      <c r="F2489" s="117"/>
      <c r="G2489" s="43"/>
      <c r="H2489" s="74"/>
      <c r="I2489" s="43" t="s">
        <v>6962</v>
      </c>
      <c r="J2489" s="43" t="s">
        <v>228</v>
      </c>
      <c r="K2489" s="76" t="s">
        <v>123</v>
      </c>
      <c r="L2489" s="112" t="s">
        <v>77</v>
      </c>
      <c r="M2489" s="126" t="s">
        <v>158</v>
      </c>
      <c r="N2489" s="115">
        <v>45526</v>
      </c>
      <c r="P2489" s="3">
        <f t="shared" ca="1" si="592"/>
        <v>-17</v>
      </c>
      <c r="Q2489" s="5">
        <v>45539</v>
      </c>
      <c r="R2489" s="3" t="s">
        <v>124</v>
      </c>
      <c r="T2489" s="152" t="s">
        <v>131</v>
      </c>
      <c r="U2489" s="117" t="s">
        <v>6619</v>
      </c>
      <c r="V2489" s="115">
        <v>45526</v>
      </c>
      <c r="W2489" s="115">
        <v>45565</v>
      </c>
      <c r="X2489" s="120"/>
      <c r="Y2489" s="120"/>
      <c r="Z2489" s="115">
        <v>45526</v>
      </c>
      <c r="AA2489" s="3">
        <v>8</v>
      </c>
      <c r="AB2489" s="120">
        <v>2024</v>
      </c>
      <c r="AC2489" s="3"/>
      <c r="AD2489" s="7"/>
      <c r="AE2489" s="7"/>
      <c r="AF2489" s="131">
        <v>36763</v>
      </c>
      <c r="AG2489" s="8">
        <f t="shared" ca="1" si="588"/>
        <v>24.161643835616438</v>
      </c>
      <c r="AH2489" s="7" t="str">
        <f t="shared" ca="1" si="589"/>
        <v>&lt; 25</v>
      </c>
      <c r="AJ2489" s="10"/>
      <c r="AK2489" s="153" t="s">
        <v>6963</v>
      </c>
      <c r="AL2489" s="131">
        <v>43871</v>
      </c>
      <c r="AM2489" s="43" t="s">
        <v>93</v>
      </c>
      <c r="AN2489" s="43" t="s">
        <v>94</v>
      </c>
      <c r="AP2489" s="120" t="s">
        <v>1167</v>
      </c>
      <c r="AQ2489" s="11">
        <v>3</v>
      </c>
      <c r="AR2489" s="11">
        <v>1</v>
      </c>
      <c r="AS2489" s="12"/>
      <c r="AT2489" s="87" t="s">
        <v>135</v>
      </c>
      <c r="AU2489" s="43">
        <v>3.7149999999999999</v>
      </c>
      <c r="AV2489" s="10">
        <v>17</v>
      </c>
      <c r="AW2489" s="10" t="s">
        <v>169</v>
      </c>
      <c r="AX2489" t="s">
        <v>6964</v>
      </c>
      <c r="AY2489">
        <v>39</v>
      </c>
      <c r="AZ2489" s="11" t="s">
        <v>171</v>
      </c>
      <c r="BA2489" s="17" t="str">
        <f t="shared" si="595"/>
        <v>17001000000332650339</v>
      </c>
      <c r="BB2489" s="26">
        <f t="shared" si="596"/>
        <v>20</v>
      </c>
      <c r="BC2489" s="86" t="s">
        <v>6965</v>
      </c>
      <c r="BD2489" s="86" t="s">
        <v>100</v>
      </c>
      <c r="BG2489" s="86">
        <v>50635085</v>
      </c>
      <c r="BH2489">
        <v>0</v>
      </c>
      <c r="BK2489" s="11" t="s">
        <v>3009</v>
      </c>
      <c r="BL2489" s="19" t="s">
        <v>473</v>
      </c>
    </row>
    <row r="2490" spans="1:64" x14ac:dyDescent="0.25">
      <c r="A2490" s="3" t="s">
        <v>56</v>
      </c>
      <c r="B2490" s="4">
        <v>2550</v>
      </c>
      <c r="C2490" s="119" t="s">
        <v>140</v>
      </c>
      <c r="D2490" s="3" t="s">
        <v>8672</v>
      </c>
      <c r="E2490" s="117" t="s">
        <v>8673</v>
      </c>
      <c r="F2490" s="117"/>
      <c r="G2490" s="43"/>
      <c r="H2490" s="74"/>
      <c r="I2490" s="43" t="s">
        <v>431</v>
      </c>
      <c r="J2490" s="43"/>
      <c r="K2490" s="76" t="s">
        <v>123</v>
      </c>
      <c r="L2490" s="112" t="s">
        <v>77</v>
      </c>
      <c r="M2490" s="126" t="s">
        <v>158</v>
      </c>
      <c r="N2490" s="115">
        <v>45531</v>
      </c>
      <c r="P2490" s="3">
        <f t="shared" ca="1" si="592"/>
        <v>-17</v>
      </c>
      <c r="Q2490" s="5"/>
      <c r="R2490" s="3"/>
      <c r="T2490" s="152" t="s">
        <v>131</v>
      </c>
      <c r="U2490" s="117" t="s">
        <v>6619</v>
      </c>
      <c r="V2490" s="115">
        <v>45531</v>
      </c>
      <c r="W2490" s="115">
        <v>45565</v>
      </c>
      <c r="X2490" s="120"/>
      <c r="Y2490" s="120"/>
      <c r="Z2490" s="115">
        <v>45531</v>
      </c>
      <c r="AA2490" s="3">
        <v>8</v>
      </c>
      <c r="AB2490" s="120">
        <v>2024</v>
      </c>
      <c r="AC2490" s="3"/>
      <c r="AD2490" s="7"/>
      <c r="AE2490" s="7"/>
      <c r="AF2490" s="131">
        <v>29603</v>
      </c>
      <c r="AG2490" s="8">
        <f t="shared" ca="1" si="588"/>
        <v>43.778082191780825</v>
      </c>
      <c r="AH2490" s="7" t="str">
        <f t="shared" ca="1" si="589"/>
        <v>&gt;35&lt; 45</v>
      </c>
      <c r="AJ2490" s="10"/>
      <c r="AK2490" s="153" t="s">
        <v>6966</v>
      </c>
      <c r="AL2490" s="131">
        <v>42962</v>
      </c>
      <c r="AM2490" s="43" t="s">
        <v>93</v>
      </c>
      <c r="AN2490" s="43" t="s">
        <v>65</v>
      </c>
      <c r="AO2490">
        <v>2</v>
      </c>
      <c r="AP2490" s="120" t="s">
        <v>1167</v>
      </c>
      <c r="AQ2490" s="11">
        <v>3</v>
      </c>
      <c r="AR2490" s="11">
        <v>1</v>
      </c>
      <c r="AS2490" s="12"/>
      <c r="AT2490" s="87" t="s">
        <v>135</v>
      </c>
      <c r="AU2490" s="43">
        <v>3.7149999999999999</v>
      </c>
      <c r="AV2490" s="10">
        <v>17</v>
      </c>
      <c r="AW2490" s="10" t="s">
        <v>169</v>
      </c>
      <c r="AX2490" t="s">
        <v>6967</v>
      </c>
      <c r="AY2490">
        <v>40</v>
      </c>
      <c r="AZ2490" s="11" t="s">
        <v>171</v>
      </c>
      <c r="BA2490" s="17" t="str">
        <f t="shared" si="595"/>
        <v>17001000000348066840</v>
      </c>
      <c r="BB2490" s="26">
        <f t="shared" si="596"/>
        <v>20</v>
      </c>
      <c r="BC2490" s="86" t="s">
        <v>6968</v>
      </c>
      <c r="BD2490" s="86" t="s">
        <v>100</v>
      </c>
      <c r="BG2490" s="86">
        <v>55152013</v>
      </c>
      <c r="BH2490">
        <v>48288604</v>
      </c>
      <c r="BK2490" s="11" t="str">
        <f t="shared" si="594"/>
        <v>-</v>
      </c>
      <c r="BL2490" s="19" t="s">
        <v>473</v>
      </c>
    </row>
    <row r="2491" spans="1:64" x14ac:dyDescent="0.25">
      <c r="A2491" s="3" t="s">
        <v>56</v>
      </c>
      <c r="B2491" s="4">
        <v>2551</v>
      </c>
      <c r="C2491" s="119" t="s">
        <v>140</v>
      </c>
      <c r="D2491" s="3" t="s">
        <v>8750</v>
      </c>
      <c r="E2491" s="117" t="s">
        <v>7350</v>
      </c>
      <c r="F2491" s="117"/>
      <c r="G2491" s="43"/>
      <c r="H2491" s="74"/>
      <c r="I2491" s="43" t="s">
        <v>2544</v>
      </c>
      <c r="J2491" s="43" t="s">
        <v>228</v>
      </c>
      <c r="K2491" s="76" t="s">
        <v>123</v>
      </c>
      <c r="L2491" s="112" t="s">
        <v>77</v>
      </c>
      <c r="M2491" s="126" t="s">
        <v>158</v>
      </c>
      <c r="N2491" s="115">
        <v>45526</v>
      </c>
      <c r="P2491" s="3">
        <f t="shared" ca="1" si="592"/>
        <v>-17</v>
      </c>
      <c r="Q2491" s="5"/>
      <c r="R2491" s="3"/>
      <c r="T2491" s="152" t="s">
        <v>131</v>
      </c>
      <c r="U2491" s="117" t="s">
        <v>6619</v>
      </c>
      <c r="V2491" s="115">
        <v>45526</v>
      </c>
      <c r="W2491" s="115">
        <v>45565</v>
      </c>
      <c r="X2491" s="120"/>
      <c r="Y2491" s="120"/>
      <c r="Z2491" s="115">
        <v>45526</v>
      </c>
      <c r="AA2491" s="3">
        <v>8</v>
      </c>
      <c r="AB2491" s="120">
        <v>2024</v>
      </c>
      <c r="AC2491" s="3"/>
      <c r="AD2491" s="7"/>
      <c r="AE2491" s="7"/>
      <c r="AF2491" s="131">
        <v>29530</v>
      </c>
      <c r="AG2491" s="8">
        <f t="shared" ca="1" si="588"/>
        <v>43.978082191780821</v>
      </c>
      <c r="AH2491" s="7" t="str">
        <f t="shared" ca="1" si="589"/>
        <v>&gt;35&lt; 45</v>
      </c>
      <c r="AI2491">
        <v>12660458</v>
      </c>
      <c r="AJ2491" s="10" t="s">
        <v>79</v>
      </c>
      <c r="AK2491" s="153" t="s">
        <v>6969</v>
      </c>
      <c r="AL2491" s="131">
        <v>45307</v>
      </c>
      <c r="AM2491" s="43" t="s">
        <v>93</v>
      </c>
      <c r="AN2491" s="43" t="s">
        <v>65</v>
      </c>
      <c r="AP2491" s="120" t="s">
        <v>6970</v>
      </c>
      <c r="AQ2491" s="11">
        <v>3</v>
      </c>
      <c r="AR2491" s="11">
        <v>1</v>
      </c>
      <c r="AS2491" s="12"/>
      <c r="AT2491" s="87" t="s">
        <v>135</v>
      </c>
      <c r="AU2491" s="43">
        <v>3.7149999999999999</v>
      </c>
      <c r="AV2491" s="10">
        <v>17</v>
      </c>
      <c r="AW2491" s="10" t="s">
        <v>169</v>
      </c>
      <c r="AX2491" t="s">
        <v>6971</v>
      </c>
      <c r="AY2491">
        <v>16</v>
      </c>
      <c r="AZ2491" s="11" t="s">
        <v>171</v>
      </c>
      <c r="BA2491" s="17" t="str">
        <f t="shared" si="595"/>
        <v>17001000000324622716</v>
      </c>
      <c r="BB2491" s="26">
        <f t="shared" si="596"/>
        <v>20</v>
      </c>
      <c r="BC2491" s="86" t="s">
        <v>3293</v>
      </c>
      <c r="BD2491" s="86" t="s">
        <v>277</v>
      </c>
      <c r="BG2491" s="86">
        <v>53348144</v>
      </c>
      <c r="BH2491">
        <v>97659111</v>
      </c>
      <c r="BK2491" s="11" t="str">
        <f t="shared" si="594"/>
        <v>B-</v>
      </c>
      <c r="BL2491" s="19" t="s">
        <v>473</v>
      </c>
    </row>
    <row r="2492" spans="1:64" x14ac:dyDescent="0.25">
      <c r="A2492" s="3" t="s">
        <v>74</v>
      </c>
      <c r="B2492" s="4">
        <v>2552</v>
      </c>
      <c r="C2492" s="119" t="s">
        <v>140</v>
      </c>
      <c r="D2492" s="3" t="s">
        <v>7542</v>
      </c>
      <c r="E2492" s="117" t="s">
        <v>7332</v>
      </c>
      <c r="F2492" s="117"/>
      <c r="G2492" s="43"/>
      <c r="H2492" s="74"/>
      <c r="I2492" s="43" t="s">
        <v>1140</v>
      </c>
      <c r="J2492" s="43" t="s">
        <v>157</v>
      </c>
      <c r="K2492" s="76" t="s">
        <v>123</v>
      </c>
      <c r="L2492" s="112" t="s">
        <v>77</v>
      </c>
      <c r="M2492" s="126" t="s">
        <v>158</v>
      </c>
      <c r="N2492" s="115">
        <v>45526</v>
      </c>
      <c r="P2492" s="3">
        <f t="shared" ca="1" si="592"/>
        <v>-17</v>
      </c>
      <c r="Q2492" s="5">
        <v>45537</v>
      </c>
      <c r="R2492" s="3" t="s">
        <v>4845</v>
      </c>
      <c r="T2492" s="152" t="s">
        <v>131</v>
      </c>
      <c r="U2492" s="117" t="s">
        <v>6619</v>
      </c>
      <c r="V2492" s="115">
        <v>45526</v>
      </c>
      <c r="W2492" s="115">
        <v>45565</v>
      </c>
      <c r="X2492" s="120"/>
      <c r="Y2492" s="120"/>
      <c r="Z2492" s="115">
        <v>45526</v>
      </c>
      <c r="AA2492" s="3">
        <v>8</v>
      </c>
      <c r="AB2492" s="120">
        <v>2024</v>
      </c>
      <c r="AC2492" s="3"/>
      <c r="AD2492" s="7"/>
      <c r="AE2492" s="7"/>
      <c r="AF2492" s="131">
        <v>26665</v>
      </c>
      <c r="AG2492" s="8">
        <f t="shared" ca="1" si="588"/>
        <v>51.827397260273976</v>
      </c>
      <c r="AH2492" s="7" t="str">
        <f t="shared" ca="1" si="589"/>
        <v>&gt;45&lt; 55</v>
      </c>
      <c r="AI2492">
        <v>11506075</v>
      </c>
      <c r="AJ2492" s="10" t="s">
        <v>70</v>
      </c>
      <c r="AK2492" s="153" t="s">
        <v>6972</v>
      </c>
      <c r="AL2492" s="131">
        <v>40348</v>
      </c>
      <c r="AM2492" s="43" t="s">
        <v>93</v>
      </c>
      <c r="AN2492" s="43" t="s">
        <v>65</v>
      </c>
      <c r="AP2492" s="120" t="s">
        <v>6973</v>
      </c>
      <c r="AQ2492" s="11">
        <v>3</v>
      </c>
      <c r="AR2492" s="11">
        <v>1</v>
      </c>
      <c r="AS2492" s="12"/>
      <c r="AT2492" s="87" t="s">
        <v>135</v>
      </c>
      <c r="AU2492" s="43">
        <v>3.7149999999999999</v>
      </c>
      <c r="AV2492" s="10">
        <v>25</v>
      </c>
      <c r="AW2492" s="10" t="s">
        <v>1046</v>
      </c>
      <c r="AX2492" t="s">
        <v>6974</v>
      </c>
      <c r="AY2492">
        <v>74</v>
      </c>
      <c r="AZ2492" s="11" t="s">
        <v>164</v>
      </c>
      <c r="BA2492" s="17" t="str">
        <f t="shared" si="595"/>
        <v>25033000000059250874</v>
      </c>
      <c r="BB2492" s="26">
        <f t="shared" si="596"/>
        <v>20</v>
      </c>
      <c r="BC2492" s="86" t="s">
        <v>6975</v>
      </c>
      <c r="BD2492" s="86" t="s">
        <v>100</v>
      </c>
      <c r="BG2492" s="86">
        <v>23344918</v>
      </c>
      <c r="BH2492">
        <v>0</v>
      </c>
      <c r="BK2492" s="11" t="str">
        <f t="shared" si="594"/>
        <v>A-</v>
      </c>
      <c r="BL2492" s="19" t="s">
        <v>473</v>
      </c>
    </row>
    <row r="2493" spans="1:64" x14ac:dyDescent="0.25">
      <c r="A2493" s="3" t="s">
        <v>56</v>
      </c>
      <c r="B2493" s="4">
        <v>2553</v>
      </c>
      <c r="C2493" s="119" t="s">
        <v>140</v>
      </c>
      <c r="D2493" s="3" t="s">
        <v>7221</v>
      </c>
      <c r="E2493" s="117" t="s">
        <v>7833</v>
      </c>
      <c r="F2493" s="117"/>
      <c r="G2493" s="43"/>
      <c r="H2493" s="74"/>
      <c r="I2493" s="43" t="s">
        <v>3004</v>
      </c>
      <c r="J2493" s="43" t="s">
        <v>228</v>
      </c>
      <c r="K2493" s="76" t="s">
        <v>123</v>
      </c>
      <c r="L2493" s="112" t="s">
        <v>77</v>
      </c>
      <c r="M2493" s="126" t="s">
        <v>158</v>
      </c>
      <c r="N2493" s="115">
        <v>45526</v>
      </c>
      <c r="P2493" s="3">
        <f t="shared" ca="1" si="592"/>
        <v>-17</v>
      </c>
      <c r="Q2493" s="5"/>
      <c r="R2493" s="3"/>
      <c r="T2493" s="152" t="s">
        <v>131</v>
      </c>
      <c r="U2493" s="117" t="s">
        <v>6619</v>
      </c>
      <c r="V2493" s="115">
        <v>45526</v>
      </c>
      <c r="W2493" s="115">
        <v>45565</v>
      </c>
      <c r="X2493" s="120"/>
      <c r="Y2493" s="120"/>
      <c r="Z2493" s="115">
        <v>45526</v>
      </c>
      <c r="AA2493" s="3">
        <v>8</v>
      </c>
      <c r="AB2493" s="120">
        <v>2024</v>
      </c>
      <c r="AC2493" s="3"/>
      <c r="AD2493" s="7"/>
      <c r="AE2493" s="7"/>
      <c r="AF2493" s="131">
        <v>37698</v>
      </c>
      <c r="AG2493" s="8">
        <f t="shared" ca="1" si="588"/>
        <v>21.6</v>
      </c>
      <c r="AH2493" s="7" t="str">
        <f t="shared" ca="1" si="589"/>
        <v>&lt; 25</v>
      </c>
      <c r="AJ2493" s="10"/>
      <c r="AK2493" s="153" t="s">
        <v>6976</v>
      </c>
      <c r="AL2493" s="131">
        <v>44533</v>
      </c>
      <c r="AM2493" s="43" t="s">
        <v>93</v>
      </c>
      <c r="AN2493" s="43" t="s">
        <v>94</v>
      </c>
      <c r="AP2493" s="120" t="s">
        <v>1167</v>
      </c>
      <c r="AQ2493" s="11">
        <v>3</v>
      </c>
      <c r="AR2493" s="11">
        <v>1</v>
      </c>
      <c r="AS2493" s="12"/>
      <c r="AT2493" s="87" t="s">
        <v>135</v>
      </c>
      <c r="AU2493" s="43">
        <v>3.7149999999999999</v>
      </c>
      <c r="AV2493" s="10">
        <v>17</v>
      </c>
      <c r="AW2493" s="10" t="s">
        <v>169</v>
      </c>
      <c r="AX2493" t="s">
        <v>6977</v>
      </c>
      <c r="AY2493">
        <v>62</v>
      </c>
      <c r="AZ2493" s="11" t="s">
        <v>171</v>
      </c>
      <c r="BA2493" s="17" t="str">
        <f t="shared" si="595"/>
        <v>17001000000344897462</v>
      </c>
      <c r="BB2493" s="26">
        <f t="shared" si="596"/>
        <v>20</v>
      </c>
      <c r="BC2493" s="86" t="s">
        <v>3958</v>
      </c>
      <c r="BD2493" s="86" t="s">
        <v>277</v>
      </c>
      <c r="BG2493" s="86">
        <v>58649103</v>
      </c>
      <c r="BH2493">
        <v>21317793</v>
      </c>
      <c r="BK2493" s="11" t="s">
        <v>3009</v>
      </c>
      <c r="BL2493" s="19" t="s">
        <v>473</v>
      </c>
    </row>
    <row r="2494" spans="1:64" x14ac:dyDescent="0.25">
      <c r="A2494" s="3" t="s">
        <v>56</v>
      </c>
      <c r="B2494" s="4">
        <v>2554</v>
      </c>
      <c r="C2494" s="119" t="s">
        <v>140</v>
      </c>
      <c r="D2494" s="3" t="s">
        <v>8674</v>
      </c>
      <c r="E2494" s="117" t="s">
        <v>7332</v>
      </c>
      <c r="F2494" s="117"/>
      <c r="G2494" s="43"/>
      <c r="H2494" s="74"/>
      <c r="I2494" s="43" t="s">
        <v>1889</v>
      </c>
      <c r="J2494" s="43" t="s">
        <v>157</v>
      </c>
      <c r="K2494" s="76" t="s">
        <v>123</v>
      </c>
      <c r="L2494" s="112" t="s">
        <v>77</v>
      </c>
      <c r="M2494" s="126" t="s">
        <v>158</v>
      </c>
      <c r="N2494" s="115">
        <v>45526</v>
      </c>
      <c r="P2494" s="3">
        <f t="shared" ca="1" si="592"/>
        <v>-17</v>
      </c>
      <c r="Q2494" s="5"/>
      <c r="R2494" s="3"/>
      <c r="T2494" s="152" t="s">
        <v>131</v>
      </c>
      <c r="U2494" s="117" t="s">
        <v>6619</v>
      </c>
      <c r="V2494" s="115">
        <v>45526</v>
      </c>
      <c r="W2494" s="115">
        <v>45565</v>
      </c>
      <c r="X2494" s="120"/>
      <c r="Y2494" s="120"/>
      <c r="Z2494" s="115">
        <v>45526</v>
      </c>
      <c r="AA2494" s="3">
        <v>8</v>
      </c>
      <c r="AB2494" s="120">
        <v>2024</v>
      </c>
      <c r="AC2494" s="3"/>
      <c r="AD2494" s="7"/>
      <c r="AE2494" s="7"/>
      <c r="AF2494" s="131">
        <v>37454</v>
      </c>
      <c r="AG2494" s="8">
        <f t="shared" ca="1" si="588"/>
        <v>22.268493150684932</v>
      </c>
      <c r="AH2494" s="7" t="str">
        <f t="shared" ca="1" si="589"/>
        <v>&lt; 25</v>
      </c>
      <c r="AJ2494" s="10"/>
      <c r="AK2494" s="153" t="s">
        <v>6978</v>
      </c>
      <c r="AL2494" s="131">
        <v>45077</v>
      </c>
      <c r="AM2494" s="43" t="s">
        <v>93</v>
      </c>
      <c r="AN2494" s="43" t="s">
        <v>94</v>
      </c>
      <c r="AP2494" s="120" t="s">
        <v>1167</v>
      </c>
      <c r="AQ2494" s="11">
        <v>3</v>
      </c>
      <c r="AR2494" s="11">
        <v>1</v>
      </c>
      <c r="AS2494" s="12"/>
      <c r="AT2494" s="87" t="s">
        <v>135</v>
      </c>
      <c r="AU2494" s="43">
        <v>3.7149999999999999</v>
      </c>
      <c r="AV2494" s="10">
        <v>17</v>
      </c>
      <c r="AW2494" s="10" t="s">
        <v>169</v>
      </c>
      <c r="AX2494" t="s">
        <v>6979</v>
      </c>
      <c r="AY2494">
        <v>27</v>
      </c>
      <c r="AZ2494" s="11" t="s">
        <v>171</v>
      </c>
      <c r="BA2494" s="17" t="str">
        <f t="shared" si="595"/>
        <v>17001000000347957327</v>
      </c>
      <c r="BB2494" s="26">
        <f t="shared" si="596"/>
        <v>20</v>
      </c>
      <c r="BC2494" s="86" t="s">
        <v>4371</v>
      </c>
      <c r="BD2494" s="86" t="s">
        <v>277</v>
      </c>
      <c r="BG2494" s="86">
        <v>52868672</v>
      </c>
      <c r="BH2494">
        <v>0</v>
      </c>
      <c r="BK2494" s="11" t="s">
        <v>1892</v>
      </c>
      <c r="BL2494" s="19" t="s">
        <v>473</v>
      </c>
    </row>
    <row r="2495" spans="1:64" x14ac:dyDescent="0.25">
      <c r="A2495" s="3" t="s">
        <v>56</v>
      </c>
      <c r="B2495" s="4">
        <v>2555</v>
      </c>
      <c r="C2495" s="119" t="s">
        <v>140</v>
      </c>
      <c r="D2495" s="3" t="s">
        <v>7234</v>
      </c>
      <c r="E2495" s="117" t="s">
        <v>7371</v>
      </c>
      <c r="F2495" s="117"/>
      <c r="G2495" s="43"/>
      <c r="H2495" s="74"/>
      <c r="I2495" s="43" t="s">
        <v>2544</v>
      </c>
      <c r="J2495" s="43" t="s">
        <v>228</v>
      </c>
      <c r="K2495" s="76" t="s">
        <v>123</v>
      </c>
      <c r="L2495" s="112" t="s">
        <v>77</v>
      </c>
      <c r="M2495" s="126" t="s">
        <v>158</v>
      </c>
      <c r="N2495" s="115">
        <v>45526</v>
      </c>
      <c r="P2495" s="3">
        <f t="shared" ca="1" si="592"/>
        <v>-17</v>
      </c>
      <c r="Q2495" s="5"/>
      <c r="R2495" s="3"/>
      <c r="T2495" s="152" t="s">
        <v>131</v>
      </c>
      <c r="U2495" s="117" t="s">
        <v>6619</v>
      </c>
      <c r="V2495" s="115">
        <v>45526</v>
      </c>
      <c r="W2495" s="115">
        <v>45565</v>
      </c>
      <c r="X2495" s="120"/>
      <c r="Y2495" s="120"/>
      <c r="Z2495" s="115">
        <v>45526</v>
      </c>
      <c r="AA2495" s="3">
        <v>8</v>
      </c>
      <c r="AB2495" s="120">
        <v>2024</v>
      </c>
      <c r="AC2495" s="3"/>
      <c r="AD2495" s="7"/>
      <c r="AE2495" s="7"/>
      <c r="AF2495" s="131">
        <v>33144</v>
      </c>
      <c r="AG2495" s="8">
        <v>33.9</v>
      </c>
      <c r="AH2495" s="7" t="s">
        <v>6980</v>
      </c>
      <c r="AI2495">
        <v>17284393</v>
      </c>
      <c r="AJ2495" s="10" t="s">
        <v>102</v>
      </c>
      <c r="AK2495" s="153" t="s">
        <v>6981</v>
      </c>
      <c r="AL2495" s="131">
        <v>40148</v>
      </c>
      <c r="AM2495" s="43" t="s">
        <v>93</v>
      </c>
      <c r="AN2495" s="43" t="s">
        <v>65</v>
      </c>
      <c r="AP2495" s="120"/>
      <c r="AQ2495" s="11">
        <v>3</v>
      </c>
      <c r="AR2495" s="11">
        <v>1</v>
      </c>
      <c r="AS2495" s="12"/>
      <c r="AT2495" s="87" t="s">
        <v>135</v>
      </c>
      <c r="AU2495" s="43">
        <v>3.7149999999999999</v>
      </c>
      <c r="AV2495" s="10">
        <v>17</v>
      </c>
      <c r="AW2495" s="10">
        <v>53594</v>
      </c>
      <c r="AX2495" t="s">
        <v>6982</v>
      </c>
      <c r="AY2495">
        <v>23</v>
      </c>
      <c r="AZ2495" s="11" t="s">
        <v>171</v>
      </c>
      <c r="BA2495" s="17" t="str">
        <f t="shared" si="595"/>
        <v>17535940711569119123</v>
      </c>
      <c r="BB2495" s="26">
        <f t="shared" si="596"/>
        <v>20</v>
      </c>
      <c r="BC2495" s="86" t="s">
        <v>5705</v>
      </c>
      <c r="BD2495" s="86" t="s">
        <v>277</v>
      </c>
      <c r="BG2495" s="86">
        <v>21851646</v>
      </c>
      <c r="BH2495">
        <v>0</v>
      </c>
      <c r="BK2495" s="11" t="str">
        <f t="shared" si="594"/>
        <v>B-</v>
      </c>
      <c r="BL2495" s="19" t="s">
        <v>473</v>
      </c>
    </row>
    <row r="2496" spans="1:64" x14ac:dyDescent="0.25">
      <c r="A2496" s="3" t="s">
        <v>56</v>
      </c>
      <c r="B2496" s="4">
        <v>2556</v>
      </c>
      <c r="C2496" s="119" t="s">
        <v>140</v>
      </c>
      <c r="D2496" s="3" t="s">
        <v>8671</v>
      </c>
      <c r="E2496" s="117" t="s">
        <v>7507</v>
      </c>
      <c r="F2496" s="117"/>
      <c r="G2496" s="43"/>
      <c r="H2496" s="74"/>
      <c r="I2496" s="43" t="s">
        <v>2544</v>
      </c>
      <c r="J2496" s="43" t="s">
        <v>228</v>
      </c>
      <c r="K2496" s="76" t="s">
        <v>123</v>
      </c>
      <c r="L2496" s="112" t="s">
        <v>77</v>
      </c>
      <c r="M2496" s="126" t="s">
        <v>158</v>
      </c>
      <c r="N2496" s="115">
        <v>45526</v>
      </c>
      <c r="P2496" s="3">
        <f t="shared" ca="1" si="592"/>
        <v>-17</v>
      </c>
      <c r="Q2496" s="5"/>
      <c r="R2496" s="3"/>
      <c r="T2496" s="152" t="s">
        <v>131</v>
      </c>
      <c r="U2496" s="117" t="s">
        <v>6619</v>
      </c>
      <c r="V2496" s="115">
        <v>45526</v>
      </c>
      <c r="W2496" s="115">
        <v>45565</v>
      </c>
      <c r="X2496" s="120"/>
      <c r="Y2496" s="120"/>
      <c r="Z2496" s="115">
        <v>45526</v>
      </c>
      <c r="AA2496" s="3">
        <v>8</v>
      </c>
      <c r="AB2496" s="120">
        <v>2024</v>
      </c>
      <c r="AC2496" s="3"/>
      <c r="AD2496" s="7"/>
      <c r="AE2496" s="7"/>
      <c r="AF2496" s="131">
        <v>34987</v>
      </c>
      <c r="AG2496" s="8">
        <f t="shared" ca="1" si="588"/>
        <v>29.027397260273972</v>
      </c>
      <c r="AH2496" s="7" t="str">
        <f t="shared" ca="1" si="589"/>
        <v>&gt;25&lt; 35</v>
      </c>
      <c r="AI2496">
        <v>17054712</v>
      </c>
      <c r="AJ2496" s="10" t="s">
        <v>126</v>
      </c>
      <c r="AK2496" s="153" t="s">
        <v>6983</v>
      </c>
      <c r="AL2496" s="131">
        <v>41456</v>
      </c>
      <c r="AM2496" s="43" t="s">
        <v>93</v>
      </c>
      <c r="AN2496" s="43" t="s">
        <v>94</v>
      </c>
      <c r="AP2496" s="120" t="s">
        <v>6973</v>
      </c>
      <c r="AQ2496" s="11">
        <v>3</v>
      </c>
      <c r="AR2496" s="11">
        <v>1</v>
      </c>
      <c r="AS2496" s="12"/>
      <c r="AT2496" s="87" t="s">
        <v>135</v>
      </c>
      <c r="AU2496" s="43">
        <v>3.7149999999999999</v>
      </c>
      <c r="AV2496" s="10">
        <v>17</v>
      </c>
      <c r="AW2496" s="10" t="s">
        <v>169</v>
      </c>
      <c r="AX2496" t="s">
        <v>6984</v>
      </c>
      <c r="AY2496">
        <v>16</v>
      </c>
      <c r="AZ2496" s="11" t="s">
        <v>171</v>
      </c>
      <c r="BA2496" s="17" t="str">
        <f t="shared" si="595"/>
        <v>17001000000347941516</v>
      </c>
      <c r="BB2496" s="26">
        <f t="shared" si="596"/>
        <v>20</v>
      </c>
      <c r="BC2496" s="86" t="s">
        <v>6985</v>
      </c>
      <c r="BD2496" s="86" t="s">
        <v>100</v>
      </c>
      <c r="BG2496" s="86">
        <v>55066893</v>
      </c>
      <c r="BH2496">
        <v>0</v>
      </c>
      <c r="BJ2496" t="s">
        <v>233</v>
      </c>
      <c r="BK2496" s="11" t="str">
        <f t="shared" si="594"/>
        <v>B-</v>
      </c>
      <c r="BL2496" s="19" t="s">
        <v>473</v>
      </c>
    </row>
    <row r="2497" spans="1:64" x14ac:dyDescent="0.25">
      <c r="A2497" s="3" t="s">
        <v>56</v>
      </c>
      <c r="B2497" s="4">
        <v>2557</v>
      </c>
      <c r="C2497" s="119" t="s">
        <v>140</v>
      </c>
      <c r="D2497" s="3" t="s">
        <v>8793</v>
      </c>
      <c r="E2497" s="117" t="s">
        <v>7833</v>
      </c>
      <c r="F2497" s="117"/>
      <c r="G2497" s="43"/>
      <c r="H2497" s="74"/>
      <c r="I2497" s="43" t="s">
        <v>4221</v>
      </c>
      <c r="J2497" s="43" t="s">
        <v>228</v>
      </c>
      <c r="K2497" s="76" t="s">
        <v>76</v>
      </c>
      <c r="L2497" s="112" t="s">
        <v>77</v>
      </c>
      <c r="M2497" s="126" t="s">
        <v>158</v>
      </c>
      <c r="N2497" s="115">
        <v>45531</v>
      </c>
      <c r="P2497" s="3">
        <f t="shared" ca="1" si="592"/>
        <v>-17</v>
      </c>
      <c r="Q2497" s="5"/>
      <c r="R2497" s="3"/>
      <c r="T2497" s="152" t="s">
        <v>131</v>
      </c>
      <c r="U2497" s="117" t="s">
        <v>6619</v>
      </c>
      <c r="V2497" s="115">
        <v>45531</v>
      </c>
      <c r="W2497" s="115">
        <v>45565</v>
      </c>
      <c r="X2497" s="120"/>
      <c r="Y2497" s="120"/>
      <c r="Z2497" s="115">
        <v>45531</v>
      </c>
      <c r="AA2497" s="3">
        <v>8</v>
      </c>
      <c r="AB2497" s="120">
        <v>2024</v>
      </c>
      <c r="AC2497" s="3"/>
      <c r="AD2497" s="7"/>
      <c r="AE2497" s="7"/>
      <c r="AF2497" s="131">
        <v>38318</v>
      </c>
      <c r="AG2497" s="8">
        <f t="shared" ca="1" si="588"/>
        <v>19.901369863013699</v>
      </c>
      <c r="AH2497" s="7" t="str">
        <f t="shared" ca="1" si="589"/>
        <v>&lt; 25</v>
      </c>
      <c r="AJ2497" s="10"/>
      <c r="AK2497" s="153" t="s">
        <v>6986</v>
      </c>
      <c r="AL2497" s="131">
        <v>44810</v>
      </c>
      <c r="AM2497" s="43" t="s">
        <v>93</v>
      </c>
      <c r="AN2497" s="43" t="s">
        <v>94</v>
      </c>
      <c r="AP2497" s="120" t="s">
        <v>1167</v>
      </c>
      <c r="AQ2497" s="11">
        <v>3</v>
      </c>
      <c r="AR2497" s="11">
        <v>1</v>
      </c>
      <c r="AS2497" s="12"/>
      <c r="AT2497" s="87" t="s">
        <v>135</v>
      </c>
      <c r="AU2497" s="43">
        <v>3.8780000000000001</v>
      </c>
      <c r="AV2497" s="10">
        <v>12</v>
      </c>
      <c r="AW2497" s="10">
        <v>11500</v>
      </c>
      <c r="AX2497" t="s">
        <v>6987</v>
      </c>
      <c r="AY2497" t="s">
        <v>62</v>
      </c>
      <c r="AZ2497" s="11" t="s">
        <v>352</v>
      </c>
      <c r="BA2497" s="17" t="str">
        <f t="shared" si="595"/>
        <v>12115000000244904401</v>
      </c>
      <c r="BB2497" s="26">
        <f t="shared" si="596"/>
        <v>20</v>
      </c>
      <c r="BC2497" s="86" t="s">
        <v>6988</v>
      </c>
      <c r="BD2497" s="86" t="s">
        <v>277</v>
      </c>
      <c r="BG2497" s="86">
        <v>29843814</v>
      </c>
      <c r="BH2497">
        <v>52988672</v>
      </c>
      <c r="BK2497" s="11" t="str">
        <f t="shared" si="594"/>
        <v>B-</v>
      </c>
      <c r="BL2497" s="19" t="s">
        <v>235</v>
      </c>
    </row>
    <row r="2498" spans="1:64" x14ac:dyDescent="0.25">
      <c r="A2498" s="3" t="s">
        <v>56</v>
      </c>
      <c r="B2498" s="4">
        <v>2558</v>
      </c>
      <c r="C2498" s="119" t="s">
        <v>140</v>
      </c>
      <c r="D2498" s="3" t="s">
        <v>8675</v>
      </c>
      <c r="E2498" s="117" t="s">
        <v>8676</v>
      </c>
      <c r="F2498" s="117"/>
      <c r="G2498" s="43"/>
      <c r="H2498" s="74"/>
      <c r="I2498" s="43" t="s">
        <v>1837</v>
      </c>
      <c r="J2498" s="43" t="s">
        <v>157</v>
      </c>
      <c r="K2498" s="76" t="s">
        <v>123</v>
      </c>
      <c r="L2498" s="112" t="s">
        <v>77</v>
      </c>
      <c r="M2498" s="126" t="s">
        <v>158</v>
      </c>
      <c r="N2498" s="115">
        <v>45526</v>
      </c>
      <c r="P2498" s="3">
        <f t="shared" ca="1" si="592"/>
        <v>-17</v>
      </c>
      <c r="Q2498" s="5"/>
      <c r="R2498" s="3"/>
      <c r="T2498" s="152" t="s">
        <v>131</v>
      </c>
      <c r="U2498" s="117" t="s">
        <v>6619</v>
      </c>
      <c r="V2498" s="115">
        <v>45526</v>
      </c>
      <c r="W2498" s="115">
        <v>45565</v>
      </c>
      <c r="X2498" s="120"/>
      <c r="Y2498" s="120"/>
      <c r="Z2498" s="115">
        <v>45526</v>
      </c>
      <c r="AA2498" s="3">
        <v>8</v>
      </c>
      <c r="AB2498" s="120">
        <v>2024</v>
      </c>
      <c r="AC2498" s="3"/>
      <c r="AD2498" s="7"/>
      <c r="AE2498" s="7"/>
      <c r="AF2498" s="131">
        <v>28651</v>
      </c>
      <c r="AG2498" s="8">
        <f t="shared" ref="AG2498:AG2522" ca="1" si="601">(TODAY()-AF2498)/365</f>
        <v>46.386301369863013</v>
      </c>
      <c r="AH2498" s="7" t="str">
        <f t="shared" ref="AH2498:AH2522" ca="1" si="602">+IF(AG2498&lt;25,"&lt; 25",IF(AND(AG2498&gt;=25,AG2498&lt;35),"&gt;25&lt; 35",IF(AND(AG2498&gt;=35,AG2498&lt;45),"&gt;35&lt; 45",IF(AND(AG2498&gt;=45,AG2498&lt;=55),"&gt;45&lt; 55",IF(AG2498&gt;55,"&gt; 55")))))</f>
        <v>&gt;45&lt; 55</v>
      </c>
      <c r="AI2498">
        <v>16182244</v>
      </c>
      <c r="AJ2498" s="10" t="s">
        <v>79</v>
      </c>
      <c r="AK2498" s="153" t="s">
        <v>6989</v>
      </c>
      <c r="AL2498" s="131">
        <v>35403</v>
      </c>
      <c r="AM2498" s="43" t="s">
        <v>93</v>
      </c>
      <c r="AN2498" s="43" t="s">
        <v>65</v>
      </c>
      <c r="AO2498">
        <v>2</v>
      </c>
      <c r="AP2498" s="120" t="s">
        <v>6970</v>
      </c>
      <c r="AQ2498" s="11">
        <v>3</v>
      </c>
      <c r="AR2498" s="11">
        <v>1</v>
      </c>
      <c r="AS2498" s="12"/>
      <c r="AT2498" s="87" t="s">
        <v>135</v>
      </c>
      <c r="AU2498" s="43">
        <v>3.7149999999999999</v>
      </c>
      <c r="AV2498" s="10">
        <v>14</v>
      </c>
      <c r="AW2498" s="10" t="s">
        <v>6990</v>
      </c>
      <c r="AX2498">
        <v>71007015471</v>
      </c>
      <c r="AY2498">
        <v>15</v>
      </c>
      <c r="AZ2498" s="11" t="s">
        <v>154</v>
      </c>
      <c r="BA2498" s="17" t="str">
        <f t="shared" si="595"/>
        <v>14067067100701547115</v>
      </c>
      <c r="BB2498" s="26">
        <f t="shared" si="596"/>
        <v>20</v>
      </c>
      <c r="BC2498" s="86" t="s">
        <v>347</v>
      </c>
      <c r="BD2498" s="86" t="s">
        <v>73</v>
      </c>
      <c r="BG2498" s="86">
        <v>55425614</v>
      </c>
      <c r="BH2498">
        <v>0</v>
      </c>
      <c r="BK2498" s="11" t="str">
        <f t="shared" si="594"/>
        <v>A-</v>
      </c>
      <c r="BL2498" s="19" t="s">
        <v>473</v>
      </c>
    </row>
    <row r="2499" spans="1:64" x14ac:dyDescent="0.25">
      <c r="A2499" s="3" t="s">
        <v>56</v>
      </c>
      <c r="B2499" s="4">
        <v>2559</v>
      </c>
      <c r="C2499" s="119" t="s">
        <v>140</v>
      </c>
      <c r="D2499" s="3" t="s">
        <v>7507</v>
      </c>
      <c r="E2499" s="117" t="s">
        <v>8677</v>
      </c>
      <c r="F2499" s="117"/>
      <c r="G2499" s="43"/>
      <c r="H2499" s="74"/>
      <c r="I2499" s="43" t="s">
        <v>6991</v>
      </c>
      <c r="J2499" s="43" t="s">
        <v>157</v>
      </c>
      <c r="K2499" s="76" t="s">
        <v>123</v>
      </c>
      <c r="L2499" s="112" t="s">
        <v>77</v>
      </c>
      <c r="M2499" s="126" t="s">
        <v>158</v>
      </c>
      <c r="N2499" s="115">
        <v>45526</v>
      </c>
      <c r="P2499" s="3">
        <f t="shared" ca="1" si="592"/>
        <v>-17</v>
      </c>
      <c r="Q2499" s="5"/>
      <c r="R2499" s="3"/>
      <c r="T2499" s="152" t="s">
        <v>131</v>
      </c>
      <c r="U2499" s="117" t="s">
        <v>6619</v>
      </c>
      <c r="V2499" s="115">
        <v>45526</v>
      </c>
      <c r="W2499" s="115">
        <v>45565</v>
      </c>
      <c r="X2499" s="120"/>
      <c r="Y2499" s="120"/>
      <c r="Z2499" s="115">
        <v>45526</v>
      </c>
      <c r="AA2499" s="3">
        <v>8</v>
      </c>
      <c r="AB2499" s="120">
        <v>2024</v>
      </c>
      <c r="AC2499" s="3"/>
      <c r="AD2499" s="7"/>
      <c r="AE2499" s="7"/>
      <c r="AF2499" s="131">
        <v>29528</v>
      </c>
      <c r="AG2499" s="8">
        <f t="shared" ca="1" si="601"/>
        <v>43.983561643835614</v>
      </c>
      <c r="AH2499" s="7" t="str">
        <f t="shared" ca="1" si="602"/>
        <v>&gt;35&lt; 45</v>
      </c>
      <c r="AJ2499" s="10"/>
      <c r="AK2499" s="153" t="s">
        <v>1304</v>
      </c>
      <c r="AL2499" s="131">
        <v>43001</v>
      </c>
      <c r="AM2499" s="43" t="s">
        <v>93</v>
      </c>
      <c r="AN2499" s="43" t="s">
        <v>65</v>
      </c>
      <c r="AO2499">
        <v>1</v>
      </c>
      <c r="AP2499" s="120" t="s">
        <v>6970</v>
      </c>
      <c r="AQ2499" s="11">
        <v>3</v>
      </c>
      <c r="AR2499" s="11">
        <v>1</v>
      </c>
      <c r="AS2499" s="12"/>
      <c r="AT2499" s="87" t="s">
        <v>135</v>
      </c>
      <c r="AU2499" s="43">
        <v>3.7149999999999999</v>
      </c>
      <c r="AV2499" s="10">
        <v>17</v>
      </c>
      <c r="AW2499" s="10">
        <v>20600</v>
      </c>
      <c r="AX2499" t="s">
        <v>6992</v>
      </c>
      <c r="AY2499">
        <v>64</v>
      </c>
      <c r="AZ2499" s="11" t="s">
        <v>171</v>
      </c>
      <c r="BA2499" s="17" t="str">
        <f t="shared" si="595"/>
        <v>17206000000348427864</v>
      </c>
      <c r="BB2499" s="26">
        <f t="shared" si="596"/>
        <v>20</v>
      </c>
      <c r="BC2499" s="86" t="s">
        <v>6993</v>
      </c>
      <c r="BD2499" s="86" t="s">
        <v>100</v>
      </c>
      <c r="BG2499" s="86">
        <v>24224651</v>
      </c>
      <c r="BH2499">
        <v>0</v>
      </c>
      <c r="BK2499" s="11" t="str">
        <f t="shared" si="594"/>
        <v>A-</v>
      </c>
      <c r="BL2499" s="19" t="s">
        <v>473</v>
      </c>
    </row>
    <row r="2500" spans="1:64" x14ac:dyDescent="0.25">
      <c r="A2500" s="3" t="s">
        <v>56</v>
      </c>
      <c r="B2500" s="4">
        <v>2560</v>
      </c>
      <c r="C2500" s="119" t="s">
        <v>140</v>
      </c>
      <c r="D2500" s="3" t="s">
        <v>7312</v>
      </c>
      <c r="E2500" s="117" t="s">
        <v>7285</v>
      </c>
      <c r="F2500" s="117"/>
      <c r="G2500" s="43"/>
      <c r="H2500" s="74"/>
      <c r="I2500" s="43" t="s">
        <v>6991</v>
      </c>
      <c r="J2500" s="43" t="s">
        <v>157</v>
      </c>
      <c r="K2500" s="76" t="s">
        <v>123</v>
      </c>
      <c r="L2500" s="112" t="s">
        <v>77</v>
      </c>
      <c r="M2500" s="126" t="s">
        <v>158</v>
      </c>
      <c r="N2500" s="115">
        <v>45527</v>
      </c>
      <c r="P2500" s="3">
        <f t="shared" ca="1" si="592"/>
        <v>-17</v>
      </c>
      <c r="Q2500" s="5"/>
      <c r="R2500" s="3"/>
      <c r="T2500" s="152" t="s">
        <v>131</v>
      </c>
      <c r="U2500" s="117" t="s">
        <v>6619</v>
      </c>
      <c r="V2500" s="115">
        <v>45526</v>
      </c>
      <c r="W2500" s="115">
        <v>45565</v>
      </c>
      <c r="X2500" s="120"/>
      <c r="Y2500" s="120"/>
      <c r="Z2500" s="115">
        <v>45526</v>
      </c>
      <c r="AA2500" s="3">
        <v>8</v>
      </c>
      <c r="AB2500" s="120">
        <v>2024</v>
      </c>
      <c r="AC2500" s="3"/>
      <c r="AD2500" s="7"/>
      <c r="AE2500" s="7"/>
      <c r="AF2500" s="131">
        <v>28855</v>
      </c>
      <c r="AG2500" s="8">
        <f t="shared" ca="1" si="601"/>
        <v>45.827397260273976</v>
      </c>
      <c r="AH2500" s="7" t="str">
        <f t="shared" ca="1" si="602"/>
        <v>&gt;45&lt; 55</v>
      </c>
      <c r="AI2500">
        <v>12485794</v>
      </c>
      <c r="AJ2500" s="10" t="s">
        <v>141</v>
      </c>
      <c r="AK2500" s="153" t="s">
        <v>6994</v>
      </c>
      <c r="AL2500" s="131">
        <v>40896</v>
      </c>
      <c r="AM2500" s="43" t="s">
        <v>93</v>
      </c>
      <c r="AN2500" s="43" t="s">
        <v>65</v>
      </c>
      <c r="AO2500">
        <v>2</v>
      </c>
      <c r="AP2500" s="120" t="s">
        <v>6995</v>
      </c>
      <c r="AQ2500" s="11">
        <v>3</v>
      </c>
      <c r="AR2500" s="11">
        <v>1</v>
      </c>
      <c r="AS2500" s="12"/>
      <c r="AT2500" s="87" t="s">
        <v>135</v>
      </c>
      <c r="AU2500" s="43">
        <v>3.7149999999999999</v>
      </c>
      <c r="AV2500" s="10">
        <v>17</v>
      </c>
      <c r="AW2500" s="10" t="s">
        <v>169</v>
      </c>
      <c r="AX2500" t="s">
        <v>6996</v>
      </c>
      <c r="AY2500">
        <v>21</v>
      </c>
      <c r="AZ2500" s="11" t="s">
        <v>171</v>
      </c>
      <c r="BA2500" s="17" t="str">
        <f t="shared" si="595"/>
        <v>17001000000348258221</v>
      </c>
      <c r="BB2500" s="26">
        <f t="shared" si="596"/>
        <v>20</v>
      </c>
      <c r="BC2500" s="86" t="s">
        <v>6997</v>
      </c>
      <c r="BD2500" s="86" t="s">
        <v>100</v>
      </c>
      <c r="BG2500" s="86">
        <v>22740865</v>
      </c>
      <c r="BH2500">
        <v>0</v>
      </c>
      <c r="BK2500" s="11" t="str">
        <f t="shared" si="594"/>
        <v>A-</v>
      </c>
      <c r="BL2500" s="19" t="s">
        <v>473</v>
      </c>
    </row>
    <row r="2501" spans="1:64" x14ac:dyDescent="0.25">
      <c r="A2501" s="3" t="s">
        <v>56</v>
      </c>
      <c r="B2501" s="4">
        <v>2561</v>
      </c>
      <c r="C2501" s="119" t="s">
        <v>140</v>
      </c>
      <c r="D2501" s="3" t="s">
        <v>7221</v>
      </c>
      <c r="E2501" s="117" t="s">
        <v>7573</v>
      </c>
      <c r="F2501" s="117"/>
      <c r="G2501" s="43"/>
      <c r="H2501" s="74"/>
      <c r="I2501" s="43" t="s">
        <v>695</v>
      </c>
      <c r="J2501" s="43" t="s">
        <v>157</v>
      </c>
      <c r="K2501" s="76" t="s">
        <v>76</v>
      </c>
      <c r="L2501" s="112" t="s">
        <v>77</v>
      </c>
      <c r="M2501" s="126" t="s">
        <v>158</v>
      </c>
      <c r="N2501" s="115">
        <v>45526</v>
      </c>
      <c r="P2501" s="3">
        <f t="shared" ca="1" si="592"/>
        <v>-17</v>
      </c>
      <c r="Q2501" s="5"/>
      <c r="R2501" s="3"/>
      <c r="T2501" s="152" t="s">
        <v>131</v>
      </c>
      <c r="U2501" s="117" t="s">
        <v>6619</v>
      </c>
      <c r="V2501" s="115">
        <v>45526</v>
      </c>
      <c r="W2501" s="115">
        <v>45565</v>
      </c>
      <c r="X2501" s="120"/>
      <c r="Y2501" s="120"/>
      <c r="Z2501" s="115">
        <v>45526</v>
      </c>
      <c r="AA2501" s="3">
        <v>8</v>
      </c>
      <c r="AB2501" s="120">
        <v>2024</v>
      </c>
      <c r="AC2501" s="3"/>
      <c r="AD2501" s="7"/>
      <c r="AE2501" s="7"/>
      <c r="AF2501" s="131">
        <v>35848</v>
      </c>
      <c r="AG2501" s="8">
        <f t="shared" ca="1" si="601"/>
        <v>26.668493150684931</v>
      </c>
      <c r="AH2501" s="7" t="str">
        <f t="shared" ca="1" si="602"/>
        <v>&gt;25&lt; 35</v>
      </c>
      <c r="AJ2501" s="10"/>
      <c r="AK2501" s="153" t="s">
        <v>6998</v>
      </c>
      <c r="AL2501" s="131">
        <v>45345</v>
      </c>
      <c r="AM2501" s="43" t="s">
        <v>93</v>
      </c>
      <c r="AN2501" s="43" t="s">
        <v>94</v>
      </c>
      <c r="AP2501" s="120" t="s">
        <v>6999</v>
      </c>
      <c r="AQ2501" s="11">
        <v>3</v>
      </c>
      <c r="AR2501" s="11">
        <v>1</v>
      </c>
      <c r="AS2501" s="12"/>
      <c r="AT2501" s="87" t="s">
        <v>135</v>
      </c>
      <c r="AU2501" s="43">
        <v>3.8780000000000001</v>
      </c>
      <c r="AV2501" s="10">
        <v>17</v>
      </c>
      <c r="AW2501" s="10">
        <v>53594</v>
      </c>
      <c r="AX2501" t="s">
        <v>7000</v>
      </c>
      <c r="AY2501">
        <v>49</v>
      </c>
      <c r="AZ2501" s="11" t="s">
        <v>171</v>
      </c>
      <c r="BA2501" s="17" t="str">
        <f t="shared" si="595"/>
        <v>17535940172118747049</v>
      </c>
      <c r="BB2501" s="26">
        <f t="shared" si="596"/>
        <v>20</v>
      </c>
      <c r="BC2501" s="86" t="s">
        <v>7001</v>
      </c>
      <c r="BD2501" s="86" t="s">
        <v>277</v>
      </c>
      <c r="BG2501" s="86">
        <v>25446940</v>
      </c>
      <c r="BH2501">
        <v>0</v>
      </c>
      <c r="BK2501" s="11" t="str">
        <f t="shared" si="594"/>
        <v>A-</v>
      </c>
      <c r="BL2501" s="19" t="s">
        <v>235</v>
      </c>
    </row>
    <row r="2502" spans="1:64" x14ac:dyDescent="0.25">
      <c r="A2502" s="3" t="s">
        <v>4354</v>
      </c>
      <c r="B2502" s="4">
        <v>2562</v>
      </c>
      <c r="C2502" s="119" t="s">
        <v>140</v>
      </c>
      <c r="D2502" s="3" t="s">
        <v>8393</v>
      </c>
      <c r="E2502" s="117" t="s">
        <v>7491</v>
      </c>
      <c r="F2502" s="117"/>
      <c r="G2502" s="43"/>
      <c r="H2502" s="74"/>
      <c r="I2502" s="43" t="s">
        <v>6943</v>
      </c>
      <c r="J2502" s="43" t="s">
        <v>157</v>
      </c>
      <c r="K2502" s="76" t="s">
        <v>76</v>
      </c>
      <c r="L2502" s="112" t="s">
        <v>77</v>
      </c>
      <c r="M2502" s="126" t="s">
        <v>158</v>
      </c>
      <c r="N2502" s="115">
        <v>45531</v>
      </c>
      <c r="P2502" s="3">
        <f t="shared" ca="1" si="592"/>
        <v>-17</v>
      </c>
      <c r="Q2502" s="5">
        <v>45535</v>
      </c>
      <c r="R2502" s="3" t="s">
        <v>4845</v>
      </c>
      <c r="T2502" s="152" t="s">
        <v>131</v>
      </c>
      <c r="U2502" s="117" t="s">
        <v>6619</v>
      </c>
      <c r="V2502" s="115">
        <v>45531</v>
      </c>
      <c r="W2502" s="115">
        <v>45565</v>
      </c>
      <c r="X2502" s="120"/>
      <c r="Y2502" s="120"/>
      <c r="Z2502" s="115">
        <v>45531</v>
      </c>
      <c r="AA2502" s="3">
        <v>8</v>
      </c>
      <c r="AB2502" s="120">
        <v>2024</v>
      </c>
      <c r="AC2502" s="3"/>
      <c r="AD2502" s="7"/>
      <c r="AE2502" s="7"/>
      <c r="AF2502" s="131">
        <v>30949</v>
      </c>
      <c r="AG2502" s="8">
        <v>39.950684931506849</v>
      </c>
      <c r="AH2502" s="7" t="s">
        <v>7002</v>
      </c>
      <c r="AI2502">
        <v>12969717</v>
      </c>
      <c r="AJ2502" s="10" t="s">
        <v>102</v>
      </c>
      <c r="AK2502" s="153" t="s">
        <v>7003</v>
      </c>
      <c r="AL2502" s="131">
        <v>38835</v>
      </c>
      <c r="AM2502" s="43" t="s">
        <v>93</v>
      </c>
      <c r="AN2502" s="43" t="s">
        <v>94</v>
      </c>
      <c r="AP2502" s="120" t="s">
        <v>1167</v>
      </c>
      <c r="AQ2502" s="11">
        <v>3</v>
      </c>
      <c r="AR2502" s="11">
        <v>1</v>
      </c>
      <c r="AS2502" s="12"/>
      <c r="AT2502" s="87" t="s">
        <v>135</v>
      </c>
      <c r="AU2502" s="43">
        <v>3.8780000000000001</v>
      </c>
      <c r="AV2502" s="10">
        <v>17</v>
      </c>
      <c r="AW2502" s="10" t="s">
        <v>169</v>
      </c>
      <c r="AX2502" t="s">
        <v>7004</v>
      </c>
      <c r="AY2502" t="s">
        <v>67</v>
      </c>
      <c r="AZ2502" s="11" t="s">
        <v>171</v>
      </c>
      <c r="BA2502" s="17" t="str">
        <f t="shared" si="595"/>
        <v>17001000000007756308</v>
      </c>
      <c r="BB2502" s="26">
        <f t="shared" si="596"/>
        <v>20</v>
      </c>
      <c r="BC2502" s="86" t="s">
        <v>7005</v>
      </c>
      <c r="BD2502" s="86" t="s">
        <v>100</v>
      </c>
      <c r="BG2502" s="86">
        <v>52883315</v>
      </c>
      <c r="BH2502">
        <v>0</v>
      </c>
      <c r="BK2502" s="11" t="str">
        <f t="shared" si="594"/>
        <v>A-</v>
      </c>
      <c r="BL2502" s="19" t="s">
        <v>235</v>
      </c>
    </row>
    <row r="2503" spans="1:64" x14ac:dyDescent="0.25">
      <c r="A2503" s="3" t="s">
        <v>56</v>
      </c>
      <c r="B2503" s="163">
        <v>2563</v>
      </c>
      <c r="C2503" s="119" t="s">
        <v>140</v>
      </c>
      <c r="D2503" s="3" t="s">
        <v>8393</v>
      </c>
      <c r="E2503" s="117" t="s">
        <v>7350</v>
      </c>
      <c r="F2503" s="117"/>
      <c r="G2503" s="112"/>
      <c r="H2503" s="76"/>
      <c r="I2503" s="76" t="s">
        <v>2544</v>
      </c>
      <c r="J2503" s="43" t="s">
        <v>228</v>
      </c>
      <c r="K2503" s="76" t="s">
        <v>123</v>
      </c>
      <c r="L2503" s="112" t="s">
        <v>77</v>
      </c>
      <c r="M2503" s="126" t="s">
        <v>158</v>
      </c>
      <c r="N2503" s="116">
        <v>45526</v>
      </c>
      <c r="O2503" s="86"/>
      <c r="P2503" s="3">
        <f t="shared" ca="1" si="592"/>
        <v>-17</v>
      </c>
      <c r="Q2503" s="86"/>
      <c r="R2503" s="3"/>
      <c r="S2503" s="86"/>
      <c r="T2503" s="164" t="s">
        <v>131</v>
      </c>
      <c r="U2503" s="86" t="s">
        <v>6619</v>
      </c>
      <c r="V2503" s="116">
        <v>45526</v>
      </c>
      <c r="W2503" s="116">
        <v>45565</v>
      </c>
      <c r="X2503" s="86"/>
      <c r="Y2503" s="86"/>
      <c r="Z2503" s="116">
        <v>45526</v>
      </c>
      <c r="AA2503" s="3">
        <v>8</v>
      </c>
      <c r="AB2503" s="86">
        <v>2024</v>
      </c>
      <c r="AC2503" s="3"/>
      <c r="AD2503" s="7"/>
      <c r="AE2503" s="7"/>
      <c r="AF2503" s="131">
        <v>27062</v>
      </c>
      <c r="AG2503" s="167">
        <f t="shared" ca="1" si="601"/>
        <v>50.739726027397261</v>
      </c>
      <c r="AH2503" s="86" t="str">
        <f t="shared" ca="1" si="602"/>
        <v>&gt;45&lt; 55</v>
      </c>
      <c r="AI2503" s="86">
        <v>11695837</v>
      </c>
      <c r="AJ2503" s="154" t="s">
        <v>70</v>
      </c>
      <c r="AK2503" s="153" t="s">
        <v>7006</v>
      </c>
      <c r="AL2503" s="131">
        <v>40214</v>
      </c>
      <c r="AM2503" s="43" t="s">
        <v>93</v>
      </c>
      <c r="AN2503" s="76" t="s">
        <v>65</v>
      </c>
      <c r="AO2503" s="86">
        <v>1</v>
      </c>
      <c r="AP2503" s="86" t="s">
        <v>6970</v>
      </c>
      <c r="AQ2503" s="86">
        <v>3</v>
      </c>
      <c r="AR2503" s="86">
        <v>1</v>
      </c>
      <c r="AS2503" s="12"/>
      <c r="AT2503" s="87" t="s">
        <v>135</v>
      </c>
      <c r="AU2503" s="43">
        <v>3.7149999999999999</v>
      </c>
      <c r="AV2503" s="154">
        <v>17</v>
      </c>
      <c r="AW2503" s="154" t="s">
        <v>169</v>
      </c>
      <c r="AX2503" s="154" t="s">
        <v>7007</v>
      </c>
      <c r="AY2503" s="154">
        <v>71</v>
      </c>
      <c r="AZ2503" s="86" t="s">
        <v>171</v>
      </c>
      <c r="BA2503" s="17" t="str">
        <f t="shared" si="595"/>
        <v>17001000000347991471</v>
      </c>
      <c r="BB2503" s="26">
        <f t="shared" si="596"/>
        <v>20</v>
      </c>
      <c r="BC2503" s="86" t="s">
        <v>7008</v>
      </c>
      <c r="BD2503" s="86" t="s">
        <v>100</v>
      </c>
      <c r="BE2503" s="86"/>
      <c r="BF2503" s="86"/>
      <c r="BG2503" s="86">
        <v>50925825</v>
      </c>
      <c r="BH2503" s="86">
        <v>0</v>
      </c>
      <c r="BI2503" s="86"/>
      <c r="BJ2503" s="86"/>
      <c r="BK2503" s="11" t="str">
        <f t="shared" si="594"/>
        <v>B-</v>
      </c>
      <c r="BL2503" s="86" t="s">
        <v>473</v>
      </c>
    </row>
    <row r="2504" spans="1:64" x14ac:dyDescent="0.25">
      <c r="A2504" s="3" t="s">
        <v>56</v>
      </c>
      <c r="B2504" s="163">
        <v>2564</v>
      </c>
      <c r="C2504" s="119" t="s">
        <v>140</v>
      </c>
      <c r="D2504" s="3" t="s">
        <v>8678</v>
      </c>
      <c r="E2504" s="117" t="s">
        <v>7682</v>
      </c>
      <c r="F2504" s="117"/>
      <c r="G2504" s="112"/>
      <c r="H2504" s="76"/>
      <c r="I2504" s="76" t="s">
        <v>1889</v>
      </c>
      <c r="J2504" s="43" t="s">
        <v>157</v>
      </c>
      <c r="K2504" s="76" t="s">
        <v>123</v>
      </c>
      <c r="L2504" s="112" t="s">
        <v>77</v>
      </c>
      <c r="M2504" s="126" t="s">
        <v>158</v>
      </c>
      <c r="N2504" s="116">
        <v>45526</v>
      </c>
      <c r="O2504" s="86"/>
      <c r="P2504" s="3">
        <f t="shared" ca="1" si="592"/>
        <v>-17</v>
      </c>
      <c r="Q2504" s="86"/>
      <c r="R2504" s="3"/>
      <c r="S2504" s="86"/>
      <c r="T2504" s="164" t="s">
        <v>131</v>
      </c>
      <c r="U2504" s="86" t="s">
        <v>6619</v>
      </c>
      <c r="V2504" s="116">
        <v>45526</v>
      </c>
      <c r="W2504" s="116">
        <v>45565</v>
      </c>
      <c r="X2504" s="86"/>
      <c r="Y2504" s="86"/>
      <c r="Z2504" s="116">
        <v>45526</v>
      </c>
      <c r="AA2504" s="3">
        <v>8</v>
      </c>
      <c r="AB2504" s="86">
        <v>2024</v>
      </c>
      <c r="AC2504" s="3"/>
      <c r="AD2504" s="7"/>
      <c r="AE2504" s="7"/>
      <c r="AF2504" s="131">
        <v>35586</v>
      </c>
      <c r="AG2504" s="167">
        <f t="shared" ca="1" si="601"/>
        <v>27.386301369863013</v>
      </c>
      <c r="AH2504" s="86" t="str">
        <f t="shared" ca="1" si="602"/>
        <v>&gt;25&lt; 35</v>
      </c>
      <c r="AI2504" s="86">
        <v>17032303</v>
      </c>
      <c r="AJ2504" s="154" t="s">
        <v>67</v>
      </c>
      <c r="AK2504" s="153" t="s">
        <v>7009</v>
      </c>
      <c r="AL2504" s="131">
        <v>42606</v>
      </c>
      <c r="AM2504" s="43" t="s">
        <v>93</v>
      </c>
      <c r="AN2504" s="76" t="s">
        <v>94</v>
      </c>
      <c r="AO2504" s="86"/>
      <c r="AP2504" s="86" t="s">
        <v>1167</v>
      </c>
      <c r="AQ2504" s="86">
        <v>3</v>
      </c>
      <c r="AR2504" s="86">
        <v>1</v>
      </c>
      <c r="AS2504" s="12"/>
      <c r="AT2504" s="87" t="s">
        <v>135</v>
      </c>
      <c r="AU2504" s="43">
        <v>3.7149999999999999</v>
      </c>
      <c r="AV2504" s="154">
        <v>17</v>
      </c>
      <c r="AW2504" s="154" t="s">
        <v>169</v>
      </c>
      <c r="AX2504" s="154" t="s">
        <v>7010</v>
      </c>
      <c r="AY2504" s="154">
        <v>28</v>
      </c>
      <c r="AZ2504" s="86" t="s">
        <v>171</v>
      </c>
      <c r="BA2504" s="17" t="str">
        <f t="shared" si="595"/>
        <v>17001000000306114728</v>
      </c>
      <c r="BB2504" s="26">
        <f t="shared" si="596"/>
        <v>20</v>
      </c>
      <c r="BC2504" s="86" t="s">
        <v>7011</v>
      </c>
      <c r="BD2504" s="86" t="s">
        <v>100</v>
      </c>
      <c r="BE2504" s="86"/>
      <c r="BF2504" s="86"/>
      <c r="BG2504" s="86">
        <v>27299416</v>
      </c>
      <c r="BH2504" s="86">
        <v>0</v>
      </c>
      <c r="BI2504" s="86"/>
      <c r="BJ2504" t="s">
        <v>233</v>
      </c>
      <c r="BK2504" s="11" t="s">
        <v>1892</v>
      </c>
      <c r="BL2504" s="86" t="s">
        <v>473</v>
      </c>
    </row>
    <row r="2505" spans="1:64" x14ac:dyDescent="0.25">
      <c r="A2505" s="3" t="s">
        <v>56</v>
      </c>
      <c r="B2505" s="163">
        <v>2565</v>
      </c>
      <c r="C2505" s="119" t="s">
        <v>140</v>
      </c>
      <c r="D2505" s="3" t="s">
        <v>7548</v>
      </c>
      <c r="E2505" s="117" t="s">
        <v>7242</v>
      </c>
      <c r="F2505" s="130"/>
      <c r="G2505" s="112"/>
      <c r="H2505" s="76"/>
      <c r="I2505" s="76" t="s">
        <v>447</v>
      </c>
      <c r="J2505" s="43" t="s">
        <v>228</v>
      </c>
      <c r="K2505" s="76" t="s">
        <v>76</v>
      </c>
      <c r="L2505" s="112" t="s">
        <v>77</v>
      </c>
      <c r="M2505" s="126" t="s">
        <v>158</v>
      </c>
      <c r="N2505" s="116">
        <v>45530</v>
      </c>
      <c r="O2505" s="86"/>
      <c r="P2505" s="3">
        <f t="shared" ca="1" si="592"/>
        <v>-17</v>
      </c>
      <c r="Q2505" s="86"/>
      <c r="R2505" s="3"/>
      <c r="S2505" s="86"/>
      <c r="T2505" s="164" t="s">
        <v>131</v>
      </c>
      <c r="U2505" s="86" t="s">
        <v>6619</v>
      </c>
      <c r="V2505" s="116">
        <v>45530</v>
      </c>
      <c r="W2505" s="116">
        <v>45565</v>
      </c>
      <c r="X2505" s="86"/>
      <c r="Y2505" s="86"/>
      <c r="Z2505" s="116">
        <v>45530</v>
      </c>
      <c r="AA2505" s="3">
        <v>8</v>
      </c>
      <c r="AB2505" s="86">
        <v>2024</v>
      </c>
      <c r="AC2505" s="3"/>
      <c r="AD2505" s="7"/>
      <c r="AE2505" s="7"/>
      <c r="AF2505" s="131">
        <v>36181</v>
      </c>
      <c r="AG2505" s="167">
        <f t="shared" ca="1" si="601"/>
        <v>25.756164383561643</v>
      </c>
      <c r="AH2505" s="86" t="str">
        <f t="shared" ca="1" si="602"/>
        <v>&gt;25&lt; 35</v>
      </c>
      <c r="AI2505" s="86"/>
      <c r="AJ2505" s="154"/>
      <c r="AK2505" s="153" t="s">
        <v>7012</v>
      </c>
      <c r="AL2505" s="131">
        <v>43383</v>
      </c>
      <c r="AM2505" s="43" t="s">
        <v>93</v>
      </c>
      <c r="AN2505" s="76" t="s">
        <v>94</v>
      </c>
      <c r="AO2505" s="86"/>
      <c r="AP2505" s="86" t="s">
        <v>7013</v>
      </c>
      <c r="AQ2505" s="86">
        <v>3</v>
      </c>
      <c r="AR2505" s="86">
        <v>1</v>
      </c>
      <c r="AS2505" s="12"/>
      <c r="AT2505" s="87" t="s">
        <v>135</v>
      </c>
      <c r="AU2505" s="43">
        <v>3.8780000000000001</v>
      </c>
      <c r="AV2505" s="154">
        <v>17</v>
      </c>
      <c r="AW2505" s="154">
        <v>20600</v>
      </c>
      <c r="AX2505" s="154" t="s">
        <v>7014</v>
      </c>
      <c r="AY2505" s="154">
        <v>27</v>
      </c>
      <c r="AZ2505" s="86" t="s">
        <v>171</v>
      </c>
      <c r="BA2505" s="17" t="str">
        <f t="shared" si="595"/>
        <v>17206000000348338527</v>
      </c>
      <c r="BB2505" s="26">
        <f t="shared" si="596"/>
        <v>20</v>
      </c>
      <c r="BC2505" s="86" t="s">
        <v>7015</v>
      </c>
      <c r="BD2505" s="86" t="s">
        <v>277</v>
      </c>
      <c r="BE2505" s="86"/>
      <c r="BF2505" s="86"/>
      <c r="BG2505" s="86">
        <v>22558369</v>
      </c>
      <c r="BH2505" s="86">
        <v>20701420</v>
      </c>
      <c r="BI2505" s="86"/>
      <c r="BJ2505" s="86"/>
      <c r="BK2505" s="11" t="str">
        <f t="shared" si="594"/>
        <v>B-</v>
      </c>
      <c r="BL2505" s="86" t="s">
        <v>235</v>
      </c>
    </row>
    <row r="2506" spans="1:64" x14ac:dyDescent="0.25">
      <c r="A2506" s="3" t="s">
        <v>56</v>
      </c>
      <c r="B2506" s="163">
        <v>2566</v>
      </c>
      <c r="C2506" s="119" t="s">
        <v>140</v>
      </c>
      <c r="D2506" s="3" t="s">
        <v>8679</v>
      </c>
      <c r="E2506" s="117" t="s">
        <v>7833</v>
      </c>
      <c r="F2506" s="117"/>
      <c r="G2506" s="112"/>
      <c r="H2506" s="76"/>
      <c r="I2506" s="76" t="s">
        <v>1889</v>
      </c>
      <c r="J2506" s="43" t="s">
        <v>228</v>
      </c>
      <c r="K2506" s="76" t="s">
        <v>123</v>
      </c>
      <c r="L2506" s="112" t="s">
        <v>77</v>
      </c>
      <c r="M2506" s="126" t="s">
        <v>158</v>
      </c>
      <c r="N2506" s="116">
        <v>45526</v>
      </c>
      <c r="O2506" s="86"/>
      <c r="P2506" s="3">
        <f t="shared" ca="1" si="592"/>
        <v>-17</v>
      </c>
      <c r="Q2506" s="86"/>
      <c r="R2506" s="3"/>
      <c r="S2506" s="86"/>
      <c r="T2506" s="164" t="s">
        <v>131</v>
      </c>
      <c r="U2506" s="86" t="s">
        <v>6619</v>
      </c>
      <c r="V2506" s="116">
        <v>45526</v>
      </c>
      <c r="W2506" s="116">
        <v>45565</v>
      </c>
      <c r="X2506" s="86"/>
      <c r="Y2506" s="86"/>
      <c r="Z2506" s="116">
        <v>45526</v>
      </c>
      <c r="AA2506" s="3">
        <v>8</v>
      </c>
      <c r="AB2506" s="86">
        <v>2024</v>
      </c>
      <c r="AC2506" s="3"/>
      <c r="AD2506" s="7"/>
      <c r="AE2506" s="7"/>
      <c r="AF2506" s="131">
        <v>37070</v>
      </c>
      <c r="AG2506" s="167">
        <f t="shared" ca="1" si="601"/>
        <v>23.32054794520548</v>
      </c>
      <c r="AH2506" s="86" t="str">
        <f t="shared" ca="1" si="602"/>
        <v>&lt; 25</v>
      </c>
      <c r="AI2506" s="86"/>
      <c r="AJ2506" s="154"/>
      <c r="AK2506" s="153" t="s">
        <v>7016</v>
      </c>
      <c r="AL2506" s="131">
        <v>43791</v>
      </c>
      <c r="AM2506" s="43" t="s">
        <v>93</v>
      </c>
      <c r="AN2506" s="76" t="s">
        <v>94</v>
      </c>
      <c r="AO2506" s="86"/>
      <c r="AP2506" s="86" t="s">
        <v>1167</v>
      </c>
      <c r="AQ2506" s="86">
        <v>3</v>
      </c>
      <c r="AR2506" s="86">
        <v>1</v>
      </c>
      <c r="AS2506" s="12"/>
      <c r="AT2506" s="87" t="s">
        <v>135</v>
      </c>
      <c r="AU2506" s="43">
        <v>3.7149999999999999</v>
      </c>
      <c r="AV2506" s="154">
        <v>17</v>
      </c>
      <c r="AW2506" s="154" t="s">
        <v>169</v>
      </c>
      <c r="AX2506" s="154" t="s">
        <v>7017</v>
      </c>
      <c r="AY2506" s="154">
        <v>62</v>
      </c>
      <c r="AZ2506" s="86" t="s">
        <v>171</v>
      </c>
      <c r="BA2506" s="17" t="str">
        <f t="shared" si="595"/>
        <v>17001000000329581162</v>
      </c>
      <c r="BB2506" s="26">
        <f t="shared" si="596"/>
        <v>20</v>
      </c>
      <c r="BC2506" s="86" t="s">
        <v>7018</v>
      </c>
      <c r="BD2506" s="86" t="s">
        <v>277</v>
      </c>
      <c r="BE2506" s="86"/>
      <c r="BF2506" s="86"/>
      <c r="BG2506" s="86">
        <v>54269970</v>
      </c>
      <c r="BH2506" s="86">
        <v>0</v>
      </c>
      <c r="BI2506" s="86"/>
      <c r="BJ2506" s="86"/>
      <c r="BK2506" s="11" t="s">
        <v>1892</v>
      </c>
      <c r="BL2506" s="86" t="s">
        <v>473</v>
      </c>
    </row>
    <row r="2507" spans="1:64" x14ac:dyDescent="0.25">
      <c r="A2507" s="3" t="s">
        <v>56</v>
      </c>
      <c r="B2507" s="163">
        <v>2567</v>
      </c>
      <c r="C2507" s="119" t="s">
        <v>140</v>
      </c>
      <c r="D2507" s="3" t="s">
        <v>7208</v>
      </c>
      <c r="E2507" s="117" t="s">
        <v>8432</v>
      </c>
      <c r="F2507" s="117"/>
      <c r="G2507" s="112"/>
      <c r="H2507" s="76"/>
      <c r="I2507" s="76" t="s">
        <v>2544</v>
      </c>
      <c r="J2507" s="43" t="s">
        <v>228</v>
      </c>
      <c r="K2507" s="76" t="s">
        <v>123</v>
      </c>
      <c r="L2507" s="112" t="s">
        <v>77</v>
      </c>
      <c r="M2507" s="126" t="s">
        <v>158</v>
      </c>
      <c r="N2507" s="116">
        <v>45526</v>
      </c>
      <c r="O2507" s="86"/>
      <c r="P2507" s="3">
        <f t="shared" ref="P2507:P2570" ca="1" si="603">IF(W2507="","",W2507-TODAY())</f>
        <v>-17</v>
      </c>
      <c r="Q2507" s="86"/>
      <c r="R2507" s="3"/>
      <c r="S2507" s="86"/>
      <c r="T2507" s="164" t="s">
        <v>131</v>
      </c>
      <c r="U2507" s="86" t="s">
        <v>6619</v>
      </c>
      <c r="V2507" s="116">
        <v>45526</v>
      </c>
      <c r="W2507" s="116">
        <v>45565</v>
      </c>
      <c r="X2507" s="86"/>
      <c r="Y2507" s="86"/>
      <c r="Z2507" s="116">
        <v>45526</v>
      </c>
      <c r="AA2507" s="3">
        <v>8</v>
      </c>
      <c r="AB2507" s="86">
        <v>2024</v>
      </c>
      <c r="AC2507" s="3"/>
      <c r="AD2507" s="7"/>
      <c r="AE2507" s="7"/>
      <c r="AF2507" s="131">
        <v>28055</v>
      </c>
      <c r="AG2507" s="167">
        <f t="shared" ca="1" si="601"/>
        <v>48.019178082191779</v>
      </c>
      <c r="AH2507" s="86" t="str">
        <f t="shared" ca="1" si="602"/>
        <v>&gt;45&lt; 55</v>
      </c>
      <c r="AI2507" s="86"/>
      <c r="AJ2507" s="154"/>
      <c r="AK2507" s="153" t="s">
        <v>7019</v>
      </c>
      <c r="AL2507" s="131">
        <v>44433</v>
      </c>
      <c r="AM2507" s="43" t="s">
        <v>93</v>
      </c>
      <c r="AN2507" s="76" t="s">
        <v>65</v>
      </c>
      <c r="AO2507" s="86">
        <v>1</v>
      </c>
      <c r="AP2507" s="86" t="s">
        <v>7020</v>
      </c>
      <c r="AQ2507" s="86">
        <v>3</v>
      </c>
      <c r="AR2507" s="86">
        <v>1</v>
      </c>
      <c r="AS2507" s="12"/>
      <c r="AT2507" s="87" t="s">
        <v>135</v>
      </c>
      <c r="AU2507" s="43">
        <v>3.7149999999999999</v>
      </c>
      <c r="AV2507" s="154" t="s">
        <v>67</v>
      </c>
      <c r="AW2507" s="154" t="s">
        <v>5662</v>
      </c>
      <c r="AX2507" s="154" t="s">
        <v>7021</v>
      </c>
      <c r="AY2507" s="154">
        <v>70</v>
      </c>
      <c r="AZ2507" s="86" t="s">
        <v>71</v>
      </c>
      <c r="BA2507" s="17" t="str">
        <f t="shared" si="595"/>
        <v>08009000682009188270</v>
      </c>
      <c r="BB2507" s="26">
        <f t="shared" si="596"/>
        <v>20</v>
      </c>
      <c r="BC2507" s="86" t="s">
        <v>7022</v>
      </c>
      <c r="BD2507" s="86" t="s">
        <v>100</v>
      </c>
      <c r="BE2507" s="86"/>
      <c r="BF2507" s="86"/>
      <c r="BG2507" s="86">
        <v>24510535</v>
      </c>
      <c r="BH2507" s="86">
        <v>0</v>
      </c>
      <c r="BI2507" s="86"/>
      <c r="BJ2507" t="s">
        <v>233</v>
      </c>
      <c r="BK2507" s="11" t="str">
        <f t="shared" si="594"/>
        <v>B-</v>
      </c>
      <c r="BL2507" s="86" t="s">
        <v>473</v>
      </c>
    </row>
    <row r="2508" spans="1:64" x14ac:dyDescent="0.25">
      <c r="A2508" s="3" t="s">
        <v>56</v>
      </c>
      <c r="B2508" s="163">
        <v>2568</v>
      </c>
      <c r="C2508" s="119" t="s">
        <v>140</v>
      </c>
      <c r="D2508" s="3" t="s">
        <v>7394</v>
      </c>
      <c r="E2508" s="117" t="s">
        <v>7285</v>
      </c>
      <c r="F2508" s="117"/>
      <c r="G2508" s="112"/>
      <c r="H2508" s="74"/>
      <c r="I2508" s="76" t="s">
        <v>431</v>
      </c>
      <c r="J2508" s="43"/>
      <c r="K2508" s="76" t="s">
        <v>123</v>
      </c>
      <c r="L2508" s="112" t="s">
        <v>77</v>
      </c>
      <c r="M2508" s="126" t="s">
        <v>158</v>
      </c>
      <c r="N2508" s="116">
        <v>45530</v>
      </c>
      <c r="O2508" s="86"/>
      <c r="P2508" s="3">
        <f t="shared" ca="1" si="603"/>
        <v>-17</v>
      </c>
      <c r="Q2508" s="86"/>
      <c r="R2508" s="3"/>
      <c r="S2508" s="86"/>
      <c r="T2508" s="164" t="s">
        <v>131</v>
      </c>
      <c r="U2508" s="86" t="s">
        <v>6619</v>
      </c>
      <c r="V2508" s="116">
        <v>45530</v>
      </c>
      <c r="W2508" s="116">
        <v>45565</v>
      </c>
      <c r="X2508" s="86"/>
      <c r="Y2508" s="86"/>
      <c r="Z2508" s="116">
        <v>45530</v>
      </c>
      <c r="AA2508" s="3">
        <v>8</v>
      </c>
      <c r="AB2508" s="86">
        <v>2024</v>
      </c>
      <c r="AC2508" s="3"/>
      <c r="AD2508" s="7"/>
      <c r="AE2508" s="7"/>
      <c r="AF2508" s="131">
        <v>32230</v>
      </c>
      <c r="AG2508" s="167">
        <f t="shared" ca="1" si="601"/>
        <v>36.580821917808223</v>
      </c>
      <c r="AH2508" s="86" t="str">
        <f t="shared" ca="1" si="602"/>
        <v>&gt;35&lt; 45</v>
      </c>
      <c r="AI2508" s="86">
        <v>17071199</v>
      </c>
      <c r="AJ2508" s="154" t="s">
        <v>70</v>
      </c>
      <c r="AK2508" s="153" t="s">
        <v>7023</v>
      </c>
      <c r="AL2508" s="131">
        <v>44860</v>
      </c>
      <c r="AM2508" s="43" t="s">
        <v>93</v>
      </c>
      <c r="AN2508" s="76" t="s">
        <v>65</v>
      </c>
      <c r="AO2508" s="86">
        <v>2</v>
      </c>
      <c r="AP2508" s="86" t="s">
        <v>1167</v>
      </c>
      <c r="AQ2508" s="86">
        <v>3</v>
      </c>
      <c r="AR2508" s="86">
        <v>1</v>
      </c>
      <c r="AS2508" s="12"/>
      <c r="AT2508" s="87" t="s">
        <v>135</v>
      </c>
      <c r="AU2508" s="43">
        <v>3.7149999999999999</v>
      </c>
      <c r="AV2508" s="154">
        <v>12</v>
      </c>
      <c r="AW2508" s="154" t="s">
        <v>1131</v>
      </c>
      <c r="AX2508" s="154" t="s">
        <v>7024</v>
      </c>
      <c r="AY2508" s="154">
        <v>69</v>
      </c>
      <c r="AZ2508" s="86" t="s">
        <v>352</v>
      </c>
      <c r="BA2508" s="17" t="str">
        <f t="shared" si="595"/>
        <v>12055000000243223569</v>
      </c>
      <c r="BB2508" s="26">
        <f t="shared" si="596"/>
        <v>20</v>
      </c>
      <c r="BC2508" s="86" t="s">
        <v>7025</v>
      </c>
      <c r="BD2508" s="86" t="s">
        <v>277</v>
      </c>
      <c r="BE2508" s="86"/>
      <c r="BF2508" s="86"/>
      <c r="BG2508" s="86">
        <v>56553599</v>
      </c>
      <c r="BH2508" s="86">
        <v>0</v>
      </c>
      <c r="BI2508" s="86"/>
      <c r="BJ2508" s="86"/>
      <c r="BK2508" s="11" t="str">
        <f t="shared" si="594"/>
        <v>-</v>
      </c>
      <c r="BL2508" s="86" t="s">
        <v>473</v>
      </c>
    </row>
    <row r="2509" spans="1:64" x14ac:dyDescent="0.25">
      <c r="A2509" s="3" t="s">
        <v>56</v>
      </c>
      <c r="B2509" s="163">
        <v>2569</v>
      </c>
      <c r="C2509" s="119" t="s">
        <v>140</v>
      </c>
      <c r="D2509" s="3" t="s">
        <v>7312</v>
      </c>
      <c r="E2509" s="117" t="s">
        <v>7285</v>
      </c>
      <c r="F2509" s="130"/>
      <c r="G2509" s="112"/>
      <c r="H2509" s="76"/>
      <c r="I2509" s="76" t="s">
        <v>695</v>
      </c>
      <c r="J2509" s="43" t="s">
        <v>157</v>
      </c>
      <c r="K2509" s="76" t="s">
        <v>76</v>
      </c>
      <c r="L2509" s="112" t="s">
        <v>77</v>
      </c>
      <c r="M2509" s="126" t="s">
        <v>158</v>
      </c>
      <c r="N2509" s="116">
        <v>45527</v>
      </c>
      <c r="O2509" s="86"/>
      <c r="P2509" s="3">
        <f t="shared" ca="1" si="603"/>
        <v>-17</v>
      </c>
      <c r="Q2509" s="86"/>
      <c r="R2509" s="3"/>
      <c r="S2509" s="86"/>
      <c r="T2509" s="164" t="s">
        <v>131</v>
      </c>
      <c r="U2509" s="86" t="s">
        <v>6619</v>
      </c>
      <c r="V2509" s="116">
        <v>45527</v>
      </c>
      <c r="W2509" s="116">
        <v>45565</v>
      </c>
      <c r="X2509" s="86"/>
      <c r="Y2509" s="86"/>
      <c r="Z2509" s="116">
        <v>45527</v>
      </c>
      <c r="AA2509" s="3">
        <v>8</v>
      </c>
      <c r="AB2509" s="86">
        <v>2024</v>
      </c>
      <c r="AC2509" s="3"/>
      <c r="AD2509" s="7"/>
      <c r="AE2509" s="7"/>
      <c r="AF2509" s="131">
        <v>34428</v>
      </c>
      <c r="AG2509" s="167">
        <f t="shared" ca="1" si="601"/>
        <v>30.55890410958904</v>
      </c>
      <c r="AH2509" s="86" t="str">
        <f t="shared" ca="1" si="602"/>
        <v>&gt;25&lt; 35</v>
      </c>
      <c r="AI2509" s="86">
        <v>11989070</v>
      </c>
      <c r="AJ2509" s="154" t="s">
        <v>102</v>
      </c>
      <c r="AK2509" s="153" t="s">
        <v>7026</v>
      </c>
      <c r="AL2509" s="131">
        <v>44711</v>
      </c>
      <c r="AM2509" s="43" t="s">
        <v>93</v>
      </c>
      <c r="AN2509" s="76" t="s">
        <v>94</v>
      </c>
      <c r="AO2509" s="86"/>
      <c r="AP2509" s="86" t="s">
        <v>7027</v>
      </c>
      <c r="AQ2509" s="86">
        <v>3</v>
      </c>
      <c r="AR2509" s="86">
        <v>1</v>
      </c>
      <c r="AS2509" s="12"/>
      <c r="AT2509" s="87" t="s">
        <v>135</v>
      </c>
      <c r="AU2509" s="43">
        <v>3.8780000000000001</v>
      </c>
      <c r="AV2509" s="154">
        <v>25</v>
      </c>
      <c r="AW2509" s="154" t="s">
        <v>7028</v>
      </c>
      <c r="AX2509" s="154" t="s">
        <v>7029</v>
      </c>
      <c r="AY2509" s="154">
        <v>90</v>
      </c>
      <c r="AZ2509" s="86" t="s">
        <v>164</v>
      </c>
      <c r="BA2509" s="17" t="str">
        <f t="shared" si="595"/>
        <v>25085000000101564590</v>
      </c>
      <c r="BB2509" s="26">
        <f t="shared" si="596"/>
        <v>20</v>
      </c>
      <c r="BC2509" s="86" t="s">
        <v>7030</v>
      </c>
      <c r="BD2509" s="86" t="s">
        <v>100</v>
      </c>
      <c r="BE2509" s="86"/>
      <c r="BF2509" s="86"/>
      <c r="BG2509" s="86">
        <v>29106667</v>
      </c>
      <c r="BH2509" s="86">
        <v>0</v>
      </c>
      <c r="BI2509" s="86"/>
      <c r="BJ2509" t="s">
        <v>233</v>
      </c>
      <c r="BK2509" s="11" t="str">
        <f t="shared" si="594"/>
        <v>A-</v>
      </c>
      <c r="BL2509" s="86" t="s">
        <v>235</v>
      </c>
    </row>
    <row r="2510" spans="1:64" x14ac:dyDescent="0.25">
      <c r="A2510" s="3" t="s">
        <v>56</v>
      </c>
      <c r="B2510" s="163">
        <v>2570</v>
      </c>
      <c r="C2510" s="119" t="s">
        <v>140</v>
      </c>
      <c r="D2510" s="3" t="s">
        <v>7979</v>
      </c>
      <c r="E2510" s="117" t="s">
        <v>7446</v>
      </c>
      <c r="F2510" s="117"/>
      <c r="G2510" s="112"/>
      <c r="H2510" s="76"/>
      <c r="I2510" s="3" t="s">
        <v>515</v>
      </c>
      <c r="J2510" s="43" t="s">
        <v>228</v>
      </c>
      <c r="K2510" s="76" t="s">
        <v>123</v>
      </c>
      <c r="L2510" s="112" t="s">
        <v>77</v>
      </c>
      <c r="M2510" s="126" t="s">
        <v>158</v>
      </c>
      <c r="N2510" s="116">
        <v>45527</v>
      </c>
      <c r="O2510" s="86"/>
      <c r="P2510" s="3">
        <f t="shared" ca="1" si="603"/>
        <v>-17</v>
      </c>
      <c r="Q2510" s="86"/>
      <c r="R2510" s="3"/>
      <c r="S2510" s="86"/>
      <c r="T2510" s="164" t="s">
        <v>131</v>
      </c>
      <c r="U2510" s="86" t="s">
        <v>6619</v>
      </c>
      <c r="V2510" s="116">
        <v>45527</v>
      </c>
      <c r="W2510" s="116">
        <v>45565</v>
      </c>
      <c r="X2510" s="86"/>
      <c r="Y2510" s="86"/>
      <c r="Z2510" s="116">
        <v>45527</v>
      </c>
      <c r="AA2510" s="3">
        <v>8</v>
      </c>
      <c r="AB2510" s="86">
        <v>2024</v>
      </c>
      <c r="AC2510" s="3"/>
      <c r="AD2510" s="7"/>
      <c r="AE2510" s="7"/>
      <c r="AF2510" s="131">
        <v>37239</v>
      </c>
      <c r="AG2510" s="167">
        <f t="shared" ca="1" si="601"/>
        <v>22.857534246575341</v>
      </c>
      <c r="AH2510" s="86" t="str">
        <f t="shared" ca="1" si="602"/>
        <v>&lt; 25</v>
      </c>
      <c r="AI2510" s="86">
        <v>17593560</v>
      </c>
      <c r="AJ2510" s="154" t="s">
        <v>126</v>
      </c>
      <c r="AK2510" s="153" t="s">
        <v>7031</v>
      </c>
      <c r="AL2510" s="131">
        <v>45497</v>
      </c>
      <c r="AM2510" s="43" t="s">
        <v>93</v>
      </c>
      <c r="AN2510" s="76" t="s">
        <v>94</v>
      </c>
      <c r="AO2510" s="86"/>
      <c r="AP2510" s="86" t="s">
        <v>7032</v>
      </c>
      <c r="AQ2510" s="86">
        <v>3</v>
      </c>
      <c r="AR2510" s="86">
        <v>1</v>
      </c>
      <c r="AS2510" s="12"/>
      <c r="AT2510" s="87" t="s">
        <v>135</v>
      </c>
      <c r="AU2510" s="43">
        <v>3.7149999999999999</v>
      </c>
      <c r="AV2510" s="154">
        <v>17</v>
      </c>
      <c r="AW2510" s="154" t="s">
        <v>169</v>
      </c>
      <c r="AX2510" s="154" t="s">
        <v>7033</v>
      </c>
      <c r="AY2510" s="154">
        <v>15</v>
      </c>
      <c r="AZ2510" s="86" t="s">
        <v>171</v>
      </c>
      <c r="BA2510" s="17" t="str">
        <f t="shared" si="595"/>
        <v>17001000000312513915</v>
      </c>
      <c r="BB2510" s="26">
        <f t="shared" si="596"/>
        <v>20</v>
      </c>
      <c r="BC2510" s="86" t="s">
        <v>7034</v>
      </c>
      <c r="BD2510" s="86" t="s">
        <v>100</v>
      </c>
      <c r="BE2510" s="86"/>
      <c r="BF2510" s="86"/>
      <c r="BG2510" s="86">
        <v>58103533</v>
      </c>
      <c r="BH2510" s="86">
        <v>0</v>
      </c>
      <c r="BI2510" s="86"/>
      <c r="BJ2510" s="86"/>
      <c r="BK2510" s="11" t="str">
        <f t="shared" si="594"/>
        <v>B-</v>
      </c>
      <c r="BL2510" s="86" t="s">
        <v>473</v>
      </c>
    </row>
    <row r="2511" spans="1:64" x14ac:dyDescent="0.25">
      <c r="A2511" s="3" t="s">
        <v>56</v>
      </c>
      <c r="B2511" s="163">
        <v>2571</v>
      </c>
      <c r="C2511" s="119" t="s">
        <v>140</v>
      </c>
      <c r="D2511" s="3" t="s">
        <v>7325</v>
      </c>
      <c r="E2511" s="117" t="s">
        <v>7597</v>
      </c>
      <c r="F2511" s="117"/>
      <c r="G2511" s="112"/>
      <c r="H2511" s="76"/>
      <c r="I2511" s="76" t="s">
        <v>487</v>
      </c>
      <c r="J2511" s="43" t="s">
        <v>228</v>
      </c>
      <c r="K2511" s="76" t="s">
        <v>123</v>
      </c>
      <c r="L2511" s="112" t="s">
        <v>77</v>
      </c>
      <c r="M2511" s="126" t="s">
        <v>158</v>
      </c>
      <c r="N2511" s="116">
        <v>45527</v>
      </c>
      <c r="O2511" s="86"/>
      <c r="P2511" s="3">
        <f t="shared" ca="1" si="603"/>
        <v>-17</v>
      </c>
      <c r="Q2511" s="86"/>
      <c r="R2511" s="3"/>
      <c r="S2511" s="86"/>
      <c r="T2511" s="164" t="s">
        <v>131</v>
      </c>
      <c r="U2511" s="86" t="s">
        <v>6619</v>
      </c>
      <c r="V2511" s="116">
        <v>45527</v>
      </c>
      <c r="W2511" s="116">
        <v>45565</v>
      </c>
      <c r="X2511" s="86"/>
      <c r="Y2511" s="86"/>
      <c r="Z2511" s="116">
        <v>45527</v>
      </c>
      <c r="AA2511" s="3">
        <v>8</v>
      </c>
      <c r="AB2511" s="86">
        <v>2024</v>
      </c>
      <c r="AC2511" s="3"/>
      <c r="AD2511" s="7"/>
      <c r="AE2511" s="7"/>
      <c r="AF2511" s="131">
        <v>36895</v>
      </c>
      <c r="AG2511" s="167">
        <f t="shared" ca="1" si="601"/>
        <v>23.8</v>
      </c>
      <c r="AH2511" s="86" t="str">
        <f t="shared" ca="1" si="602"/>
        <v>&lt; 25</v>
      </c>
      <c r="AI2511" s="86">
        <v>17330719</v>
      </c>
      <c r="AJ2511" s="154" t="s">
        <v>79</v>
      </c>
      <c r="AK2511" s="153" t="s">
        <v>7035</v>
      </c>
      <c r="AL2511" s="131">
        <v>43734</v>
      </c>
      <c r="AM2511" s="43" t="s">
        <v>93</v>
      </c>
      <c r="AN2511" s="76" t="s">
        <v>94</v>
      </c>
      <c r="AO2511" s="86"/>
      <c r="AP2511" s="86" t="s">
        <v>7036</v>
      </c>
      <c r="AQ2511" s="86">
        <v>3</v>
      </c>
      <c r="AR2511" s="86">
        <v>1</v>
      </c>
      <c r="AS2511" s="12"/>
      <c r="AT2511" s="87" t="s">
        <v>135</v>
      </c>
      <c r="AU2511" s="43">
        <v>3.7149999999999999</v>
      </c>
      <c r="AV2511" s="154">
        <v>17</v>
      </c>
      <c r="AW2511" s="154" t="s">
        <v>169</v>
      </c>
      <c r="AX2511" s="154" t="s">
        <v>7037</v>
      </c>
      <c r="AY2511" s="154">
        <v>38</v>
      </c>
      <c r="AZ2511" s="86" t="s">
        <v>171</v>
      </c>
      <c r="BA2511" s="17" t="str">
        <f t="shared" si="595"/>
        <v>17001000000299133638</v>
      </c>
      <c r="BB2511" s="26">
        <f t="shared" si="596"/>
        <v>20</v>
      </c>
      <c r="BC2511" s="86" t="s">
        <v>7038</v>
      </c>
      <c r="BD2511" s="86" t="s">
        <v>277</v>
      </c>
      <c r="BE2511" s="86"/>
      <c r="BF2511" s="86"/>
      <c r="BG2511" s="86">
        <v>25681231</v>
      </c>
      <c r="BH2511" s="86">
        <v>0</v>
      </c>
      <c r="BI2511" s="86"/>
      <c r="BJ2511" s="86"/>
      <c r="BK2511" s="11" t="s">
        <v>3009</v>
      </c>
      <c r="BL2511" s="86" t="s">
        <v>473</v>
      </c>
    </row>
    <row r="2512" spans="1:64" x14ac:dyDescent="0.25">
      <c r="A2512" s="3" t="s">
        <v>56</v>
      </c>
      <c r="B2512" s="163">
        <v>2572</v>
      </c>
      <c r="C2512" s="119" t="s">
        <v>140</v>
      </c>
      <c r="D2512" s="3" t="s">
        <v>7312</v>
      </c>
      <c r="E2512" s="117" t="s">
        <v>8680</v>
      </c>
      <c r="F2512" s="117"/>
      <c r="G2512" s="112"/>
      <c r="H2512" s="76"/>
      <c r="I2512" s="76" t="s">
        <v>4221</v>
      </c>
      <c r="J2512" s="43" t="s">
        <v>228</v>
      </c>
      <c r="K2512" s="76" t="s">
        <v>123</v>
      </c>
      <c r="L2512" s="112" t="s">
        <v>77</v>
      </c>
      <c r="M2512" s="126" t="s">
        <v>158</v>
      </c>
      <c r="N2512" s="116">
        <v>45527</v>
      </c>
      <c r="O2512" s="86"/>
      <c r="P2512" s="3">
        <f t="shared" ca="1" si="603"/>
        <v>-17</v>
      </c>
      <c r="Q2512" s="86"/>
      <c r="R2512" s="3"/>
      <c r="S2512" s="86"/>
      <c r="T2512" s="164" t="s">
        <v>131</v>
      </c>
      <c r="U2512" s="86" t="s">
        <v>6619</v>
      </c>
      <c r="V2512" s="116">
        <v>45527</v>
      </c>
      <c r="W2512" s="116">
        <v>45565</v>
      </c>
      <c r="X2512" s="86"/>
      <c r="Y2512" s="86"/>
      <c r="Z2512" s="116">
        <v>45527</v>
      </c>
      <c r="AA2512" s="3">
        <v>8</v>
      </c>
      <c r="AB2512" s="86">
        <v>2024</v>
      </c>
      <c r="AC2512" s="3"/>
      <c r="AD2512" s="7"/>
      <c r="AE2512" s="7"/>
      <c r="AF2512" s="131">
        <v>37406</v>
      </c>
      <c r="AG2512" s="167">
        <f t="shared" ca="1" si="601"/>
        <v>22.4</v>
      </c>
      <c r="AH2512" s="86" t="str">
        <f t="shared" ca="1" si="602"/>
        <v>&lt; 25</v>
      </c>
      <c r="AI2512" s="86"/>
      <c r="AJ2512" s="154"/>
      <c r="AK2512" s="153" t="s">
        <v>7039</v>
      </c>
      <c r="AL2512" s="131">
        <v>44144</v>
      </c>
      <c r="AM2512" s="43" t="s">
        <v>93</v>
      </c>
      <c r="AN2512" s="76" t="s">
        <v>94</v>
      </c>
      <c r="AO2512" s="86"/>
      <c r="AP2512" s="86" t="s">
        <v>7040</v>
      </c>
      <c r="AQ2512" s="86">
        <v>3</v>
      </c>
      <c r="AR2512" s="86">
        <v>1</v>
      </c>
      <c r="AS2512" s="12"/>
      <c r="AT2512" s="87" t="s">
        <v>135</v>
      </c>
      <c r="AU2512" s="43">
        <v>3.8780000000000001</v>
      </c>
      <c r="AV2512" s="154">
        <v>25</v>
      </c>
      <c r="AW2512" s="154" t="s">
        <v>2116</v>
      </c>
      <c r="AX2512" s="154" t="s">
        <v>7041</v>
      </c>
      <c r="AY2512" s="154">
        <v>48</v>
      </c>
      <c r="AZ2512" s="86" t="s">
        <v>164</v>
      </c>
      <c r="BA2512" s="17" t="str">
        <f t="shared" si="595"/>
        <v>25017000000129982248</v>
      </c>
      <c r="BB2512" s="26">
        <f t="shared" si="596"/>
        <v>20</v>
      </c>
      <c r="BC2512" s="86" t="s">
        <v>7042</v>
      </c>
      <c r="BD2512" s="86" t="s">
        <v>73</v>
      </c>
      <c r="BE2512" s="86"/>
      <c r="BF2512" s="86"/>
      <c r="BG2512" s="86">
        <v>53040555</v>
      </c>
      <c r="BH2512" s="86">
        <v>0</v>
      </c>
      <c r="BI2512" s="86"/>
      <c r="BJ2512" s="86"/>
      <c r="BK2512" s="11" t="str">
        <f t="shared" ref="BK2512:BK2523" si="604">IF(K2512="CADRE","CADRE",CONCATENATE(J2512,"-",H2512))</f>
        <v>B-</v>
      </c>
      <c r="BL2512" s="86" t="s">
        <v>235</v>
      </c>
    </row>
    <row r="2513" spans="1:64" x14ac:dyDescent="0.25">
      <c r="A2513" s="3" t="s">
        <v>56</v>
      </c>
      <c r="B2513" s="163">
        <v>2573</v>
      </c>
      <c r="C2513" s="119" t="s">
        <v>140</v>
      </c>
      <c r="D2513" s="3" t="s">
        <v>8681</v>
      </c>
      <c r="E2513" s="117" t="s">
        <v>8038</v>
      </c>
      <c r="F2513" s="117"/>
      <c r="G2513" s="112"/>
      <c r="H2513" s="76"/>
      <c r="I2513" s="76" t="s">
        <v>459</v>
      </c>
      <c r="J2513" s="43" t="s">
        <v>228</v>
      </c>
      <c r="K2513" s="76" t="s">
        <v>123</v>
      </c>
      <c r="L2513" s="112" t="s">
        <v>77</v>
      </c>
      <c r="M2513" s="126" t="s">
        <v>158</v>
      </c>
      <c r="N2513" s="116">
        <v>45527</v>
      </c>
      <c r="O2513" s="86"/>
      <c r="P2513" s="3">
        <f t="shared" ca="1" si="603"/>
        <v>-17</v>
      </c>
      <c r="Q2513" s="86"/>
      <c r="R2513" s="3"/>
      <c r="S2513" s="86"/>
      <c r="T2513" s="164" t="s">
        <v>131</v>
      </c>
      <c r="U2513" s="86" t="s">
        <v>6619</v>
      </c>
      <c r="V2513" s="116">
        <v>45527</v>
      </c>
      <c r="W2513" s="116">
        <v>45565</v>
      </c>
      <c r="X2513" s="86"/>
      <c r="Y2513" s="86"/>
      <c r="Z2513" s="116">
        <v>45527</v>
      </c>
      <c r="AA2513" s="3">
        <v>8</v>
      </c>
      <c r="AB2513" s="86">
        <v>2024</v>
      </c>
      <c r="AC2513" s="3"/>
      <c r="AD2513" s="7"/>
      <c r="AE2513" s="7"/>
      <c r="AF2513" s="131">
        <v>30561</v>
      </c>
      <c r="AG2513" s="167">
        <f t="shared" ca="1" si="601"/>
        <v>41.153424657534245</v>
      </c>
      <c r="AH2513" s="86" t="str">
        <f t="shared" ca="1" si="602"/>
        <v>&gt;35&lt; 45</v>
      </c>
      <c r="AI2513" s="86"/>
      <c r="AJ2513" s="154"/>
      <c r="AK2513" s="153" t="s">
        <v>7043</v>
      </c>
      <c r="AL2513" s="131">
        <v>45546</v>
      </c>
      <c r="AM2513" s="43" t="s">
        <v>93</v>
      </c>
      <c r="AN2513" s="76" t="s">
        <v>65</v>
      </c>
      <c r="AO2513" s="86">
        <v>3</v>
      </c>
      <c r="AP2513" s="86" t="s">
        <v>7032</v>
      </c>
      <c r="AQ2513" s="86">
        <v>3</v>
      </c>
      <c r="AR2513" s="86">
        <v>1</v>
      </c>
      <c r="AS2513" s="12"/>
      <c r="AT2513" s="87" t="s">
        <v>135</v>
      </c>
      <c r="AU2513" s="43">
        <v>3.7149999999999999</v>
      </c>
      <c r="AV2513" s="154">
        <v>17</v>
      </c>
      <c r="AW2513" s="154" t="s">
        <v>169</v>
      </c>
      <c r="AX2513" s="154" t="s">
        <v>7044</v>
      </c>
      <c r="AY2513" s="154" t="s">
        <v>67</v>
      </c>
      <c r="AZ2513" s="86" t="s">
        <v>171</v>
      </c>
      <c r="BA2513" s="17" t="str">
        <f t="shared" si="595"/>
        <v>17001000000290045708</v>
      </c>
      <c r="BB2513" s="26">
        <f t="shared" si="596"/>
        <v>20</v>
      </c>
      <c r="BC2513" s="86" t="s">
        <v>7045</v>
      </c>
      <c r="BD2513" s="86" t="s">
        <v>277</v>
      </c>
      <c r="BE2513" s="86"/>
      <c r="BF2513" s="86"/>
      <c r="BG2513" s="86">
        <v>29872053</v>
      </c>
      <c r="BH2513" s="86">
        <v>50274102</v>
      </c>
      <c r="BI2513" s="86"/>
      <c r="BJ2513" s="86"/>
      <c r="BK2513" s="11" t="str">
        <f t="shared" si="604"/>
        <v>B-</v>
      </c>
      <c r="BL2513" s="86" t="s">
        <v>473</v>
      </c>
    </row>
    <row r="2514" spans="1:64" x14ac:dyDescent="0.25">
      <c r="A2514" s="3" t="s">
        <v>56</v>
      </c>
      <c r="B2514" s="163">
        <v>2574</v>
      </c>
      <c r="C2514" s="119" t="s">
        <v>57</v>
      </c>
      <c r="D2514" s="3" t="s">
        <v>7325</v>
      </c>
      <c r="E2514" s="117" t="s">
        <v>8682</v>
      </c>
      <c r="F2514" s="117"/>
      <c r="G2514" s="112"/>
      <c r="H2514" s="76"/>
      <c r="I2514" s="76" t="s">
        <v>1889</v>
      </c>
      <c r="J2514" s="43" t="s">
        <v>228</v>
      </c>
      <c r="K2514" s="76" t="s">
        <v>123</v>
      </c>
      <c r="L2514" s="112" t="s">
        <v>77</v>
      </c>
      <c r="M2514" s="126" t="s">
        <v>158</v>
      </c>
      <c r="N2514" s="116">
        <v>45527</v>
      </c>
      <c r="O2514" s="86"/>
      <c r="P2514" s="3">
        <f t="shared" ca="1" si="603"/>
        <v>-17</v>
      </c>
      <c r="Q2514" s="116"/>
      <c r="R2514" s="3"/>
      <c r="S2514" s="86"/>
      <c r="T2514" s="164" t="s">
        <v>131</v>
      </c>
      <c r="U2514" s="86" t="s">
        <v>6619</v>
      </c>
      <c r="V2514" s="116">
        <v>45527</v>
      </c>
      <c r="W2514" s="116">
        <v>45565</v>
      </c>
      <c r="X2514" s="86"/>
      <c r="Y2514" s="86"/>
      <c r="Z2514" s="116">
        <v>45527</v>
      </c>
      <c r="AA2514" s="3">
        <v>8</v>
      </c>
      <c r="AB2514" s="86">
        <v>2024</v>
      </c>
      <c r="AC2514" s="3"/>
      <c r="AD2514" s="7"/>
      <c r="AE2514" s="7"/>
      <c r="AF2514" s="131">
        <v>34296</v>
      </c>
      <c r="AG2514" s="167">
        <f t="shared" ca="1" si="601"/>
        <v>30.920547945205481</v>
      </c>
      <c r="AH2514" s="86" t="str">
        <f t="shared" ca="1" si="602"/>
        <v>&gt;25&lt; 35</v>
      </c>
      <c r="AI2514" s="86"/>
      <c r="AJ2514" s="154"/>
      <c r="AK2514" s="153" t="s">
        <v>7046</v>
      </c>
      <c r="AL2514" s="131">
        <v>43301</v>
      </c>
      <c r="AM2514" s="43" t="s">
        <v>3903</v>
      </c>
      <c r="AN2514" s="76" t="s">
        <v>94</v>
      </c>
      <c r="AO2514" s="86"/>
      <c r="AP2514" s="86" t="s">
        <v>6287</v>
      </c>
      <c r="AQ2514" s="86">
        <v>3</v>
      </c>
      <c r="AR2514" s="86">
        <v>1</v>
      </c>
      <c r="AS2514" s="12"/>
      <c r="AT2514" s="87" t="s">
        <v>135</v>
      </c>
      <c r="AU2514" s="43">
        <v>3.7149999999999999</v>
      </c>
      <c r="AV2514" s="154">
        <v>17</v>
      </c>
      <c r="AW2514" s="154" t="s">
        <v>169</v>
      </c>
      <c r="AX2514" s="154" t="s">
        <v>7047</v>
      </c>
      <c r="AY2514" s="154">
        <v>31</v>
      </c>
      <c r="AZ2514" s="86" t="s">
        <v>171</v>
      </c>
      <c r="BA2514" s="17" t="str">
        <f t="shared" si="595"/>
        <v>17001000000299974531</v>
      </c>
      <c r="BB2514" s="26">
        <f t="shared" si="596"/>
        <v>20</v>
      </c>
      <c r="BC2514" s="86" t="s">
        <v>7048</v>
      </c>
      <c r="BD2514" s="86" t="s">
        <v>100</v>
      </c>
      <c r="BE2514" s="86"/>
      <c r="BF2514" s="86"/>
      <c r="BG2514" s="86">
        <v>25195763</v>
      </c>
      <c r="BH2514" s="86">
        <v>0</v>
      </c>
      <c r="BI2514" s="86"/>
      <c r="BJ2514" s="86"/>
      <c r="BK2514" s="11" t="s">
        <v>1892</v>
      </c>
      <c r="BL2514" s="86" t="s">
        <v>473</v>
      </c>
    </row>
    <row r="2515" spans="1:64" x14ac:dyDescent="0.25">
      <c r="A2515" s="3" t="s">
        <v>56</v>
      </c>
      <c r="B2515" s="163">
        <v>2575</v>
      </c>
      <c r="C2515" s="119" t="s">
        <v>140</v>
      </c>
      <c r="D2515" s="3" t="s">
        <v>8683</v>
      </c>
      <c r="E2515" s="117" t="s">
        <v>8256</v>
      </c>
      <c r="F2515" s="130"/>
      <c r="G2515" s="112"/>
      <c r="H2515" s="76"/>
      <c r="I2515" s="76" t="s">
        <v>447</v>
      </c>
      <c r="J2515" s="43" t="s">
        <v>228</v>
      </c>
      <c r="K2515" s="76" t="s">
        <v>76</v>
      </c>
      <c r="L2515" s="112" t="s">
        <v>77</v>
      </c>
      <c r="M2515" s="126" t="s">
        <v>158</v>
      </c>
      <c r="N2515" s="116">
        <v>45530</v>
      </c>
      <c r="O2515" s="86"/>
      <c r="P2515" s="3">
        <f t="shared" ca="1" si="603"/>
        <v>-17</v>
      </c>
      <c r="Q2515" s="86"/>
      <c r="R2515" s="3"/>
      <c r="S2515" s="86"/>
      <c r="T2515" s="164" t="s">
        <v>131</v>
      </c>
      <c r="U2515" s="86" t="s">
        <v>6619</v>
      </c>
      <c r="V2515" s="116">
        <v>45530</v>
      </c>
      <c r="W2515" s="116">
        <v>45565</v>
      </c>
      <c r="X2515" s="86"/>
      <c r="Y2515" s="86"/>
      <c r="Z2515" s="116">
        <v>45530</v>
      </c>
      <c r="AA2515" s="3">
        <v>8</v>
      </c>
      <c r="AB2515" s="86">
        <v>2024</v>
      </c>
      <c r="AC2515" s="3"/>
      <c r="AD2515" s="7"/>
      <c r="AE2515" s="7"/>
      <c r="AF2515" s="131">
        <v>34090</v>
      </c>
      <c r="AG2515" s="167">
        <f t="shared" ca="1" si="601"/>
        <v>31.484931506849314</v>
      </c>
      <c r="AH2515" s="86" t="str">
        <f t="shared" ca="1" si="602"/>
        <v>&gt;25&lt; 35</v>
      </c>
      <c r="AI2515" s="86"/>
      <c r="AJ2515" s="154"/>
      <c r="AK2515" s="153" t="s">
        <v>7049</v>
      </c>
      <c r="AL2515" s="131">
        <v>42153</v>
      </c>
      <c r="AM2515" s="43" t="s">
        <v>93</v>
      </c>
      <c r="AN2515" s="76" t="s">
        <v>94</v>
      </c>
      <c r="AO2515" s="86"/>
      <c r="AP2515" s="86" t="s">
        <v>1167</v>
      </c>
      <c r="AQ2515" s="86">
        <v>3</v>
      </c>
      <c r="AR2515" s="86">
        <v>1</v>
      </c>
      <c r="AS2515" s="12"/>
      <c r="AT2515" s="87" t="s">
        <v>135</v>
      </c>
      <c r="AU2515" s="43">
        <v>3.8780000000000001</v>
      </c>
      <c r="AV2515" s="154">
        <v>17</v>
      </c>
      <c r="AW2515" s="154" t="s">
        <v>2562</v>
      </c>
      <c r="AX2515" s="154" t="s">
        <v>7050</v>
      </c>
      <c r="AY2515" s="154">
        <v>51</v>
      </c>
      <c r="AZ2515" s="86" t="s">
        <v>171</v>
      </c>
      <c r="BA2515" s="17" t="str">
        <f t="shared" si="595"/>
        <v>17801000000307743151</v>
      </c>
      <c r="BB2515" s="26">
        <f t="shared" si="596"/>
        <v>20</v>
      </c>
      <c r="BC2515" s="86" t="s">
        <v>4530</v>
      </c>
      <c r="BD2515" s="86" t="s">
        <v>100</v>
      </c>
      <c r="BE2515" s="86"/>
      <c r="BF2515" s="86"/>
      <c r="BG2515" s="86">
        <v>26459503</v>
      </c>
      <c r="BH2515" s="86">
        <v>95119781</v>
      </c>
      <c r="BI2515" s="86"/>
      <c r="BJ2515" s="86" t="s">
        <v>828</v>
      </c>
      <c r="BK2515" s="11" t="str">
        <f t="shared" si="604"/>
        <v>B-</v>
      </c>
      <c r="BL2515" s="86" t="s">
        <v>235</v>
      </c>
    </row>
    <row r="2516" spans="1:64" x14ac:dyDescent="0.25">
      <c r="A2516" s="3" t="s">
        <v>56</v>
      </c>
      <c r="B2516" s="163">
        <v>2576</v>
      </c>
      <c r="C2516" s="119" t="s">
        <v>140</v>
      </c>
      <c r="D2516" s="3" t="s">
        <v>8794</v>
      </c>
      <c r="E2516" s="117" t="s">
        <v>8684</v>
      </c>
      <c r="F2516" s="117"/>
      <c r="G2516" s="112"/>
      <c r="H2516" s="76"/>
      <c r="I2516" s="3" t="s">
        <v>1140</v>
      </c>
      <c r="J2516" s="43" t="s">
        <v>157</v>
      </c>
      <c r="K2516" s="76" t="s">
        <v>123</v>
      </c>
      <c r="L2516" s="112" t="s">
        <v>77</v>
      </c>
      <c r="M2516" s="126" t="s">
        <v>158</v>
      </c>
      <c r="N2516" s="116">
        <v>45530</v>
      </c>
      <c r="O2516" s="86"/>
      <c r="P2516" s="3">
        <f t="shared" ca="1" si="603"/>
        <v>-17</v>
      </c>
      <c r="Q2516" s="86"/>
      <c r="R2516" s="3"/>
      <c r="S2516" s="86"/>
      <c r="T2516" s="164" t="s">
        <v>131</v>
      </c>
      <c r="U2516" s="86" t="s">
        <v>6619</v>
      </c>
      <c r="V2516" s="116">
        <v>45530</v>
      </c>
      <c r="W2516" s="116">
        <v>45565</v>
      </c>
      <c r="X2516" s="86"/>
      <c r="Y2516" s="86"/>
      <c r="Z2516" s="116">
        <v>45530</v>
      </c>
      <c r="AA2516" s="3">
        <v>8</v>
      </c>
      <c r="AB2516" s="86">
        <v>2024</v>
      </c>
      <c r="AC2516" s="3"/>
      <c r="AD2516" s="7"/>
      <c r="AE2516" s="7"/>
      <c r="AF2516" s="131">
        <v>29665</v>
      </c>
      <c r="AG2516" s="167">
        <f t="shared" ca="1" si="601"/>
        <v>43.608219178082194</v>
      </c>
      <c r="AH2516" s="86" t="str">
        <f t="shared" ca="1" si="602"/>
        <v>&gt;35&lt; 45</v>
      </c>
      <c r="AI2516" s="86">
        <v>12661513</v>
      </c>
      <c r="AJ2516" s="154" t="s">
        <v>91</v>
      </c>
      <c r="AK2516" s="153" t="s">
        <v>7051</v>
      </c>
      <c r="AL2516" s="131">
        <v>36654</v>
      </c>
      <c r="AM2516" s="43" t="s">
        <v>93</v>
      </c>
      <c r="AN2516" s="76" t="s">
        <v>65</v>
      </c>
      <c r="AO2516" s="86">
        <v>4</v>
      </c>
      <c r="AP2516" s="86" t="s">
        <v>6970</v>
      </c>
      <c r="AQ2516" s="86">
        <v>3</v>
      </c>
      <c r="AR2516" s="86">
        <v>1</v>
      </c>
      <c r="AS2516" s="12"/>
      <c r="AT2516" s="87" t="s">
        <v>135</v>
      </c>
      <c r="AU2516" s="43">
        <v>3.7149999999999999</v>
      </c>
      <c r="AV2516" s="154" t="s">
        <v>126</v>
      </c>
      <c r="AW2516" s="154" t="s">
        <v>854</v>
      </c>
      <c r="AX2516" s="154" t="s">
        <v>7052</v>
      </c>
      <c r="AY2516" s="154">
        <v>88</v>
      </c>
      <c r="AZ2516" s="86" t="s">
        <v>145</v>
      </c>
      <c r="BA2516" s="17" t="str">
        <f t="shared" si="595"/>
        <v>07043010110553178188</v>
      </c>
      <c r="BB2516" s="26">
        <f t="shared" si="596"/>
        <v>20</v>
      </c>
      <c r="BC2516" s="86" t="s">
        <v>7053</v>
      </c>
      <c r="BD2516" s="86" t="s">
        <v>100</v>
      </c>
      <c r="BE2516" s="86"/>
      <c r="BF2516" s="86"/>
      <c r="BG2516" s="86">
        <v>52348509</v>
      </c>
      <c r="BH2516" s="86">
        <v>0</v>
      </c>
      <c r="BI2516" s="86"/>
      <c r="BJ2516" t="s">
        <v>233</v>
      </c>
      <c r="BK2516" s="11" t="str">
        <f t="shared" si="604"/>
        <v>A-</v>
      </c>
      <c r="BL2516" s="86" t="s">
        <v>473</v>
      </c>
    </row>
    <row r="2517" spans="1:64" x14ac:dyDescent="0.25">
      <c r="A2517" s="3" t="s">
        <v>4354</v>
      </c>
      <c r="B2517" s="163">
        <v>2577</v>
      </c>
      <c r="C2517" s="119" t="s">
        <v>140</v>
      </c>
      <c r="D2517" s="3" t="s">
        <v>7434</v>
      </c>
      <c r="E2517" s="117" t="s">
        <v>8038</v>
      </c>
      <c r="F2517" s="117"/>
      <c r="G2517" s="112"/>
      <c r="H2517" s="74"/>
      <c r="I2517" s="76" t="s">
        <v>431</v>
      </c>
      <c r="J2517" s="43"/>
      <c r="K2517" s="76" t="s">
        <v>123</v>
      </c>
      <c r="L2517" s="112" t="s">
        <v>77</v>
      </c>
      <c r="M2517" s="126" t="s">
        <v>158</v>
      </c>
      <c r="N2517" s="116">
        <v>45531</v>
      </c>
      <c r="O2517" s="86"/>
      <c r="P2517" s="3">
        <f t="shared" ca="1" si="603"/>
        <v>-17</v>
      </c>
      <c r="Q2517" s="116">
        <v>45534</v>
      </c>
      <c r="R2517" s="3" t="s">
        <v>4344</v>
      </c>
      <c r="S2517" s="86"/>
      <c r="T2517" s="164" t="s">
        <v>131</v>
      </c>
      <c r="U2517" s="86" t="s">
        <v>6619</v>
      </c>
      <c r="V2517" s="116">
        <v>45531</v>
      </c>
      <c r="W2517" s="116">
        <v>45565</v>
      </c>
      <c r="X2517" s="86"/>
      <c r="Y2517" s="86"/>
      <c r="Z2517" s="116">
        <v>45531</v>
      </c>
      <c r="AA2517" s="3">
        <v>8</v>
      </c>
      <c r="AB2517" s="86">
        <v>2024</v>
      </c>
      <c r="AC2517" s="3"/>
      <c r="AD2517" s="7"/>
      <c r="AE2517" s="7"/>
      <c r="AF2517" s="131">
        <v>35971</v>
      </c>
      <c r="AG2517" s="167">
        <f t="shared" ca="1" si="601"/>
        <v>26.331506849315069</v>
      </c>
      <c r="AH2517" s="86" t="str">
        <f t="shared" ca="1" si="602"/>
        <v>&gt;25&lt; 35</v>
      </c>
      <c r="AI2517" s="86">
        <v>17728474</v>
      </c>
      <c r="AJ2517" s="154" t="s">
        <v>79</v>
      </c>
      <c r="AK2517" s="153" t="s">
        <v>7054</v>
      </c>
      <c r="AL2517" s="131">
        <v>43206</v>
      </c>
      <c r="AM2517" s="43" t="s">
        <v>93</v>
      </c>
      <c r="AN2517" s="76" t="s">
        <v>94</v>
      </c>
      <c r="AO2517" s="86"/>
      <c r="AP2517" s="86" t="s">
        <v>1167</v>
      </c>
      <c r="AQ2517" s="86">
        <v>3</v>
      </c>
      <c r="AR2517" s="86">
        <v>1</v>
      </c>
      <c r="AS2517" s="12"/>
      <c r="AT2517" s="87" t="s">
        <v>135</v>
      </c>
      <c r="AU2517" s="43">
        <v>3.7149999999999999</v>
      </c>
      <c r="AV2517" s="154">
        <v>17</v>
      </c>
      <c r="AW2517" s="154">
        <v>53594</v>
      </c>
      <c r="AX2517" s="154" t="s">
        <v>7055</v>
      </c>
      <c r="AY2517" s="154">
        <v>35</v>
      </c>
      <c r="AZ2517" s="86" t="s">
        <v>171</v>
      </c>
      <c r="BA2517" s="17" t="str">
        <f t="shared" si="595"/>
        <v>17535940172092405535</v>
      </c>
      <c r="BB2517" s="26">
        <f t="shared" si="596"/>
        <v>20</v>
      </c>
      <c r="BC2517" s="86" t="s">
        <v>7056</v>
      </c>
      <c r="BD2517" s="86" t="s">
        <v>277</v>
      </c>
      <c r="BE2517" s="86"/>
      <c r="BF2517" s="86"/>
      <c r="BG2517" s="86">
        <v>24090286</v>
      </c>
      <c r="BH2517" s="86">
        <v>23115130</v>
      </c>
      <c r="BI2517" s="86"/>
      <c r="BJ2517" s="86"/>
      <c r="BK2517" s="11" t="str">
        <f t="shared" si="604"/>
        <v>-</v>
      </c>
      <c r="BL2517" s="86" t="s">
        <v>473</v>
      </c>
    </row>
    <row r="2518" spans="1:64" x14ac:dyDescent="0.25">
      <c r="A2518" s="3" t="s">
        <v>56</v>
      </c>
      <c r="B2518" s="163">
        <v>2578</v>
      </c>
      <c r="C2518" s="119" t="s">
        <v>140</v>
      </c>
      <c r="D2518" s="3" t="s">
        <v>8443</v>
      </c>
      <c r="E2518" s="117" t="s">
        <v>7197</v>
      </c>
      <c r="F2518" s="117"/>
      <c r="G2518" s="112"/>
      <c r="H2518" s="76"/>
      <c r="I2518" s="76" t="s">
        <v>459</v>
      </c>
      <c r="J2518" s="43" t="s">
        <v>228</v>
      </c>
      <c r="K2518" s="76" t="s">
        <v>76</v>
      </c>
      <c r="L2518" s="112" t="s">
        <v>77</v>
      </c>
      <c r="M2518" s="126" t="s">
        <v>158</v>
      </c>
      <c r="N2518" s="116">
        <v>45532</v>
      </c>
      <c r="O2518" s="86"/>
      <c r="P2518" s="3" t="str">
        <f t="shared" ca="1" si="603"/>
        <v/>
      </c>
      <c r="Q2518" s="86"/>
      <c r="R2518" s="3"/>
      <c r="S2518" s="86"/>
      <c r="T2518" s="164" t="s">
        <v>317</v>
      </c>
      <c r="U2518" s="86" t="s">
        <v>6863</v>
      </c>
      <c r="V2518" s="116">
        <v>45532</v>
      </c>
      <c r="W2518" s="116"/>
      <c r="X2518" s="86"/>
      <c r="Y2518" s="86"/>
      <c r="Z2518" s="116">
        <v>45532</v>
      </c>
      <c r="AA2518" s="3">
        <v>8</v>
      </c>
      <c r="AB2518" s="86">
        <v>2024</v>
      </c>
      <c r="AC2518" s="3"/>
      <c r="AD2518" s="7"/>
      <c r="AE2518" s="7"/>
      <c r="AF2518" s="131">
        <v>36839</v>
      </c>
      <c r="AG2518" s="167">
        <f t="shared" ca="1" si="601"/>
        <v>23.953424657534246</v>
      </c>
      <c r="AH2518" s="86" t="str">
        <f t="shared" ca="1" si="602"/>
        <v>&lt; 25</v>
      </c>
      <c r="AI2518" s="86"/>
      <c r="AJ2518" s="154"/>
      <c r="AK2518" s="153" t="s">
        <v>7057</v>
      </c>
      <c r="AL2518" s="131">
        <v>43348</v>
      </c>
      <c r="AM2518" s="43" t="s">
        <v>93</v>
      </c>
      <c r="AN2518" s="76" t="s">
        <v>94</v>
      </c>
      <c r="AO2518" s="86"/>
      <c r="AP2518" s="86" t="s">
        <v>7058</v>
      </c>
      <c r="AQ2518" s="86">
        <v>3</v>
      </c>
      <c r="AR2518" s="86">
        <v>1</v>
      </c>
      <c r="AS2518" s="12"/>
      <c r="AT2518" s="87" t="s">
        <v>135</v>
      </c>
      <c r="AU2518" s="43">
        <v>3.8780000000000001</v>
      </c>
      <c r="AV2518" s="154">
        <v>17</v>
      </c>
      <c r="AW2518" s="154" t="s">
        <v>169</v>
      </c>
      <c r="AX2518" s="154" t="s">
        <v>7059</v>
      </c>
      <c r="AY2518" s="154">
        <v>77</v>
      </c>
      <c r="AZ2518" s="86" t="s">
        <v>171</v>
      </c>
      <c r="BA2518" s="17" t="str">
        <f t="shared" si="595"/>
        <v>17001000000348068877</v>
      </c>
      <c r="BB2518" s="26">
        <f t="shared" si="596"/>
        <v>20</v>
      </c>
      <c r="BC2518" s="86" t="s">
        <v>7060</v>
      </c>
      <c r="BD2518" s="86" t="s">
        <v>277</v>
      </c>
      <c r="BE2518" s="86"/>
      <c r="BF2518" s="86"/>
      <c r="BG2518" s="86">
        <v>90072457</v>
      </c>
      <c r="BH2518" s="86">
        <v>0</v>
      </c>
      <c r="BI2518" s="86"/>
      <c r="BJ2518" s="86"/>
      <c r="BK2518" s="11" t="str">
        <f t="shared" si="604"/>
        <v>B-</v>
      </c>
      <c r="BL2518" s="86" t="s">
        <v>235</v>
      </c>
    </row>
    <row r="2519" spans="1:64" x14ac:dyDescent="0.25">
      <c r="A2519" s="3" t="s">
        <v>56</v>
      </c>
      <c r="B2519" s="163">
        <v>2579</v>
      </c>
      <c r="C2519" s="119" t="s">
        <v>140</v>
      </c>
      <c r="D2519" s="3" t="s">
        <v>8685</v>
      </c>
      <c r="E2519" s="117" t="s">
        <v>7499</v>
      </c>
      <c r="F2519" s="117"/>
      <c r="G2519" s="112"/>
      <c r="H2519" s="76"/>
      <c r="I2519" s="3" t="s">
        <v>1140</v>
      </c>
      <c r="J2519" s="43" t="s">
        <v>157</v>
      </c>
      <c r="K2519" s="76" t="s">
        <v>76</v>
      </c>
      <c r="L2519" s="112" t="s">
        <v>77</v>
      </c>
      <c r="M2519" s="126" t="s">
        <v>158</v>
      </c>
      <c r="N2519" s="116">
        <v>45531</v>
      </c>
      <c r="O2519" s="86"/>
      <c r="P2519" s="3">
        <f t="shared" ca="1" si="603"/>
        <v>-17</v>
      </c>
      <c r="Q2519" s="86"/>
      <c r="R2519" s="3"/>
      <c r="S2519" s="86"/>
      <c r="T2519" s="164" t="s">
        <v>131</v>
      </c>
      <c r="U2519" s="86" t="s">
        <v>6619</v>
      </c>
      <c r="V2519" s="116">
        <v>45531</v>
      </c>
      <c r="W2519" s="116">
        <v>45565</v>
      </c>
      <c r="X2519" s="86"/>
      <c r="Y2519" s="86"/>
      <c r="Z2519" s="116">
        <v>45531</v>
      </c>
      <c r="AA2519" s="3">
        <v>8</v>
      </c>
      <c r="AB2519" s="86">
        <v>2024</v>
      </c>
      <c r="AC2519" s="3"/>
      <c r="AD2519" s="7"/>
      <c r="AE2519" s="7"/>
      <c r="AF2519" s="131">
        <v>35866</v>
      </c>
      <c r="AG2519" s="167">
        <f t="shared" ca="1" si="601"/>
        <v>26.61917808219178</v>
      </c>
      <c r="AH2519" s="86" t="str">
        <f t="shared" ca="1" si="602"/>
        <v>&gt;25&lt; 35</v>
      </c>
      <c r="AI2519" s="86">
        <v>17462505</v>
      </c>
      <c r="AJ2519" s="154" t="s">
        <v>70</v>
      </c>
      <c r="AK2519" s="153" t="s">
        <v>7061</v>
      </c>
      <c r="AL2519" s="131">
        <v>45119</v>
      </c>
      <c r="AM2519" s="43" t="s">
        <v>93</v>
      </c>
      <c r="AN2519" s="76" t="s">
        <v>94</v>
      </c>
      <c r="AO2519" s="86"/>
      <c r="AP2519" s="86" t="s">
        <v>6878</v>
      </c>
      <c r="AQ2519" s="86">
        <v>3</v>
      </c>
      <c r="AR2519" s="86">
        <v>1</v>
      </c>
      <c r="AS2519" s="12"/>
      <c r="AT2519" s="87" t="s">
        <v>135</v>
      </c>
      <c r="AU2519" s="43">
        <v>3.8780000000000001</v>
      </c>
      <c r="AV2519" s="154" t="s">
        <v>67</v>
      </c>
      <c r="AW2519" s="154" t="s">
        <v>1468</v>
      </c>
      <c r="AX2519" s="154" t="s">
        <v>7062</v>
      </c>
      <c r="AY2519" s="154">
        <v>88</v>
      </c>
      <c r="AZ2519" s="86" t="s">
        <v>71</v>
      </c>
      <c r="BA2519" s="17" t="str">
        <f t="shared" si="595"/>
        <v>08020011014009615688</v>
      </c>
      <c r="BB2519" s="26">
        <f t="shared" si="596"/>
        <v>20</v>
      </c>
      <c r="BC2519" s="86" t="s">
        <v>566</v>
      </c>
      <c r="BD2519" s="86" t="s">
        <v>100</v>
      </c>
      <c r="BE2519" s="86"/>
      <c r="BF2519" s="86"/>
      <c r="BG2519" s="86">
        <v>23170129</v>
      </c>
      <c r="BH2519" s="86">
        <v>0</v>
      </c>
      <c r="BI2519" s="86"/>
      <c r="BJ2519" s="86"/>
      <c r="BK2519" s="11" t="str">
        <f t="shared" si="604"/>
        <v>A-</v>
      </c>
      <c r="BL2519" s="86" t="s">
        <v>235</v>
      </c>
    </row>
    <row r="2520" spans="1:64" x14ac:dyDescent="0.25">
      <c r="A2520" s="3" t="s">
        <v>74</v>
      </c>
      <c r="B2520" s="163">
        <v>2580</v>
      </c>
      <c r="C2520" s="119" t="s">
        <v>140</v>
      </c>
      <c r="D2520" s="3" t="s">
        <v>7264</v>
      </c>
      <c r="E2520" s="117" t="s">
        <v>8392</v>
      </c>
      <c r="F2520" s="117"/>
      <c r="G2520" s="112"/>
      <c r="H2520" s="76"/>
      <c r="I2520" s="76" t="s">
        <v>187</v>
      </c>
      <c r="J2520" s="43" t="s">
        <v>157</v>
      </c>
      <c r="K2520" s="76" t="s">
        <v>123</v>
      </c>
      <c r="L2520" s="112" t="s">
        <v>77</v>
      </c>
      <c r="M2520" s="126" t="s">
        <v>158</v>
      </c>
      <c r="N2520" s="116">
        <v>45531</v>
      </c>
      <c r="O2520" s="86"/>
      <c r="P2520" s="3">
        <f t="shared" ca="1" si="603"/>
        <v>-17</v>
      </c>
      <c r="Q2520" s="116">
        <v>45536</v>
      </c>
      <c r="R2520" s="3" t="s">
        <v>4344</v>
      </c>
      <c r="S2520" s="86"/>
      <c r="T2520" s="164" t="s">
        <v>131</v>
      </c>
      <c r="U2520" s="86" t="s">
        <v>6619</v>
      </c>
      <c r="V2520" s="116">
        <v>45531</v>
      </c>
      <c r="W2520" s="116">
        <v>45565</v>
      </c>
      <c r="X2520" s="86"/>
      <c r="Y2520" s="86"/>
      <c r="Z2520" s="116">
        <v>45531</v>
      </c>
      <c r="AA2520" s="3">
        <v>8</v>
      </c>
      <c r="AB2520" s="86">
        <v>2024</v>
      </c>
      <c r="AC2520" s="3"/>
      <c r="AD2520" s="7"/>
      <c r="AE2520" s="7"/>
      <c r="AF2520" s="131">
        <v>37527</v>
      </c>
      <c r="AG2520" s="167">
        <f t="shared" ca="1" si="601"/>
        <v>22.068493150684933</v>
      </c>
      <c r="AH2520" s="86" t="str">
        <f t="shared" ca="1" si="602"/>
        <v>&lt; 25</v>
      </c>
      <c r="AI2520" s="86"/>
      <c r="AJ2520" s="154"/>
      <c r="AK2520" s="153" t="s">
        <v>7063</v>
      </c>
      <c r="AL2520" s="131">
        <v>44593</v>
      </c>
      <c r="AM2520" s="43" t="s">
        <v>93</v>
      </c>
      <c r="AN2520" s="76" t="s">
        <v>94</v>
      </c>
      <c r="AO2520" s="86"/>
      <c r="AP2520" s="86" t="s">
        <v>1167</v>
      </c>
      <c r="AQ2520" s="86">
        <v>3</v>
      </c>
      <c r="AR2520" s="86">
        <v>1</v>
      </c>
      <c r="AS2520" s="12"/>
      <c r="AT2520" s="87" t="s">
        <v>135</v>
      </c>
      <c r="AU2520" s="43">
        <v>3.7149999999999999</v>
      </c>
      <c r="AV2520" s="154">
        <v>17</v>
      </c>
      <c r="AW2520" s="154" t="s">
        <v>169</v>
      </c>
      <c r="AX2520" s="154" t="s">
        <v>7064</v>
      </c>
      <c r="AY2520" s="154">
        <v>68</v>
      </c>
      <c r="AZ2520" s="86" t="s">
        <v>171</v>
      </c>
      <c r="BA2520" s="17" t="str">
        <f t="shared" si="595"/>
        <v>17001000000303817768</v>
      </c>
      <c r="BB2520" s="26">
        <f t="shared" si="596"/>
        <v>20</v>
      </c>
      <c r="BC2520" s="86" t="s">
        <v>7065</v>
      </c>
      <c r="BD2520" s="86" t="s">
        <v>277</v>
      </c>
      <c r="BE2520" s="86"/>
      <c r="BF2520" s="86"/>
      <c r="BG2520" s="86">
        <v>54557416</v>
      </c>
      <c r="BH2520" s="86">
        <v>54269970</v>
      </c>
      <c r="BI2520" s="86"/>
      <c r="BJ2520" s="86"/>
      <c r="BK2520" s="11" t="s">
        <v>3009</v>
      </c>
      <c r="BL2520" s="86" t="s">
        <v>473</v>
      </c>
    </row>
    <row r="2521" spans="1:64" x14ac:dyDescent="0.25">
      <c r="A2521" s="3" t="s">
        <v>56</v>
      </c>
      <c r="B2521" s="163">
        <v>2581</v>
      </c>
      <c r="C2521" s="119" t="s">
        <v>140</v>
      </c>
      <c r="D2521" s="3" t="s">
        <v>7405</v>
      </c>
      <c r="E2521" s="117" t="s">
        <v>8038</v>
      </c>
      <c r="F2521" s="117"/>
      <c r="G2521" s="112"/>
      <c r="H2521" s="76"/>
      <c r="I2521" s="76" t="s">
        <v>459</v>
      </c>
      <c r="J2521" s="43" t="s">
        <v>228</v>
      </c>
      <c r="K2521" s="76" t="s">
        <v>123</v>
      </c>
      <c r="L2521" s="112" t="s">
        <v>77</v>
      </c>
      <c r="M2521" s="126" t="s">
        <v>158</v>
      </c>
      <c r="N2521" s="116">
        <v>45532</v>
      </c>
      <c r="O2521" s="86"/>
      <c r="P2521" s="3">
        <f t="shared" ca="1" si="603"/>
        <v>-17</v>
      </c>
      <c r="Q2521" s="86"/>
      <c r="R2521" s="86"/>
      <c r="S2521" s="86"/>
      <c r="T2521" s="164" t="s">
        <v>131</v>
      </c>
      <c r="U2521" s="86" t="s">
        <v>6619</v>
      </c>
      <c r="V2521" s="116">
        <v>45532</v>
      </c>
      <c r="W2521" s="116">
        <v>45565</v>
      </c>
      <c r="X2521" s="86"/>
      <c r="Y2521" s="86"/>
      <c r="Z2521" s="116">
        <v>45532</v>
      </c>
      <c r="AA2521" s="3">
        <v>8</v>
      </c>
      <c r="AB2521" s="86">
        <v>2024</v>
      </c>
      <c r="AC2521" s="3"/>
      <c r="AD2521" s="7"/>
      <c r="AE2521" s="7"/>
      <c r="AF2521" s="131">
        <v>28306</v>
      </c>
      <c r="AG2521" s="167">
        <f t="shared" ca="1" si="601"/>
        <v>47.331506849315069</v>
      </c>
      <c r="AH2521" s="86" t="str">
        <f t="shared" ca="1" si="602"/>
        <v>&gt;45&lt; 55</v>
      </c>
      <c r="AI2521" s="86">
        <v>12252915</v>
      </c>
      <c r="AJ2521" s="154" t="s">
        <v>126</v>
      </c>
      <c r="AK2521" s="153" t="s">
        <v>7066</v>
      </c>
      <c r="AL2521" s="131">
        <v>35784</v>
      </c>
      <c r="AM2521" s="43" t="s">
        <v>93</v>
      </c>
      <c r="AN2521" s="76" t="s">
        <v>65</v>
      </c>
      <c r="AO2521" s="86"/>
      <c r="AP2521" s="86" t="s">
        <v>7067</v>
      </c>
      <c r="AQ2521" s="86">
        <v>3</v>
      </c>
      <c r="AR2521" s="86">
        <v>1</v>
      </c>
      <c r="AS2521" s="12"/>
      <c r="AT2521" s="87" t="s">
        <v>135</v>
      </c>
      <c r="AU2521" s="43">
        <v>3.7149999999999999</v>
      </c>
      <c r="AV2521" s="154">
        <v>17</v>
      </c>
      <c r="AW2521" s="154" t="s">
        <v>169</v>
      </c>
      <c r="AX2521" s="154" t="s">
        <v>7068</v>
      </c>
      <c r="AY2521" s="154">
        <v>39</v>
      </c>
      <c r="AZ2521" s="86" t="s">
        <v>171</v>
      </c>
      <c r="BA2521" s="17" t="str">
        <f t="shared" si="595"/>
        <v>17001000000348112139</v>
      </c>
      <c r="BB2521" s="26">
        <f t="shared" si="596"/>
        <v>20</v>
      </c>
      <c r="BC2521" s="86" t="s">
        <v>7069</v>
      </c>
      <c r="BD2521" s="86" t="s">
        <v>277</v>
      </c>
      <c r="BE2521" s="86"/>
      <c r="BF2521" s="86"/>
      <c r="BG2521" s="86">
        <v>23723206</v>
      </c>
      <c r="BH2521" s="86">
        <v>92384472</v>
      </c>
      <c r="BI2521" s="86"/>
      <c r="BJ2521" s="86"/>
      <c r="BK2521" s="11" t="str">
        <f t="shared" si="604"/>
        <v>B-</v>
      </c>
      <c r="BL2521" s="86" t="s">
        <v>473</v>
      </c>
    </row>
    <row r="2522" spans="1:64" x14ac:dyDescent="0.25">
      <c r="A2522" s="3" t="s">
        <v>56</v>
      </c>
      <c r="B2522" s="163">
        <v>2582</v>
      </c>
      <c r="C2522" s="119" t="s">
        <v>140</v>
      </c>
      <c r="D2522" s="3" t="s">
        <v>7560</v>
      </c>
      <c r="E2522" s="117" t="s">
        <v>7388</v>
      </c>
      <c r="F2522" s="117"/>
      <c r="G2522" s="112"/>
      <c r="H2522" s="76"/>
      <c r="I2522" s="76" t="s">
        <v>459</v>
      </c>
      <c r="J2522" s="43" t="s">
        <v>228</v>
      </c>
      <c r="K2522" s="76" t="s">
        <v>76</v>
      </c>
      <c r="L2522" s="112" t="s">
        <v>77</v>
      </c>
      <c r="M2522" s="126" t="s">
        <v>158</v>
      </c>
      <c r="N2522" s="116">
        <v>45532</v>
      </c>
      <c r="O2522" s="86"/>
      <c r="P2522" s="3">
        <f t="shared" ca="1" si="603"/>
        <v>-17</v>
      </c>
      <c r="Q2522" s="86"/>
      <c r="R2522" s="86"/>
      <c r="S2522" s="86"/>
      <c r="T2522" s="164" t="s">
        <v>131</v>
      </c>
      <c r="U2522" s="86" t="s">
        <v>6619</v>
      </c>
      <c r="V2522" s="116">
        <v>45532</v>
      </c>
      <c r="W2522" s="116">
        <v>45565</v>
      </c>
      <c r="X2522" s="86"/>
      <c r="Y2522" s="86"/>
      <c r="Z2522" s="116">
        <v>45532</v>
      </c>
      <c r="AA2522" s="3">
        <v>8</v>
      </c>
      <c r="AB2522" s="86">
        <v>2024</v>
      </c>
      <c r="AC2522" s="3"/>
      <c r="AD2522" s="7"/>
      <c r="AE2522" s="7"/>
      <c r="AF2522" s="131">
        <v>36527</v>
      </c>
      <c r="AG2522" s="167">
        <f t="shared" ca="1" si="601"/>
        <v>24.80821917808219</v>
      </c>
      <c r="AH2522" s="86" t="str">
        <f t="shared" ca="1" si="602"/>
        <v>&lt; 25</v>
      </c>
      <c r="AI2522" s="86"/>
      <c r="AJ2522" s="154"/>
      <c r="AK2522" s="153" t="s">
        <v>7070</v>
      </c>
      <c r="AL2522" s="131">
        <v>43180</v>
      </c>
      <c r="AM2522" s="43" t="s">
        <v>93</v>
      </c>
      <c r="AN2522" s="76" t="s">
        <v>94</v>
      </c>
      <c r="AO2522" s="86"/>
      <c r="AP2522" s="86" t="s">
        <v>7071</v>
      </c>
      <c r="AQ2522" s="86">
        <v>3</v>
      </c>
      <c r="AR2522" s="86">
        <v>1</v>
      </c>
      <c r="AS2522" s="12"/>
      <c r="AT2522" s="87" t="s">
        <v>135</v>
      </c>
      <c r="AU2522" s="43">
        <v>3.8780000000000001</v>
      </c>
      <c r="AV2522" s="154">
        <v>17</v>
      </c>
      <c r="AW2522" s="154" t="s">
        <v>169</v>
      </c>
      <c r="AX2522" s="154" t="s">
        <v>7072</v>
      </c>
      <c r="AY2522" s="154" t="s">
        <v>141</v>
      </c>
      <c r="AZ2522" s="86" t="s">
        <v>171</v>
      </c>
      <c r="BA2522" s="17" t="str">
        <f t="shared" ref="BA2522:BA2524" si="605">CONCATENATE(AV2522,AW2522,AX2522,AY2522)</f>
        <v>17001000000291164409</v>
      </c>
      <c r="BB2522" s="26">
        <f t="shared" ref="BB2522:BB2524" si="606">LEN(BA2522)</f>
        <v>20</v>
      </c>
      <c r="BC2522" s="86" t="s">
        <v>7073</v>
      </c>
      <c r="BD2522" s="86" t="s">
        <v>100</v>
      </c>
      <c r="BE2522" s="86"/>
      <c r="BF2522" s="86"/>
      <c r="BG2522" s="86">
        <v>23831579</v>
      </c>
      <c r="BH2522" s="86">
        <v>50461405</v>
      </c>
      <c r="BI2522" s="86"/>
      <c r="BJ2522" s="86"/>
      <c r="BK2522" s="11" t="str">
        <f t="shared" si="604"/>
        <v>B-</v>
      </c>
      <c r="BL2522" s="86" t="s">
        <v>235</v>
      </c>
    </row>
    <row r="2523" spans="1:64" x14ac:dyDescent="0.25">
      <c r="A2523" s="3" t="s">
        <v>4354</v>
      </c>
      <c r="B2523" s="163">
        <v>2583</v>
      </c>
      <c r="C2523" s="119" t="s">
        <v>140</v>
      </c>
      <c r="D2523" s="3" t="s">
        <v>8260</v>
      </c>
      <c r="E2523" s="117" t="s">
        <v>7252</v>
      </c>
      <c r="F2523" s="117"/>
      <c r="G2523" s="112"/>
      <c r="H2523" s="76"/>
      <c r="I2523" s="76" t="s">
        <v>431</v>
      </c>
      <c r="J2523" s="43"/>
      <c r="K2523" s="76" t="s">
        <v>123</v>
      </c>
      <c r="L2523" s="112" t="s">
        <v>77</v>
      </c>
      <c r="M2523" s="126" t="s">
        <v>158</v>
      </c>
      <c r="N2523" s="116">
        <v>45532</v>
      </c>
      <c r="O2523" s="86"/>
      <c r="P2523" s="3">
        <f t="shared" ca="1" si="603"/>
        <v>-17</v>
      </c>
      <c r="Q2523" s="116">
        <v>45533</v>
      </c>
      <c r="R2523" s="86" t="s">
        <v>4845</v>
      </c>
      <c r="S2523" s="86"/>
      <c r="T2523" s="164" t="s">
        <v>131</v>
      </c>
      <c r="U2523" s="86" t="s">
        <v>6619</v>
      </c>
      <c r="V2523" s="116">
        <v>45532</v>
      </c>
      <c r="W2523" s="116">
        <v>45565</v>
      </c>
      <c r="X2523" s="86"/>
      <c r="Y2523" s="86"/>
      <c r="Z2523" s="116">
        <v>45532</v>
      </c>
      <c r="AA2523" s="3">
        <v>8</v>
      </c>
      <c r="AB2523" s="86">
        <v>2024</v>
      </c>
      <c r="AC2523" s="3"/>
      <c r="AD2523" s="7"/>
      <c r="AE2523" s="7"/>
      <c r="AF2523" s="131">
        <v>36039</v>
      </c>
      <c r="AG2523" s="167">
        <f ca="1">(TODAY()-AF2523)/365</f>
        <v>26.145205479452056</v>
      </c>
      <c r="AH2523" s="86" t="str">
        <f ca="1">+IF(AG2523&lt;25,"&lt; 25",IF(AND(AG2523&gt;=25,AG2523&lt;35),"&gt;25&lt; 35",IF(AND(AG2523&gt;=35,AG2523&lt;45),"&gt;35&lt; 45",IF(AND(AG2523&gt;=45,AG2523&lt;=55),"&gt;45&lt; 55",IF(AG2523&gt;55,"&gt; 55")))))</f>
        <v>&gt;25&lt; 35</v>
      </c>
      <c r="AI2523" s="86"/>
      <c r="AJ2523" s="154"/>
      <c r="AK2523" s="153" t="s">
        <v>7074</v>
      </c>
      <c r="AL2523" s="131">
        <v>43256</v>
      </c>
      <c r="AM2523" s="43" t="s">
        <v>93</v>
      </c>
      <c r="AN2523" s="76" t="s">
        <v>94</v>
      </c>
      <c r="AO2523" s="86"/>
      <c r="AP2523" s="86" t="s">
        <v>1167</v>
      </c>
      <c r="AQ2523" s="86">
        <v>3</v>
      </c>
      <c r="AR2523" s="86">
        <v>1</v>
      </c>
      <c r="AS2523" s="12"/>
      <c r="AT2523" s="87" t="s">
        <v>135</v>
      </c>
      <c r="AU2523" s="43">
        <v>3.7149999999999999</v>
      </c>
      <c r="AV2523" s="154"/>
      <c r="AW2523" s="154"/>
      <c r="AX2523" s="154"/>
      <c r="AY2523" s="154"/>
      <c r="AZ2523" s="86"/>
      <c r="BA2523" s="17" t="str">
        <f t="shared" si="605"/>
        <v/>
      </c>
      <c r="BB2523" s="26">
        <f t="shared" si="606"/>
        <v>0</v>
      </c>
      <c r="BC2523" s="86" t="s">
        <v>3178</v>
      </c>
      <c r="BD2523" s="86" t="s">
        <v>100</v>
      </c>
      <c r="BE2523" s="86"/>
      <c r="BF2523" s="86"/>
      <c r="BG2523" s="86">
        <v>25024796</v>
      </c>
      <c r="BH2523" s="86">
        <v>0</v>
      </c>
      <c r="BI2523" s="86"/>
      <c r="BJ2523" s="86"/>
      <c r="BK2523" s="11" t="str">
        <f t="shared" si="604"/>
        <v>-</v>
      </c>
      <c r="BL2523" s="86" t="s">
        <v>473</v>
      </c>
    </row>
    <row r="2524" spans="1:64" x14ac:dyDescent="0.25">
      <c r="A2524" s="3" t="s">
        <v>74</v>
      </c>
      <c r="B2524" s="163">
        <v>2584</v>
      </c>
      <c r="C2524" s="119" t="s">
        <v>57</v>
      </c>
      <c r="D2524" s="3" t="s">
        <v>7657</v>
      </c>
      <c r="E2524" s="117" t="s">
        <v>7648</v>
      </c>
      <c r="F2524" s="117"/>
      <c r="G2524" s="112"/>
      <c r="H2524" s="76"/>
      <c r="I2524" s="76" t="s">
        <v>4221</v>
      </c>
      <c r="J2524" s="43" t="s">
        <v>228</v>
      </c>
      <c r="K2524" s="76" t="s">
        <v>123</v>
      </c>
      <c r="L2524" s="112" t="s">
        <v>77</v>
      </c>
      <c r="M2524" s="126" t="s">
        <v>158</v>
      </c>
      <c r="N2524" s="116">
        <v>45538</v>
      </c>
      <c r="O2524" s="86"/>
      <c r="P2524" s="3">
        <f t="shared" ca="1" si="603"/>
        <v>14</v>
      </c>
      <c r="Q2524" s="116">
        <v>45547</v>
      </c>
      <c r="R2524" s="86" t="s">
        <v>609</v>
      </c>
      <c r="S2524" s="86" t="s">
        <v>1787</v>
      </c>
      <c r="T2524" s="164" t="s">
        <v>131</v>
      </c>
      <c r="U2524" s="86" t="s">
        <v>6619</v>
      </c>
      <c r="V2524" s="116">
        <v>45538</v>
      </c>
      <c r="W2524" s="116">
        <v>45596</v>
      </c>
      <c r="X2524" s="86"/>
      <c r="Y2524" s="86"/>
      <c r="Z2524" s="116">
        <v>45538</v>
      </c>
      <c r="AA2524" s="3">
        <v>9</v>
      </c>
      <c r="AB2524" s="86">
        <v>2024</v>
      </c>
      <c r="AC2524" s="3"/>
      <c r="AD2524" s="7"/>
      <c r="AE2524" s="7"/>
      <c r="AF2524" s="131">
        <v>38396</v>
      </c>
      <c r="AG2524" s="167">
        <v>19.56986301369863</v>
      </c>
      <c r="AH2524" s="86" t="s">
        <v>7075</v>
      </c>
      <c r="AI2524" s="86"/>
      <c r="AJ2524" s="154"/>
      <c r="AK2524" s="153" t="s">
        <v>5996</v>
      </c>
      <c r="AL2524" s="131">
        <v>44628</v>
      </c>
      <c r="AM2524" s="43" t="s">
        <v>64</v>
      </c>
      <c r="AN2524" s="76" t="s">
        <v>94</v>
      </c>
      <c r="AO2524" s="86"/>
      <c r="AP2524" s="86" t="s">
        <v>6973</v>
      </c>
      <c r="AQ2524" s="86"/>
      <c r="AR2524" s="86"/>
      <c r="AS2524" s="12"/>
      <c r="AT2524" s="87" t="s">
        <v>135</v>
      </c>
      <c r="AU2524" s="43">
        <v>3.7149999999999999</v>
      </c>
      <c r="AV2524" s="154">
        <v>17</v>
      </c>
      <c r="AW2524" s="154" t="s">
        <v>169</v>
      </c>
      <c r="AX2524" s="154" t="s">
        <v>5997</v>
      </c>
      <c r="AY2524" s="154">
        <v>83</v>
      </c>
      <c r="AZ2524" s="86" t="s">
        <v>6269</v>
      </c>
      <c r="BA2524" s="17" t="str">
        <f t="shared" si="605"/>
        <v>17001000000329308883</v>
      </c>
      <c r="BB2524" s="26">
        <f t="shared" si="606"/>
        <v>20</v>
      </c>
      <c r="BC2524" s="86" t="s">
        <v>7076</v>
      </c>
      <c r="BD2524" s="86" t="s">
        <v>277</v>
      </c>
      <c r="BE2524" s="86"/>
      <c r="BF2524" s="86"/>
      <c r="BG2524" s="86">
        <v>56043445</v>
      </c>
      <c r="BH2524" s="86"/>
      <c r="BI2524" s="86"/>
      <c r="BJ2524" s="86"/>
      <c r="BK2524" s="11"/>
      <c r="BL2524" s="86"/>
    </row>
    <row r="2525" spans="1:64" x14ac:dyDescent="0.25">
      <c r="A2525" s="3" t="s">
        <v>56</v>
      </c>
      <c r="B2525" s="163">
        <v>2585</v>
      </c>
      <c r="C2525" s="119" t="s">
        <v>140</v>
      </c>
      <c r="D2525" s="3" t="s">
        <v>7436</v>
      </c>
      <c r="E2525" s="117" t="s">
        <v>7226</v>
      </c>
      <c r="F2525" s="117"/>
      <c r="G2525" s="112"/>
      <c r="H2525" s="76"/>
      <c r="I2525" s="76" t="s">
        <v>431</v>
      </c>
      <c r="J2525" s="43"/>
      <c r="K2525" s="76" t="s">
        <v>123</v>
      </c>
      <c r="L2525" s="112" t="s">
        <v>77</v>
      </c>
      <c r="M2525" s="126" t="s">
        <v>158</v>
      </c>
      <c r="N2525" s="116">
        <v>45540</v>
      </c>
      <c r="O2525" s="86"/>
      <c r="P2525" s="3">
        <f t="shared" ca="1" si="603"/>
        <v>14</v>
      </c>
      <c r="Q2525" s="86"/>
      <c r="R2525" s="86"/>
      <c r="S2525" s="86"/>
      <c r="T2525" s="164" t="s">
        <v>131</v>
      </c>
      <c r="U2525" s="86" t="s">
        <v>6619</v>
      </c>
      <c r="V2525" s="116">
        <v>45540</v>
      </c>
      <c r="W2525" s="116">
        <v>45596</v>
      </c>
      <c r="X2525" s="86"/>
      <c r="Y2525" s="86"/>
      <c r="Z2525" s="116">
        <v>45540</v>
      </c>
      <c r="AA2525" s="3">
        <v>9</v>
      </c>
      <c r="AB2525" s="86">
        <v>2024</v>
      </c>
      <c r="AC2525" s="3"/>
      <c r="AD2525" s="7"/>
      <c r="AE2525" s="7"/>
      <c r="AF2525" s="131">
        <v>36960</v>
      </c>
      <c r="AG2525" s="167">
        <v>23.504109589041096</v>
      </c>
      <c r="AH2525" s="86" t="s">
        <v>7075</v>
      </c>
      <c r="AI2525" s="86"/>
      <c r="AJ2525" s="154"/>
      <c r="AK2525" s="153" t="s">
        <v>7077</v>
      </c>
      <c r="AL2525" s="131">
        <v>44151</v>
      </c>
      <c r="AM2525" s="43" t="s">
        <v>93</v>
      </c>
      <c r="AN2525" s="76" t="s">
        <v>94</v>
      </c>
      <c r="AO2525" s="86"/>
      <c r="AP2525" s="86" t="s">
        <v>1167</v>
      </c>
      <c r="AQ2525" s="86"/>
      <c r="AR2525" s="86"/>
      <c r="AS2525" s="12"/>
      <c r="AT2525" s="87" t="s">
        <v>135</v>
      </c>
      <c r="AU2525" s="43">
        <v>3.7149999999999999</v>
      </c>
      <c r="AV2525" s="154"/>
      <c r="AW2525" s="154"/>
      <c r="AX2525" s="154"/>
      <c r="AY2525" s="154"/>
      <c r="AZ2525" s="86"/>
      <c r="BA2525" s="17"/>
      <c r="BB2525" s="26"/>
      <c r="BC2525" s="86" t="s">
        <v>7001</v>
      </c>
      <c r="BD2525" s="86" t="s">
        <v>277</v>
      </c>
      <c r="BE2525" s="86"/>
      <c r="BF2525" s="86"/>
      <c r="BG2525" s="86">
        <v>50605036</v>
      </c>
      <c r="BH2525" s="86"/>
      <c r="BI2525" s="86"/>
      <c r="BJ2525" s="86"/>
      <c r="BK2525" s="11"/>
      <c r="BL2525" s="86"/>
    </row>
    <row r="2526" spans="1:64" x14ac:dyDescent="0.25">
      <c r="A2526" s="3" t="s">
        <v>56</v>
      </c>
      <c r="B2526" s="163">
        <v>2586</v>
      </c>
      <c r="C2526" s="119" t="s">
        <v>140</v>
      </c>
      <c r="D2526" s="3" t="s">
        <v>7289</v>
      </c>
      <c r="E2526" s="117" t="s">
        <v>8686</v>
      </c>
      <c r="F2526" s="117"/>
      <c r="G2526" s="112"/>
      <c r="H2526" s="76"/>
      <c r="I2526" s="76" t="s">
        <v>431</v>
      </c>
      <c r="J2526" s="43"/>
      <c r="K2526" s="76" t="s">
        <v>123</v>
      </c>
      <c r="L2526" s="112" t="s">
        <v>77</v>
      </c>
      <c r="M2526" s="126" t="s">
        <v>158</v>
      </c>
      <c r="N2526" s="116">
        <v>45540</v>
      </c>
      <c r="O2526" s="86"/>
      <c r="P2526" s="3">
        <f t="shared" ca="1" si="603"/>
        <v>14</v>
      </c>
      <c r="Q2526" s="86"/>
      <c r="R2526" s="86"/>
      <c r="S2526" s="86"/>
      <c r="T2526" s="164" t="s">
        <v>131</v>
      </c>
      <c r="U2526" s="86" t="s">
        <v>6619</v>
      </c>
      <c r="V2526" s="116">
        <v>45540</v>
      </c>
      <c r="W2526" s="116">
        <v>45596</v>
      </c>
      <c r="X2526" s="86"/>
      <c r="Y2526" s="86"/>
      <c r="Z2526" s="116">
        <v>45540</v>
      </c>
      <c r="AA2526" s="3">
        <v>9</v>
      </c>
      <c r="AB2526" s="86">
        <v>2024</v>
      </c>
      <c r="AC2526" s="3"/>
      <c r="AD2526" s="7"/>
      <c r="AE2526" s="7"/>
      <c r="AF2526" s="131">
        <v>37842</v>
      </c>
      <c r="AG2526" s="167">
        <v>21.087671232876712</v>
      </c>
      <c r="AH2526" s="86" t="s">
        <v>7075</v>
      </c>
      <c r="AI2526" s="86"/>
      <c r="AJ2526" s="154"/>
      <c r="AK2526" s="153">
        <v>14363420</v>
      </c>
      <c r="AL2526" s="131">
        <v>43465</v>
      </c>
      <c r="AM2526" s="43" t="s">
        <v>93</v>
      </c>
      <c r="AN2526" s="76" t="s">
        <v>94</v>
      </c>
      <c r="AO2526" s="86"/>
      <c r="AP2526" s="86"/>
      <c r="AQ2526" s="86"/>
      <c r="AR2526" s="86"/>
      <c r="AS2526" s="12"/>
      <c r="AT2526" s="87" t="s">
        <v>135</v>
      </c>
      <c r="AU2526" s="43">
        <v>3.7149999999999999</v>
      </c>
      <c r="AV2526" s="154"/>
      <c r="AW2526" s="154"/>
      <c r="AX2526" s="154"/>
      <c r="AY2526" s="154"/>
      <c r="AZ2526" s="86"/>
      <c r="BA2526" s="17"/>
      <c r="BB2526" s="26"/>
      <c r="BC2526" s="86" t="s">
        <v>2892</v>
      </c>
      <c r="BD2526" s="86" t="s">
        <v>277</v>
      </c>
      <c r="BE2526" s="86"/>
      <c r="BF2526" s="86"/>
      <c r="BG2526" s="86">
        <v>28474702</v>
      </c>
      <c r="BH2526" s="86">
        <v>29031473</v>
      </c>
      <c r="BI2526" s="86"/>
      <c r="BJ2526" s="86"/>
      <c r="BK2526" s="11"/>
      <c r="BL2526" s="86"/>
    </row>
    <row r="2527" spans="1:64" x14ac:dyDescent="0.25">
      <c r="A2527" s="3" t="s">
        <v>56</v>
      </c>
      <c r="B2527" s="163">
        <v>2587</v>
      </c>
      <c r="C2527" s="119" t="s">
        <v>57</v>
      </c>
      <c r="D2527" s="3" t="s">
        <v>7437</v>
      </c>
      <c r="E2527" s="117" t="s">
        <v>7911</v>
      </c>
      <c r="F2527" s="117"/>
      <c r="G2527" s="112"/>
      <c r="H2527" s="76"/>
      <c r="I2527" s="76" t="s">
        <v>431</v>
      </c>
      <c r="J2527" s="43"/>
      <c r="K2527" s="76" t="s">
        <v>123</v>
      </c>
      <c r="L2527" s="112" t="s">
        <v>77</v>
      </c>
      <c r="M2527" s="126" t="s">
        <v>158</v>
      </c>
      <c r="N2527" s="116">
        <v>45541</v>
      </c>
      <c r="O2527" s="86"/>
      <c r="P2527" s="3">
        <f t="shared" ca="1" si="603"/>
        <v>14</v>
      </c>
      <c r="Q2527" s="86"/>
      <c r="R2527" s="86"/>
      <c r="S2527" s="86"/>
      <c r="T2527" s="164" t="s">
        <v>131</v>
      </c>
      <c r="U2527" s="86" t="s">
        <v>6619</v>
      </c>
      <c r="V2527" s="116">
        <v>45541</v>
      </c>
      <c r="W2527" s="116">
        <v>45596</v>
      </c>
      <c r="X2527" s="86"/>
      <c r="Y2527" s="86"/>
      <c r="Z2527" s="116">
        <v>45541</v>
      </c>
      <c r="AA2527" s="3">
        <v>9</v>
      </c>
      <c r="AB2527" s="86">
        <v>2024</v>
      </c>
      <c r="AC2527" s="3"/>
      <c r="AD2527" s="7"/>
      <c r="AE2527" s="7"/>
      <c r="AF2527" s="131">
        <v>37015</v>
      </c>
      <c r="AG2527" s="167">
        <v>23.358904109589041</v>
      </c>
      <c r="AH2527" s="86" t="s">
        <v>7075</v>
      </c>
      <c r="AI2527" s="86"/>
      <c r="AJ2527" s="154"/>
      <c r="AK2527" s="153" t="s">
        <v>7078</v>
      </c>
      <c r="AL2527" s="131">
        <v>43713</v>
      </c>
      <c r="AM2527" s="43" t="s">
        <v>64</v>
      </c>
      <c r="AN2527" s="76" t="s">
        <v>94</v>
      </c>
      <c r="AO2527" s="86"/>
      <c r="AP2527" s="86" t="s">
        <v>7079</v>
      </c>
      <c r="AQ2527" s="86"/>
      <c r="AR2527" s="86"/>
      <c r="AS2527" s="12"/>
      <c r="AT2527" s="87" t="s">
        <v>135</v>
      </c>
      <c r="AU2527" s="43">
        <v>3.7149999999999999</v>
      </c>
      <c r="AV2527" s="154"/>
      <c r="AW2527" s="154"/>
      <c r="AX2527" s="154"/>
      <c r="AY2527" s="154"/>
      <c r="AZ2527" s="86"/>
      <c r="BA2527" s="17"/>
      <c r="BB2527" s="26"/>
      <c r="BC2527" s="86" t="s">
        <v>7080</v>
      </c>
      <c r="BD2527" s="86" t="s">
        <v>277</v>
      </c>
      <c r="BE2527" s="86"/>
      <c r="BF2527" s="86"/>
      <c r="BG2527" s="86">
        <v>28467362</v>
      </c>
      <c r="BH2527" s="86"/>
      <c r="BI2527" s="86"/>
      <c r="BJ2527" s="86"/>
      <c r="BK2527" s="11"/>
      <c r="BL2527" s="86"/>
    </row>
    <row r="2528" spans="1:64" x14ac:dyDescent="0.25">
      <c r="A2528" s="3" t="s">
        <v>56</v>
      </c>
      <c r="B2528" s="163">
        <v>2588</v>
      </c>
      <c r="C2528" s="119" t="s">
        <v>140</v>
      </c>
      <c r="D2528" s="3" t="s">
        <v>8373</v>
      </c>
      <c r="E2528" s="117" t="s">
        <v>8687</v>
      </c>
      <c r="F2528" s="117"/>
      <c r="G2528" s="112"/>
      <c r="H2528" s="76"/>
      <c r="I2528" s="76" t="s">
        <v>1837</v>
      </c>
      <c r="J2528" s="43" t="s">
        <v>157</v>
      </c>
      <c r="K2528" s="76" t="s">
        <v>76</v>
      </c>
      <c r="L2528" s="112" t="s">
        <v>77</v>
      </c>
      <c r="M2528" s="126" t="s">
        <v>158</v>
      </c>
      <c r="N2528" s="116">
        <v>45541</v>
      </c>
      <c r="O2528" s="86"/>
      <c r="P2528" s="3">
        <f t="shared" ca="1" si="603"/>
        <v>14</v>
      </c>
      <c r="Q2528" s="86"/>
      <c r="R2528" s="86"/>
      <c r="S2528" s="86"/>
      <c r="T2528" s="164" t="s">
        <v>131</v>
      </c>
      <c r="U2528" s="86" t="s">
        <v>6619</v>
      </c>
      <c r="V2528" s="116">
        <v>45541</v>
      </c>
      <c r="W2528" s="116">
        <v>45596</v>
      </c>
      <c r="X2528" s="86"/>
      <c r="Y2528" s="86"/>
      <c r="Z2528" s="116">
        <v>45541</v>
      </c>
      <c r="AA2528" s="3">
        <v>9</v>
      </c>
      <c r="AB2528" s="86">
        <v>2024</v>
      </c>
      <c r="AC2528" s="3"/>
      <c r="AD2528" s="7"/>
      <c r="AE2528" s="7"/>
      <c r="AF2528" s="131">
        <v>35344</v>
      </c>
      <c r="AG2528" s="167">
        <v>27.936986301369863</v>
      </c>
      <c r="AH2528" s="86" t="s">
        <v>6980</v>
      </c>
      <c r="AI2528" s="86"/>
      <c r="AJ2528" s="154"/>
      <c r="AK2528" s="153" t="s">
        <v>7081</v>
      </c>
      <c r="AL2528" s="131">
        <v>41888</v>
      </c>
      <c r="AM2528" s="43" t="s">
        <v>93</v>
      </c>
      <c r="AN2528" s="76" t="s">
        <v>94</v>
      </c>
      <c r="AO2528" s="86"/>
      <c r="AP2528" s="86" t="s">
        <v>7082</v>
      </c>
      <c r="AQ2528" s="86"/>
      <c r="AR2528" s="86"/>
      <c r="AS2528" s="12"/>
      <c r="AT2528" s="87" t="s">
        <v>135</v>
      </c>
      <c r="AU2528" s="43">
        <v>3.8780000000000001</v>
      </c>
      <c r="AV2528" s="154"/>
      <c r="AW2528" s="154"/>
      <c r="AX2528" s="154"/>
      <c r="AY2528" s="154"/>
      <c r="AZ2528" s="86"/>
      <c r="BA2528" s="17"/>
      <c r="BB2528" s="26"/>
      <c r="BC2528" s="86" t="s">
        <v>7083</v>
      </c>
      <c r="BD2528" s="86" t="s">
        <v>277</v>
      </c>
      <c r="BE2528" s="86"/>
      <c r="BF2528" s="86"/>
      <c r="BG2528" s="86">
        <v>27068450</v>
      </c>
      <c r="BH2528" s="86"/>
      <c r="BI2528" s="86"/>
      <c r="BJ2528" s="86"/>
      <c r="BK2528" s="11"/>
      <c r="BL2528" s="86"/>
    </row>
    <row r="2529" spans="1:64" x14ac:dyDescent="0.25">
      <c r="A2529" s="3" t="s">
        <v>56</v>
      </c>
      <c r="B2529" s="163">
        <v>2589</v>
      </c>
      <c r="C2529" s="119" t="s">
        <v>140</v>
      </c>
      <c r="D2529" s="3" t="s">
        <v>7234</v>
      </c>
      <c r="E2529" s="117" t="s">
        <v>7471</v>
      </c>
      <c r="F2529" s="117"/>
      <c r="G2529" s="112"/>
      <c r="H2529" s="76"/>
      <c r="I2529" s="76" t="s">
        <v>467</v>
      </c>
      <c r="J2529" s="43" t="s">
        <v>157</v>
      </c>
      <c r="K2529" s="76" t="s">
        <v>123</v>
      </c>
      <c r="L2529" s="112" t="s">
        <v>77</v>
      </c>
      <c r="M2529" s="126" t="s">
        <v>158</v>
      </c>
      <c r="N2529" s="116">
        <v>45542</v>
      </c>
      <c r="O2529" s="86"/>
      <c r="P2529" s="3">
        <f t="shared" ca="1" si="603"/>
        <v>14</v>
      </c>
      <c r="Q2529" s="86"/>
      <c r="R2529" s="86"/>
      <c r="S2529" s="86"/>
      <c r="T2529" s="164" t="s">
        <v>131</v>
      </c>
      <c r="U2529" s="86" t="s">
        <v>6619</v>
      </c>
      <c r="V2529" s="116">
        <v>45542</v>
      </c>
      <c r="W2529" s="116">
        <v>45596</v>
      </c>
      <c r="X2529" s="86"/>
      <c r="Y2529" s="86"/>
      <c r="Z2529" s="116">
        <v>45542</v>
      </c>
      <c r="AA2529" s="3">
        <v>9</v>
      </c>
      <c r="AB2529" s="86">
        <v>2024</v>
      </c>
      <c r="AC2529" s="3"/>
      <c r="AD2529" s="7"/>
      <c r="AE2529" s="7"/>
      <c r="AF2529" s="131">
        <v>33923</v>
      </c>
      <c r="AG2529" s="167">
        <v>31.830136986301369</v>
      </c>
      <c r="AH2529" s="86" t="s">
        <v>6980</v>
      </c>
      <c r="AI2529" s="86"/>
      <c r="AJ2529" s="154"/>
      <c r="AK2529" s="153" t="s">
        <v>7084</v>
      </c>
      <c r="AL2529" s="131">
        <v>41272</v>
      </c>
      <c r="AM2529" s="43" t="s">
        <v>93</v>
      </c>
      <c r="AN2529" s="76" t="s">
        <v>94</v>
      </c>
      <c r="AO2529" s="86"/>
      <c r="AP2529" s="86" t="s">
        <v>7085</v>
      </c>
      <c r="AQ2529" s="86"/>
      <c r="AR2529" s="86"/>
      <c r="AS2529" s="12"/>
      <c r="AT2529" s="87" t="s">
        <v>135</v>
      </c>
      <c r="AU2529" s="43">
        <v>3.8780000000000001</v>
      </c>
      <c r="AV2529" s="154"/>
      <c r="AW2529" s="154"/>
      <c r="AX2529" s="154"/>
      <c r="AY2529" s="154"/>
      <c r="AZ2529" s="86"/>
      <c r="BA2529" s="17"/>
      <c r="BB2529" s="26"/>
      <c r="BC2529" s="86" t="s">
        <v>7086</v>
      </c>
      <c r="BD2529" s="86" t="s">
        <v>277</v>
      </c>
      <c r="BE2529" s="86"/>
      <c r="BF2529" s="86"/>
      <c r="BG2529" s="86">
        <v>92702652</v>
      </c>
      <c r="BH2529" s="86">
        <v>92703037</v>
      </c>
      <c r="BI2529" s="86"/>
      <c r="BJ2529" s="86"/>
      <c r="BK2529" s="11"/>
      <c r="BL2529" s="86"/>
    </row>
    <row r="2530" spans="1:64" x14ac:dyDescent="0.25">
      <c r="A2530" s="3" t="s">
        <v>56</v>
      </c>
      <c r="B2530" s="163">
        <v>2590</v>
      </c>
      <c r="C2530" s="119" t="s">
        <v>140</v>
      </c>
      <c r="D2530" s="3" t="s">
        <v>7247</v>
      </c>
      <c r="E2530" s="117" t="s">
        <v>7491</v>
      </c>
      <c r="F2530" s="117"/>
      <c r="G2530" s="112"/>
      <c r="H2530" s="76"/>
      <c r="I2530" s="76" t="s">
        <v>6337</v>
      </c>
      <c r="J2530" s="43" t="s">
        <v>157</v>
      </c>
      <c r="K2530" s="76" t="s">
        <v>123</v>
      </c>
      <c r="L2530" s="112" t="s">
        <v>77</v>
      </c>
      <c r="M2530" s="126" t="s">
        <v>158</v>
      </c>
      <c r="N2530" s="116">
        <v>45544</v>
      </c>
      <c r="O2530" s="86"/>
      <c r="P2530" s="3">
        <f t="shared" ca="1" si="603"/>
        <v>14</v>
      </c>
      <c r="Q2530" s="86"/>
      <c r="R2530" s="86"/>
      <c r="S2530" s="86"/>
      <c r="T2530" s="164" t="s">
        <v>131</v>
      </c>
      <c r="U2530" s="86" t="s">
        <v>6619</v>
      </c>
      <c r="V2530" s="116">
        <v>45544</v>
      </c>
      <c r="W2530" s="116">
        <v>45596</v>
      </c>
      <c r="X2530" s="86"/>
      <c r="Y2530" s="86"/>
      <c r="Z2530" s="116">
        <v>45544</v>
      </c>
      <c r="AA2530" s="3">
        <v>9</v>
      </c>
      <c r="AB2530" s="86">
        <v>2024</v>
      </c>
      <c r="AC2530" s="3"/>
      <c r="AD2530" s="7"/>
      <c r="AE2530" s="7"/>
      <c r="AF2530" s="131">
        <v>34228</v>
      </c>
      <c r="AG2530" s="167">
        <f t="shared" ref="AG2530:AG2536" ca="1" si="607">(TODAY()-AF2530)/365</f>
        <v>31.106849315068494</v>
      </c>
      <c r="AH2530" s="86" t="str">
        <f t="shared" ref="AH2530:AH2536" ca="1" si="608">+IF(AG2530&lt;25,"&lt; 25",IF(AND(AG2530&gt;=25,AG2530&lt;35),"&gt;25&lt; 35",IF(AND(AG2530&gt;=35,AG2530&lt;45),"&gt;35&lt; 45",IF(AND(AG2530&gt;=45,AG2530&lt;=55),"&gt;45&lt; 55",IF(AG2530&gt;55,"&gt; 55")))))</f>
        <v>&gt;25&lt; 35</v>
      </c>
      <c r="AI2530" s="86"/>
      <c r="AJ2530" s="154"/>
      <c r="AK2530" s="153" t="s">
        <v>7087</v>
      </c>
      <c r="AL2530" s="131">
        <v>44379</v>
      </c>
      <c r="AM2530" s="43" t="s">
        <v>93</v>
      </c>
      <c r="AN2530" s="76" t="s">
        <v>65</v>
      </c>
      <c r="AO2530" s="86">
        <v>1</v>
      </c>
      <c r="AP2530" s="86" t="s">
        <v>7088</v>
      </c>
      <c r="AQ2530" s="86"/>
      <c r="AR2530" s="86"/>
      <c r="AS2530" s="12"/>
      <c r="AT2530" s="87" t="s">
        <v>135</v>
      </c>
      <c r="AU2530" s="43">
        <v>3.7149999999999999</v>
      </c>
      <c r="AV2530" s="154"/>
      <c r="AW2530" s="154"/>
      <c r="AX2530" s="154"/>
      <c r="AY2530" s="154"/>
      <c r="AZ2530" s="86"/>
      <c r="BA2530" s="17"/>
      <c r="BB2530" s="26"/>
      <c r="BC2530" s="86" t="s">
        <v>7089</v>
      </c>
      <c r="BD2530" s="86" t="s">
        <v>277</v>
      </c>
      <c r="BE2530" s="86"/>
      <c r="BF2530" s="86"/>
      <c r="BG2530" s="86">
        <v>23108830</v>
      </c>
      <c r="BH2530" s="86">
        <v>56074340</v>
      </c>
      <c r="BI2530" s="86"/>
      <c r="BJ2530" s="86"/>
      <c r="BK2530" s="11"/>
      <c r="BL2530" s="86"/>
    </row>
    <row r="2531" spans="1:64" x14ac:dyDescent="0.25">
      <c r="A2531" s="3" t="s">
        <v>56</v>
      </c>
      <c r="B2531" s="163">
        <v>2591</v>
      </c>
      <c r="C2531" s="119" t="s">
        <v>140</v>
      </c>
      <c r="D2531" s="3" t="s">
        <v>7349</v>
      </c>
      <c r="E2531" s="117" t="s">
        <v>7432</v>
      </c>
      <c r="F2531" s="117"/>
      <c r="G2531" s="112"/>
      <c r="H2531" s="76"/>
      <c r="I2531" s="76" t="s">
        <v>6337</v>
      </c>
      <c r="J2531" s="43" t="s">
        <v>157</v>
      </c>
      <c r="K2531" s="76" t="s">
        <v>123</v>
      </c>
      <c r="L2531" s="112" t="s">
        <v>77</v>
      </c>
      <c r="M2531" s="126" t="s">
        <v>158</v>
      </c>
      <c r="N2531" s="116">
        <v>45545</v>
      </c>
      <c r="O2531" s="86"/>
      <c r="P2531" s="3">
        <f t="shared" ca="1" si="603"/>
        <v>14</v>
      </c>
      <c r="Q2531" s="86"/>
      <c r="R2531" s="86"/>
      <c r="S2531" s="86"/>
      <c r="T2531" s="164" t="s">
        <v>131</v>
      </c>
      <c r="U2531" s="86" t="s">
        <v>6619</v>
      </c>
      <c r="V2531" s="116">
        <v>45545</v>
      </c>
      <c r="W2531" s="116">
        <v>45596</v>
      </c>
      <c r="X2531" s="86"/>
      <c r="Y2531" s="86"/>
      <c r="Z2531" s="116">
        <v>45545</v>
      </c>
      <c r="AA2531" s="3">
        <v>9</v>
      </c>
      <c r="AB2531" s="86">
        <v>2024</v>
      </c>
      <c r="AC2531" s="3"/>
      <c r="AD2531" s="7"/>
      <c r="AE2531" s="7"/>
      <c r="AF2531" s="131">
        <v>32621</v>
      </c>
      <c r="AG2531" s="167">
        <f t="shared" ca="1" si="607"/>
        <v>35.509589041095893</v>
      </c>
      <c r="AH2531" s="86" t="str">
        <f t="shared" ca="1" si="608"/>
        <v>&gt;35&lt; 45</v>
      </c>
      <c r="AI2531" s="86"/>
      <c r="AJ2531" s="154"/>
      <c r="AK2531" s="153" t="s">
        <v>7090</v>
      </c>
      <c r="AL2531" s="131">
        <v>40129</v>
      </c>
      <c r="AM2531" s="43" t="s">
        <v>93</v>
      </c>
      <c r="AN2531" s="76" t="s">
        <v>65</v>
      </c>
      <c r="AO2531" s="86">
        <v>1</v>
      </c>
      <c r="AP2531" s="86" t="s">
        <v>7091</v>
      </c>
      <c r="AQ2531" s="86"/>
      <c r="AR2531" s="86"/>
      <c r="AS2531" s="12"/>
      <c r="AT2531" s="87" t="s">
        <v>135</v>
      </c>
      <c r="AU2531" s="43">
        <v>3.7149999999999999</v>
      </c>
      <c r="AV2531" s="154"/>
      <c r="AW2531" s="154"/>
      <c r="AX2531" s="154"/>
      <c r="AY2531" s="154"/>
      <c r="AZ2531" s="86"/>
      <c r="BA2531" s="17"/>
      <c r="BB2531" s="26"/>
      <c r="BC2531" s="86" t="s">
        <v>7092</v>
      </c>
      <c r="BD2531" s="86" t="s">
        <v>277</v>
      </c>
      <c r="BE2531" s="86"/>
      <c r="BF2531" s="86"/>
      <c r="BG2531" s="86">
        <v>51758313</v>
      </c>
      <c r="BH2531" s="86"/>
      <c r="BI2531" s="86"/>
      <c r="BJ2531" s="86"/>
      <c r="BK2531" s="11"/>
      <c r="BL2531" s="86"/>
    </row>
    <row r="2532" spans="1:64" x14ac:dyDescent="0.25">
      <c r="A2532" s="3" t="s">
        <v>56</v>
      </c>
      <c r="B2532" s="163">
        <v>2592</v>
      </c>
      <c r="C2532" s="119" t="s">
        <v>140</v>
      </c>
      <c r="D2532" s="3" t="s">
        <v>8560</v>
      </c>
      <c r="E2532" s="117" t="s">
        <v>7275</v>
      </c>
      <c r="F2532" s="117"/>
      <c r="G2532" s="112"/>
      <c r="H2532" s="76"/>
      <c r="I2532" s="76" t="s">
        <v>6337</v>
      </c>
      <c r="J2532" s="43" t="s">
        <v>157</v>
      </c>
      <c r="K2532" s="76" t="s">
        <v>123</v>
      </c>
      <c r="L2532" s="112" t="s">
        <v>77</v>
      </c>
      <c r="M2532" s="126" t="s">
        <v>158</v>
      </c>
      <c r="N2532" s="116">
        <v>45545</v>
      </c>
      <c r="O2532" s="86"/>
      <c r="P2532" s="3">
        <f t="shared" ca="1" si="603"/>
        <v>14</v>
      </c>
      <c r="Q2532" s="86"/>
      <c r="R2532" s="86"/>
      <c r="S2532" s="86"/>
      <c r="T2532" s="164" t="s">
        <v>131</v>
      </c>
      <c r="U2532" s="86" t="s">
        <v>6619</v>
      </c>
      <c r="V2532" s="116">
        <v>45545</v>
      </c>
      <c r="W2532" s="116">
        <v>45596</v>
      </c>
      <c r="X2532" s="86"/>
      <c r="Y2532" s="86"/>
      <c r="Z2532" s="116">
        <v>45545</v>
      </c>
      <c r="AA2532" s="3">
        <v>9</v>
      </c>
      <c r="AB2532" s="86">
        <v>2024</v>
      </c>
      <c r="AC2532" s="3"/>
      <c r="AD2532" s="7"/>
      <c r="AE2532" s="7"/>
      <c r="AF2532" s="131">
        <v>30284</v>
      </c>
      <c r="AG2532" s="167">
        <f t="shared" ca="1" si="607"/>
        <v>41.912328767123284</v>
      </c>
      <c r="AH2532" s="86" t="str">
        <f t="shared" ca="1" si="608"/>
        <v>&gt;35&lt; 45</v>
      </c>
      <c r="AI2532" s="86"/>
      <c r="AJ2532" s="154"/>
      <c r="AK2532" s="153" t="s">
        <v>7093</v>
      </c>
      <c r="AL2532" s="131">
        <v>37554</v>
      </c>
      <c r="AM2532" s="43" t="s">
        <v>93</v>
      </c>
      <c r="AN2532" s="76" t="s">
        <v>65</v>
      </c>
      <c r="AO2532" s="86">
        <v>3</v>
      </c>
      <c r="AP2532" s="86" t="s">
        <v>7094</v>
      </c>
      <c r="AQ2532" s="86"/>
      <c r="AR2532" s="86"/>
      <c r="AS2532" s="12"/>
      <c r="AT2532" s="87" t="s">
        <v>135</v>
      </c>
      <c r="AU2532" s="43">
        <v>3.7149999999999999</v>
      </c>
      <c r="AV2532" s="154"/>
      <c r="AW2532" s="154"/>
      <c r="AX2532" s="154"/>
      <c r="AY2532" s="154"/>
      <c r="AZ2532" s="86"/>
      <c r="BA2532" s="17"/>
      <c r="BB2532" s="26"/>
      <c r="BC2532" s="86" t="s">
        <v>7095</v>
      </c>
      <c r="BD2532" s="86" t="s">
        <v>277</v>
      </c>
      <c r="BE2532" s="86"/>
      <c r="BF2532" s="86"/>
      <c r="BG2532" s="86">
        <v>54154850</v>
      </c>
      <c r="BH2532" s="86">
        <v>55101210</v>
      </c>
      <c r="BI2532" s="86"/>
      <c r="BJ2532" s="86"/>
      <c r="BK2532" s="11"/>
      <c r="BL2532" s="86"/>
    </row>
    <row r="2533" spans="1:64" x14ac:dyDescent="0.25">
      <c r="A2533" s="3" t="s">
        <v>56</v>
      </c>
      <c r="B2533" s="163">
        <v>2593</v>
      </c>
      <c r="C2533" s="119" t="s">
        <v>140</v>
      </c>
      <c r="D2533" s="3" t="s">
        <v>7847</v>
      </c>
      <c r="E2533" s="117" t="s">
        <v>7849</v>
      </c>
      <c r="F2533" s="117"/>
      <c r="G2533" s="112"/>
      <c r="H2533" s="76"/>
      <c r="I2533" s="76" t="s">
        <v>6337</v>
      </c>
      <c r="J2533" s="43" t="s">
        <v>157</v>
      </c>
      <c r="K2533" s="76" t="s">
        <v>123</v>
      </c>
      <c r="L2533" s="112" t="s">
        <v>77</v>
      </c>
      <c r="M2533" s="126" t="s">
        <v>158</v>
      </c>
      <c r="N2533" s="116">
        <v>45545</v>
      </c>
      <c r="O2533" s="86"/>
      <c r="P2533" s="3">
        <f t="shared" ca="1" si="603"/>
        <v>14</v>
      </c>
      <c r="Q2533" s="86"/>
      <c r="R2533" s="86"/>
      <c r="S2533" s="86"/>
      <c r="T2533" s="164" t="s">
        <v>131</v>
      </c>
      <c r="U2533" s="86" t="s">
        <v>6619</v>
      </c>
      <c r="V2533" s="116">
        <v>45545</v>
      </c>
      <c r="W2533" s="116">
        <v>45596</v>
      </c>
      <c r="X2533" s="86"/>
      <c r="Y2533" s="86"/>
      <c r="Z2533" s="116">
        <v>45545</v>
      </c>
      <c r="AA2533" s="3">
        <v>9</v>
      </c>
      <c r="AB2533" s="86">
        <v>2024</v>
      </c>
      <c r="AC2533" s="3"/>
      <c r="AD2533" s="7"/>
      <c r="AE2533" s="7"/>
      <c r="AF2533" s="131">
        <v>27469</v>
      </c>
      <c r="AG2533" s="167">
        <f t="shared" ca="1" si="607"/>
        <v>49.624657534246573</v>
      </c>
      <c r="AH2533" s="86" t="str">
        <f t="shared" ca="1" si="608"/>
        <v>&gt;45&lt; 55</v>
      </c>
      <c r="AI2533" s="86"/>
      <c r="AJ2533" s="154"/>
      <c r="AK2533" s="153" t="s">
        <v>7096</v>
      </c>
      <c r="AL2533" s="131">
        <v>45268</v>
      </c>
      <c r="AM2533" s="43" t="s">
        <v>93</v>
      </c>
      <c r="AN2533" s="76" t="s">
        <v>94</v>
      </c>
      <c r="AO2533" s="86"/>
      <c r="AP2533" s="86" t="s">
        <v>6970</v>
      </c>
      <c r="AQ2533" s="86"/>
      <c r="AR2533" s="86"/>
      <c r="AS2533" s="12"/>
      <c r="AT2533" s="87" t="s">
        <v>135</v>
      </c>
      <c r="AU2533" s="43">
        <v>3.7149999999999999</v>
      </c>
      <c r="AV2533" s="154"/>
      <c r="AW2533" s="154"/>
      <c r="AX2533" s="154"/>
      <c r="AY2533" s="154"/>
      <c r="AZ2533" s="86"/>
      <c r="BA2533" s="17"/>
      <c r="BB2533" s="26"/>
      <c r="BC2533" s="86" t="s">
        <v>7097</v>
      </c>
      <c r="BD2533" s="86" t="s">
        <v>277</v>
      </c>
      <c r="BE2533" s="86"/>
      <c r="BF2533" s="86"/>
      <c r="BG2533" s="86">
        <v>23891466</v>
      </c>
      <c r="BH2533" s="86">
        <v>53115702</v>
      </c>
      <c r="BI2533" s="86"/>
      <c r="BJ2533" s="86"/>
      <c r="BK2533" s="11"/>
      <c r="BL2533" s="86"/>
    </row>
    <row r="2534" spans="1:64" x14ac:dyDescent="0.25">
      <c r="A2534" s="3" t="s">
        <v>56</v>
      </c>
      <c r="B2534" s="163">
        <v>2594</v>
      </c>
      <c r="C2534" s="119" t="s">
        <v>140</v>
      </c>
      <c r="D2534" s="3" t="s">
        <v>8688</v>
      </c>
      <c r="E2534" s="117" t="s">
        <v>7332</v>
      </c>
      <c r="F2534" s="117"/>
      <c r="G2534" s="112"/>
      <c r="H2534" s="76"/>
      <c r="I2534" s="76" t="s">
        <v>4864</v>
      </c>
      <c r="J2534" s="43" t="s">
        <v>228</v>
      </c>
      <c r="K2534" s="76" t="s">
        <v>76</v>
      </c>
      <c r="L2534" s="112" t="s">
        <v>77</v>
      </c>
      <c r="M2534" s="126" t="s">
        <v>158</v>
      </c>
      <c r="N2534" s="116">
        <v>45545</v>
      </c>
      <c r="O2534" s="86"/>
      <c r="P2534" s="3">
        <f t="shared" ca="1" si="603"/>
        <v>14</v>
      </c>
      <c r="Q2534" s="86"/>
      <c r="R2534" s="86"/>
      <c r="S2534" s="86"/>
      <c r="T2534" s="164" t="s">
        <v>131</v>
      </c>
      <c r="U2534" s="86" t="s">
        <v>6619</v>
      </c>
      <c r="V2534" s="116">
        <v>45545</v>
      </c>
      <c r="W2534" s="116">
        <v>45596</v>
      </c>
      <c r="X2534" s="86"/>
      <c r="Y2534" s="86"/>
      <c r="Z2534" s="116">
        <v>45545</v>
      </c>
      <c r="AA2534" s="3">
        <v>9</v>
      </c>
      <c r="AB2534" s="86">
        <v>2024</v>
      </c>
      <c r="AC2534" s="3"/>
      <c r="AD2534" s="7"/>
      <c r="AE2534" s="7"/>
      <c r="AF2534" s="131">
        <v>30786</v>
      </c>
      <c r="AG2534" s="167">
        <f t="shared" ca="1" si="607"/>
        <v>40.536986301369865</v>
      </c>
      <c r="AH2534" s="86" t="str">
        <f t="shared" ca="1" si="608"/>
        <v>&gt;35&lt; 45</v>
      </c>
      <c r="AI2534" s="86"/>
      <c r="AJ2534" s="154"/>
      <c r="AK2534" s="153" t="s">
        <v>7098</v>
      </c>
      <c r="AL2534" s="131">
        <v>41975</v>
      </c>
      <c r="AM2534" s="43" t="s">
        <v>93</v>
      </c>
      <c r="AN2534" s="76" t="s">
        <v>94</v>
      </c>
      <c r="AO2534" s="86"/>
      <c r="AP2534" s="86" t="s">
        <v>1167</v>
      </c>
      <c r="AQ2534" s="86"/>
      <c r="AR2534" s="86"/>
      <c r="AS2534" s="12"/>
      <c r="AT2534" s="87" t="s">
        <v>135</v>
      </c>
      <c r="AU2534" s="43">
        <v>3.8780000000000001</v>
      </c>
      <c r="AV2534" s="154"/>
      <c r="AW2534" s="154"/>
      <c r="AX2534" s="154"/>
      <c r="AY2534" s="154"/>
      <c r="AZ2534" s="86"/>
      <c r="BA2534" s="17"/>
      <c r="BB2534" s="26"/>
      <c r="BC2534" s="86" t="s">
        <v>7099</v>
      </c>
      <c r="BD2534" s="86" t="s">
        <v>100</v>
      </c>
      <c r="BE2534" s="86"/>
      <c r="BF2534" s="86"/>
      <c r="BG2534" s="86">
        <v>96821404</v>
      </c>
      <c r="BH2534" s="86">
        <v>58825922</v>
      </c>
      <c r="BI2534" s="86"/>
      <c r="BJ2534" s="86"/>
      <c r="BK2534" s="11"/>
      <c r="BL2534" s="86"/>
    </row>
    <row r="2535" spans="1:64" x14ac:dyDescent="0.25">
      <c r="A2535" s="3" t="s">
        <v>4354</v>
      </c>
      <c r="B2535" s="163">
        <v>2595</v>
      </c>
      <c r="C2535" s="119" t="s">
        <v>140</v>
      </c>
      <c r="D2535" s="3" t="s">
        <v>8689</v>
      </c>
      <c r="E2535" s="117" t="s">
        <v>8130</v>
      </c>
      <c r="F2535" s="117"/>
      <c r="G2535" s="112"/>
      <c r="H2535" s="76"/>
      <c r="I2535" s="76" t="s">
        <v>467</v>
      </c>
      <c r="J2535" s="43" t="s">
        <v>157</v>
      </c>
      <c r="K2535" s="76" t="s">
        <v>123</v>
      </c>
      <c r="L2535" s="112" t="s">
        <v>77</v>
      </c>
      <c r="M2535" s="3" t="s">
        <v>158</v>
      </c>
      <c r="N2535" s="116">
        <v>45545</v>
      </c>
      <c r="O2535" s="86"/>
      <c r="P2535" s="3">
        <f t="shared" ca="1" si="603"/>
        <v>14</v>
      </c>
      <c r="Q2535" s="116">
        <v>45549</v>
      </c>
      <c r="R2535" s="86" t="s">
        <v>2627</v>
      </c>
      <c r="S2535" s="86"/>
      <c r="T2535" s="164" t="s">
        <v>131</v>
      </c>
      <c r="U2535" s="86" t="s">
        <v>6619</v>
      </c>
      <c r="V2535" s="116">
        <v>45545</v>
      </c>
      <c r="W2535" s="116">
        <v>45596</v>
      </c>
      <c r="X2535" s="86"/>
      <c r="Y2535" s="86"/>
      <c r="Z2535" s="116">
        <v>45545</v>
      </c>
      <c r="AA2535" s="3">
        <v>9</v>
      </c>
      <c r="AB2535" s="86">
        <v>2024</v>
      </c>
      <c r="AC2535" s="3"/>
      <c r="AD2535" s="7"/>
      <c r="AE2535" s="7"/>
      <c r="AF2535" s="131">
        <v>35987</v>
      </c>
      <c r="AG2535" s="167">
        <f t="shared" ca="1" si="607"/>
        <v>26.287671232876711</v>
      </c>
      <c r="AH2535" s="86" t="str">
        <f t="shared" ca="1" si="608"/>
        <v>&gt;25&lt; 35</v>
      </c>
      <c r="AI2535" s="86"/>
      <c r="AJ2535" s="154"/>
      <c r="AK2535" s="153" t="s">
        <v>7100</v>
      </c>
      <c r="AL2535" s="131">
        <v>43448</v>
      </c>
      <c r="AM2535" s="43" t="s">
        <v>93</v>
      </c>
      <c r="AN2535" s="76" t="s">
        <v>94</v>
      </c>
      <c r="AO2535" s="86"/>
      <c r="AP2535" s="86" t="s">
        <v>7101</v>
      </c>
      <c r="AQ2535" s="86"/>
      <c r="AR2535" s="86"/>
      <c r="AS2535" s="12"/>
      <c r="AT2535" s="87" t="s">
        <v>135</v>
      </c>
      <c r="AU2535" s="43">
        <v>3.7149999999999999</v>
      </c>
      <c r="AV2535" s="154"/>
      <c r="AW2535" s="154"/>
      <c r="AX2535" s="154"/>
      <c r="AY2535" s="154"/>
      <c r="AZ2535" s="86"/>
      <c r="BA2535" s="17"/>
      <c r="BB2535" s="26"/>
      <c r="BC2535" s="86" t="s">
        <v>7102</v>
      </c>
      <c r="BD2535" s="86" t="s">
        <v>277</v>
      </c>
      <c r="BE2535" s="86"/>
      <c r="BF2535" s="86"/>
      <c r="BG2535" s="86">
        <v>26205113</v>
      </c>
      <c r="BH2535" s="86"/>
      <c r="BI2535" s="86"/>
      <c r="BJ2535" s="86"/>
      <c r="BK2535" s="11"/>
      <c r="BL2535" s="86"/>
    </row>
    <row r="2536" spans="1:64" x14ac:dyDescent="0.25">
      <c r="A2536" s="3" t="s">
        <v>56</v>
      </c>
      <c r="B2536" s="163">
        <v>2596</v>
      </c>
      <c r="C2536" s="119" t="s">
        <v>140</v>
      </c>
      <c r="D2536" s="3" t="s">
        <v>7241</v>
      </c>
      <c r="E2536" s="117" t="s">
        <v>7258</v>
      </c>
      <c r="F2536" s="117"/>
      <c r="G2536" s="112"/>
      <c r="H2536" s="76"/>
      <c r="I2536" s="76" t="s">
        <v>467</v>
      </c>
      <c r="J2536" s="43" t="s">
        <v>157</v>
      </c>
      <c r="K2536" s="76" t="s">
        <v>123</v>
      </c>
      <c r="L2536" s="112" t="s">
        <v>77</v>
      </c>
      <c r="M2536" s="126" t="s">
        <v>158</v>
      </c>
      <c r="N2536" s="116">
        <v>45545</v>
      </c>
      <c r="O2536" s="86"/>
      <c r="P2536" s="3">
        <f t="shared" ca="1" si="603"/>
        <v>14</v>
      </c>
      <c r="Q2536" s="86"/>
      <c r="R2536" s="86"/>
      <c r="S2536" s="86"/>
      <c r="T2536" s="164" t="s">
        <v>131</v>
      </c>
      <c r="U2536" s="86" t="s">
        <v>6619</v>
      </c>
      <c r="V2536" s="116">
        <v>45545</v>
      </c>
      <c r="W2536" s="116">
        <v>45596</v>
      </c>
      <c r="X2536" s="86"/>
      <c r="Y2536" s="86"/>
      <c r="Z2536" s="116">
        <v>45545</v>
      </c>
      <c r="AA2536" s="3">
        <v>9</v>
      </c>
      <c r="AB2536" s="86">
        <v>2024</v>
      </c>
      <c r="AC2536" s="3"/>
      <c r="AD2536" s="7"/>
      <c r="AE2536" s="7"/>
      <c r="AF2536" s="131">
        <v>26723</v>
      </c>
      <c r="AG2536" s="167">
        <f t="shared" ca="1" si="607"/>
        <v>51.668493150684931</v>
      </c>
      <c r="AH2536" s="86" t="str">
        <f t="shared" ca="1" si="608"/>
        <v>&gt;45&lt; 55</v>
      </c>
      <c r="AI2536" s="86"/>
      <c r="AJ2536" s="154"/>
      <c r="AK2536" s="153" t="s">
        <v>7103</v>
      </c>
      <c r="AL2536" s="131">
        <v>34348</v>
      </c>
      <c r="AM2536" s="43" t="s">
        <v>93</v>
      </c>
      <c r="AN2536" s="76" t="s">
        <v>94</v>
      </c>
      <c r="AO2536" s="86"/>
      <c r="AP2536" s="86" t="s">
        <v>6970</v>
      </c>
      <c r="AQ2536" s="86"/>
      <c r="AR2536" s="86"/>
      <c r="AS2536" s="12"/>
      <c r="AT2536" s="87" t="s">
        <v>135</v>
      </c>
      <c r="AU2536" s="43">
        <v>3.7149999999999999</v>
      </c>
      <c r="AV2536" s="154"/>
      <c r="AW2536" s="154"/>
      <c r="AX2536" s="154"/>
      <c r="AY2536" s="154"/>
      <c r="AZ2536" s="86"/>
      <c r="BA2536" s="17"/>
      <c r="BB2536" s="26"/>
      <c r="BC2536" s="86" t="s">
        <v>7104</v>
      </c>
      <c r="BD2536" s="86" t="s">
        <v>277</v>
      </c>
      <c r="BE2536" s="86"/>
      <c r="BF2536" s="86"/>
      <c r="BG2536" s="86">
        <v>99042013</v>
      </c>
      <c r="BH2536" s="86"/>
      <c r="BI2536" s="86"/>
      <c r="BJ2536" s="86"/>
      <c r="BK2536" s="11"/>
      <c r="BL2536" s="86"/>
    </row>
    <row r="2537" spans="1:64" x14ac:dyDescent="0.25">
      <c r="A2537" s="3" t="s">
        <v>56</v>
      </c>
      <c r="B2537" s="163">
        <v>2597</v>
      </c>
      <c r="C2537" s="119" t="s">
        <v>140</v>
      </c>
      <c r="D2537" s="3" t="s">
        <v>7341</v>
      </c>
      <c r="E2537" s="117" t="s">
        <v>7311</v>
      </c>
      <c r="F2537" s="117"/>
      <c r="G2537" s="112"/>
      <c r="H2537" s="76"/>
      <c r="I2537" s="76" t="s">
        <v>467</v>
      </c>
      <c r="J2537" s="43" t="s">
        <v>157</v>
      </c>
      <c r="K2537" s="76" t="s">
        <v>123</v>
      </c>
      <c r="L2537" s="112" t="s">
        <v>77</v>
      </c>
      <c r="M2537" s="126" t="s">
        <v>158</v>
      </c>
      <c r="N2537" s="116">
        <v>45546</v>
      </c>
      <c r="O2537" s="86"/>
      <c r="P2537" s="3">
        <f t="shared" ca="1" si="603"/>
        <v>14</v>
      </c>
      <c r="Q2537" s="86"/>
      <c r="R2537" s="86"/>
      <c r="S2537" s="86"/>
      <c r="T2537" s="164" t="s">
        <v>131</v>
      </c>
      <c r="U2537" s="86" t="s">
        <v>6619</v>
      </c>
      <c r="V2537" s="116">
        <v>45546</v>
      </c>
      <c r="W2537" s="116">
        <v>45596</v>
      </c>
      <c r="X2537" s="86"/>
      <c r="Y2537" s="86"/>
      <c r="Z2537" s="116">
        <v>45546</v>
      </c>
      <c r="AA2537" s="3">
        <v>9</v>
      </c>
      <c r="AB2537" s="86">
        <v>2024</v>
      </c>
      <c r="AC2537" s="3"/>
      <c r="AD2537" s="7"/>
      <c r="AE2537" s="7"/>
      <c r="AF2537" s="131">
        <v>35000</v>
      </c>
      <c r="AG2537" s="167">
        <v>28.890410958904109</v>
      </c>
      <c r="AH2537" s="86" t="s">
        <v>6980</v>
      </c>
      <c r="AI2537" s="86"/>
      <c r="AJ2537" s="154"/>
      <c r="AK2537" s="153" t="s">
        <v>7105</v>
      </c>
      <c r="AL2537" s="131">
        <v>42151</v>
      </c>
      <c r="AM2537" s="43" t="s">
        <v>93</v>
      </c>
      <c r="AN2537" s="76" t="s">
        <v>94</v>
      </c>
      <c r="AO2537" s="86"/>
      <c r="AP2537" s="86" t="s">
        <v>7091</v>
      </c>
      <c r="AQ2537" s="86"/>
      <c r="AR2537" s="86"/>
      <c r="AS2537" s="12"/>
      <c r="AT2537" s="87" t="s">
        <v>135</v>
      </c>
      <c r="AU2537" s="43">
        <v>3.7149999999999999</v>
      </c>
      <c r="AV2537" s="154"/>
      <c r="AW2537" s="154"/>
      <c r="AX2537" s="154"/>
      <c r="AY2537" s="154"/>
      <c r="AZ2537" s="86"/>
      <c r="BA2537" s="17"/>
      <c r="BB2537" s="26"/>
      <c r="BC2537" s="86" t="s">
        <v>877</v>
      </c>
      <c r="BD2537" s="86" t="s">
        <v>277</v>
      </c>
      <c r="BE2537" s="86"/>
      <c r="BF2537" s="86"/>
      <c r="BG2537" s="86">
        <v>23360130</v>
      </c>
      <c r="BH2537" s="86">
        <v>53010820</v>
      </c>
      <c r="BI2537" s="86"/>
      <c r="BJ2537" s="86"/>
      <c r="BK2537" s="11"/>
      <c r="BL2537" s="86"/>
    </row>
    <row r="2538" spans="1:64" x14ac:dyDescent="0.25">
      <c r="A2538" s="3" t="s">
        <v>56</v>
      </c>
      <c r="B2538" s="163">
        <v>2598</v>
      </c>
      <c r="C2538" s="119" t="s">
        <v>140</v>
      </c>
      <c r="D2538" s="3" t="s">
        <v>8169</v>
      </c>
      <c r="E2538" s="117" t="s">
        <v>8031</v>
      </c>
      <c r="F2538" s="117"/>
      <c r="G2538" s="112"/>
      <c r="H2538" s="76"/>
      <c r="I2538" s="76" t="s">
        <v>467</v>
      </c>
      <c r="J2538" s="43" t="s">
        <v>157</v>
      </c>
      <c r="K2538" s="76" t="s">
        <v>123</v>
      </c>
      <c r="L2538" s="112" t="s">
        <v>77</v>
      </c>
      <c r="M2538" s="126" t="s">
        <v>158</v>
      </c>
      <c r="N2538" s="116">
        <v>45546</v>
      </c>
      <c r="O2538" s="86"/>
      <c r="P2538" s="3">
        <f t="shared" ca="1" si="603"/>
        <v>14</v>
      </c>
      <c r="Q2538" s="86"/>
      <c r="R2538" s="86"/>
      <c r="S2538" s="86"/>
      <c r="T2538" s="164" t="s">
        <v>131</v>
      </c>
      <c r="U2538" s="86" t="s">
        <v>6619</v>
      </c>
      <c r="V2538" s="116">
        <v>45546</v>
      </c>
      <c r="W2538" s="116">
        <v>45596</v>
      </c>
      <c r="X2538" s="86"/>
      <c r="Y2538" s="86"/>
      <c r="Z2538" s="116">
        <v>45546</v>
      </c>
      <c r="AA2538" s="3">
        <v>9</v>
      </c>
      <c r="AB2538" s="86">
        <v>2024</v>
      </c>
      <c r="AC2538" s="3"/>
      <c r="AD2538" s="7"/>
      <c r="AE2538" s="7"/>
      <c r="AF2538" s="131">
        <v>27705</v>
      </c>
      <c r="AG2538" s="167">
        <v>48.876712328767127</v>
      </c>
      <c r="AH2538" s="86" t="s">
        <v>7106</v>
      </c>
      <c r="AI2538" s="86"/>
      <c r="AJ2538" s="154"/>
      <c r="AK2538" s="153" t="s">
        <v>7107</v>
      </c>
      <c r="AL2538" s="131">
        <v>42992</v>
      </c>
      <c r="AM2538" s="43" t="s">
        <v>93</v>
      </c>
      <c r="AN2538" s="76" t="s">
        <v>65</v>
      </c>
      <c r="AO2538" s="86">
        <v>2</v>
      </c>
      <c r="AP2538" s="86" t="s">
        <v>6970</v>
      </c>
      <c r="AQ2538" s="86"/>
      <c r="AR2538" s="86"/>
      <c r="AS2538" s="12"/>
      <c r="AT2538" s="87" t="s">
        <v>135</v>
      </c>
      <c r="AU2538" s="43">
        <v>3.7149999999999999</v>
      </c>
      <c r="AV2538" s="154"/>
      <c r="AW2538" s="154"/>
      <c r="AX2538" s="154"/>
      <c r="AY2538" s="154"/>
      <c r="AZ2538" s="86"/>
      <c r="BA2538" s="17"/>
      <c r="BB2538" s="26"/>
      <c r="BC2538" s="86" t="s">
        <v>7108</v>
      </c>
      <c r="BD2538" s="86" t="s">
        <v>277</v>
      </c>
      <c r="BE2538" s="86"/>
      <c r="BF2538" s="86"/>
      <c r="BG2538" s="86">
        <v>21043068</v>
      </c>
      <c r="BH2538" s="86">
        <v>21983086</v>
      </c>
      <c r="BI2538" s="86"/>
      <c r="BJ2538" s="86"/>
      <c r="BK2538" s="11"/>
      <c r="BL2538" s="86"/>
    </row>
    <row r="2539" spans="1:64" x14ac:dyDescent="0.25">
      <c r="A2539" s="3" t="s">
        <v>56</v>
      </c>
      <c r="B2539" s="163">
        <v>2599</v>
      </c>
      <c r="C2539" s="119" t="s">
        <v>140</v>
      </c>
      <c r="D2539" s="3" t="s">
        <v>7325</v>
      </c>
      <c r="E2539" s="117" t="s">
        <v>7520</v>
      </c>
      <c r="F2539" s="117"/>
      <c r="G2539" s="112"/>
      <c r="H2539" s="76"/>
      <c r="I2539" s="76" t="s">
        <v>4221</v>
      </c>
      <c r="J2539" s="43" t="s">
        <v>228</v>
      </c>
      <c r="K2539" s="76" t="s">
        <v>123</v>
      </c>
      <c r="L2539" s="112" t="s">
        <v>77</v>
      </c>
      <c r="M2539" s="126" t="s">
        <v>158</v>
      </c>
      <c r="N2539" s="116">
        <v>45546</v>
      </c>
      <c r="O2539" s="86"/>
      <c r="P2539" s="3">
        <f t="shared" ca="1" si="603"/>
        <v>14</v>
      </c>
      <c r="Q2539" s="86"/>
      <c r="R2539" s="86"/>
      <c r="S2539" s="86"/>
      <c r="T2539" s="164" t="s">
        <v>131</v>
      </c>
      <c r="U2539" s="86" t="s">
        <v>6619</v>
      </c>
      <c r="V2539" s="116">
        <v>45546</v>
      </c>
      <c r="W2539" s="116">
        <v>45596</v>
      </c>
      <c r="X2539" s="86"/>
      <c r="Y2539" s="86"/>
      <c r="Z2539" s="116">
        <v>45546</v>
      </c>
      <c r="AA2539" s="3">
        <v>9</v>
      </c>
      <c r="AB2539" s="86">
        <v>2024</v>
      </c>
      <c r="AC2539" s="3"/>
      <c r="AD2539" s="7"/>
      <c r="AE2539" s="7"/>
      <c r="AF2539" s="131">
        <v>36193</v>
      </c>
      <c r="AG2539" s="167">
        <v>25.621917808219177</v>
      </c>
      <c r="AH2539" s="86" t="s">
        <v>6980</v>
      </c>
      <c r="AI2539" s="86"/>
      <c r="AJ2539" s="154"/>
      <c r="AK2539" s="153" t="s">
        <v>7109</v>
      </c>
      <c r="AL2539" s="131">
        <v>41859</v>
      </c>
      <c r="AM2539" s="43" t="s">
        <v>93</v>
      </c>
      <c r="AN2539" s="76" t="s">
        <v>94</v>
      </c>
      <c r="AO2539" s="86"/>
      <c r="AP2539" s="86" t="s">
        <v>7110</v>
      </c>
      <c r="AQ2539" s="86"/>
      <c r="AR2539" s="86"/>
      <c r="AS2539" s="12"/>
      <c r="AT2539" s="87" t="s">
        <v>135</v>
      </c>
      <c r="AU2539" s="43">
        <v>3.7149999999999999</v>
      </c>
      <c r="AV2539" s="154"/>
      <c r="AW2539" s="154"/>
      <c r="AX2539" s="154"/>
      <c r="AY2539" s="154"/>
      <c r="AZ2539" s="86"/>
      <c r="BA2539" s="17"/>
      <c r="BB2539" s="26"/>
      <c r="BC2539" s="86" t="s">
        <v>7111</v>
      </c>
      <c r="BD2539" s="86" t="s">
        <v>277</v>
      </c>
      <c r="BE2539" s="86"/>
      <c r="BF2539" s="86"/>
      <c r="BG2539" s="86">
        <v>54600101</v>
      </c>
      <c r="BH2539" s="86"/>
      <c r="BI2539" s="86"/>
      <c r="BJ2539" s="86"/>
      <c r="BK2539" s="11"/>
      <c r="BL2539" s="86"/>
    </row>
    <row r="2540" spans="1:64" x14ac:dyDescent="0.25">
      <c r="A2540" s="3" t="s">
        <v>56</v>
      </c>
      <c r="B2540" s="163">
        <v>2600</v>
      </c>
      <c r="C2540" s="119" t="s">
        <v>140</v>
      </c>
      <c r="D2540" s="3" t="s">
        <v>8690</v>
      </c>
      <c r="E2540" s="117" t="s">
        <v>7306</v>
      </c>
      <c r="F2540" s="117"/>
      <c r="G2540" s="112"/>
      <c r="H2540" s="76"/>
      <c r="I2540" s="76" t="s">
        <v>4221</v>
      </c>
      <c r="J2540" s="43" t="s">
        <v>228</v>
      </c>
      <c r="K2540" s="76" t="s">
        <v>123</v>
      </c>
      <c r="L2540" s="112" t="s">
        <v>77</v>
      </c>
      <c r="M2540" s="126" t="s">
        <v>158</v>
      </c>
      <c r="N2540" s="116">
        <v>45547</v>
      </c>
      <c r="O2540" s="86"/>
      <c r="P2540" s="3">
        <f t="shared" ca="1" si="603"/>
        <v>14</v>
      </c>
      <c r="Q2540" s="86"/>
      <c r="R2540" s="86"/>
      <c r="S2540" s="86"/>
      <c r="T2540" s="164" t="s">
        <v>131</v>
      </c>
      <c r="U2540" s="86" t="s">
        <v>6619</v>
      </c>
      <c r="V2540" s="116">
        <v>45547</v>
      </c>
      <c r="W2540" s="116">
        <v>45596</v>
      </c>
      <c r="X2540" s="86"/>
      <c r="Y2540" s="86"/>
      <c r="Z2540" s="116">
        <v>45547</v>
      </c>
      <c r="AA2540" s="3">
        <v>9</v>
      </c>
      <c r="AB2540" s="86">
        <v>2024</v>
      </c>
      <c r="AC2540" s="3"/>
      <c r="AD2540" s="7"/>
      <c r="AE2540" s="7"/>
      <c r="AF2540" s="131">
        <v>30155</v>
      </c>
      <c r="AG2540" s="167">
        <f t="shared" ref="AG2540:AG2551" ca="1" si="609">(TODAY()-AF2540)/365</f>
        <v>42.265753424657532</v>
      </c>
      <c r="AH2540" s="86" t="str">
        <f t="shared" ref="AH2540:AH2551" ca="1" si="610">+IF(AG2540&lt;25,"&lt; 25",IF(AND(AG2540&gt;=25,AG2540&lt;35),"&gt;25&lt; 35",IF(AND(AG2540&gt;=35,AG2540&lt;45),"&gt;35&lt; 45",IF(AND(AG2540&gt;=45,AG2540&lt;=55),"&gt;45&lt; 55",IF(AG2540&gt;55,"&gt; 55")))))</f>
        <v>&gt;35&lt; 45</v>
      </c>
      <c r="AI2540" s="86"/>
      <c r="AJ2540" s="154"/>
      <c r="AK2540" s="153" t="s">
        <v>7112</v>
      </c>
      <c r="AL2540" s="131">
        <v>37358</v>
      </c>
      <c r="AM2540" s="43" t="s">
        <v>93</v>
      </c>
      <c r="AN2540" s="76" t="s">
        <v>65</v>
      </c>
      <c r="AO2540" s="86">
        <v>1</v>
      </c>
      <c r="AP2540" s="86" t="s">
        <v>6970</v>
      </c>
      <c r="AQ2540" s="86"/>
      <c r="AR2540" s="86"/>
      <c r="AS2540" s="12"/>
      <c r="AT2540" s="87" t="s">
        <v>135</v>
      </c>
      <c r="AU2540" s="43">
        <v>3.7149999999999999</v>
      </c>
      <c r="AV2540" s="154"/>
      <c r="AW2540" s="154"/>
      <c r="AX2540" s="154"/>
      <c r="AY2540" s="154"/>
      <c r="AZ2540" s="86"/>
      <c r="BA2540" s="17"/>
      <c r="BB2540" s="26"/>
      <c r="BC2540" s="86" t="s">
        <v>7113</v>
      </c>
      <c r="BD2540" s="86" t="s">
        <v>277</v>
      </c>
      <c r="BE2540" s="86"/>
      <c r="BF2540" s="86"/>
      <c r="BG2540" s="86">
        <v>23524088</v>
      </c>
      <c r="BH2540" s="86">
        <v>21985756</v>
      </c>
      <c r="BI2540" s="86"/>
      <c r="BJ2540" s="86"/>
      <c r="BK2540" s="11"/>
      <c r="BL2540" s="86"/>
    </row>
    <row r="2541" spans="1:64" x14ac:dyDescent="0.25">
      <c r="A2541" s="3" t="s">
        <v>56</v>
      </c>
      <c r="B2541" s="163">
        <v>2601</v>
      </c>
      <c r="C2541" s="119" t="s">
        <v>140</v>
      </c>
      <c r="D2541" s="3" t="s">
        <v>7349</v>
      </c>
      <c r="E2541" s="117" t="s">
        <v>7491</v>
      </c>
      <c r="F2541" s="117"/>
      <c r="G2541" s="112"/>
      <c r="H2541" s="76"/>
      <c r="I2541" s="76" t="s">
        <v>4221</v>
      </c>
      <c r="J2541" s="43" t="s">
        <v>228</v>
      </c>
      <c r="K2541" s="76" t="s">
        <v>123</v>
      </c>
      <c r="L2541" s="112" t="s">
        <v>77</v>
      </c>
      <c r="M2541" s="126" t="s">
        <v>158</v>
      </c>
      <c r="N2541" s="116">
        <v>45547</v>
      </c>
      <c r="O2541" s="86"/>
      <c r="P2541" s="3">
        <f t="shared" ca="1" si="603"/>
        <v>14</v>
      </c>
      <c r="Q2541" s="86"/>
      <c r="R2541" s="86"/>
      <c r="S2541" s="86"/>
      <c r="T2541" s="164" t="s">
        <v>131</v>
      </c>
      <c r="U2541" s="86" t="s">
        <v>6619</v>
      </c>
      <c r="V2541" s="116">
        <v>45547</v>
      </c>
      <c r="W2541" s="116">
        <v>45596</v>
      </c>
      <c r="X2541" s="86"/>
      <c r="Y2541" s="86"/>
      <c r="Z2541" s="116">
        <v>45547</v>
      </c>
      <c r="AA2541" s="3">
        <v>9</v>
      </c>
      <c r="AB2541" s="86">
        <v>2024</v>
      </c>
      <c r="AC2541" s="3"/>
      <c r="AD2541" s="7"/>
      <c r="AE2541" s="7"/>
      <c r="AF2541" s="131">
        <v>32420</v>
      </c>
      <c r="AG2541" s="167">
        <f t="shared" ca="1" si="609"/>
        <v>36.060273972602737</v>
      </c>
      <c r="AH2541" s="86" t="str">
        <f t="shared" ca="1" si="610"/>
        <v>&gt;35&lt; 45</v>
      </c>
      <c r="AI2541" s="86"/>
      <c r="AJ2541" s="154"/>
      <c r="AK2541" s="153" t="s">
        <v>7114</v>
      </c>
      <c r="AL2541" s="131">
        <v>39041</v>
      </c>
      <c r="AM2541" s="43" t="s">
        <v>93</v>
      </c>
      <c r="AN2541" s="76" t="s">
        <v>65</v>
      </c>
      <c r="AO2541" s="86">
        <v>2</v>
      </c>
      <c r="AP2541" s="86" t="s">
        <v>7115</v>
      </c>
      <c r="AQ2541" s="86"/>
      <c r="AR2541" s="86"/>
      <c r="AS2541" s="12"/>
      <c r="AT2541" s="87" t="s">
        <v>135</v>
      </c>
      <c r="AU2541" s="43">
        <v>3.7149999999999999</v>
      </c>
      <c r="AV2541" s="154"/>
      <c r="AW2541" s="154"/>
      <c r="AX2541" s="154"/>
      <c r="AY2541" s="154"/>
      <c r="AZ2541" s="86"/>
      <c r="BA2541" s="17"/>
      <c r="BB2541" s="26"/>
      <c r="BC2541" s="86" t="s">
        <v>7116</v>
      </c>
      <c r="BD2541" s="86" t="s">
        <v>277</v>
      </c>
      <c r="BE2541" s="86"/>
      <c r="BF2541" s="86"/>
      <c r="BG2541" s="86">
        <v>25444303</v>
      </c>
      <c r="BH2541" s="86">
        <v>26904159</v>
      </c>
      <c r="BI2541" s="86"/>
      <c r="BJ2541" s="86"/>
      <c r="BK2541" s="11"/>
      <c r="BL2541" s="86"/>
    </row>
    <row r="2542" spans="1:64" x14ac:dyDescent="0.25">
      <c r="A2542" s="3" t="s">
        <v>56</v>
      </c>
      <c r="B2542" s="163">
        <v>2602</v>
      </c>
      <c r="C2542" s="119" t="s">
        <v>140</v>
      </c>
      <c r="D2542" s="3" t="s">
        <v>8668</v>
      </c>
      <c r="E2542" s="117" t="s">
        <v>8411</v>
      </c>
      <c r="F2542" s="117"/>
      <c r="G2542" s="112"/>
      <c r="H2542" s="76"/>
      <c r="I2542" s="76" t="s">
        <v>4221</v>
      </c>
      <c r="J2542" s="43" t="s">
        <v>228</v>
      </c>
      <c r="K2542" s="76" t="s">
        <v>123</v>
      </c>
      <c r="L2542" s="112" t="s">
        <v>77</v>
      </c>
      <c r="M2542" s="126" t="s">
        <v>158</v>
      </c>
      <c r="N2542" s="116">
        <v>45547</v>
      </c>
      <c r="O2542" s="86"/>
      <c r="P2542" s="3">
        <f t="shared" ca="1" si="603"/>
        <v>14</v>
      </c>
      <c r="Q2542" s="86"/>
      <c r="R2542" s="86"/>
      <c r="S2542" s="86"/>
      <c r="T2542" s="164" t="s">
        <v>131</v>
      </c>
      <c r="U2542" s="86" t="s">
        <v>6619</v>
      </c>
      <c r="V2542" s="116">
        <v>45547</v>
      </c>
      <c r="W2542" s="116">
        <v>45596</v>
      </c>
      <c r="X2542" s="86"/>
      <c r="Y2542" s="86"/>
      <c r="Z2542" s="116">
        <v>45547</v>
      </c>
      <c r="AA2542" s="3">
        <v>9</v>
      </c>
      <c r="AB2542" s="86">
        <v>2024</v>
      </c>
      <c r="AC2542" s="3"/>
      <c r="AD2542" s="7"/>
      <c r="AE2542" s="7"/>
      <c r="AF2542" s="131">
        <v>29486</v>
      </c>
      <c r="AG2542" s="167">
        <f t="shared" ca="1" si="609"/>
        <v>44.098630136986301</v>
      </c>
      <c r="AH2542" s="86" t="str">
        <f t="shared" ca="1" si="610"/>
        <v>&gt;35&lt; 45</v>
      </c>
      <c r="AI2542" s="86"/>
      <c r="AJ2542" s="154"/>
      <c r="AK2542" s="153" t="s">
        <v>7117</v>
      </c>
      <c r="AL2542" s="131">
        <v>38093</v>
      </c>
      <c r="AM2542" s="43" t="s">
        <v>93</v>
      </c>
      <c r="AN2542" s="76" t="s">
        <v>65</v>
      </c>
      <c r="AO2542" s="86">
        <v>2</v>
      </c>
      <c r="AP2542" s="86" t="s">
        <v>7118</v>
      </c>
      <c r="AQ2542" s="86"/>
      <c r="AR2542" s="86"/>
      <c r="AS2542" s="12"/>
      <c r="AT2542" s="87" t="s">
        <v>135</v>
      </c>
      <c r="AU2542" s="43">
        <v>3.7149999999999999</v>
      </c>
      <c r="AV2542" s="154"/>
      <c r="AW2542" s="154"/>
      <c r="AX2542" s="154"/>
      <c r="AY2542" s="154"/>
      <c r="AZ2542" s="86"/>
      <c r="BA2542" s="17"/>
      <c r="BB2542" s="26"/>
      <c r="BC2542" s="86" t="s">
        <v>7119</v>
      </c>
      <c r="BD2542" s="86" t="s">
        <v>277</v>
      </c>
      <c r="BE2542" s="86"/>
      <c r="BF2542" s="86"/>
      <c r="BG2542" s="86">
        <v>58236680</v>
      </c>
      <c r="BH2542" s="86">
        <v>53469563</v>
      </c>
      <c r="BI2542" s="86"/>
      <c r="BJ2542" s="86"/>
      <c r="BK2542" s="11"/>
      <c r="BL2542" s="86"/>
    </row>
    <row r="2543" spans="1:64" x14ac:dyDescent="0.25">
      <c r="A2543" s="3" t="s">
        <v>56</v>
      </c>
      <c r="B2543" s="163">
        <v>2603</v>
      </c>
      <c r="C2543" s="119" t="s">
        <v>140</v>
      </c>
      <c r="D2543" s="3" t="s">
        <v>7208</v>
      </c>
      <c r="E2543" s="117" t="s">
        <v>8100</v>
      </c>
      <c r="F2543" s="117"/>
      <c r="G2543" s="112"/>
      <c r="H2543" s="76"/>
      <c r="I2543" s="76" t="s">
        <v>4221</v>
      </c>
      <c r="J2543" s="43" t="s">
        <v>228</v>
      </c>
      <c r="K2543" s="76" t="s">
        <v>123</v>
      </c>
      <c r="L2543" s="112" t="s">
        <v>77</v>
      </c>
      <c r="M2543" s="126" t="s">
        <v>158</v>
      </c>
      <c r="N2543" s="116">
        <v>45547</v>
      </c>
      <c r="O2543" s="86"/>
      <c r="P2543" s="3">
        <f t="shared" ca="1" si="603"/>
        <v>14</v>
      </c>
      <c r="Q2543" s="86"/>
      <c r="R2543" s="86"/>
      <c r="S2543" s="86"/>
      <c r="T2543" s="164" t="s">
        <v>131</v>
      </c>
      <c r="U2543" s="86" t="s">
        <v>6619</v>
      </c>
      <c r="V2543" s="116">
        <v>45547</v>
      </c>
      <c r="W2543" s="116">
        <v>45596</v>
      </c>
      <c r="X2543" s="86"/>
      <c r="Y2543" s="86"/>
      <c r="Z2543" s="116">
        <v>45547</v>
      </c>
      <c r="AA2543" s="3">
        <v>9</v>
      </c>
      <c r="AB2543" s="86">
        <v>2024</v>
      </c>
      <c r="AC2543" s="3"/>
      <c r="AD2543" s="7"/>
      <c r="AE2543" s="7"/>
      <c r="AF2543" s="131">
        <v>31148</v>
      </c>
      <c r="AG2543" s="167">
        <f t="shared" ca="1" si="609"/>
        <v>39.545205479452058</v>
      </c>
      <c r="AH2543" s="86" t="str">
        <f t="shared" ca="1" si="610"/>
        <v>&gt;35&lt; 45</v>
      </c>
      <c r="AI2543" s="86"/>
      <c r="AJ2543" s="154"/>
      <c r="AK2543" s="153" t="s">
        <v>7120</v>
      </c>
      <c r="AL2543" s="131">
        <v>38580</v>
      </c>
      <c r="AM2543" s="43" t="s">
        <v>93</v>
      </c>
      <c r="AN2543" s="76" t="s">
        <v>65</v>
      </c>
      <c r="AO2543" s="86">
        <v>3</v>
      </c>
      <c r="AP2543" s="86" t="s">
        <v>7115</v>
      </c>
      <c r="AQ2543" s="86"/>
      <c r="AR2543" s="86"/>
      <c r="AS2543" s="12"/>
      <c r="AT2543" s="87" t="s">
        <v>135</v>
      </c>
      <c r="AU2543" s="43">
        <v>3.7149999999999999</v>
      </c>
      <c r="AV2543" s="154"/>
      <c r="AW2543" s="154"/>
      <c r="AX2543" s="154"/>
      <c r="AY2543" s="154"/>
      <c r="AZ2543" s="86"/>
      <c r="BA2543" s="17"/>
      <c r="BB2543" s="26"/>
      <c r="BC2543" s="86" t="s">
        <v>7121</v>
      </c>
      <c r="BD2543" s="86" t="s">
        <v>277</v>
      </c>
      <c r="BE2543" s="86"/>
      <c r="BF2543" s="86"/>
      <c r="BG2543" s="86">
        <v>29223856</v>
      </c>
      <c r="BH2543" s="86">
        <v>55449389</v>
      </c>
      <c r="BI2543" s="86"/>
      <c r="BJ2543" s="86"/>
      <c r="BK2543" s="11"/>
      <c r="BL2543" s="86"/>
    </row>
    <row r="2544" spans="1:64" x14ac:dyDescent="0.25">
      <c r="A2544" s="3" t="s">
        <v>56</v>
      </c>
      <c r="B2544" s="163">
        <v>2604</v>
      </c>
      <c r="C2544" s="119" t="s">
        <v>140</v>
      </c>
      <c r="D2544" s="3" t="s">
        <v>8689</v>
      </c>
      <c r="E2544" s="117" t="s">
        <v>8162</v>
      </c>
      <c r="F2544" s="117"/>
      <c r="G2544" s="112"/>
      <c r="H2544" s="76"/>
      <c r="I2544" s="76" t="s">
        <v>6991</v>
      </c>
      <c r="J2544" s="43" t="s">
        <v>157</v>
      </c>
      <c r="K2544" s="76" t="s">
        <v>123</v>
      </c>
      <c r="L2544" s="112" t="s">
        <v>77</v>
      </c>
      <c r="M2544" s="126" t="s">
        <v>158</v>
      </c>
      <c r="N2544" s="116">
        <v>45551</v>
      </c>
      <c r="O2544" s="86"/>
      <c r="P2544" s="3">
        <f t="shared" ca="1" si="603"/>
        <v>14</v>
      </c>
      <c r="Q2544" s="86"/>
      <c r="R2544" s="86"/>
      <c r="S2544" s="86"/>
      <c r="T2544" s="164" t="s">
        <v>131</v>
      </c>
      <c r="U2544" s="86" t="s">
        <v>6619</v>
      </c>
      <c r="V2544" s="116">
        <v>45551</v>
      </c>
      <c r="W2544" s="116">
        <v>45596</v>
      </c>
      <c r="X2544" s="86"/>
      <c r="Y2544" s="86"/>
      <c r="Z2544" s="116">
        <v>45551</v>
      </c>
      <c r="AA2544" s="3">
        <v>9</v>
      </c>
      <c r="AB2544" s="86">
        <v>2024</v>
      </c>
      <c r="AC2544" s="3"/>
      <c r="AD2544" s="7"/>
      <c r="AE2544" s="7"/>
      <c r="AF2544" s="131">
        <v>27133</v>
      </c>
      <c r="AG2544" s="167">
        <f ca="1">(TODAY()-AF2544)/365</f>
        <v>50.545205479452058</v>
      </c>
      <c r="AH2544" s="86" t="str">
        <f ca="1">+IF(AG2544&lt;25,"&lt; 25",IF(AND(AG2544&gt;=25,AG2544&lt;35),"&gt;25&lt; 35",IF(AND(AG2544&gt;=35,AG2544&lt;45),"&gt;35&lt; 45",IF(AND(AG2544&gt;=45,AG2544&lt;=55),"&gt;45&lt; 55",IF(AG2544&gt;55,"&gt; 55")))))</f>
        <v>&gt;45&lt; 55</v>
      </c>
      <c r="AI2544" s="86"/>
      <c r="AJ2544" s="154"/>
      <c r="AK2544" s="153" t="s">
        <v>7122</v>
      </c>
      <c r="AL2544" s="131">
        <v>40827</v>
      </c>
      <c r="AM2544" s="43" t="s">
        <v>93</v>
      </c>
      <c r="AN2544" s="76" t="s">
        <v>65</v>
      </c>
      <c r="AO2544" s="86"/>
      <c r="AP2544" s="86" t="s">
        <v>7101</v>
      </c>
      <c r="AQ2544" s="86"/>
      <c r="AR2544" s="86"/>
      <c r="AS2544" s="12"/>
      <c r="AT2544" s="87" t="s">
        <v>135</v>
      </c>
      <c r="AU2544" s="43">
        <v>3.7149999999999999</v>
      </c>
      <c r="AV2544" s="154"/>
      <c r="AW2544" s="154"/>
      <c r="AX2544" s="154"/>
      <c r="AY2544" s="154"/>
      <c r="AZ2544" s="86"/>
      <c r="BA2544" s="17"/>
      <c r="BB2544" s="26"/>
      <c r="BC2544" s="86" t="s">
        <v>7123</v>
      </c>
      <c r="BD2544" s="86" t="s">
        <v>277</v>
      </c>
      <c r="BE2544" s="86"/>
      <c r="BF2544" s="86"/>
      <c r="BG2544" s="86">
        <v>22797693</v>
      </c>
      <c r="BH2544" s="86">
        <v>22735015</v>
      </c>
      <c r="BI2544" s="86"/>
      <c r="BJ2544" s="86"/>
      <c r="BK2544" s="11"/>
      <c r="BL2544" s="86"/>
    </row>
    <row r="2545" spans="1:64" x14ac:dyDescent="0.25">
      <c r="A2545" s="3" t="s">
        <v>56</v>
      </c>
      <c r="B2545" s="163">
        <v>2605</v>
      </c>
      <c r="C2545" s="119" t="s">
        <v>140</v>
      </c>
      <c r="D2545" s="3" t="s">
        <v>7210</v>
      </c>
      <c r="E2545" s="117" t="s">
        <v>8723</v>
      </c>
      <c r="F2545" s="117"/>
      <c r="G2545" s="112"/>
      <c r="H2545" s="76"/>
      <c r="I2545" s="76" t="s">
        <v>3004</v>
      </c>
      <c r="J2545" s="43" t="s">
        <v>228</v>
      </c>
      <c r="K2545" s="76" t="s">
        <v>123</v>
      </c>
      <c r="L2545" s="112" t="s">
        <v>77</v>
      </c>
      <c r="M2545" s="126" t="s">
        <v>158</v>
      </c>
      <c r="N2545" s="116">
        <v>45547</v>
      </c>
      <c r="O2545" s="86"/>
      <c r="P2545" s="3">
        <f t="shared" ca="1" si="603"/>
        <v>14</v>
      </c>
      <c r="Q2545" s="86"/>
      <c r="R2545" s="86"/>
      <c r="S2545" s="86"/>
      <c r="T2545" s="164" t="s">
        <v>131</v>
      </c>
      <c r="U2545" s="86" t="s">
        <v>6619</v>
      </c>
      <c r="V2545" s="116">
        <v>45547</v>
      </c>
      <c r="W2545" s="116">
        <v>45596</v>
      </c>
      <c r="X2545" s="86"/>
      <c r="Y2545" s="86"/>
      <c r="Z2545" s="116">
        <v>45547</v>
      </c>
      <c r="AA2545" s="3">
        <v>9</v>
      </c>
      <c r="AB2545" s="86">
        <v>2024</v>
      </c>
      <c r="AC2545" s="3"/>
      <c r="AD2545" s="7"/>
      <c r="AE2545" s="7"/>
      <c r="AF2545" s="131">
        <v>37071</v>
      </c>
      <c r="AG2545" s="167">
        <f t="shared" ca="1" si="609"/>
        <v>23.317808219178083</v>
      </c>
      <c r="AH2545" s="86" t="str">
        <f t="shared" ca="1" si="610"/>
        <v>&lt; 25</v>
      </c>
      <c r="AI2545" s="86"/>
      <c r="AJ2545" s="154"/>
      <c r="AK2545" s="153" t="s">
        <v>7124</v>
      </c>
      <c r="AL2545" s="131">
        <v>44358</v>
      </c>
      <c r="AM2545" s="43" t="s">
        <v>93</v>
      </c>
      <c r="AN2545" s="76" t="s">
        <v>94</v>
      </c>
      <c r="AO2545" s="86"/>
      <c r="AP2545" s="86" t="s">
        <v>7125</v>
      </c>
      <c r="AQ2545" s="86"/>
      <c r="AR2545" s="86"/>
      <c r="AS2545" s="12"/>
      <c r="AT2545" s="87" t="s">
        <v>135</v>
      </c>
      <c r="AU2545" s="43">
        <v>3.7149999999999999</v>
      </c>
      <c r="AV2545" s="154"/>
      <c r="AW2545" s="154"/>
      <c r="AX2545" s="154"/>
      <c r="AY2545" s="154"/>
      <c r="AZ2545" s="86"/>
      <c r="BA2545" s="17"/>
      <c r="BB2545" s="26"/>
      <c r="BC2545" s="86" t="s">
        <v>7126</v>
      </c>
      <c r="BD2545" s="86" t="s">
        <v>100</v>
      </c>
      <c r="BE2545" s="86"/>
      <c r="BF2545" s="86"/>
      <c r="BG2545" s="86">
        <v>50329005</v>
      </c>
      <c r="BH2545" s="86"/>
      <c r="BI2545" s="86"/>
      <c r="BJ2545" s="86"/>
      <c r="BK2545" s="11"/>
      <c r="BL2545" s="86"/>
    </row>
    <row r="2546" spans="1:64" x14ac:dyDescent="0.25">
      <c r="A2546" s="3" t="s">
        <v>56</v>
      </c>
      <c r="B2546" s="163">
        <v>2606</v>
      </c>
      <c r="C2546" s="119" t="s">
        <v>140</v>
      </c>
      <c r="D2546" s="3" t="s">
        <v>7657</v>
      </c>
      <c r="E2546" s="117" t="s">
        <v>7285</v>
      </c>
      <c r="F2546" s="117"/>
      <c r="G2546" s="112"/>
      <c r="H2546" s="76"/>
      <c r="I2546" s="76" t="s">
        <v>459</v>
      </c>
      <c r="J2546" s="43" t="s">
        <v>228</v>
      </c>
      <c r="K2546" s="76" t="s">
        <v>76</v>
      </c>
      <c r="L2546" s="112" t="s">
        <v>77</v>
      </c>
      <c r="M2546" s="126" t="s">
        <v>158</v>
      </c>
      <c r="N2546" s="116">
        <v>45551</v>
      </c>
      <c r="O2546" s="86"/>
      <c r="P2546" s="3">
        <f t="shared" ca="1" si="603"/>
        <v>14</v>
      </c>
      <c r="Q2546" s="86"/>
      <c r="R2546" s="86"/>
      <c r="S2546" s="86"/>
      <c r="T2546" s="164" t="s">
        <v>131</v>
      </c>
      <c r="U2546" s="86" t="s">
        <v>6619</v>
      </c>
      <c r="V2546" s="116">
        <v>45551</v>
      </c>
      <c r="W2546" s="116">
        <v>45596</v>
      </c>
      <c r="X2546" s="86"/>
      <c r="Y2546" s="86"/>
      <c r="Z2546" s="116">
        <v>45551</v>
      </c>
      <c r="AA2546" s="3">
        <v>9</v>
      </c>
      <c r="AB2546" s="86">
        <v>2024</v>
      </c>
      <c r="AC2546" s="3"/>
      <c r="AD2546" s="7"/>
      <c r="AE2546" s="7"/>
      <c r="AF2546" s="131">
        <v>34959</v>
      </c>
      <c r="AG2546" s="167">
        <f ca="1">(TODAY()-AF2546)/365</f>
        <v>29.104109589041094</v>
      </c>
      <c r="AH2546" s="86" t="str">
        <f ca="1">+IF(AG2546&lt;25,"&lt; 25",IF(AND(AG2546&gt;=25,AG2546&lt;35),"&gt;25&lt; 35",IF(AND(AG2546&gt;=35,AG2546&lt;45),"&gt;35&lt; 45",IF(AND(AG2546&gt;=45,AG2546&lt;=55),"&gt;45&lt; 55",IF(AG2546&gt;55,"&gt; 55")))))</f>
        <v>&gt;25&lt; 35</v>
      </c>
      <c r="AI2546" s="86"/>
      <c r="AJ2546" s="154"/>
      <c r="AK2546" s="153" t="s">
        <v>7127</v>
      </c>
      <c r="AL2546" s="131">
        <v>42300</v>
      </c>
      <c r="AM2546" s="43" t="s">
        <v>93</v>
      </c>
      <c r="AN2546" s="76" t="s">
        <v>65</v>
      </c>
      <c r="AO2546" s="86">
        <v>1</v>
      </c>
      <c r="AP2546" s="86" t="s">
        <v>1167</v>
      </c>
      <c r="AQ2546" s="86"/>
      <c r="AR2546" s="86"/>
      <c r="AS2546" s="12"/>
      <c r="AT2546" s="87" t="s">
        <v>135</v>
      </c>
      <c r="AU2546" s="43">
        <v>3.8780000000000001</v>
      </c>
      <c r="AV2546" s="154"/>
      <c r="AW2546" s="154"/>
      <c r="AX2546" s="154"/>
      <c r="AY2546" s="154"/>
      <c r="AZ2546" s="86"/>
      <c r="BA2546" s="17"/>
      <c r="BB2546" s="26"/>
      <c r="BC2546" s="86" t="s">
        <v>391</v>
      </c>
      <c r="BD2546" s="86" t="s">
        <v>277</v>
      </c>
      <c r="BE2546" s="86"/>
      <c r="BF2546" s="86"/>
      <c r="BG2546" s="86">
        <v>51564606</v>
      </c>
      <c r="BH2546" s="86"/>
      <c r="BI2546" s="86"/>
      <c r="BJ2546" s="86"/>
      <c r="BK2546" s="11"/>
      <c r="BL2546" s="86"/>
    </row>
    <row r="2547" spans="1:64" x14ac:dyDescent="0.25">
      <c r="A2547" s="3" t="s">
        <v>56</v>
      </c>
      <c r="B2547" s="163">
        <v>2607</v>
      </c>
      <c r="C2547" s="119" t="s">
        <v>140</v>
      </c>
      <c r="D2547" s="3" t="s">
        <v>7349</v>
      </c>
      <c r="E2547" s="117" t="s">
        <v>7580</v>
      </c>
      <c r="F2547" s="117"/>
      <c r="G2547" s="112"/>
      <c r="H2547" s="76"/>
      <c r="I2547" s="76" t="s">
        <v>6962</v>
      </c>
      <c r="J2547" s="43" t="s">
        <v>228</v>
      </c>
      <c r="K2547" s="76" t="s">
        <v>123</v>
      </c>
      <c r="L2547" s="112" t="s">
        <v>77</v>
      </c>
      <c r="M2547" s="126" t="s">
        <v>158</v>
      </c>
      <c r="N2547" s="116">
        <v>45551</v>
      </c>
      <c r="O2547" s="86"/>
      <c r="P2547" s="3">
        <f t="shared" ca="1" si="603"/>
        <v>14</v>
      </c>
      <c r="Q2547" s="86"/>
      <c r="R2547" s="86"/>
      <c r="S2547" s="86"/>
      <c r="T2547" s="164" t="s">
        <v>131</v>
      </c>
      <c r="U2547" s="86" t="s">
        <v>6619</v>
      </c>
      <c r="V2547" s="116">
        <v>45551</v>
      </c>
      <c r="W2547" s="116">
        <v>45596</v>
      </c>
      <c r="X2547" s="86"/>
      <c r="Y2547" s="86"/>
      <c r="Z2547" s="116">
        <v>45551</v>
      </c>
      <c r="AA2547" s="3">
        <v>9</v>
      </c>
      <c r="AB2547" s="86">
        <v>2024</v>
      </c>
      <c r="AC2547" s="3"/>
      <c r="AD2547" s="7"/>
      <c r="AE2547" s="7"/>
      <c r="AF2547" s="131">
        <v>37154</v>
      </c>
      <c r="AG2547" s="167">
        <f ca="1">(TODAY()-AF2547)/365</f>
        <v>23.090410958904108</v>
      </c>
      <c r="AH2547" s="86" t="str">
        <f ca="1">+IF(AG2547&lt;25,"&lt; 25",IF(AND(AG2547&gt;=25,AG2547&lt;35),"&gt;25&lt; 35",IF(AND(AG2547&gt;=35,AG2547&lt;45),"&gt;35&lt; 45",IF(AND(AG2547&gt;=45,AG2547&lt;=55),"&gt;45&lt; 55",IF(AG2547&gt;55,"&gt; 55")))))</f>
        <v>&lt; 25</v>
      </c>
      <c r="AI2547" s="86"/>
      <c r="AJ2547" s="154"/>
      <c r="AK2547" s="153" t="s">
        <v>7128</v>
      </c>
      <c r="AL2547" s="131">
        <v>43897</v>
      </c>
      <c r="AM2547" s="43" t="s">
        <v>93</v>
      </c>
      <c r="AN2547" s="76" t="s">
        <v>94</v>
      </c>
      <c r="AO2547" s="86"/>
      <c r="AP2547" s="86" t="s">
        <v>7129</v>
      </c>
      <c r="AQ2547" s="86"/>
      <c r="AR2547" s="86"/>
      <c r="AS2547" s="12"/>
      <c r="AT2547" s="87" t="s">
        <v>135</v>
      </c>
      <c r="AU2547" s="43">
        <v>3.7149999999999999</v>
      </c>
      <c r="AV2547" s="154"/>
      <c r="AW2547" s="154"/>
      <c r="AX2547" s="154"/>
      <c r="AY2547" s="154"/>
      <c r="AZ2547" s="86"/>
      <c r="BA2547" s="17"/>
      <c r="BB2547" s="26"/>
      <c r="BC2547" s="86" t="s">
        <v>7130</v>
      </c>
      <c r="BD2547" s="86" t="s">
        <v>277</v>
      </c>
      <c r="BE2547" s="86"/>
      <c r="BF2547" s="86"/>
      <c r="BG2547" s="86">
        <v>58001472</v>
      </c>
      <c r="BH2547" s="86"/>
      <c r="BI2547" s="86"/>
      <c r="BJ2547" s="86"/>
      <c r="BK2547" s="11"/>
      <c r="BL2547" s="86"/>
    </row>
    <row r="2548" spans="1:64" x14ac:dyDescent="0.25">
      <c r="A2548" s="3" t="s">
        <v>56</v>
      </c>
      <c r="B2548" s="163">
        <v>2608</v>
      </c>
      <c r="C2548" s="119" t="s">
        <v>140</v>
      </c>
      <c r="D2548" s="3" t="s">
        <v>7347</v>
      </c>
      <c r="E2548" s="117" t="s">
        <v>7182</v>
      </c>
      <c r="F2548" s="117"/>
      <c r="G2548" s="112"/>
      <c r="H2548" s="76"/>
      <c r="I2548" s="76" t="s">
        <v>515</v>
      </c>
      <c r="J2548" s="43" t="s">
        <v>228</v>
      </c>
      <c r="K2548" s="76" t="s">
        <v>123</v>
      </c>
      <c r="L2548" s="112" t="s">
        <v>77</v>
      </c>
      <c r="M2548" s="126" t="s">
        <v>158</v>
      </c>
      <c r="N2548" s="116">
        <v>45547</v>
      </c>
      <c r="O2548" s="86"/>
      <c r="P2548" s="3">
        <f t="shared" ca="1" si="603"/>
        <v>14</v>
      </c>
      <c r="Q2548" s="86"/>
      <c r="R2548" s="86"/>
      <c r="S2548" s="86"/>
      <c r="T2548" s="164" t="s">
        <v>131</v>
      </c>
      <c r="U2548" s="86" t="s">
        <v>6619</v>
      </c>
      <c r="V2548" s="116">
        <v>45547</v>
      </c>
      <c r="W2548" s="116">
        <v>45596</v>
      </c>
      <c r="X2548" s="86"/>
      <c r="Y2548" s="86"/>
      <c r="Z2548" s="116">
        <v>45547</v>
      </c>
      <c r="AA2548" s="3">
        <v>9</v>
      </c>
      <c r="AB2548" s="86">
        <v>2024</v>
      </c>
      <c r="AC2548" s="3"/>
      <c r="AD2548" s="7"/>
      <c r="AE2548" s="7"/>
      <c r="AF2548" s="131">
        <v>36341</v>
      </c>
      <c r="AG2548" s="167">
        <f t="shared" ca="1" si="609"/>
        <v>25.317808219178083</v>
      </c>
      <c r="AH2548" s="86" t="str">
        <f t="shared" ca="1" si="610"/>
        <v>&gt;25&lt; 35</v>
      </c>
      <c r="AI2548" s="86"/>
      <c r="AJ2548" s="154"/>
      <c r="AK2548" s="153" t="s">
        <v>7131</v>
      </c>
      <c r="AL2548" s="131">
        <v>41918</v>
      </c>
      <c r="AM2548" s="43" t="s">
        <v>93</v>
      </c>
      <c r="AN2548" s="76" t="s">
        <v>94</v>
      </c>
      <c r="AO2548" s="86"/>
      <c r="AP2548" s="86" t="s">
        <v>7101</v>
      </c>
      <c r="AQ2548" s="86"/>
      <c r="AR2548" s="86"/>
      <c r="AS2548" s="12"/>
      <c r="AT2548" s="87" t="s">
        <v>135</v>
      </c>
      <c r="AU2548" s="43">
        <v>3.7149999999999999</v>
      </c>
      <c r="AV2548" s="154"/>
      <c r="AW2548" s="154"/>
      <c r="AX2548" s="154"/>
      <c r="AY2548" s="154"/>
      <c r="AZ2548" s="86"/>
      <c r="BA2548" s="17"/>
      <c r="BB2548" s="26"/>
      <c r="BC2548" s="86" t="s">
        <v>233</v>
      </c>
      <c r="BD2548" s="86" t="s">
        <v>277</v>
      </c>
      <c r="BE2548" s="86"/>
      <c r="BF2548" s="86"/>
      <c r="BG2548" s="86">
        <v>27374212</v>
      </c>
      <c r="BH2548" s="86">
        <v>28608617</v>
      </c>
      <c r="BI2548" s="86"/>
      <c r="BJ2548" s="86"/>
      <c r="BK2548" s="11"/>
      <c r="BL2548" s="86"/>
    </row>
    <row r="2549" spans="1:64" x14ac:dyDescent="0.25">
      <c r="A2549" s="3" t="s">
        <v>56</v>
      </c>
      <c r="B2549" s="163">
        <v>2609</v>
      </c>
      <c r="C2549" s="119" t="s">
        <v>140</v>
      </c>
      <c r="D2549" s="3" t="s">
        <v>7338</v>
      </c>
      <c r="E2549" s="117" t="s">
        <v>7377</v>
      </c>
      <c r="F2549" s="117"/>
      <c r="G2549" s="112"/>
      <c r="H2549" s="76"/>
      <c r="I2549" s="76" t="s">
        <v>6991</v>
      </c>
      <c r="J2549" s="43" t="s">
        <v>157</v>
      </c>
      <c r="K2549" s="76" t="s">
        <v>123</v>
      </c>
      <c r="L2549" s="112" t="s">
        <v>77</v>
      </c>
      <c r="M2549" s="126" t="s">
        <v>158</v>
      </c>
      <c r="N2549" s="116">
        <v>45548</v>
      </c>
      <c r="O2549" s="86"/>
      <c r="P2549" s="3">
        <f t="shared" ca="1" si="603"/>
        <v>14</v>
      </c>
      <c r="Q2549" s="86"/>
      <c r="R2549" s="86"/>
      <c r="S2549" s="86"/>
      <c r="T2549" s="164" t="s">
        <v>131</v>
      </c>
      <c r="U2549" s="86" t="s">
        <v>6619</v>
      </c>
      <c r="V2549" s="116">
        <v>45548</v>
      </c>
      <c r="W2549" s="116">
        <v>45596</v>
      </c>
      <c r="X2549" s="86"/>
      <c r="Y2549" s="86"/>
      <c r="Z2549" s="116">
        <v>45548</v>
      </c>
      <c r="AA2549" s="3">
        <v>9</v>
      </c>
      <c r="AB2549" s="86">
        <v>2024</v>
      </c>
      <c r="AC2549" s="3"/>
      <c r="AD2549" s="7"/>
      <c r="AE2549" s="7"/>
      <c r="AF2549" s="131">
        <v>35633</v>
      </c>
      <c r="AG2549" s="167">
        <f ca="1">(TODAY()-AF2549)/365</f>
        <v>27.257534246575343</v>
      </c>
      <c r="AH2549" s="86" t="str">
        <f ca="1">+IF(AG2549&lt;25,"&lt; 25",IF(AND(AG2549&gt;=25,AG2549&lt;35),"&gt;25&lt; 35",IF(AND(AG2549&gt;=35,AG2549&lt;45),"&gt;35&lt; 45",IF(AND(AG2549&gt;=45,AG2549&lt;=55),"&gt;45&lt; 55",IF(AG2549&gt;55,"&gt; 55")))))</f>
        <v>&gt;25&lt; 35</v>
      </c>
      <c r="AI2549" s="86"/>
      <c r="AJ2549" s="154"/>
      <c r="AK2549" s="153" t="s">
        <v>7132</v>
      </c>
      <c r="AL2549" s="131">
        <v>41913</v>
      </c>
      <c r="AM2549" s="43" t="s">
        <v>93</v>
      </c>
      <c r="AN2549" s="76" t="s">
        <v>65</v>
      </c>
      <c r="AO2549" s="86">
        <v>1</v>
      </c>
      <c r="AP2549" s="86" t="s">
        <v>7125</v>
      </c>
      <c r="AQ2549" s="86"/>
      <c r="AR2549" s="86"/>
      <c r="AS2549" s="12"/>
      <c r="AT2549" s="87" t="s">
        <v>135</v>
      </c>
      <c r="AU2549" s="43">
        <v>3.7149999999999999</v>
      </c>
      <c r="AV2549" s="154"/>
      <c r="AW2549" s="154"/>
      <c r="AX2549" s="154"/>
      <c r="AY2549" s="154"/>
      <c r="AZ2549" s="86"/>
      <c r="BA2549" s="17"/>
      <c r="BB2549" s="26"/>
      <c r="BC2549" s="86" t="s">
        <v>6662</v>
      </c>
      <c r="BD2549" s="86" t="s">
        <v>277</v>
      </c>
      <c r="BE2549" s="86"/>
      <c r="BF2549" s="86"/>
      <c r="BG2549" s="86">
        <v>58301287</v>
      </c>
      <c r="BH2549" s="86">
        <v>53121227</v>
      </c>
      <c r="BI2549" s="86"/>
      <c r="BJ2549" s="86"/>
      <c r="BK2549" s="11"/>
      <c r="BL2549" s="86"/>
    </row>
    <row r="2550" spans="1:64" x14ac:dyDescent="0.25">
      <c r="A2550" s="3" t="s">
        <v>4354</v>
      </c>
      <c r="B2550" s="163">
        <v>2610</v>
      </c>
      <c r="C2550" s="119" t="s">
        <v>140</v>
      </c>
      <c r="D2550" s="3" t="s">
        <v>8691</v>
      </c>
      <c r="E2550" s="117" t="s">
        <v>1567</v>
      </c>
      <c r="F2550" s="117"/>
      <c r="G2550" s="112"/>
      <c r="H2550" s="76"/>
      <c r="I2550" s="76" t="s">
        <v>515</v>
      </c>
      <c r="J2550" s="43" t="s">
        <v>228</v>
      </c>
      <c r="K2550" s="76" t="s">
        <v>123</v>
      </c>
      <c r="L2550" s="112" t="s">
        <v>77</v>
      </c>
      <c r="M2550" s="126" t="s">
        <v>158</v>
      </c>
      <c r="N2550" s="116">
        <v>45547</v>
      </c>
      <c r="O2550" s="86"/>
      <c r="P2550" s="3">
        <f t="shared" ca="1" si="603"/>
        <v>14</v>
      </c>
      <c r="Q2550" s="116">
        <v>45547</v>
      </c>
      <c r="R2550" s="86" t="s">
        <v>4845</v>
      </c>
      <c r="S2550" s="86"/>
      <c r="T2550" s="164" t="s">
        <v>131</v>
      </c>
      <c r="U2550" s="86" t="s">
        <v>6619</v>
      </c>
      <c r="V2550" s="116">
        <v>45547</v>
      </c>
      <c r="W2550" s="116">
        <v>45596</v>
      </c>
      <c r="X2550" s="86"/>
      <c r="Y2550" s="86"/>
      <c r="Z2550" s="116">
        <v>45547</v>
      </c>
      <c r="AA2550" s="3">
        <v>9</v>
      </c>
      <c r="AB2550" s="86">
        <v>2024</v>
      </c>
      <c r="AC2550" s="3"/>
      <c r="AD2550" s="7"/>
      <c r="AE2550" s="7"/>
      <c r="AF2550" s="131">
        <v>26527</v>
      </c>
      <c r="AG2550" s="167">
        <f t="shared" ca="1" si="609"/>
        <v>52.205479452054796</v>
      </c>
      <c r="AH2550" s="86" t="str">
        <f t="shared" ca="1" si="610"/>
        <v>&gt;45&lt; 55</v>
      </c>
      <c r="AI2550" s="86"/>
      <c r="AJ2550" s="154"/>
      <c r="AK2550" s="153" t="s">
        <v>7133</v>
      </c>
      <c r="AL2550" s="131">
        <v>35668</v>
      </c>
      <c r="AM2550" s="43" t="s">
        <v>93</v>
      </c>
      <c r="AN2550" s="76" t="s">
        <v>65</v>
      </c>
      <c r="AO2550" s="86">
        <v>2</v>
      </c>
      <c r="AP2550" s="86" t="s">
        <v>6995</v>
      </c>
      <c r="AQ2550" s="86"/>
      <c r="AR2550" s="86"/>
      <c r="AS2550" s="12"/>
      <c r="AT2550" s="87" t="s">
        <v>135</v>
      </c>
      <c r="AU2550" s="43">
        <v>3.7149999999999999</v>
      </c>
      <c r="AV2550" s="154"/>
      <c r="AW2550" s="154"/>
      <c r="AX2550" s="154"/>
      <c r="AY2550" s="154"/>
      <c r="AZ2550" s="86"/>
      <c r="BA2550" s="17"/>
      <c r="BB2550" s="26"/>
      <c r="BC2550" s="86" t="s">
        <v>7134</v>
      </c>
      <c r="BD2550" s="86" t="s">
        <v>277</v>
      </c>
      <c r="BE2550" s="86"/>
      <c r="BF2550" s="86"/>
      <c r="BG2550" s="86">
        <v>51555954</v>
      </c>
      <c r="BH2550" s="86">
        <v>53892733</v>
      </c>
      <c r="BI2550" s="86"/>
      <c r="BJ2550" s="86"/>
      <c r="BK2550" s="11"/>
      <c r="BL2550" s="86"/>
    </row>
    <row r="2551" spans="1:64" x14ac:dyDescent="0.25">
      <c r="A2551" s="3" t="s">
        <v>56</v>
      </c>
      <c r="B2551" s="163">
        <v>2611</v>
      </c>
      <c r="C2551" s="119" t="s">
        <v>140</v>
      </c>
      <c r="D2551" s="3" t="s">
        <v>7423</v>
      </c>
      <c r="E2551" s="117" t="s">
        <v>7266</v>
      </c>
      <c r="F2551" s="117"/>
      <c r="G2551" s="112"/>
      <c r="H2551" s="76"/>
      <c r="I2551" s="76" t="s">
        <v>515</v>
      </c>
      <c r="J2551" s="43" t="s">
        <v>228</v>
      </c>
      <c r="K2551" s="76" t="s">
        <v>123</v>
      </c>
      <c r="L2551" s="112" t="s">
        <v>77</v>
      </c>
      <c r="M2551" s="126" t="s">
        <v>158</v>
      </c>
      <c r="N2551" s="116">
        <v>45547</v>
      </c>
      <c r="O2551" s="86"/>
      <c r="P2551" s="3">
        <f t="shared" ca="1" si="603"/>
        <v>14</v>
      </c>
      <c r="Q2551" s="86"/>
      <c r="R2551" s="86"/>
      <c r="S2551" s="86"/>
      <c r="T2551" s="164" t="s">
        <v>131</v>
      </c>
      <c r="U2551" s="86" t="s">
        <v>6619</v>
      </c>
      <c r="V2551" s="116">
        <v>45547</v>
      </c>
      <c r="W2551" s="116">
        <v>45596</v>
      </c>
      <c r="X2551" s="86"/>
      <c r="Y2551" s="86"/>
      <c r="Z2551" s="116">
        <v>45547</v>
      </c>
      <c r="AA2551" s="3">
        <v>9</v>
      </c>
      <c r="AB2551" s="86">
        <v>2024</v>
      </c>
      <c r="AC2551" s="3"/>
      <c r="AD2551" s="7"/>
      <c r="AE2551" s="7"/>
      <c r="AF2551" s="131">
        <v>28506</v>
      </c>
      <c r="AG2551" s="167">
        <f t="shared" ca="1" si="609"/>
        <v>46.783561643835618</v>
      </c>
      <c r="AH2551" s="86" t="str">
        <f t="shared" ca="1" si="610"/>
        <v>&gt;45&lt; 55</v>
      </c>
      <c r="AI2551" s="86"/>
      <c r="AJ2551" s="154"/>
      <c r="AK2551" s="153" t="s">
        <v>7135</v>
      </c>
      <c r="AL2551" s="131">
        <v>44935</v>
      </c>
      <c r="AM2551" s="43" t="s">
        <v>93</v>
      </c>
      <c r="AN2551" s="76" t="s">
        <v>65</v>
      </c>
      <c r="AO2551" s="86">
        <v>3</v>
      </c>
      <c r="AP2551" s="86" t="s">
        <v>7136</v>
      </c>
      <c r="AQ2551" s="86"/>
      <c r="AR2551" s="86"/>
      <c r="AS2551" s="12"/>
      <c r="AT2551" s="87" t="s">
        <v>135</v>
      </c>
      <c r="AU2551" s="43">
        <v>3.7149999999999999</v>
      </c>
      <c r="AV2551" s="154"/>
      <c r="AW2551" s="154"/>
      <c r="AX2551" s="154"/>
      <c r="AY2551" s="154"/>
      <c r="AZ2551" s="86"/>
      <c r="BA2551" s="17"/>
      <c r="BB2551" s="26"/>
      <c r="BC2551" s="86" t="s">
        <v>7123</v>
      </c>
      <c r="BD2551" s="86" t="s">
        <v>100</v>
      </c>
      <c r="BE2551" s="86"/>
      <c r="BF2551" s="86"/>
      <c r="BG2551" s="86">
        <v>55449389</v>
      </c>
      <c r="BH2551" s="86">
        <v>96180629</v>
      </c>
      <c r="BI2551" s="86"/>
      <c r="BJ2551" s="86"/>
      <c r="BK2551" s="11"/>
      <c r="BL2551" s="86"/>
    </row>
    <row r="2552" spans="1:64" x14ac:dyDescent="0.25">
      <c r="A2552" s="3" t="s">
        <v>56</v>
      </c>
      <c r="B2552" s="163">
        <v>2612</v>
      </c>
      <c r="C2552" s="119" t="s">
        <v>140</v>
      </c>
      <c r="D2552" s="3" t="s">
        <v>7669</v>
      </c>
      <c r="E2552" s="117" t="s">
        <v>8114</v>
      </c>
      <c r="F2552" s="117"/>
      <c r="G2552" s="112"/>
      <c r="H2552" s="76"/>
      <c r="I2552" s="76" t="s">
        <v>515</v>
      </c>
      <c r="J2552" s="43" t="s">
        <v>228</v>
      </c>
      <c r="K2552" s="76" t="s">
        <v>123</v>
      </c>
      <c r="L2552" s="112" t="s">
        <v>77</v>
      </c>
      <c r="M2552" s="126" t="s">
        <v>158</v>
      </c>
      <c r="N2552" s="116">
        <v>45548</v>
      </c>
      <c r="O2552" s="86"/>
      <c r="P2552" s="3">
        <f t="shared" ca="1" si="603"/>
        <v>14</v>
      </c>
      <c r="Q2552" s="86"/>
      <c r="R2552" s="86"/>
      <c r="S2552" s="86"/>
      <c r="T2552" s="164" t="s">
        <v>131</v>
      </c>
      <c r="U2552" s="86" t="s">
        <v>6619</v>
      </c>
      <c r="V2552" s="116">
        <v>45548</v>
      </c>
      <c r="W2552" s="116">
        <v>45596</v>
      </c>
      <c r="X2552" s="86"/>
      <c r="Y2552" s="86"/>
      <c r="Z2552" s="116">
        <v>45548</v>
      </c>
      <c r="AA2552" s="3">
        <v>9</v>
      </c>
      <c r="AB2552" s="86">
        <v>2024</v>
      </c>
      <c r="AC2552" s="3"/>
      <c r="AD2552" s="7"/>
      <c r="AE2552" s="7"/>
      <c r="AF2552" s="131">
        <v>27704</v>
      </c>
      <c r="AG2552" s="167">
        <v>48.884931506849313</v>
      </c>
      <c r="AH2552" s="86" t="s">
        <v>7106</v>
      </c>
      <c r="AI2552" s="86"/>
      <c r="AJ2552" s="154"/>
      <c r="AK2552" s="153" t="s">
        <v>7137</v>
      </c>
      <c r="AL2552" s="131">
        <v>43124</v>
      </c>
      <c r="AM2552" s="43" t="s">
        <v>93</v>
      </c>
      <c r="AN2552" s="76" t="s">
        <v>65</v>
      </c>
      <c r="AO2552" s="86">
        <v>2</v>
      </c>
      <c r="AP2552" s="86" t="s">
        <v>7067</v>
      </c>
      <c r="AQ2552" s="86"/>
      <c r="AR2552" s="86"/>
      <c r="AS2552" s="12"/>
      <c r="AT2552" s="87" t="s">
        <v>135</v>
      </c>
      <c r="AU2552" s="43">
        <v>3.7149999999999999</v>
      </c>
      <c r="AV2552" s="154"/>
      <c r="AW2552" s="154"/>
      <c r="AX2552" s="154"/>
      <c r="AY2552" s="154"/>
      <c r="AZ2552" s="86"/>
      <c r="BA2552" s="17"/>
      <c r="BB2552" s="26"/>
      <c r="BC2552" s="86" t="s">
        <v>7138</v>
      </c>
      <c r="BD2552" s="86" t="s">
        <v>277</v>
      </c>
      <c r="BE2552" s="86"/>
      <c r="BF2552" s="86"/>
      <c r="BG2552" s="86">
        <v>22480769</v>
      </c>
      <c r="BH2552" s="86">
        <v>22869706</v>
      </c>
      <c r="BI2552" s="86"/>
      <c r="BJ2552" s="86"/>
      <c r="BK2552" s="11"/>
      <c r="BL2552" s="86"/>
    </row>
    <row r="2553" spans="1:64" x14ac:dyDescent="0.25">
      <c r="A2553" s="3" t="s">
        <v>56</v>
      </c>
      <c r="B2553" s="163">
        <v>2613</v>
      </c>
      <c r="C2553" s="119" t="s">
        <v>140</v>
      </c>
      <c r="D2553" s="3" t="s">
        <v>7423</v>
      </c>
      <c r="E2553" s="117" t="s">
        <v>7300</v>
      </c>
      <c r="F2553" s="117"/>
      <c r="G2553" s="112"/>
      <c r="H2553" s="76"/>
      <c r="I2553" s="76" t="s">
        <v>6962</v>
      </c>
      <c r="J2553" s="43" t="s">
        <v>228</v>
      </c>
      <c r="K2553" s="76" t="s">
        <v>123</v>
      </c>
      <c r="L2553" s="112" t="s">
        <v>77</v>
      </c>
      <c r="M2553" s="126" t="s">
        <v>158</v>
      </c>
      <c r="N2553" s="116">
        <v>45551</v>
      </c>
      <c r="O2553" s="86"/>
      <c r="P2553" s="3">
        <f t="shared" ca="1" si="603"/>
        <v>14</v>
      </c>
      <c r="Q2553" s="86"/>
      <c r="R2553" s="86"/>
      <c r="S2553" s="86"/>
      <c r="T2553" s="164" t="s">
        <v>131</v>
      </c>
      <c r="U2553" s="86" t="s">
        <v>6619</v>
      </c>
      <c r="V2553" s="116">
        <v>45551</v>
      </c>
      <c r="W2553" s="116">
        <v>45596</v>
      </c>
      <c r="X2553" s="86"/>
      <c r="Y2553" s="86"/>
      <c r="Z2553" s="116">
        <v>45551</v>
      </c>
      <c r="AA2553" s="3">
        <v>9</v>
      </c>
      <c r="AB2553" s="86">
        <v>2024</v>
      </c>
      <c r="AC2553" s="3"/>
      <c r="AD2553" s="7"/>
      <c r="AE2553" s="7"/>
      <c r="AF2553" s="131">
        <v>34725</v>
      </c>
      <c r="AG2553" s="167">
        <f ca="1">(TODAY()-AF2553)/365</f>
        <v>29.745205479452054</v>
      </c>
      <c r="AH2553" s="86" t="str">
        <f ca="1">+IF(AG2553&lt;25,"&lt; 25",IF(AND(AG2553&gt;=25,AG2553&lt;35),"&gt;25&lt; 35",IF(AND(AG2553&gt;=35,AG2553&lt;45),"&gt;35&lt; 45",IF(AND(AG2553&gt;=45,AG2553&lt;=55),"&gt;45&lt; 55",IF(AG2553&gt;55,"&gt; 55")))))</f>
        <v>&gt;25&lt; 35</v>
      </c>
      <c r="AI2553" s="86"/>
      <c r="AJ2553" s="154"/>
      <c r="AK2553" s="153" t="s">
        <v>7139</v>
      </c>
      <c r="AL2553" s="131">
        <v>41312</v>
      </c>
      <c r="AM2553" s="43" t="s">
        <v>93</v>
      </c>
      <c r="AN2553" s="76" t="s">
        <v>94</v>
      </c>
      <c r="AO2553" s="86"/>
      <c r="AP2553" s="86" t="s">
        <v>7140</v>
      </c>
      <c r="AQ2553" s="86"/>
      <c r="AR2553" s="86"/>
      <c r="AS2553" s="12"/>
      <c r="AT2553" s="87" t="s">
        <v>135</v>
      </c>
      <c r="AU2553" s="43">
        <v>3.7149999999999999</v>
      </c>
      <c r="AV2553" s="154"/>
      <c r="AW2553" s="154"/>
      <c r="AX2553" s="154"/>
      <c r="AY2553" s="154"/>
      <c r="AZ2553" s="86"/>
      <c r="BA2553" s="17"/>
      <c r="BB2553" s="26"/>
      <c r="BC2553" s="86" t="s">
        <v>7141</v>
      </c>
      <c r="BD2553" s="86" t="s">
        <v>277</v>
      </c>
      <c r="BE2553" s="86"/>
      <c r="BF2553" s="86"/>
      <c r="BG2553" s="86">
        <v>54849042</v>
      </c>
      <c r="BH2553" s="86"/>
      <c r="BI2553" s="86"/>
      <c r="BJ2553" s="86"/>
      <c r="BK2553" s="11"/>
      <c r="BL2553" s="86"/>
    </row>
    <row r="2554" spans="1:64" x14ac:dyDescent="0.25">
      <c r="A2554" s="3" t="s">
        <v>56</v>
      </c>
      <c r="B2554" s="163">
        <v>2614</v>
      </c>
      <c r="C2554" s="119" t="s">
        <v>140</v>
      </c>
      <c r="D2554" s="3" t="s">
        <v>7325</v>
      </c>
      <c r="E2554" s="117" t="s">
        <v>7499</v>
      </c>
      <c r="F2554" s="117"/>
      <c r="G2554" s="112"/>
      <c r="H2554" s="76"/>
      <c r="I2554" s="76" t="s">
        <v>6962</v>
      </c>
      <c r="J2554" s="43" t="s">
        <v>228</v>
      </c>
      <c r="K2554" s="76" t="s">
        <v>123</v>
      </c>
      <c r="L2554" s="112" t="s">
        <v>77</v>
      </c>
      <c r="M2554" s="126" t="s">
        <v>158</v>
      </c>
      <c r="N2554" s="116">
        <v>45549</v>
      </c>
      <c r="O2554" s="86"/>
      <c r="P2554" s="3">
        <f t="shared" ca="1" si="603"/>
        <v>14</v>
      </c>
      <c r="Q2554" s="86"/>
      <c r="R2554" s="86"/>
      <c r="S2554" s="86"/>
      <c r="T2554" s="164" t="s">
        <v>131</v>
      </c>
      <c r="U2554" s="86" t="s">
        <v>6619</v>
      </c>
      <c r="V2554" s="116">
        <v>45549</v>
      </c>
      <c r="W2554" s="116">
        <v>45596</v>
      </c>
      <c r="X2554" s="86"/>
      <c r="Y2554" s="86"/>
      <c r="Z2554" s="116">
        <v>45549</v>
      </c>
      <c r="AA2554" s="3">
        <v>9</v>
      </c>
      <c r="AB2554" s="86">
        <v>2024</v>
      </c>
      <c r="AC2554" s="3"/>
      <c r="AD2554" s="7"/>
      <c r="AE2554" s="7"/>
      <c r="AF2554" s="131">
        <v>38290</v>
      </c>
      <c r="AG2554" s="167">
        <f ca="1">(TODAY()-AF2554)/365</f>
        <v>19.978082191780821</v>
      </c>
      <c r="AH2554" s="86" t="str">
        <f ca="1">+IF(AG2554&lt;25,"&lt; 25",IF(AND(AG2554&gt;=25,AG2554&lt;35),"&gt;25&lt; 35",IF(AND(AG2554&gt;=35,AG2554&lt;45),"&gt;35&lt; 45",IF(AND(AG2554&gt;=45,AG2554&lt;=55),"&gt;45&lt; 55",IF(AG2554&gt;55,"&gt; 55")))))</f>
        <v>&lt; 25</v>
      </c>
      <c r="AI2554" s="86"/>
      <c r="AJ2554" s="154"/>
      <c r="AK2554" s="153" t="s">
        <v>7142</v>
      </c>
      <c r="AL2554" s="131">
        <v>44750</v>
      </c>
      <c r="AM2554" s="43" t="s">
        <v>93</v>
      </c>
      <c r="AN2554" s="76" t="s">
        <v>94</v>
      </c>
      <c r="AO2554" s="86"/>
      <c r="AP2554" s="86" t="s">
        <v>1167</v>
      </c>
      <c r="AQ2554" s="86"/>
      <c r="AR2554" s="86"/>
      <c r="AS2554" s="12"/>
      <c r="AT2554" s="87" t="s">
        <v>135</v>
      </c>
      <c r="AU2554" s="43">
        <v>3.7149999999999999</v>
      </c>
      <c r="AV2554" s="154"/>
      <c r="AW2554" s="154"/>
      <c r="AX2554" s="154"/>
      <c r="AY2554" s="154"/>
      <c r="AZ2554" s="86"/>
      <c r="BA2554" s="17"/>
      <c r="BB2554" s="26"/>
      <c r="BC2554" s="86" t="s">
        <v>3958</v>
      </c>
      <c r="BD2554" s="86" t="s">
        <v>277</v>
      </c>
      <c r="BE2554" s="86"/>
      <c r="BF2554" s="86"/>
      <c r="BG2554" s="86">
        <v>24693833</v>
      </c>
      <c r="BH2554" s="86"/>
      <c r="BI2554" s="86"/>
      <c r="BJ2554" s="86"/>
      <c r="BK2554" s="11"/>
      <c r="BL2554" s="86"/>
    </row>
    <row r="2555" spans="1:64" x14ac:dyDescent="0.25">
      <c r="A2555" s="3" t="s">
        <v>56</v>
      </c>
      <c r="B2555" s="163">
        <v>2615</v>
      </c>
      <c r="C2555" s="119" t="s">
        <v>140</v>
      </c>
      <c r="D2555" s="3" t="s">
        <v>8692</v>
      </c>
      <c r="E2555" s="117" t="s">
        <v>8284</v>
      </c>
      <c r="F2555" s="117"/>
      <c r="G2555" s="112"/>
      <c r="H2555" s="76"/>
      <c r="I2555" s="76" t="s">
        <v>6991</v>
      </c>
      <c r="J2555" s="43" t="s">
        <v>157</v>
      </c>
      <c r="K2555" s="76" t="s">
        <v>123</v>
      </c>
      <c r="L2555" s="112" t="s">
        <v>77</v>
      </c>
      <c r="M2555" s="126" t="s">
        <v>158</v>
      </c>
      <c r="N2555" s="116">
        <v>45548</v>
      </c>
      <c r="O2555" s="86"/>
      <c r="P2555" s="3">
        <f t="shared" ca="1" si="603"/>
        <v>14</v>
      </c>
      <c r="Q2555" s="86"/>
      <c r="R2555" s="86"/>
      <c r="S2555" s="86"/>
      <c r="T2555" s="164" t="s">
        <v>131</v>
      </c>
      <c r="U2555" s="86" t="s">
        <v>6619</v>
      </c>
      <c r="V2555" s="116">
        <v>45548</v>
      </c>
      <c r="W2555" s="116">
        <v>45596</v>
      </c>
      <c r="X2555" s="86"/>
      <c r="Y2555" s="86"/>
      <c r="Z2555" s="116">
        <v>45548</v>
      </c>
      <c r="AA2555" s="3">
        <v>9</v>
      </c>
      <c r="AB2555" s="86">
        <v>2024</v>
      </c>
      <c r="AC2555" s="3"/>
      <c r="AD2555" s="7"/>
      <c r="AE2555" s="7"/>
      <c r="AF2555" s="131">
        <v>33477</v>
      </c>
      <c r="AG2555" s="167">
        <f t="shared" ref="AG2555:AG2560" ca="1" si="611">(TODAY()-AF2555)/365</f>
        <v>33.164383561643838</v>
      </c>
      <c r="AH2555" s="86" t="str">
        <f t="shared" ref="AH2555:AH2560" ca="1" si="612">+IF(AG2555&lt;25,"&lt; 25",IF(AND(AG2555&gt;=25,AG2555&lt;35),"&gt;25&lt; 35",IF(AND(AG2555&gt;=35,AG2555&lt;45),"&gt;35&lt; 45",IF(AND(AG2555&gt;=45,AG2555&lt;=55),"&gt;45&lt; 55",IF(AG2555&gt;55,"&gt; 55")))))</f>
        <v>&gt;25&lt; 35</v>
      </c>
      <c r="AI2555" s="86"/>
      <c r="AJ2555" s="154"/>
      <c r="AK2555" s="153" t="s">
        <v>3285</v>
      </c>
      <c r="AL2555" s="131">
        <v>45040</v>
      </c>
      <c r="AM2555" s="43" t="s">
        <v>93</v>
      </c>
      <c r="AN2555" s="76" t="s">
        <v>65</v>
      </c>
      <c r="AO2555" s="86">
        <v>1</v>
      </c>
      <c r="AP2555" s="86" t="s">
        <v>6995</v>
      </c>
      <c r="AQ2555" s="86"/>
      <c r="AR2555" s="86"/>
      <c r="AS2555" s="12"/>
      <c r="AT2555" s="87" t="s">
        <v>135</v>
      </c>
      <c r="AU2555" s="43">
        <v>3.7149999999999999</v>
      </c>
      <c r="AV2555" s="154"/>
      <c r="AW2555" s="154"/>
      <c r="AX2555" s="154"/>
      <c r="AY2555" s="154"/>
      <c r="AZ2555" s="86"/>
      <c r="BA2555" s="17"/>
      <c r="BB2555" s="26"/>
      <c r="BC2555" s="86" t="s">
        <v>7143</v>
      </c>
      <c r="BD2555" s="86" t="s">
        <v>100</v>
      </c>
      <c r="BE2555" s="86"/>
      <c r="BF2555" s="86"/>
      <c r="BG2555" s="86">
        <v>21868463</v>
      </c>
      <c r="BH2555" s="86"/>
      <c r="BI2555" s="86"/>
      <c r="BJ2555" s="86"/>
      <c r="BK2555" s="11"/>
      <c r="BL2555" s="86"/>
    </row>
    <row r="2556" spans="1:64" x14ac:dyDescent="0.25">
      <c r="A2556" s="3" t="s">
        <v>56</v>
      </c>
      <c r="B2556" s="163">
        <v>2616</v>
      </c>
      <c r="C2556" s="119" t="s">
        <v>140</v>
      </c>
      <c r="D2556" s="3" t="s">
        <v>7210</v>
      </c>
      <c r="E2556" s="117" t="s">
        <v>7347</v>
      </c>
      <c r="F2556" s="117"/>
      <c r="G2556" s="112"/>
      <c r="H2556" s="76"/>
      <c r="I2556" s="76" t="s">
        <v>4221</v>
      </c>
      <c r="J2556" s="43" t="s">
        <v>228</v>
      </c>
      <c r="K2556" s="76" t="s">
        <v>123</v>
      </c>
      <c r="L2556" s="112" t="s">
        <v>77</v>
      </c>
      <c r="M2556" s="126" t="s">
        <v>158</v>
      </c>
      <c r="N2556" s="116">
        <v>45549</v>
      </c>
      <c r="O2556" s="86"/>
      <c r="P2556" s="3">
        <f t="shared" ca="1" si="603"/>
        <v>14</v>
      </c>
      <c r="Q2556" s="86"/>
      <c r="R2556" s="86"/>
      <c r="S2556" s="86"/>
      <c r="T2556" s="164" t="s">
        <v>131</v>
      </c>
      <c r="U2556" s="86" t="s">
        <v>6619</v>
      </c>
      <c r="V2556" s="116">
        <v>45549</v>
      </c>
      <c r="W2556" s="116">
        <v>45596</v>
      </c>
      <c r="X2556" s="86"/>
      <c r="Y2556" s="86"/>
      <c r="Z2556" s="116">
        <v>45549</v>
      </c>
      <c r="AA2556" s="3">
        <v>9</v>
      </c>
      <c r="AB2556" s="86">
        <v>2024</v>
      </c>
      <c r="AC2556" s="3"/>
      <c r="AD2556" s="7"/>
      <c r="AE2556" s="7"/>
      <c r="AF2556" s="131">
        <v>35798</v>
      </c>
      <c r="AG2556" s="167">
        <f t="shared" ca="1" si="611"/>
        <v>26.805479452054794</v>
      </c>
      <c r="AH2556" s="86" t="str">
        <f t="shared" ca="1" si="612"/>
        <v>&gt;25&lt; 35</v>
      </c>
      <c r="AI2556" s="86"/>
      <c r="AJ2556" s="154"/>
      <c r="AK2556" s="153" t="s">
        <v>7144</v>
      </c>
      <c r="AL2556" s="131">
        <v>42471</v>
      </c>
      <c r="AM2556" s="43" t="s">
        <v>93</v>
      </c>
      <c r="AN2556" s="76" t="s">
        <v>94</v>
      </c>
      <c r="AO2556" s="86"/>
      <c r="AP2556" s="86" t="s">
        <v>6995</v>
      </c>
      <c r="AQ2556" s="86"/>
      <c r="AR2556" s="86"/>
      <c r="AS2556" s="12"/>
      <c r="AT2556" s="87" t="s">
        <v>135</v>
      </c>
      <c r="AU2556" s="43">
        <v>3.7149999999999999</v>
      </c>
      <c r="AV2556" s="154"/>
      <c r="AW2556" s="154"/>
      <c r="AX2556" s="154"/>
      <c r="AY2556" s="154"/>
      <c r="AZ2556" s="86"/>
      <c r="BA2556" s="17"/>
      <c r="BB2556" s="26"/>
      <c r="BC2556" s="86" t="s">
        <v>7145</v>
      </c>
      <c r="BD2556" s="86" t="s">
        <v>277</v>
      </c>
      <c r="BE2556" s="86"/>
      <c r="BF2556" s="86"/>
      <c r="BG2556" s="86">
        <v>25930651</v>
      </c>
      <c r="BH2556" s="86">
        <v>23419736</v>
      </c>
      <c r="BI2556" s="86"/>
      <c r="BJ2556" s="86"/>
      <c r="BK2556" s="11"/>
      <c r="BL2556" s="86"/>
    </row>
    <row r="2557" spans="1:64" x14ac:dyDescent="0.25">
      <c r="A2557" s="3" t="s">
        <v>56</v>
      </c>
      <c r="B2557" s="163">
        <v>2617</v>
      </c>
      <c r="C2557" s="119" t="s">
        <v>140</v>
      </c>
      <c r="D2557" s="3" t="s">
        <v>8693</v>
      </c>
      <c r="E2557" s="117" t="s">
        <v>8239</v>
      </c>
      <c r="F2557" s="117"/>
      <c r="G2557" s="112"/>
      <c r="H2557" s="76"/>
      <c r="I2557" s="76" t="s">
        <v>1889</v>
      </c>
      <c r="J2557" s="43" t="s">
        <v>157</v>
      </c>
      <c r="K2557" s="76" t="s">
        <v>123</v>
      </c>
      <c r="L2557" s="112" t="s">
        <v>77</v>
      </c>
      <c r="M2557" s="126" t="s">
        <v>158</v>
      </c>
      <c r="N2557" s="116">
        <v>45551</v>
      </c>
      <c r="O2557" s="86"/>
      <c r="P2557" s="3">
        <f t="shared" ca="1" si="603"/>
        <v>14</v>
      </c>
      <c r="Q2557" s="86"/>
      <c r="R2557" s="86"/>
      <c r="S2557" s="86"/>
      <c r="T2557" s="164" t="s">
        <v>131</v>
      </c>
      <c r="U2557" s="86" t="s">
        <v>6619</v>
      </c>
      <c r="V2557" s="116">
        <v>45551</v>
      </c>
      <c r="W2557" s="116">
        <v>45596</v>
      </c>
      <c r="X2557" s="86"/>
      <c r="Y2557" s="86"/>
      <c r="Z2557" s="116">
        <v>45551</v>
      </c>
      <c r="AA2557" s="3">
        <v>9</v>
      </c>
      <c r="AB2557" s="86">
        <v>2024</v>
      </c>
      <c r="AC2557" s="3"/>
      <c r="AD2557" s="7"/>
      <c r="AE2557" s="7"/>
      <c r="AF2557" s="131">
        <v>36814</v>
      </c>
      <c r="AG2557" s="167">
        <f t="shared" ca="1" si="611"/>
        <v>24.021917808219179</v>
      </c>
      <c r="AH2557" s="86" t="str">
        <f t="shared" ca="1" si="612"/>
        <v>&lt; 25</v>
      </c>
      <c r="AI2557" s="86"/>
      <c r="AJ2557" s="154"/>
      <c r="AK2557" s="153" t="s">
        <v>7146</v>
      </c>
      <c r="AL2557" s="131">
        <v>43479</v>
      </c>
      <c r="AM2557" s="43" t="s">
        <v>93</v>
      </c>
      <c r="AN2557" s="76" t="s">
        <v>94</v>
      </c>
      <c r="AO2557" s="86"/>
      <c r="AP2557" s="86" t="s">
        <v>7147</v>
      </c>
      <c r="AQ2557" s="86"/>
      <c r="AR2557" s="86"/>
      <c r="AS2557" s="12"/>
      <c r="AT2557" s="87" t="s">
        <v>135</v>
      </c>
      <c r="AU2557" s="43">
        <v>3.7149999999999999</v>
      </c>
      <c r="AV2557" s="154"/>
      <c r="AW2557" s="154"/>
      <c r="AX2557" s="154"/>
      <c r="AY2557" s="154"/>
      <c r="AZ2557" s="86"/>
      <c r="BA2557" s="17"/>
      <c r="BB2557" s="26"/>
      <c r="BC2557" s="86" t="s">
        <v>5799</v>
      </c>
      <c r="BD2557" s="86" t="s">
        <v>388</v>
      </c>
      <c r="BE2557" s="86"/>
      <c r="BF2557" s="86"/>
      <c r="BG2557" s="86">
        <v>93073763</v>
      </c>
      <c r="BH2557" s="86"/>
      <c r="BI2557" s="86"/>
      <c r="BJ2557" s="86"/>
      <c r="BK2557" s="11"/>
      <c r="BL2557" s="86"/>
    </row>
    <row r="2558" spans="1:64" x14ac:dyDescent="0.25">
      <c r="A2558" s="3" t="s">
        <v>56</v>
      </c>
      <c r="B2558" s="163">
        <v>2618</v>
      </c>
      <c r="C2558" s="119" t="s">
        <v>140</v>
      </c>
      <c r="D2558" s="3" t="s">
        <v>8693</v>
      </c>
      <c r="E2558" s="117" t="s">
        <v>8694</v>
      </c>
      <c r="F2558" s="117"/>
      <c r="G2558" s="112"/>
      <c r="H2558" s="76"/>
      <c r="I2558" s="76" t="s">
        <v>1889</v>
      </c>
      <c r="J2558" s="43" t="s">
        <v>228</v>
      </c>
      <c r="K2558" s="76" t="s">
        <v>123</v>
      </c>
      <c r="L2558" s="112" t="s">
        <v>77</v>
      </c>
      <c r="M2558" s="126" t="s">
        <v>158</v>
      </c>
      <c r="N2558" s="116">
        <v>45551</v>
      </c>
      <c r="O2558" s="86"/>
      <c r="P2558" s="3">
        <f t="shared" ca="1" si="603"/>
        <v>14</v>
      </c>
      <c r="Q2558" s="86"/>
      <c r="R2558" s="86"/>
      <c r="S2558" s="86"/>
      <c r="T2558" s="164" t="s">
        <v>131</v>
      </c>
      <c r="U2558" s="86" t="s">
        <v>6619</v>
      </c>
      <c r="V2558" s="116">
        <v>45551</v>
      </c>
      <c r="W2558" s="116">
        <v>45596</v>
      </c>
      <c r="X2558" s="86"/>
      <c r="Y2558" s="86"/>
      <c r="Z2558" s="116">
        <v>45551</v>
      </c>
      <c r="AA2558" s="3">
        <v>9</v>
      </c>
      <c r="AB2558" s="86">
        <v>2024</v>
      </c>
      <c r="AC2558" s="3"/>
      <c r="AD2558" s="7"/>
      <c r="AE2558" s="7"/>
      <c r="AF2558" s="131">
        <v>36814</v>
      </c>
      <c r="AG2558" s="167">
        <f t="shared" ca="1" si="611"/>
        <v>24.021917808219179</v>
      </c>
      <c r="AH2558" s="86" t="str">
        <f t="shared" ca="1" si="612"/>
        <v>&lt; 25</v>
      </c>
      <c r="AI2558" s="86"/>
      <c r="AJ2558" s="154"/>
      <c r="AK2558" s="153" t="s">
        <v>7148</v>
      </c>
      <c r="AL2558" s="131">
        <v>43479</v>
      </c>
      <c r="AM2558" s="43" t="s">
        <v>93</v>
      </c>
      <c r="AN2558" s="76" t="s">
        <v>94</v>
      </c>
      <c r="AO2558" s="86"/>
      <c r="AP2558" s="86" t="s">
        <v>7147</v>
      </c>
      <c r="AQ2558" s="86"/>
      <c r="AR2558" s="86"/>
      <c r="AS2558" s="12"/>
      <c r="AT2558" s="87" t="s">
        <v>135</v>
      </c>
      <c r="AU2558" s="43">
        <v>3.7149999999999999</v>
      </c>
      <c r="AV2558" s="154"/>
      <c r="AW2558" s="154"/>
      <c r="AX2558" s="154"/>
      <c r="AY2558" s="154"/>
      <c r="AZ2558" s="86"/>
      <c r="BA2558" s="17"/>
      <c r="BB2558" s="26"/>
      <c r="BC2558" s="86" t="s">
        <v>5799</v>
      </c>
      <c r="BD2558" s="86" t="s">
        <v>388</v>
      </c>
      <c r="BE2558" s="86"/>
      <c r="BF2558" s="86"/>
      <c r="BG2558" s="86">
        <v>93074234</v>
      </c>
      <c r="BH2558" s="86"/>
      <c r="BI2558" s="86"/>
      <c r="BJ2558" s="86"/>
      <c r="BK2558" s="11"/>
      <c r="BL2558" s="86"/>
    </row>
    <row r="2559" spans="1:64" x14ac:dyDescent="0.25">
      <c r="A2559" s="3" t="s">
        <v>56</v>
      </c>
      <c r="B2559" s="163">
        <v>2619</v>
      </c>
      <c r="C2559" s="119" t="s">
        <v>140</v>
      </c>
      <c r="D2559" s="3" t="s">
        <v>8695</v>
      </c>
      <c r="E2559" s="117" t="s">
        <v>8290</v>
      </c>
      <c r="F2559" s="117"/>
      <c r="G2559" s="112"/>
      <c r="H2559" s="76"/>
      <c r="I2559" s="76" t="s">
        <v>1889</v>
      </c>
      <c r="J2559" s="43" t="s">
        <v>157</v>
      </c>
      <c r="K2559" s="76" t="s">
        <v>123</v>
      </c>
      <c r="L2559" s="112" t="s">
        <v>77</v>
      </c>
      <c r="M2559" s="126" t="s">
        <v>158</v>
      </c>
      <c r="N2559" s="116">
        <v>45551</v>
      </c>
      <c r="O2559" s="86"/>
      <c r="P2559" s="3">
        <f t="shared" ca="1" si="603"/>
        <v>14</v>
      </c>
      <c r="Q2559" s="86"/>
      <c r="R2559" s="86"/>
      <c r="S2559" s="86"/>
      <c r="T2559" s="164" t="s">
        <v>131</v>
      </c>
      <c r="U2559" s="86" t="s">
        <v>6619</v>
      </c>
      <c r="V2559" s="116">
        <v>45551</v>
      </c>
      <c r="W2559" s="116">
        <v>45596</v>
      </c>
      <c r="X2559" s="86"/>
      <c r="Y2559" s="86"/>
      <c r="Z2559" s="116">
        <v>45551</v>
      </c>
      <c r="AA2559" s="3">
        <v>9</v>
      </c>
      <c r="AB2559" s="86">
        <v>2024</v>
      </c>
      <c r="AC2559" s="3"/>
      <c r="AD2559" s="7"/>
      <c r="AE2559" s="7"/>
      <c r="AF2559" s="131">
        <v>36267</v>
      </c>
      <c r="AG2559" s="167">
        <f t="shared" ca="1" si="611"/>
        <v>25.520547945205479</v>
      </c>
      <c r="AH2559" s="86" t="str">
        <f t="shared" ca="1" si="612"/>
        <v>&gt;25&lt; 35</v>
      </c>
      <c r="AI2559" s="86"/>
      <c r="AJ2559" s="154"/>
      <c r="AK2559" s="153" t="s">
        <v>7149</v>
      </c>
      <c r="AL2559" s="131">
        <v>43346</v>
      </c>
      <c r="AM2559" s="43" t="s">
        <v>93</v>
      </c>
      <c r="AN2559" s="76" t="s">
        <v>94</v>
      </c>
      <c r="AO2559" s="86"/>
      <c r="AP2559" s="86" t="s">
        <v>6283</v>
      </c>
      <c r="AQ2559" s="86"/>
      <c r="AR2559" s="86"/>
      <c r="AS2559" s="12"/>
      <c r="AT2559" s="87" t="s">
        <v>135</v>
      </c>
      <c r="AU2559" s="43">
        <v>3.7149999999999999</v>
      </c>
      <c r="AV2559" s="154"/>
      <c r="AW2559" s="154"/>
      <c r="AX2559" s="154"/>
      <c r="AY2559" s="154"/>
      <c r="AZ2559" s="86"/>
      <c r="BA2559" s="17"/>
      <c r="BB2559" s="26"/>
      <c r="BC2559" s="86" t="s">
        <v>7150</v>
      </c>
      <c r="BD2559" s="86" t="s">
        <v>277</v>
      </c>
      <c r="BE2559" s="86"/>
      <c r="BF2559" s="86"/>
      <c r="BG2559" s="86">
        <v>26802714</v>
      </c>
      <c r="BH2559" s="86"/>
      <c r="BI2559" s="86"/>
      <c r="BJ2559" s="86"/>
      <c r="BK2559" s="11"/>
      <c r="BL2559" s="86"/>
    </row>
    <row r="2560" spans="1:64" x14ac:dyDescent="0.25">
      <c r="A2560" s="3" t="s">
        <v>56</v>
      </c>
      <c r="B2560" s="163">
        <v>2620</v>
      </c>
      <c r="C2560" s="119" t="s">
        <v>140</v>
      </c>
      <c r="D2560" s="3" t="s">
        <v>7273</v>
      </c>
      <c r="E2560" s="117" t="s">
        <v>7840</v>
      </c>
      <c r="F2560" s="117"/>
      <c r="G2560" s="112"/>
      <c r="H2560" s="76"/>
      <c r="I2560" s="76" t="s">
        <v>2544</v>
      </c>
      <c r="J2560" s="43" t="s">
        <v>228</v>
      </c>
      <c r="K2560" s="76" t="s">
        <v>76</v>
      </c>
      <c r="L2560" s="112" t="s">
        <v>77</v>
      </c>
      <c r="M2560" s="126" t="s">
        <v>3996</v>
      </c>
      <c r="N2560" s="116">
        <v>45551</v>
      </c>
      <c r="O2560" s="86"/>
      <c r="P2560" s="3">
        <f t="shared" ca="1" si="603"/>
        <v>14</v>
      </c>
      <c r="Q2560" s="86"/>
      <c r="R2560" s="86"/>
      <c r="S2560" s="86"/>
      <c r="T2560" s="164" t="s">
        <v>131</v>
      </c>
      <c r="U2560" s="86" t="s">
        <v>6619</v>
      </c>
      <c r="V2560" s="116">
        <v>45551</v>
      </c>
      <c r="W2560" s="116">
        <v>45596</v>
      </c>
      <c r="X2560" s="86"/>
      <c r="Y2560" s="86"/>
      <c r="Z2560" s="116">
        <v>45551</v>
      </c>
      <c r="AA2560" s="3">
        <v>9</v>
      </c>
      <c r="AB2560" s="86">
        <v>2024</v>
      </c>
      <c r="AC2560" s="3"/>
      <c r="AD2560" s="7"/>
      <c r="AE2560" s="7"/>
      <c r="AF2560" s="131">
        <v>38138</v>
      </c>
      <c r="AG2560" s="167">
        <f t="shared" ca="1" si="611"/>
        <v>20.394520547945206</v>
      </c>
      <c r="AH2560" s="86" t="str">
        <f t="shared" ca="1" si="612"/>
        <v>&lt; 25</v>
      </c>
      <c r="AI2560" s="86"/>
      <c r="AJ2560" s="154"/>
      <c r="AK2560" s="153" t="s">
        <v>5525</v>
      </c>
      <c r="AL2560" s="131">
        <v>45377</v>
      </c>
      <c r="AM2560" s="43" t="s">
        <v>93</v>
      </c>
      <c r="AN2560" s="76" t="s">
        <v>94</v>
      </c>
      <c r="AO2560" s="86"/>
      <c r="AP2560" s="86"/>
      <c r="AQ2560" s="86"/>
      <c r="AR2560" s="86"/>
      <c r="AS2560" s="12"/>
      <c r="AT2560" s="87" t="s">
        <v>135</v>
      </c>
      <c r="AU2560" s="43">
        <v>3.8780000000000001</v>
      </c>
      <c r="AV2560" s="154"/>
      <c r="AW2560" s="154"/>
      <c r="AX2560" s="154"/>
      <c r="AY2560" s="154"/>
      <c r="AZ2560" s="86"/>
      <c r="BA2560" s="17"/>
      <c r="BB2560" s="26"/>
      <c r="BC2560" s="86" t="s">
        <v>5723</v>
      </c>
      <c r="BD2560" s="86" t="s">
        <v>100</v>
      </c>
      <c r="BE2560" s="86"/>
      <c r="BF2560" s="86"/>
      <c r="BG2560" s="86">
        <v>21020710</v>
      </c>
      <c r="BH2560" s="86"/>
      <c r="BI2560" s="86"/>
      <c r="BJ2560" s="86"/>
      <c r="BK2560" s="11" t="str">
        <f t="shared" ref="BK2560" si="613">IF(K2560="CADRE","CADRE",CONCATENATE(J2560,"-",H2560))</f>
        <v>B-</v>
      </c>
      <c r="BL2560" s="86"/>
    </row>
    <row r="2561" spans="1:64" x14ac:dyDescent="0.25">
      <c r="A2561" s="3" t="s">
        <v>56</v>
      </c>
      <c r="B2561" s="163">
        <v>2621</v>
      </c>
      <c r="C2561" s="119" t="s">
        <v>57</v>
      </c>
      <c r="D2561" s="3" t="s">
        <v>8668</v>
      </c>
      <c r="E2561" s="117" t="s">
        <v>8795</v>
      </c>
      <c r="F2561" s="117"/>
      <c r="G2561" s="3"/>
      <c r="H2561" s="76"/>
      <c r="I2561" s="76" t="s">
        <v>6516</v>
      </c>
      <c r="J2561" s="43"/>
      <c r="K2561" s="76" t="s">
        <v>76</v>
      </c>
      <c r="L2561" s="112" t="s">
        <v>77</v>
      </c>
      <c r="M2561" s="126" t="s">
        <v>158</v>
      </c>
      <c r="N2561" s="116">
        <v>45551</v>
      </c>
      <c r="O2561" s="86"/>
      <c r="P2561" s="3">
        <f t="shared" ca="1" si="603"/>
        <v>14</v>
      </c>
      <c r="Q2561" s="86"/>
      <c r="R2561" s="86"/>
      <c r="S2561" s="86"/>
      <c r="T2561" s="164" t="s">
        <v>131</v>
      </c>
      <c r="U2561" s="86" t="s">
        <v>6619</v>
      </c>
      <c r="V2561" s="116">
        <v>45551</v>
      </c>
      <c r="W2561" s="116">
        <v>45596</v>
      </c>
      <c r="X2561" s="86"/>
      <c r="Y2561" s="86"/>
      <c r="Z2561" s="116">
        <v>45551</v>
      </c>
      <c r="AA2561" s="3">
        <v>9</v>
      </c>
      <c r="AB2561" s="86">
        <v>2024</v>
      </c>
      <c r="AC2561" s="3"/>
      <c r="AD2561" s="7"/>
      <c r="AE2561" s="7"/>
      <c r="AF2561" s="131">
        <v>37822</v>
      </c>
      <c r="AG2561" s="167">
        <v>21.175342465753424</v>
      </c>
      <c r="AH2561" s="86" t="s">
        <v>7075</v>
      </c>
      <c r="AI2561" s="86"/>
      <c r="AJ2561" s="154"/>
      <c r="AK2561" s="153" t="s">
        <v>7151</v>
      </c>
      <c r="AL2561" s="131">
        <v>44138</v>
      </c>
      <c r="AM2561" s="43" t="s">
        <v>64</v>
      </c>
      <c r="AN2561" s="76" t="s">
        <v>94</v>
      </c>
      <c r="AO2561" s="86"/>
      <c r="AP2561" s="86" t="s">
        <v>7152</v>
      </c>
      <c r="AQ2561" s="86"/>
      <c r="AR2561" s="86"/>
      <c r="AS2561" s="12"/>
      <c r="AT2561" s="87" t="s">
        <v>135</v>
      </c>
      <c r="AU2561" s="43">
        <v>3.778</v>
      </c>
      <c r="AV2561" s="154"/>
      <c r="AW2561" s="154"/>
      <c r="AX2561" s="154"/>
      <c r="AY2561" s="154"/>
      <c r="AZ2561" s="86"/>
      <c r="BA2561" s="17"/>
      <c r="BB2561" s="26"/>
      <c r="BC2561" s="86" t="s">
        <v>7153</v>
      </c>
      <c r="BD2561" s="86" t="s">
        <v>277</v>
      </c>
      <c r="BE2561" s="86"/>
      <c r="BF2561" s="86"/>
      <c r="BG2561" s="86">
        <v>95846266</v>
      </c>
      <c r="BH2561" s="86"/>
      <c r="BI2561" s="86"/>
      <c r="BJ2561" s="86"/>
      <c r="BK2561" s="11"/>
      <c r="BL2561" s="86"/>
    </row>
    <row r="2562" spans="1:64" x14ac:dyDescent="0.25">
      <c r="A2562" s="3" t="s">
        <v>56</v>
      </c>
      <c r="B2562" s="163">
        <v>2622</v>
      </c>
      <c r="C2562" s="119" t="s">
        <v>140</v>
      </c>
      <c r="D2562" s="3" t="s">
        <v>7912</v>
      </c>
      <c r="E2562" s="117" t="s">
        <v>7285</v>
      </c>
      <c r="F2562" s="117"/>
      <c r="G2562" s="112"/>
      <c r="H2562" s="76"/>
      <c r="I2562" s="76" t="s">
        <v>561</v>
      </c>
      <c r="J2562" s="43" t="s">
        <v>157</v>
      </c>
      <c r="K2562" s="76" t="s">
        <v>123</v>
      </c>
      <c r="L2562" s="112" t="s">
        <v>77</v>
      </c>
      <c r="M2562" s="126" t="s">
        <v>158</v>
      </c>
      <c r="N2562" s="116">
        <v>45551</v>
      </c>
      <c r="O2562" s="86"/>
      <c r="P2562" s="3">
        <f t="shared" ca="1" si="603"/>
        <v>14</v>
      </c>
      <c r="Q2562" s="86"/>
      <c r="R2562" s="86"/>
      <c r="S2562" s="86"/>
      <c r="T2562" s="164" t="s">
        <v>131</v>
      </c>
      <c r="U2562" s="86" t="s">
        <v>6619</v>
      </c>
      <c r="V2562" s="116">
        <v>45551</v>
      </c>
      <c r="W2562" s="116">
        <v>45596</v>
      </c>
      <c r="X2562" s="86"/>
      <c r="Y2562" s="86"/>
      <c r="Z2562" s="116">
        <v>45551</v>
      </c>
      <c r="AA2562" s="3">
        <v>9</v>
      </c>
      <c r="AB2562" s="86">
        <v>2024</v>
      </c>
      <c r="AC2562" s="3"/>
      <c r="AD2562" s="7"/>
      <c r="AE2562" s="7"/>
      <c r="AF2562" s="131">
        <v>28508</v>
      </c>
      <c r="AG2562" s="167">
        <v>46.69315068493151</v>
      </c>
      <c r="AH2562" s="86" t="s">
        <v>7106</v>
      </c>
      <c r="AI2562" s="86"/>
      <c r="AJ2562" s="154"/>
      <c r="AK2562" s="153" t="s">
        <v>7154</v>
      </c>
      <c r="AL2562" s="131">
        <v>38581</v>
      </c>
      <c r="AM2562" s="43" t="s">
        <v>93</v>
      </c>
      <c r="AN2562" s="76" t="s">
        <v>65</v>
      </c>
      <c r="AO2562" s="86">
        <v>2</v>
      </c>
      <c r="AP2562" s="86" t="s">
        <v>7136</v>
      </c>
      <c r="AQ2562" s="86"/>
      <c r="AR2562" s="86"/>
      <c r="AS2562" s="12"/>
      <c r="AT2562" s="87" t="s">
        <v>135</v>
      </c>
      <c r="AU2562" s="43">
        <v>3.7149999999999999</v>
      </c>
      <c r="AV2562" s="154"/>
      <c r="AW2562" s="154"/>
      <c r="AX2562" s="154"/>
      <c r="AY2562" s="154"/>
      <c r="AZ2562" s="86"/>
      <c r="BA2562" s="17"/>
      <c r="BB2562" s="26"/>
      <c r="BC2562" s="86" t="s">
        <v>7155</v>
      </c>
      <c r="BD2562" s="86" t="s">
        <v>277</v>
      </c>
      <c r="BE2562" s="86"/>
      <c r="BF2562" s="86"/>
      <c r="BG2562" s="86">
        <v>52664120</v>
      </c>
      <c r="BH2562" s="86"/>
      <c r="BI2562" s="86"/>
      <c r="BJ2562" s="86"/>
      <c r="BK2562" s="11"/>
      <c r="BL2562" s="86"/>
    </row>
    <row r="2563" spans="1:64" x14ac:dyDescent="0.25">
      <c r="A2563" s="3" t="s">
        <v>4354</v>
      </c>
      <c r="B2563" s="163">
        <v>2623</v>
      </c>
      <c r="C2563" s="119" t="s">
        <v>57</v>
      </c>
      <c r="D2563" s="3" t="s">
        <v>7336</v>
      </c>
      <c r="E2563" s="117" t="s">
        <v>8713</v>
      </c>
      <c r="F2563" s="117"/>
      <c r="G2563" s="112"/>
      <c r="H2563" s="76"/>
      <c r="I2563" s="76" t="s">
        <v>431</v>
      </c>
      <c r="J2563" s="43" t="s">
        <v>157</v>
      </c>
      <c r="K2563" s="76" t="s">
        <v>123</v>
      </c>
      <c r="L2563" s="112" t="s">
        <v>77</v>
      </c>
      <c r="M2563" s="126" t="s">
        <v>158</v>
      </c>
      <c r="N2563" s="116">
        <v>45551</v>
      </c>
      <c r="O2563" s="86"/>
      <c r="P2563" s="3">
        <f t="shared" ca="1" si="603"/>
        <v>14</v>
      </c>
      <c r="Q2563" s="116">
        <v>45551</v>
      </c>
      <c r="R2563" s="86" t="s">
        <v>1601</v>
      </c>
      <c r="S2563" s="86"/>
      <c r="T2563" s="164" t="s">
        <v>131</v>
      </c>
      <c r="U2563" s="86" t="s">
        <v>6619</v>
      </c>
      <c r="V2563" s="116">
        <v>45551</v>
      </c>
      <c r="W2563" s="116">
        <v>45596</v>
      </c>
      <c r="X2563" s="86"/>
      <c r="Y2563" s="86"/>
      <c r="Z2563" s="116">
        <v>45551</v>
      </c>
      <c r="AA2563" s="3">
        <v>9</v>
      </c>
      <c r="AB2563" s="86">
        <v>2024</v>
      </c>
      <c r="AC2563" s="3"/>
      <c r="AD2563" s="7"/>
      <c r="AE2563" s="7"/>
      <c r="AF2563" s="131">
        <v>36860</v>
      </c>
      <c r="AG2563" s="167">
        <v>23.81095890410959</v>
      </c>
      <c r="AH2563" s="86" t="s">
        <v>7075</v>
      </c>
      <c r="AI2563" s="86"/>
      <c r="AJ2563" s="154"/>
      <c r="AK2563" s="153" t="s">
        <v>7156</v>
      </c>
      <c r="AL2563" s="131">
        <v>44385</v>
      </c>
      <c r="AM2563" s="43" t="s">
        <v>64</v>
      </c>
      <c r="AN2563" s="76" t="s">
        <v>94</v>
      </c>
      <c r="AO2563" s="86"/>
      <c r="AP2563" s="86" t="s">
        <v>7125</v>
      </c>
      <c r="AQ2563" s="86"/>
      <c r="AR2563" s="86"/>
      <c r="AS2563" s="12"/>
      <c r="AT2563" s="87" t="s">
        <v>135</v>
      </c>
      <c r="AU2563" s="43">
        <v>3.7149999999999999</v>
      </c>
      <c r="AV2563" s="154"/>
      <c r="AW2563" s="154"/>
      <c r="AX2563" s="154"/>
      <c r="AY2563" s="154"/>
      <c r="AZ2563" s="86"/>
      <c r="BA2563" s="17"/>
      <c r="BB2563" s="26"/>
      <c r="BC2563" s="86" t="s">
        <v>4682</v>
      </c>
      <c r="BD2563" s="86" t="s">
        <v>277</v>
      </c>
      <c r="BE2563" s="86"/>
      <c r="BF2563" s="86"/>
      <c r="BG2563" s="86">
        <v>50446770</v>
      </c>
      <c r="BH2563" s="86"/>
      <c r="BI2563" s="86"/>
      <c r="BJ2563" s="86"/>
      <c r="BK2563" s="11"/>
      <c r="BL2563" s="86"/>
    </row>
    <row r="2564" spans="1:64" x14ac:dyDescent="0.25">
      <c r="A2564" s="3" t="s">
        <v>56</v>
      </c>
      <c r="B2564" s="163">
        <v>2624</v>
      </c>
      <c r="C2564" s="119" t="s">
        <v>140</v>
      </c>
      <c r="D2564" s="3" t="s">
        <v>8696</v>
      </c>
      <c r="E2564" s="117" t="s">
        <v>7306</v>
      </c>
      <c r="F2564" s="117"/>
      <c r="G2564" s="112"/>
      <c r="H2564" s="76"/>
      <c r="I2564" s="76" t="s">
        <v>6991</v>
      </c>
      <c r="J2564" s="43" t="s">
        <v>157</v>
      </c>
      <c r="K2564" s="76" t="s">
        <v>123</v>
      </c>
      <c r="L2564" s="112" t="s">
        <v>77</v>
      </c>
      <c r="M2564" s="126" t="s">
        <v>158</v>
      </c>
      <c r="N2564" s="116">
        <v>45551</v>
      </c>
      <c r="O2564" s="86"/>
      <c r="P2564" s="3">
        <f t="shared" ca="1" si="603"/>
        <v>14</v>
      </c>
      <c r="Q2564" s="86"/>
      <c r="R2564" s="86"/>
      <c r="S2564" s="86"/>
      <c r="T2564" s="164" t="s">
        <v>131</v>
      </c>
      <c r="U2564" s="86" t="s">
        <v>6619</v>
      </c>
      <c r="V2564" s="116">
        <v>45551</v>
      </c>
      <c r="W2564" s="116">
        <v>45596</v>
      </c>
      <c r="X2564" s="86"/>
      <c r="Y2564" s="86"/>
      <c r="Z2564" s="116">
        <v>45551</v>
      </c>
      <c r="AA2564" s="3">
        <v>9</v>
      </c>
      <c r="AB2564" s="86">
        <v>2024</v>
      </c>
      <c r="AC2564" s="3"/>
      <c r="AD2564" s="7"/>
      <c r="AE2564" s="7"/>
      <c r="AF2564" s="131">
        <v>27619</v>
      </c>
      <c r="AG2564" s="167">
        <v>49.128767123287673</v>
      </c>
      <c r="AH2564" s="86" t="s">
        <v>7106</v>
      </c>
      <c r="AI2564" s="86"/>
      <c r="AJ2564" s="154"/>
      <c r="AK2564" s="153" t="s">
        <v>7157</v>
      </c>
      <c r="AL2564" s="131">
        <v>37160</v>
      </c>
      <c r="AM2564" s="43" t="s">
        <v>93</v>
      </c>
      <c r="AN2564" s="76" t="s">
        <v>65</v>
      </c>
      <c r="AO2564" s="86">
        <v>3</v>
      </c>
      <c r="AP2564" s="86" t="s">
        <v>7136</v>
      </c>
      <c r="AQ2564" s="86"/>
      <c r="AR2564" s="86"/>
      <c r="AS2564" s="12"/>
      <c r="AT2564" s="87" t="s">
        <v>135</v>
      </c>
      <c r="AU2564" s="43">
        <v>3.7149999999999999</v>
      </c>
      <c r="AV2564" s="154"/>
      <c r="AW2564" s="154"/>
      <c r="AX2564" s="154"/>
      <c r="AY2564" s="154"/>
      <c r="AZ2564" s="86"/>
      <c r="BA2564" s="17"/>
      <c r="BB2564" s="26"/>
      <c r="BC2564" s="86" t="s">
        <v>4682</v>
      </c>
      <c r="BD2564" s="86" t="s">
        <v>277</v>
      </c>
      <c r="BE2564" s="86"/>
      <c r="BF2564" s="86"/>
      <c r="BG2564" s="86">
        <v>94922545</v>
      </c>
      <c r="BH2564" s="86"/>
      <c r="BI2564" s="86"/>
      <c r="BJ2564" s="86"/>
      <c r="BK2564" s="11"/>
      <c r="BL2564" s="86"/>
    </row>
    <row r="2565" spans="1:64" x14ac:dyDescent="0.25">
      <c r="A2565" s="3" t="s">
        <v>56</v>
      </c>
      <c r="B2565" s="163">
        <v>2625</v>
      </c>
      <c r="C2565" s="119" t="s">
        <v>140</v>
      </c>
      <c r="D2565" s="3" t="s">
        <v>7333</v>
      </c>
      <c r="E2565" s="117" t="s">
        <v>7390</v>
      </c>
      <c r="F2565" s="117"/>
      <c r="G2565" s="112"/>
      <c r="H2565" s="76"/>
      <c r="I2565" s="76" t="s">
        <v>561</v>
      </c>
      <c r="J2565" s="43" t="s">
        <v>157</v>
      </c>
      <c r="K2565" s="76" t="s">
        <v>123</v>
      </c>
      <c r="L2565" s="112" t="s">
        <v>77</v>
      </c>
      <c r="M2565" s="126" t="s">
        <v>158</v>
      </c>
      <c r="N2565" s="116">
        <v>45551</v>
      </c>
      <c r="O2565" s="86"/>
      <c r="P2565" s="3">
        <f t="shared" ca="1" si="603"/>
        <v>14</v>
      </c>
      <c r="Q2565" s="86"/>
      <c r="R2565" s="86"/>
      <c r="S2565" s="86"/>
      <c r="T2565" s="164" t="s">
        <v>131</v>
      </c>
      <c r="U2565" s="86" t="s">
        <v>6619</v>
      </c>
      <c r="V2565" s="116">
        <v>45551</v>
      </c>
      <c r="W2565" s="116">
        <v>45596</v>
      </c>
      <c r="X2565" s="86"/>
      <c r="Y2565" s="86"/>
      <c r="Z2565" s="116">
        <v>45551</v>
      </c>
      <c r="AA2565" s="3">
        <v>9</v>
      </c>
      <c r="AB2565" s="86">
        <v>2024</v>
      </c>
      <c r="AC2565" s="3"/>
      <c r="AD2565" s="7"/>
      <c r="AE2565" s="7"/>
      <c r="AF2565" s="131">
        <v>29075</v>
      </c>
      <c r="AG2565" s="167">
        <v>45.139726027397259</v>
      </c>
      <c r="AH2565" s="86" t="s">
        <v>7106</v>
      </c>
      <c r="AI2565" s="86"/>
      <c r="AJ2565" s="154"/>
      <c r="AK2565" s="153" t="s">
        <v>7158</v>
      </c>
      <c r="AL2565" s="131">
        <v>35942</v>
      </c>
      <c r="AM2565" s="43" t="s">
        <v>93</v>
      </c>
      <c r="AN2565" s="76" t="s">
        <v>65</v>
      </c>
      <c r="AO2565" s="86">
        <v>2</v>
      </c>
      <c r="AP2565" s="86" t="s">
        <v>7159</v>
      </c>
      <c r="AQ2565" s="86"/>
      <c r="AR2565" s="86"/>
      <c r="AS2565" s="12"/>
      <c r="AT2565" s="87" t="s">
        <v>135</v>
      </c>
      <c r="AU2565" s="43">
        <v>3.7149999999999999</v>
      </c>
      <c r="AV2565" s="154"/>
      <c r="AW2565" s="154"/>
      <c r="AX2565" s="154"/>
      <c r="AY2565" s="154"/>
      <c r="AZ2565" s="86"/>
      <c r="BA2565" s="17"/>
      <c r="BB2565" s="26"/>
      <c r="BC2565" s="86" t="s">
        <v>4682</v>
      </c>
      <c r="BD2565" s="86" t="s">
        <v>277</v>
      </c>
      <c r="BE2565" s="86"/>
      <c r="BF2565" s="86"/>
      <c r="BG2565" s="86">
        <v>29978688</v>
      </c>
      <c r="BH2565" s="86"/>
      <c r="BI2565" s="86"/>
      <c r="BJ2565" s="86"/>
      <c r="BK2565" s="11"/>
      <c r="BL2565" s="86"/>
    </row>
    <row r="2566" spans="1:64" x14ac:dyDescent="0.25">
      <c r="A2566" s="3" t="s">
        <v>56</v>
      </c>
      <c r="B2566" s="163">
        <v>2626</v>
      </c>
      <c r="C2566" s="119" t="s">
        <v>140</v>
      </c>
      <c r="D2566" s="3" t="s">
        <v>8697</v>
      </c>
      <c r="E2566" s="117" t="s">
        <v>7952</v>
      </c>
      <c r="F2566" s="117"/>
      <c r="G2566" s="112"/>
      <c r="H2566" s="76"/>
      <c r="I2566" s="76" t="s">
        <v>4221</v>
      </c>
      <c r="J2566" s="43" t="s">
        <v>228</v>
      </c>
      <c r="K2566" s="76" t="s">
        <v>123</v>
      </c>
      <c r="L2566" s="112" t="s">
        <v>77</v>
      </c>
      <c r="M2566" s="126" t="s">
        <v>158</v>
      </c>
      <c r="N2566" s="116">
        <v>45551</v>
      </c>
      <c r="O2566" s="86"/>
      <c r="P2566" s="3">
        <f t="shared" ca="1" si="603"/>
        <v>14</v>
      </c>
      <c r="Q2566" s="86"/>
      <c r="R2566" s="86"/>
      <c r="S2566" s="86"/>
      <c r="T2566" s="164" t="s">
        <v>131</v>
      </c>
      <c r="U2566" s="86" t="s">
        <v>6619</v>
      </c>
      <c r="V2566" s="116">
        <v>45551</v>
      </c>
      <c r="W2566" s="116">
        <v>45596</v>
      </c>
      <c r="X2566" s="86"/>
      <c r="Y2566" s="86"/>
      <c r="Z2566" s="116">
        <v>45551</v>
      </c>
      <c r="AA2566" s="3">
        <v>9</v>
      </c>
      <c r="AB2566" s="86">
        <v>2024</v>
      </c>
      <c r="AC2566" s="3"/>
      <c r="AD2566" s="7"/>
      <c r="AE2566" s="7"/>
      <c r="AF2566" s="131">
        <v>36105</v>
      </c>
      <c r="AG2566" s="167">
        <v>25.87945205479452</v>
      </c>
      <c r="AH2566" s="86" t="s">
        <v>6980</v>
      </c>
      <c r="AI2566" s="86"/>
      <c r="AJ2566" s="154"/>
      <c r="AK2566" s="153" t="s">
        <v>7160</v>
      </c>
      <c r="AL2566" s="131">
        <v>43661</v>
      </c>
      <c r="AM2566" s="43" t="s">
        <v>93</v>
      </c>
      <c r="AN2566" s="76" t="s">
        <v>65</v>
      </c>
      <c r="AO2566" s="86"/>
      <c r="AP2566" s="86" t="s">
        <v>7161</v>
      </c>
      <c r="AQ2566" s="86"/>
      <c r="AR2566" s="86"/>
      <c r="AS2566" s="12"/>
      <c r="AT2566" s="87" t="s">
        <v>135</v>
      </c>
      <c r="AU2566" s="43">
        <v>3.7149999999999999</v>
      </c>
      <c r="AV2566" s="154"/>
      <c r="AW2566" s="154"/>
      <c r="AX2566" s="154"/>
      <c r="AY2566" s="154"/>
      <c r="AZ2566" s="86"/>
      <c r="BA2566" s="17"/>
      <c r="BB2566" s="26"/>
      <c r="BC2566" s="86" t="s">
        <v>7162</v>
      </c>
      <c r="BD2566" s="86" t="s">
        <v>100</v>
      </c>
      <c r="BE2566" s="86"/>
      <c r="BF2566" s="86"/>
      <c r="BG2566" s="86">
        <v>92588591</v>
      </c>
      <c r="BH2566" s="86">
        <v>90432864</v>
      </c>
      <c r="BI2566" s="86"/>
      <c r="BJ2566" s="86"/>
      <c r="BK2566" s="11"/>
      <c r="BL2566" s="86"/>
    </row>
    <row r="2567" spans="1:64" x14ac:dyDescent="0.25">
      <c r="A2567" s="3" t="s">
        <v>56</v>
      </c>
      <c r="B2567" s="163">
        <v>2627</v>
      </c>
      <c r="C2567" s="119" t="s">
        <v>57</v>
      </c>
      <c r="D2567" s="3" t="s">
        <v>8689</v>
      </c>
      <c r="E2567" s="117" t="s">
        <v>7911</v>
      </c>
      <c r="F2567" s="117"/>
      <c r="G2567" s="3"/>
      <c r="H2567" s="76"/>
      <c r="I2567" s="76" t="s">
        <v>6516</v>
      </c>
      <c r="J2567" s="43"/>
      <c r="K2567" s="76" t="s">
        <v>76</v>
      </c>
      <c r="L2567" s="112" t="s">
        <v>77</v>
      </c>
      <c r="M2567" s="126" t="s">
        <v>158</v>
      </c>
      <c r="N2567" s="116">
        <v>45551</v>
      </c>
      <c r="O2567" s="86"/>
      <c r="P2567" s="3">
        <f t="shared" ca="1" si="603"/>
        <v>14</v>
      </c>
      <c r="Q2567" s="86"/>
      <c r="R2567" s="86"/>
      <c r="S2567" s="86"/>
      <c r="T2567" s="164" t="s">
        <v>131</v>
      </c>
      <c r="U2567" s="86" t="s">
        <v>6619</v>
      </c>
      <c r="V2567" s="116">
        <v>45551</v>
      </c>
      <c r="W2567" s="116">
        <v>45596</v>
      </c>
      <c r="X2567" s="86"/>
      <c r="Y2567" s="86"/>
      <c r="Z2567" s="116">
        <v>45551</v>
      </c>
      <c r="AA2567" s="3">
        <v>9</v>
      </c>
      <c r="AB2567" s="86">
        <v>2024</v>
      </c>
      <c r="AC2567" s="3"/>
      <c r="AD2567" s="7"/>
      <c r="AE2567" s="7"/>
      <c r="AF2567" s="131">
        <v>37923</v>
      </c>
      <c r="AG2567" s="167">
        <v>20.898630136986302</v>
      </c>
      <c r="AH2567" s="86" t="s">
        <v>7075</v>
      </c>
      <c r="AI2567" s="86"/>
      <c r="AJ2567" s="154"/>
      <c r="AK2567" s="153" t="s">
        <v>7163</v>
      </c>
      <c r="AL2567" s="131">
        <v>45070</v>
      </c>
      <c r="AM2567" s="43" t="s">
        <v>64</v>
      </c>
      <c r="AN2567" s="76" t="s">
        <v>94</v>
      </c>
      <c r="AO2567" s="86"/>
      <c r="AP2567" s="86" t="s">
        <v>6878</v>
      </c>
      <c r="AQ2567" s="86"/>
      <c r="AR2567" s="86"/>
      <c r="AS2567" s="12"/>
      <c r="AT2567" s="87" t="s">
        <v>135</v>
      </c>
      <c r="AU2567" s="43">
        <v>3.778</v>
      </c>
      <c r="AV2567" s="154"/>
      <c r="AW2567" s="154"/>
      <c r="AX2567" s="154"/>
      <c r="AY2567" s="154"/>
      <c r="AZ2567" s="86"/>
      <c r="BA2567" s="17"/>
      <c r="BB2567" s="26"/>
      <c r="BC2567" s="86" t="s">
        <v>4353</v>
      </c>
      <c r="BD2567" s="86" t="s">
        <v>277</v>
      </c>
      <c r="BE2567" s="86"/>
      <c r="BF2567" s="86"/>
      <c r="BG2567" s="86">
        <v>27855923</v>
      </c>
      <c r="BH2567" s="86"/>
      <c r="BI2567" s="86"/>
      <c r="BJ2567" s="86"/>
      <c r="BK2567" s="11"/>
      <c r="BL2567" s="86"/>
    </row>
    <row r="2568" spans="1:64" x14ac:dyDescent="0.25">
      <c r="A2568" s="3" t="s">
        <v>56</v>
      </c>
      <c r="B2568" s="163">
        <v>2628</v>
      </c>
      <c r="C2568" s="119" t="s">
        <v>140</v>
      </c>
      <c r="D2568" s="3" t="s">
        <v>7208</v>
      </c>
      <c r="E2568" s="117" t="s">
        <v>7580</v>
      </c>
      <c r="F2568" s="117"/>
      <c r="G2568" s="112"/>
      <c r="H2568" s="76"/>
      <c r="I2568" s="76" t="s">
        <v>4221</v>
      </c>
      <c r="J2568" s="43" t="s">
        <v>228</v>
      </c>
      <c r="K2568" s="76" t="s">
        <v>76</v>
      </c>
      <c r="L2568" s="112" t="s">
        <v>77</v>
      </c>
      <c r="M2568" s="126" t="s">
        <v>158</v>
      </c>
      <c r="N2568" s="116">
        <v>45552</v>
      </c>
      <c r="O2568" s="86"/>
      <c r="P2568" s="3">
        <f t="shared" ca="1" si="603"/>
        <v>14</v>
      </c>
      <c r="Q2568" s="86"/>
      <c r="R2568" s="86"/>
      <c r="S2568" s="86"/>
      <c r="T2568" s="164" t="s">
        <v>131</v>
      </c>
      <c r="U2568" s="86" t="s">
        <v>6619</v>
      </c>
      <c r="V2568" s="116">
        <v>45552</v>
      </c>
      <c r="W2568" s="116">
        <v>45596</v>
      </c>
      <c r="X2568" s="86"/>
      <c r="Y2568" s="86"/>
      <c r="Z2568" s="116">
        <v>45552</v>
      </c>
      <c r="AA2568" s="3">
        <v>9</v>
      </c>
      <c r="AB2568" s="86">
        <v>2024</v>
      </c>
      <c r="AC2568" s="3"/>
      <c r="AD2568" s="7"/>
      <c r="AE2568" s="7"/>
      <c r="AF2568" s="131">
        <v>37705</v>
      </c>
      <c r="AG2568" s="167">
        <v>21.495890410958904</v>
      </c>
      <c r="AH2568" s="86" t="s">
        <v>7075</v>
      </c>
      <c r="AI2568" s="86"/>
      <c r="AJ2568" s="154"/>
      <c r="AK2568" s="153" t="s">
        <v>7164</v>
      </c>
      <c r="AL2568" s="131">
        <v>44851</v>
      </c>
      <c r="AM2568" s="43" t="s">
        <v>93</v>
      </c>
      <c r="AN2568" s="76" t="s">
        <v>94</v>
      </c>
      <c r="AO2568" s="86"/>
      <c r="AP2568" s="86" t="s">
        <v>1167</v>
      </c>
      <c r="AQ2568" s="86"/>
      <c r="AR2568" s="86"/>
      <c r="AS2568" s="12"/>
      <c r="AT2568" s="87" t="s">
        <v>135</v>
      </c>
      <c r="AU2568" s="43">
        <v>3.8780000000000001</v>
      </c>
      <c r="AV2568" s="154"/>
      <c r="AW2568" s="154"/>
      <c r="AX2568" s="154"/>
      <c r="AY2568" s="154"/>
      <c r="AZ2568" s="86"/>
      <c r="BA2568" s="17"/>
      <c r="BB2568" s="26"/>
      <c r="BC2568" s="86" t="s">
        <v>7165</v>
      </c>
      <c r="BD2568" s="86" t="s">
        <v>277</v>
      </c>
      <c r="BE2568" s="86"/>
      <c r="BF2568" s="86"/>
      <c r="BG2568" s="86">
        <v>23456797</v>
      </c>
      <c r="BH2568" s="86">
        <v>26506730</v>
      </c>
      <c r="BI2568" s="86"/>
      <c r="BJ2568" s="86"/>
      <c r="BK2568" s="11"/>
      <c r="BL2568" s="86"/>
    </row>
    <row r="2569" spans="1:64" x14ac:dyDescent="0.25">
      <c r="A2569" s="3" t="s">
        <v>56</v>
      </c>
      <c r="B2569" s="163">
        <v>2629</v>
      </c>
      <c r="C2569" s="119" t="s">
        <v>140</v>
      </c>
      <c r="D2569" s="3" t="s">
        <v>7208</v>
      </c>
      <c r="E2569" s="117" t="s">
        <v>7320</v>
      </c>
      <c r="F2569" s="117"/>
      <c r="G2569" s="112"/>
      <c r="H2569" s="76"/>
      <c r="I2569" s="76" t="s">
        <v>4221</v>
      </c>
      <c r="J2569" s="43" t="s">
        <v>228</v>
      </c>
      <c r="K2569" s="76" t="s">
        <v>76</v>
      </c>
      <c r="L2569" s="112" t="s">
        <v>77</v>
      </c>
      <c r="M2569" s="126" t="s">
        <v>158</v>
      </c>
      <c r="N2569" s="116">
        <v>45552</v>
      </c>
      <c r="O2569" s="86"/>
      <c r="P2569" s="3">
        <f t="shared" ca="1" si="603"/>
        <v>14</v>
      </c>
      <c r="Q2569" s="86"/>
      <c r="R2569" s="86"/>
      <c r="S2569" s="86"/>
      <c r="T2569" s="164" t="s">
        <v>131</v>
      </c>
      <c r="U2569" s="86" t="s">
        <v>6619</v>
      </c>
      <c r="V2569" s="116">
        <v>45552</v>
      </c>
      <c r="W2569" s="116">
        <v>45596</v>
      </c>
      <c r="X2569" s="86"/>
      <c r="Y2569" s="86"/>
      <c r="Z2569" s="116">
        <v>45552</v>
      </c>
      <c r="AA2569" s="3">
        <v>9</v>
      </c>
      <c r="AB2569" s="86">
        <v>2024</v>
      </c>
      <c r="AC2569" s="3"/>
      <c r="AD2569" s="7"/>
      <c r="AE2569" s="7"/>
      <c r="AF2569" s="131">
        <v>35570</v>
      </c>
      <c r="AG2569" s="167">
        <v>27.345205479452055</v>
      </c>
      <c r="AH2569" s="86" t="s">
        <v>6980</v>
      </c>
      <c r="AI2569" s="86"/>
      <c r="AJ2569" s="154"/>
      <c r="AK2569" s="153" t="s">
        <v>7166</v>
      </c>
      <c r="AL2569" s="131">
        <v>42223</v>
      </c>
      <c r="AM2569" s="43" t="s">
        <v>93</v>
      </c>
      <c r="AN2569" s="76" t="s">
        <v>65</v>
      </c>
      <c r="AO2569" s="86"/>
      <c r="AP2569" s="86" t="s">
        <v>1167</v>
      </c>
      <c r="AQ2569" s="86"/>
      <c r="AR2569" s="86"/>
      <c r="AS2569" s="12"/>
      <c r="AT2569" s="87" t="s">
        <v>135</v>
      </c>
      <c r="AU2569" s="43">
        <v>3.8780000000000001</v>
      </c>
      <c r="AV2569" s="154"/>
      <c r="AW2569" s="154"/>
      <c r="AX2569" s="154"/>
      <c r="AY2569" s="154"/>
      <c r="AZ2569" s="86"/>
      <c r="BA2569" s="17"/>
      <c r="BB2569" s="26"/>
      <c r="BC2569" s="86" t="s">
        <v>7167</v>
      </c>
      <c r="BD2569" s="86" t="s">
        <v>100</v>
      </c>
      <c r="BE2569" s="86"/>
      <c r="BF2569" s="86"/>
      <c r="BG2569" s="86">
        <v>96625702</v>
      </c>
      <c r="BH2569" s="86"/>
      <c r="BI2569" s="86"/>
      <c r="BJ2569" s="86"/>
      <c r="BK2569" s="11"/>
      <c r="BL2569" s="86"/>
    </row>
    <row r="2570" spans="1:64" x14ac:dyDescent="0.25">
      <c r="A2570" s="3" t="s">
        <v>56</v>
      </c>
      <c r="B2570" s="163">
        <v>2630</v>
      </c>
      <c r="C2570" s="119" t="s">
        <v>140</v>
      </c>
      <c r="D2570" s="3" t="s">
        <v>8406</v>
      </c>
      <c r="E2570" s="117" t="s">
        <v>7682</v>
      </c>
      <c r="F2570" s="117"/>
      <c r="G2570" s="112"/>
      <c r="H2570" s="76"/>
      <c r="I2570" s="76" t="s">
        <v>2544</v>
      </c>
      <c r="J2570" s="43" t="s">
        <v>228</v>
      </c>
      <c r="K2570" s="76" t="s">
        <v>76</v>
      </c>
      <c r="L2570" s="112" t="s">
        <v>77</v>
      </c>
      <c r="M2570" s="126" t="s">
        <v>158</v>
      </c>
      <c r="N2570" s="116">
        <v>45552</v>
      </c>
      <c r="O2570" s="86"/>
      <c r="P2570" s="3">
        <f t="shared" ca="1" si="603"/>
        <v>14</v>
      </c>
      <c r="Q2570" s="86"/>
      <c r="R2570" s="86"/>
      <c r="S2570" s="86"/>
      <c r="T2570" s="164" t="s">
        <v>131</v>
      </c>
      <c r="U2570" s="86" t="s">
        <v>6619</v>
      </c>
      <c r="V2570" s="116">
        <v>45552</v>
      </c>
      <c r="W2570" s="116">
        <v>45596</v>
      </c>
      <c r="X2570" s="86"/>
      <c r="Y2570" s="86"/>
      <c r="Z2570" s="116">
        <v>45552</v>
      </c>
      <c r="AA2570" s="3">
        <v>9</v>
      </c>
      <c r="AB2570" s="86">
        <v>2024</v>
      </c>
      <c r="AC2570" s="3"/>
      <c r="AD2570" s="7"/>
      <c r="AE2570" s="7"/>
      <c r="AF2570" s="131">
        <v>35968</v>
      </c>
      <c r="AG2570" s="167">
        <v>26.254794520547946</v>
      </c>
      <c r="AH2570" s="86" t="s">
        <v>6980</v>
      </c>
      <c r="AI2570" s="86"/>
      <c r="AJ2570" s="154"/>
      <c r="AK2570" s="153" t="s">
        <v>7168</v>
      </c>
      <c r="AL2570" s="131">
        <v>44161</v>
      </c>
      <c r="AM2570" s="43" t="s">
        <v>93</v>
      </c>
      <c r="AN2570" s="76" t="s">
        <v>94</v>
      </c>
      <c r="AO2570" s="86"/>
      <c r="AP2570" s="86" t="s">
        <v>1167</v>
      </c>
      <c r="AQ2570" s="86"/>
      <c r="AR2570" s="86"/>
      <c r="AS2570" s="12"/>
      <c r="AT2570" s="87" t="s">
        <v>135</v>
      </c>
      <c r="AU2570" s="43">
        <v>3.8780000000000001</v>
      </c>
      <c r="AV2570" s="154"/>
      <c r="AW2570" s="154"/>
      <c r="AX2570" s="154"/>
      <c r="AY2570" s="154"/>
      <c r="AZ2570" s="86"/>
      <c r="BA2570" s="17"/>
      <c r="BB2570" s="26"/>
      <c r="BC2570" s="86" t="s">
        <v>7169</v>
      </c>
      <c r="BD2570" s="86" t="s">
        <v>100</v>
      </c>
      <c r="BE2570" s="86"/>
      <c r="BF2570" s="86"/>
      <c r="BG2570" s="86">
        <v>96716207</v>
      </c>
      <c r="BH2570" s="86"/>
      <c r="BI2570" s="86"/>
      <c r="BJ2570" s="86"/>
      <c r="BK2570" s="11"/>
      <c r="BL2570" s="86"/>
    </row>
    <row r="2571" spans="1:64" x14ac:dyDescent="0.25">
      <c r="A2571" s="3" t="s">
        <v>56</v>
      </c>
      <c r="B2571" s="163">
        <v>2631</v>
      </c>
      <c r="C2571" s="119" t="s">
        <v>57</v>
      </c>
      <c r="D2571" s="3" t="s">
        <v>8698</v>
      </c>
      <c r="E2571" s="117" t="s">
        <v>8426</v>
      </c>
      <c r="F2571" s="117"/>
      <c r="G2571" s="112"/>
      <c r="H2571" s="76"/>
      <c r="I2571" s="76" t="s">
        <v>431</v>
      </c>
      <c r="J2571" s="43" t="s">
        <v>157</v>
      </c>
      <c r="K2571" s="76" t="s">
        <v>76</v>
      </c>
      <c r="L2571" s="112" t="s">
        <v>77</v>
      </c>
      <c r="M2571" s="126" t="s">
        <v>158</v>
      </c>
      <c r="N2571" s="116">
        <v>45552</v>
      </c>
      <c r="O2571" s="86"/>
      <c r="P2571" s="3">
        <f t="shared" ref="P2571:P2573" ca="1" si="614">IF(W2571="","",W2571-TODAY())</f>
        <v>14</v>
      </c>
      <c r="Q2571" s="86"/>
      <c r="R2571" s="86"/>
      <c r="S2571" s="86"/>
      <c r="T2571" s="164" t="s">
        <v>131</v>
      </c>
      <c r="U2571" s="86" t="s">
        <v>6619</v>
      </c>
      <c r="V2571" s="116">
        <v>45552</v>
      </c>
      <c r="W2571" s="116">
        <v>45596</v>
      </c>
      <c r="X2571" s="86"/>
      <c r="Y2571" s="86"/>
      <c r="Z2571" s="116">
        <v>45552</v>
      </c>
      <c r="AA2571" s="3">
        <v>9</v>
      </c>
      <c r="AB2571" s="86">
        <v>2024</v>
      </c>
      <c r="AC2571" s="3"/>
      <c r="AD2571" s="7"/>
      <c r="AE2571" s="7"/>
      <c r="AF2571" s="131">
        <v>27540</v>
      </c>
      <c r="AG2571" s="167">
        <v>49.345205479452055</v>
      </c>
      <c r="AH2571" s="86" t="s">
        <v>7106</v>
      </c>
      <c r="AI2571" s="86"/>
      <c r="AJ2571" s="154"/>
      <c r="AK2571" s="153" t="s">
        <v>7170</v>
      </c>
      <c r="AL2571" s="131">
        <v>43341</v>
      </c>
      <c r="AM2571" s="43" t="s">
        <v>64</v>
      </c>
      <c r="AN2571" s="76" t="s">
        <v>94</v>
      </c>
      <c r="AO2571" s="86"/>
      <c r="AP2571" s="86" t="s">
        <v>7125</v>
      </c>
      <c r="AQ2571" s="86"/>
      <c r="AR2571" s="86"/>
      <c r="AS2571" s="12"/>
      <c r="AT2571" s="87" t="s">
        <v>135</v>
      </c>
      <c r="AU2571" s="43">
        <v>3.7149999999999999</v>
      </c>
      <c r="AV2571" s="154"/>
      <c r="AW2571" s="154"/>
      <c r="AX2571" s="154"/>
      <c r="AY2571" s="154"/>
      <c r="AZ2571" s="86"/>
      <c r="BA2571" s="17"/>
      <c r="BB2571" s="26"/>
      <c r="BC2571" s="86" t="s">
        <v>7171</v>
      </c>
      <c r="BD2571" s="86" t="s">
        <v>277</v>
      </c>
      <c r="BE2571" s="86"/>
      <c r="BF2571" s="86"/>
      <c r="BG2571" s="86">
        <v>29378053</v>
      </c>
      <c r="BH2571" s="86"/>
      <c r="BI2571" s="86"/>
      <c r="BJ2571" s="86"/>
      <c r="BK2571" s="11"/>
      <c r="BL2571" s="86"/>
    </row>
    <row r="2572" spans="1:64" x14ac:dyDescent="0.25">
      <c r="A2572" s="3" t="s">
        <v>56</v>
      </c>
      <c r="B2572" s="163">
        <v>2632</v>
      </c>
      <c r="C2572" s="119" t="s">
        <v>140</v>
      </c>
      <c r="D2572" s="3" t="s">
        <v>8797</v>
      </c>
      <c r="E2572" s="117" t="s">
        <v>8796</v>
      </c>
      <c r="F2572" s="117"/>
      <c r="G2572" s="112"/>
      <c r="H2572" s="76"/>
      <c r="I2572" s="76" t="s">
        <v>6991</v>
      </c>
      <c r="J2572" s="43" t="s">
        <v>157</v>
      </c>
      <c r="K2572" s="76" t="s">
        <v>76</v>
      </c>
      <c r="L2572" s="112" t="s">
        <v>77</v>
      </c>
      <c r="M2572" s="126" t="s">
        <v>158</v>
      </c>
      <c r="N2572" s="116">
        <v>45552</v>
      </c>
      <c r="O2572" s="86"/>
      <c r="P2572" s="3">
        <f t="shared" ca="1" si="614"/>
        <v>14</v>
      </c>
      <c r="Q2572" s="86"/>
      <c r="R2572" s="86"/>
      <c r="S2572" s="86"/>
      <c r="T2572" s="164" t="s">
        <v>131</v>
      </c>
      <c r="U2572" s="86" t="s">
        <v>6619</v>
      </c>
      <c r="V2572" s="116">
        <v>45552</v>
      </c>
      <c r="W2572" s="116">
        <v>45596</v>
      </c>
      <c r="X2572" s="86"/>
      <c r="Y2572" s="86"/>
      <c r="Z2572" s="116">
        <v>45552</v>
      </c>
      <c r="AA2572" s="3">
        <v>9</v>
      </c>
      <c r="AB2572" s="86">
        <v>2024</v>
      </c>
      <c r="AC2572" s="3"/>
      <c r="AD2572" s="7"/>
      <c r="AE2572" s="7"/>
      <c r="AF2572" s="131">
        <v>30194</v>
      </c>
      <c r="AG2572" s="167">
        <v>42.073972602739723</v>
      </c>
      <c r="AH2572" s="86" t="s">
        <v>7002</v>
      </c>
      <c r="AI2572" s="86"/>
      <c r="AJ2572" s="154"/>
      <c r="AK2572" s="153" t="s">
        <v>7172</v>
      </c>
      <c r="AL2572" s="131">
        <v>38091</v>
      </c>
      <c r="AM2572" s="43" t="s">
        <v>93</v>
      </c>
      <c r="AN2572" s="76" t="s">
        <v>65</v>
      </c>
      <c r="AO2572" s="86">
        <v>2</v>
      </c>
      <c r="AP2572" s="86" t="s">
        <v>7173</v>
      </c>
      <c r="AQ2572" s="86"/>
      <c r="AR2572" s="86"/>
      <c r="AS2572" s="12"/>
      <c r="AT2572" s="87" t="s">
        <v>135</v>
      </c>
      <c r="AU2572" s="43">
        <v>3.8780000000000001</v>
      </c>
      <c r="AV2572" s="154"/>
      <c r="AW2572" s="154"/>
      <c r="AX2572" s="154"/>
      <c r="AY2572" s="154"/>
      <c r="AZ2572" s="86"/>
      <c r="BA2572" s="17"/>
      <c r="BB2572" s="26"/>
      <c r="BC2572" s="86" t="s">
        <v>7174</v>
      </c>
      <c r="BD2572" s="86" t="s">
        <v>100</v>
      </c>
      <c r="BE2572" s="86"/>
      <c r="BF2572" s="86"/>
      <c r="BG2572" s="86">
        <v>25045744</v>
      </c>
      <c r="BH2572" s="86"/>
      <c r="BI2572" s="86"/>
      <c r="BJ2572" s="86"/>
      <c r="BK2572" s="11"/>
      <c r="BL2572" s="86"/>
    </row>
    <row r="2573" spans="1:64" x14ac:dyDescent="0.25">
      <c r="A2573" s="3" t="s">
        <v>56</v>
      </c>
      <c r="B2573" s="163">
        <v>2633</v>
      </c>
      <c r="C2573" s="119" t="s">
        <v>140</v>
      </c>
      <c r="D2573" s="3" t="s">
        <v>7213</v>
      </c>
      <c r="E2573" s="117" t="s">
        <v>7231</v>
      </c>
      <c r="F2573" s="117"/>
      <c r="G2573" s="112"/>
      <c r="H2573" s="76"/>
      <c r="I2573" s="3" t="s">
        <v>1140</v>
      </c>
      <c r="J2573" s="43" t="s">
        <v>157</v>
      </c>
      <c r="K2573" s="76" t="s">
        <v>123</v>
      </c>
      <c r="L2573" s="112" t="s">
        <v>77</v>
      </c>
      <c r="M2573" s="126" t="s">
        <v>158</v>
      </c>
      <c r="N2573" s="116">
        <v>45552</v>
      </c>
      <c r="O2573" s="86"/>
      <c r="P2573" s="3">
        <f t="shared" ca="1" si="614"/>
        <v>14</v>
      </c>
      <c r="Q2573" s="86"/>
      <c r="R2573" s="86"/>
      <c r="S2573" s="86"/>
      <c r="T2573" s="164" t="s">
        <v>131</v>
      </c>
      <c r="U2573" s="86" t="s">
        <v>6619</v>
      </c>
      <c r="V2573" s="116">
        <v>45552</v>
      </c>
      <c r="W2573" s="116">
        <v>45596</v>
      </c>
      <c r="X2573" s="86"/>
      <c r="Y2573" s="86"/>
      <c r="Z2573" s="116">
        <v>45552</v>
      </c>
      <c r="AA2573" s="3">
        <v>9</v>
      </c>
      <c r="AB2573" s="86">
        <v>2024</v>
      </c>
      <c r="AC2573" s="3"/>
      <c r="AD2573" s="7"/>
      <c r="AE2573" s="7"/>
      <c r="AF2573" s="131">
        <v>30866</v>
      </c>
      <c r="AG2573" s="167">
        <v>40.232876712328768</v>
      </c>
      <c r="AH2573" s="86" t="s">
        <v>7002</v>
      </c>
      <c r="AI2573" s="86"/>
      <c r="AJ2573" s="154"/>
      <c r="AK2573" s="153" t="s">
        <v>924</v>
      </c>
      <c r="AL2573" s="131">
        <v>41677</v>
      </c>
      <c r="AM2573" s="43" t="s">
        <v>93</v>
      </c>
      <c r="AN2573" s="76" t="s">
        <v>65</v>
      </c>
      <c r="AO2573" s="86">
        <v>4</v>
      </c>
      <c r="AP2573" s="86" t="s">
        <v>7159</v>
      </c>
      <c r="AQ2573" s="86"/>
      <c r="AR2573" s="86"/>
      <c r="AS2573" s="12"/>
      <c r="AT2573" s="87" t="s">
        <v>135</v>
      </c>
      <c r="AU2573" s="43">
        <v>3.7149999999999999</v>
      </c>
      <c r="AV2573" s="154"/>
      <c r="AW2573" s="154"/>
      <c r="AX2573" s="154"/>
      <c r="AY2573" s="154"/>
      <c r="AZ2573" s="86"/>
      <c r="BA2573" s="17"/>
      <c r="BB2573" s="26"/>
      <c r="BC2573" s="86" t="s">
        <v>7175</v>
      </c>
      <c r="BD2573" s="86" t="s">
        <v>277</v>
      </c>
      <c r="BE2573" s="86"/>
      <c r="BF2573" s="86"/>
      <c r="BG2573" s="86"/>
      <c r="BH2573" s="86"/>
      <c r="BI2573" s="86"/>
      <c r="BJ2573" s="86"/>
      <c r="BK2573" s="11"/>
      <c r="BL2573" s="86"/>
    </row>
    <row r="2576" spans="1:64" x14ac:dyDescent="0.25">
      <c r="AV2576" s="171"/>
    </row>
  </sheetData>
  <autoFilter ref="F1:F2576" xr:uid="{59BEA391-5B7A-4162-8A70-79653051C80B}"/>
  <dataConsolidate/>
  <mergeCells count="1">
    <mergeCell ref="AV1:AY1"/>
  </mergeCells>
  <conditionalFormatting sqref="H1926">
    <cfRule type="cellIs" dxfId="16" priority="1" operator="equal">
      <formula>"csl"</formula>
    </cfRule>
    <cfRule type="cellIs" dxfId="15" priority="2" operator="equal">
      <formula>"départ"</formula>
    </cfRule>
    <cfRule type="cellIs" dxfId="14" priority="3" operator="equal">
      <formula>"tbd"</formula>
    </cfRule>
    <cfRule type="cellIs" dxfId="13" priority="4" operator="equal">
      <formula>"auditrice"</formula>
    </cfRule>
    <cfRule type="cellIs" dxfId="12" priority="5" operator="equal">
      <formula>""</formula>
    </cfRule>
    <cfRule type="cellIs" dxfId="11" priority="6" operator="equal">
      <formula>"FW"</formula>
    </cfRule>
  </conditionalFormatting>
  <conditionalFormatting sqref="H2287">
    <cfRule type="cellIs" dxfId="10" priority="7" operator="equal">
      <formula>"csl"</formula>
    </cfRule>
    <cfRule type="cellIs" dxfId="9" priority="8" operator="equal">
      <formula>"départ"</formula>
    </cfRule>
    <cfRule type="cellIs" dxfId="8" priority="9" operator="equal">
      <formula>"tbd"</formula>
    </cfRule>
    <cfRule type="cellIs" dxfId="7" priority="10" operator="equal">
      <formula>"auditrice"</formula>
    </cfRule>
    <cfRule type="cellIs" dxfId="6" priority="11" operator="equal">
      <formula>""</formula>
    </cfRule>
    <cfRule type="cellIs" dxfId="5" priority="12" operator="equal">
      <formula>"FW"</formula>
    </cfRule>
  </conditionalFormatting>
  <conditionalFormatting sqref="AW3">
    <cfRule type="cellIs" dxfId="4" priority="16" operator="lessThan">
      <formula>20</formula>
    </cfRule>
  </conditionalFormatting>
  <conditionalFormatting sqref="BA2149">
    <cfRule type="cellIs" dxfId="3" priority="13" operator="lessThan">
      <formula>20</formula>
    </cfRule>
  </conditionalFormatting>
  <conditionalFormatting sqref="BA2155">
    <cfRule type="cellIs" dxfId="2" priority="15" operator="lessThan">
      <formula>20</formula>
    </cfRule>
  </conditionalFormatting>
  <conditionalFormatting sqref="BA2157">
    <cfRule type="cellIs" dxfId="1" priority="14" operator="lessThan">
      <formula>20</formula>
    </cfRule>
  </conditionalFormatting>
  <conditionalFormatting sqref="BC1034">
    <cfRule type="cellIs" dxfId="0" priority="17" operator="lessThan">
      <formula>20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Moncef Elmchirgui</dc:creator>
  <cp:lastModifiedBy>DEV IPSOFT</cp:lastModifiedBy>
  <dcterms:created xsi:type="dcterms:W3CDTF">2024-09-18T15:13:38Z</dcterms:created>
  <dcterms:modified xsi:type="dcterms:W3CDTF">2024-10-17T13:13:06Z</dcterms:modified>
</cp:coreProperties>
</file>